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gela.goad\Documents\Water Rate Cases\Water Service Corporation of Kentucky\Water Service Case No. 2022-00147\October 13, 2022 Filings\"/>
    </mc:Choice>
  </mc:AlternateContent>
  <xr:revisionPtr revIDLastSave="0" documentId="8_{DEB4B3D3-B5ED-4A7B-A637-19E310D0051D}" xr6:coauthVersionLast="47" xr6:coauthVersionMax="47" xr10:uidLastSave="{00000000-0000-0000-0000-000000000000}"/>
  <bookViews>
    <workbookView xWindow="-28920" yWindow="-120" windowWidth="29040" windowHeight="15840" tabRatio="599" xr2:uid="{00000000-000D-0000-FFFF-FFFF00000000}"/>
  </bookViews>
  <sheets>
    <sheet name="Summ Rev Req" sheetId="1" r:id="rId1"/>
    <sheet name="Rate Base" sheetId="2" r:id="rId2"/>
    <sheet name="COC" sheetId="8" r:id="rId3"/>
    <sheet name="Gross Rev Conversion Factor" sheetId="7" r:id="rId4"/>
    <sheet name="Deferred Rate Case Expenses" sheetId="20" r:id="rId5"/>
    <sheet name="ADIT on Bad Debt" sheetId="25" r:id="rId6"/>
    <sheet name="As Filed AG DR 1-102" sheetId="23" r:id="rId7"/>
    <sheet name="New Vehicles" sheetId="24" r:id="rId8"/>
    <sheet name="Bad Debt Expense" sheetId="19" r:id="rId9"/>
    <sheet name="Rate Case Amortization 1" sheetId="28" r:id="rId10"/>
    <sheet name="Rate Case Amort Table" sheetId="29" r:id="rId11"/>
    <sheet name="401K Match" sheetId="26" r:id="rId12"/>
    <sheet name="Health Insurance" sheetId="27" r:id="rId13"/>
    <sheet name="2023 TY Health Ins" sheetId="36" r:id="rId14"/>
    <sheet name="AG 2-65 With Calcs" sheetId="37" r:id="rId15"/>
    <sheet name="Legal Fees" sheetId="35" r:id="rId16"/>
    <sheet name="Fuel Expense" sheetId="33" r:id="rId17"/>
    <sheet name="PR and PR Related Exp" sheetId="15" r:id="rId18"/>
    <sheet name="Expense Comparison Tables" sheetId="30" r:id="rId19"/>
    <sheet name="Operating Income Table" sheetId="31" r:id="rId20"/>
    <sheet name="COC Table" sheetId="34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</externalReferences>
  <definedNames>
    <definedName name="\\" localSheetId="5" hidden="1">#REF!</definedName>
    <definedName name="\\" localSheetId="6" hidden="1">#REF!</definedName>
    <definedName name="\\" localSheetId="8" hidden="1">#REF!</definedName>
    <definedName name="\\" localSheetId="20" hidden="1">#REF!</definedName>
    <definedName name="\\" localSheetId="4" hidden="1">#REF!</definedName>
    <definedName name="\\" localSheetId="16" hidden="1">#REF!</definedName>
    <definedName name="\\" localSheetId="15" hidden="1">#REF!</definedName>
    <definedName name="\\" localSheetId="7" hidden="1">#REF!</definedName>
    <definedName name="\\" localSheetId="19" hidden="1">#REF!</definedName>
    <definedName name="\\" localSheetId="10" hidden="1">#REF!</definedName>
    <definedName name="\\" hidden="1">#REF!</definedName>
    <definedName name="\\\" localSheetId="5" hidden="1">#REF!</definedName>
    <definedName name="\\\" localSheetId="6" hidden="1">#REF!</definedName>
    <definedName name="\\\" localSheetId="8" hidden="1">#REF!</definedName>
    <definedName name="\\\" localSheetId="20" hidden="1">#REF!</definedName>
    <definedName name="\\\" localSheetId="4" hidden="1">#REF!</definedName>
    <definedName name="\\\" localSheetId="16" hidden="1">#REF!</definedName>
    <definedName name="\\\" localSheetId="15" hidden="1">#REF!</definedName>
    <definedName name="\\\" localSheetId="7" hidden="1">#REF!</definedName>
    <definedName name="\\\" localSheetId="19" hidden="1">#REF!</definedName>
    <definedName name="\\\" localSheetId="10" hidden="1">#REF!</definedName>
    <definedName name="\\\" hidden="1">#REF!</definedName>
    <definedName name="\\\\" localSheetId="5" hidden="1">#REF!</definedName>
    <definedName name="\\\\" localSheetId="6" hidden="1">#REF!</definedName>
    <definedName name="\\\\" localSheetId="8" hidden="1">#REF!</definedName>
    <definedName name="\\\\" localSheetId="20" hidden="1">#REF!</definedName>
    <definedName name="\\\\" localSheetId="4" hidden="1">#REF!</definedName>
    <definedName name="\\\\" localSheetId="16" hidden="1">#REF!</definedName>
    <definedName name="\\\\" localSheetId="15" hidden="1">#REF!</definedName>
    <definedName name="\\\\" localSheetId="7" hidden="1">#REF!</definedName>
    <definedName name="\\\\" localSheetId="19" hidden="1">#REF!</definedName>
    <definedName name="\\\\" localSheetId="10" hidden="1">#REF!</definedName>
    <definedName name="\\\\" hidden="1">#REF!</definedName>
    <definedName name="__________f18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_____Z04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_____Z05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____f18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____IS2" hidden="1">{#N/A,#N/A,FALSE,"OUT  AREC"}</definedName>
    <definedName name="_________Z04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____Z05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___f18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___IS2" hidden="1">{#N/A,#N/A,FALSE,"OUT  AREC"}</definedName>
    <definedName name="________Z04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___Z05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__f18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__IS2" hidden="1">{#N/A,#N/A,FALSE,"OUT  AREC"}</definedName>
    <definedName name="_______Z04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__Z05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_f18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_IS2" hidden="1">{#N/A,#N/A,FALSE,"OUT  AREC"}</definedName>
    <definedName name="______Z04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_Z05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f18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IS2" hidden="1">{#N/A,#N/A,FALSE,"OUT  AREC"}</definedName>
    <definedName name="_____Z04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Z05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f18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IS2" hidden="1">{#N/A,#N/A,FALSE,"OUT  AREC"}</definedName>
    <definedName name="____Z04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Z05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a1" hidden="1">{#N/A,#N/A,FALSE,"Valuation";#N/A,#N/A,FALSE,"MLP Impact"}</definedName>
    <definedName name="___a2" hidden="1">{"Income Statement",#N/A,FALSE,"CFMODEL";"Balance Sheet",#N/A,FALSE,"CFMODEL"}</definedName>
    <definedName name="___f18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IS2" hidden="1">{#N/A,#N/A,FALSE,"OUT  AREC"}</definedName>
    <definedName name="___tst2" hidden="1">{"SourcesUses",#N/A,TRUE,"CFMODEL";"TransOverview",#N/A,TRUE,"CFMODEL"}</definedName>
    <definedName name="___tst3" hidden="1">{"SourcesUses",#N/A,TRUE,#N/A;"TransOverview",#N/A,TRUE,"CFMODEL"}</definedName>
    <definedName name="___tst4" hidden="1">{"SourcesUses",#N/A,TRUE,"FundsFlow";"TransOverview",#N/A,TRUE,"FundsFlow"}</definedName>
    <definedName name="___Z04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Z05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123Graph_A" localSheetId="5" hidden="1">#REF!</definedName>
    <definedName name="__123Graph_A" localSheetId="6" hidden="1">[1]TW!#REF!</definedName>
    <definedName name="__123Graph_A" localSheetId="8" hidden="1">#REF!</definedName>
    <definedName name="__123Graph_A" localSheetId="20" hidden="1">#REF!</definedName>
    <definedName name="__123Graph_A" localSheetId="4" hidden="1">#REF!</definedName>
    <definedName name="__123Graph_A" localSheetId="16" hidden="1">#REF!</definedName>
    <definedName name="__123Graph_A" localSheetId="15" hidden="1">#REF!</definedName>
    <definedName name="__123Graph_A" localSheetId="7" hidden="1">#REF!</definedName>
    <definedName name="__123Graph_A" localSheetId="19" hidden="1">#REF!</definedName>
    <definedName name="__123Graph_A" localSheetId="10" hidden="1">#REF!</definedName>
    <definedName name="__123Graph_A" hidden="1">#REF!</definedName>
    <definedName name="__123Graph_B" localSheetId="5" hidden="1">#REF!</definedName>
    <definedName name="__123Graph_B" localSheetId="6" hidden="1">[1]TW!#REF!</definedName>
    <definedName name="__123Graph_B" localSheetId="8" hidden="1">#REF!</definedName>
    <definedName name="__123Graph_B" localSheetId="20" hidden="1">#REF!</definedName>
    <definedName name="__123Graph_B" localSheetId="4" hidden="1">#REF!</definedName>
    <definedName name="__123Graph_B" localSheetId="16" hidden="1">#REF!</definedName>
    <definedName name="__123Graph_B" localSheetId="15" hidden="1">#REF!</definedName>
    <definedName name="__123Graph_B" localSheetId="7" hidden="1">#REF!</definedName>
    <definedName name="__123Graph_B" localSheetId="19" hidden="1">#REF!</definedName>
    <definedName name="__123Graph_B" localSheetId="10" hidden="1">#REF!</definedName>
    <definedName name="__123Graph_B" hidden="1">#REF!</definedName>
    <definedName name="__123Graph_C" localSheetId="5" hidden="1">#REF!</definedName>
    <definedName name="__123Graph_C" localSheetId="6" hidden="1">[1]TW!#REF!</definedName>
    <definedName name="__123Graph_C" localSheetId="8" hidden="1">#REF!</definedName>
    <definedName name="__123Graph_C" localSheetId="20" hidden="1">#REF!</definedName>
    <definedName name="__123Graph_C" localSheetId="4" hidden="1">#REF!</definedName>
    <definedName name="__123Graph_C" localSheetId="16" hidden="1">#REF!</definedName>
    <definedName name="__123Graph_C" localSheetId="15" hidden="1">#REF!</definedName>
    <definedName name="__123Graph_C" localSheetId="7" hidden="1">#REF!</definedName>
    <definedName name="__123Graph_C" localSheetId="19" hidden="1">#REF!</definedName>
    <definedName name="__123Graph_C" localSheetId="10" hidden="1">#REF!</definedName>
    <definedName name="__123Graph_C" hidden="1">#REF!</definedName>
    <definedName name="__123Graph_D" localSheetId="5" hidden="1">#REF!</definedName>
    <definedName name="__123Graph_D" localSheetId="6" hidden="1">[1]TW!#REF!</definedName>
    <definedName name="__123Graph_D" localSheetId="8" hidden="1">#REF!</definedName>
    <definedName name="__123Graph_D" localSheetId="20" hidden="1">#REF!</definedName>
    <definedName name="__123Graph_D" localSheetId="4" hidden="1">#REF!</definedName>
    <definedName name="__123Graph_D" localSheetId="16" hidden="1">#REF!</definedName>
    <definedName name="__123Graph_D" localSheetId="15" hidden="1">#REF!</definedName>
    <definedName name="__123Graph_D" localSheetId="7" hidden="1">#REF!</definedName>
    <definedName name="__123Graph_D" localSheetId="19" hidden="1">#REF!</definedName>
    <definedName name="__123Graph_D" localSheetId="10" hidden="1">#REF!</definedName>
    <definedName name="__123Graph_D" hidden="1">#REF!</definedName>
    <definedName name="__123Graph_E" localSheetId="5" hidden="1">#REF!</definedName>
    <definedName name="__123Graph_E" localSheetId="6" hidden="1">'[2]TGI-CONS.'!#REF!</definedName>
    <definedName name="__123Graph_E" localSheetId="8" hidden="1">#REF!</definedName>
    <definedName name="__123Graph_E" localSheetId="20" hidden="1">#REF!</definedName>
    <definedName name="__123Graph_E" localSheetId="4" hidden="1">#REF!</definedName>
    <definedName name="__123Graph_E" localSheetId="16" hidden="1">#REF!</definedName>
    <definedName name="__123Graph_E" localSheetId="15" hidden="1">#REF!</definedName>
    <definedName name="__123Graph_E" localSheetId="7" hidden="1">#REF!</definedName>
    <definedName name="__123Graph_E" localSheetId="19" hidden="1">#REF!</definedName>
    <definedName name="__123Graph_E" localSheetId="10" hidden="1">#REF!</definedName>
    <definedName name="__123Graph_E" hidden="1">#REF!</definedName>
    <definedName name="__123Graph_F" localSheetId="5" hidden="1">#REF!</definedName>
    <definedName name="__123Graph_F" localSheetId="6" hidden="1">'[2]TGI-CONS.'!#REF!</definedName>
    <definedName name="__123Graph_F" localSheetId="8" hidden="1">#REF!</definedName>
    <definedName name="__123Graph_F" localSheetId="20" hidden="1">#REF!</definedName>
    <definedName name="__123Graph_F" localSheetId="4" hidden="1">#REF!</definedName>
    <definedName name="__123Graph_F" localSheetId="16" hidden="1">#REF!</definedName>
    <definedName name="__123Graph_F" localSheetId="15" hidden="1">#REF!</definedName>
    <definedName name="__123Graph_F" localSheetId="7" hidden="1">#REF!</definedName>
    <definedName name="__123Graph_F" localSheetId="19" hidden="1">#REF!</definedName>
    <definedName name="__123Graph_F" localSheetId="10" hidden="1">#REF!</definedName>
    <definedName name="__123Graph_F" hidden="1">#REF!</definedName>
    <definedName name="__123Graph_X" localSheetId="5" hidden="1">#REF!</definedName>
    <definedName name="__123Graph_X" localSheetId="6" hidden="1">'[2]TGI-CONS.'!#REF!</definedName>
    <definedName name="__123Graph_X" localSheetId="8" hidden="1">#REF!</definedName>
    <definedName name="__123Graph_X" localSheetId="20" hidden="1">#REF!</definedName>
    <definedName name="__123Graph_X" localSheetId="4" hidden="1">#REF!</definedName>
    <definedName name="__123Graph_X" localSheetId="16" hidden="1">#REF!</definedName>
    <definedName name="__123Graph_X" localSheetId="15" hidden="1">#REF!</definedName>
    <definedName name="__123Graph_X" localSheetId="7" hidden="1">#REF!</definedName>
    <definedName name="__123Graph_X" localSheetId="19" hidden="1">#REF!</definedName>
    <definedName name="__123Graph_X" localSheetId="10" hidden="1">#REF!</definedName>
    <definedName name="__123Graph_X" hidden="1">#REF!</definedName>
    <definedName name="__a1" hidden="1">{#N/A,#N/A,FALSE,"Valuation";#N/A,#N/A,FALSE,"MLP Impact"}</definedName>
    <definedName name="__a2" hidden="1">{"Income Statement",#N/A,FALSE,"CFMODEL";"Balance Sheet",#N/A,FALSE,"CFMODEL"}</definedName>
    <definedName name="__f18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FDS_HYPERLINK_TOGGLE_STATE__" hidden="1">"ON"</definedName>
    <definedName name="__IS2" hidden="1">{#N/A,#N/A,FALSE,"OUT  AREC"}</definedName>
    <definedName name="__tst2" hidden="1">{"SourcesUses",#N/A,TRUE,"CFMODEL";"TransOverview",#N/A,TRUE,"CFMODEL"}</definedName>
    <definedName name="__tst3" hidden="1">{"SourcesUses",#N/A,TRUE,#N/A;"TransOverview",#N/A,TRUE,"CFMODEL"}</definedName>
    <definedName name="__tst4" hidden="1">{"SourcesUses",#N/A,TRUE,"FundsFlow";"TransOverview",#N/A,TRUE,"FundsFlow"}</definedName>
    <definedName name="__xlfn.BAHTTEXT" hidden="1">#NAME?</definedName>
    <definedName name="__Z04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Z05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1__123Graph_BCHART_1" localSheetId="5" hidden="1">'[3]HOSPICE OPSUM'!#REF!</definedName>
    <definedName name="_1__123Graph_BCHART_1" localSheetId="20" hidden="1">'[3]HOSPICE OPSUM'!#REF!</definedName>
    <definedName name="_1__123Graph_BCHART_1" localSheetId="16" hidden="1">'[3]HOSPICE OPSUM'!#REF!</definedName>
    <definedName name="_1__123Graph_BCHART_1" localSheetId="15" hidden="1">'[3]HOSPICE OPSUM'!#REF!</definedName>
    <definedName name="_1__123Graph_BCHART_1" localSheetId="7" hidden="1">'[3]HOSPICE OPSUM'!#REF!</definedName>
    <definedName name="_1__123Graph_BCHART_1" localSheetId="19" hidden="1">'[3]HOSPICE OPSUM'!#REF!</definedName>
    <definedName name="_1__123Graph_BCHART_1" localSheetId="10" hidden="1">'[3]HOSPICE OPSUM'!#REF!</definedName>
    <definedName name="_1__123Graph_BCHART_1" hidden="1">'[3]HOSPICE OPSUM'!#REF!</definedName>
    <definedName name="_1__FDSAUDITLINK__" hidden="1">{"fdsup://directions/FAT Viewer?action=UPDATE&amp;creator=factset&amp;DYN_ARGS=TRUE&amp;DOC_NAME=FAT:FQL_AUDITING_CLIENT_TEMPLATE.FAT&amp;display_string=Audit&amp;VAR:KEY=QVCBONULIR&amp;VAR:QUERY=UkdGX1BGRF9TVEsoQU5OLDAsLCwsLCxOT0FVRElUKQ==&amp;WINDOW=FIRST_POPUP&amp;HEIGHT=450&amp;WIDTH=450&amp;","START_MAXIMIZED=FALSE&amp;VAR:CALENDAR=US&amp;VAR:SYMBOL=AWK&amp;VAR:INDEX=0"}</definedName>
    <definedName name="_123GraphB" localSheetId="5" hidden="1">'[4]2002 Sales Budget'!#REF!,'[4]2002 Sales Budget'!#REF!,'[4]2002 Sales Budget'!#REF!</definedName>
    <definedName name="_123GraphB" localSheetId="20" hidden="1">'[4]2002 Sales Budget'!#REF!,'[4]2002 Sales Budget'!#REF!,'[4]2002 Sales Budget'!#REF!</definedName>
    <definedName name="_123GraphB" localSheetId="16" hidden="1">'[4]2002 Sales Budget'!#REF!,'[4]2002 Sales Budget'!#REF!,'[4]2002 Sales Budget'!#REF!</definedName>
    <definedName name="_123GraphB" localSheetId="15" hidden="1">'[4]2002 Sales Budget'!#REF!,'[4]2002 Sales Budget'!#REF!,'[4]2002 Sales Budget'!#REF!</definedName>
    <definedName name="_123GraphB" localSheetId="7" hidden="1">'[4]2002 Sales Budget'!#REF!,'[4]2002 Sales Budget'!#REF!,'[4]2002 Sales Budget'!#REF!</definedName>
    <definedName name="_123GraphB" localSheetId="19" hidden="1">'[4]2002 Sales Budget'!#REF!,'[4]2002 Sales Budget'!#REF!,'[4]2002 Sales Budget'!#REF!</definedName>
    <definedName name="_123GraphB" localSheetId="10" hidden="1">'[4]2002 Sales Budget'!#REF!,'[4]2002 Sales Budget'!#REF!,'[4]2002 Sales Budget'!#REF!</definedName>
    <definedName name="_123GraphB" hidden="1">'[4]2002 Sales Budget'!#REF!,'[4]2002 Sales Budget'!#REF!,'[4]2002 Sales Budget'!#REF!</definedName>
    <definedName name="_2__FDSAUDITLINK__" hidden="1">{"fdsup://directions/FAT Viewer?action=UPDATE&amp;creator=factset&amp;DYN_ARGS=TRUE&amp;DOC_NAME=FAT:FQL_AUDITING_CLIENT_TEMPLATE.FAT&amp;display_string=Audit&amp;VAR:KEY=BSTQXIDEBC&amp;VAR:QUERY=UkdGX1BGRF9TVEsoQU5OLDAsLCwsLCxOT0FVRElUKQ==&amp;WINDOW=FIRST_POPUP&amp;HEIGHT=450&amp;WIDTH=450&amp;","START_MAXIMIZED=FALSE&amp;VAR:CALENDAR=US&amp;VAR:SYMBOL=CTWS&amp;VAR:INDEX=0"}</definedName>
    <definedName name="_3__FDSAUDITLINK__" hidden="1">{"fdsup://directions/FAT Viewer?action=UPDATE&amp;creator=factset&amp;DYN_ARGS=TRUE&amp;DOC_NAME=FAT:FQL_AUDITING_CLIENT_TEMPLATE.FAT&amp;display_string=Audit&amp;VAR:KEY=OFCJQBGRGT&amp;VAR:QUERY=UkdGX1BGRF9TVEsoQU5OLDAsLCwsLCxOT0FVRElUKQ==&amp;WINDOW=FIRST_POPUP&amp;HEIGHT=450&amp;WIDTH=450&amp;","START_MAXIMIZED=FALSE&amp;VAR:CALENDAR=US&amp;VAR:SYMBOL=MSEX&amp;VAR:INDEX=0"}</definedName>
    <definedName name="_36__123Graph_BCHART_1" localSheetId="5" hidden="1">'[3]HOSPICE OPSUM'!#REF!</definedName>
    <definedName name="_36__123Graph_BCHART_1" localSheetId="20" hidden="1">'[3]HOSPICE OPSUM'!#REF!</definedName>
    <definedName name="_36__123Graph_BCHART_1" localSheetId="16" hidden="1">'[3]HOSPICE OPSUM'!#REF!</definedName>
    <definedName name="_36__123Graph_BCHART_1" localSheetId="15" hidden="1">'[3]HOSPICE OPSUM'!#REF!</definedName>
    <definedName name="_36__123Graph_BCHART_1" localSheetId="7" hidden="1">'[3]HOSPICE OPSUM'!#REF!</definedName>
    <definedName name="_36__123Graph_BCHART_1" localSheetId="19" hidden="1">'[3]HOSPICE OPSUM'!#REF!</definedName>
    <definedName name="_36__123Graph_BCHART_1" localSheetId="10" hidden="1">'[3]HOSPICE OPSUM'!#REF!</definedName>
    <definedName name="_36__123Graph_BCHART_1" hidden="1">'[3]HOSPICE OPSUM'!#REF!</definedName>
    <definedName name="_8033Graph_B" localSheetId="5" hidden="1">'[5]TGI-CONS.'!#REF!</definedName>
    <definedName name="_8033Graph_B" localSheetId="20" hidden="1">'[5]TGI-CONS.'!#REF!</definedName>
    <definedName name="_8033Graph_B" localSheetId="16" hidden="1">'[5]TGI-CONS.'!#REF!</definedName>
    <definedName name="_8033Graph_B" localSheetId="15" hidden="1">'[5]TGI-CONS.'!#REF!</definedName>
    <definedName name="_8033Graph_B" localSheetId="7" hidden="1">'[5]TGI-CONS.'!#REF!</definedName>
    <definedName name="_8033Graph_B" localSheetId="19" hidden="1">'[5]TGI-CONS.'!#REF!</definedName>
    <definedName name="_8033Graph_B" localSheetId="10" hidden="1">'[5]TGI-CONS.'!#REF!</definedName>
    <definedName name="_8033Graph_B" hidden="1">'[5]TGI-CONS.'!#REF!</definedName>
    <definedName name="_a1" hidden="1">{#N/A,#N/A,FALSE,"Valuation";#N/A,#N/A,FALSE,"MLP Impact"}</definedName>
    <definedName name="_a2" hidden="1">{"Income Statement",#N/A,FALSE,"CFMODEL";"Balance Sheet",#N/A,FALSE,"CFMODEL"}</definedName>
    <definedName name="_bdm.02BC9EC907394BFAAC45F5B8DE6B5A0A.edm" hidden="1">[6]Sheet1!$A:$IV</definedName>
    <definedName name="_bdm.0A170BBF2866438FB5CE92A4D4D320D3.edm" hidden="1">'[7]Contribution Analysis'!$A:$IV</definedName>
    <definedName name="_bdm.0DBAAF4BFD464DCAB64CD42179290A5B.edm" hidden="1">'[7]Feeder IS'!$A:$IV</definedName>
    <definedName name="_bdm.159A40241D984E22B6E755BD37282CB3.edm" localSheetId="5" hidden="1">#REF!</definedName>
    <definedName name="_bdm.159A40241D984E22B6E755BD37282CB3.edm" localSheetId="20" hidden="1">#REF!</definedName>
    <definedName name="_bdm.159A40241D984E22B6E755BD37282CB3.edm" localSheetId="16" hidden="1">#REF!</definedName>
    <definedName name="_bdm.159A40241D984E22B6E755BD37282CB3.edm" localSheetId="15" hidden="1">#REF!</definedName>
    <definedName name="_bdm.159A40241D984E22B6E755BD37282CB3.edm" localSheetId="7" hidden="1">#REF!</definedName>
    <definedName name="_bdm.159A40241D984E22B6E755BD37282CB3.edm" localSheetId="19" hidden="1">#REF!</definedName>
    <definedName name="_bdm.159A40241D984E22B6E755BD37282CB3.edm" localSheetId="10" hidden="1">#REF!</definedName>
    <definedName name="_bdm.159A40241D984E22B6E755BD37282CB3.edm" hidden="1">#REF!</definedName>
    <definedName name="_bdm.2796155C90354E9D9111DA249E1BE6EA.edm" hidden="1">[7]Synergies!$A:$IV</definedName>
    <definedName name="_bdm.2CA5B81104374999A87B7AADABED03CF.edm" hidden="1">'[7]Shine WACC'!$A:$IV</definedName>
    <definedName name="_bdm.2D6DF48284894662BE587DA9D66019C8.edm" localSheetId="5" hidden="1">#REF!</definedName>
    <definedName name="_bdm.2D6DF48284894662BE587DA9D66019C8.edm" localSheetId="20" hidden="1">#REF!</definedName>
    <definedName name="_bdm.2D6DF48284894662BE587DA9D66019C8.edm" localSheetId="16" hidden="1">#REF!</definedName>
    <definedName name="_bdm.2D6DF48284894662BE587DA9D66019C8.edm" localSheetId="15" hidden="1">#REF!</definedName>
    <definedName name="_bdm.2D6DF48284894662BE587DA9D66019C8.edm" localSheetId="7" hidden="1">#REF!</definedName>
    <definedName name="_bdm.2D6DF48284894662BE587DA9D66019C8.edm" localSheetId="19" hidden="1">#REF!</definedName>
    <definedName name="_bdm.2D6DF48284894662BE587DA9D66019C8.edm" localSheetId="10" hidden="1">#REF!</definedName>
    <definedName name="_bdm.2D6DF48284894662BE587DA9D66019C8.edm" hidden="1">#REF!</definedName>
    <definedName name="_bdm.2E7B545BEAF84FB6AD74432F0FCDAA48.edm" hidden="1">'[7]Sum P&amp;L'!$A:$IV</definedName>
    <definedName name="_bdm.3E4C61A130F84B989D3AB1828A4F2E0C.edm" hidden="1">[7]AVP!$A:$IV</definedName>
    <definedName name="_bdm.40CF370F7285455C9C36EF06A3E1937B.edm" localSheetId="5" hidden="1">#REF!</definedName>
    <definedName name="_bdm.40CF370F7285455C9C36EF06A3E1937B.edm" localSheetId="20" hidden="1">#REF!</definedName>
    <definedName name="_bdm.40CF370F7285455C9C36EF06A3E1937B.edm" localSheetId="16" hidden="1">#REF!</definedName>
    <definedName name="_bdm.40CF370F7285455C9C36EF06A3E1937B.edm" localSheetId="15" hidden="1">#REF!</definedName>
    <definedName name="_bdm.40CF370F7285455C9C36EF06A3E1937B.edm" localSheetId="7" hidden="1">#REF!</definedName>
    <definedName name="_bdm.40CF370F7285455C9C36EF06A3E1937B.edm" localSheetId="19" hidden="1">#REF!</definedName>
    <definedName name="_bdm.40CF370F7285455C9C36EF06A3E1937B.edm" localSheetId="10" hidden="1">#REF!</definedName>
    <definedName name="_bdm.40CF370F7285455C9C36EF06A3E1937B.edm" hidden="1">#REF!</definedName>
    <definedName name="_bdm.45F7D114A6D84BECB95FE530DDBA15F7.edm" localSheetId="5" hidden="1">#REF!</definedName>
    <definedName name="_bdm.45F7D114A6D84BECB95FE530DDBA15F7.edm" localSheetId="20" hidden="1">#REF!</definedName>
    <definedName name="_bdm.45F7D114A6D84BECB95FE530DDBA15F7.edm" localSheetId="16" hidden="1">#REF!</definedName>
    <definedName name="_bdm.45F7D114A6D84BECB95FE530DDBA15F7.edm" localSheetId="15" hidden="1">#REF!</definedName>
    <definedName name="_bdm.45F7D114A6D84BECB95FE530DDBA15F7.edm" localSheetId="7" hidden="1">#REF!</definedName>
    <definedName name="_bdm.45F7D114A6D84BECB95FE530DDBA15F7.edm" localSheetId="19" hidden="1">#REF!</definedName>
    <definedName name="_bdm.45F7D114A6D84BECB95FE530DDBA15F7.edm" localSheetId="10" hidden="1">#REF!</definedName>
    <definedName name="_bdm.45F7D114A6D84BECB95FE530DDBA15F7.edm" hidden="1">#REF!</definedName>
    <definedName name="_bdm.5B68D57F30474C0287024D1979E21D21.edm" localSheetId="5" hidden="1">#REF!</definedName>
    <definedName name="_bdm.5B68D57F30474C0287024D1979E21D21.edm" localSheetId="20" hidden="1">#REF!</definedName>
    <definedName name="_bdm.5B68D57F30474C0287024D1979E21D21.edm" localSheetId="16" hidden="1">#REF!</definedName>
    <definedName name="_bdm.5B68D57F30474C0287024D1979E21D21.edm" localSheetId="15" hidden="1">#REF!</definedName>
    <definedName name="_bdm.5B68D57F30474C0287024D1979E21D21.edm" localSheetId="7" hidden="1">#REF!</definedName>
    <definedName name="_bdm.5B68D57F30474C0287024D1979E21D21.edm" localSheetId="19" hidden="1">#REF!</definedName>
    <definedName name="_bdm.5B68D57F30474C0287024D1979E21D21.edm" localSheetId="10" hidden="1">#REF!</definedName>
    <definedName name="_bdm.5B68D57F30474C0287024D1979E21D21.edm" hidden="1">#REF!</definedName>
    <definedName name="_bdm.5D7B31748CF245FEB0C20E5F257665A8.edm" hidden="1">[8]AVP!$A:$IV</definedName>
    <definedName name="_bdm.5ED7AEEF7C6345A488401DE974DBFFB5.edm" hidden="1">'[7]SU-Cap'!$A:$IV</definedName>
    <definedName name="_bdm.678FD0E4EDC143EFB42C430834B9F02D.edm" localSheetId="5" hidden="1">#REF!</definedName>
    <definedName name="_bdm.678FD0E4EDC143EFB42C430834B9F02D.edm" localSheetId="20" hidden="1">#REF!</definedName>
    <definedName name="_bdm.678FD0E4EDC143EFB42C430834B9F02D.edm" localSheetId="16" hidden="1">#REF!</definedName>
    <definedName name="_bdm.678FD0E4EDC143EFB42C430834B9F02D.edm" localSheetId="15" hidden="1">#REF!</definedName>
    <definedName name="_bdm.678FD0E4EDC143EFB42C430834B9F02D.edm" localSheetId="7" hidden="1">#REF!</definedName>
    <definedName name="_bdm.678FD0E4EDC143EFB42C430834B9F02D.edm" localSheetId="19" hidden="1">#REF!</definedName>
    <definedName name="_bdm.678FD0E4EDC143EFB42C430834B9F02D.edm" localSheetId="10" hidden="1">#REF!</definedName>
    <definedName name="_bdm.678FD0E4EDC143EFB42C430834B9F02D.edm" hidden="1">#REF!</definedName>
    <definedName name="_bdm.6C948BCAC656483A9D476A8A9E71EE1A.edm" hidden="1">[7]Inputs!$A:$IV</definedName>
    <definedName name="_bdm.6FAEE423EE824B2FBD0CF679DDF4C711.edm" hidden="1">'[9]Adj Combined IS'!$A:$IV</definedName>
    <definedName name="_bdm.7317FA0965BB429EA337AD9E02AC0386.edm" hidden="1">'[9]PV of Future Price'!$A:$IV</definedName>
    <definedName name="_bdm.76AD57D1CB1D43FB8FF4D680B78F4B3B.edm" hidden="1">'[9]DCF Output'!$A:$IV</definedName>
    <definedName name="_bdm.7C8DADF76681415C9B5BE1091E1E82E9.edm" hidden="1">'[6]Financing Outputs'!$A:$IV</definedName>
    <definedName name="_bdm.8249142CB5874BF5947E26128AE2C536.edm" hidden="1">[9]WACC!$A:$IV</definedName>
    <definedName name="_bdm.854467F959AF417EA8912F9EDE8C0A12.edm" hidden="1">'[7]PV of Future Price'!$A:$IV</definedName>
    <definedName name="_bdm.97597E0613E84D2497160C9062BC4093.edm" hidden="1">'[7]Rise WACC'!$A:$IV</definedName>
    <definedName name="_bdm.AC0546CDFAF14BC59CEF00CBA96908E2.edm" localSheetId="5" hidden="1">#REF!</definedName>
    <definedName name="_bdm.AC0546CDFAF14BC59CEF00CBA96908E2.edm" localSheetId="20" hidden="1">#REF!</definedName>
    <definedName name="_bdm.AC0546CDFAF14BC59CEF00CBA96908E2.edm" localSheetId="16" hidden="1">#REF!</definedName>
    <definedName name="_bdm.AC0546CDFAF14BC59CEF00CBA96908E2.edm" localSheetId="15" hidden="1">#REF!</definedName>
    <definedName name="_bdm.AC0546CDFAF14BC59CEF00CBA96908E2.edm" localSheetId="7" hidden="1">#REF!</definedName>
    <definedName name="_bdm.AC0546CDFAF14BC59CEF00CBA96908E2.edm" localSheetId="19" hidden="1">#REF!</definedName>
    <definedName name="_bdm.AC0546CDFAF14BC59CEF00CBA96908E2.edm" localSheetId="10" hidden="1">#REF!</definedName>
    <definedName name="_bdm.AC0546CDFAF14BC59CEF00CBA96908E2.edm" hidden="1">#REF!</definedName>
    <definedName name="_bdm.AD649BD32A964F32ADBDAA142E00340F.edm" localSheetId="5" hidden="1">#REF!</definedName>
    <definedName name="_bdm.AD649BD32A964F32ADBDAA142E00340F.edm" localSheetId="20" hidden="1">#REF!</definedName>
    <definedName name="_bdm.AD649BD32A964F32ADBDAA142E00340F.edm" localSheetId="16" hidden="1">#REF!</definedName>
    <definedName name="_bdm.AD649BD32A964F32ADBDAA142E00340F.edm" localSheetId="15" hidden="1">#REF!</definedName>
    <definedName name="_bdm.AD649BD32A964F32ADBDAA142E00340F.edm" localSheetId="7" hidden="1">#REF!</definedName>
    <definedName name="_bdm.AD649BD32A964F32ADBDAA142E00340F.edm" localSheetId="19" hidden="1">#REF!</definedName>
    <definedName name="_bdm.AD649BD32A964F32ADBDAA142E00340F.edm" localSheetId="10" hidden="1">#REF!</definedName>
    <definedName name="_bdm.AD649BD32A964F32ADBDAA142E00340F.edm" hidden="1">#REF!</definedName>
    <definedName name="_bdm.AE70A3ADA84B4107AA85D4B1128351D9.edm" localSheetId="5" hidden="1">#REF!</definedName>
    <definedName name="_bdm.AE70A3ADA84B4107AA85D4B1128351D9.edm" localSheetId="20" hidden="1">#REF!</definedName>
    <definedName name="_bdm.AE70A3ADA84B4107AA85D4B1128351D9.edm" localSheetId="16" hidden="1">#REF!</definedName>
    <definedName name="_bdm.AE70A3ADA84B4107AA85D4B1128351D9.edm" localSheetId="15" hidden="1">#REF!</definedName>
    <definedName name="_bdm.AE70A3ADA84B4107AA85D4B1128351D9.edm" localSheetId="7" hidden="1">#REF!</definedName>
    <definedName name="_bdm.AE70A3ADA84B4107AA85D4B1128351D9.edm" localSheetId="19" hidden="1">#REF!</definedName>
    <definedName name="_bdm.AE70A3ADA84B4107AA85D4B1128351D9.edm" localSheetId="10" hidden="1">#REF!</definedName>
    <definedName name="_bdm.AE70A3ADA84B4107AA85D4B1128351D9.edm" hidden="1">#REF!</definedName>
    <definedName name="_bdm.B11A7C87792B41DD911022A159DA9FA1.edm" hidden="1">[9]FF!$A:$IV</definedName>
    <definedName name="_bdm.B3E33F6956804297815AB015A0731C8C.edm" localSheetId="5" hidden="1">#REF!</definedName>
    <definedName name="_bdm.B3E33F6956804297815AB015A0731C8C.edm" localSheetId="20" hidden="1">#REF!</definedName>
    <definedName name="_bdm.B3E33F6956804297815AB015A0731C8C.edm" localSheetId="16" hidden="1">#REF!</definedName>
    <definedName name="_bdm.B3E33F6956804297815AB015A0731C8C.edm" localSheetId="15" hidden="1">#REF!</definedName>
    <definedName name="_bdm.B3E33F6956804297815AB015A0731C8C.edm" localSheetId="7" hidden="1">#REF!</definedName>
    <definedName name="_bdm.B3E33F6956804297815AB015A0731C8C.edm" localSheetId="19" hidden="1">#REF!</definedName>
    <definedName name="_bdm.B3E33F6956804297815AB015A0731C8C.edm" localSheetId="10" hidden="1">#REF!</definedName>
    <definedName name="_bdm.B3E33F6956804297815AB015A0731C8C.edm" hidden="1">#REF!</definedName>
    <definedName name="_bdm.BE5DBB1534FB4C7EAE47A5D81D20E425.edm" hidden="1">'[8]Cont (not linked)'!$A:$IV</definedName>
    <definedName name="_bdm.D23C7ACBF21A40D793C65D25B50902AD.edm" hidden="1">'[7]Adj Combined IS'!$A:$IV</definedName>
    <definedName name="_bdm.E9D1D6F0D15A48E0A7C10FEB13081CE7.edm" hidden="1">'[9]Contribution Analysis'!$A:$IV</definedName>
    <definedName name="_bdm.EA870B5264F94FBE89EA90292A61304E.edm" hidden="1">'[9]SU-Cap'!$A:$IV</definedName>
    <definedName name="_bdm.FB4CE0249B9B4EDCA210A3E8FA11E480.edm" localSheetId="5" hidden="1">#REF!</definedName>
    <definedName name="_bdm.FB4CE0249B9B4EDCA210A3E8FA11E480.edm" localSheetId="20" hidden="1">#REF!</definedName>
    <definedName name="_bdm.FB4CE0249B9B4EDCA210A3E8FA11E480.edm" localSheetId="16" hidden="1">#REF!</definedName>
    <definedName name="_bdm.FB4CE0249B9B4EDCA210A3E8FA11E480.edm" localSheetId="15" hidden="1">#REF!</definedName>
    <definedName name="_bdm.FB4CE0249B9B4EDCA210A3E8FA11E480.edm" localSheetId="7" hidden="1">#REF!</definedName>
    <definedName name="_bdm.FB4CE0249B9B4EDCA210A3E8FA11E480.edm" localSheetId="19" hidden="1">#REF!</definedName>
    <definedName name="_bdm.FB4CE0249B9B4EDCA210A3E8FA11E480.edm" localSheetId="10" hidden="1">#REF!</definedName>
    <definedName name="_bdm.FB4CE0249B9B4EDCA210A3E8FA11E480.edm" hidden="1">#REF!</definedName>
    <definedName name="_Dist_Bin" localSheetId="5" hidden="1">#REF!</definedName>
    <definedName name="_Dist_Bin" localSheetId="8" hidden="1">#REF!</definedName>
    <definedName name="_Dist_Bin" localSheetId="20" hidden="1">#REF!</definedName>
    <definedName name="_Dist_Bin" localSheetId="4" hidden="1">#REF!</definedName>
    <definedName name="_Dist_Bin" localSheetId="16" hidden="1">#REF!</definedName>
    <definedName name="_Dist_Bin" localSheetId="15" hidden="1">#REF!</definedName>
    <definedName name="_Dist_Bin" localSheetId="7" hidden="1">#REF!</definedName>
    <definedName name="_Dist_Bin" localSheetId="19" hidden="1">#REF!</definedName>
    <definedName name="_Dist_Bin" localSheetId="17" hidden="1">#REF!</definedName>
    <definedName name="_Dist_Bin" localSheetId="10" hidden="1">#REF!</definedName>
    <definedName name="_Dist_Bin" hidden="1">#REF!</definedName>
    <definedName name="_Dist_Values" localSheetId="5" hidden="1">#REF!</definedName>
    <definedName name="_Dist_Values" localSheetId="6" hidden="1">#REF!</definedName>
    <definedName name="_Dist_Values" localSheetId="8" hidden="1">#REF!</definedName>
    <definedName name="_Dist_Values" localSheetId="20" hidden="1">#REF!</definedName>
    <definedName name="_Dist_Values" localSheetId="4" hidden="1">#REF!</definedName>
    <definedName name="_Dist_Values" localSheetId="16" hidden="1">#REF!</definedName>
    <definedName name="_Dist_Values" localSheetId="15" hidden="1">#REF!</definedName>
    <definedName name="_Dist_Values" localSheetId="7" hidden="1">#REF!</definedName>
    <definedName name="_Dist_Values" localSheetId="19" hidden="1">#REF!</definedName>
    <definedName name="_Dist_Values" localSheetId="17" hidden="1">#REF!</definedName>
    <definedName name="_Dist_Values" localSheetId="10" hidden="1">#REF!</definedName>
    <definedName name="_Dist_Values" hidden="1">#REF!</definedName>
    <definedName name="_f18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Fill" localSheetId="5" hidden="1">#REF!</definedName>
    <definedName name="_Fill" localSheetId="6" hidden="1">#REF!</definedName>
    <definedName name="_Fill" localSheetId="8" hidden="1">#REF!</definedName>
    <definedName name="_Fill" localSheetId="20" hidden="1">#REF!</definedName>
    <definedName name="_Fill" localSheetId="4" hidden="1">#REF!</definedName>
    <definedName name="_Fill" localSheetId="16" hidden="1">#REF!</definedName>
    <definedName name="_Fill" localSheetId="15" hidden="1">#REF!</definedName>
    <definedName name="_Fill" localSheetId="7" hidden="1">#REF!</definedName>
    <definedName name="_Fill" localSheetId="19" hidden="1">#REF!</definedName>
    <definedName name="_Fill" localSheetId="17" hidden="1">#REF!</definedName>
    <definedName name="_Fill" localSheetId="10" hidden="1">#REF!</definedName>
    <definedName name="_Fill" hidden="1">#REF!</definedName>
    <definedName name="_IS2" hidden="1">{#N/A,#N/A,FALSE,"OUT  AREC"}</definedName>
    <definedName name="_Key1" localSheetId="5" hidden="1">#REF!</definedName>
    <definedName name="_Key1" localSheetId="6" hidden="1">#REF!</definedName>
    <definedName name="_Key1" localSheetId="8" hidden="1">#REF!</definedName>
    <definedName name="_Key1" localSheetId="20" hidden="1">#REF!</definedName>
    <definedName name="_Key1" localSheetId="4" hidden="1">#REF!</definedName>
    <definedName name="_Key1" localSheetId="16" hidden="1">#REF!</definedName>
    <definedName name="_Key1" localSheetId="3" hidden="1">#REF!</definedName>
    <definedName name="_Key1" localSheetId="15" hidden="1">#REF!</definedName>
    <definedName name="_Key1" localSheetId="7" hidden="1">#REF!</definedName>
    <definedName name="_Key1" localSheetId="19" hidden="1">#REF!</definedName>
    <definedName name="_Key1" localSheetId="17" hidden="1">#REF!</definedName>
    <definedName name="_Key1" localSheetId="10" hidden="1">#REF!</definedName>
    <definedName name="_Key1" hidden="1">#REF!</definedName>
    <definedName name="_Order1" hidden="1">255</definedName>
    <definedName name="_Order1a" hidden="1">0</definedName>
    <definedName name="_Order2" hidden="1">255</definedName>
    <definedName name="_Order2a" hidden="1">0</definedName>
    <definedName name="_Regression_X" localSheetId="5" hidden="1">#REF!</definedName>
    <definedName name="_Regression_X" localSheetId="8" hidden="1">#REF!</definedName>
    <definedName name="_Regression_X" localSheetId="20" hidden="1">#REF!</definedName>
    <definedName name="_Regression_X" localSheetId="4" hidden="1">#REF!</definedName>
    <definedName name="_Regression_X" localSheetId="16" hidden="1">#REF!</definedName>
    <definedName name="_Regression_X" localSheetId="15" hidden="1">#REF!</definedName>
    <definedName name="_Regression_X" localSheetId="7" hidden="1">#REF!</definedName>
    <definedName name="_Regression_X" localSheetId="19" hidden="1">#REF!</definedName>
    <definedName name="_Regression_X" localSheetId="17" hidden="1">#REF!</definedName>
    <definedName name="_Regression_X" localSheetId="10" hidden="1">#REF!</definedName>
    <definedName name="_Regression_X" hidden="1">#REF!</definedName>
    <definedName name="_Sort" localSheetId="5" hidden="1">#REF!</definedName>
    <definedName name="_Sort" localSheetId="6" hidden="1">#REF!</definedName>
    <definedName name="_Sort" localSheetId="8" hidden="1">#REF!</definedName>
    <definedName name="_Sort" localSheetId="20" hidden="1">#REF!</definedName>
    <definedName name="_Sort" localSheetId="4" hidden="1">#REF!</definedName>
    <definedName name="_Sort" localSheetId="16" hidden="1">#REF!</definedName>
    <definedName name="_Sort" localSheetId="3" hidden="1">#REF!</definedName>
    <definedName name="_Sort" localSheetId="15" hidden="1">#REF!</definedName>
    <definedName name="_Sort" localSheetId="7" hidden="1">#REF!</definedName>
    <definedName name="_Sort" localSheetId="19" hidden="1">#REF!</definedName>
    <definedName name="_Sort" localSheetId="17" hidden="1">#REF!</definedName>
    <definedName name="_Sort" localSheetId="10" hidden="1">#REF!</definedName>
    <definedName name="_Sort" hidden="1">#REF!</definedName>
    <definedName name="_Table1_In1" localSheetId="5" hidden="1">#REF!</definedName>
    <definedName name="_Table1_In1" localSheetId="20" hidden="1">#REF!</definedName>
    <definedName name="_Table1_In1" localSheetId="16" hidden="1">#REF!</definedName>
    <definedName name="_Table1_In1" localSheetId="15" hidden="1">#REF!</definedName>
    <definedName name="_Table1_In1" localSheetId="7" hidden="1">#REF!</definedName>
    <definedName name="_Table1_In1" localSheetId="19" hidden="1">#REF!</definedName>
    <definedName name="_Table1_In1" localSheetId="10" hidden="1">#REF!</definedName>
    <definedName name="_Table1_In1" hidden="1">#REF!</definedName>
    <definedName name="_Table1_Out" localSheetId="5" hidden="1">#REF!</definedName>
    <definedName name="_Table1_Out" localSheetId="20" hidden="1">#REF!</definedName>
    <definedName name="_Table1_Out" localSheetId="16" hidden="1">#REF!</definedName>
    <definedName name="_Table1_Out" localSheetId="15" hidden="1">#REF!</definedName>
    <definedName name="_Table1_Out" localSheetId="7" hidden="1">#REF!</definedName>
    <definedName name="_Table1_Out" localSheetId="19" hidden="1">#REF!</definedName>
    <definedName name="_Table1_Out" localSheetId="10" hidden="1">#REF!</definedName>
    <definedName name="_Table1_Out" hidden="1">#REF!</definedName>
    <definedName name="_Table1_Out_2" localSheetId="5" hidden="1">#REF!</definedName>
    <definedName name="_Table1_Out_2" localSheetId="20" hidden="1">#REF!</definedName>
    <definedName name="_Table1_Out_2" localSheetId="16" hidden="1">#REF!</definedName>
    <definedName name="_Table1_Out_2" localSheetId="15" hidden="1">#REF!</definedName>
    <definedName name="_Table1_Out_2" localSheetId="7" hidden="1">#REF!</definedName>
    <definedName name="_Table1_Out_2" localSheetId="19" hidden="1">#REF!</definedName>
    <definedName name="_Table1_Out_2" localSheetId="10" hidden="1">#REF!</definedName>
    <definedName name="_Table1_Out_2" hidden="1">#REF!</definedName>
    <definedName name="_Table2_In1" localSheetId="5" hidden="1">#REF!</definedName>
    <definedName name="_Table2_In1" localSheetId="20" hidden="1">#REF!</definedName>
    <definedName name="_Table2_In1" localSheetId="16" hidden="1">#REF!</definedName>
    <definedName name="_Table2_In1" localSheetId="15" hidden="1">#REF!</definedName>
    <definedName name="_Table2_In1" localSheetId="7" hidden="1">#REF!</definedName>
    <definedName name="_Table2_In1" localSheetId="19" hidden="1">#REF!</definedName>
    <definedName name="_Table2_In1" localSheetId="10" hidden="1">#REF!</definedName>
    <definedName name="_Table2_In1" hidden="1">#REF!</definedName>
    <definedName name="_Table2_In2" localSheetId="5" hidden="1">'[10]Bank Model'!#REF!</definedName>
    <definedName name="_Table2_In2" localSheetId="20" hidden="1">'[10]Bank Model'!#REF!</definedName>
    <definedName name="_Table2_In2" localSheetId="16" hidden="1">'[10]Bank Model'!#REF!</definedName>
    <definedName name="_Table2_In2" localSheetId="15" hidden="1">'[10]Bank Model'!#REF!</definedName>
    <definedName name="_Table2_In2" localSheetId="7" hidden="1">'[10]Bank Model'!#REF!</definedName>
    <definedName name="_Table2_In2" localSheetId="19" hidden="1">'[10]Bank Model'!#REF!</definedName>
    <definedName name="_Table2_In2" localSheetId="10" hidden="1">'[10]Bank Model'!#REF!</definedName>
    <definedName name="_Table2_In2" hidden="1">'[10]Bank Model'!#REF!</definedName>
    <definedName name="_Table2_Out" localSheetId="5" hidden="1">#REF!</definedName>
    <definedName name="_Table2_Out" localSheetId="20" hidden="1">#REF!</definedName>
    <definedName name="_Table2_Out" localSheetId="16" hidden="1">#REF!</definedName>
    <definedName name="_Table2_Out" localSheetId="15" hidden="1">#REF!</definedName>
    <definedName name="_Table2_Out" localSheetId="7" hidden="1">#REF!</definedName>
    <definedName name="_Table2_Out" localSheetId="19" hidden="1">#REF!</definedName>
    <definedName name="_Table2_Out" localSheetId="10" hidden="1">#REF!</definedName>
    <definedName name="_Table2_Out" hidden="1">#REF!</definedName>
    <definedName name="_Table2_Out_2" localSheetId="5" hidden="1">#REF!</definedName>
    <definedName name="_Table2_Out_2" localSheetId="20" hidden="1">#REF!</definedName>
    <definedName name="_Table2_Out_2" localSheetId="16" hidden="1">#REF!</definedName>
    <definedName name="_Table2_Out_2" localSheetId="15" hidden="1">#REF!</definedName>
    <definedName name="_Table2_Out_2" localSheetId="7" hidden="1">#REF!</definedName>
    <definedName name="_Table2_Out_2" localSheetId="19" hidden="1">#REF!</definedName>
    <definedName name="_Table2_Out_2" localSheetId="10" hidden="1">#REF!</definedName>
    <definedName name="_Table2_Out_2" hidden="1">#REF!</definedName>
    <definedName name="_tst2" hidden="1">{"SourcesUses",#N/A,TRUE,"CFMODEL";"TransOverview",#N/A,TRUE,"CFMODEL"}</definedName>
    <definedName name="_tst3" hidden="1">{"SourcesUses",#N/A,TRUE,#N/A;"TransOverview",#N/A,TRUE,"CFMODEL"}</definedName>
    <definedName name="_tst4" hidden="1">{"SourcesUses",#N/A,TRUE,"FundsFlow";"TransOverview",#N/A,TRUE,"FundsFlow"}</definedName>
    <definedName name="_xlcn.WorksheetConnection_T9A2C161" localSheetId="5" hidden="1">#REF!</definedName>
    <definedName name="_xlcn.WorksheetConnection_T9A2C161" localSheetId="20" hidden="1">#REF!</definedName>
    <definedName name="_xlcn.WorksheetConnection_T9A2C161" localSheetId="16" hidden="1">#REF!</definedName>
    <definedName name="_xlcn.WorksheetConnection_T9A2C161" localSheetId="15" hidden="1">#REF!</definedName>
    <definedName name="_xlcn.WorksheetConnection_T9A2C161" localSheetId="7" hidden="1">#REF!</definedName>
    <definedName name="_xlcn.WorksheetConnection_T9A2C161" localSheetId="19" hidden="1">#REF!</definedName>
    <definedName name="_xlcn.WorksheetConnection_T9A2C161" localSheetId="10" hidden="1">#REF!</definedName>
    <definedName name="_xlcn.WorksheetConnection_T9A2C161" hidden="1">#REF!</definedName>
    <definedName name="_Z04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Z05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AAA_DOCTOPS" hidden="1">"AAA_SET"</definedName>
    <definedName name="AAA_duser" hidden="1">"OFF"</definedName>
    <definedName name="aaaaa" localSheetId="5" hidden="1">'[11]TGI-CONS.'!#REF!</definedName>
    <definedName name="aaaaa" localSheetId="20" hidden="1">'[11]TGI-CONS.'!#REF!</definedName>
    <definedName name="aaaaa" localSheetId="16" hidden="1">'[11]TGI-CONS.'!#REF!</definedName>
    <definedName name="aaaaa" localSheetId="15" hidden="1">'[11]TGI-CONS.'!#REF!</definedName>
    <definedName name="aaaaa" localSheetId="7" hidden="1">'[11]TGI-CONS.'!#REF!</definedName>
    <definedName name="aaaaa" localSheetId="19" hidden="1">'[11]TGI-CONS.'!#REF!</definedName>
    <definedName name="aaaaa" localSheetId="10" hidden="1">'[11]TGI-CONS.'!#REF!</definedName>
    <definedName name="aaaaa" hidden="1">'[11]TGI-CONS.'!#REF!</definedName>
    <definedName name="AAB_Addin5" hidden="1">"AAB_Description for addin 5,Description for addin 5,Description for addin 5,Description for addin 5,Description for addin 5,Description for addin 5"</definedName>
    <definedName name="ab" localSheetId="5" hidden="1">#REF!</definedName>
    <definedName name="ab" localSheetId="20" hidden="1">#REF!</definedName>
    <definedName name="ab" localSheetId="16" hidden="1">#REF!</definedName>
    <definedName name="ab" localSheetId="15" hidden="1">#REF!</definedName>
    <definedName name="ab" localSheetId="7" hidden="1">#REF!</definedName>
    <definedName name="ab" localSheetId="19" hidden="1">#REF!</definedName>
    <definedName name="ab" localSheetId="10" hidden="1">#REF!</definedName>
    <definedName name="ab" hidden="1">#REF!</definedName>
    <definedName name="abc" localSheetId="5" hidden="1">#REF!</definedName>
    <definedName name="abc" localSheetId="20" hidden="1">#REF!</definedName>
    <definedName name="abc" localSheetId="16" hidden="1">#REF!</definedName>
    <definedName name="abc" localSheetId="15" hidden="1">#REF!</definedName>
    <definedName name="abc" localSheetId="7" hidden="1">#REF!</definedName>
    <definedName name="abc" localSheetId="19" hidden="1">#REF!</definedName>
    <definedName name="abc" localSheetId="10" hidden="1">#REF!</definedName>
    <definedName name="abc" hidden="1">#REF!</definedName>
    <definedName name="acbd" localSheetId="5" hidden="1">[12]Table!#REF!</definedName>
    <definedName name="acbd" localSheetId="20" hidden="1">[12]Table!#REF!</definedName>
    <definedName name="acbd" localSheetId="16" hidden="1">[12]Table!#REF!</definedName>
    <definedName name="acbd" localSheetId="15" hidden="1">[12]Table!#REF!</definedName>
    <definedName name="acbd" localSheetId="7" hidden="1">[12]Table!#REF!</definedName>
    <definedName name="acbd" localSheetId="19" hidden="1">[12]Table!#REF!</definedName>
    <definedName name="acbd" localSheetId="10" hidden="1">[12]Table!#REF!</definedName>
    <definedName name="acbd" hidden="1">[12]Table!#REF!</definedName>
    <definedName name="Access_Button" hidden="1">"MKTTERM_DATA_List"</definedName>
    <definedName name="AccessDatabase" hidden="1">"S:\LO\EASTERN\Mktterm23.mdb"</definedName>
    <definedName name="alyson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AS2DocOpenMode" hidden="1">"AS2DocumentEdit"</definedName>
    <definedName name="AS2HasNoAutoHeaderFooter" hidden="1">" "</definedName>
    <definedName name="asdfasdfasdfas" localSheetId="5" hidden="1">#REF!</definedName>
    <definedName name="asdfasdfasdfas" localSheetId="20" hidden="1">#REF!</definedName>
    <definedName name="asdfasdfasdfas" localSheetId="16" hidden="1">#REF!</definedName>
    <definedName name="asdfasdfasdfas" localSheetId="15" hidden="1">#REF!</definedName>
    <definedName name="asdfasdfasdfas" localSheetId="7" hidden="1">#REF!</definedName>
    <definedName name="asdfasdfasdfas" localSheetId="19" hidden="1">#REF!</definedName>
    <definedName name="asdfasdfasdfas" localSheetId="10" hidden="1">#REF!</definedName>
    <definedName name="asdfasdfasdfas" hidden="1">#REF!</definedName>
    <definedName name="asdgsad" hidden="1">{#N/A,#N/A,FALSE,"GAF98"}</definedName>
    <definedName name="bb_MDMyNTU0NDRBODY1NDVEQz" localSheetId="5" hidden="1">#REF!</definedName>
    <definedName name="bb_MDMyNTU0NDRBODY1NDVEQz" localSheetId="20" hidden="1">#REF!</definedName>
    <definedName name="bb_MDMyNTU0NDRBODY1NDVEQz" localSheetId="16" hidden="1">#REF!</definedName>
    <definedName name="bb_MDMyNTU0NDRBODY1NDVEQz" localSheetId="15" hidden="1">#REF!</definedName>
    <definedName name="bb_MDMyNTU0NDRBODY1NDVEQz" localSheetId="7" hidden="1">#REF!</definedName>
    <definedName name="bb_MDMyNTU0NDRBODY1NDVEQz" localSheetId="19" hidden="1">#REF!</definedName>
    <definedName name="bb_MDMyNTU0NDRBODY1NDVEQz" localSheetId="10" hidden="1">#REF!</definedName>
    <definedName name="bb_MDMyNTU0NDRBODY1NDVEQz" hidden="1">#REF!</definedName>
    <definedName name="bbb" hidden="1">{#N/A,#N/A,FALSE,"Aging Summary";#N/A,#N/A,FALSE,"Ratio Analysis";#N/A,#N/A,FALSE,"Test 120 Day Accts";#N/A,#N/A,FALSE,"Tickmarks"}</definedName>
    <definedName name="berry" hidden="1">{#N/A,#N/A,FALSE,"Taxblinc";#N/A,#N/A,FALSE,"Rsvsacls"}</definedName>
    <definedName name="BEx3O85IKWARA6NCJOLRBRJFMEWW" localSheetId="5" hidden="1">[12]Table!#REF!</definedName>
    <definedName name="BEx3O85IKWARA6NCJOLRBRJFMEWW" localSheetId="20" hidden="1">[12]Table!#REF!</definedName>
    <definedName name="BEx3O85IKWARA6NCJOLRBRJFMEWW" localSheetId="16" hidden="1">[12]Table!#REF!</definedName>
    <definedName name="BEx3O85IKWARA6NCJOLRBRJFMEWW" localSheetId="15" hidden="1">[12]Table!#REF!</definedName>
    <definedName name="BEx3O85IKWARA6NCJOLRBRJFMEWW" localSheetId="7" hidden="1">[12]Table!#REF!</definedName>
    <definedName name="BEx3O85IKWARA6NCJOLRBRJFMEWW" localSheetId="19" hidden="1">[12]Table!#REF!</definedName>
    <definedName name="BEx3O85IKWARA6NCJOLRBRJFMEWW" localSheetId="10" hidden="1">[12]Table!#REF!</definedName>
    <definedName name="BEx3O85IKWARA6NCJOLRBRJFMEWW" hidden="1">[12]Table!#REF!</definedName>
    <definedName name="BEx5MLQZM68YQSKARVWTTPINFQ2C" localSheetId="5" hidden="1">[12]Table!#REF!</definedName>
    <definedName name="BEx5MLQZM68YQSKARVWTTPINFQ2C" localSheetId="20" hidden="1">[12]Table!#REF!</definedName>
    <definedName name="BEx5MLQZM68YQSKARVWTTPINFQ2C" localSheetId="16" hidden="1">[12]Table!#REF!</definedName>
    <definedName name="BEx5MLQZM68YQSKARVWTTPINFQ2C" localSheetId="15" hidden="1">[12]Table!#REF!</definedName>
    <definedName name="BEx5MLQZM68YQSKARVWTTPINFQ2C" localSheetId="7" hidden="1">[12]Table!#REF!</definedName>
    <definedName name="BEx5MLQZM68YQSKARVWTTPINFQ2C" localSheetId="19" hidden="1">[12]Table!#REF!</definedName>
    <definedName name="BEx5MLQZM68YQSKARVWTTPINFQ2C" localSheetId="10" hidden="1">[12]Table!#REF!</definedName>
    <definedName name="BEx5MLQZM68YQSKARVWTTPINFQ2C" hidden="1">[12]Table!#REF!</definedName>
    <definedName name="BExERWCEBKQRYWRQLYJ4UCMMKTHG" localSheetId="5" hidden="1">[12]Table!#REF!</definedName>
    <definedName name="BExERWCEBKQRYWRQLYJ4UCMMKTHG" localSheetId="20" hidden="1">[12]Table!#REF!</definedName>
    <definedName name="BExERWCEBKQRYWRQLYJ4UCMMKTHG" localSheetId="16" hidden="1">[12]Table!#REF!</definedName>
    <definedName name="BExERWCEBKQRYWRQLYJ4UCMMKTHG" localSheetId="15" hidden="1">[12]Table!#REF!</definedName>
    <definedName name="BExERWCEBKQRYWRQLYJ4UCMMKTHG" localSheetId="7" hidden="1">[12]Table!#REF!</definedName>
    <definedName name="BExERWCEBKQRYWRQLYJ4UCMMKTHG" localSheetId="19" hidden="1">[12]Table!#REF!</definedName>
    <definedName name="BExERWCEBKQRYWRQLYJ4UCMMKTHG" localSheetId="10" hidden="1">[12]Table!#REF!</definedName>
    <definedName name="BExERWCEBKQRYWRQLYJ4UCMMKTHG" hidden="1">[12]Table!#REF!</definedName>
    <definedName name="BExMBYPQDG9AYDQ5E8IECVFREPO6" localSheetId="5" hidden="1">[12]Table!#REF!</definedName>
    <definedName name="BExMBYPQDG9AYDQ5E8IECVFREPO6" localSheetId="20" hidden="1">[12]Table!#REF!</definedName>
    <definedName name="BExMBYPQDG9AYDQ5E8IECVFREPO6" localSheetId="16" hidden="1">[12]Table!#REF!</definedName>
    <definedName name="BExMBYPQDG9AYDQ5E8IECVFREPO6" localSheetId="15" hidden="1">[12]Table!#REF!</definedName>
    <definedName name="BExMBYPQDG9AYDQ5E8IECVFREPO6" localSheetId="7" hidden="1">[12]Table!#REF!</definedName>
    <definedName name="BExMBYPQDG9AYDQ5E8IECVFREPO6" localSheetId="19" hidden="1">[12]Table!#REF!</definedName>
    <definedName name="BExMBYPQDG9AYDQ5E8IECVFREPO6" localSheetId="10" hidden="1">[12]Table!#REF!</definedName>
    <definedName name="BExMBYPQDG9AYDQ5E8IECVFREPO6" hidden="1">[12]Table!#REF!</definedName>
    <definedName name="BExQ9ZLYHWABXAA9NJDW8ZS0UQ9P" localSheetId="5" hidden="1">[12]Table!#REF!</definedName>
    <definedName name="BExQ9ZLYHWABXAA9NJDW8ZS0UQ9P" localSheetId="20" hidden="1">[12]Table!#REF!</definedName>
    <definedName name="BExQ9ZLYHWABXAA9NJDW8ZS0UQ9P" localSheetId="16" hidden="1">[12]Table!#REF!</definedName>
    <definedName name="BExQ9ZLYHWABXAA9NJDW8ZS0UQ9P" localSheetId="15" hidden="1">[12]Table!#REF!</definedName>
    <definedName name="BExQ9ZLYHWABXAA9NJDW8ZS0UQ9P" localSheetId="7" hidden="1">[12]Table!#REF!</definedName>
    <definedName name="BExQ9ZLYHWABXAA9NJDW8ZS0UQ9P" localSheetId="19" hidden="1">[12]Table!#REF!</definedName>
    <definedName name="BExQ9ZLYHWABXAA9NJDW8ZS0UQ9P" localSheetId="10" hidden="1">[12]Table!#REF!</definedName>
    <definedName name="BExQ9ZLYHWABXAA9NJDW8ZS0UQ9P" hidden="1">[12]Table!#REF!</definedName>
    <definedName name="BExTUY9WNSJ91GV8CP0SKJTEIV82" localSheetId="5" hidden="1">[12]Table!#REF!</definedName>
    <definedName name="BExTUY9WNSJ91GV8CP0SKJTEIV82" localSheetId="20" hidden="1">[12]Table!#REF!</definedName>
    <definedName name="BExTUY9WNSJ91GV8CP0SKJTEIV82" localSheetId="16" hidden="1">[12]Table!#REF!</definedName>
    <definedName name="BExTUY9WNSJ91GV8CP0SKJTEIV82" localSheetId="15" hidden="1">[12]Table!#REF!</definedName>
    <definedName name="BExTUY9WNSJ91GV8CP0SKJTEIV82" localSheetId="7" hidden="1">[12]Table!#REF!</definedName>
    <definedName name="BExTUY9WNSJ91GV8CP0SKJTEIV82" localSheetId="19" hidden="1">[12]Table!#REF!</definedName>
    <definedName name="BExTUY9WNSJ91GV8CP0SKJTEIV82" localSheetId="10" hidden="1">[12]Table!#REF!</definedName>
    <definedName name="BExTUY9WNSJ91GV8CP0SKJTEIV82" hidden="1">[12]Table!#REF!</definedName>
    <definedName name="BLPH1" hidden="1">'[13]Natural gas'!$A$3</definedName>
    <definedName name="BLPR1020040129204514642" localSheetId="5" hidden="1">'[14]Spread Sheet'!#REF!</definedName>
    <definedName name="BLPR1020040129204514642" localSheetId="20" hidden="1">'[14]Spread Sheet'!#REF!</definedName>
    <definedName name="BLPR1020040129204514642" localSheetId="16" hidden="1">'[14]Spread Sheet'!#REF!</definedName>
    <definedName name="BLPR1020040129204514642" localSheetId="15" hidden="1">'[14]Spread Sheet'!#REF!</definedName>
    <definedName name="BLPR1020040129204514642" localSheetId="7" hidden="1">'[14]Spread Sheet'!#REF!</definedName>
    <definedName name="BLPR1020040129204514642" localSheetId="19" hidden="1">'[14]Spread Sheet'!#REF!</definedName>
    <definedName name="BLPR1020040129204514642" localSheetId="10" hidden="1">'[14]Spread Sheet'!#REF!</definedName>
    <definedName name="BLPR1020040129204514642" hidden="1">'[14]Spread Sheet'!#REF!</definedName>
    <definedName name="BLPR1020040129204514642_1_5" localSheetId="5" hidden="1">'[14]Spread Sheet'!#REF!</definedName>
    <definedName name="BLPR1020040129204514642_1_5" localSheetId="20" hidden="1">'[14]Spread Sheet'!#REF!</definedName>
    <definedName name="BLPR1020040129204514642_1_5" localSheetId="16" hidden="1">'[14]Spread Sheet'!#REF!</definedName>
    <definedName name="BLPR1020040129204514642_1_5" localSheetId="15" hidden="1">'[14]Spread Sheet'!#REF!</definedName>
    <definedName name="BLPR1020040129204514642_1_5" localSheetId="7" hidden="1">'[14]Spread Sheet'!#REF!</definedName>
    <definedName name="BLPR1020040129204514642_1_5" localSheetId="19" hidden="1">'[14]Spread Sheet'!#REF!</definedName>
    <definedName name="BLPR1020040129204514642_1_5" localSheetId="10" hidden="1">'[14]Spread Sheet'!#REF!</definedName>
    <definedName name="BLPR1020040129204514642_1_5" hidden="1">'[14]Spread Sheet'!#REF!</definedName>
    <definedName name="BLPR1020040129204514642_2_5" localSheetId="5" hidden="1">'[14]Spread Sheet'!#REF!</definedName>
    <definedName name="BLPR1020040129204514642_2_5" localSheetId="20" hidden="1">'[14]Spread Sheet'!#REF!</definedName>
    <definedName name="BLPR1020040129204514642_2_5" localSheetId="16" hidden="1">'[14]Spread Sheet'!#REF!</definedName>
    <definedName name="BLPR1020040129204514642_2_5" localSheetId="15" hidden="1">'[14]Spread Sheet'!#REF!</definedName>
    <definedName name="BLPR1020040129204514642_2_5" localSheetId="7" hidden="1">'[14]Spread Sheet'!#REF!</definedName>
    <definedName name="BLPR1020040129204514642_2_5" localSheetId="19" hidden="1">'[14]Spread Sheet'!#REF!</definedName>
    <definedName name="BLPR1020040129204514642_2_5" localSheetId="10" hidden="1">'[14]Spread Sheet'!#REF!</definedName>
    <definedName name="BLPR1020040129204514642_2_5" hidden="1">'[14]Spread Sheet'!#REF!</definedName>
    <definedName name="BLPR1020040129204514642_3_5" localSheetId="5" hidden="1">'[14]Spread Sheet'!#REF!</definedName>
    <definedName name="BLPR1020040129204514642_3_5" localSheetId="20" hidden="1">'[14]Spread Sheet'!#REF!</definedName>
    <definedName name="BLPR1020040129204514642_3_5" localSheetId="16" hidden="1">'[14]Spread Sheet'!#REF!</definedName>
    <definedName name="BLPR1020040129204514642_3_5" localSheetId="15" hidden="1">'[14]Spread Sheet'!#REF!</definedName>
    <definedName name="BLPR1020040129204514642_3_5" localSheetId="7" hidden="1">'[14]Spread Sheet'!#REF!</definedName>
    <definedName name="BLPR1020040129204514642_3_5" localSheetId="19" hidden="1">'[14]Spread Sheet'!#REF!</definedName>
    <definedName name="BLPR1020040129204514642_3_5" localSheetId="10" hidden="1">'[14]Spread Sheet'!#REF!</definedName>
    <definedName name="BLPR1020040129204514642_3_5" hidden="1">'[14]Spread Sheet'!#REF!</definedName>
    <definedName name="BLPR1020040129204514642_4_5" localSheetId="5" hidden="1">'[14]Spread Sheet'!#REF!</definedName>
    <definedName name="BLPR1020040129204514642_4_5" localSheetId="20" hidden="1">'[14]Spread Sheet'!#REF!</definedName>
    <definedName name="BLPR1020040129204514642_4_5" localSheetId="16" hidden="1">'[14]Spread Sheet'!#REF!</definedName>
    <definedName name="BLPR1020040129204514642_4_5" localSheetId="15" hidden="1">'[14]Spread Sheet'!#REF!</definedName>
    <definedName name="BLPR1020040129204514642_4_5" localSheetId="7" hidden="1">'[14]Spread Sheet'!#REF!</definedName>
    <definedName name="BLPR1020040129204514642_4_5" localSheetId="19" hidden="1">'[14]Spread Sheet'!#REF!</definedName>
    <definedName name="BLPR1020040129204514642_4_5" localSheetId="10" hidden="1">'[14]Spread Sheet'!#REF!</definedName>
    <definedName name="BLPR1020040129204514642_4_5" hidden="1">'[14]Spread Sheet'!#REF!</definedName>
    <definedName name="BLPR1020040129204514642_5_5" localSheetId="5" hidden="1">'[14]Spread Sheet'!#REF!</definedName>
    <definedName name="BLPR1020040129204514642_5_5" localSheetId="20" hidden="1">'[14]Spread Sheet'!#REF!</definedName>
    <definedName name="BLPR1020040129204514642_5_5" localSheetId="16" hidden="1">'[14]Spread Sheet'!#REF!</definedName>
    <definedName name="BLPR1020040129204514642_5_5" localSheetId="15" hidden="1">'[14]Spread Sheet'!#REF!</definedName>
    <definedName name="BLPR1020040129204514642_5_5" localSheetId="7" hidden="1">'[14]Spread Sheet'!#REF!</definedName>
    <definedName name="BLPR1020040129204514642_5_5" localSheetId="19" hidden="1">'[14]Spread Sheet'!#REF!</definedName>
    <definedName name="BLPR1020040129204514642_5_5" localSheetId="10" hidden="1">'[14]Spread Sheet'!#REF!</definedName>
    <definedName name="BLPR1020040129204514642_5_5" hidden="1">'[14]Spread Sheet'!#REF!</definedName>
    <definedName name="BLPR1120040129204514642" localSheetId="5" hidden="1">'[14]Spread Sheet'!#REF!</definedName>
    <definedName name="BLPR1120040129204514642" localSheetId="20" hidden="1">'[14]Spread Sheet'!#REF!</definedName>
    <definedName name="BLPR1120040129204514642" localSheetId="16" hidden="1">'[14]Spread Sheet'!#REF!</definedName>
    <definedName name="BLPR1120040129204514642" localSheetId="15" hidden="1">'[14]Spread Sheet'!#REF!</definedName>
    <definedName name="BLPR1120040129204514642" localSheetId="7" hidden="1">'[14]Spread Sheet'!#REF!</definedName>
    <definedName name="BLPR1120040129204514642" localSheetId="19" hidden="1">'[14]Spread Sheet'!#REF!</definedName>
    <definedName name="BLPR1120040129204514642" localSheetId="10" hidden="1">'[14]Spread Sheet'!#REF!</definedName>
    <definedName name="BLPR1120040129204514642" hidden="1">'[14]Spread Sheet'!#REF!</definedName>
    <definedName name="BLPR1120040129204514642_1_5" localSheetId="5" hidden="1">'[14]Spread Sheet'!#REF!</definedName>
    <definedName name="BLPR1120040129204514642_1_5" localSheetId="20" hidden="1">'[14]Spread Sheet'!#REF!</definedName>
    <definedName name="BLPR1120040129204514642_1_5" localSheetId="16" hidden="1">'[14]Spread Sheet'!#REF!</definedName>
    <definedName name="BLPR1120040129204514642_1_5" localSheetId="15" hidden="1">'[14]Spread Sheet'!#REF!</definedName>
    <definedName name="BLPR1120040129204514642_1_5" localSheetId="7" hidden="1">'[14]Spread Sheet'!#REF!</definedName>
    <definedName name="BLPR1120040129204514642_1_5" localSheetId="19" hidden="1">'[14]Spread Sheet'!#REF!</definedName>
    <definedName name="BLPR1120040129204514642_1_5" localSheetId="10" hidden="1">'[14]Spread Sheet'!#REF!</definedName>
    <definedName name="BLPR1120040129204514642_1_5" hidden="1">'[14]Spread Sheet'!#REF!</definedName>
    <definedName name="BLPR1120040129204514642_2_5" localSheetId="5" hidden="1">'[14]Spread Sheet'!#REF!</definedName>
    <definedName name="BLPR1120040129204514642_2_5" localSheetId="20" hidden="1">'[14]Spread Sheet'!#REF!</definedName>
    <definedName name="BLPR1120040129204514642_2_5" localSheetId="16" hidden="1">'[14]Spread Sheet'!#REF!</definedName>
    <definedName name="BLPR1120040129204514642_2_5" localSheetId="15" hidden="1">'[14]Spread Sheet'!#REF!</definedName>
    <definedName name="BLPR1120040129204514642_2_5" localSheetId="7" hidden="1">'[14]Spread Sheet'!#REF!</definedName>
    <definedName name="BLPR1120040129204514642_2_5" localSheetId="19" hidden="1">'[14]Spread Sheet'!#REF!</definedName>
    <definedName name="BLPR1120040129204514642_2_5" localSheetId="10" hidden="1">'[14]Spread Sheet'!#REF!</definedName>
    <definedName name="BLPR1120040129204514642_2_5" hidden="1">'[14]Spread Sheet'!#REF!</definedName>
    <definedName name="BLPR1120040129204514642_3_5" localSheetId="5" hidden="1">'[14]Spread Sheet'!#REF!</definedName>
    <definedName name="BLPR1120040129204514642_3_5" localSheetId="20" hidden="1">'[14]Spread Sheet'!#REF!</definedName>
    <definedName name="BLPR1120040129204514642_3_5" localSheetId="16" hidden="1">'[14]Spread Sheet'!#REF!</definedName>
    <definedName name="BLPR1120040129204514642_3_5" localSheetId="15" hidden="1">'[14]Spread Sheet'!#REF!</definedName>
    <definedName name="BLPR1120040129204514642_3_5" localSheetId="7" hidden="1">'[14]Spread Sheet'!#REF!</definedName>
    <definedName name="BLPR1120040129204514642_3_5" localSheetId="19" hidden="1">'[14]Spread Sheet'!#REF!</definedName>
    <definedName name="BLPR1120040129204514642_3_5" localSheetId="10" hidden="1">'[14]Spread Sheet'!#REF!</definedName>
    <definedName name="BLPR1120040129204514642_3_5" hidden="1">'[14]Spread Sheet'!#REF!</definedName>
    <definedName name="BLPR1120040129204514642_4_5" localSheetId="5" hidden="1">'[14]Spread Sheet'!#REF!</definedName>
    <definedName name="BLPR1120040129204514642_4_5" localSheetId="20" hidden="1">'[14]Spread Sheet'!#REF!</definedName>
    <definedName name="BLPR1120040129204514642_4_5" localSheetId="16" hidden="1">'[14]Spread Sheet'!#REF!</definedName>
    <definedName name="BLPR1120040129204514642_4_5" localSheetId="15" hidden="1">'[14]Spread Sheet'!#REF!</definedName>
    <definedName name="BLPR1120040129204514642_4_5" localSheetId="7" hidden="1">'[14]Spread Sheet'!#REF!</definedName>
    <definedName name="BLPR1120040129204514642_4_5" localSheetId="19" hidden="1">'[14]Spread Sheet'!#REF!</definedName>
    <definedName name="BLPR1120040129204514642_4_5" localSheetId="10" hidden="1">'[14]Spread Sheet'!#REF!</definedName>
    <definedName name="BLPR1120040129204514642_4_5" hidden="1">'[14]Spread Sheet'!#REF!</definedName>
    <definedName name="BLPR1120040129204514642_5_5" localSheetId="5" hidden="1">'[14]Spread Sheet'!#REF!</definedName>
    <definedName name="BLPR1120040129204514642_5_5" localSheetId="20" hidden="1">'[14]Spread Sheet'!#REF!</definedName>
    <definedName name="BLPR1120040129204514642_5_5" localSheetId="16" hidden="1">'[14]Spread Sheet'!#REF!</definedName>
    <definedName name="BLPR1120040129204514642_5_5" localSheetId="15" hidden="1">'[14]Spread Sheet'!#REF!</definedName>
    <definedName name="BLPR1120040129204514642_5_5" localSheetId="7" hidden="1">'[14]Spread Sheet'!#REF!</definedName>
    <definedName name="BLPR1120040129204514642_5_5" localSheetId="19" hidden="1">'[14]Spread Sheet'!#REF!</definedName>
    <definedName name="BLPR1120040129204514642_5_5" localSheetId="10" hidden="1">'[14]Spread Sheet'!#REF!</definedName>
    <definedName name="BLPR1120040129204514642_5_5" hidden="1">'[14]Spread Sheet'!#REF!</definedName>
    <definedName name="BLPR120040129203645421" localSheetId="5" hidden="1">'[14]Spread Sheet'!#REF!</definedName>
    <definedName name="BLPR120040129203645421" localSheetId="20" hidden="1">'[14]Spread Sheet'!#REF!</definedName>
    <definedName name="BLPR120040129203645421" localSheetId="16" hidden="1">'[14]Spread Sheet'!#REF!</definedName>
    <definedName name="BLPR120040129203645421" localSheetId="15" hidden="1">'[14]Spread Sheet'!#REF!</definedName>
    <definedName name="BLPR120040129203645421" localSheetId="7" hidden="1">'[14]Spread Sheet'!#REF!</definedName>
    <definedName name="BLPR120040129203645421" localSheetId="19" hidden="1">'[14]Spread Sheet'!#REF!</definedName>
    <definedName name="BLPR120040129203645421" localSheetId="10" hidden="1">'[14]Spread Sheet'!#REF!</definedName>
    <definedName name="BLPR120040129203645421" hidden="1">'[14]Spread Sheet'!#REF!</definedName>
    <definedName name="BLPR120040129203645421_1_4" localSheetId="5" hidden="1">'[14]Spread Sheet'!#REF!</definedName>
    <definedName name="BLPR120040129203645421_1_4" localSheetId="20" hidden="1">'[14]Spread Sheet'!#REF!</definedName>
    <definedName name="BLPR120040129203645421_1_4" localSheetId="16" hidden="1">'[14]Spread Sheet'!#REF!</definedName>
    <definedName name="BLPR120040129203645421_1_4" localSheetId="15" hidden="1">'[14]Spread Sheet'!#REF!</definedName>
    <definedName name="BLPR120040129203645421_1_4" localSheetId="7" hidden="1">'[14]Spread Sheet'!#REF!</definedName>
    <definedName name="BLPR120040129203645421_1_4" localSheetId="19" hidden="1">'[14]Spread Sheet'!#REF!</definedName>
    <definedName name="BLPR120040129203645421_1_4" localSheetId="10" hidden="1">'[14]Spread Sheet'!#REF!</definedName>
    <definedName name="BLPR120040129203645421_1_4" hidden="1">'[14]Spread Sheet'!#REF!</definedName>
    <definedName name="BLPR120040129203645421_2_4" localSheetId="5" hidden="1">'[14]Spread Sheet'!#REF!</definedName>
    <definedName name="BLPR120040129203645421_2_4" localSheetId="20" hidden="1">'[14]Spread Sheet'!#REF!</definedName>
    <definedName name="BLPR120040129203645421_2_4" localSheetId="16" hidden="1">'[14]Spread Sheet'!#REF!</definedName>
    <definedName name="BLPR120040129203645421_2_4" localSheetId="15" hidden="1">'[14]Spread Sheet'!#REF!</definedName>
    <definedName name="BLPR120040129203645421_2_4" localSheetId="7" hidden="1">'[14]Spread Sheet'!#REF!</definedName>
    <definedName name="BLPR120040129203645421_2_4" localSheetId="19" hidden="1">'[14]Spread Sheet'!#REF!</definedName>
    <definedName name="BLPR120040129203645421_2_4" localSheetId="10" hidden="1">'[14]Spread Sheet'!#REF!</definedName>
    <definedName name="BLPR120040129203645421_2_4" hidden="1">'[14]Spread Sheet'!#REF!</definedName>
    <definedName name="BLPR120040129203645421_3_4" localSheetId="5" hidden="1">'[14]Spread Sheet'!#REF!</definedName>
    <definedName name="BLPR120040129203645421_3_4" localSheetId="20" hidden="1">'[14]Spread Sheet'!#REF!</definedName>
    <definedName name="BLPR120040129203645421_3_4" localSheetId="16" hidden="1">'[14]Spread Sheet'!#REF!</definedName>
    <definedName name="BLPR120040129203645421_3_4" localSheetId="15" hidden="1">'[14]Spread Sheet'!#REF!</definedName>
    <definedName name="BLPR120040129203645421_3_4" localSheetId="7" hidden="1">'[14]Spread Sheet'!#REF!</definedName>
    <definedName name="BLPR120040129203645421_3_4" localSheetId="19" hidden="1">'[14]Spread Sheet'!#REF!</definedName>
    <definedName name="BLPR120040129203645421_3_4" localSheetId="10" hidden="1">'[14]Spread Sheet'!#REF!</definedName>
    <definedName name="BLPR120040129203645421_3_4" hidden="1">'[14]Spread Sheet'!#REF!</definedName>
    <definedName name="BLPR120040129203645421_4_4" localSheetId="5" hidden="1">'[14]Spread Sheet'!#REF!</definedName>
    <definedName name="BLPR120040129203645421_4_4" localSheetId="20" hidden="1">'[14]Spread Sheet'!#REF!</definedName>
    <definedName name="BLPR120040129203645421_4_4" localSheetId="16" hidden="1">'[14]Spread Sheet'!#REF!</definedName>
    <definedName name="BLPR120040129203645421_4_4" localSheetId="15" hidden="1">'[14]Spread Sheet'!#REF!</definedName>
    <definedName name="BLPR120040129203645421_4_4" localSheetId="7" hidden="1">'[14]Spread Sheet'!#REF!</definedName>
    <definedName name="BLPR120040129203645421_4_4" localSheetId="19" hidden="1">'[14]Spread Sheet'!#REF!</definedName>
    <definedName name="BLPR120040129203645421_4_4" localSheetId="10" hidden="1">'[14]Spread Sheet'!#REF!</definedName>
    <definedName name="BLPR120040129203645421_4_4" hidden="1">'[14]Spread Sheet'!#REF!</definedName>
    <definedName name="BLPR1220040129204514642" localSheetId="5" hidden="1">'[14]Spread Sheet'!#REF!</definedName>
    <definedName name="BLPR1220040129204514642" localSheetId="20" hidden="1">'[14]Spread Sheet'!#REF!</definedName>
    <definedName name="BLPR1220040129204514642" localSheetId="16" hidden="1">'[14]Spread Sheet'!#REF!</definedName>
    <definedName name="BLPR1220040129204514642" localSheetId="15" hidden="1">'[14]Spread Sheet'!#REF!</definedName>
    <definedName name="BLPR1220040129204514642" localSheetId="7" hidden="1">'[14]Spread Sheet'!#REF!</definedName>
    <definedName name="BLPR1220040129204514642" localSheetId="19" hidden="1">'[14]Spread Sheet'!#REF!</definedName>
    <definedName name="BLPR1220040129204514642" localSheetId="10" hidden="1">'[14]Spread Sheet'!#REF!</definedName>
    <definedName name="BLPR1220040129204514642" hidden="1">'[14]Spread Sheet'!#REF!</definedName>
    <definedName name="BLPR1220040129204514642_1_5" localSheetId="5" hidden="1">'[14]Spread Sheet'!#REF!</definedName>
    <definedName name="BLPR1220040129204514642_1_5" localSheetId="20" hidden="1">'[14]Spread Sheet'!#REF!</definedName>
    <definedName name="BLPR1220040129204514642_1_5" localSheetId="16" hidden="1">'[14]Spread Sheet'!#REF!</definedName>
    <definedName name="BLPR1220040129204514642_1_5" localSheetId="15" hidden="1">'[14]Spread Sheet'!#REF!</definedName>
    <definedName name="BLPR1220040129204514642_1_5" localSheetId="7" hidden="1">'[14]Spread Sheet'!#REF!</definedName>
    <definedName name="BLPR1220040129204514642_1_5" localSheetId="19" hidden="1">'[14]Spread Sheet'!#REF!</definedName>
    <definedName name="BLPR1220040129204514642_1_5" localSheetId="10" hidden="1">'[14]Spread Sheet'!#REF!</definedName>
    <definedName name="BLPR1220040129204514642_1_5" hidden="1">'[14]Spread Sheet'!#REF!</definedName>
    <definedName name="BLPR1220040129204514642_2_5" localSheetId="5" hidden="1">'[14]Spread Sheet'!#REF!</definedName>
    <definedName name="BLPR1220040129204514642_2_5" localSheetId="20" hidden="1">'[14]Spread Sheet'!#REF!</definedName>
    <definedName name="BLPR1220040129204514642_2_5" localSheetId="16" hidden="1">'[14]Spread Sheet'!#REF!</definedName>
    <definedName name="BLPR1220040129204514642_2_5" localSheetId="15" hidden="1">'[14]Spread Sheet'!#REF!</definedName>
    <definedName name="BLPR1220040129204514642_2_5" localSheetId="7" hidden="1">'[14]Spread Sheet'!#REF!</definedName>
    <definedName name="BLPR1220040129204514642_2_5" localSheetId="19" hidden="1">'[14]Spread Sheet'!#REF!</definedName>
    <definedName name="BLPR1220040129204514642_2_5" localSheetId="10" hidden="1">'[14]Spread Sheet'!#REF!</definedName>
    <definedName name="BLPR1220040129204514642_2_5" hidden="1">'[14]Spread Sheet'!#REF!</definedName>
    <definedName name="BLPR1220040129204514642_3_5" localSheetId="5" hidden="1">'[14]Spread Sheet'!#REF!</definedName>
    <definedName name="BLPR1220040129204514642_3_5" localSheetId="20" hidden="1">'[14]Spread Sheet'!#REF!</definedName>
    <definedName name="BLPR1220040129204514642_3_5" localSheetId="16" hidden="1">'[14]Spread Sheet'!#REF!</definedName>
    <definedName name="BLPR1220040129204514642_3_5" localSheetId="15" hidden="1">'[14]Spread Sheet'!#REF!</definedName>
    <definedName name="BLPR1220040129204514642_3_5" localSheetId="7" hidden="1">'[14]Spread Sheet'!#REF!</definedName>
    <definedName name="BLPR1220040129204514642_3_5" localSheetId="19" hidden="1">'[14]Spread Sheet'!#REF!</definedName>
    <definedName name="BLPR1220040129204514642_3_5" localSheetId="10" hidden="1">'[14]Spread Sheet'!#REF!</definedName>
    <definedName name="BLPR1220040129204514642_3_5" hidden="1">'[14]Spread Sheet'!#REF!</definedName>
    <definedName name="BLPR1220040129204514642_4_5" localSheetId="5" hidden="1">'[14]Spread Sheet'!#REF!</definedName>
    <definedName name="BLPR1220040129204514642_4_5" localSheetId="20" hidden="1">'[14]Spread Sheet'!#REF!</definedName>
    <definedName name="BLPR1220040129204514642_4_5" localSheetId="16" hidden="1">'[14]Spread Sheet'!#REF!</definedName>
    <definedName name="BLPR1220040129204514642_4_5" localSheetId="15" hidden="1">'[14]Spread Sheet'!#REF!</definedName>
    <definedName name="BLPR1220040129204514642_4_5" localSheetId="7" hidden="1">'[14]Spread Sheet'!#REF!</definedName>
    <definedName name="BLPR1220040129204514642_4_5" localSheetId="19" hidden="1">'[14]Spread Sheet'!#REF!</definedName>
    <definedName name="BLPR1220040129204514642_4_5" localSheetId="10" hidden="1">'[14]Spread Sheet'!#REF!</definedName>
    <definedName name="BLPR1220040129204514642_4_5" hidden="1">'[14]Spread Sheet'!#REF!</definedName>
    <definedName name="BLPR1220040129204514642_5_5" localSheetId="5" hidden="1">'[14]Spread Sheet'!#REF!</definedName>
    <definedName name="BLPR1220040129204514642_5_5" localSheetId="20" hidden="1">'[14]Spread Sheet'!#REF!</definedName>
    <definedName name="BLPR1220040129204514642_5_5" localSheetId="16" hidden="1">'[14]Spread Sheet'!#REF!</definedName>
    <definedName name="BLPR1220040129204514642_5_5" localSheetId="15" hidden="1">'[14]Spread Sheet'!#REF!</definedName>
    <definedName name="BLPR1220040129204514642_5_5" localSheetId="7" hidden="1">'[14]Spread Sheet'!#REF!</definedName>
    <definedName name="BLPR1220040129204514642_5_5" localSheetId="19" hidden="1">'[14]Spread Sheet'!#REF!</definedName>
    <definedName name="BLPR1220040129204514642_5_5" localSheetId="10" hidden="1">'[14]Spread Sheet'!#REF!</definedName>
    <definedName name="BLPR1220040129204514642_5_5" hidden="1">'[14]Spread Sheet'!#REF!</definedName>
    <definedName name="BLPR1320040129204514642" localSheetId="5" hidden="1">'[14]Spread Sheet'!#REF!</definedName>
    <definedName name="BLPR1320040129204514642" localSheetId="20" hidden="1">'[14]Spread Sheet'!#REF!</definedName>
    <definedName name="BLPR1320040129204514642" localSheetId="16" hidden="1">'[14]Spread Sheet'!#REF!</definedName>
    <definedName name="BLPR1320040129204514642" localSheetId="15" hidden="1">'[14]Spread Sheet'!#REF!</definedName>
    <definedName name="BLPR1320040129204514642" localSheetId="7" hidden="1">'[14]Spread Sheet'!#REF!</definedName>
    <definedName name="BLPR1320040129204514642" localSheetId="19" hidden="1">'[14]Spread Sheet'!#REF!</definedName>
    <definedName name="BLPR1320040129204514642" localSheetId="10" hidden="1">'[14]Spread Sheet'!#REF!</definedName>
    <definedName name="BLPR1320040129204514642" hidden="1">'[14]Spread Sheet'!#REF!</definedName>
    <definedName name="BLPR1320040129204514642_1_5" localSheetId="5" hidden="1">'[14]Spread Sheet'!#REF!</definedName>
    <definedName name="BLPR1320040129204514642_1_5" localSheetId="20" hidden="1">'[14]Spread Sheet'!#REF!</definedName>
    <definedName name="BLPR1320040129204514642_1_5" localSheetId="16" hidden="1">'[14]Spread Sheet'!#REF!</definedName>
    <definedName name="BLPR1320040129204514642_1_5" localSheetId="15" hidden="1">'[14]Spread Sheet'!#REF!</definedName>
    <definedName name="BLPR1320040129204514642_1_5" localSheetId="7" hidden="1">'[14]Spread Sheet'!#REF!</definedName>
    <definedName name="BLPR1320040129204514642_1_5" localSheetId="19" hidden="1">'[14]Spread Sheet'!#REF!</definedName>
    <definedName name="BLPR1320040129204514642_1_5" localSheetId="10" hidden="1">'[14]Spread Sheet'!#REF!</definedName>
    <definedName name="BLPR1320040129204514642_1_5" hidden="1">'[14]Spread Sheet'!#REF!</definedName>
    <definedName name="BLPR1320040129204514642_2_5" localSheetId="5" hidden="1">'[14]Spread Sheet'!#REF!</definedName>
    <definedName name="BLPR1320040129204514642_2_5" localSheetId="20" hidden="1">'[14]Spread Sheet'!#REF!</definedName>
    <definedName name="BLPR1320040129204514642_2_5" localSheetId="16" hidden="1">'[14]Spread Sheet'!#REF!</definedName>
    <definedName name="BLPR1320040129204514642_2_5" localSheetId="15" hidden="1">'[14]Spread Sheet'!#REF!</definedName>
    <definedName name="BLPR1320040129204514642_2_5" localSheetId="7" hidden="1">'[14]Spread Sheet'!#REF!</definedName>
    <definedName name="BLPR1320040129204514642_2_5" localSheetId="19" hidden="1">'[14]Spread Sheet'!#REF!</definedName>
    <definedName name="BLPR1320040129204514642_2_5" localSheetId="10" hidden="1">'[14]Spread Sheet'!#REF!</definedName>
    <definedName name="BLPR1320040129204514642_2_5" hidden="1">'[14]Spread Sheet'!#REF!</definedName>
    <definedName name="BLPR1320040129204514642_3_5" localSheetId="5" hidden="1">'[14]Spread Sheet'!#REF!</definedName>
    <definedName name="BLPR1320040129204514642_3_5" localSheetId="20" hidden="1">'[14]Spread Sheet'!#REF!</definedName>
    <definedName name="BLPR1320040129204514642_3_5" localSheetId="16" hidden="1">'[14]Spread Sheet'!#REF!</definedName>
    <definedName name="BLPR1320040129204514642_3_5" localSheetId="15" hidden="1">'[14]Spread Sheet'!#REF!</definedName>
    <definedName name="BLPR1320040129204514642_3_5" localSheetId="7" hidden="1">'[14]Spread Sheet'!#REF!</definedName>
    <definedName name="BLPR1320040129204514642_3_5" localSheetId="19" hidden="1">'[14]Spread Sheet'!#REF!</definedName>
    <definedName name="BLPR1320040129204514642_3_5" localSheetId="10" hidden="1">'[14]Spread Sheet'!#REF!</definedName>
    <definedName name="BLPR1320040129204514642_3_5" hidden="1">'[14]Spread Sheet'!#REF!</definedName>
    <definedName name="BLPR1320040129204514642_4_5" localSheetId="5" hidden="1">'[14]Spread Sheet'!#REF!</definedName>
    <definedName name="BLPR1320040129204514642_4_5" localSheetId="20" hidden="1">'[14]Spread Sheet'!#REF!</definedName>
    <definedName name="BLPR1320040129204514642_4_5" localSheetId="16" hidden="1">'[14]Spread Sheet'!#REF!</definedName>
    <definedName name="BLPR1320040129204514642_4_5" localSheetId="15" hidden="1">'[14]Spread Sheet'!#REF!</definedName>
    <definedName name="BLPR1320040129204514642_4_5" localSheetId="7" hidden="1">'[14]Spread Sheet'!#REF!</definedName>
    <definedName name="BLPR1320040129204514642_4_5" localSheetId="19" hidden="1">'[14]Spread Sheet'!#REF!</definedName>
    <definedName name="BLPR1320040129204514642_4_5" localSheetId="10" hidden="1">'[14]Spread Sheet'!#REF!</definedName>
    <definedName name="BLPR1320040129204514642_4_5" hidden="1">'[14]Spread Sheet'!#REF!</definedName>
    <definedName name="BLPR1320040129204514642_5_5" localSheetId="5" hidden="1">'[14]Spread Sheet'!#REF!</definedName>
    <definedName name="BLPR1320040129204514642_5_5" localSheetId="20" hidden="1">'[14]Spread Sheet'!#REF!</definedName>
    <definedName name="BLPR1320040129204514642_5_5" localSheetId="16" hidden="1">'[14]Spread Sheet'!#REF!</definedName>
    <definedName name="BLPR1320040129204514642_5_5" localSheetId="15" hidden="1">'[14]Spread Sheet'!#REF!</definedName>
    <definedName name="BLPR1320040129204514642_5_5" localSheetId="7" hidden="1">'[14]Spread Sheet'!#REF!</definedName>
    <definedName name="BLPR1320040129204514642_5_5" localSheetId="19" hidden="1">'[14]Spread Sheet'!#REF!</definedName>
    <definedName name="BLPR1320040129204514642_5_5" localSheetId="10" hidden="1">'[14]Spread Sheet'!#REF!</definedName>
    <definedName name="BLPR1320040129204514642_5_5" hidden="1">'[14]Spread Sheet'!#REF!</definedName>
    <definedName name="BLPR1420040129204514642" localSheetId="5" hidden="1">'[14]Spread Sheet'!#REF!</definedName>
    <definedName name="BLPR1420040129204514642" localSheetId="20" hidden="1">'[14]Spread Sheet'!#REF!</definedName>
    <definedName name="BLPR1420040129204514642" localSheetId="16" hidden="1">'[14]Spread Sheet'!#REF!</definedName>
    <definedName name="BLPR1420040129204514642" localSheetId="15" hidden="1">'[14]Spread Sheet'!#REF!</definedName>
    <definedName name="BLPR1420040129204514642" localSheetId="7" hidden="1">'[14]Spread Sheet'!#REF!</definedName>
    <definedName name="BLPR1420040129204514642" localSheetId="19" hidden="1">'[14]Spread Sheet'!#REF!</definedName>
    <definedName name="BLPR1420040129204514642" localSheetId="10" hidden="1">'[14]Spread Sheet'!#REF!</definedName>
    <definedName name="BLPR1420040129204514642" hidden="1">'[14]Spread Sheet'!#REF!</definedName>
    <definedName name="BLPR1420040129204514642_1_5" localSheetId="5" hidden="1">'[14]Spread Sheet'!#REF!</definedName>
    <definedName name="BLPR1420040129204514642_1_5" localSheetId="20" hidden="1">'[14]Spread Sheet'!#REF!</definedName>
    <definedName name="BLPR1420040129204514642_1_5" localSheetId="16" hidden="1">'[14]Spread Sheet'!#REF!</definedName>
    <definedName name="BLPR1420040129204514642_1_5" localSheetId="15" hidden="1">'[14]Spread Sheet'!#REF!</definedName>
    <definedName name="BLPR1420040129204514642_1_5" localSheetId="7" hidden="1">'[14]Spread Sheet'!#REF!</definedName>
    <definedName name="BLPR1420040129204514642_1_5" localSheetId="19" hidden="1">'[14]Spread Sheet'!#REF!</definedName>
    <definedName name="BLPR1420040129204514642_1_5" localSheetId="10" hidden="1">'[14]Spread Sheet'!#REF!</definedName>
    <definedName name="BLPR1420040129204514642_1_5" hidden="1">'[14]Spread Sheet'!#REF!</definedName>
    <definedName name="BLPR1420040129204514642_2_5" localSheetId="5" hidden="1">'[14]Spread Sheet'!#REF!</definedName>
    <definedName name="BLPR1420040129204514642_2_5" localSheetId="20" hidden="1">'[14]Spread Sheet'!#REF!</definedName>
    <definedName name="BLPR1420040129204514642_2_5" localSheetId="16" hidden="1">'[14]Spread Sheet'!#REF!</definedName>
    <definedName name="BLPR1420040129204514642_2_5" localSheetId="15" hidden="1">'[14]Spread Sheet'!#REF!</definedName>
    <definedName name="BLPR1420040129204514642_2_5" localSheetId="7" hidden="1">'[14]Spread Sheet'!#REF!</definedName>
    <definedName name="BLPR1420040129204514642_2_5" localSheetId="19" hidden="1">'[14]Spread Sheet'!#REF!</definedName>
    <definedName name="BLPR1420040129204514642_2_5" localSheetId="10" hidden="1">'[14]Spread Sheet'!#REF!</definedName>
    <definedName name="BLPR1420040129204514642_2_5" hidden="1">'[14]Spread Sheet'!#REF!</definedName>
    <definedName name="BLPR1420040129204514642_3_5" localSheetId="5" hidden="1">'[14]Spread Sheet'!#REF!</definedName>
    <definedName name="BLPR1420040129204514642_3_5" localSheetId="20" hidden="1">'[14]Spread Sheet'!#REF!</definedName>
    <definedName name="BLPR1420040129204514642_3_5" localSheetId="16" hidden="1">'[14]Spread Sheet'!#REF!</definedName>
    <definedName name="BLPR1420040129204514642_3_5" localSheetId="15" hidden="1">'[14]Spread Sheet'!#REF!</definedName>
    <definedName name="BLPR1420040129204514642_3_5" localSheetId="7" hidden="1">'[14]Spread Sheet'!#REF!</definedName>
    <definedName name="BLPR1420040129204514642_3_5" localSheetId="19" hidden="1">'[14]Spread Sheet'!#REF!</definedName>
    <definedName name="BLPR1420040129204514642_3_5" localSheetId="10" hidden="1">'[14]Spread Sheet'!#REF!</definedName>
    <definedName name="BLPR1420040129204514642_3_5" hidden="1">'[14]Spread Sheet'!#REF!</definedName>
    <definedName name="BLPR1420040129204514642_4_5" localSheetId="5" hidden="1">'[14]Spread Sheet'!#REF!</definedName>
    <definedName name="BLPR1420040129204514642_4_5" localSheetId="20" hidden="1">'[14]Spread Sheet'!#REF!</definedName>
    <definedName name="BLPR1420040129204514642_4_5" localSheetId="16" hidden="1">'[14]Spread Sheet'!#REF!</definedName>
    <definedName name="BLPR1420040129204514642_4_5" localSheetId="15" hidden="1">'[14]Spread Sheet'!#REF!</definedName>
    <definedName name="BLPR1420040129204514642_4_5" localSheetId="7" hidden="1">'[14]Spread Sheet'!#REF!</definedName>
    <definedName name="BLPR1420040129204514642_4_5" localSheetId="19" hidden="1">'[14]Spread Sheet'!#REF!</definedName>
    <definedName name="BLPR1420040129204514642_4_5" localSheetId="10" hidden="1">'[14]Spread Sheet'!#REF!</definedName>
    <definedName name="BLPR1420040129204514642_4_5" hidden="1">'[14]Spread Sheet'!#REF!</definedName>
    <definedName name="BLPR1420040129204514642_5_5" localSheetId="5" hidden="1">'[14]Spread Sheet'!#REF!</definedName>
    <definedName name="BLPR1420040129204514642_5_5" localSheetId="20" hidden="1">'[14]Spread Sheet'!#REF!</definedName>
    <definedName name="BLPR1420040129204514642_5_5" localSheetId="16" hidden="1">'[14]Spread Sheet'!#REF!</definedName>
    <definedName name="BLPR1420040129204514642_5_5" localSheetId="15" hidden="1">'[14]Spread Sheet'!#REF!</definedName>
    <definedName name="BLPR1420040129204514642_5_5" localSheetId="7" hidden="1">'[14]Spread Sheet'!#REF!</definedName>
    <definedName name="BLPR1420040129204514642_5_5" localSheetId="19" hidden="1">'[14]Spread Sheet'!#REF!</definedName>
    <definedName name="BLPR1420040129204514642_5_5" localSheetId="10" hidden="1">'[14]Spread Sheet'!#REF!</definedName>
    <definedName name="BLPR1420040129204514642_5_5" hidden="1">'[14]Spread Sheet'!#REF!</definedName>
    <definedName name="BLPR1520040129204514652" localSheetId="5" hidden="1">'[14]Spread Sheet'!#REF!</definedName>
    <definedName name="BLPR1520040129204514652" localSheetId="20" hidden="1">'[14]Spread Sheet'!#REF!</definedName>
    <definedName name="BLPR1520040129204514652" localSheetId="16" hidden="1">'[14]Spread Sheet'!#REF!</definedName>
    <definedName name="BLPR1520040129204514652" localSheetId="15" hidden="1">'[14]Spread Sheet'!#REF!</definedName>
    <definedName name="BLPR1520040129204514652" localSheetId="7" hidden="1">'[14]Spread Sheet'!#REF!</definedName>
    <definedName name="BLPR1520040129204514652" localSheetId="19" hidden="1">'[14]Spread Sheet'!#REF!</definedName>
    <definedName name="BLPR1520040129204514652" localSheetId="10" hidden="1">'[14]Spread Sheet'!#REF!</definedName>
    <definedName name="BLPR1520040129204514652" hidden="1">'[14]Spread Sheet'!#REF!</definedName>
    <definedName name="BLPR1520040129204514652_1_5" localSheetId="5" hidden="1">'[14]Spread Sheet'!#REF!</definedName>
    <definedName name="BLPR1520040129204514652_1_5" localSheetId="20" hidden="1">'[14]Spread Sheet'!#REF!</definedName>
    <definedName name="BLPR1520040129204514652_1_5" localSheetId="16" hidden="1">'[14]Spread Sheet'!#REF!</definedName>
    <definedName name="BLPR1520040129204514652_1_5" localSheetId="15" hidden="1">'[14]Spread Sheet'!#REF!</definedName>
    <definedName name="BLPR1520040129204514652_1_5" localSheetId="7" hidden="1">'[14]Spread Sheet'!#REF!</definedName>
    <definedName name="BLPR1520040129204514652_1_5" localSheetId="19" hidden="1">'[14]Spread Sheet'!#REF!</definedName>
    <definedName name="BLPR1520040129204514652_1_5" localSheetId="10" hidden="1">'[14]Spread Sheet'!#REF!</definedName>
    <definedName name="BLPR1520040129204514652_1_5" hidden="1">'[14]Spread Sheet'!#REF!</definedName>
    <definedName name="BLPR1520040129204514652_2_5" localSheetId="5" hidden="1">'[14]Spread Sheet'!#REF!</definedName>
    <definedName name="BLPR1520040129204514652_2_5" localSheetId="20" hidden="1">'[14]Spread Sheet'!#REF!</definedName>
    <definedName name="BLPR1520040129204514652_2_5" localSheetId="16" hidden="1">'[14]Spread Sheet'!#REF!</definedName>
    <definedName name="BLPR1520040129204514652_2_5" localSheetId="15" hidden="1">'[14]Spread Sheet'!#REF!</definedName>
    <definedName name="BLPR1520040129204514652_2_5" localSheetId="7" hidden="1">'[14]Spread Sheet'!#REF!</definedName>
    <definedName name="BLPR1520040129204514652_2_5" localSheetId="19" hidden="1">'[14]Spread Sheet'!#REF!</definedName>
    <definedName name="BLPR1520040129204514652_2_5" localSheetId="10" hidden="1">'[14]Spread Sheet'!#REF!</definedName>
    <definedName name="BLPR1520040129204514652_2_5" hidden="1">'[14]Spread Sheet'!#REF!</definedName>
    <definedName name="BLPR1520040129204514652_3_5" localSheetId="5" hidden="1">'[14]Spread Sheet'!#REF!</definedName>
    <definedName name="BLPR1520040129204514652_3_5" localSheetId="20" hidden="1">'[14]Spread Sheet'!#REF!</definedName>
    <definedName name="BLPR1520040129204514652_3_5" localSheetId="16" hidden="1">'[14]Spread Sheet'!#REF!</definedName>
    <definedName name="BLPR1520040129204514652_3_5" localSheetId="15" hidden="1">'[14]Spread Sheet'!#REF!</definedName>
    <definedName name="BLPR1520040129204514652_3_5" localSheetId="7" hidden="1">'[14]Spread Sheet'!#REF!</definedName>
    <definedName name="BLPR1520040129204514652_3_5" localSheetId="19" hidden="1">'[14]Spread Sheet'!#REF!</definedName>
    <definedName name="BLPR1520040129204514652_3_5" localSheetId="10" hidden="1">'[14]Spread Sheet'!#REF!</definedName>
    <definedName name="BLPR1520040129204514652_3_5" hidden="1">'[14]Spread Sheet'!#REF!</definedName>
    <definedName name="BLPR1520040129204514652_4_5" localSheetId="5" hidden="1">'[14]Spread Sheet'!#REF!</definedName>
    <definedName name="BLPR1520040129204514652_4_5" localSheetId="20" hidden="1">'[14]Spread Sheet'!#REF!</definedName>
    <definedName name="BLPR1520040129204514652_4_5" localSheetId="16" hidden="1">'[14]Spread Sheet'!#REF!</definedName>
    <definedName name="BLPR1520040129204514652_4_5" localSheetId="15" hidden="1">'[14]Spread Sheet'!#REF!</definedName>
    <definedName name="BLPR1520040129204514652_4_5" localSheetId="7" hidden="1">'[14]Spread Sheet'!#REF!</definedName>
    <definedName name="BLPR1520040129204514652_4_5" localSheetId="19" hidden="1">'[14]Spread Sheet'!#REF!</definedName>
    <definedName name="BLPR1520040129204514652_4_5" localSheetId="10" hidden="1">'[14]Spread Sheet'!#REF!</definedName>
    <definedName name="BLPR1520040129204514652_4_5" hidden="1">'[14]Spread Sheet'!#REF!</definedName>
    <definedName name="BLPR1520040129204514652_5_5" localSheetId="5" hidden="1">'[14]Spread Sheet'!#REF!</definedName>
    <definedName name="BLPR1520040129204514652_5_5" localSheetId="20" hidden="1">'[14]Spread Sheet'!#REF!</definedName>
    <definedName name="BLPR1520040129204514652_5_5" localSheetId="16" hidden="1">'[14]Spread Sheet'!#REF!</definedName>
    <definedName name="BLPR1520040129204514652_5_5" localSheetId="15" hidden="1">'[14]Spread Sheet'!#REF!</definedName>
    <definedName name="BLPR1520040129204514652_5_5" localSheetId="7" hidden="1">'[14]Spread Sheet'!#REF!</definedName>
    <definedName name="BLPR1520040129204514652_5_5" localSheetId="19" hidden="1">'[14]Spread Sheet'!#REF!</definedName>
    <definedName name="BLPR1520040129204514652_5_5" localSheetId="10" hidden="1">'[14]Spread Sheet'!#REF!</definedName>
    <definedName name="BLPR1520040129204514652_5_5" hidden="1">'[14]Spread Sheet'!#REF!</definedName>
    <definedName name="BLPR1620040129204514652" localSheetId="5" hidden="1">'[14]Spread Sheet'!#REF!</definedName>
    <definedName name="BLPR1620040129204514652" localSheetId="20" hidden="1">'[14]Spread Sheet'!#REF!</definedName>
    <definedName name="BLPR1620040129204514652" localSheetId="16" hidden="1">'[14]Spread Sheet'!#REF!</definedName>
    <definedName name="BLPR1620040129204514652" localSheetId="15" hidden="1">'[14]Spread Sheet'!#REF!</definedName>
    <definedName name="BLPR1620040129204514652" localSheetId="7" hidden="1">'[14]Spread Sheet'!#REF!</definedName>
    <definedName name="BLPR1620040129204514652" localSheetId="19" hidden="1">'[14]Spread Sheet'!#REF!</definedName>
    <definedName name="BLPR1620040129204514652" localSheetId="10" hidden="1">'[14]Spread Sheet'!#REF!</definedName>
    <definedName name="BLPR1620040129204514652" hidden="1">'[14]Spread Sheet'!#REF!</definedName>
    <definedName name="BLPR1620040129204514652_1_5" localSheetId="5" hidden="1">'[14]Spread Sheet'!#REF!</definedName>
    <definedName name="BLPR1620040129204514652_1_5" localSheetId="20" hidden="1">'[14]Spread Sheet'!#REF!</definedName>
    <definedName name="BLPR1620040129204514652_1_5" localSheetId="16" hidden="1">'[14]Spread Sheet'!#REF!</definedName>
    <definedName name="BLPR1620040129204514652_1_5" localSheetId="15" hidden="1">'[14]Spread Sheet'!#REF!</definedName>
    <definedName name="BLPR1620040129204514652_1_5" localSheetId="7" hidden="1">'[14]Spread Sheet'!#REF!</definedName>
    <definedName name="BLPR1620040129204514652_1_5" localSheetId="19" hidden="1">'[14]Spread Sheet'!#REF!</definedName>
    <definedName name="BLPR1620040129204514652_1_5" localSheetId="10" hidden="1">'[14]Spread Sheet'!#REF!</definedName>
    <definedName name="BLPR1620040129204514652_1_5" hidden="1">'[14]Spread Sheet'!#REF!</definedName>
    <definedName name="BLPR1620040129204514652_2_5" localSheetId="5" hidden="1">'[14]Spread Sheet'!#REF!</definedName>
    <definedName name="BLPR1620040129204514652_2_5" localSheetId="20" hidden="1">'[14]Spread Sheet'!#REF!</definedName>
    <definedName name="BLPR1620040129204514652_2_5" localSheetId="16" hidden="1">'[14]Spread Sheet'!#REF!</definedName>
    <definedName name="BLPR1620040129204514652_2_5" localSheetId="15" hidden="1">'[14]Spread Sheet'!#REF!</definedName>
    <definedName name="BLPR1620040129204514652_2_5" localSheetId="7" hidden="1">'[14]Spread Sheet'!#REF!</definedName>
    <definedName name="BLPR1620040129204514652_2_5" localSheetId="19" hidden="1">'[14]Spread Sheet'!#REF!</definedName>
    <definedName name="BLPR1620040129204514652_2_5" localSheetId="10" hidden="1">'[14]Spread Sheet'!#REF!</definedName>
    <definedName name="BLPR1620040129204514652_2_5" hidden="1">'[14]Spread Sheet'!#REF!</definedName>
    <definedName name="BLPR1620040129204514652_3_5" localSheetId="5" hidden="1">'[14]Spread Sheet'!#REF!</definedName>
    <definedName name="BLPR1620040129204514652_3_5" localSheetId="20" hidden="1">'[14]Spread Sheet'!#REF!</definedName>
    <definedName name="BLPR1620040129204514652_3_5" localSheetId="16" hidden="1">'[14]Spread Sheet'!#REF!</definedName>
    <definedName name="BLPR1620040129204514652_3_5" localSheetId="15" hidden="1">'[14]Spread Sheet'!#REF!</definedName>
    <definedName name="BLPR1620040129204514652_3_5" localSheetId="7" hidden="1">'[14]Spread Sheet'!#REF!</definedName>
    <definedName name="BLPR1620040129204514652_3_5" localSheetId="19" hidden="1">'[14]Spread Sheet'!#REF!</definedName>
    <definedName name="BLPR1620040129204514652_3_5" localSheetId="10" hidden="1">'[14]Spread Sheet'!#REF!</definedName>
    <definedName name="BLPR1620040129204514652_3_5" hidden="1">'[14]Spread Sheet'!#REF!</definedName>
    <definedName name="BLPR1620040129204514652_4_5" localSheetId="5" hidden="1">'[14]Spread Sheet'!#REF!</definedName>
    <definedName name="BLPR1620040129204514652_4_5" localSheetId="20" hidden="1">'[14]Spread Sheet'!#REF!</definedName>
    <definedName name="BLPR1620040129204514652_4_5" localSheetId="16" hidden="1">'[14]Spread Sheet'!#REF!</definedName>
    <definedName name="BLPR1620040129204514652_4_5" localSheetId="15" hidden="1">'[14]Spread Sheet'!#REF!</definedName>
    <definedName name="BLPR1620040129204514652_4_5" localSheetId="7" hidden="1">'[14]Spread Sheet'!#REF!</definedName>
    <definedName name="BLPR1620040129204514652_4_5" localSheetId="19" hidden="1">'[14]Spread Sheet'!#REF!</definedName>
    <definedName name="BLPR1620040129204514652_4_5" localSheetId="10" hidden="1">'[14]Spread Sheet'!#REF!</definedName>
    <definedName name="BLPR1620040129204514652_4_5" hidden="1">'[14]Spread Sheet'!#REF!</definedName>
    <definedName name="BLPR1620040129204514652_5_5" localSheetId="5" hidden="1">'[14]Spread Sheet'!#REF!</definedName>
    <definedName name="BLPR1620040129204514652_5_5" localSheetId="20" hidden="1">'[14]Spread Sheet'!#REF!</definedName>
    <definedName name="BLPR1620040129204514652_5_5" localSheetId="16" hidden="1">'[14]Spread Sheet'!#REF!</definedName>
    <definedName name="BLPR1620040129204514652_5_5" localSheetId="15" hidden="1">'[14]Spread Sheet'!#REF!</definedName>
    <definedName name="BLPR1620040129204514652_5_5" localSheetId="7" hidden="1">'[14]Spread Sheet'!#REF!</definedName>
    <definedName name="BLPR1620040129204514652_5_5" localSheetId="19" hidden="1">'[14]Spread Sheet'!#REF!</definedName>
    <definedName name="BLPR1620040129204514652_5_5" localSheetId="10" hidden="1">'[14]Spread Sheet'!#REF!</definedName>
    <definedName name="BLPR1620040129204514652_5_5" hidden="1">'[14]Spread Sheet'!#REF!</definedName>
    <definedName name="BLPR1720040129204514652" localSheetId="5" hidden="1">'[14]Spread Sheet'!#REF!</definedName>
    <definedName name="BLPR1720040129204514652" localSheetId="20" hidden="1">'[14]Spread Sheet'!#REF!</definedName>
    <definedName name="BLPR1720040129204514652" localSheetId="16" hidden="1">'[14]Spread Sheet'!#REF!</definedName>
    <definedName name="BLPR1720040129204514652" localSheetId="15" hidden="1">'[14]Spread Sheet'!#REF!</definedName>
    <definedName name="BLPR1720040129204514652" localSheetId="7" hidden="1">'[14]Spread Sheet'!#REF!</definedName>
    <definedName name="BLPR1720040129204514652" localSheetId="19" hidden="1">'[14]Spread Sheet'!#REF!</definedName>
    <definedName name="BLPR1720040129204514652" localSheetId="10" hidden="1">'[14]Spread Sheet'!#REF!</definedName>
    <definedName name="BLPR1720040129204514652" hidden="1">'[14]Spread Sheet'!#REF!</definedName>
    <definedName name="BLPR1720040129204514652_1_5" localSheetId="5" hidden="1">'[14]Spread Sheet'!#REF!</definedName>
    <definedName name="BLPR1720040129204514652_1_5" localSheetId="20" hidden="1">'[14]Spread Sheet'!#REF!</definedName>
    <definedName name="BLPR1720040129204514652_1_5" localSheetId="16" hidden="1">'[14]Spread Sheet'!#REF!</definedName>
    <definedName name="BLPR1720040129204514652_1_5" localSheetId="15" hidden="1">'[14]Spread Sheet'!#REF!</definedName>
    <definedName name="BLPR1720040129204514652_1_5" localSheetId="7" hidden="1">'[14]Spread Sheet'!#REF!</definedName>
    <definedName name="BLPR1720040129204514652_1_5" localSheetId="19" hidden="1">'[14]Spread Sheet'!#REF!</definedName>
    <definedName name="BLPR1720040129204514652_1_5" localSheetId="10" hidden="1">'[14]Spread Sheet'!#REF!</definedName>
    <definedName name="BLPR1720040129204514652_1_5" hidden="1">'[14]Spread Sheet'!#REF!</definedName>
    <definedName name="BLPR1720040129204514652_2_5" localSheetId="5" hidden="1">'[14]Spread Sheet'!#REF!</definedName>
    <definedName name="BLPR1720040129204514652_2_5" localSheetId="20" hidden="1">'[14]Spread Sheet'!#REF!</definedName>
    <definedName name="BLPR1720040129204514652_2_5" localSheetId="16" hidden="1">'[14]Spread Sheet'!#REF!</definedName>
    <definedName name="BLPR1720040129204514652_2_5" localSheetId="15" hidden="1">'[14]Spread Sheet'!#REF!</definedName>
    <definedName name="BLPR1720040129204514652_2_5" localSheetId="7" hidden="1">'[14]Spread Sheet'!#REF!</definedName>
    <definedName name="BLPR1720040129204514652_2_5" localSheetId="19" hidden="1">'[14]Spread Sheet'!#REF!</definedName>
    <definedName name="BLPR1720040129204514652_2_5" localSheetId="10" hidden="1">'[14]Spread Sheet'!#REF!</definedName>
    <definedName name="BLPR1720040129204514652_2_5" hidden="1">'[14]Spread Sheet'!#REF!</definedName>
    <definedName name="BLPR1720040129204514652_3_5" localSheetId="5" hidden="1">'[14]Spread Sheet'!#REF!</definedName>
    <definedName name="BLPR1720040129204514652_3_5" localSheetId="20" hidden="1">'[14]Spread Sheet'!#REF!</definedName>
    <definedName name="BLPR1720040129204514652_3_5" localSheetId="16" hidden="1">'[14]Spread Sheet'!#REF!</definedName>
    <definedName name="BLPR1720040129204514652_3_5" localSheetId="15" hidden="1">'[14]Spread Sheet'!#REF!</definedName>
    <definedName name="BLPR1720040129204514652_3_5" localSheetId="7" hidden="1">'[14]Spread Sheet'!#REF!</definedName>
    <definedName name="BLPR1720040129204514652_3_5" localSheetId="19" hidden="1">'[14]Spread Sheet'!#REF!</definedName>
    <definedName name="BLPR1720040129204514652_3_5" localSheetId="10" hidden="1">'[14]Spread Sheet'!#REF!</definedName>
    <definedName name="BLPR1720040129204514652_3_5" hidden="1">'[14]Spread Sheet'!#REF!</definedName>
    <definedName name="BLPR1720040129204514652_4_5" localSheetId="5" hidden="1">'[14]Spread Sheet'!#REF!</definedName>
    <definedName name="BLPR1720040129204514652_4_5" localSheetId="20" hidden="1">'[14]Spread Sheet'!#REF!</definedName>
    <definedName name="BLPR1720040129204514652_4_5" localSheetId="16" hidden="1">'[14]Spread Sheet'!#REF!</definedName>
    <definedName name="BLPR1720040129204514652_4_5" localSheetId="15" hidden="1">'[14]Spread Sheet'!#REF!</definedName>
    <definedName name="BLPR1720040129204514652_4_5" localSheetId="7" hidden="1">'[14]Spread Sheet'!#REF!</definedName>
    <definedName name="BLPR1720040129204514652_4_5" localSheetId="19" hidden="1">'[14]Spread Sheet'!#REF!</definedName>
    <definedName name="BLPR1720040129204514652_4_5" localSheetId="10" hidden="1">'[14]Spread Sheet'!#REF!</definedName>
    <definedName name="BLPR1720040129204514652_4_5" hidden="1">'[14]Spread Sheet'!#REF!</definedName>
    <definedName name="BLPR1720040129204514652_5_5" localSheetId="5" hidden="1">'[14]Spread Sheet'!#REF!</definedName>
    <definedName name="BLPR1720040129204514652_5_5" localSheetId="20" hidden="1">'[14]Spread Sheet'!#REF!</definedName>
    <definedName name="BLPR1720040129204514652_5_5" localSheetId="16" hidden="1">'[14]Spread Sheet'!#REF!</definedName>
    <definedName name="BLPR1720040129204514652_5_5" localSheetId="15" hidden="1">'[14]Spread Sheet'!#REF!</definedName>
    <definedName name="BLPR1720040129204514652_5_5" localSheetId="7" hidden="1">'[14]Spread Sheet'!#REF!</definedName>
    <definedName name="BLPR1720040129204514652_5_5" localSheetId="19" hidden="1">'[14]Spread Sheet'!#REF!</definedName>
    <definedName name="BLPR1720040129204514652_5_5" localSheetId="10" hidden="1">'[14]Spread Sheet'!#REF!</definedName>
    <definedName name="BLPR1720040129204514652_5_5" hidden="1">'[14]Spread Sheet'!#REF!</definedName>
    <definedName name="BLPR1820040129204514652" localSheetId="5" hidden="1">'[14]Spread Sheet'!#REF!</definedName>
    <definedName name="BLPR1820040129204514652" localSheetId="20" hidden="1">'[14]Spread Sheet'!#REF!</definedName>
    <definedName name="BLPR1820040129204514652" localSheetId="16" hidden="1">'[14]Spread Sheet'!#REF!</definedName>
    <definedName name="BLPR1820040129204514652" localSheetId="15" hidden="1">'[14]Spread Sheet'!#REF!</definedName>
    <definedName name="BLPR1820040129204514652" localSheetId="7" hidden="1">'[14]Spread Sheet'!#REF!</definedName>
    <definedName name="BLPR1820040129204514652" localSheetId="19" hidden="1">'[14]Spread Sheet'!#REF!</definedName>
    <definedName name="BLPR1820040129204514652" localSheetId="10" hidden="1">'[14]Spread Sheet'!#REF!</definedName>
    <definedName name="BLPR1820040129204514652" hidden="1">'[14]Spread Sheet'!#REF!</definedName>
    <definedName name="BLPR1820040129204514652_1_5" localSheetId="5" hidden="1">'[14]Spread Sheet'!#REF!</definedName>
    <definedName name="BLPR1820040129204514652_1_5" localSheetId="20" hidden="1">'[14]Spread Sheet'!#REF!</definedName>
    <definedName name="BLPR1820040129204514652_1_5" localSheetId="16" hidden="1">'[14]Spread Sheet'!#REF!</definedName>
    <definedName name="BLPR1820040129204514652_1_5" localSheetId="15" hidden="1">'[14]Spread Sheet'!#REF!</definedName>
    <definedName name="BLPR1820040129204514652_1_5" localSheetId="7" hidden="1">'[14]Spread Sheet'!#REF!</definedName>
    <definedName name="BLPR1820040129204514652_1_5" localSheetId="19" hidden="1">'[14]Spread Sheet'!#REF!</definedName>
    <definedName name="BLPR1820040129204514652_1_5" localSheetId="10" hidden="1">'[14]Spread Sheet'!#REF!</definedName>
    <definedName name="BLPR1820040129204514652_1_5" hidden="1">'[14]Spread Sheet'!#REF!</definedName>
    <definedName name="BLPR1820040129204514652_2_5" localSheetId="5" hidden="1">'[14]Spread Sheet'!#REF!</definedName>
    <definedName name="BLPR1820040129204514652_2_5" localSheetId="20" hidden="1">'[14]Spread Sheet'!#REF!</definedName>
    <definedName name="BLPR1820040129204514652_2_5" localSheetId="16" hidden="1">'[14]Spread Sheet'!#REF!</definedName>
    <definedName name="BLPR1820040129204514652_2_5" localSheetId="15" hidden="1">'[14]Spread Sheet'!#REF!</definedName>
    <definedName name="BLPR1820040129204514652_2_5" localSheetId="7" hidden="1">'[14]Spread Sheet'!#REF!</definedName>
    <definedName name="BLPR1820040129204514652_2_5" localSheetId="19" hidden="1">'[14]Spread Sheet'!#REF!</definedName>
    <definedName name="BLPR1820040129204514652_2_5" localSheetId="10" hidden="1">'[14]Spread Sheet'!#REF!</definedName>
    <definedName name="BLPR1820040129204514652_2_5" hidden="1">'[14]Spread Sheet'!#REF!</definedName>
    <definedName name="BLPR1820040129204514652_3_5" localSheetId="5" hidden="1">'[14]Spread Sheet'!#REF!</definedName>
    <definedName name="BLPR1820040129204514652_3_5" localSheetId="20" hidden="1">'[14]Spread Sheet'!#REF!</definedName>
    <definedName name="BLPR1820040129204514652_3_5" localSheetId="16" hidden="1">'[14]Spread Sheet'!#REF!</definedName>
    <definedName name="BLPR1820040129204514652_3_5" localSheetId="15" hidden="1">'[14]Spread Sheet'!#REF!</definedName>
    <definedName name="BLPR1820040129204514652_3_5" localSheetId="7" hidden="1">'[14]Spread Sheet'!#REF!</definedName>
    <definedName name="BLPR1820040129204514652_3_5" localSheetId="19" hidden="1">'[14]Spread Sheet'!#REF!</definedName>
    <definedName name="BLPR1820040129204514652_3_5" localSheetId="10" hidden="1">'[14]Spread Sheet'!#REF!</definedName>
    <definedName name="BLPR1820040129204514652_3_5" hidden="1">'[14]Spread Sheet'!#REF!</definedName>
    <definedName name="BLPR1820040129204514652_4_5" localSheetId="5" hidden="1">'[14]Spread Sheet'!#REF!</definedName>
    <definedName name="BLPR1820040129204514652_4_5" localSheetId="20" hidden="1">'[14]Spread Sheet'!#REF!</definedName>
    <definedName name="BLPR1820040129204514652_4_5" localSheetId="16" hidden="1">'[14]Spread Sheet'!#REF!</definedName>
    <definedName name="BLPR1820040129204514652_4_5" localSheetId="15" hidden="1">'[14]Spread Sheet'!#REF!</definedName>
    <definedName name="BLPR1820040129204514652_4_5" localSheetId="7" hidden="1">'[14]Spread Sheet'!#REF!</definedName>
    <definedName name="BLPR1820040129204514652_4_5" localSheetId="19" hidden="1">'[14]Spread Sheet'!#REF!</definedName>
    <definedName name="BLPR1820040129204514652_4_5" localSheetId="10" hidden="1">'[14]Spread Sheet'!#REF!</definedName>
    <definedName name="BLPR1820040129204514652_4_5" hidden="1">'[14]Spread Sheet'!#REF!</definedName>
    <definedName name="BLPR1820040129204514652_5_5" localSheetId="5" hidden="1">'[14]Spread Sheet'!#REF!</definedName>
    <definedName name="BLPR1820040129204514652_5_5" localSheetId="20" hidden="1">'[14]Spread Sheet'!#REF!</definedName>
    <definedName name="BLPR1820040129204514652_5_5" localSheetId="16" hidden="1">'[14]Spread Sheet'!#REF!</definedName>
    <definedName name="BLPR1820040129204514652_5_5" localSheetId="15" hidden="1">'[14]Spread Sheet'!#REF!</definedName>
    <definedName name="BLPR1820040129204514652_5_5" localSheetId="7" hidden="1">'[14]Spread Sheet'!#REF!</definedName>
    <definedName name="BLPR1820040129204514652_5_5" localSheetId="19" hidden="1">'[14]Spread Sheet'!#REF!</definedName>
    <definedName name="BLPR1820040129204514652_5_5" localSheetId="10" hidden="1">'[14]Spread Sheet'!#REF!</definedName>
    <definedName name="BLPR1820040129204514652_5_5" hidden="1">'[14]Spread Sheet'!#REF!</definedName>
    <definedName name="BLPR1920040129204514652" localSheetId="5" hidden="1">'[14]Spread Sheet'!#REF!</definedName>
    <definedName name="BLPR1920040129204514652" localSheetId="20" hidden="1">'[14]Spread Sheet'!#REF!</definedName>
    <definedName name="BLPR1920040129204514652" localSheetId="16" hidden="1">'[14]Spread Sheet'!#REF!</definedName>
    <definedName name="BLPR1920040129204514652" localSheetId="15" hidden="1">'[14]Spread Sheet'!#REF!</definedName>
    <definedName name="BLPR1920040129204514652" localSheetId="7" hidden="1">'[14]Spread Sheet'!#REF!</definedName>
    <definedName name="BLPR1920040129204514652" localSheetId="19" hidden="1">'[14]Spread Sheet'!#REF!</definedName>
    <definedName name="BLPR1920040129204514652" localSheetId="10" hidden="1">'[14]Spread Sheet'!#REF!</definedName>
    <definedName name="BLPR1920040129204514652" hidden="1">'[14]Spread Sheet'!#REF!</definedName>
    <definedName name="BLPR1920040129204514652_1_5" localSheetId="5" hidden="1">'[14]Spread Sheet'!#REF!</definedName>
    <definedName name="BLPR1920040129204514652_1_5" localSheetId="20" hidden="1">'[14]Spread Sheet'!#REF!</definedName>
    <definedName name="BLPR1920040129204514652_1_5" localSheetId="16" hidden="1">'[14]Spread Sheet'!#REF!</definedName>
    <definedName name="BLPR1920040129204514652_1_5" localSheetId="15" hidden="1">'[14]Spread Sheet'!#REF!</definedName>
    <definedName name="BLPR1920040129204514652_1_5" localSheetId="7" hidden="1">'[14]Spread Sheet'!#REF!</definedName>
    <definedName name="BLPR1920040129204514652_1_5" localSheetId="19" hidden="1">'[14]Spread Sheet'!#REF!</definedName>
    <definedName name="BLPR1920040129204514652_1_5" localSheetId="10" hidden="1">'[14]Spread Sheet'!#REF!</definedName>
    <definedName name="BLPR1920040129204514652_1_5" hidden="1">'[14]Spread Sheet'!#REF!</definedName>
    <definedName name="BLPR1920040129204514652_2_5" localSheetId="5" hidden="1">'[14]Spread Sheet'!#REF!</definedName>
    <definedName name="BLPR1920040129204514652_2_5" localSheetId="20" hidden="1">'[14]Spread Sheet'!#REF!</definedName>
    <definedName name="BLPR1920040129204514652_2_5" localSheetId="16" hidden="1">'[14]Spread Sheet'!#REF!</definedName>
    <definedName name="BLPR1920040129204514652_2_5" localSheetId="15" hidden="1">'[14]Spread Sheet'!#REF!</definedName>
    <definedName name="BLPR1920040129204514652_2_5" localSheetId="7" hidden="1">'[14]Spread Sheet'!#REF!</definedName>
    <definedName name="BLPR1920040129204514652_2_5" localSheetId="19" hidden="1">'[14]Spread Sheet'!#REF!</definedName>
    <definedName name="BLPR1920040129204514652_2_5" localSheetId="10" hidden="1">'[14]Spread Sheet'!#REF!</definedName>
    <definedName name="BLPR1920040129204514652_2_5" hidden="1">'[14]Spread Sheet'!#REF!</definedName>
    <definedName name="BLPR1920040129204514652_3_5" localSheetId="5" hidden="1">'[14]Spread Sheet'!#REF!</definedName>
    <definedName name="BLPR1920040129204514652_3_5" localSheetId="20" hidden="1">'[14]Spread Sheet'!#REF!</definedName>
    <definedName name="BLPR1920040129204514652_3_5" localSheetId="16" hidden="1">'[14]Spread Sheet'!#REF!</definedName>
    <definedName name="BLPR1920040129204514652_3_5" localSheetId="15" hidden="1">'[14]Spread Sheet'!#REF!</definedName>
    <definedName name="BLPR1920040129204514652_3_5" localSheetId="7" hidden="1">'[14]Spread Sheet'!#REF!</definedName>
    <definedName name="BLPR1920040129204514652_3_5" localSheetId="19" hidden="1">'[14]Spread Sheet'!#REF!</definedName>
    <definedName name="BLPR1920040129204514652_3_5" localSheetId="10" hidden="1">'[14]Spread Sheet'!#REF!</definedName>
    <definedName name="BLPR1920040129204514652_3_5" hidden="1">'[14]Spread Sheet'!#REF!</definedName>
    <definedName name="BLPR1920040129204514652_4_5" localSheetId="5" hidden="1">'[14]Spread Sheet'!#REF!</definedName>
    <definedName name="BLPR1920040129204514652_4_5" localSheetId="20" hidden="1">'[14]Spread Sheet'!#REF!</definedName>
    <definedName name="BLPR1920040129204514652_4_5" localSheetId="16" hidden="1">'[14]Spread Sheet'!#REF!</definedName>
    <definedName name="BLPR1920040129204514652_4_5" localSheetId="15" hidden="1">'[14]Spread Sheet'!#REF!</definedName>
    <definedName name="BLPR1920040129204514652_4_5" localSheetId="7" hidden="1">'[14]Spread Sheet'!#REF!</definedName>
    <definedName name="BLPR1920040129204514652_4_5" localSheetId="19" hidden="1">'[14]Spread Sheet'!#REF!</definedName>
    <definedName name="BLPR1920040129204514652_4_5" localSheetId="10" hidden="1">'[14]Spread Sheet'!#REF!</definedName>
    <definedName name="BLPR1920040129204514652_4_5" hidden="1">'[14]Spread Sheet'!#REF!</definedName>
    <definedName name="BLPR1920040129204514652_5_5" localSheetId="5" hidden="1">'[14]Spread Sheet'!#REF!</definedName>
    <definedName name="BLPR1920040129204514652_5_5" localSheetId="20" hidden="1">'[14]Spread Sheet'!#REF!</definedName>
    <definedName name="BLPR1920040129204514652_5_5" localSheetId="16" hidden="1">'[14]Spread Sheet'!#REF!</definedName>
    <definedName name="BLPR1920040129204514652_5_5" localSheetId="15" hidden="1">'[14]Spread Sheet'!#REF!</definedName>
    <definedName name="BLPR1920040129204514652_5_5" localSheetId="7" hidden="1">'[14]Spread Sheet'!#REF!</definedName>
    <definedName name="BLPR1920040129204514652_5_5" localSheetId="19" hidden="1">'[14]Spread Sheet'!#REF!</definedName>
    <definedName name="BLPR1920040129204514652_5_5" localSheetId="10" hidden="1">'[14]Spread Sheet'!#REF!</definedName>
    <definedName name="BLPR1920040129204514652_5_5" hidden="1">'[14]Spread Sheet'!#REF!</definedName>
    <definedName name="BLPR2020040129204514652" localSheetId="5" hidden="1">'[14]Spread Sheet'!#REF!</definedName>
    <definedName name="BLPR2020040129204514652" localSheetId="20" hidden="1">'[14]Spread Sheet'!#REF!</definedName>
    <definedName name="BLPR2020040129204514652" localSheetId="16" hidden="1">'[14]Spread Sheet'!#REF!</definedName>
    <definedName name="BLPR2020040129204514652" localSheetId="15" hidden="1">'[14]Spread Sheet'!#REF!</definedName>
    <definedName name="BLPR2020040129204514652" localSheetId="7" hidden="1">'[14]Spread Sheet'!#REF!</definedName>
    <definedName name="BLPR2020040129204514652" localSheetId="19" hidden="1">'[14]Spread Sheet'!#REF!</definedName>
    <definedName name="BLPR2020040129204514652" localSheetId="10" hidden="1">'[14]Spread Sheet'!#REF!</definedName>
    <definedName name="BLPR2020040129204514652" hidden="1">'[14]Spread Sheet'!#REF!</definedName>
    <definedName name="BLPR2020040129204514652_1_5" localSheetId="5" hidden="1">'[14]Spread Sheet'!#REF!</definedName>
    <definedName name="BLPR2020040129204514652_1_5" localSheetId="20" hidden="1">'[14]Spread Sheet'!#REF!</definedName>
    <definedName name="BLPR2020040129204514652_1_5" localSheetId="16" hidden="1">'[14]Spread Sheet'!#REF!</definedName>
    <definedName name="BLPR2020040129204514652_1_5" localSheetId="15" hidden="1">'[14]Spread Sheet'!#REF!</definedName>
    <definedName name="BLPR2020040129204514652_1_5" localSheetId="7" hidden="1">'[14]Spread Sheet'!#REF!</definedName>
    <definedName name="BLPR2020040129204514652_1_5" localSheetId="19" hidden="1">'[14]Spread Sheet'!#REF!</definedName>
    <definedName name="BLPR2020040129204514652_1_5" localSheetId="10" hidden="1">'[14]Spread Sheet'!#REF!</definedName>
    <definedName name="BLPR2020040129204514652_1_5" hidden="1">'[14]Spread Sheet'!#REF!</definedName>
    <definedName name="BLPR2020040129204514652_2_5" localSheetId="5" hidden="1">'[14]Spread Sheet'!#REF!</definedName>
    <definedName name="BLPR2020040129204514652_2_5" localSheetId="20" hidden="1">'[14]Spread Sheet'!#REF!</definedName>
    <definedName name="BLPR2020040129204514652_2_5" localSheetId="16" hidden="1">'[14]Spread Sheet'!#REF!</definedName>
    <definedName name="BLPR2020040129204514652_2_5" localSheetId="15" hidden="1">'[14]Spread Sheet'!#REF!</definedName>
    <definedName name="BLPR2020040129204514652_2_5" localSheetId="7" hidden="1">'[14]Spread Sheet'!#REF!</definedName>
    <definedName name="BLPR2020040129204514652_2_5" localSheetId="19" hidden="1">'[14]Spread Sheet'!#REF!</definedName>
    <definedName name="BLPR2020040129204514652_2_5" localSheetId="10" hidden="1">'[14]Spread Sheet'!#REF!</definedName>
    <definedName name="BLPR2020040129204514652_2_5" hidden="1">'[14]Spread Sheet'!#REF!</definedName>
    <definedName name="BLPR2020040129204514652_3_5" localSheetId="5" hidden="1">'[14]Spread Sheet'!#REF!</definedName>
    <definedName name="BLPR2020040129204514652_3_5" localSheetId="20" hidden="1">'[14]Spread Sheet'!#REF!</definedName>
    <definedName name="BLPR2020040129204514652_3_5" localSheetId="16" hidden="1">'[14]Spread Sheet'!#REF!</definedName>
    <definedName name="BLPR2020040129204514652_3_5" localSheetId="15" hidden="1">'[14]Spread Sheet'!#REF!</definedName>
    <definedName name="BLPR2020040129204514652_3_5" localSheetId="7" hidden="1">'[14]Spread Sheet'!#REF!</definedName>
    <definedName name="BLPR2020040129204514652_3_5" localSheetId="19" hidden="1">'[14]Spread Sheet'!#REF!</definedName>
    <definedName name="BLPR2020040129204514652_3_5" localSheetId="10" hidden="1">'[14]Spread Sheet'!#REF!</definedName>
    <definedName name="BLPR2020040129204514652_3_5" hidden="1">'[14]Spread Sheet'!#REF!</definedName>
    <definedName name="BLPR2020040129204514652_4_5" localSheetId="5" hidden="1">'[14]Spread Sheet'!#REF!</definedName>
    <definedName name="BLPR2020040129204514652_4_5" localSheetId="20" hidden="1">'[14]Spread Sheet'!#REF!</definedName>
    <definedName name="BLPR2020040129204514652_4_5" localSheetId="16" hidden="1">'[14]Spread Sheet'!#REF!</definedName>
    <definedName name="BLPR2020040129204514652_4_5" localSheetId="15" hidden="1">'[14]Spread Sheet'!#REF!</definedName>
    <definedName name="BLPR2020040129204514652_4_5" localSheetId="7" hidden="1">'[14]Spread Sheet'!#REF!</definedName>
    <definedName name="BLPR2020040129204514652_4_5" localSheetId="19" hidden="1">'[14]Spread Sheet'!#REF!</definedName>
    <definedName name="BLPR2020040129204514652_4_5" localSheetId="10" hidden="1">'[14]Spread Sheet'!#REF!</definedName>
    <definedName name="BLPR2020040129204514652_4_5" hidden="1">'[14]Spread Sheet'!#REF!</definedName>
    <definedName name="BLPR2020040129204514652_5_5" localSheetId="5" hidden="1">'[14]Spread Sheet'!#REF!</definedName>
    <definedName name="BLPR2020040129204514652_5_5" localSheetId="20" hidden="1">'[14]Spread Sheet'!#REF!</definedName>
    <definedName name="BLPR2020040129204514652_5_5" localSheetId="16" hidden="1">'[14]Spread Sheet'!#REF!</definedName>
    <definedName name="BLPR2020040129204514652_5_5" localSheetId="15" hidden="1">'[14]Spread Sheet'!#REF!</definedName>
    <definedName name="BLPR2020040129204514652_5_5" localSheetId="7" hidden="1">'[14]Spread Sheet'!#REF!</definedName>
    <definedName name="BLPR2020040129204514652_5_5" localSheetId="19" hidden="1">'[14]Spread Sheet'!#REF!</definedName>
    <definedName name="BLPR2020040129204514652_5_5" localSheetId="10" hidden="1">'[14]Spread Sheet'!#REF!</definedName>
    <definedName name="BLPR2020040129204514652_5_5" hidden="1">'[14]Spread Sheet'!#REF!</definedName>
    <definedName name="BLPR2120040129204514652" localSheetId="5" hidden="1">'[14]Spread Sheet'!#REF!</definedName>
    <definedName name="BLPR2120040129204514652" localSheetId="20" hidden="1">'[14]Spread Sheet'!#REF!</definedName>
    <definedName name="BLPR2120040129204514652" localSheetId="16" hidden="1">'[14]Spread Sheet'!#REF!</definedName>
    <definedName name="BLPR2120040129204514652" localSheetId="15" hidden="1">'[14]Spread Sheet'!#REF!</definedName>
    <definedName name="BLPR2120040129204514652" localSheetId="7" hidden="1">'[14]Spread Sheet'!#REF!</definedName>
    <definedName name="BLPR2120040129204514652" localSheetId="19" hidden="1">'[14]Spread Sheet'!#REF!</definedName>
    <definedName name="BLPR2120040129204514652" localSheetId="10" hidden="1">'[14]Spread Sheet'!#REF!</definedName>
    <definedName name="BLPR2120040129204514652" hidden="1">'[14]Spread Sheet'!#REF!</definedName>
    <definedName name="BLPR2120040129204514652_1_5" localSheetId="5" hidden="1">'[14]Spread Sheet'!#REF!</definedName>
    <definedName name="BLPR2120040129204514652_1_5" localSheetId="20" hidden="1">'[14]Spread Sheet'!#REF!</definedName>
    <definedName name="BLPR2120040129204514652_1_5" localSheetId="16" hidden="1">'[14]Spread Sheet'!#REF!</definedName>
    <definedName name="BLPR2120040129204514652_1_5" localSheetId="15" hidden="1">'[14]Spread Sheet'!#REF!</definedName>
    <definedName name="BLPR2120040129204514652_1_5" localSheetId="7" hidden="1">'[14]Spread Sheet'!#REF!</definedName>
    <definedName name="BLPR2120040129204514652_1_5" localSheetId="19" hidden="1">'[14]Spread Sheet'!#REF!</definedName>
    <definedName name="BLPR2120040129204514652_1_5" localSheetId="10" hidden="1">'[14]Spread Sheet'!#REF!</definedName>
    <definedName name="BLPR2120040129204514652_1_5" hidden="1">'[14]Spread Sheet'!#REF!</definedName>
    <definedName name="BLPR2120040129204514652_2_5" localSheetId="5" hidden="1">'[14]Spread Sheet'!#REF!</definedName>
    <definedName name="BLPR2120040129204514652_2_5" localSheetId="20" hidden="1">'[14]Spread Sheet'!#REF!</definedName>
    <definedName name="BLPR2120040129204514652_2_5" localSheetId="16" hidden="1">'[14]Spread Sheet'!#REF!</definedName>
    <definedName name="BLPR2120040129204514652_2_5" localSheetId="15" hidden="1">'[14]Spread Sheet'!#REF!</definedName>
    <definedName name="BLPR2120040129204514652_2_5" localSheetId="7" hidden="1">'[14]Spread Sheet'!#REF!</definedName>
    <definedName name="BLPR2120040129204514652_2_5" localSheetId="19" hidden="1">'[14]Spread Sheet'!#REF!</definedName>
    <definedName name="BLPR2120040129204514652_2_5" localSheetId="10" hidden="1">'[14]Spread Sheet'!#REF!</definedName>
    <definedName name="BLPR2120040129204514652_2_5" hidden="1">'[14]Spread Sheet'!#REF!</definedName>
    <definedName name="BLPR2120040129204514652_3_5" localSheetId="5" hidden="1">'[14]Spread Sheet'!#REF!</definedName>
    <definedName name="BLPR2120040129204514652_3_5" localSheetId="20" hidden="1">'[14]Spread Sheet'!#REF!</definedName>
    <definedName name="BLPR2120040129204514652_3_5" localSheetId="16" hidden="1">'[14]Spread Sheet'!#REF!</definedName>
    <definedName name="BLPR2120040129204514652_3_5" localSheetId="15" hidden="1">'[14]Spread Sheet'!#REF!</definedName>
    <definedName name="BLPR2120040129204514652_3_5" localSheetId="7" hidden="1">'[14]Spread Sheet'!#REF!</definedName>
    <definedName name="BLPR2120040129204514652_3_5" localSheetId="19" hidden="1">'[14]Spread Sheet'!#REF!</definedName>
    <definedName name="BLPR2120040129204514652_3_5" localSheetId="10" hidden="1">'[14]Spread Sheet'!#REF!</definedName>
    <definedName name="BLPR2120040129204514652_3_5" hidden="1">'[14]Spread Sheet'!#REF!</definedName>
    <definedName name="BLPR2120040129204514652_4_5" localSheetId="5" hidden="1">'[14]Spread Sheet'!#REF!</definedName>
    <definedName name="BLPR2120040129204514652_4_5" localSheetId="20" hidden="1">'[14]Spread Sheet'!#REF!</definedName>
    <definedName name="BLPR2120040129204514652_4_5" localSheetId="16" hidden="1">'[14]Spread Sheet'!#REF!</definedName>
    <definedName name="BLPR2120040129204514652_4_5" localSheetId="15" hidden="1">'[14]Spread Sheet'!#REF!</definedName>
    <definedName name="BLPR2120040129204514652_4_5" localSheetId="7" hidden="1">'[14]Spread Sheet'!#REF!</definedName>
    <definedName name="BLPR2120040129204514652_4_5" localSheetId="19" hidden="1">'[14]Spread Sheet'!#REF!</definedName>
    <definedName name="BLPR2120040129204514652_4_5" localSheetId="10" hidden="1">'[14]Spread Sheet'!#REF!</definedName>
    <definedName name="BLPR2120040129204514652_4_5" hidden="1">'[14]Spread Sheet'!#REF!</definedName>
    <definedName name="BLPR2120040129204514652_5_5" localSheetId="5" hidden="1">'[14]Spread Sheet'!#REF!</definedName>
    <definedName name="BLPR2120040129204514652_5_5" localSheetId="20" hidden="1">'[14]Spread Sheet'!#REF!</definedName>
    <definedName name="BLPR2120040129204514652_5_5" localSheetId="16" hidden="1">'[14]Spread Sheet'!#REF!</definedName>
    <definedName name="BLPR2120040129204514652_5_5" localSheetId="15" hidden="1">'[14]Spread Sheet'!#REF!</definedName>
    <definedName name="BLPR2120040129204514652_5_5" localSheetId="7" hidden="1">'[14]Spread Sheet'!#REF!</definedName>
    <definedName name="BLPR2120040129204514652_5_5" localSheetId="19" hidden="1">'[14]Spread Sheet'!#REF!</definedName>
    <definedName name="BLPR2120040129204514652_5_5" localSheetId="10" hidden="1">'[14]Spread Sheet'!#REF!</definedName>
    <definedName name="BLPR2120040129204514652_5_5" hidden="1">'[14]Spread Sheet'!#REF!</definedName>
    <definedName name="BLPR220040129203645421" localSheetId="5" hidden="1">'[14]Spread Sheet'!#REF!</definedName>
    <definedName name="BLPR220040129203645421" localSheetId="20" hidden="1">'[14]Spread Sheet'!#REF!</definedName>
    <definedName name="BLPR220040129203645421" localSheetId="16" hidden="1">'[14]Spread Sheet'!#REF!</definedName>
    <definedName name="BLPR220040129203645421" localSheetId="15" hidden="1">'[14]Spread Sheet'!#REF!</definedName>
    <definedName name="BLPR220040129203645421" localSheetId="7" hidden="1">'[14]Spread Sheet'!#REF!</definedName>
    <definedName name="BLPR220040129203645421" localSheetId="19" hidden="1">'[14]Spread Sheet'!#REF!</definedName>
    <definedName name="BLPR220040129203645421" localSheetId="10" hidden="1">'[14]Spread Sheet'!#REF!</definedName>
    <definedName name="BLPR220040129203645421" hidden="1">'[14]Spread Sheet'!#REF!</definedName>
    <definedName name="BLPR220040129203645421_1_4" localSheetId="5" hidden="1">'[14]Spread Sheet'!#REF!</definedName>
    <definedName name="BLPR220040129203645421_1_4" localSheetId="20" hidden="1">'[14]Spread Sheet'!#REF!</definedName>
    <definedName name="BLPR220040129203645421_1_4" localSheetId="16" hidden="1">'[14]Spread Sheet'!#REF!</definedName>
    <definedName name="BLPR220040129203645421_1_4" localSheetId="15" hidden="1">'[14]Spread Sheet'!#REF!</definedName>
    <definedName name="BLPR220040129203645421_1_4" localSheetId="7" hidden="1">'[14]Spread Sheet'!#REF!</definedName>
    <definedName name="BLPR220040129203645421_1_4" localSheetId="19" hidden="1">'[14]Spread Sheet'!#REF!</definedName>
    <definedName name="BLPR220040129203645421_1_4" localSheetId="10" hidden="1">'[14]Spread Sheet'!#REF!</definedName>
    <definedName name="BLPR220040129203645421_1_4" hidden="1">'[14]Spread Sheet'!#REF!</definedName>
    <definedName name="BLPR220040129203645421_2_4" localSheetId="5" hidden="1">'[14]Spread Sheet'!#REF!</definedName>
    <definedName name="BLPR220040129203645421_2_4" localSheetId="20" hidden="1">'[14]Spread Sheet'!#REF!</definedName>
    <definedName name="BLPR220040129203645421_2_4" localSheetId="16" hidden="1">'[14]Spread Sheet'!#REF!</definedName>
    <definedName name="BLPR220040129203645421_2_4" localSheetId="15" hidden="1">'[14]Spread Sheet'!#REF!</definedName>
    <definedName name="BLPR220040129203645421_2_4" localSheetId="7" hidden="1">'[14]Spread Sheet'!#REF!</definedName>
    <definedName name="BLPR220040129203645421_2_4" localSheetId="19" hidden="1">'[14]Spread Sheet'!#REF!</definedName>
    <definedName name="BLPR220040129203645421_2_4" localSheetId="10" hidden="1">'[14]Spread Sheet'!#REF!</definedName>
    <definedName name="BLPR220040129203645421_2_4" hidden="1">'[14]Spread Sheet'!#REF!</definedName>
    <definedName name="BLPR220040129203645421_3_4" localSheetId="5" hidden="1">'[14]Spread Sheet'!#REF!</definedName>
    <definedName name="BLPR220040129203645421_3_4" localSheetId="20" hidden="1">'[14]Spread Sheet'!#REF!</definedName>
    <definedName name="BLPR220040129203645421_3_4" localSheetId="16" hidden="1">'[14]Spread Sheet'!#REF!</definedName>
    <definedName name="BLPR220040129203645421_3_4" localSheetId="15" hidden="1">'[14]Spread Sheet'!#REF!</definedName>
    <definedName name="BLPR220040129203645421_3_4" localSheetId="7" hidden="1">'[14]Spread Sheet'!#REF!</definedName>
    <definedName name="BLPR220040129203645421_3_4" localSheetId="19" hidden="1">'[14]Spread Sheet'!#REF!</definedName>
    <definedName name="BLPR220040129203645421_3_4" localSheetId="10" hidden="1">'[14]Spread Sheet'!#REF!</definedName>
    <definedName name="BLPR220040129203645421_3_4" hidden="1">'[14]Spread Sheet'!#REF!</definedName>
    <definedName name="BLPR220040129203645421_4_4" localSheetId="5" hidden="1">'[14]Spread Sheet'!#REF!</definedName>
    <definedName name="BLPR220040129203645421_4_4" localSheetId="20" hidden="1">'[14]Spread Sheet'!#REF!</definedName>
    <definedName name="BLPR220040129203645421_4_4" localSheetId="16" hidden="1">'[14]Spread Sheet'!#REF!</definedName>
    <definedName name="BLPR220040129203645421_4_4" localSheetId="15" hidden="1">'[14]Spread Sheet'!#REF!</definedName>
    <definedName name="BLPR220040129203645421_4_4" localSheetId="7" hidden="1">'[14]Spread Sheet'!#REF!</definedName>
    <definedName name="BLPR220040129203645421_4_4" localSheetId="19" hidden="1">'[14]Spread Sheet'!#REF!</definedName>
    <definedName name="BLPR220040129203645421_4_4" localSheetId="10" hidden="1">'[14]Spread Sheet'!#REF!</definedName>
    <definedName name="BLPR220040129203645421_4_4" hidden="1">'[14]Spread Sheet'!#REF!</definedName>
    <definedName name="BLPR2220040129204514652" localSheetId="5" hidden="1">'[14]Spread Sheet'!#REF!</definedName>
    <definedName name="BLPR2220040129204514652" localSheetId="20" hidden="1">'[14]Spread Sheet'!#REF!</definedName>
    <definedName name="BLPR2220040129204514652" localSheetId="16" hidden="1">'[14]Spread Sheet'!#REF!</definedName>
    <definedName name="BLPR2220040129204514652" localSheetId="15" hidden="1">'[14]Spread Sheet'!#REF!</definedName>
    <definedName name="BLPR2220040129204514652" localSheetId="7" hidden="1">'[14]Spread Sheet'!#REF!</definedName>
    <definedName name="BLPR2220040129204514652" localSheetId="19" hidden="1">'[14]Spread Sheet'!#REF!</definedName>
    <definedName name="BLPR2220040129204514652" localSheetId="10" hidden="1">'[14]Spread Sheet'!#REF!</definedName>
    <definedName name="BLPR2220040129204514652" hidden="1">'[14]Spread Sheet'!#REF!</definedName>
    <definedName name="BLPR2220040129204514652_1_5" localSheetId="5" hidden="1">'[14]Spread Sheet'!#REF!</definedName>
    <definedName name="BLPR2220040129204514652_1_5" localSheetId="20" hidden="1">'[14]Spread Sheet'!#REF!</definedName>
    <definedName name="BLPR2220040129204514652_1_5" localSheetId="16" hidden="1">'[14]Spread Sheet'!#REF!</definedName>
    <definedName name="BLPR2220040129204514652_1_5" localSheetId="15" hidden="1">'[14]Spread Sheet'!#REF!</definedName>
    <definedName name="BLPR2220040129204514652_1_5" localSheetId="7" hidden="1">'[14]Spread Sheet'!#REF!</definedName>
    <definedName name="BLPR2220040129204514652_1_5" localSheetId="19" hidden="1">'[14]Spread Sheet'!#REF!</definedName>
    <definedName name="BLPR2220040129204514652_1_5" localSheetId="10" hidden="1">'[14]Spread Sheet'!#REF!</definedName>
    <definedName name="BLPR2220040129204514652_1_5" hidden="1">'[14]Spread Sheet'!#REF!</definedName>
    <definedName name="BLPR2220040129204514652_2_5" localSheetId="5" hidden="1">'[14]Spread Sheet'!#REF!</definedName>
    <definedName name="BLPR2220040129204514652_2_5" localSheetId="20" hidden="1">'[14]Spread Sheet'!#REF!</definedName>
    <definedName name="BLPR2220040129204514652_2_5" localSheetId="16" hidden="1">'[14]Spread Sheet'!#REF!</definedName>
    <definedName name="BLPR2220040129204514652_2_5" localSheetId="15" hidden="1">'[14]Spread Sheet'!#REF!</definedName>
    <definedName name="BLPR2220040129204514652_2_5" localSheetId="7" hidden="1">'[14]Spread Sheet'!#REF!</definedName>
    <definedName name="BLPR2220040129204514652_2_5" localSheetId="19" hidden="1">'[14]Spread Sheet'!#REF!</definedName>
    <definedName name="BLPR2220040129204514652_2_5" localSheetId="10" hidden="1">'[14]Spread Sheet'!#REF!</definedName>
    <definedName name="BLPR2220040129204514652_2_5" hidden="1">'[14]Spread Sheet'!#REF!</definedName>
    <definedName name="BLPR2220040129204514652_3_5" localSheetId="5" hidden="1">'[14]Spread Sheet'!#REF!</definedName>
    <definedName name="BLPR2220040129204514652_3_5" localSheetId="20" hidden="1">'[14]Spread Sheet'!#REF!</definedName>
    <definedName name="BLPR2220040129204514652_3_5" localSheetId="16" hidden="1">'[14]Spread Sheet'!#REF!</definedName>
    <definedName name="BLPR2220040129204514652_3_5" localSheetId="15" hidden="1">'[14]Spread Sheet'!#REF!</definedName>
    <definedName name="BLPR2220040129204514652_3_5" localSheetId="7" hidden="1">'[14]Spread Sheet'!#REF!</definedName>
    <definedName name="BLPR2220040129204514652_3_5" localSheetId="19" hidden="1">'[14]Spread Sheet'!#REF!</definedName>
    <definedName name="BLPR2220040129204514652_3_5" localSheetId="10" hidden="1">'[14]Spread Sheet'!#REF!</definedName>
    <definedName name="BLPR2220040129204514652_3_5" hidden="1">'[14]Spread Sheet'!#REF!</definedName>
    <definedName name="BLPR2220040129204514652_4_5" localSheetId="5" hidden="1">'[14]Spread Sheet'!#REF!</definedName>
    <definedName name="BLPR2220040129204514652_4_5" localSheetId="20" hidden="1">'[14]Spread Sheet'!#REF!</definedName>
    <definedName name="BLPR2220040129204514652_4_5" localSheetId="16" hidden="1">'[14]Spread Sheet'!#REF!</definedName>
    <definedName name="BLPR2220040129204514652_4_5" localSheetId="15" hidden="1">'[14]Spread Sheet'!#REF!</definedName>
    <definedName name="BLPR2220040129204514652_4_5" localSheetId="7" hidden="1">'[14]Spread Sheet'!#REF!</definedName>
    <definedName name="BLPR2220040129204514652_4_5" localSheetId="19" hidden="1">'[14]Spread Sheet'!#REF!</definedName>
    <definedName name="BLPR2220040129204514652_4_5" localSheetId="10" hidden="1">'[14]Spread Sheet'!#REF!</definedName>
    <definedName name="BLPR2220040129204514652_4_5" hidden="1">'[14]Spread Sheet'!#REF!</definedName>
    <definedName name="BLPR2220040129204514652_5_5" localSheetId="5" hidden="1">'[14]Spread Sheet'!#REF!</definedName>
    <definedName name="BLPR2220040129204514652_5_5" localSheetId="20" hidden="1">'[14]Spread Sheet'!#REF!</definedName>
    <definedName name="BLPR2220040129204514652_5_5" localSheetId="16" hidden="1">'[14]Spread Sheet'!#REF!</definedName>
    <definedName name="BLPR2220040129204514652_5_5" localSheetId="15" hidden="1">'[14]Spread Sheet'!#REF!</definedName>
    <definedName name="BLPR2220040129204514652_5_5" localSheetId="7" hidden="1">'[14]Spread Sheet'!#REF!</definedName>
    <definedName name="BLPR2220040129204514652_5_5" localSheetId="19" hidden="1">'[14]Spread Sheet'!#REF!</definedName>
    <definedName name="BLPR2220040129204514652_5_5" localSheetId="10" hidden="1">'[14]Spread Sheet'!#REF!</definedName>
    <definedName name="BLPR2220040129204514652_5_5" hidden="1">'[14]Spread Sheet'!#REF!</definedName>
    <definedName name="BLPR2320040129204514662" localSheetId="5" hidden="1">'[14]Spread Sheet'!#REF!</definedName>
    <definedName name="BLPR2320040129204514662" localSheetId="20" hidden="1">'[14]Spread Sheet'!#REF!</definedName>
    <definedName name="BLPR2320040129204514662" localSheetId="16" hidden="1">'[14]Spread Sheet'!#REF!</definedName>
    <definedName name="BLPR2320040129204514662" localSheetId="15" hidden="1">'[14]Spread Sheet'!#REF!</definedName>
    <definedName name="BLPR2320040129204514662" localSheetId="7" hidden="1">'[14]Spread Sheet'!#REF!</definedName>
    <definedName name="BLPR2320040129204514662" localSheetId="19" hidden="1">'[14]Spread Sheet'!#REF!</definedName>
    <definedName name="BLPR2320040129204514662" localSheetId="10" hidden="1">'[14]Spread Sheet'!#REF!</definedName>
    <definedName name="BLPR2320040129204514662" hidden="1">'[14]Spread Sheet'!#REF!</definedName>
    <definedName name="BLPR2320040129204514662_1_5" localSheetId="5" hidden="1">'[14]Spread Sheet'!#REF!</definedName>
    <definedName name="BLPR2320040129204514662_1_5" localSheetId="20" hidden="1">'[14]Spread Sheet'!#REF!</definedName>
    <definedName name="BLPR2320040129204514662_1_5" localSheetId="16" hidden="1">'[14]Spread Sheet'!#REF!</definedName>
    <definedName name="BLPR2320040129204514662_1_5" localSheetId="15" hidden="1">'[14]Spread Sheet'!#REF!</definedName>
    <definedName name="BLPR2320040129204514662_1_5" localSheetId="7" hidden="1">'[14]Spread Sheet'!#REF!</definedName>
    <definedName name="BLPR2320040129204514662_1_5" localSheetId="19" hidden="1">'[14]Spread Sheet'!#REF!</definedName>
    <definedName name="BLPR2320040129204514662_1_5" localSheetId="10" hidden="1">'[14]Spread Sheet'!#REF!</definedName>
    <definedName name="BLPR2320040129204514662_1_5" hidden="1">'[14]Spread Sheet'!#REF!</definedName>
    <definedName name="BLPR2320040129204514662_2_5" localSheetId="5" hidden="1">'[14]Spread Sheet'!#REF!</definedName>
    <definedName name="BLPR2320040129204514662_2_5" localSheetId="20" hidden="1">'[14]Spread Sheet'!#REF!</definedName>
    <definedName name="BLPR2320040129204514662_2_5" localSheetId="16" hidden="1">'[14]Spread Sheet'!#REF!</definedName>
    <definedName name="BLPR2320040129204514662_2_5" localSheetId="15" hidden="1">'[14]Spread Sheet'!#REF!</definedName>
    <definedName name="BLPR2320040129204514662_2_5" localSheetId="7" hidden="1">'[14]Spread Sheet'!#REF!</definedName>
    <definedName name="BLPR2320040129204514662_2_5" localSheetId="19" hidden="1">'[14]Spread Sheet'!#REF!</definedName>
    <definedName name="BLPR2320040129204514662_2_5" localSheetId="10" hidden="1">'[14]Spread Sheet'!#REF!</definedName>
    <definedName name="BLPR2320040129204514662_2_5" hidden="1">'[14]Spread Sheet'!#REF!</definedName>
    <definedName name="BLPR2320040129204514662_3_5" localSheetId="5" hidden="1">'[14]Spread Sheet'!#REF!</definedName>
    <definedName name="BLPR2320040129204514662_3_5" localSheetId="20" hidden="1">'[14]Spread Sheet'!#REF!</definedName>
    <definedName name="BLPR2320040129204514662_3_5" localSheetId="16" hidden="1">'[14]Spread Sheet'!#REF!</definedName>
    <definedName name="BLPR2320040129204514662_3_5" localSheetId="15" hidden="1">'[14]Spread Sheet'!#REF!</definedName>
    <definedName name="BLPR2320040129204514662_3_5" localSheetId="7" hidden="1">'[14]Spread Sheet'!#REF!</definedName>
    <definedName name="BLPR2320040129204514662_3_5" localSheetId="19" hidden="1">'[14]Spread Sheet'!#REF!</definedName>
    <definedName name="BLPR2320040129204514662_3_5" localSheetId="10" hidden="1">'[14]Spread Sheet'!#REF!</definedName>
    <definedName name="BLPR2320040129204514662_3_5" hidden="1">'[14]Spread Sheet'!#REF!</definedName>
    <definedName name="BLPR2320040129204514662_4_5" localSheetId="5" hidden="1">'[14]Spread Sheet'!#REF!</definedName>
    <definedName name="BLPR2320040129204514662_4_5" localSheetId="20" hidden="1">'[14]Spread Sheet'!#REF!</definedName>
    <definedName name="BLPR2320040129204514662_4_5" localSheetId="16" hidden="1">'[14]Spread Sheet'!#REF!</definedName>
    <definedName name="BLPR2320040129204514662_4_5" localSheetId="15" hidden="1">'[14]Spread Sheet'!#REF!</definedName>
    <definedName name="BLPR2320040129204514662_4_5" localSheetId="7" hidden="1">'[14]Spread Sheet'!#REF!</definedName>
    <definedName name="BLPR2320040129204514662_4_5" localSheetId="19" hidden="1">'[14]Spread Sheet'!#REF!</definedName>
    <definedName name="BLPR2320040129204514662_4_5" localSheetId="10" hidden="1">'[14]Spread Sheet'!#REF!</definedName>
    <definedName name="BLPR2320040129204514662_4_5" hidden="1">'[14]Spread Sheet'!#REF!</definedName>
    <definedName name="BLPR2320040129204514662_5_5" localSheetId="5" hidden="1">'[14]Spread Sheet'!#REF!</definedName>
    <definedName name="BLPR2320040129204514662_5_5" localSheetId="20" hidden="1">'[14]Spread Sheet'!#REF!</definedName>
    <definedName name="BLPR2320040129204514662_5_5" localSheetId="16" hidden="1">'[14]Spread Sheet'!#REF!</definedName>
    <definedName name="BLPR2320040129204514662_5_5" localSheetId="15" hidden="1">'[14]Spread Sheet'!#REF!</definedName>
    <definedName name="BLPR2320040129204514662_5_5" localSheetId="7" hidden="1">'[14]Spread Sheet'!#REF!</definedName>
    <definedName name="BLPR2320040129204514662_5_5" localSheetId="19" hidden="1">'[14]Spread Sheet'!#REF!</definedName>
    <definedName name="BLPR2320040129204514662_5_5" localSheetId="10" hidden="1">'[14]Spread Sheet'!#REF!</definedName>
    <definedName name="BLPR2320040129204514662_5_5" hidden="1">'[14]Spread Sheet'!#REF!</definedName>
    <definedName name="BLPR2420040129204514662" localSheetId="5" hidden="1">'[14]Spread Sheet'!#REF!</definedName>
    <definedName name="BLPR2420040129204514662" localSheetId="20" hidden="1">'[14]Spread Sheet'!#REF!</definedName>
    <definedName name="BLPR2420040129204514662" localSheetId="16" hidden="1">'[14]Spread Sheet'!#REF!</definedName>
    <definedName name="BLPR2420040129204514662" localSheetId="15" hidden="1">'[14]Spread Sheet'!#REF!</definedName>
    <definedName name="BLPR2420040129204514662" localSheetId="7" hidden="1">'[14]Spread Sheet'!#REF!</definedName>
    <definedName name="BLPR2420040129204514662" localSheetId="19" hidden="1">'[14]Spread Sheet'!#REF!</definedName>
    <definedName name="BLPR2420040129204514662" localSheetId="10" hidden="1">'[14]Spread Sheet'!#REF!</definedName>
    <definedName name="BLPR2420040129204514662" hidden="1">'[14]Spread Sheet'!#REF!</definedName>
    <definedName name="BLPR2420040129204514662_1_5" localSheetId="5" hidden="1">'[14]Spread Sheet'!#REF!</definedName>
    <definedName name="BLPR2420040129204514662_1_5" localSheetId="20" hidden="1">'[14]Spread Sheet'!#REF!</definedName>
    <definedName name="BLPR2420040129204514662_1_5" localSheetId="16" hidden="1">'[14]Spread Sheet'!#REF!</definedName>
    <definedName name="BLPR2420040129204514662_1_5" localSheetId="15" hidden="1">'[14]Spread Sheet'!#REF!</definedName>
    <definedName name="BLPR2420040129204514662_1_5" localSheetId="7" hidden="1">'[14]Spread Sheet'!#REF!</definedName>
    <definedName name="BLPR2420040129204514662_1_5" localSheetId="19" hidden="1">'[14]Spread Sheet'!#REF!</definedName>
    <definedName name="BLPR2420040129204514662_1_5" localSheetId="10" hidden="1">'[14]Spread Sheet'!#REF!</definedName>
    <definedName name="BLPR2420040129204514662_1_5" hidden="1">'[14]Spread Sheet'!#REF!</definedName>
    <definedName name="BLPR2420040129204514662_2_5" localSheetId="5" hidden="1">'[14]Spread Sheet'!#REF!</definedName>
    <definedName name="BLPR2420040129204514662_2_5" localSheetId="20" hidden="1">'[14]Spread Sheet'!#REF!</definedName>
    <definedName name="BLPR2420040129204514662_2_5" localSheetId="16" hidden="1">'[14]Spread Sheet'!#REF!</definedName>
    <definedName name="BLPR2420040129204514662_2_5" localSheetId="15" hidden="1">'[14]Spread Sheet'!#REF!</definedName>
    <definedName name="BLPR2420040129204514662_2_5" localSheetId="7" hidden="1">'[14]Spread Sheet'!#REF!</definedName>
    <definedName name="BLPR2420040129204514662_2_5" localSheetId="19" hidden="1">'[14]Spread Sheet'!#REF!</definedName>
    <definedName name="BLPR2420040129204514662_2_5" localSheetId="10" hidden="1">'[14]Spread Sheet'!#REF!</definedName>
    <definedName name="BLPR2420040129204514662_2_5" hidden="1">'[14]Spread Sheet'!#REF!</definedName>
    <definedName name="BLPR2420040129204514662_3_5" localSheetId="5" hidden="1">'[14]Spread Sheet'!#REF!</definedName>
    <definedName name="BLPR2420040129204514662_3_5" localSheetId="20" hidden="1">'[14]Spread Sheet'!#REF!</definedName>
    <definedName name="BLPR2420040129204514662_3_5" localSheetId="16" hidden="1">'[14]Spread Sheet'!#REF!</definedName>
    <definedName name="BLPR2420040129204514662_3_5" localSheetId="15" hidden="1">'[14]Spread Sheet'!#REF!</definedName>
    <definedName name="BLPR2420040129204514662_3_5" localSheetId="7" hidden="1">'[14]Spread Sheet'!#REF!</definedName>
    <definedName name="BLPR2420040129204514662_3_5" localSheetId="19" hidden="1">'[14]Spread Sheet'!#REF!</definedName>
    <definedName name="BLPR2420040129204514662_3_5" localSheetId="10" hidden="1">'[14]Spread Sheet'!#REF!</definedName>
    <definedName name="BLPR2420040129204514662_3_5" hidden="1">'[14]Spread Sheet'!#REF!</definedName>
    <definedName name="BLPR2420040129204514662_4_5" localSheetId="5" hidden="1">'[14]Spread Sheet'!#REF!</definedName>
    <definedName name="BLPR2420040129204514662_4_5" localSheetId="20" hidden="1">'[14]Spread Sheet'!#REF!</definedName>
    <definedName name="BLPR2420040129204514662_4_5" localSheetId="16" hidden="1">'[14]Spread Sheet'!#REF!</definedName>
    <definedName name="BLPR2420040129204514662_4_5" localSheetId="15" hidden="1">'[14]Spread Sheet'!#REF!</definedName>
    <definedName name="BLPR2420040129204514662_4_5" localSheetId="7" hidden="1">'[14]Spread Sheet'!#REF!</definedName>
    <definedName name="BLPR2420040129204514662_4_5" localSheetId="19" hidden="1">'[14]Spread Sheet'!#REF!</definedName>
    <definedName name="BLPR2420040129204514662_4_5" localSheetId="10" hidden="1">'[14]Spread Sheet'!#REF!</definedName>
    <definedName name="BLPR2420040129204514662_4_5" hidden="1">'[14]Spread Sheet'!#REF!</definedName>
    <definedName name="BLPR2420040129204514662_5_5" localSheetId="5" hidden="1">'[14]Spread Sheet'!#REF!</definedName>
    <definedName name="BLPR2420040129204514662_5_5" localSheetId="20" hidden="1">'[14]Spread Sheet'!#REF!</definedName>
    <definedName name="BLPR2420040129204514662_5_5" localSheetId="16" hidden="1">'[14]Spread Sheet'!#REF!</definedName>
    <definedName name="BLPR2420040129204514662_5_5" localSheetId="15" hidden="1">'[14]Spread Sheet'!#REF!</definedName>
    <definedName name="BLPR2420040129204514662_5_5" localSheetId="7" hidden="1">'[14]Spread Sheet'!#REF!</definedName>
    <definedName name="BLPR2420040129204514662_5_5" localSheetId="19" hidden="1">'[14]Spread Sheet'!#REF!</definedName>
    <definedName name="BLPR2420040129204514662_5_5" localSheetId="10" hidden="1">'[14]Spread Sheet'!#REF!</definedName>
    <definedName name="BLPR2420040129204514662_5_5" hidden="1">'[14]Spread Sheet'!#REF!</definedName>
    <definedName name="BLPR2520040129204514662" localSheetId="5" hidden="1">'[14]Spread Sheet'!#REF!</definedName>
    <definedName name="BLPR2520040129204514662" localSheetId="20" hidden="1">'[14]Spread Sheet'!#REF!</definedName>
    <definedName name="BLPR2520040129204514662" localSheetId="16" hidden="1">'[14]Spread Sheet'!#REF!</definedName>
    <definedName name="BLPR2520040129204514662" localSheetId="15" hidden="1">'[14]Spread Sheet'!#REF!</definedName>
    <definedName name="BLPR2520040129204514662" localSheetId="7" hidden="1">'[14]Spread Sheet'!#REF!</definedName>
    <definedName name="BLPR2520040129204514662" localSheetId="19" hidden="1">'[14]Spread Sheet'!#REF!</definedName>
    <definedName name="BLPR2520040129204514662" localSheetId="10" hidden="1">'[14]Spread Sheet'!#REF!</definedName>
    <definedName name="BLPR2520040129204514662" hidden="1">'[14]Spread Sheet'!#REF!</definedName>
    <definedName name="BLPR2520040129204514662_1_5" localSheetId="5" hidden="1">'[14]Spread Sheet'!#REF!</definedName>
    <definedName name="BLPR2520040129204514662_1_5" localSheetId="20" hidden="1">'[14]Spread Sheet'!#REF!</definedName>
    <definedName name="BLPR2520040129204514662_1_5" localSheetId="16" hidden="1">'[14]Spread Sheet'!#REF!</definedName>
    <definedName name="BLPR2520040129204514662_1_5" localSheetId="15" hidden="1">'[14]Spread Sheet'!#REF!</definedName>
    <definedName name="BLPR2520040129204514662_1_5" localSheetId="7" hidden="1">'[14]Spread Sheet'!#REF!</definedName>
    <definedName name="BLPR2520040129204514662_1_5" localSheetId="19" hidden="1">'[14]Spread Sheet'!#REF!</definedName>
    <definedName name="BLPR2520040129204514662_1_5" localSheetId="10" hidden="1">'[14]Spread Sheet'!#REF!</definedName>
    <definedName name="BLPR2520040129204514662_1_5" hidden="1">'[14]Spread Sheet'!#REF!</definedName>
    <definedName name="BLPR2520040129204514662_2_5" localSheetId="5" hidden="1">'[14]Spread Sheet'!#REF!</definedName>
    <definedName name="BLPR2520040129204514662_2_5" localSheetId="20" hidden="1">'[14]Spread Sheet'!#REF!</definedName>
    <definedName name="BLPR2520040129204514662_2_5" localSheetId="16" hidden="1">'[14]Spread Sheet'!#REF!</definedName>
    <definedName name="BLPR2520040129204514662_2_5" localSheetId="15" hidden="1">'[14]Spread Sheet'!#REF!</definedName>
    <definedName name="BLPR2520040129204514662_2_5" localSheetId="7" hidden="1">'[14]Spread Sheet'!#REF!</definedName>
    <definedName name="BLPR2520040129204514662_2_5" localSheetId="19" hidden="1">'[14]Spread Sheet'!#REF!</definedName>
    <definedName name="BLPR2520040129204514662_2_5" localSheetId="10" hidden="1">'[14]Spread Sheet'!#REF!</definedName>
    <definedName name="BLPR2520040129204514662_2_5" hidden="1">'[14]Spread Sheet'!#REF!</definedName>
    <definedName name="BLPR2520040129204514662_3_5" localSheetId="5" hidden="1">'[14]Spread Sheet'!#REF!</definedName>
    <definedName name="BLPR2520040129204514662_3_5" localSheetId="20" hidden="1">'[14]Spread Sheet'!#REF!</definedName>
    <definedName name="BLPR2520040129204514662_3_5" localSheetId="16" hidden="1">'[14]Spread Sheet'!#REF!</definedName>
    <definedName name="BLPR2520040129204514662_3_5" localSheetId="15" hidden="1">'[14]Spread Sheet'!#REF!</definedName>
    <definedName name="BLPR2520040129204514662_3_5" localSheetId="7" hidden="1">'[14]Spread Sheet'!#REF!</definedName>
    <definedName name="BLPR2520040129204514662_3_5" localSheetId="19" hidden="1">'[14]Spread Sheet'!#REF!</definedName>
    <definedName name="BLPR2520040129204514662_3_5" localSheetId="10" hidden="1">'[14]Spread Sheet'!#REF!</definedName>
    <definedName name="BLPR2520040129204514662_3_5" hidden="1">'[14]Spread Sheet'!#REF!</definedName>
    <definedName name="BLPR2520040129204514662_4_5" localSheetId="5" hidden="1">'[14]Spread Sheet'!#REF!</definedName>
    <definedName name="BLPR2520040129204514662_4_5" localSheetId="20" hidden="1">'[14]Spread Sheet'!#REF!</definedName>
    <definedName name="BLPR2520040129204514662_4_5" localSheetId="16" hidden="1">'[14]Spread Sheet'!#REF!</definedName>
    <definedName name="BLPR2520040129204514662_4_5" localSheetId="15" hidden="1">'[14]Spread Sheet'!#REF!</definedName>
    <definedName name="BLPR2520040129204514662_4_5" localSheetId="7" hidden="1">'[14]Spread Sheet'!#REF!</definedName>
    <definedName name="BLPR2520040129204514662_4_5" localSheetId="19" hidden="1">'[14]Spread Sheet'!#REF!</definedName>
    <definedName name="BLPR2520040129204514662_4_5" localSheetId="10" hidden="1">'[14]Spread Sheet'!#REF!</definedName>
    <definedName name="BLPR2520040129204514662_4_5" hidden="1">'[14]Spread Sheet'!#REF!</definedName>
    <definedName name="BLPR2520040129204514662_5_5" localSheetId="5" hidden="1">'[14]Spread Sheet'!#REF!</definedName>
    <definedName name="BLPR2520040129204514662_5_5" localSheetId="20" hidden="1">'[14]Spread Sheet'!#REF!</definedName>
    <definedName name="BLPR2520040129204514662_5_5" localSheetId="16" hidden="1">'[14]Spread Sheet'!#REF!</definedName>
    <definedName name="BLPR2520040129204514662_5_5" localSheetId="15" hidden="1">'[14]Spread Sheet'!#REF!</definedName>
    <definedName name="BLPR2520040129204514662_5_5" localSheetId="7" hidden="1">'[14]Spread Sheet'!#REF!</definedName>
    <definedName name="BLPR2520040129204514662_5_5" localSheetId="19" hidden="1">'[14]Spread Sheet'!#REF!</definedName>
    <definedName name="BLPR2520040129204514662_5_5" localSheetId="10" hidden="1">'[14]Spread Sheet'!#REF!</definedName>
    <definedName name="BLPR2520040129204514662_5_5" hidden="1">'[14]Spread Sheet'!#REF!</definedName>
    <definedName name="BLPR2620040129204514662" localSheetId="5" hidden="1">'[14]Spread Sheet'!#REF!</definedName>
    <definedName name="BLPR2620040129204514662" localSheetId="20" hidden="1">'[14]Spread Sheet'!#REF!</definedName>
    <definedName name="BLPR2620040129204514662" localSheetId="16" hidden="1">'[14]Spread Sheet'!#REF!</definedName>
    <definedName name="BLPR2620040129204514662" localSheetId="15" hidden="1">'[14]Spread Sheet'!#REF!</definedName>
    <definedName name="BLPR2620040129204514662" localSheetId="7" hidden="1">'[14]Spread Sheet'!#REF!</definedName>
    <definedName name="BLPR2620040129204514662" localSheetId="19" hidden="1">'[14]Spread Sheet'!#REF!</definedName>
    <definedName name="BLPR2620040129204514662" localSheetId="10" hidden="1">'[14]Spread Sheet'!#REF!</definedName>
    <definedName name="BLPR2620040129204514662" hidden="1">'[14]Spread Sheet'!#REF!</definedName>
    <definedName name="BLPR2620040129204514662_1_5" localSheetId="5" hidden="1">'[14]Spread Sheet'!#REF!</definedName>
    <definedName name="BLPR2620040129204514662_1_5" localSheetId="20" hidden="1">'[14]Spread Sheet'!#REF!</definedName>
    <definedName name="BLPR2620040129204514662_1_5" localSheetId="16" hidden="1">'[14]Spread Sheet'!#REF!</definedName>
    <definedName name="BLPR2620040129204514662_1_5" localSheetId="15" hidden="1">'[14]Spread Sheet'!#REF!</definedName>
    <definedName name="BLPR2620040129204514662_1_5" localSheetId="7" hidden="1">'[14]Spread Sheet'!#REF!</definedName>
    <definedName name="BLPR2620040129204514662_1_5" localSheetId="19" hidden="1">'[14]Spread Sheet'!#REF!</definedName>
    <definedName name="BLPR2620040129204514662_1_5" localSheetId="10" hidden="1">'[14]Spread Sheet'!#REF!</definedName>
    <definedName name="BLPR2620040129204514662_1_5" hidden="1">'[14]Spread Sheet'!#REF!</definedName>
    <definedName name="BLPR2620040129204514662_2_5" localSheetId="5" hidden="1">'[14]Spread Sheet'!#REF!</definedName>
    <definedName name="BLPR2620040129204514662_2_5" localSheetId="20" hidden="1">'[14]Spread Sheet'!#REF!</definedName>
    <definedName name="BLPR2620040129204514662_2_5" localSheetId="16" hidden="1">'[14]Spread Sheet'!#REF!</definedName>
    <definedName name="BLPR2620040129204514662_2_5" localSheetId="15" hidden="1">'[14]Spread Sheet'!#REF!</definedName>
    <definedName name="BLPR2620040129204514662_2_5" localSheetId="7" hidden="1">'[14]Spread Sheet'!#REF!</definedName>
    <definedName name="BLPR2620040129204514662_2_5" localSheetId="19" hidden="1">'[14]Spread Sheet'!#REF!</definedName>
    <definedName name="BLPR2620040129204514662_2_5" localSheetId="10" hidden="1">'[14]Spread Sheet'!#REF!</definedName>
    <definedName name="BLPR2620040129204514662_2_5" hidden="1">'[14]Spread Sheet'!#REF!</definedName>
    <definedName name="BLPR2620040129204514662_3_5" localSheetId="5" hidden="1">'[14]Spread Sheet'!#REF!</definedName>
    <definedName name="BLPR2620040129204514662_3_5" localSheetId="20" hidden="1">'[14]Spread Sheet'!#REF!</definedName>
    <definedName name="BLPR2620040129204514662_3_5" localSheetId="16" hidden="1">'[14]Spread Sheet'!#REF!</definedName>
    <definedName name="BLPR2620040129204514662_3_5" localSheetId="15" hidden="1">'[14]Spread Sheet'!#REF!</definedName>
    <definedName name="BLPR2620040129204514662_3_5" localSheetId="7" hidden="1">'[14]Spread Sheet'!#REF!</definedName>
    <definedName name="BLPR2620040129204514662_3_5" localSheetId="19" hidden="1">'[14]Spread Sheet'!#REF!</definedName>
    <definedName name="BLPR2620040129204514662_3_5" localSheetId="10" hidden="1">'[14]Spread Sheet'!#REF!</definedName>
    <definedName name="BLPR2620040129204514662_3_5" hidden="1">'[14]Spread Sheet'!#REF!</definedName>
    <definedName name="BLPR2620040129204514662_4_5" localSheetId="5" hidden="1">'[14]Spread Sheet'!#REF!</definedName>
    <definedName name="BLPR2620040129204514662_4_5" localSheetId="20" hidden="1">'[14]Spread Sheet'!#REF!</definedName>
    <definedName name="BLPR2620040129204514662_4_5" localSheetId="16" hidden="1">'[14]Spread Sheet'!#REF!</definedName>
    <definedName name="BLPR2620040129204514662_4_5" localSheetId="15" hidden="1">'[14]Spread Sheet'!#REF!</definedName>
    <definedName name="BLPR2620040129204514662_4_5" localSheetId="7" hidden="1">'[14]Spread Sheet'!#REF!</definedName>
    <definedName name="BLPR2620040129204514662_4_5" localSheetId="19" hidden="1">'[14]Spread Sheet'!#REF!</definedName>
    <definedName name="BLPR2620040129204514662_4_5" localSheetId="10" hidden="1">'[14]Spread Sheet'!#REF!</definedName>
    <definedName name="BLPR2620040129204514662_4_5" hidden="1">'[14]Spread Sheet'!#REF!</definedName>
    <definedName name="BLPR2620040129204514662_5_5" localSheetId="5" hidden="1">'[14]Spread Sheet'!#REF!</definedName>
    <definedName name="BLPR2620040129204514662_5_5" localSheetId="20" hidden="1">'[14]Spread Sheet'!#REF!</definedName>
    <definedName name="BLPR2620040129204514662_5_5" localSheetId="16" hidden="1">'[14]Spread Sheet'!#REF!</definedName>
    <definedName name="BLPR2620040129204514662_5_5" localSheetId="15" hidden="1">'[14]Spread Sheet'!#REF!</definedName>
    <definedName name="BLPR2620040129204514662_5_5" localSheetId="7" hidden="1">'[14]Spread Sheet'!#REF!</definedName>
    <definedName name="BLPR2620040129204514662_5_5" localSheetId="19" hidden="1">'[14]Spread Sheet'!#REF!</definedName>
    <definedName name="BLPR2620040129204514662_5_5" localSheetId="10" hidden="1">'[14]Spread Sheet'!#REF!</definedName>
    <definedName name="BLPR2620040129204514662_5_5" hidden="1">'[14]Spread Sheet'!#REF!</definedName>
    <definedName name="BLPR2720040129204514662" localSheetId="5" hidden="1">'[14]Spread Sheet'!#REF!</definedName>
    <definedName name="BLPR2720040129204514662" localSheetId="20" hidden="1">'[14]Spread Sheet'!#REF!</definedName>
    <definedName name="BLPR2720040129204514662" localSheetId="16" hidden="1">'[14]Spread Sheet'!#REF!</definedName>
    <definedName name="BLPR2720040129204514662" localSheetId="15" hidden="1">'[14]Spread Sheet'!#REF!</definedName>
    <definedName name="BLPR2720040129204514662" localSheetId="7" hidden="1">'[14]Spread Sheet'!#REF!</definedName>
    <definedName name="BLPR2720040129204514662" localSheetId="19" hidden="1">'[14]Spread Sheet'!#REF!</definedName>
    <definedName name="BLPR2720040129204514662" localSheetId="10" hidden="1">'[14]Spread Sheet'!#REF!</definedName>
    <definedName name="BLPR2720040129204514662" hidden="1">'[14]Spread Sheet'!#REF!</definedName>
    <definedName name="BLPR2720040129204514662_1_5" localSheetId="5" hidden="1">'[14]Spread Sheet'!#REF!</definedName>
    <definedName name="BLPR2720040129204514662_1_5" localSheetId="20" hidden="1">'[14]Spread Sheet'!#REF!</definedName>
    <definedName name="BLPR2720040129204514662_1_5" localSheetId="16" hidden="1">'[14]Spread Sheet'!#REF!</definedName>
    <definedName name="BLPR2720040129204514662_1_5" localSheetId="15" hidden="1">'[14]Spread Sheet'!#REF!</definedName>
    <definedName name="BLPR2720040129204514662_1_5" localSheetId="7" hidden="1">'[14]Spread Sheet'!#REF!</definedName>
    <definedName name="BLPR2720040129204514662_1_5" localSheetId="19" hidden="1">'[14]Spread Sheet'!#REF!</definedName>
    <definedName name="BLPR2720040129204514662_1_5" localSheetId="10" hidden="1">'[14]Spread Sheet'!#REF!</definedName>
    <definedName name="BLPR2720040129204514662_1_5" hidden="1">'[14]Spread Sheet'!#REF!</definedName>
    <definedName name="BLPR2720040129204514662_2_5" localSheetId="5" hidden="1">'[14]Spread Sheet'!#REF!</definedName>
    <definedName name="BLPR2720040129204514662_2_5" localSheetId="20" hidden="1">'[14]Spread Sheet'!#REF!</definedName>
    <definedName name="BLPR2720040129204514662_2_5" localSheetId="16" hidden="1">'[14]Spread Sheet'!#REF!</definedName>
    <definedName name="BLPR2720040129204514662_2_5" localSheetId="15" hidden="1">'[14]Spread Sheet'!#REF!</definedName>
    <definedName name="BLPR2720040129204514662_2_5" localSheetId="7" hidden="1">'[14]Spread Sheet'!#REF!</definedName>
    <definedName name="BLPR2720040129204514662_2_5" localSheetId="19" hidden="1">'[14]Spread Sheet'!#REF!</definedName>
    <definedName name="BLPR2720040129204514662_2_5" localSheetId="10" hidden="1">'[14]Spread Sheet'!#REF!</definedName>
    <definedName name="BLPR2720040129204514662_2_5" hidden="1">'[14]Spread Sheet'!#REF!</definedName>
    <definedName name="BLPR2720040129204514662_3_5" localSheetId="5" hidden="1">'[14]Spread Sheet'!#REF!</definedName>
    <definedName name="BLPR2720040129204514662_3_5" localSheetId="20" hidden="1">'[14]Spread Sheet'!#REF!</definedName>
    <definedName name="BLPR2720040129204514662_3_5" localSheetId="16" hidden="1">'[14]Spread Sheet'!#REF!</definedName>
    <definedName name="BLPR2720040129204514662_3_5" localSheetId="15" hidden="1">'[14]Spread Sheet'!#REF!</definedName>
    <definedName name="BLPR2720040129204514662_3_5" localSheetId="7" hidden="1">'[14]Spread Sheet'!#REF!</definedName>
    <definedName name="BLPR2720040129204514662_3_5" localSheetId="19" hidden="1">'[14]Spread Sheet'!#REF!</definedName>
    <definedName name="BLPR2720040129204514662_3_5" localSheetId="10" hidden="1">'[14]Spread Sheet'!#REF!</definedName>
    <definedName name="BLPR2720040129204514662_3_5" hidden="1">'[14]Spread Sheet'!#REF!</definedName>
    <definedName name="BLPR2720040129204514662_4_5" localSheetId="5" hidden="1">'[14]Spread Sheet'!#REF!</definedName>
    <definedName name="BLPR2720040129204514662_4_5" localSheetId="20" hidden="1">'[14]Spread Sheet'!#REF!</definedName>
    <definedName name="BLPR2720040129204514662_4_5" localSheetId="16" hidden="1">'[14]Spread Sheet'!#REF!</definedName>
    <definedName name="BLPR2720040129204514662_4_5" localSheetId="15" hidden="1">'[14]Spread Sheet'!#REF!</definedName>
    <definedName name="BLPR2720040129204514662_4_5" localSheetId="7" hidden="1">'[14]Spread Sheet'!#REF!</definedName>
    <definedName name="BLPR2720040129204514662_4_5" localSheetId="19" hidden="1">'[14]Spread Sheet'!#REF!</definedName>
    <definedName name="BLPR2720040129204514662_4_5" localSheetId="10" hidden="1">'[14]Spread Sheet'!#REF!</definedName>
    <definedName name="BLPR2720040129204514662_4_5" hidden="1">'[14]Spread Sheet'!#REF!</definedName>
    <definedName name="BLPR2720040129204514662_5_5" localSheetId="5" hidden="1">'[14]Spread Sheet'!#REF!</definedName>
    <definedName name="BLPR2720040129204514662_5_5" localSheetId="20" hidden="1">'[14]Spread Sheet'!#REF!</definedName>
    <definedName name="BLPR2720040129204514662_5_5" localSheetId="16" hidden="1">'[14]Spread Sheet'!#REF!</definedName>
    <definedName name="BLPR2720040129204514662_5_5" localSheetId="15" hidden="1">'[14]Spread Sheet'!#REF!</definedName>
    <definedName name="BLPR2720040129204514662_5_5" localSheetId="7" hidden="1">'[14]Spread Sheet'!#REF!</definedName>
    <definedName name="BLPR2720040129204514662_5_5" localSheetId="19" hidden="1">'[14]Spread Sheet'!#REF!</definedName>
    <definedName name="BLPR2720040129204514662_5_5" localSheetId="10" hidden="1">'[14]Spread Sheet'!#REF!</definedName>
    <definedName name="BLPR2720040129204514662_5_5" hidden="1">'[14]Spread Sheet'!#REF!</definedName>
    <definedName name="BLPR2820040129204514662" localSheetId="5" hidden="1">'[14]Spread Sheet'!#REF!</definedName>
    <definedName name="BLPR2820040129204514662" localSheetId="20" hidden="1">'[14]Spread Sheet'!#REF!</definedName>
    <definedName name="BLPR2820040129204514662" localSheetId="16" hidden="1">'[14]Spread Sheet'!#REF!</definedName>
    <definedName name="BLPR2820040129204514662" localSheetId="15" hidden="1">'[14]Spread Sheet'!#REF!</definedName>
    <definedName name="BLPR2820040129204514662" localSheetId="7" hidden="1">'[14]Spread Sheet'!#REF!</definedName>
    <definedName name="BLPR2820040129204514662" localSheetId="19" hidden="1">'[14]Spread Sheet'!#REF!</definedName>
    <definedName name="BLPR2820040129204514662" localSheetId="10" hidden="1">'[14]Spread Sheet'!#REF!</definedName>
    <definedName name="BLPR2820040129204514662" hidden="1">'[14]Spread Sheet'!#REF!</definedName>
    <definedName name="BLPR2820040129204514662_1_5" localSheetId="5" hidden="1">'[14]Spread Sheet'!#REF!</definedName>
    <definedName name="BLPR2820040129204514662_1_5" localSheetId="20" hidden="1">'[14]Spread Sheet'!#REF!</definedName>
    <definedName name="BLPR2820040129204514662_1_5" localSheetId="16" hidden="1">'[14]Spread Sheet'!#REF!</definedName>
    <definedName name="BLPR2820040129204514662_1_5" localSheetId="15" hidden="1">'[14]Spread Sheet'!#REF!</definedName>
    <definedName name="BLPR2820040129204514662_1_5" localSheetId="7" hidden="1">'[14]Spread Sheet'!#REF!</definedName>
    <definedName name="BLPR2820040129204514662_1_5" localSheetId="19" hidden="1">'[14]Spread Sheet'!#REF!</definedName>
    <definedName name="BLPR2820040129204514662_1_5" localSheetId="10" hidden="1">'[14]Spread Sheet'!#REF!</definedName>
    <definedName name="BLPR2820040129204514662_1_5" hidden="1">'[14]Spread Sheet'!#REF!</definedName>
    <definedName name="BLPR2820040129204514662_2_5" localSheetId="5" hidden="1">'[14]Spread Sheet'!#REF!</definedName>
    <definedName name="BLPR2820040129204514662_2_5" localSheetId="20" hidden="1">'[14]Spread Sheet'!#REF!</definedName>
    <definedName name="BLPR2820040129204514662_2_5" localSheetId="16" hidden="1">'[14]Spread Sheet'!#REF!</definedName>
    <definedName name="BLPR2820040129204514662_2_5" localSheetId="15" hidden="1">'[14]Spread Sheet'!#REF!</definedName>
    <definedName name="BLPR2820040129204514662_2_5" localSheetId="7" hidden="1">'[14]Spread Sheet'!#REF!</definedName>
    <definedName name="BLPR2820040129204514662_2_5" localSheetId="19" hidden="1">'[14]Spread Sheet'!#REF!</definedName>
    <definedName name="BLPR2820040129204514662_2_5" localSheetId="10" hidden="1">'[14]Spread Sheet'!#REF!</definedName>
    <definedName name="BLPR2820040129204514662_2_5" hidden="1">'[14]Spread Sheet'!#REF!</definedName>
    <definedName name="BLPR2820040129204514662_3_5" localSheetId="5" hidden="1">'[14]Spread Sheet'!#REF!</definedName>
    <definedName name="BLPR2820040129204514662_3_5" localSheetId="20" hidden="1">'[14]Spread Sheet'!#REF!</definedName>
    <definedName name="BLPR2820040129204514662_3_5" localSheetId="16" hidden="1">'[14]Spread Sheet'!#REF!</definedName>
    <definedName name="BLPR2820040129204514662_3_5" localSheetId="15" hidden="1">'[14]Spread Sheet'!#REF!</definedName>
    <definedName name="BLPR2820040129204514662_3_5" localSheetId="7" hidden="1">'[14]Spread Sheet'!#REF!</definedName>
    <definedName name="BLPR2820040129204514662_3_5" localSheetId="19" hidden="1">'[14]Spread Sheet'!#REF!</definedName>
    <definedName name="BLPR2820040129204514662_3_5" localSheetId="10" hidden="1">'[14]Spread Sheet'!#REF!</definedName>
    <definedName name="BLPR2820040129204514662_3_5" hidden="1">'[14]Spread Sheet'!#REF!</definedName>
    <definedName name="BLPR2820040129204514662_4_5" localSheetId="5" hidden="1">'[14]Spread Sheet'!#REF!</definedName>
    <definedName name="BLPR2820040129204514662_4_5" localSheetId="20" hidden="1">'[14]Spread Sheet'!#REF!</definedName>
    <definedName name="BLPR2820040129204514662_4_5" localSheetId="16" hidden="1">'[14]Spread Sheet'!#REF!</definedName>
    <definedName name="BLPR2820040129204514662_4_5" localSheetId="15" hidden="1">'[14]Spread Sheet'!#REF!</definedName>
    <definedName name="BLPR2820040129204514662_4_5" localSheetId="7" hidden="1">'[14]Spread Sheet'!#REF!</definedName>
    <definedName name="BLPR2820040129204514662_4_5" localSheetId="19" hidden="1">'[14]Spread Sheet'!#REF!</definedName>
    <definedName name="BLPR2820040129204514662_4_5" localSheetId="10" hidden="1">'[14]Spread Sheet'!#REF!</definedName>
    <definedName name="BLPR2820040129204514662_4_5" hidden="1">'[14]Spread Sheet'!#REF!</definedName>
    <definedName name="BLPR2820040129204514662_5_5" localSheetId="5" hidden="1">'[14]Spread Sheet'!#REF!</definedName>
    <definedName name="BLPR2820040129204514662_5_5" localSheetId="20" hidden="1">'[14]Spread Sheet'!#REF!</definedName>
    <definedName name="BLPR2820040129204514662_5_5" localSheetId="16" hidden="1">'[14]Spread Sheet'!#REF!</definedName>
    <definedName name="BLPR2820040129204514662_5_5" localSheetId="15" hidden="1">'[14]Spread Sheet'!#REF!</definedName>
    <definedName name="BLPR2820040129204514662_5_5" localSheetId="7" hidden="1">'[14]Spread Sheet'!#REF!</definedName>
    <definedName name="BLPR2820040129204514662_5_5" localSheetId="19" hidden="1">'[14]Spread Sheet'!#REF!</definedName>
    <definedName name="BLPR2820040129204514662_5_5" localSheetId="10" hidden="1">'[14]Spread Sheet'!#REF!</definedName>
    <definedName name="BLPR2820040129204514662_5_5" hidden="1">'[14]Spread Sheet'!#REF!</definedName>
    <definedName name="BLPR2920040129204514662" localSheetId="5" hidden="1">'[14]Spread Sheet'!#REF!</definedName>
    <definedName name="BLPR2920040129204514662" localSheetId="20" hidden="1">'[14]Spread Sheet'!#REF!</definedName>
    <definedName name="BLPR2920040129204514662" localSheetId="16" hidden="1">'[14]Spread Sheet'!#REF!</definedName>
    <definedName name="BLPR2920040129204514662" localSheetId="15" hidden="1">'[14]Spread Sheet'!#REF!</definedName>
    <definedName name="BLPR2920040129204514662" localSheetId="7" hidden="1">'[14]Spread Sheet'!#REF!</definedName>
    <definedName name="BLPR2920040129204514662" localSheetId="19" hidden="1">'[14]Spread Sheet'!#REF!</definedName>
    <definedName name="BLPR2920040129204514662" localSheetId="10" hidden="1">'[14]Spread Sheet'!#REF!</definedName>
    <definedName name="BLPR2920040129204514662" hidden="1">'[14]Spread Sheet'!#REF!</definedName>
    <definedName name="BLPR2920040129204514662_1_5" localSheetId="5" hidden="1">'[14]Spread Sheet'!#REF!</definedName>
    <definedName name="BLPR2920040129204514662_1_5" localSheetId="20" hidden="1">'[14]Spread Sheet'!#REF!</definedName>
    <definedName name="BLPR2920040129204514662_1_5" localSheetId="16" hidden="1">'[14]Spread Sheet'!#REF!</definedName>
    <definedName name="BLPR2920040129204514662_1_5" localSheetId="15" hidden="1">'[14]Spread Sheet'!#REF!</definedName>
    <definedName name="BLPR2920040129204514662_1_5" localSheetId="7" hidden="1">'[14]Spread Sheet'!#REF!</definedName>
    <definedName name="BLPR2920040129204514662_1_5" localSheetId="19" hidden="1">'[14]Spread Sheet'!#REF!</definedName>
    <definedName name="BLPR2920040129204514662_1_5" localSheetId="10" hidden="1">'[14]Spread Sheet'!#REF!</definedName>
    <definedName name="BLPR2920040129204514662_1_5" hidden="1">'[14]Spread Sheet'!#REF!</definedName>
    <definedName name="BLPR2920040129204514662_2_5" localSheetId="5" hidden="1">'[14]Spread Sheet'!#REF!</definedName>
    <definedName name="BLPR2920040129204514662_2_5" localSheetId="20" hidden="1">'[14]Spread Sheet'!#REF!</definedName>
    <definedName name="BLPR2920040129204514662_2_5" localSheetId="16" hidden="1">'[14]Spread Sheet'!#REF!</definedName>
    <definedName name="BLPR2920040129204514662_2_5" localSheetId="15" hidden="1">'[14]Spread Sheet'!#REF!</definedName>
    <definedName name="BLPR2920040129204514662_2_5" localSheetId="7" hidden="1">'[14]Spread Sheet'!#REF!</definedName>
    <definedName name="BLPR2920040129204514662_2_5" localSheetId="19" hidden="1">'[14]Spread Sheet'!#REF!</definedName>
    <definedName name="BLPR2920040129204514662_2_5" localSheetId="10" hidden="1">'[14]Spread Sheet'!#REF!</definedName>
    <definedName name="BLPR2920040129204514662_2_5" hidden="1">'[14]Spread Sheet'!#REF!</definedName>
    <definedName name="BLPR2920040129204514662_3_5" localSheetId="5" hidden="1">'[14]Spread Sheet'!#REF!</definedName>
    <definedName name="BLPR2920040129204514662_3_5" localSheetId="20" hidden="1">'[14]Spread Sheet'!#REF!</definedName>
    <definedName name="BLPR2920040129204514662_3_5" localSheetId="16" hidden="1">'[14]Spread Sheet'!#REF!</definedName>
    <definedName name="BLPR2920040129204514662_3_5" localSheetId="15" hidden="1">'[14]Spread Sheet'!#REF!</definedName>
    <definedName name="BLPR2920040129204514662_3_5" localSheetId="7" hidden="1">'[14]Spread Sheet'!#REF!</definedName>
    <definedName name="BLPR2920040129204514662_3_5" localSheetId="19" hidden="1">'[14]Spread Sheet'!#REF!</definedName>
    <definedName name="BLPR2920040129204514662_3_5" localSheetId="10" hidden="1">'[14]Spread Sheet'!#REF!</definedName>
    <definedName name="BLPR2920040129204514662_3_5" hidden="1">'[14]Spread Sheet'!#REF!</definedName>
    <definedName name="BLPR2920040129204514662_4_5" localSheetId="5" hidden="1">'[14]Spread Sheet'!#REF!</definedName>
    <definedName name="BLPR2920040129204514662_4_5" localSheetId="20" hidden="1">'[14]Spread Sheet'!#REF!</definedName>
    <definedName name="BLPR2920040129204514662_4_5" localSheetId="16" hidden="1">'[14]Spread Sheet'!#REF!</definedName>
    <definedName name="BLPR2920040129204514662_4_5" localSheetId="15" hidden="1">'[14]Spread Sheet'!#REF!</definedName>
    <definedName name="BLPR2920040129204514662_4_5" localSheetId="7" hidden="1">'[14]Spread Sheet'!#REF!</definedName>
    <definedName name="BLPR2920040129204514662_4_5" localSheetId="19" hidden="1">'[14]Spread Sheet'!#REF!</definedName>
    <definedName name="BLPR2920040129204514662_4_5" localSheetId="10" hidden="1">'[14]Spread Sheet'!#REF!</definedName>
    <definedName name="BLPR2920040129204514662_4_5" hidden="1">'[14]Spread Sheet'!#REF!</definedName>
    <definedName name="BLPR2920040129204514662_5_5" localSheetId="5" hidden="1">'[14]Spread Sheet'!#REF!</definedName>
    <definedName name="BLPR2920040129204514662_5_5" localSheetId="20" hidden="1">'[14]Spread Sheet'!#REF!</definedName>
    <definedName name="BLPR2920040129204514662_5_5" localSheetId="16" hidden="1">'[14]Spread Sheet'!#REF!</definedName>
    <definedName name="BLPR2920040129204514662_5_5" localSheetId="15" hidden="1">'[14]Spread Sheet'!#REF!</definedName>
    <definedName name="BLPR2920040129204514662_5_5" localSheetId="7" hidden="1">'[14]Spread Sheet'!#REF!</definedName>
    <definedName name="BLPR2920040129204514662_5_5" localSheetId="19" hidden="1">'[14]Spread Sheet'!#REF!</definedName>
    <definedName name="BLPR2920040129204514662_5_5" localSheetId="10" hidden="1">'[14]Spread Sheet'!#REF!</definedName>
    <definedName name="BLPR2920040129204514662_5_5" hidden="1">'[14]Spread Sheet'!#REF!</definedName>
    <definedName name="BLPR3020040129204514672" localSheetId="5" hidden="1">'[14]Spread Sheet'!#REF!</definedName>
    <definedName name="BLPR3020040129204514672" localSheetId="20" hidden="1">'[14]Spread Sheet'!#REF!</definedName>
    <definedName name="BLPR3020040129204514672" localSheetId="16" hidden="1">'[14]Spread Sheet'!#REF!</definedName>
    <definedName name="BLPR3020040129204514672" localSheetId="15" hidden="1">'[14]Spread Sheet'!#REF!</definedName>
    <definedName name="BLPR3020040129204514672" localSheetId="7" hidden="1">'[14]Spread Sheet'!#REF!</definedName>
    <definedName name="BLPR3020040129204514672" localSheetId="19" hidden="1">'[14]Spread Sheet'!#REF!</definedName>
    <definedName name="BLPR3020040129204514672" localSheetId="10" hidden="1">'[14]Spread Sheet'!#REF!</definedName>
    <definedName name="BLPR3020040129204514672" hidden="1">'[14]Spread Sheet'!#REF!</definedName>
    <definedName name="BLPR3020040129204514672_1_5" localSheetId="5" hidden="1">'[14]Spread Sheet'!#REF!</definedName>
    <definedName name="BLPR3020040129204514672_1_5" localSheetId="20" hidden="1">'[14]Spread Sheet'!#REF!</definedName>
    <definedName name="BLPR3020040129204514672_1_5" localSheetId="16" hidden="1">'[14]Spread Sheet'!#REF!</definedName>
    <definedName name="BLPR3020040129204514672_1_5" localSheetId="15" hidden="1">'[14]Spread Sheet'!#REF!</definedName>
    <definedName name="BLPR3020040129204514672_1_5" localSheetId="7" hidden="1">'[14]Spread Sheet'!#REF!</definedName>
    <definedName name="BLPR3020040129204514672_1_5" localSheetId="19" hidden="1">'[14]Spread Sheet'!#REF!</definedName>
    <definedName name="BLPR3020040129204514672_1_5" localSheetId="10" hidden="1">'[14]Spread Sheet'!#REF!</definedName>
    <definedName name="BLPR3020040129204514672_1_5" hidden="1">'[14]Spread Sheet'!#REF!</definedName>
    <definedName name="BLPR3020040129204514672_2_5" localSheetId="5" hidden="1">'[14]Spread Sheet'!#REF!</definedName>
    <definedName name="BLPR3020040129204514672_2_5" localSheetId="20" hidden="1">'[14]Spread Sheet'!#REF!</definedName>
    <definedName name="BLPR3020040129204514672_2_5" localSheetId="16" hidden="1">'[14]Spread Sheet'!#REF!</definedName>
    <definedName name="BLPR3020040129204514672_2_5" localSheetId="15" hidden="1">'[14]Spread Sheet'!#REF!</definedName>
    <definedName name="BLPR3020040129204514672_2_5" localSheetId="7" hidden="1">'[14]Spread Sheet'!#REF!</definedName>
    <definedName name="BLPR3020040129204514672_2_5" localSheetId="19" hidden="1">'[14]Spread Sheet'!#REF!</definedName>
    <definedName name="BLPR3020040129204514672_2_5" localSheetId="10" hidden="1">'[14]Spread Sheet'!#REF!</definedName>
    <definedName name="BLPR3020040129204514672_2_5" hidden="1">'[14]Spread Sheet'!#REF!</definedName>
    <definedName name="BLPR3020040129204514672_3_5" localSheetId="5" hidden="1">'[14]Spread Sheet'!#REF!</definedName>
    <definedName name="BLPR3020040129204514672_3_5" localSheetId="20" hidden="1">'[14]Spread Sheet'!#REF!</definedName>
    <definedName name="BLPR3020040129204514672_3_5" localSheetId="16" hidden="1">'[14]Spread Sheet'!#REF!</definedName>
    <definedName name="BLPR3020040129204514672_3_5" localSheetId="15" hidden="1">'[14]Spread Sheet'!#REF!</definedName>
    <definedName name="BLPR3020040129204514672_3_5" localSheetId="7" hidden="1">'[14]Spread Sheet'!#REF!</definedName>
    <definedName name="BLPR3020040129204514672_3_5" localSheetId="19" hidden="1">'[14]Spread Sheet'!#REF!</definedName>
    <definedName name="BLPR3020040129204514672_3_5" localSheetId="10" hidden="1">'[14]Spread Sheet'!#REF!</definedName>
    <definedName name="BLPR3020040129204514672_3_5" hidden="1">'[14]Spread Sheet'!#REF!</definedName>
    <definedName name="BLPR3020040129204514672_4_5" localSheetId="5" hidden="1">'[14]Spread Sheet'!#REF!</definedName>
    <definedName name="BLPR3020040129204514672_4_5" localSheetId="20" hidden="1">'[14]Spread Sheet'!#REF!</definedName>
    <definedName name="BLPR3020040129204514672_4_5" localSheetId="16" hidden="1">'[14]Spread Sheet'!#REF!</definedName>
    <definedName name="BLPR3020040129204514672_4_5" localSheetId="15" hidden="1">'[14]Spread Sheet'!#REF!</definedName>
    <definedName name="BLPR3020040129204514672_4_5" localSheetId="7" hidden="1">'[14]Spread Sheet'!#REF!</definedName>
    <definedName name="BLPR3020040129204514672_4_5" localSheetId="19" hidden="1">'[14]Spread Sheet'!#REF!</definedName>
    <definedName name="BLPR3020040129204514672_4_5" localSheetId="10" hidden="1">'[14]Spread Sheet'!#REF!</definedName>
    <definedName name="BLPR3020040129204514672_4_5" hidden="1">'[14]Spread Sheet'!#REF!</definedName>
    <definedName name="BLPR3020040129204514672_5_5" localSheetId="5" hidden="1">'[14]Spread Sheet'!#REF!</definedName>
    <definedName name="BLPR3020040129204514672_5_5" localSheetId="20" hidden="1">'[14]Spread Sheet'!#REF!</definedName>
    <definedName name="BLPR3020040129204514672_5_5" localSheetId="16" hidden="1">'[14]Spread Sheet'!#REF!</definedName>
    <definedName name="BLPR3020040129204514672_5_5" localSheetId="15" hidden="1">'[14]Spread Sheet'!#REF!</definedName>
    <definedName name="BLPR3020040129204514672_5_5" localSheetId="7" hidden="1">'[14]Spread Sheet'!#REF!</definedName>
    <definedName name="BLPR3020040129204514672_5_5" localSheetId="19" hidden="1">'[14]Spread Sheet'!#REF!</definedName>
    <definedName name="BLPR3020040129204514672_5_5" localSheetId="10" hidden="1">'[14]Spread Sheet'!#REF!</definedName>
    <definedName name="BLPR3020040129204514672_5_5" hidden="1">'[14]Spread Sheet'!#REF!</definedName>
    <definedName name="BLPR3120040129204514692" localSheetId="5" hidden="1">'[14]Spread Sheet'!#REF!</definedName>
    <definedName name="BLPR3120040129204514692" localSheetId="20" hidden="1">'[14]Spread Sheet'!#REF!</definedName>
    <definedName name="BLPR3120040129204514692" localSheetId="16" hidden="1">'[14]Spread Sheet'!#REF!</definedName>
    <definedName name="BLPR3120040129204514692" localSheetId="15" hidden="1">'[14]Spread Sheet'!#REF!</definedName>
    <definedName name="BLPR3120040129204514692" localSheetId="7" hidden="1">'[14]Spread Sheet'!#REF!</definedName>
    <definedName name="BLPR3120040129204514692" localSheetId="19" hidden="1">'[14]Spread Sheet'!#REF!</definedName>
    <definedName name="BLPR3120040129204514692" localSheetId="10" hidden="1">'[14]Spread Sheet'!#REF!</definedName>
    <definedName name="BLPR3120040129204514692" hidden="1">'[14]Spread Sheet'!#REF!</definedName>
    <definedName name="BLPR3120040129204514692_1_1" localSheetId="5" hidden="1">'[14]Spread Sheet'!#REF!</definedName>
    <definedName name="BLPR3120040129204514692_1_1" localSheetId="20" hidden="1">'[14]Spread Sheet'!#REF!</definedName>
    <definedName name="BLPR3120040129204514692_1_1" localSheetId="16" hidden="1">'[14]Spread Sheet'!#REF!</definedName>
    <definedName name="BLPR3120040129204514692_1_1" localSheetId="15" hidden="1">'[14]Spread Sheet'!#REF!</definedName>
    <definedName name="BLPR3120040129204514692_1_1" localSheetId="7" hidden="1">'[14]Spread Sheet'!#REF!</definedName>
    <definedName name="BLPR3120040129204514692_1_1" localSheetId="19" hidden="1">'[14]Spread Sheet'!#REF!</definedName>
    <definedName name="BLPR3120040129204514692_1_1" localSheetId="10" hidden="1">'[14]Spread Sheet'!#REF!</definedName>
    <definedName name="BLPR3120040129204514692_1_1" hidden="1">'[14]Spread Sheet'!#REF!</definedName>
    <definedName name="BLPR320040129203645431" localSheetId="5" hidden="1">'[14]Spread Sheet'!#REF!</definedName>
    <definedName name="BLPR320040129203645431" localSheetId="20" hidden="1">'[14]Spread Sheet'!#REF!</definedName>
    <definedName name="BLPR320040129203645431" localSheetId="16" hidden="1">'[14]Spread Sheet'!#REF!</definedName>
    <definedName name="BLPR320040129203645431" localSheetId="15" hidden="1">'[14]Spread Sheet'!#REF!</definedName>
    <definedName name="BLPR320040129203645431" localSheetId="7" hidden="1">'[14]Spread Sheet'!#REF!</definedName>
    <definedName name="BLPR320040129203645431" localSheetId="19" hidden="1">'[14]Spread Sheet'!#REF!</definedName>
    <definedName name="BLPR320040129203645431" localSheetId="10" hidden="1">'[14]Spread Sheet'!#REF!</definedName>
    <definedName name="BLPR320040129203645431" hidden="1">'[14]Spread Sheet'!#REF!</definedName>
    <definedName name="BLPR320040129203645431_1_4" localSheetId="5" hidden="1">'[14]Spread Sheet'!#REF!</definedName>
    <definedName name="BLPR320040129203645431_1_4" localSheetId="20" hidden="1">'[14]Spread Sheet'!#REF!</definedName>
    <definedName name="BLPR320040129203645431_1_4" localSheetId="16" hidden="1">'[14]Spread Sheet'!#REF!</definedName>
    <definedName name="BLPR320040129203645431_1_4" localSheetId="15" hidden="1">'[14]Spread Sheet'!#REF!</definedName>
    <definedName name="BLPR320040129203645431_1_4" localSheetId="7" hidden="1">'[14]Spread Sheet'!#REF!</definedName>
    <definedName name="BLPR320040129203645431_1_4" localSheetId="19" hidden="1">'[14]Spread Sheet'!#REF!</definedName>
    <definedName name="BLPR320040129203645431_1_4" localSheetId="10" hidden="1">'[14]Spread Sheet'!#REF!</definedName>
    <definedName name="BLPR320040129203645431_1_4" hidden="1">'[14]Spread Sheet'!#REF!</definedName>
    <definedName name="BLPR320040129203645431_2_4" localSheetId="5" hidden="1">'[14]Spread Sheet'!#REF!</definedName>
    <definedName name="BLPR320040129203645431_2_4" localSheetId="20" hidden="1">'[14]Spread Sheet'!#REF!</definedName>
    <definedName name="BLPR320040129203645431_2_4" localSheetId="16" hidden="1">'[14]Spread Sheet'!#REF!</definedName>
    <definedName name="BLPR320040129203645431_2_4" localSheetId="15" hidden="1">'[14]Spread Sheet'!#REF!</definedName>
    <definedName name="BLPR320040129203645431_2_4" localSheetId="7" hidden="1">'[14]Spread Sheet'!#REF!</definedName>
    <definedName name="BLPR320040129203645431_2_4" localSheetId="19" hidden="1">'[14]Spread Sheet'!#REF!</definedName>
    <definedName name="BLPR320040129203645431_2_4" localSheetId="10" hidden="1">'[14]Spread Sheet'!#REF!</definedName>
    <definedName name="BLPR320040129203645431_2_4" hidden="1">'[14]Spread Sheet'!#REF!</definedName>
    <definedName name="BLPR320040129203645431_3_4" localSheetId="5" hidden="1">'[14]Spread Sheet'!#REF!</definedName>
    <definedName name="BLPR320040129203645431_3_4" localSheetId="20" hidden="1">'[14]Spread Sheet'!#REF!</definedName>
    <definedName name="BLPR320040129203645431_3_4" localSheetId="16" hidden="1">'[14]Spread Sheet'!#REF!</definedName>
    <definedName name="BLPR320040129203645431_3_4" localSheetId="15" hidden="1">'[14]Spread Sheet'!#REF!</definedName>
    <definedName name="BLPR320040129203645431_3_4" localSheetId="7" hidden="1">'[14]Spread Sheet'!#REF!</definedName>
    <definedName name="BLPR320040129203645431_3_4" localSheetId="19" hidden="1">'[14]Spread Sheet'!#REF!</definedName>
    <definedName name="BLPR320040129203645431_3_4" localSheetId="10" hidden="1">'[14]Spread Sheet'!#REF!</definedName>
    <definedName name="BLPR320040129203645431_3_4" hidden="1">'[14]Spread Sheet'!#REF!</definedName>
    <definedName name="BLPR320040129203645431_4_4" localSheetId="5" hidden="1">'[14]Spread Sheet'!#REF!</definedName>
    <definedName name="BLPR320040129203645431_4_4" localSheetId="20" hidden="1">'[14]Spread Sheet'!#REF!</definedName>
    <definedName name="BLPR320040129203645431_4_4" localSheetId="16" hidden="1">'[14]Spread Sheet'!#REF!</definedName>
    <definedName name="BLPR320040129203645431_4_4" localSheetId="15" hidden="1">'[14]Spread Sheet'!#REF!</definedName>
    <definedName name="BLPR320040129203645431_4_4" localSheetId="7" hidden="1">'[14]Spread Sheet'!#REF!</definedName>
    <definedName name="BLPR320040129203645431_4_4" localSheetId="19" hidden="1">'[14]Spread Sheet'!#REF!</definedName>
    <definedName name="BLPR320040129203645431_4_4" localSheetId="10" hidden="1">'[14]Spread Sheet'!#REF!</definedName>
    <definedName name="BLPR320040129203645431_4_4" hidden="1">'[14]Spread Sheet'!#REF!</definedName>
    <definedName name="BLPR3220040129204514692" localSheetId="5" hidden="1">'[14]Spread Sheet'!#REF!</definedName>
    <definedName name="BLPR3220040129204514692" localSheetId="20" hidden="1">'[14]Spread Sheet'!#REF!</definedName>
    <definedName name="BLPR3220040129204514692" localSheetId="16" hidden="1">'[14]Spread Sheet'!#REF!</definedName>
    <definedName name="BLPR3220040129204514692" localSheetId="15" hidden="1">'[14]Spread Sheet'!#REF!</definedName>
    <definedName name="BLPR3220040129204514692" localSheetId="7" hidden="1">'[14]Spread Sheet'!#REF!</definedName>
    <definedName name="BLPR3220040129204514692" localSheetId="19" hidden="1">'[14]Spread Sheet'!#REF!</definedName>
    <definedName name="BLPR3220040129204514692" localSheetId="10" hidden="1">'[14]Spread Sheet'!#REF!</definedName>
    <definedName name="BLPR3220040129204514692" hidden="1">'[14]Spread Sheet'!#REF!</definedName>
    <definedName name="BLPR3220040129204514692_1_1" localSheetId="5" hidden="1">'[14]Spread Sheet'!#REF!</definedName>
    <definedName name="BLPR3220040129204514692_1_1" localSheetId="20" hidden="1">'[14]Spread Sheet'!#REF!</definedName>
    <definedName name="BLPR3220040129204514692_1_1" localSheetId="16" hidden="1">'[14]Spread Sheet'!#REF!</definedName>
    <definedName name="BLPR3220040129204514692_1_1" localSheetId="15" hidden="1">'[14]Spread Sheet'!#REF!</definedName>
    <definedName name="BLPR3220040129204514692_1_1" localSheetId="7" hidden="1">'[14]Spread Sheet'!#REF!</definedName>
    <definedName name="BLPR3220040129204514692_1_1" localSheetId="19" hidden="1">'[14]Spread Sheet'!#REF!</definedName>
    <definedName name="BLPR3220040129204514692_1_1" localSheetId="10" hidden="1">'[14]Spread Sheet'!#REF!</definedName>
    <definedName name="BLPR3220040129204514692_1_1" hidden="1">'[14]Spread Sheet'!#REF!</definedName>
    <definedName name="BLPR3320040129204514702" localSheetId="5" hidden="1">'[14]Spread Sheet'!#REF!</definedName>
    <definedName name="BLPR3320040129204514702" localSheetId="20" hidden="1">'[14]Spread Sheet'!#REF!</definedName>
    <definedName name="BLPR3320040129204514702" localSheetId="16" hidden="1">'[14]Spread Sheet'!#REF!</definedName>
    <definedName name="BLPR3320040129204514702" localSheetId="15" hidden="1">'[14]Spread Sheet'!#REF!</definedName>
    <definedName name="BLPR3320040129204514702" localSheetId="7" hidden="1">'[14]Spread Sheet'!#REF!</definedName>
    <definedName name="BLPR3320040129204514702" localSheetId="19" hidden="1">'[14]Spread Sheet'!#REF!</definedName>
    <definedName name="BLPR3320040129204514702" localSheetId="10" hidden="1">'[14]Spread Sheet'!#REF!</definedName>
    <definedName name="BLPR3320040129204514702" hidden="1">'[14]Spread Sheet'!#REF!</definedName>
    <definedName name="BLPR3320040129204514702_1_1" localSheetId="5" hidden="1">'[14]Spread Sheet'!#REF!</definedName>
    <definedName name="BLPR3320040129204514702_1_1" localSheetId="20" hidden="1">'[14]Spread Sheet'!#REF!</definedName>
    <definedName name="BLPR3320040129204514702_1_1" localSheetId="16" hidden="1">'[14]Spread Sheet'!#REF!</definedName>
    <definedName name="BLPR3320040129204514702_1_1" localSheetId="15" hidden="1">'[14]Spread Sheet'!#REF!</definedName>
    <definedName name="BLPR3320040129204514702_1_1" localSheetId="7" hidden="1">'[14]Spread Sheet'!#REF!</definedName>
    <definedName name="BLPR3320040129204514702_1_1" localSheetId="19" hidden="1">'[14]Spread Sheet'!#REF!</definedName>
    <definedName name="BLPR3320040129204514702_1_1" localSheetId="10" hidden="1">'[14]Spread Sheet'!#REF!</definedName>
    <definedName name="BLPR3320040129204514702_1_1" hidden="1">'[14]Spread Sheet'!#REF!</definedName>
    <definedName name="BLPR3420040129204514702" localSheetId="5" hidden="1">'[14]Spread Sheet'!#REF!</definedName>
    <definedName name="BLPR3420040129204514702" localSheetId="20" hidden="1">'[14]Spread Sheet'!#REF!</definedName>
    <definedName name="BLPR3420040129204514702" localSheetId="16" hidden="1">'[14]Spread Sheet'!#REF!</definedName>
    <definedName name="BLPR3420040129204514702" localSheetId="15" hidden="1">'[14]Spread Sheet'!#REF!</definedName>
    <definedName name="BLPR3420040129204514702" localSheetId="7" hidden="1">'[14]Spread Sheet'!#REF!</definedName>
    <definedName name="BLPR3420040129204514702" localSheetId="19" hidden="1">'[14]Spread Sheet'!#REF!</definedName>
    <definedName name="BLPR3420040129204514702" localSheetId="10" hidden="1">'[14]Spread Sheet'!#REF!</definedName>
    <definedName name="BLPR3420040129204514702" hidden="1">'[14]Spread Sheet'!#REF!</definedName>
    <definedName name="BLPR3420040129204514702_1_1" localSheetId="5" hidden="1">'[14]Spread Sheet'!#REF!</definedName>
    <definedName name="BLPR3420040129204514702_1_1" localSheetId="20" hidden="1">'[14]Spread Sheet'!#REF!</definedName>
    <definedName name="BLPR3420040129204514702_1_1" localSheetId="16" hidden="1">'[14]Spread Sheet'!#REF!</definedName>
    <definedName name="BLPR3420040129204514702_1_1" localSheetId="15" hidden="1">'[14]Spread Sheet'!#REF!</definedName>
    <definedName name="BLPR3420040129204514702_1_1" localSheetId="7" hidden="1">'[14]Spread Sheet'!#REF!</definedName>
    <definedName name="BLPR3420040129204514702_1_1" localSheetId="19" hidden="1">'[14]Spread Sheet'!#REF!</definedName>
    <definedName name="BLPR3420040129204514702_1_1" localSheetId="10" hidden="1">'[14]Spread Sheet'!#REF!</definedName>
    <definedName name="BLPR3420040129204514702_1_1" hidden="1">'[14]Spread Sheet'!#REF!</definedName>
    <definedName name="BLPR3520040129204514702" localSheetId="5" hidden="1">'[14]Spread Sheet'!#REF!</definedName>
    <definedName name="BLPR3520040129204514702" localSheetId="20" hidden="1">'[14]Spread Sheet'!#REF!</definedName>
    <definedName name="BLPR3520040129204514702" localSheetId="16" hidden="1">'[14]Spread Sheet'!#REF!</definedName>
    <definedName name="BLPR3520040129204514702" localSheetId="15" hidden="1">'[14]Spread Sheet'!#REF!</definedName>
    <definedName name="BLPR3520040129204514702" localSheetId="7" hidden="1">'[14]Spread Sheet'!#REF!</definedName>
    <definedName name="BLPR3520040129204514702" localSheetId="19" hidden="1">'[14]Spread Sheet'!#REF!</definedName>
    <definedName name="BLPR3520040129204514702" localSheetId="10" hidden="1">'[14]Spread Sheet'!#REF!</definedName>
    <definedName name="BLPR3520040129204514702" hidden="1">'[14]Spread Sheet'!#REF!</definedName>
    <definedName name="BLPR3520040129204514702_1_1" localSheetId="5" hidden="1">'[14]Spread Sheet'!#REF!</definedName>
    <definedName name="BLPR3520040129204514702_1_1" localSheetId="20" hidden="1">'[14]Spread Sheet'!#REF!</definedName>
    <definedName name="BLPR3520040129204514702_1_1" localSheetId="16" hidden="1">'[14]Spread Sheet'!#REF!</definedName>
    <definedName name="BLPR3520040129204514702_1_1" localSheetId="15" hidden="1">'[14]Spread Sheet'!#REF!</definedName>
    <definedName name="BLPR3520040129204514702_1_1" localSheetId="7" hidden="1">'[14]Spread Sheet'!#REF!</definedName>
    <definedName name="BLPR3520040129204514702_1_1" localSheetId="19" hidden="1">'[14]Spread Sheet'!#REF!</definedName>
    <definedName name="BLPR3520040129204514702_1_1" localSheetId="10" hidden="1">'[14]Spread Sheet'!#REF!</definedName>
    <definedName name="BLPR3520040129204514702_1_1" hidden="1">'[14]Spread Sheet'!#REF!</definedName>
    <definedName name="BLPR420040129203645431" localSheetId="5" hidden="1">'[14]Spread Sheet'!#REF!</definedName>
    <definedName name="BLPR420040129203645431" localSheetId="20" hidden="1">'[14]Spread Sheet'!#REF!</definedName>
    <definedName name="BLPR420040129203645431" localSheetId="16" hidden="1">'[14]Spread Sheet'!#REF!</definedName>
    <definedName name="BLPR420040129203645431" localSheetId="15" hidden="1">'[14]Spread Sheet'!#REF!</definedName>
    <definedName name="BLPR420040129203645431" localSheetId="7" hidden="1">'[14]Spread Sheet'!#REF!</definedName>
    <definedName name="BLPR420040129203645431" localSheetId="19" hidden="1">'[14]Spread Sheet'!#REF!</definedName>
    <definedName name="BLPR420040129203645431" localSheetId="10" hidden="1">'[14]Spread Sheet'!#REF!</definedName>
    <definedName name="BLPR420040129203645431" hidden="1">'[14]Spread Sheet'!#REF!</definedName>
    <definedName name="BLPR420040129203645431_1_4" localSheetId="5" hidden="1">'[14]Spread Sheet'!#REF!</definedName>
    <definedName name="BLPR420040129203645431_1_4" localSheetId="20" hidden="1">'[14]Spread Sheet'!#REF!</definedName>
    <definedName name="BLPR420040129203645431_1_4" localSheetId="16" hidden="1">'[14]Spread Sheet'!#REF!</definedName>
    <definedName name="BLPR420040129203645431_1_4" localSheetId="15" hidden="1">'[14]Spread Sheet'!#REF!</definedName>
    <definedName name="BLPR420040129203645431_1_4" localSheetId="7" hidden="1">'[14]Spread Sheet'!#REF!</definedName>
    <definedName name="BLPR420040129203645431_1_4" localSheetId="19" hidden="1">'[14]Spread Sheet'!#REF!</definedName>
    <definedName name="BLPR420040129203645431_1_4" localSheetId="10" hidden="1">'[14]Spread Sheet'!#REF!</definedName>
    <definedName name="BLPR420040129203645431_1_4" hidden="1">'[14]Spread Sheet'!#REF!</definedName>
    <definedName name="BLPR420040129203645431_2_4" localSheetId="5" hidden="1">'[14]Spread Sheet'!#REF!</definedName>
    <definedName name="BLPR420040129203645431_2_4" localSheetId="20" hidden="1">'[14]Spread Sheet'!#REF!</definedName>
    <definedName name="BLPR420040129203645431_2_4" localSheetId="16" hidden="1">'[14]Spread Sheet'!#REF!</definedName>
    <definedName name="BLPR420040129203645431_2_4" localSheetId="15" hidden="1">'[14]Spread Sheet'!#REF!</definedName>
    <definedName name="BLPR420040129203645431_2_4" localSheetId="7" hidden="1">'[14]Spread Sheet'!#REF!</definedName>
    <definedName name="BLPR420040129203645431_2_4" localSheetId="19" hidden="1">'[14]Spread Sheet'!#REF!</definedName>
    <definedName name="BLPR420040129203645431_2_4" localSheetId="10" hidden="1">'[14]Spread Sheet'!#REF!</definedName>
    <definedName name="BLPR420040129203645431_2_4" hidden="1">'[14]Spread Sheet'!#REF!</definedName>
    <definedName name="BLPR420040129203645431_3_4" localSheetId="5" hidden="1">'[14]Spread Sheet'!#REF!</definedName>
    <definedName name="BLPR420040129203645431_3_4" localSheetId="20" hidden="1">'[14]Spread Sheet'!#REF!</definedName>
    <definedName name="BLPR420040129203645431_3_4" localSheetId="16" hidden="1">'[14]Spread Sheet'!#REF!</definedName>
    <definedName name="BLPR420040129203645431_3_4" localSheetId="15" hidden="1">'[14]Spread Sheet'!#REF!</definedName>
    <definedName name="BLPR420040129203645431_3_4" localSheetId="7" hidden="1">'[14]Spread Sheet'!#REF!</definedName>
    <definedName name="BLPR420040129203645431_3_4" localSheetId="19" hidden="1">'[14]Spread Sheet'!#REF!</definedName>
    <definedName name="BLPR420040129203645431_3_4" localSheetId="10" hidden="1">'[14]Spread Sheet'!#REF!</definedName>
    <definedName name="BLPR420040129203645431_3_4" hidden="1">'[14]Spread Sheet'!#REF!</definedName>
    <definedName name="BLPR420040129203645431_4_4" localSheetId="5" hidden="1">'[14]Spread Sheet'!#REF!</definedName>
    <definedName name="BLPR420040129203645431_4_4" localSheetId="20" hidden="1">'[14]Spread Sheet'!#REF!</definedName>
    <definedName name="BLPR420040129203645431_4_4" localSheetId="16" hidden="1">'[14]Spread Sheet'!#REF!</definedName>
    <definedName name="BLPR420040129203645431_4_4" localSheetId="15" hidden="1">'[14]Spread Sheet'!#REF!</definedName>
    <definedName name="BLPR420040129203645431_4_4" localSheetId="7" hidden="1">'[14]Spread Sheet'!#REF!</definedName>
    <definedName name="BLPR420040129203645431_4_4" localSheetId="19" hidden="1">'[14]Spread Sheet'!#REF!</definedName>
    <definedName name="BLPR420040129203645431_4_4" localSheetId="10" hidden="1">'[14]Spread Sheet'!#REF!</definedName>
    <definedName name="BLPR420040129203645431_4_4" hidden="1">'[14]Spread Sheet'!#REF!</definedName>
    <definedName name="BLPR520040129203645441" localSheetId="5" hidden="1">'[14]Spread Sheet'!#REF!</definedName>
    <definedName name="BLPR520040129203645441" localSheetId="20" hidden="1">'[14]Spread Sheet'!#REF!</definedName>
    <definedName name="BLPR520040129203645441" localSheetId="16" hidden="1">'[14]Spread Sheet'!#REF!</definedName>
    <definedName name="BLPR520040129203645441" localSheetId="15" hidden="1">'[14]Spread Sheet'!#REF!</definedName>
    <definedName name="BLPR520040129203645441" localSheetId="7" hidden="1">'[14]Spread Sheet'!#REF!</definedName>
    <definedName name="BLPR520040129203645441" localSheetId="19" hidden="1">'[14]Spread Sheet'!#REF!</definedName>
    <definedName name="BLPR520040129203645441" localSheetId="10" hidden="1">'[14]Spread Sheet'!#REF!</definedName>
    <definedName name="BLPR520040129203645441" hidden="1">'[14]Spread Sheet'!#REF!</definedName>
    <definedName name="BLPR520040129203645441_1_4" localSheetId="5" hidden="1">'[14]Spread Sheet'!#REF!</definedName>
    <definedName name="BLPR520040129203645441_1_4" localSheetId="20" hidden="1">'[14]Spread Sheet'!#REF!</definedName>
    <definedName name="BLPR520040129203645441_1_4" localSheetId="16" hidden="1">'[14]Spread Sheet'!#REF!</definedName>
    <definedName name="BLPR520040129203645441_1_4" localSheetId="15" hidden="1">'[14]Spread Sheet'!#REF!</definedName>
    <definedName name="BLPR520040129203645441_1_4" localSheetId="7" hidden="1">'[14]Spread Sheet'!#REF!</definedName>
    <definedName name="BLPR520040129203645441_1_4" localSheetId="19" hidden="1">'[14]Spread Sheet'!#REF!</definedName>
    <definedName name="BLPR520040129203645441_1_4" localSheetId="10" hidden="1">'[14]Spread Sheet'!#REF!</definedName>
    <definedName name="BLPR520040129203645441_1_4" hidden="1">'[14]Spread Sheet'!#REF!</definedName>
    <definedName name="BLPR520040129203645441_2_4" localSheetId="5" hidden="1">'[14]Spread Sheet'!#REF!</definedName>
    <definedName name="BLPR520040129203645441_2_4" localSheetId="20" hidden="1">'[14]Spread Sheet'!#REF!</definedName>
    <definedName name="BLPR520040129203645441_2_4" localSheetId="16" hidden="1">'[14]Spread Sheet'!#REF!</definedName>
    <definedName name="BLPR520040129203645441_2_4" localSheetId="15" hidden="1">'[14]Spread Sheet'!#REF!</definedName>
    <definedName name="BLPR520040129203645441_2_4" localSheetId="7" hidden="1">'[14]Spread Sheet'!#REF!</definedName>
    <definedName name="BLPR520040129203645441_2_4" localSheetId="19" hidden="1">'[14]Spread Sheet'!#REF!</definedName>
    <definedName name="BLPR520040129203645441_2_4" localSheetId="10" hidden="1">'[14]Spread Sheet'!#REF!</definedName>
    <definedName name="BLPR520040129203645441_2_4" hidden="1">'[14]Spread Sheet'!#REF!</definedName>
    <definedName name="BLPR520040129203645441_3_4" localSheetId="5" hidden="1">'[14]Spread Sheet'!#REF!</definedName>
    <definedName name="BLPR520040129203645441_3_4" localSheetId="20" hidden="1">'[14]Spread Sheet'!#REF!</definedName>
    <definedName name="BLPR520040129203645441_3_4" localSheetId="16" hidden="1">'[14]Spread Sheet'!#REF!</definedName>
    <definedName name="BLPR520040129203645441_3_4" localSheetId="15" hidden="1">'[14]Spread Sheet'!#REF!</definedName>
    <definedName name="BLPR520040129203645441_3_4" localSheetId="7" hidden="1">'[14]Spread Sheet'!#REF!</definedName>
    <definedName name="BLPR520040129203645441_3_4" localSheetId="19" hidden="1">'[14]Spread Sheet'!#REF!</definedName>
    <definedName name="BLPR520040129203645441_3_4" localSheetId="10" hidden="1">'[14]Spread Sheet'!#REF!</definedName>
    <definedName name="BLPR520040129203645441_3_4" hidden="1">'[14]Spread Sheet'!#REF!</definedName>
    <definedName name="BLPR520040129203645441_4_4" localSheetId="5" hidden="1">'[14]Spread Sheet'!#REF!</definedName>
    <definedName name="BLPR520040129203645441_4_4" localSheetId="20" hidden="1">'[14]Spread Sheet'!#REF!</definedName>
    <definedName name="BLPR520040129203645441_4_4" localSheetId="16" hidden="1">'[14]Spread Sheet'!#REF!</definedName>
    <definedName name="BLPR520040129203645441_4_4" localSheetId="15" hidden="1">'[14]Spread Sheet'!#REF!</definedName>
    <definedName name="BLPR520040129203645441_4_4" localSheetId="7" hidden="1">'[14]Spread Sheet'!#REF!</definedName>
    <definedName name="BLPR520040129203645441_4_4" localSheetId="19" hidden="1">'[14]Spread Sheet'!#REF!</definedName>
    <definedName name="BLPR520040129203645441_4_4" localSheetId="10" hidden="1">'[14]Spread Sheet'!#REF!</definedName>
    <definedName name="BLPR520040129203645441_4_4" hidden="1">'[14]Spread Sheet'!#REF!</definedName>
    <definedName name="BLPR620040129204149993" localSheetId="5" hidden="1">'[14]Spread Sheet'!#REF!</definedName>
    <definedName name="BLPR620040129204149993" localSheetId="20" hidden="1">'[14]Spread Sheet'!#REF!</definedName>
    <definedName name="BLPR620040129204149993" localSheetId="16" hidden="1">'[14]Spread Sheet'!#REF!</definedName>
    <definedName name="BLPR620040129204149993" localSheetId="15" hidden="1">'[14]Spread Sheet'!#REF!</definedName>
    <definedName name="BLPR620040129204149993" localSheetId="7" hidden="1">'[14]Spread Sheet'!#REF!</definedName>
    <definedName name="BLPR620040129204149993" localSheetId="19" hidden="1">'[14]Spread Sheet'!#REF!</definedName>
    <definedName name="BLPR620040129204149993" localSheetId="10" hidden="1">'[14]Spread Sheet'!#REF!</definedName>
    <definedName name="BLPR620040129204149993" hidden="1">'[14]Spread Sheet'!#REF!</definedName>
    <definedName name="BLPR620040129204149993_1_5" localSheetId="5" hidden="1">'[14]Spread Sheet'!#REF!</definedName>
    <definedName name="BLPR620040129204149993_1_5" localSheetId="20" hidden="1">'[14]Spread Sheet'!#REF!</definedName>
    <definedName name="BLPR620040129204149993_1_5" localSheetId="16" hidden="1">'[14]Spread Sheet'!#REF!</definedName>
    <definedName name="BLPR620040129204149993_1_5" localSheetId="15" hidden="1">'[14]Spread Sheet'!#REF!</definedName>
    <definedName name="BLPR620040129204149993_1_5" localSheetId="7" hidden="1">'[14]Spread Sheet'!#REF!</definedName>
    <definedName name="BLPR620040129204149993_1_5" localSheetId="19" hidden="1">'[14]Spread Sheet'!#REF!</definedName>
    <definedName name="BLPR620040129204149993_1_5" localSheetId="10" hidden="1">'[14]Spread Sheet'!#REF!</definedName>
    <definedName name="BLPR620040129204149993_1_5" hidden="1">'[14]Spread Sheet'!#REF!</definedName>
    <definedName name="BLPR620040129204149993_2_5" localSheetId="5" hidden="1">'[14]Spread Sheet'!#REF!</definedName>
    <definedName name="BLPR620040129204149993_2_5" localSheetId="20" hidden="1">'[14]Spread Sheet'!#REF!</definedName>
    <definedName name="BLPR620040129204149993_2_5" localSheetId="16" hidden="1">'[14]Spread Sheet'!#REF!</definedName>
    <definedName name="BLPR620040129204149993_2_5" localSheetId="15" hidden="1">'[14]Spread Sheet'!#REF!</definedName>
    <definedName name="BLPR620040129204149993_2_5" localSheetId="7" hidden="1">'[14]Spread Sheet'!#REF!</definedName>
    <definedName name="BLPR620040129204149993_2_5" localSheetId="19" hidden="1">'[14]Spread Sheet'!#REF!</definedName>
    <definedName name="BLPR620040129204149993_2_5" localSheetId="10" hidden="1">'[14]Spread Sheet'!#REF!</definedName>
    <definedName name="BLPR620040129204149993_2_5" hidden="1">'[14]Spread Sheet'!#REF!</definedName>
    <definedName name="BLPR620040129204149993_3_5" localSheetId="5" hidden="1">'[14]Spread Sheet'!#REF!</definedName>
    <definedName name="BLPR620040129204149993_3_5" localSheetId="20" hidden="1">'[14]Spread Sheet'!#REF!</definedName>
    <definedName name="BLPR620040129204149993_3_5" localSheetId="16" hidden="1">'[14]Spread Sheet'!#REF!</definedName>
    <definedName name="BLPR620040129204149993_3_5" localSheetId="15" hidden="1">'[14]Spread Sheet'!#REF!</definedName>
    <definedName name="BLPR620040129204149993_3_5" localSheetId="7" hidden="1">'[14]Spread Sheet'!#REF!</definedName>
    <definedName name="BLPR620040129204149993_3_5" localSheetId="19" hidden="1">'[14]Spread Sheet'!#REF!</definedName>
    <definedName name="BLPR620040129204149993_3_5" localSheetId="10" hidden="1">'[14]Spread Sheet'!#REF!</definedName>
    <definedName name="BLPR620040129204149993_3_5" hidden="1">'[14]Spread Sheet'!#REF!</definedName>
    <definedName name="BLPR620040129204149993_4_5" localSheetId="5" hidden="1">'[14]Spread Sheet'!#REF!</definedName>
    <definedName name="BLPR620040129204149993_4_5" localSheetId="20" hidden="1">'[14]Spread Sheet'!#REF!</definedName>
    <definedName name="BLPR620040129204149993_4_5" localSheetId="16" hidden="1">'[14]Spread Sheet'!#REF!</definedName>
    <definedName name="BLPR620040129204149993_4_5" localSheetId="15" hidden="1">'[14]Spread Sheet'!#REF!</definedName>
    <definedName name="BLPR620040129204149993_4_5" localSheetId="7" hidden="1">'[14]Spread Sheet'!#REF!</definedName>
    <definedName name="BLPR620040129204149993_4_5" localSheetId="19" hidden="1">'[14]Spread Sheet'!#REF!</definedName>
    <definedName name="BLPR620040129204149993_4_5" localSheetId="10" hidden="1">'[14]Spread Sheet'!#REF!</definedName>
    <definedName name="BLPR620040129204149993_4_5" hidden="1">'[14]Spread Sheet'!#REF!</definedName>
    <definedName name="BLPR620040129204149993_5_5" localSheetId="5" hidden="1">'[14]Spread Sheet'!#REF!</definedName>
    <definedName name="BLPR620040129204149993_5_5" localSheetId="20" hidden="1">'[14]Spread Sheet'!#REF!</definedName>
    <definedName name="BLPR620040129204149993_5_5" localSheetId="16" hidden="1">'[14]Spread Sheet'!#REF!</definedName>
    <definedName name="BLPR620040129204149993_5_5" localSheetId="15" hidden="1">'[14]Spread Sheet'!#REF!</definedName>
    <definedName name="BLPR620040129204149993_5_5" localSheetId="7" hidden="1">'[14]Spread Sheet'!#REF!</definedName>
    <definedName name="BLPR620040129204149993_5_5" localSheetId="19" hidden="1">'[14]Spread Sheet'!#REF!</definedName>
    <definedName name="BLPR620040129204149993_5_5" localSheetId="10" hidden="1">'[14]Spread Sheet'!#REF!</definedName>
    <definedName name="BLPR620040129204149993_5_5" hidden="1">'[14]Spread Sheet'!#REF!</definedName>
    <definedName name="BLPR720040129204514631" localSheetId="5" hidden="1">'[14]Spread Sheet'!#REF!</definedName>
    <definedName name="BLPR720040129204514631" localSheetId="20" hidden="1">'[14]Spread Sheet'!#REF!</definedName>
    <definedName name="BLPR720040129204514631" localSheetId="16" hidden="1">'[14]Spread Sheet'!#REF!</definedName>
    <definedName name="BLPR720040129204514631" localSheetId="15" hidden="1">'[14]Spread Sheet'!#REF!</definedName>
    <definedName name="BLPR720040129204514631" localSheetId="7" hidden="1">'[14]Spread Sheet'!#REF!</definedName>
    <definedName name="BLPR720040129204514631" localSheetId="19" hidden="1">'[14]Spread Sheet'!#REF!</definedName>
    <definedName name="BLPR720040129204514631" localSheetId="10" hidden="1">'[14]Spread Sheet'!#REF!</definedName>
    <definedName name="BLPR720040129204514631" hidden="1">'[14]Spread Sheet'!#REF!</definedName>
    <definedName name="BLPR720040129204514631_1_5" localSheetId="5" hidden="1">'[14]Spread Sheet'!#REF!</definedName>
    <definedName name="BLPR720040129204514631_1_5" localSheetId="20" hidden="1">'[14]Spread Sheet'!#REF!</definedName>
    <definedName name="BLPR720040129204514631_1_5" localSheetId="16" hidden="1">'[14]Spread Sheet'!#REF!</definedName>
    <definedName name="BLPR720040129204514631_1_5" localSheetId="15" hidden="1">'[14]Spread Sheet'!#REF!</definedName>
    <definedName name="BLPR720040129204514631_1_5" localSheetId="7" hidden="1">'[14]Spread Sheet'!#REF!</definedName>
    <definedName name="BLPR720040129204514631_1_5" localSheetId="19" hidden="1">'[14]Spread Sheet'!#REF!</definedName>
    <definedName name="BLPR720040129204514631_1_5" localSheetId="10" hidden="1">'[14]Spread Sheet'!#REF!</definedName>
    <definedName name="BLPR720040129204514631_1_5" hidden="1">'[14]Spread Sheet'!#REF!</definedName>
    <definedName name="BLPR720040129204514631_2_5" localSheetId="5" hidden="1">'[14]Spread Sheet'!#REF!</definedName>
    <definedName name="BLPR720040129204514631_2_5" localSheetId="20" hidden="1">'[14]Spread Sheet'!#REF!</definedName>
    <definedName name="BLPR720040129204514631_2_5" localSheetId="16" hidden="1">'[14]Spread Sheet'!#REF!</definedName>
    <definedName name="BLPR720040129204514631_2_5" localSheetId="15" hidden="1">'[14]Spread Sheet'!#REF!</definedName>
    <definedName name="BLPR720040129204514631_2_5" localSheetId="7" hidden="1">'[14]Spread Sheet'!#REF!</definedName>
    <definedName name="BLPR720040129204514631_2_5" localSheetId="19" hidden="1">'[14]Spread Sheet'!#REF!</definedName>
    <definedName name="BLPR720040129204514631_2_5" localSheetId="10" hidden="1">'[14]Spread Sheet'!#REF!</definedName>
    <definedName name="BLPR720040129204514631_2_5" hidden="1">'[14]Spread Sheet'!#REF!</definedName>
    <definedName name="BLPR720040129204514631_3_5" localSheetId="5" hidden="1">'[14]Spread Sheet'!#REF!</definedName>
    <definedName name="BLPR720040129204514631_3_5" localSheetId="20" hidden="1">'[14]Spread Sheet'!#REF!</definedName>
    <definedName name="BLPR720040129204514631_3_5" localSheetId="16" hidden="1">'[14]Spread Sheet'!#REF!</definedName>
    <definedName name="BLPR720040129204514631_3_5" localSheetId="15" hidden="1">'[14]Spread Sheet'!#REF!</definedName>
    <definedName name="BLPR720040129204514631_3_5" localSheetId="7" hidden="1">'[14]Spread Sheet'!#REF!</definedName>
    <definedName name="BLPR720040129204514631_3_5" localSheetId="19" hidden="1">'[14]Spread Sheet'!#REF!</definedName>
    <definedName name="BLPR720040129204514631_3_5" localSheetId="10" hidden="1">'[14]Spread Sheet'!#REF!</definedName>
    <definedName name="BLPR720040129204514631_3_5" hidden="1">'[14]Spread Sheet'!#REF!</definedName>
    <definedName name="BLPR720040129204514631_4_5" localSheetId="5" hidden="1">'[14]Spread Sheet'!#REF!</definedName>
    <definedName name="BLPR720040129204514631_4_5" localSheetId="20" hidden="1">'[14]Spread Sheet'!#REF!</definedName>
    <definedName name="BLPR720040129204514631_4_5" localSheetId="16" hidden="1">'[14]Spread Sheet'!#REF!</definedName>
    <definedName name="BLPR720040129204514631_4_5" localSheetId="15" hidden="1">'[14]Spread Sheet'!#REF!</definedName>
    <definedName name="BLPR720040129204514631_4_5" localSheetId="7" hidden="1">'[14]Spread Sheet'!#REF!</definedName>
    <definedName name="BLPR720040129204514631_4_5" localSheetId="19" hidden="1">'[14]Spread Sheet'!#REF!</definedName>
    <definedName name="BLPR720040129204514631_4_5" localSheetId="10" hidden="1">'[14]Spread Sheet'!#REF!</definedName>
    <definedName name="BLPR720040129204514631_4_5" hidden="1">'[14]Spread Sheet'!#REF!</definedName>
    <definedName name="BLPR720040129204514631_5_5" localSheetId="5" hidden="1">'[14]Spread Sheet'!#REF!</definedName>
    <definedName name="BLPR720040129204514631_5_5" localSheetId="20" hidden="1">'[14]Spread Sheet'!#REF!</definedName>
    <definedName name="BLPR720040129204514631_5_5" localSheetId="16" hidden="1">'[14]Spread Sheet'!#REF!</definedName>
    <definedName name="BLPR720040129204514631_5_5" localSheetId="15" hidden="1">'[14]Spread Sheet'!#REF!</definedName>
    <definedName name="BLPR720040129204514631_5_5" localSheetId="7" hidden="1">'[14]Spread Sheet'!#REF!</definedName>
    <definedName name="BLPR720040129204514631_5_5" localSheetId="19" hidden="1">'[14]Spread Sheet'!#REF!</definedName>
    <definedName name="BLPR720040129204514631_5_5" localSheetId="10" hidden="1">'[14]Spread Sheet'!#REF!</definedName>
    <definedName name="BLPR720040129204514631_5_5" hidden="1">'[14]Spread Sheet'!#REF!</definedName>
    <definedName name="BLPR820040129204514642" localSheetId="5" hidden="1">'[14]Spread Sheet'!#REF!</definedName>
    <definedName name="BLPR820040129204514642" localSheetId="20" hidden="1">'[14]Spread Sheet'!#REF!</definedName>
    <definedName name="BLPR820040129204514642" localSheetId="16" hidden="1">'[14]Spread Sheet'!#REF!</definedName>
    <definedName name="BLPR820040129204514642" localSheetId="15" hidden="1">'[14]Spread Sheet'!#REF!</definedName>
    <definedName name="BLPR820040129204514642" localSheetId="7" hidden="1">'[14]Spread Sheet'!#REF!</definedName>
    <definedName name="BLPR820040129204514642" localSheetId="19" hidden="1">'[14]Spread Sheet'!#REF!</definedName>
    <definedName name="BLPR820040129204514642" localSheetId="10" hidden="1">'[14]Spread Sheet'!#REF!</definedName>
    <definedName name="BLPR820040129204514642" hidden="1">'[14]Spread Sheet'!#REF!</definedName>
    <definedName name="BLPR820040129204514642_1_5" localSheetId="5" hidden="1">'[14]Spread Sheet'!#REF!</definedName>
    <definedName name="BLPR820040129204514642_1_5" localSheetId="20" hidden="1">'[14]Spread Sheet'!#REF!</definedName>
    <definedName name="BLPR820040129204514642_1_5" localSheetId="16" hidden="1">'[14]Spread Sheet'!#REF!</definedName>
    <definedName name="BLPR820040129204514642_1_5" localSheetId="15" hidden="1">'[14]Spread Sheet'!#REF!</definedName>
    <definedName name="BLPR820040129204514642_1_5" localSheetId="7" hidden="1">'[14]Spread Sheet'!#REF!</definedName>
    <definedName name="BLPR820040129204514642_1_5" localSheetId="19" hidden="1">'[14]Spread Sheet'!#REF!</definedName>
    <definedName name="BLPR820040129204514642_1_5" localSheetId="10" hidden="1">'[14]Spread Sheet'!#REF!</definedName>
    <definedName name="BLPR820040129204514642_1_5" hidden="1">'[14]Spread Sheet'!#REF!</definedName>
    <definedName name="BLPR820040129204514642_2_5" localSheetId="5" hidden="1">'[14]Spread Sheet'!#REF!</definedName>
    <definedName name="BLPR820040129204514642_2_5" localSheetId="20" hidden="1">'[14]Spread Sheet'!#REF!</definedName>
    <definedName name="BLPR820040129204514642_2_5" localSheetId="16" hidden="1">'[14]Spread Sheet'!#REF!</definedName>
    <definedName name="BLPR820040129204514642_2_5" localSheetId="15" hidden="1">'[14]Spread Sheet'!#REF!</definedName>
    <definedName name="BLPR820040129204514642_2_5" localSheetId="7" hidden="1">'[14]Spread Sheet'!#REF!</definedName>
    <definedName name="BLPR820040129204514642_2_5" localSheetId="19" hidden="1">'[14]Spread Sheet'!#REF!</definedName>
    <definedName name="BLPR820040129204514642_2_5" localSheetId="10" hidden="1">'[14]Spread Sheet'!#REF!</definedName>
    <definedName name="BLPR820040129204514642_2_5" hidden="1">'[14]Spread Sheet'!#REF!</definedName>
    <definedName name="BLPR820040129204514642_3_5" localSheetId="5" hidden="1">'[14]Spread Sheet'!#REF!</definedName>
    <definedName name="BLPR820040129204514642_3_5" localSheetId="20" hidden="1">'[14]Spread Sheet'!#REF!</definedName>
    <definedName name="BLPR820040129204514642_3_5" localSheetId="16" hidden="1">'[14]Spread Sheet'!#REF!</definedName>
    <definedName name="BLPR820040129204514642_3_5" localSheetId="15" hidden="1">'[14]Spread Sheet'!#REF!</definedName>
    <definedName name="BLPR820040129204514642_3_5" localSheetId="7" hidden="1">'[14]Spread Sheet'!#REF!</definedName>
    <definedName name="BLPR820040129204514642_3_5" localSheetId="19" hidden="1">'[14]Spread Sheet'!#REF!</definedName>
    <definedName name="BLPR820040129204514642_3_5" localSheetId="10" hidden="1">'[14]Spread Sheet'!#REF!</definedName>
    <definedName name="BLPR820040129204514642_3_5" hidden="1">'[14]Spread Sheet'!#REF!</definedName>
    <definedName name="BLPR820040129204514642_4_5" localSheetId="5" hidden="1">'[14]Spread Sheet'!#REF!</definedName>
    <definedName name="BLPR820040129204514642_4_5" localSheetId="20" hidden="1">'[14]Spread Sheet'!#REF!</definedName>
    <definedName name="BLPR820040129204514642_4_5" localSheetId="16" hidden="1">'[14]Spread Sheet'!#REF!</definedName>
    <definedName name="BLPR820040129204514642_4_5" localSheetId="15" hidden="1">'[14]Spread Sheet'!#REF!</definedName>
    <definedName name="BLPR820040129204514642_4_5" localSheetId="7" hidden="1">'[14]Spread Sheet'!#REF!</definedName>
    <definedName name="BLPR820040129204514642_4_5" localSheetId="19" hidden="1">'[14]Spread Sheet'!#REF!</definedName>
    <definedName name="BLPR820040129204514642_4_5" localSheetId="10" hidden="1">'[14]Spread Sheet'!#REF!</definedName>
    <definedName name="BLPR820040129204514642_4_5" hidden="1">'[14]Spread Sheet'!#REF!</definedName>
    <definedName name="BLPR820040129204514642_5_5" localSheetId="5" hidden="1">'[14]Spread Sheet'!#REF!</definedName>
    <definedName name="BLPR820040129204514642_5_5" localSheetId="20" hidden="1">'[14]Spread Sheet'!#REF!</definedName>
    <definedName name="BLPR820040129204514642_5_5" localSheetId="16" hidden="1">'[14]Spread Sheet'!#REF!</definedName>
    <definedName name="BLPR820040129204514642_5_5" localSheetId="15" hidden="1">'[14]Spread Sheet'!#REF!</definedName>
    <definedName name="BLPR820040129204514642_5_5" localSheetId="7" hidden="1">'[14]Spread Sheet'!#REF!</definedName>
    <definedName name="BLPR820040129204514642_5_5" localSheetId="19" hidden="1">'[14]Spread Sheet'!#REF!</definedName>
    <definedName name="BLPR820040129204514642_5_5" localSheetId="10" hidden="1">'[14]Spread Sheet'!#REF!</definedName>
    <definedName name="BLPR820040129204514642_5_5" hidden="1">'[14]Spread Sheet'!#REF!</definedName>
    <definedName name="BLPR920040129204514642" localSheetId="5" hidden="1">'[14]Spread Sheet'!#REF!</definedName>
    <definedName name="BLPR920040129204514642" localSheetId="20" hidden="1">'[14]Spread Sheet'!#REF!</definedName>
    <definedName name="BLPR920040129204514642" localSheetId="16" hidden="1">'[14]Spread Sheet'!#REF!</definedName>
    <definedName name="BLPR920040129204514642" localSheetId="15" hidden="1">'[14]Spread Sheet'!#REF!</definedName>
    <definedName name="BLPR920040129204514642" localSheetId="7" hidden="1">'[14]Spread Sheet'!#REF!</definedName>
    <definedName name="BLPR920040129204514642" localSheetId="19" hidden="1">'[14]Spread Sheet'!#REF!</definedName>
    <definedName name="BLPR920040129204514642" localSheetId="10" hidden="1">'[14]Spread Sheet'!#REF!</definedName>
    <definedName name="BLPR920040129204514642" hidden="1">'[14]Spread Sheet'!#REF!</definedName>
    <definedName name="BLPR920040129204514642_1_5" localSheetId="5" hidden="1">'[14]Spread Sheet'!#REF!</definedName>
    <definedName name="BLPR920040129204514642_1_5" localSheetId="20" hidden="1">'[14]Spread Sheet'!#REF!</definedName>
    <definedName name="BLPR920040129204514642_1_5" localSheetId="16" hidden="1">'[14]Spread Sheet'!#REF!</definedName>
    <definedName name="BLPR920040129204514642_1_5" localSheetId="15" hidden="1">'[14]Spread Sheet'!#REF!</definedName>
    <definedName name="BLPR920040129204514642_1_5" localSheetId="7" hidden="1">'[14]Spread Sheet'!#REF!</definedName>
    <definedName name="BLPR920040129204514642_1_5" localSheetId="19" hidden="1">'[14]Spread Sheet'!#REF!</definedName>
    <definedName name="BLPR920040129204514642_1_5" localSheetId="10" hidden="1">'[14]Spread Sheet'!#REF!</definedName>
    <definedName name="BLPR920040129204514642_1_5" hidden="1">'[14]Spread Sheet'!#REF!</definedName>
    <definedName name="BLPR920040129204514642_2_5" localSheetId="5" hidden="1">'[14]Spread Sheet'!#REF!</definedName>
    <definedName name="BLPR920040129204514642_2_5" localSheetId="20" hidden="1">'[14]Spread Sheet'!#REF!</definedName>
    <definedName name="BLPR920040129204514642_2_5" localSheetId="16" hidden="1">'[14]Spread Sheet'!#REF!</definedName>
    <definedName name="BLPR920040129204514642_2_5" localSheetId="15" hidden="1">'[14]Spread Sheet'!#REF!</definedName>
    <definedName name="BLPR920040129204514642_2_5" localSheetId="7" hidden="1">'[14]Spread Sheet'!#REF!</definedName>
    <definedName name="BLPR920040129204514642_2_5" localSheetId="19" hidden="1">'[14]Spread Sheet'!#REF!</definedName>
    <definedName name="BLPR920040129204514642_2_5" localSheetId="10" hidden="1">'[14]Spread Sheet'!#REF!</definedName>
    <definedName name="BLPR920040129204514642_2_5" hidden="1">'[14]Spread Sheet'!#REF!</definedName>
    <definedName name="BLPR920040129204514642_3_5" localSheetId="5" hidden="1">'[14]Spread Sheet'!#REF!</definedName>
    <definedName name="BLPR920040129204514642_3_5" localSheetId="20" hidden="1">'[14]Spread Sheet'!#REF!</definedName>
    <definedName name="BLPR920040129204514642_3_5" localSheetId="16" hidden="1">'[14]Spread Sheet'!#REF!</definedName>
    <definedName name="BLPR920040129204514642_3_5" localSheetId="15" hidden="1">'[14]Spread Sheet'!#REF!</definedName>
    <definedName name="BLPR920040129204514642_3_5" localSheetId="7" hidden="1">'[14]Spread Sheet'!#REF!</definedName>
    <definedName name="BLPR920040129204514642_3_5" localSheetId="19" hidden="1">'[14]Spread Sheet'!#REF!</definedName>
    <definedName name="BLPR920040129204514642_3_5" localSheetId="10" hidden="1">'[14]Spread Sheet'!#REF!</definedName>
    <definedName name="BLPR920040129204514642_3_5" hidden="1">'[14]Spread Sheet'!#REF!</definedName>
    <definedName name="BLPR920040129204514642_4_5" localSheetId="5" hidden="1">'[14]Spread Sheet'!#REF!</definedName>
    <definedName name="BLPR920040129204514642_4_5" localSheetId="20" hidden="1">'[14]Spread Sheet'!#REF!</definedName>
    <definedName name="BLPR920040129204514642_4_5" localSheetId="16" hidden="1">'[14]Spread Sheet'!#REF!</definedName>
    <definedName name="BLPR920040129204514642_4_5" localSheetId="15" hidden="1">'[14]Spread Sheet'!#REF!</definedName>
    <definedName name="BLPR920040129204514642_4_5" localSheetId="7" hidden="1">'[14]Spread Sheet'!#REF!</definedName>
    <definedName name="BLPR920040129204514642_4_5" localSheetId="19" hidden="1">'[14]Spread Sheet'!#REF!</definedName>
    <definedName name="BLPR920040129204514642_4_5" localSheetId="10" hidden="1">'[14]Spread Sheet'!#REF!</definedName>
    <definedName name="BLPR920040129204514642_4_5" hidden="1">'[14]Spread Sheet'!#REF!</definedName>
    <definedName name="BLPR920040129204514642_5_5" localSheetId="5" hidden="1">'[14]Spread Sheet'!#REF!</definedName>
    <definedName name="BLPR920040129204514642_5_5" localSheetId="20" hidden="1">'[14]Spread Sheet'!#REF!</definedName>
    <definedName name="BLPR920040129204514642_5_5" localSheetId="16" hidden="1">'[14]Spread Sheet'!#REF!</definedName>
    <definedName name="BLPR920040129204514642_5_5" localSheetId="15" hidden="1">'[14]Spread Sheet'!#REF!</definedName>
    <definedName name="BLPR920040129204514642_5_5" localSheetId="7" hidden="1">'[14]Spread Sheet'!#REF!</definedName>
    <definedName name="BLPR920040129204514642_5_5" localSheetId="19" hidden="1">'[14]Spread Sheet'!#REF!</definedName>
    <definedName name="BLPR920040129204514642_5_5" localSheetId="10" hidden="1">'[14]Spread Sheet'!#REF!</definedName>
    <definedName name="BLPR920040129204514642_5_5" hidden="1">'[14]Spread Sheet'!#REF!</definedName>
    <definedName name="Bscrptold" hidden="1">{#N/A,#N/A,FALSE,"Valuation";#N/A,#N/A,FALSE,"Inputs";#N/A,#N/A,FALSE,"Financial Statements";#N/A,#N/A,FALSE,"MLP Impact";#N/A,#N/A,FALSE,"Revenues"}</definedName>
    <definedName name="cb_sChart41E9A35_opts" hidden="1">"1, 9, 1, False, 2, False, False, , 0, False, True, 1, 1"</definedName>
    <definedName name="cb_sChart68E08A4_opts" hidden="1">"1, 1, 1, False, 2, True, False, , 0, False, False, 2, 2"</definedName>
    <definedName name="cb_sChart6F544DD_opts" hidden="1">"1, 3, 1, False, 2, False, False, , 0, False, False, 2, 1"</definedName>
    <definedName name="cb_sChart74FE4B0_opts" hidden="1">"1, 4, 1, False, 2, True, False, , 0, False, False, 1, 1"</definedName>
    <definedName name="cb_sChart74FE8FC_opts" hidden="1">"1, 4, 1, False, 2, True, False, , 0, False, False, 1, 1"</definedName>
    <definedName name="cb_sChartF046D89_opts" hidden="1">"1, 1, 1, False, 2, True, False, , 1, False, False, 1, 1"</definedName>
    <definedName name="cb_sChartF048B26_opts" hidden="1">"1, 5, 1, False, 2, False, False, , 1, False, False, 1, 2"</definedName>
    <definedName name="cb_sChartF2B7B01_opts" hidden="1">"1, 1, 1, False, 2, True, False, , 1, False, False, 1, 1"</definedName>
    <definedName name="ccccc" hidden="1">{#N/A,#N/A,FALSE,"Costi per Gruppo ";#N/A,#N/A,FALSE,"New-RegularBevel";#N/A,#N/A,FALSE,"Optiva-Optiva2";#N/A,#N/A,FALSE,"Cathlon-Monoblok";#N/A,#N/A,FALSE,"Stylets";#N/A,#N/A,FALSE,"Totali"}</definedName>
    <definedName name="chik" hidden="1">{#N/A,#N/A,FALSE,"Summary";#N/A,#N/A,FALSE,"1991";#N/A,#N/A,FALSE,"91 AMT";#N/A,#N/A,FALSE,"1992";#N/A,#N/A,FALSE,"92 AMT";#N/A,#N/A,FALSE,"1993";#N/A,#N/A,FALSE,"93 AMT"}</definedName>
    <definedName name="CIQWBGuid" hidden="1">"Atlantis Model Output_Extended.xls"</definedName>
    <definedName name="comment" hidden="1">{#N/A,#N/A,FALSE,"OUT  AREC"}</definedName>
    <definedName name="Comment3" hidden="1">{#N/A,#N/A,FALSE,"OUT  AREC"}</definedName>
    <definedName name="Comment5" hidden="1">{#N/A,#N/A,FALSE,"OUT  AREC"}</definedName>
    <definedName name="Comment6" hidden="1">{#N/A,#N/A,FALSE,"OUT  AREC"}</definedName>
    <definedName name="Commentary" hidden="1">{#N/A,#N/A,FALSE,"OUT  AREC"}</definedName>
    <definedName name="Comments" hidden="1">{#N/A,#N/A,FALSE,"OUT  AREC"}</definedName>
    <definedName name="compltold" hidden="1">{#N/A,#N/A,FALSE,"VOLUMES";#N/A,#N/A,FALSE,"REVENUES";#N/A,#N/A,FALSE,"VALUATION"}</definedName>
    <definedName name="D" hidden="1">{#N/A,#N/A,FALSE,"OUT  AREC"}</definedName>
    <definedName name="ddd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dincewicvnwevoiwe" localSheetId="5" hidden="1">'[4]2002 Sales Budget'!#REF!,'[4]2002 Sales Budget'!#REF!,'[4]2002 Sales Budget'!#REF!</definedName>
    <definedName name="dincewicvnwevoiwe" localSheetId="20" hidden="1">'[4]2002 Sales Budget'!#REF!,'[4]2002 Sales Budget'!#REF!,'[4]2002 Sales Budget'!#REF!</definedName>
    <definedName name="dincewicvnwevoiwe" localSheetId="16" hidden="1">'[4]2002 Sales Budget'!#REF!,'[4]2002 Sales Budget'!#REF!,'[4]2002 Sales Budget'!#REF!</definedName>
    <definedName name="dincewicvnwevoiwe" localSheetId="15" hidden="1">'[4]2002 Sales Budget'!#REF!,'[4]2002 Sales Budget'!#REF!,'[4]2002 Sales Budget'!#REF!</definedName>
    <definedName name="dincewicvnwevoiwe" localSheetId="7" hidden="1">'[4]2002 Sales Budget'!#REF!,'[4]2002 Sales Budget'!#REF!,'[4]2002 Sales Budget'!#REF!</definedName>
    <definedName name="dincewicvnwevoiwe" localSheetId="19" hidden="1">'[4]2002 Sales Budget'!#REF!,'[4]2002 Sales Budget'!#REF!,'[4]2002 Sales Budget'!#REF!</definedName>
    <definedName name="dincewicvnwevoiwe" localSheetId="10" hidden="1">'[4]2002 Sales Budget'!#REF!,'[4]2002 Sales Budget'!#REF!,'[4]2002 Sales Budget'!#REF!</definedName>
    <definedName name="dincewicvnwevoiwe" hidden="1">'[4]2002 Sales Budget'!#REF!,'[4]2002 Sales Budget'!#REF!,'[4]2002 Sales Budget'!#REF!</definedName>
    <definedName name="dog" hidden="1">{#N/A,#N/A,FALSE,"91NOLCB";#N/A,#N/A,FALSE,"92NOLCB";#N/A,#N/A,FALSE,"93NOLCB"}</definedName>
    <definedName name="E" hidden="1">{#N/A,#N/A,FALSE,"OUT  AREC"}</definedName>
    <definedName name="ev.Calculation" hidden="1">-4105</definedName>
    <definedName name="ev.Initialized" hidden="1">FALSE</definedName>
    <definedName name="fadfas" hidden="1">{"Benefits Summary",#N/A,FALSE,"Benefits Info without WC Amount";"Medical and Dental Costs",#N/A,FALSE,"Benefits Info without WC Amount";"Workers' Compensation",#N/A,FALSE,"Benefits Info without WC Amount"}</definedName>
    <definedName name="flowname_weekly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forget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garbage" hidden="1">{#N/A,#N/A,FALSE,"GAF98"}</definedName>
    <definedName name="hn.ExtDb" hidden="1">FALSE</definedName>
    <definedName name="hn.ModelType" hidden="1">"DEAL"</definedName>
    <definedName name="hn.ModelVersion" hidden="1">1</definedName>
    <definedName name="hn.NoUpload" hidden="1">0</definedName>
    <definedName name="hn.RolledForward" hidden="1">FALSE</definedName>
    <definedName name="HTML_CodePage" hidden="1">1252</definedName>
    <definedName name="HTML_Control" hidden="1">{"'Sheet1'!$A$1:$I$28"}</definedName>
    <definedName name="HTML_Control2" hidden="1">{"'Sheet1'!$A$1:$I$28"}</definedName>
    <definedName name="HTML_Description" hidden="1">""</definedName>
    <definedName name="HTML_Email" hidden="1">""</definedName>
    <definedName name="HTML_Header" hidden="1">"Sheet1"</definedName>
    <definedName name="HTML_LastUpdate" hidden="1">"03/24/2000"</definedName>
    <definedName name="HTML_LineAfter" hidden="1">FALSE</definedName>
    <definedName name="HTML_LineBefore" hidden="1">FALSE</definedName>
    <definedName name="HTML_Name" hidden="1">"M.F.McCarthy"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"G:\Opsvcs\TXBUDGET\01BUDGET\MGE\GASREV\MyHTML.htm"</definedName>
    <definedName name="HTML_PathTemplate" hidden="1">"Z:\gochart.htm"</definedName>
    <definedName name="HTML_Title" hidden="1">"Check Sum for Rev Models"</definedName>
    <definedName name="HTML1_1" hidden="1">"[TB9.XLS]St_tot_94_95!$A$1:$J$428"</definedName>
    <definedName name="HTML1_10" hidden="1">""</definedName>
    <definedName name="HTML1_11" hidden="1">1</definedName>
    <definedName name="HTML1_12" hidden="1">"F:\USERS\ECON\Census95\Int\T9ST.htm"</definedName>
    <definedName name="HTML1_2" hidden="1">1</definedName>
    <definedName name="HTML1_3" hidden="1">""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"2/17/98"</definedName>
    <definedName name="HTML1_9" hidden="1">"BPH"</definedName>
    <definedName name="HTML2_1" hidden="1">"[TB9.XLS]St_tot_94_95!$A$1:$J$427"</definedName>
    <definedName name="HTML2_10" hidden="1">""</definedName>
    <definedName name="HTML2_11" hidden="1">1</definedName>
    <definedName name="HTML2_12" hidden="1">"F:\USERS\ECON\Census95\Int\T9ST.htm"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"2/17/98"</definedName>
    <definedName name="HTML2_9" hidden="1">"BPH"</definedName>
    <definedName name="HTML3_1" hidden="1">"[TB9.XLS]St_tot_94_95!$A$1:$H$427"</definedName>
    <definedName name="HTML3_10" hidden="1">""</definedName>
    <definedName name="HTML3_11" hidden="1">1</definedName>
    <definedName name="HTML3_12" hidden="1">"F:\USERS\ECON\Census95\Int\T9st.htm"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"2/17/98"</definedName>
    <definedName name="HTML3_9" hidden="1">"BPH"</definedName>
    <definedName name="HTMLCount" hidden="1">3</definedName>
    <definedName name="INTERNET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ING_STANDARD" hidden="1">"c4539"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_DIVIDEND" hidden="1">"c229"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DUSTRY_REC_NO" hidden="1">"c4454"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HIGH_EST" hidden="1">"c4129"</definedName>
    <definedName name="IQ_BASIC_OUTSTANDING_CURRENT_LOW_EST" hidden="1">"c4130"</definedName>
    <definedName name="IQ_BASIC_OUTSTANDING_CURRENT_MEDIAN_EST" hidden="1">"c4131"</definedName>
    <definedName name="IQ_BASIC_OUTSTANDING_CURRENT_NUM_EST" hidden="1">"c4132"</definedName>
    <definedName name="IQ_BASIC_OUTSTANDING_CURRENT_STDDEV_EST" hidden="1">"c4133"</definedName>
    <definedName name="IQ_BASIC_OUTSTANDING_EST" hidden="1">"c4134"</definedName>
    <definedName name="IQ_BASIC_OUTSTANDING_HIGH_EST" hidden="1">"c4135"</definedName>
    <definedName name="IQ_BASIC_OUTSTANDING_LOW_EST" hidden="1">"c4136"</definedName>
    <definedName name="IQ_BASIC_OUTSTANDING_MEDIAN_EST" hidden="1">"c4137"</definedName>
    <definedName name="IQ_BASIC_OUTSTANDING_NUM_EST" hidden="1">"c4138"</definedName>
    <definedName name="IQ_BASIC_OUTSTANDING_STDDEV_EST" hidden="1">"c4139"</definedName>
    <definedName name="IQ_BASIC_WEIGHT" hidden="1">"c87"</definedName>
    <definedName name="IQ_BASIC_WEIGHT_EST" hidden="1">"c4140"</definedName>
    <definedName name="IQ_BASIC_WEIGHT_GUIDANCE" hidden="1">"c4141"</definedName>
    <definedName name="IQ_BASIC_WEIGHT_HIGH_EST" hidden="1">"c4142"</definedName>
    <definedName name="IQ_BASIC_WEIGHT_LOW_EST" hidden="1">"c4143"</definedName>
    <definedName name="IQ_BASIC_WEIGHT_MEDIAN_EST" hidden="1">"c4144"</definedName>
    <definedName name="IQ_BASIC_WEIGHT_NUM_EST" hidden="1">"c4145"</definedName>
    <definedName name="IQ_BASIC_WEIGHT_STDDEV_EST" hidden="1">"c4146"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IZ_SEG_ASSETS" hidden="1">"c90"</definedName>
    <definedName name="IQ_BIZ_SEG_EBT" hidden="1">"c91"</definedName>
    <definedName name="IQ_BIZ_SEG_GP" hidden="1">"c92"</definedName>
    <definedName name="IQ_BIZ_SEG_NI" hidden="1">"c93"</definedName>
    <definedName name="IQ_BIZ_SEG_OPER_INC" hidden="1">"c94"</definedName>
    <definedName name="IQ_BIZ_SEG_REV" hidden="1">"c95"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ONDRATING_FITCH" hidden="1">"c223"</definedName>
    <definedName name="IQ_BONDRATING_FITCH_DATE" hidden="1">"c241"</definedName>
    <definedName name="IQ_BONDRATING_SP" hidden="1">"c224"</definedName>
    <definedName name="IQ_BONDRATING_SP_DATE" hidden="1">"c242"</definedName>
    <definedName name="IQ_BOOK_VALUE" hidden="1">"c68"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ACT_OR_EST_REUT" hidden="1">"c5471"</definedName>
    <definedName name="IQ_BV_EST" hidden="1">"c5624"</definedName>
    <definedName name="IQ_BV_EST_REUT" hidden="1">"c5403"</definedName>
    <definedName name="IQ_BV_HIGH_EST" hidden="1">"c5626"</definedName>
    <definedName name="IQ_BV_HIGH_EST_REUT" hidden="1">"c5405"</definedName>
    <definedName name="IQ_BV_LOW_EST" hidden="1">"c5627"</definedName>
    <definedName name="IQ_BV_LOW_EST_REUT" hidden="1">"c5406"</definedName>
    <definedName name="IQ_BV_MEDIAN_EST" hidden="1">"c5625"</definedName>
    <definedName name="IQ_BV_MEDIAN_EST_REUT" hidden="1">"c5404"</definedName>
    <definedName name="IQ_BV_NUM_EST" hidden="1">"c5628"</definedName>
    <definedName name="IQ_BV_NUM_EST_REUT" hidden="1">"c5407"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REUT" hidden="1">"c5477"</definedName>
    <definedName name="IQ_BV_SHARE_EST" hidden="1">"c3541"</definedName>
    <definedName name="IQ_BV_SHARE_EST_REUT" hidden="1">"c5439"</definedName>
    <definedName name="IQ_BV_SHARE_HIGH_EST" hidden="1">"c3542"</definedName>
    <definedName name="IQ_BV_SHARE_HIGH_EST_REUT" hidden="1">"c5441"</definedName>
    <definedName name="IQ_BV_SHARE_LOW_EST" hidden="1">"c3543"</definedName>
    <definedName name="IQ_BV_SHARE_LOW_EST_REUT" hidden="1">"c5442"</definedName>
    <definedName name="IQ_BV_SHARE_MEDIAN_EST" hidden="1">"c3544"</definedName>
    <definedName name="IQ_BV_SHARE_MEDIAN_EST_REUT" hidden="1">"c5440"</definedName>
    <definedName name="IQ_BV_SHARE_NUM_EST" hidden="1">"c3539"</definedName>
    <definedName name="IQ_BV_SHARE_NUM_EST_REUT" hidden="1">"c5443"</definedName>
    <definedName name="IQ_BV_SHARE_STDDEV_EST" hidden="1">"c3540"</definedName>
    <definedName name="IQ_BV_SHARE_STDDEV_EST_REUT" hidden="1">"c5444"</definedName>
    <definedName name="IQ_BV_STDDEV_EST" hidden="1">"c5629"</definedName>
    <definedName name="IQ_BV_STDDEV_EST_REUT" hidden="1">"c5408"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REUT" hidden="1">"c5474"</definedName>
    <definedName name="IQ_CAPEX_BNK" hidden="1">"c110"</definedName>
    <definedName name="IQ_CAPEX_BR" hidden="1">"c111"</definedName>
    <definedName name="IQ_CAPEX_EST" hidden="1">"c3523"</definedName>
    <definedName name="IQ_CAPEX_EST_REUT" hidden="1">"c3969"</definedName>
    <definedName name="IQ_CAPEX_FIN" hidden="1">"c112"</definedName>
    <definedName name="IQ_CAPEX_GUIDANCE" hidden="1">"c4150"</definedName>
    <definedName name="IQ_CAPEX_HIGH_EST" hidden="1">"c3524"</definedName>
    <definedName name="IQ_CAPEX_HIGH_EST_REUT" hidden="1">"c3971"</definedName>
    <definedName name="IQ_CAPEX_HIGH_GUIDANCE" hidden="1">"c4180"</definedName>
    <definedName name="IQ_CAPEX_INS" hidden="1">"c113"</definedName>
    <definedName name="IQ_CAPEX_LOW_EST" hidden="1">"c3525"</definedName>
    <definedName name="IQ_CAPEX_LOW_EST_REUT" hidden="1">"c3972"</definedName>
    <definedName name="IQ_CAPEX_LOW_GUIDANCE" hidden="1">"c4220"</definedName>
    <definedName name="IQ_CAPEX_MEDIAN_EST" hidden="1">"c3526"</definedName>
    <definedName name="IQ_CAPEX_MEDIAN_EST_REUT" hidden="1">"c3970"</definedName>
    <definedName name="IQ_CAPEX_NUM_EST" hidden="1">"c3521"</definedName>
    <definedName name="IQ_CAPEX_NUM_EST_REUT" hidden="1">"c3973"</definedName>
    <definedName name="IQ_CAPEX_STDDEV_EST" hidden="1">"c3522"</definedName>
    <definedName name="IQ_CAPEX_STDDEV_EST_REUT" hidden="1">"c3974"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PS_ACT_OR_EST" hidden="1">"c5638"</definedName>
    <definedName name="IQ_CASH_EPS_EST" hidden="1">"c5631"</definedName>
    <definedName name="IQ_CASH_EPS_HIGH_EST" hidden="1">"c5633"</definedName>
    <definedName name="IQ_CASH_EPS_LOW_EST" hidden="1">"c5634"</definedName>
    <definedName name="IQ_CASH_EPS_MEDIAN_EST" hidden="1">"c5632"</definedName>
    <definedName name="IQ_CASH_EPS_NUM_EST" hidden="1">"c5635"</definedName>
    <definedName name="IQ_CASH_EPS_STDDEV_EST" hidden="1">"c5636"</definedName>
    <definedName name="IQ_CASH_EQUIV" hidden="1">"c118"</definedName>
    <definedName name="IQ_CASH_FINAN" hidden="1">"c119"</definedName>
    <definedName name="IQ_CASH_FLOW_ACT_OR_EST" hidden="1">"c4154"</definedName>
    <definedName name="IQ_CASH_FLOW_EST" hidden="1">"c4153"</definedName>
    <definedName name="IQ_CASH_FLOW_GUIDANCE" hidden="1">"c4155"</definedName>
    <definedName name="IQ_CASH_FLOW_HIGH_EST" hidden="1">"c4156"</definedName>
    <definedName name="IQ_CASH_FLOW_HIGH_GUIDANCE" hidden="1">"c4201"</definedName>
    <definedName name="IQ_CASH_FLOW_LOW_EST" hidden="1">"c4157"</definedName>
    <definedName name="IQ_CASH_FLOW_LOW_GUIDANCE" hidden="1">"c4241"</definedName>
    <definedName name="IQ_CASH_FLOW_MEDIAN_EST" hidden="1">"c4158"</definedName>
    <definedName name="IQ_CASH_FLOW_NUM_EST" hidden="1">"c4159"</definedName>
    <definedName name="IQ_CASH_FLOW_STDDEV_EST" hidden="1">"c4160"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OPER" hidden="1">"c122"</definedName>
    <definedName name="IQ_CASH_OPER_ACT_OR_EST" hidden="1">"c4164"</definedName>
    <definedName name="IQ_CASH_OPER_EST" hidden="1">"c4163"</definedName>
    <definedName name="IQ_CASH_OPER_GUIDANCE" hidden="1">"c4165"</definedName>
    <definedName name="IQ_CASH_OPER_HIGH_EST" hidden="1">"c4166"</definedName>
    <definedName name="IQ_CASH_OPER_HIGH_GUIDANCE" hidden="1">"c4185"</definedName>
    <definedName name="IQ_CASH_OPER_LOW_EST" hidden="1">"c4244"</definedName>
    <definedName name="IQ_CASH_OPER_LOW_GUIDANCE" hidden="1">"c4225"</definedName>
    <definedName name="IQ_CASH_OPER_MEDIAN_EST" hidden="1">"c4245"</definedName>
    <definedName name="IQ_CASH_OPER_NUM_EST" hidden="1">"c4246"</definedName>
    <definedName name="IQ_CASH_OPER_STDDEV_EST" hidden="1">"c4247"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GUIDANCE" hidden="1">"c4250"</definedName>
    <definedName name="IQ_CASH_ST_INVEST_HIGH_EST" hidden="1">"c4251"</definedName>
    <definedName name="IQ_CASH_ST_INVEST_HIGH_GUIDANCE" hidden="1">"c4195"</definedName>
    <definedName name="IQ_CASH_ST_INVEST_LOW_EST" hidden="1">"c4252"</definedName>
    <definedName name="IQ_CASH_ST_INVEST_LOW_GUIDANCE" hidden="1">"c4235"</definedName>
    <definedName name="IQ_CASH_ST_INVEST_MEDIAN_EST" hidden="1">"c4253"</definedName>
    <definedName name="IQ_CASH_ST_INVEST_NUM_EST" hidden="1">"c4254"</definedName>
    <definedName name="IQ_CASH_ST_INVEST_STDDEV_EST" hidden="1">"c4255"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REUT" hidden="1">"c5463"</definedName>
    <definedName name="IQ_CFPS_EST" hidden="1">"c1667"</definedName>
    <definedName name="IQ_CFPS_EST_REUT" hidden="1">"c3844"</definedName>
    <definedName name="IQ_CFPS_GUIDANCE" hidden="1">"c4256"</definedName>
    <definedName name="IQ_CFPS_HIGH_EST" hidden="1">"c1669"</definedName>
    <definedName name="IQ_CFPS_HIGH_EST_REUT" hidden="1">"c3846"</definedName>
    <definedName name="IQ_CFPS_HIGH_GUIDANCE" hidden="1">"c4167"</definedName>
    <definedName name="IQ_CFPS_LOW_EST" hidden="1">"c1670"</definedName>
    <definedName name="IQ_CFPS_LOW_EST_REUT" hidden="1">"c3847"</definedName>
    <definedName name="IQ_CFPS_LOW_GUIDANCE" hidden="1">"c4207"</definedName>
    <definedName name="IQ_CFPS_MEDIAN_EST" hidden="1">"c1668"</definedName>
    <definedName name="IQ_CFPS_MEDIAN_EST_REUT" hidden="1">"c3845"</definedName>
    <definedName name="IQ_CFPS_NUM_EST" hidden="1">"c1671"</definedName>
    <definedName name="IQ_CFPS_NUM_EST_REUT" hidden="1">"c3848"</definedName>
    <definedName name="IQ_CFPS_STDDEV_EST" hidden="1">"c1672"</definedName>
    <definedName name="IQ_CFPS_STDDEV_EST_REUT" hidden="1">"c3849"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DEBT" hidden="1">"c224"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" hidden="1">"c231"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TY_EST" hidden="1">"c4257"</definedName>
    <definedName name="IQ_DEBT_EQUITY_HIGH_EST" hidden="1">"c4258"</definedName>
    <definedName name="IQ_DEBT_EQUITY_LOW_EST" hidden="1">"c4259"</definedName>
    <definedName name="IQ_DEBT_EQUITY_MEDIAN_EST" hidden="1">"c4260"</definedName>
    <definedName name="IQ_DEBT_EQUITY_NUM_EST" hidden="1">"c4261"</definedName>
    <definedName name="IQ_DEBT_EQUITY_STDDEV_EST" hidden="1">"c4262"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FF_LASTCLOSE_TARGET_PRICE_REUT" hidden="1">"c5436"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HIGH_EST" hidden="1">"c4264"</definedName>
    <definedName name="IQ_DILUT_OUTSTANDING_CURRENT_LOW_EST" hidden="1">"c4265"</definedName>
    <definedName name="IQ_DILUT_OUTSTANDING_CURRENT_MEDIAN_EST" hidden="1">"c4266"</definedName>
    <definedName name="IQ_DILUT_OUTSTANDING_CURRENT_NUM_EST" hidden="1">"c4267"</definedName>
    <definedName name="IQ_DILUT_OUTSTANDING_CURRENT_STDDEV_EST" hidden="1">"c4268"</definedName>
    <definedName name="IQ_DILUT_WEIGHT" hidden="1">"c326"</definedName>
    <definedName name="IQ_DILUT_WEIGHT_EST" hidden="1">"c4269"</definedName>
    <definedName name="IQ_DILUT_WEIGHT_GUIDANCE" hidden="1">"c4270"</definedName>
    <definedName name="IQ_DILUT_WEIGHT_HIGH_EST" hidden="1">"c4271"</definedName>
    <definedName name="IQ_DILUT_WEIGHT_LOW_EST" hidden="1">"c4272"</definedName>
    <definedName name="IQ_DILUT_WEIGHT_MEDIAN_EST" hidden="1">"c4273"</definedName>
    <definedName name="IQ_DILUT_WEIGHT_NUM_EST" hidden="1">"c4274"</definedName>
    <definedName name="IQ_DILUT_WEIGHT_STDDEV_EST" hidden="1">"c4275"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EST" hidden="1">"c4277"</definedName>
    <definedName name="IQ_DISTRIBUTABLE_CASH_EST_CIQ" hidden="1">"c4802"</definedName>
    <definedName name="IQ_DISTRIBUTABLE_CASH_GUIDANCE" hidden="1">"c4279"</definedName>
    <definedName name="IQ_DISTRIBUTABLE_CASH_HIGH_EST" hidden="1">"c4280"</definedName>
    <definedName name="IQ_DISTRIBUTABLE_CASH_HIGH_EST_CIQ" hidden="1">"c4805"</definedName>
    <definedName name="IQ_DISTRIBUTABLE_CASH_HIGH_GUIDANCE" hidden="1">"c4198"</definedName>
    <definedName name="IQ_DISTRIBUTABLE_CASH_LOW_EST" hidden="1">"c4281"</definedName>
    <definedName name="IQ_DISTRIBUTABLE_CASH_LOW_EST_CIQ" hidden="1">"c4806"</definedName>
    <definedName name="IQ_DISTRIBUTABLE_CASH_LOW_GUIDANCE" hidden="1">"c4238"</definedName>
    <definedName name="IQ_DISTRIBUTABLE_CASH_MEDIAN_EST" hidden="1">"c4282"</definedName>
    <definedName name="IQ_DISTRIBUTABLE_CASH_MEDIAN_EST_CIQ" hidden="1">"c4807"</definedName>
    <definedName name="IQ_DISTRIBUTABLE_CASH_NUM_EST" hidden="1">"c4283"</definedName>
    <definedName name="IQ_DISTRIBUTABLE_CASH_NUM_EST_CIQ" hidden="1">"c4808"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EST" hidden="1">"c4285"</definedName>
    <definedName name="IQ_DISTRIBUTABLE_CASH_SHARE_EST_CIQ" hidden="1">"c4810"</definedName>
    <definedName name="IQ_DISTRIBUTABLE_CASH_SHARE_GUIDANCE" hidden="1">"c4287"</definedName>
    <definedName name="IQ_DISTRIBUTABLE_CASH_SHARE_HIGH_EST" hidden="1">"c4288"</definedName>
    <definedName name="IQ_DISTRIBUTABLE_CASH_SHARE_HIGH_EST_CIQ" hidden="1">"c4813"</definedName>
    <definedName name="IQ_DISTRIBUTABLE_CASH_SHARE_HIGH_GUIDANCE" hidden="1">"c4199"</definedName>
    <definedName name="IQ_DISTRIBUTABLE_CASH_SHARE_LOW_EST" hidden="1">"c4289"</definedName>
    <definedName name="IQ_DISTRIBUTABLE_CASH_SHARE_LOW_EST_CIQ" hidden="1">"c4814"</definedName>
    <definedName name="IQ_DISTRIBUTABLE_CASH_SHARE_LOW_GUIDANCE" hidden="1">"c4239"</definedName>
    <definedName name="IQ_DISTRIBUTABLE_CASH_SHARE_MEDIAN_EST" hidden="1">"c4290"</definedName>
    <definedName name="IQ_DISTRIBUTABLE_CASH_SHARE_MEDIAN_EST_CIQ" hidden="1">"c4815"</definedName>
    <definedName name="IQ_DISTRIBUTABLE_CASH_SHARE_NUM_EST" hidden="1">"c4291"</definedName>
    <definedName name="IQ_DISTRIBUTABLE_CASH_SHARE_NUM_EST_CIQ" hidden="1">"c4816"</definedName>
    <definedName name="IQ_DISTRIBUTABLE_CASH_SHARE_STDDEV_EST" hidden="1">"c4292"</definedName>
    <definedName name="IQ_DISTRIBUTABLE_CASH_SHARE_STDDEV_EST_CIQ" hidden="1">"c4817"</definedName>
    <definedName name="IQ_DISTRIBUTABLE_CASH_STDDEV_EST" hidden="1">"c4294"</definedName>
    <definedName name="IQ_DISTRIBUTABLE_CASH_STDDEV_EST_CIQ" hidden="1">"c4819"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HIGH_EST" hidden="1">"c4297"</definedName>
    <definedName name="IQ_DIVIDEND_LOW_EST" hidden="1">"c4298"</definedName>
    <definedName name="IQ_DIVIDEND_MEDIAN_EST" hidden="1">"c4299"</definedName>
    <definedName name="IQ_DIVIDEND_NUM_EST" hidden="1">"c4300"</definedName>
    <definedName name="IQ_DIVIDEND_STDDEV_EST" hidden="1">"c4301"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REUT" hidden="1">"c5464"</definedName>
    <definedName name="IQ_DPS_EST" hidden="1">"c1674"</definedName>
    <definedName name="IQ_DPS_EST_BOTTOM_UP" hidden="1">"c5493"</definedName>
    <definedName name="IQ_DPS_EST_BOTTOM_UP_REUT" hidden="1">"c5501"</definedName>
    <definedName name="IQ_DPS_EST_REUT" hidden="1">"c3851"</definedName>
    <definedName name="IQ_DPS_GUIDANCE" hidden="1">"c4302"</definedName>
    <definedName name="IQ_DPS_HIGH_EST" hidden="1">"c1676"</definedName>
    <definedName name="IQ_DPS_HIGH_EST_REUT" hidden="1">"c3853"</definedName>
    <definedName name="IQ_DPS_HIGH_GUIDANCE" hidden="1">"c4168"</definedName>
    <definedName name="IQ_DPS_LOW_EST" hidden="1">"c1677"</definedName>
    <definedName name="IQ_DPS_LOW_EST_REUT" hidden="1">"c3854"</definedName>
    <definedName name="IQ_DPS_LOW_GUIDANCE" hidden="1">"c4208"</definedName>
    <definedName name="IQ_DPS_MEDIAN_EST" hidden="1">"c1675"</definedName>
    <definedName name="IQ_DPS_MEDIAN_EST_REUT" hidden="1">"c3852"</definedName>
    <definedName name="IQ_DPS_NUM_EST" hidden="1">"c1678"</definedName>
    <definedName name="IQ_DPS_NUM_EST_REUT" hidden="1">"c3855"</definedName>
    <definedName name="IQ_DPS_STDDEV_EST" hidden="1">"c1679"</definedName>
    <definedName name="IQ_DPS_STDDEV_EST_REUT" hidden="1">"c3856"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ARNINGS_COVERAGE_NET_CHARGE_OFFS_FDIC" hidden="1">"c6735"</definedName>
    <definedName name="IQ_EBIT" hidden="1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REUT" hidden="1">"c5465"</definedName>
    <definedName name="IQ_EBIT_EQ_INC" hidden="1">"c3498"</definedName>
    <definedName name="IQ_EBIT_EQ_INC_EXCL_SBC" hidden="1">"c3502"</definedName>
    <definedName name="IQ_EBIT_EST" hidden="1">"c1681"</definedName>
    <definedName name="IQ_EBIT_EST_REUT" hidden="1">"c5333"</definedName>
    <definedName name="IQ_EBIT_EXCL_SBC" hidden="1">"c3082"</definedName>
    <definedName name="IQ_EBIT_GROWTH_1" hidden="1">"c157"</definedName>
    <definedName name="IQ_EBIT_GROWTH_2" hidden="1">"c161"</definedName>
    <definedName name="IQ_EBIT_GUIDANCE" hidden="1">"c4303"</definedName>
    <definedName name="IQ_EBIT_GW_ACT_OR_EST" hidden="1">"c4306"</definedName>
    <definedName name="IQ_EBIT_GW_EST" hidden="1">"c4305"</definedName>
    <definedName name="IQ_EBIT_GW_GUIDANCE" hidden="1">"c4307"</definedName>
    <definedName name="IQ_EBIT_GW_HIGH_EST" hidden="1">"c4308"</definedName>
    <definedName name="IQ_EBIT_GW_HIGH_GUIDANCE" hidden="1">"c4171"</definedName>
    <definedName name="IQ_EBIT_GW_LOW_EST" hidden="1">"c4309"</definedName>
    <definedName name="IQ_EBIT_GW_LOW_GUIDANCE" hidden="1">"c4211"</definedName>
    <definedName name="IQ_EBIT_GW_MEDIAN_EST" hidden="1">"c4310"</definedName>
    <definedName name="IQ_EBIT_GW_NUM_EST" hidden="1">"c4311"</definedName>
    <definedName name="IQ_EBIT_GW_STDDEV_EST" hidden="1">"c4312"</definedName>
    <definedName name="IQ_EBIT_HIGH_EST" hidden="1">"c1683"</definedName>
    <definedName name="IQ_EBIT_HIGH_EST_REUT" hidden="1">"c5335"</definedName>
    <definedName name="IQ_EBIT_HIGH_GUIDANCE" hidden="1">"c4172"</definedName>
    <definedName name="IQ_EBIT_INT" hidden="1">"c360"</definedName>
    <definedName name="IQ_EBIT_LOW_EST" hidden="1">"c1684"</definedName>
    <definedName name="IQ_EBIT_LOW_EST_REUT" hidden="1">"c5336"</definedName>
    <definedName name="IQ_EBIT_LOW_GUIDANCE" hidden="1">"c4212"</definedName>
    <definedName name="IQ_EBIT_MARGIN" hidden="1">"c359"</definedName>
    <definedName name="IQ_EBIT_MEDIAN_EST" hidden="1">"c1682"</definedName>
    <definedName name="IQ_EBIT_MEDIAN_EST_REUT" hidden="1">"c5334"</definedName>
    <definedName name="IQ_EBIT_NET_INT" hidden="1">"c360"</definedName>
    <definedName name="IQ_EBIT_NUM_EST" hidden="1">"c1685"</definedName>
    <definedName name="IQ_EBIT_NUM_EST_REUT" hidden="1">"c5337"</definedName>
    <definedName name="IQ_EBIT_OVER_IE" hidden="1">"c1369"</definedName>
    <definedName name="IQ_EBIT_SBC_ACT_OR_EST" hidden="1">"c4316"</definedName>
    <definedName name="IQ_EBIT_SBC_EST" hidden="1">"c4315"</definedName>
    <definedName name="IQ_EBIT_SBC_GUIDANCE" hidden="1">"c4317"</definedName>
    <definedName name="IQ_EBIT_SBC_GW_ACT_OR_EST" hidden="1">"c4320"</definedName>
    <definedName name="IQ_EBIT_SBC_GW_EST" hidden="1">"c4319"</definedName>
    <definedName name="IQ_EBIT_SBC_GW_GUIDANCE" hidden="1">"c4321"</definedName>
    <definedName name="IQ_EBIT_SBC_GW_HIGH_EST" hidden="1">"c4322"</definedName>
    <definedName name="IQ_EBIT_SBC_GW_HIGH_GUIDANCE" hidden="1">"c4193"</definedName>
    <definedName name="IQ_EBIT_SBC_GW_LOW_EST" hidden="1">"c4323"</definedName>
    <definedName name="IQ_EBIT_SBC_GW_LOW_GUIDANCE" hidden="1">"c4233"</definedName>
    <definedName name="IQ_EBIT_SBC_GW_MEDIAN_EST" hidden="1">"c4324"</definedName>
    <definedName name="IQ_EBIT_SBC_GW_NUM_EST" hidden="1">"c4325"</definedName>
    <definedName name="IQ_EBIT_SBC_GW_STDDEV_EST" hidden="1">"c4326"</definedName>
    <definedName name="IQ_EBIT_SBC_HIGH_EST" hidden="1">"c4328"</definedName>
    <definedName name="IQ_EBIT_SBC_HIGH_GUIDANCE" hidden="1">"c4192"</definedName>
    <definedName name="IQ_EBIT_SBC_LOW_EST" hidden="1">"c4329"</definedName>
    <definedName name="IQ_EBIT_SBC_LOW_GUIDANCE" hidden="1">"c4232"</definedName>
    <definedName name="IQ_EBIT_SBC_MEDIAN_EST" hidden="1">"c4330"</definedName>
    <definedName name="IQ_EBIT_SBC_NUM_EST" hidden="1">"c4331"</definedName>
    <definedName name="IQ_EBIT_SBC_STDDEV_EST" hidden="1">"c4332"</definedName>
    <definedName name="IQ_EBIT_STDDEV_EST" hidden="1">"c1686"</definedName>
    <definedName name="IQ_EBIT_STDDEV_EST_REUT" hidden="1">"c5338"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REUT" hidden="1">"c5462"</definedName>
    <definedName name="IQ_EBITDA_CAPEX_INT" hidden="1">"c368"</definedName>
    <definedName name="IQ_EBITDA_CAPEX_NET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GROWTH_1" hidden="1">"c156"</definedName>
    <definedName name="IQ_EBITDA_GROWTH_2" hidden="1">"c160"</definedName>
    <definedName name="IQ_EBITDA_GUIDANCE" hidden="1">"c4334"</definedName>
    <definedName name="IQ_EBITDA_HIGH_EST" hidden="1">"c370"</definedName>
    <definedName name="IQ_EBITDA_HIGH_EST_REUT" hidden="1">"c3642"</definedName>
    <definedName name="IQ_EBITDA_HIGH_GUIDANCE" hidden="1">"c4170"</definedName>
    <definedName name="IQ_EBITDA_INT" hidden="1">"c373"</definedName>
    <definedName name="IQ_EBITDA_LOW_EST" hidden="1">"c371"</definedName>
    <definedName name="IQ_EBITDA_LOW_EST_REUT" hidden="1">"c3643"</definedName>
    <definedName name="IQ_EBITDA_LOW_GUIDANCE" hidden="1">"c4210"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ET_INT" hidden="1">"c373"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BC_EST" hidden="1">"c4336"</definedName>
    <definedName name="IQ_EBITDA_SBC_GUIDANCE" hidden="1">"c4338"</definedName>
    <definedName name="IQ_EBITDA_SBC_HIGH_EST" hidden="1">"c4339"</definedName>
    <definedName name="IQ_EBITDA_SBC_HIGH_GUIDANCE" hidden="1">"c4194"</definedName>
    <definedName name="IQ_EBITDA_SBC_LOW_EST" hidden="1">"c4340"</definedName>
    <definedName name="IQ_EBITDA_SBC_LOW_GUIDANCE" hidden="1">"c4234"</definedName>
    <definedName name="IQ_EBITDA_SBC_MEDIAN_EST" hidden="1">"c4341"</definedName>
    <definedName name="IQ_EBITDA_SBC_NUM_EST" hidden="1">"c4342"</definedName>
    <definedName name="IQ_EBITDA_SBC_STDDEV_EST" hidden="1">"c4343"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GAAP_GUIDANCE" hidden="1">"c4345"</definedName>
    <definedName name="IQ_EBT_GAAP_HIGH_GUIDANCE" hidden="1">"c4174"</definedName>
    <definedName name="IQ_EBT_GAAP_LOW_GUIDANCE" hidden="1">"c4214"</definedName>
    <definedName name="IQ_EBT_GUIDANCE" hidden="1">"c4346"</definedName>
    <definedName name="IQ_EBT_GW_GUIDANCE" hidden="1">"c4347"</definedName>
    <definedName name="IQ_EBT_GW_HIGH_GUIDANCE" hidden="1">"c4175"</definedName>
    <definedName name="IQ_EBT_GW_LOW_GUIDANCE" hidden="1">"c4215"</definedName>
    <definedName name="IQ_EBT_HIGH_GUIDANCE" hidden="1">"c4173"</definedName>
    <definedName name="IQ_EBT_INCL_MARGIN" hidden="1">"c387"</definedName>
    <definedName name="IQ_EBT_INS" hidden="1">"c388"</definedName>
    <definedName name="IQ_EBT_LOW_GUIDANCE" hidden="1">"c4213"</definedName>
    <definedName name="IQ_EBT_RE" hidden="1">"c6215"</definedName>
    <definedName name="IQ_EBT_REIT" hidden="1">"c389"</definedName>
    <definedName name="IQ_EBT_SBC_ACT_OR_EST" hidden="1">"c4350"</definedName>
    <definedName name="IQ_EBT_SBC_EST" hidden="1">"c4349"</definedName>
    <definedName name="IQ_EBT_SBC_GUIDANCE" hidden="1">"c4351"</definedName>
    <definedName name="IQ_EBT_SBC_GW_ACT_OR_EST" hidden="1">"c4354"</definedName>
    <definedName name="IQ_EBT_SBC_GW_EST" hidden="1">"c4353"</definedName>
    <definedName name="IQ_EBT_SBC_GW_GUIDANCE" hidden="1">"c4355"</definedName>
    <definedName name="IQ_EBT_SBC_GW_HIGH_EST" hidden="1">"c4356"</definedName>
    <definedName name="IQ_EBT_SBC_GW_HIGH_GUIDANCE" hidden="1">"c4191"</definedName>
    <definedName name="IQ_EBT_SBC_GW_LOW_EST" hidden="1">"c4357"</definedName>
    <definedName name="IQ_EBT_SBC_GW_LOW_GUIDANCE" hidden="1">"c4231"</definedName>
    <definedName name="IQ_EBT_SBC_GW_MEDIAN_EST" hidden="1">"c4358"</definedName>
    <definedName name="IQ_EBT_SBC_GW_NUM_EST" hidden="1">"c4359"</definedName>
    <definedName name="IQ_EBT_SBC_GW_STDDEV_EST" hidden="1">"c4360"</definedName>
    <definedName name="IQ_EBT_SBC_HIGH_EST" hidden="1">"c4362"</definedName>
    <definedName name="IQ_EBT_SBC_HIGH_GUIDANCE" hidden="1">"c4190"</definedName>
    <definedName name="IQ_EBT_SBC_LOW_EST" hidden="1">"c4363"</definedName>
    <definedName name="IQ_EBT_SBC_LOW_GUIDANCE" hidden="1">"c4230"</definedName>
    <definedName name="IQ_EBT_SBC_MEDIAN_EST" hidden="1">"c4364"</definedName>
    <definedName name="IQ_EBT_SBC_NUM_EST" hidden="1">"c4365"</definedName>
    <definedName name="IQ_EBT_SBC_STDDEV_EST" hidden="1">"c4366"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REUT" hidden="1">"c5460"</definedName>
    <definedName name="IQ_EPS_EST" hidden="1">"c399"</definedName>
    <definedName name="IQ_EPS_EST_1" hidden="1">"c189"</definedName>
    <definedName name="IQ_EPS_EST_BOTTOM_UP" hidden="1">"c5489"</definedName>
    <definedName name="IQ_EPS_EST_BOTTOM_UP_REUT" hidden="1">"c5497"</definedName>
    <definedName name="IQ_EPS_EST_REUT" hidden="1">"c5453"</definedName>
    <definedName name="IQ_EPS_EXCL_GUIDANCE" hidden="1">"c4368"</definedName>
    <definedName name="IQ_EPS_EXCL_HIGH_GUIDANCE" hidden="1">"c4369"</definedName>
    <definedName name="IQ_EPS_EXCL_LOW_GUIDANCE" hidden="1">"c4204"</definedName>
    <definedName name="IQ_EPS_GAAP_GUIDANCE" hidden="1">"c4370"</definedName>
    <definedName name="IQ_EPS_GAAP_HIGH_GUIDANCE" hidden="1">"c4371"</definedName>
    <definedName name="IQ_EPS_GAAP_LOW_GUIDANCE" hidden="1">"c4205"</definedName>
    <definedName name="IQ_EPS_GW_ACT_OR_EST" hidden="1">"c2223"</definedName>
    <definedName name="IQ_EPS_GW_ACT_OR_EST_REUT" hidden="1">"c5469"</definedName>
    <definedName name="IQ_EPS_GW_EST" hidden="1">"c1737"</definedName>
    <definedName name="IQ_EPS_GW_EST_BOTTOM_UP" hidden="1">"c5491"</definedName>
    <definedName name="IQ_EPS_GW_EST_BOTTOM_UP_REUT" hidden="1">"c5499"</definedName>
    <definedName name="IQ_EPS_GW_EST_REUT" hidden="1">"c5389"</definedName>
    <definedName name="IQ_EPS_GW_GUIDANCE" hidden="1">"c4372"</definedName>
    <definedName name="IQ_EPS_GW_HIGH_EST" hidden="1">"c1739"</definedName>
    <definedName name="IQ_EPS_GW_HIGH_EST_REUT" hidden="1">"c5391"</definedName>
    <definedName name="IQ_EPS_GW_HIGH_GUIDANCE" hidden="1">"c4373"</definedName>
    <definedName name="IQ_EPS_GW_LOW_EST" hidden="1">"c1740"</definedName>
    <definedName name="IQ_EPS_GW_LOW_EST_REUT" hidden="1">"c5392"</definedName>
    <definedName name="IQ_EPS_GW_LOW_GUIDANCE" hidden="1">"c4206"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BOTTOM_UP_REUT" hidden="1">"c5498"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_ACT_OR_EST" hidden="1">"c2224"</definedName>
    <definedName name="IQ_EPS_REPORT_ACT_OR_EST_REUT" hidden="1">"c5470"</definedName>
    <definedName name="IQ_EPS_REPORTED_EST" hidden="1">"c1744"</definedName>
    <definedName name="IQ_EPS_REPORTED_EST_BOTTOM_UP" hidden="1">"c5492"</definedName>
    <definedName name="IQ_EPS_REPORTED_EST_BOTTOM_UP_REUT" hidden="1">"c5500"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EST" hidden="1">"c4375"</definedName>
    <definedName name="IQ_EPS_SBC_GUIDANCE" hidden="1">"c4377"</definedName>
    <definedName name="IQ_EPS_SBC_GW_ACT_OR_EST" hidden="1">"c4380"</definedName>
    <definedName name="IQ_EPS_SBC_GW_EST" hidden="1">"c4379"</definedName>
    <definedName name="IQ_EPS_SBC_GW_GUIDANCE" hidden="1">"c4381"</definedName>
    <definedName name="IQ_EPS_SBC_GW_HIGH_EST" hidden="1">"c4382"</definedName>
    <definedName name="IQ_EPS_SBC_GW_HIGH_GUIDANCE" hidden="1">"c4189"</definedName>
    <definedName name="IQ_EPS_SBC_GW_LOW_EST" hidden="1">"c4383"</definedName>
    <definedName name="IQ_EPS_SBC_GW_LOW_GUIDANCE" hidden="1">"c4229"</definedName>
    <definedName name="IQ_EPS_SBC_GW_MEDIAN_EST" hidden="1">"c4384"</definedName>
    <definedName name="IQ_EPS_SBC_GW_NUM_EST" hidden="1">"c4385"</definedName>
    <definedName name="IQ_EPS_SBC_GW_STDDEV_EST" hidden="1">"c4386"</definedName>
    <definedName name="IQ_EPS_SBC_HIGH_EST" hidden="1">"c4388"</definedName>
    <definedName name="IQ_EPS_SBC_HIGH_GUIDANCE" hidden="1">"c4188"</definedName>
    <definedName name="IQ_EPS_SBC_LOW_EST" hidden="1">"c4389"</definedName>
    <definedName name="IQ_EPS_SBC_LOW_GUIDANCE" hidden="1">"c4228"</definedName>
    <definedName name="IQ_EPS_SBC_MEDIAN_EST" hidden="1">"c4390"</definedName>
    <definedName name="IQ_EPS_SBC_NUM_EST" hidden="1">"c4391"</definedName>
    <definedName name="IQ_EPS_SBC_STDDEV_EST" hidden="1">"c4392"</definedName>
    <definedName name="IQ_EPS_STDDEV_EST" hidden="1">"c403"</definedName>
    <definedName name="IQ_EPS_STDDEV_EST_REUT" hidden="1">"c5452"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BV" hidden="1">"c5630"</definedName>
    <definedName name="IQ_EST_ACT_BV_REUT" hidden="1">"c5409"</definedName>
    <definedName name="IQ_EST_ACT_BV_SHARE" hidden="1">"c3549"</definedName>
    <definedName name="IQ_EST_ACT_BV_SHARE_REUT" hidden="1">"c5445"</definedName>
    <definedName name="IQ_EST_ACT_CAPEX" hidden="1">"c3546"</definedName>
    <definedName name="IQ_EST_ACT_CAPEX_REUT" hidden="1">"c3975"</definedName>
    <definedName name="IQ_EST_ACT_CASH_EPS" hidden="1">"c5637"</definedName>
    <definedName name="IQ_EST_ACT_CASH_FLOW" hidden="1">"c4394"</definedName>
    <definedName name="IQ_EST_ACT_CASH_OPER" hidden="1">"c4395"</definedName>
    <definedName name="IQ_EST_ACT_CFPS" hidden="1">"c1673"</definedName>
    <definedName name="IQ_EST_ACT_CFPS_REUT" hidden="1">"c3850"</definedName>
    <definedName name="IQ_EST_ACT_DISTRIBUTABLE_CASH" hidden="1">"c4396"</definedName>
    <definedName name="IQ_EST_ACT_DISTRIBUTABLE_CASH_SHARE" hidden="1">"c4397"</definedName>
    <definedName name="IQ_EST_ACT_DPS" hidden="1">"c1680"</definedName>
    <definedName name="IQ_EST_ACT_DPS_REUT" hidden="1">"c3857"</definedName>
    <definedName name="IQ_EST_ACT_EBIT" hidden="1">"c1687"</definedName>
    <definedName name="IQ_EST_ACT_EBIT_GW" hidden="1">"c4398"</definedName>
    <definedName name="IQ_EST_ACT_EBIT_REUT" hidden="1">"c5339"</definedName>
    <definedName name="IQ_EST_ACT_EBIT_SBC" hidden="1">"c4399"</definedName>
    <definedName name="IQ_EST_ACT_EBIT_SBC_GW" hidden="1">"c4400"</definedName>
    <definedName name="IQ_EST_ACT_EBITDA" hidden="1">"c1664"</definedName>
    <definedName name="IQ_EST_ACT_EBITDA_REUT" hidden="1">"c3836"</definedName>
    <definedName name="IQ_EST_ACT_EBITDA_SBC" hidden="1">"c4401"</definedName>
    <definedName name="IQ_EST_ACT_EBT_SBC" hidden="1">"c4402"</definedName>
    <definedName name="IQ_EST_ACT_EBT_SBC_GW" hidden="1">"c4403"</definedName>
    <definedName name="IQ_EST_ACT_EPS" hidden="1">"c1648"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ACT_EPS_REUT" hidden="1">"c5457"</definedName>
    <definedName name="IQ_EST_ACT_EPS_SBC" hidden="1">"c4404"</definedName>
    <definedName name="IQ_EST_ACT_EPS_SBC_GW" hidden="1">"c4405"</definedName>
    <definedName name="IQ_EST_ACT_FFO" hidden="1">"c1666"</definedName>
    <definedName name="IQ_EST_ACT_FFO_ADJ" hidden="1">"c4406"</definedName>
    <definedName name="IQ_EST_ACT_FFO_REUT" hidden="1">"c3843"</definedName>
    <definedName name="IQ_EST_ACT_FFO_SHARE" hidden="1">"c4407"</definedName>
    <definedName name="IQ_EST_ACT_FFO_SHARE_SHARE_REUT" hidden="1">"c3843"</definedName>
    <definedName name="IQ_EST_ACT_GROSS_MARGIN" hidden="1">"c5553"</definedName>
    <definedName name="IQ_EST_ACT_MAINT_CAPEX" hidden="1">"c4408"</definedName>
    <definedName name="IQ_EST_ACT_NAV" hidden="1">"c1757"</definedName>
    <definedName name="IQ_EST_ACT_NAV_SHARE" hidden="1">"c5608"</definedName>
    <definedName name="IQ_EST_ACT_NAV_SHARE_REUT" hidden="1">"c5616"</definedName>
    <definedName name="IQ_EST_ACT_NET_DEBT" hidden="1">"c3545"</definedName>
    <definedName name="IQ_EST_ACT_NET_DEBT_REUT" hidden="1">"c5446"</definedName>
    <definedName name="IQ_EST_ACT_NI" hidden="1">"c1722"</definedName>
    <definedName name="IQ_EST_ACT_NI_GW" hidden="1">"c1729"</definedName>
    <definedName name="IQ_EST_ACT_NI_GW_REUT" hidden="1">"c5381"</definedName>
    <definedName name="IQ_EST_ACT_NI_REPORTED" hidden="1">"c1736"</definedName>
    <definedName name="IQ_EST_ACT_NI_REPORTED_REUT" hidden="1">"c5388"</definedName>
    <definedName name="IQ_EST_ACT_NI_REUT" hidden="1">"c5374"</definedName>
    <definedName name="IQ_EST_ACT_NI_SBC" hidden="1">"c4409"</definedName>
    <definedName name="IQ_EST_ACT_NI_SBC_GW" hidden="1">"c4410"</definedName>
    <definedName name="IQ_EST_ACT_OPER_INC" hidden="1">"c1694"</definedName>
    <definedName name="IQ_EST_ACT_OPER_INC_REUT" hidden="1">"c5346"</definedName>
    <definedName name="IQ_EST_ACT_PRETAX_GW_INC" hidden="1">"c1708"</definedName>
    <definedName name="IQ_EST_ACT_PRETAX_GW_INC_REUT" hidden="1">"c5360"</definedName>
    <definedName name="IQ_EST_ACT_PRETAX_INC" hidden="1">"c1701"</definedName>
    <definedName name="IQ_EST_ACT_PRETAX_INC_REUT" hidden="1">"c5353"</definedName>
    <definedName name="IQ_EST_ACT_PRETAX_REPORT_INC" hidden="1">"c1715"</definedName>
    <definedName name="IQ_EST_ACT_PRETAX_REPORT_INC_REUT" hidden="1">"c5367"</definedName>
    <definedName name="IQ_EST_ACT_RECURRING_PROFIT" hidden="1">"c4411"</definedName>
    <definedName name="IQ_EST_ACT_RECURRING_PROFIT_SHARE" hidden="1">"c4412"</definedName>
    <definedName name="IQ_EST_ACT_RETURN_ASSETS" hidden="1">"c3547"</definedName>
    <definedName name="IQ_EST_ACT_RETURN_ASSETS_REUT" hidden="1">"c3996"</definedName>
    <definedName name="IQ_EST_ACT_RETURN_EQUITY" hidden="1">"c3548"</definedName>
    <definedName name="IQ_EST_ACT_RETURN_EQUITY_REUT" hidden="1">"c3989"</definedName>
    <definedName name="IQ_EST_ACT_REV" hidden="1">"c2113"</definedName>
    <definedName name="IQ_EST_ACT_REV_REUT" hidden="1">"c3835"</definedName>
    <definedName name="IQ_EST_BV_DIFF_REUT" hidden="1">"c5433"</definedName>
    <definedName name="IQ_EST_BV_SHARE_DIFF" hidden="1">"c4147"</definedName>
    <definedName name="IQ_EST_BV_SHARE_SURPRISE_PERCENT" hidden="1">"c4148"</definedName>
    <definedName name="IQ_EST_BV_SURPRISE_PERCENT_REUT" hidden="1">"c5434"</definedName>
    <definedName name="IQ_EST_CAPEX_DIFF" hidden="1">"c4149"</definedName>
    <definedName name="IQ_EST_CAPEX_GROWTH_1YR" hidden="1">"c3588"</definedName>
    <definedName name="IQ_EST_CAPEX_GROWTH_1YR_REUT" hidden="1">"c5447"</definedName>
    <definedName name="IQ_EST_CAPEX_GROWTH_2YR" hidden="1">"c3589"</definedName>
    <definedName name="IQ_EST_CAPEX_GROWTH_2YR_REUT" hidden="1">"c5448"</definedName>
    <definedName name="IQ_EST_CAPEX_GROWTH_Q_1YR" hidden="1">"c3590"</definedName>
    <definedName name="IQ_EST_CAPEX_GROWTH_Q_1YR_REUT" hidden="1">"c5449"</definedName>
    <definedName name="IQ_EST_CAPEX_SEQ_GROWTH_Q" hidden="1">"c3591"</definedName>
    <definedName name="IQ_EST_CAPEX_SEQ_GROWTH_Q_REUT" hidden="1">"c5450"</definedName>
    <definedName name="IQ_EST_CAPEX_SURPRISE_PERCENT" hidden="1">"c4151"</definedName>
    <definedName name="IQ_EST_CASH_FLOW_DIFF" hidden="1">"c4152"</definedName>
    <definedName name="IQ_EST_CASH_FLOW_SURPRISE_PERCENT" hidden="1">"c4161"</definedName>
    <definedName name="IQ_EST_CASH_OPER_DIFF" hidden="1">"c4162"</definedName>
    <definedName name="IQ_EST_CASH_OPER_SURPRISE_PERCENT" hidden="1">"c4248"</definedName>
    <definedName name="IQ_EST_CFPS_DIFF" hidden="1">"c1871"</definedName>
    <definedName name="IQ_EST_CFPS_DIFF_REUT" hidden="1">"c3892"</definedName>
    <definedName name="IQ_EST_CFPS_GROWTH_1YR" hidden="1">"c1774"</definedName>
    <definedName name="IQ_EST_CFPS_GROWTH_1YR_REUT" hidden="1">"c3878"</definedName>
    <definedName name="IQ_EST_CFPS_GROWTH_2YR" hidden="1">"c1775"</definedName>
    <definedName name="IQ_EST_CFPS_GROWTH_2YR_REUT" hidden="1">"c3879"</definedName>
    <definedName name="IQ_EST_CFPS_GROWTH_Q_1YR" hidden="1">"c1776"</definedName>
    <definedName name="IQ_EST_CFPS_GROWTH_Q_1YR_REUT" hidden="1">"c3880"</definedName>
    <definedName name="IQ_EST_CFPS_SEQ_GROWTH_Q" hidden="1">"c1777"</definedName>
    <definedName name="IQ_EST_CFPS_SEQ_GROWTH_Q_REUT" hidden="1">"c3881"</definedName>
    <definedName name="IQ_EST_CFPS_SURPRISE_PERCENT" hidden="1">"c1872"</definedName>
    <definedName name="IQ_EST_CFPS_SURPRISE_PERCENT_REUT" hidden="1">"c3893"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DISTRIBUTABLE_CASH_DIFF" hidden="1">"c4276"</definedName>
    <definedName name="IQ_EST_DISTRIBUTABLE_CASH_GROWTH_1YR" hidden="1">"c4413"</definedName>
    <definedName name="IQ_EST_DISTRIBUTABLE_CASH_GROWTH_2YR" hidden="1">"c4414"</definedName>
    <definedName name="IQ_EST_DISTRIBUTABLE_CASH_GROWTH_Q_1YR" hidden="1">"c4415"</definedName>
    <definedName name="IQ_EST_DISTRIBUTABLE_CASH_SEQ_GROWTH_Q" hidden="1">"c4416"</definedName>
    <definedName name="IQ_EST_DISTRIBUTABLE_CASH_SHARE_DIFF" hidden="1">"c4284"</definedName>
    <definedName name="IQ_EST_DISTRIBUTABLE_CASH_SHARE_GROWTH_1YR" hidden="1">"c4417"</definedName>
    <definedName name="IQ_EST_DISTRIBUTABLE_CASH_SHARE_GROWTH_2YR" hidden="1">"c4418"</definedName>
    <definedName name="IQ_EST_DISTRIBUTABLE_CASH_SHARE_GROWTH_Q_1YR" hidden="1">"c4419"</definedName>
    <definedName name="IQ_EST_DISTRIBUTABLE_CASH_SHARE_SEQ_GROWTH_Q" hidden="1">"c4420"</definedName>
    <definedName name="IQ_EST_DISTRIBUTABLE_CASH_SHARE_SURPRISE_PERCENT" hidden="1">"c4293"</definedName>
    <definedName name="IQ_EST_DISTRIBUTABLE_CASH_SURPRISE_PERCENT" hidden="1">"c4295"</definedName>
    <definedName name="IQ_EST_DPS_DIFF" hidden="1">"c1873"</definedName>
    <definedName name="IQ_EST_DPS_DIFF_REUT" hidden="1">"c3894"</definedName>
    <definedName name="IQ_EST_DPS_GROWTH_1YR" hidden="1">"c1778"</definedName>
    <definedName name="IQ_EST_DPS_GROWTH_1YR_REUT" hidden="1">"c3882"</definedName>
    <definedName name="IQ_EST_DPS_GROWTH_2YR" hidden="1">"c1779"</definedName>
    <definedName name="IQ_EST_DPS_GROWTH_2YR_REUT" hidden="1">"c3883"</definedName>
    <definedName name="IQ_EST_DPS_GROWTH_Q_1YR" hidden="1">"c1780"</definedName>
    <definedName name="IQ_EST_DPS_GROWTH_Q_1YR_REUT" hidden="1">"c3884"</definedName>
    <definedName name="IQ_EST_DPS_SEQ_GROWTH_Q" hidden="1">"c1781"</definedName>
    <definedName name="IQ_EST_DPS_SEQ_GROWTH_Q_REUT" hidden="1">"c3885"</definedName>
    <definedName name="IQ_EST_DPS_SURPRISE_PERCENT" hidden="1">"c1874"</definedName>
    <definedName name="IQ_EST_DPS_SURPRISE_PERCENT_REUT" hidden="1">"c3895"</definedName>
    <definedName name="IQ_EST_EBIT_DIFF" hidden="1">"c1875"</definedName>
    <definedName name="IQ_EST_EBIT_DIFF_REUT" hidden="1">"c5413"</definedName>
    <definedName name="IQ_EST_EBIT_GW_DIFF" hidden="1">"c4304"</definedName>
    <definedName name="IQ_EST_EBIT_GW_SURPRISE_PERCENT" hidden="1">"c4313"</definedName>
    <definedName name="IQ_EST_EBIT_SBC_DIFF" hidden="1">"c4314"</definedName>
    <definedName name="IQ_EST_EBIT_SBC_GW_DIFF" hidden="1">"c4318"</definedName>
    <definedName name="IQ_EST_EBIT_SBC_GW_SURPRISE_PERCENT" hidden="1">"c4327"</definedName>
    <definedName name="IQ_EST_EBIT_SBC_SURPRISE_PERCENT" hidden="1">"c4333"</definedName>
    <definedName name="IQ_EST_EBIT_SURPRISE_PERCENT" hidden="1">"c1876"</definedName>
    <definedName name="IQ_EST_EBIT_SURPRISE_PERCENT_REUT" hidden="1">"c5414"</definedName>
    <definedName name="IQ_EST_EBITDA_DIFF" hidden="1">"c1867"</definedName>
    <definedName name="IQ_EST_EBITDA_DIFF_REUT" hidden="1">"c3888"</definedName>
    <definedName name="IQ_EST_EBITDA_GROWTH_1YR" hidden="1">"c1766"</definedName>
    <definedName name="IQ_EST_EBITDA_GROWTH_1YR_REUT" hidden="1">"c3864"</definedName>
    <definedName name="IQ_EST_EBITDA_GROWTH_2YR" hidden="1">"c1767"</definedName>
    <definedName name="IQ_EST_EBITDA_GROWTH_2YR_REUT" hidden="1">"c3865"</definedName>
    <definedName name="IQ_EST_EBITDA_GROWTH_Q_1YR" hidden="1">"c1768"</definedName>
    <definedName name="IQ_EST_EBITDA_GROWTH_Q_1YR_REUT" hidden="1">"c3866"</definedName>
    <definedName name="IQ_EST_EBITDA_SBC_DIFF" hidden="1">"c4335"</definedName>
    <definedName name="IQ_EST_EBITDA_SBC_SURPRISE_PERCENT" hidden="1">"c4344"</definedName>
    <definedName name="IQ_EST_EBITDA_SEQ_GROWTH_Q" hidden="1">"c1769"</definedName>
    <definedName name="IQ_EST_EBITDA_SEQ_GROWTH_Q_REUT" hidden="1">"c3867"</definedName>
    <definedName name="IQ_EST_EBITDA_SURPRISE_PERCENT" hidden="1">"c1868"</definedName>
    <definedName name="IQ_EST_EBITDA_SURPRISE_PERCENT_REUT" hidden="1">"c3889"</definedName>
    <definedName name="IQ_EST_EBT_SBC_DIFF" hidden="1">"c4348"</definedName>
    <definedName name="IQ_EST_EBT_SBC_GW_DIFF" hidden="1">"c4352"</definedName>
    <definedName name="IQ_EST_EBT_SBC_GW_SURPRISE_PERCENT" hidden="1">"c4361"</definedName>
    <definedName name="IQ_EST_EBT_SBC_SURPRISE_PERCENT" hidden="1">"c4367"</definedName>
    <definedName name="IQ_EST_EPS_DIFF" hidden="1">"c1864"</definedName>
    <definedName name="IQ_EST_EPS_DIFF_REUT" hidden="1">"c5458"</definedName>
    <definedName name="IQ_EST_EPS_GROWTH_1YR" hidden="1">"c1636"</definedName>
    <definedName name="IQ_EST_EPS_GROWTH_1YR_REUT" hidden="1">"c3646"</definedName>
    <definedName name="IQ_EST_EPS_GROWTH_2YR" hidden="1">"c1637"</definedName>
    <definedName name="IQ_EST_EPS_GROWTH_2YR_REUT" hidden="1">"c3858"</definedName>
    <definedName name="IQ_EST_EPS_GROWTH_5YR" hidden="1">"c1655"</definedName>
    <definedName name="IQ_EST_EPS_GROWTH_5YR_BOTTOM_UP" hidden="1">"c5487"</definedName>
    <definedName name="IQ_EST_EPS_GROWTH_5YR_BOTTOM_UP_REUT" hidden="1">"c5495"</definedName>
    <definedName name="IQ_EST_EPS_GROWTH_5YR_HIGH" hidden="1">"c1657"</definedName>
    <definedName name="IQ_EST_EPS_GROWTH_5YR_HIGH_REUT" hidden="1">"c5322"</definedName>
    <definedName name="IQ_EST_EPS_GROWTH_5YR_LOW" hidden="1">"c1658"</definedName>
    <definedName name="IQ_EST_EPS_GROWTH_5YR_LOW_REUT" hidden="1">"c5323"</definedName>
    <definedName name="IQ_EST_EPS_GROWTH_5YR_MEDIAN" hidden="1">"c1656"</definedName>
    <definedName name="IQ_EST_EPS_GROWTH_5YR_MEDIAN_REUT" hidden="1">"c5321"</definedName>
    <definedName name="IQ_EST_EPS_GROWTH_5YR_NUM" hidden="1">"c1659"</definedName>
    <definedName name="IQ_EST_EPS_GROWTH_5YR_NUM_REUT" hidden="1">"c5324"</definedName>
    <definedName name="IQ_EST_EPS_GROWTH_5YR_REUT" hidden="1">"c3633"</definedName>
    <definedName name="IQ_EST_EPS_GROWTH_5YR_STDDEV" hidden="1">"c1660"</definedName>
    <definedName name="IQ_EST_EPS_GROWTH_5YR_STDDEV_REUT" hidden="1">"c5325"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EPS_SBC_DIFF" hidden="1">"c4374"</definedName>
    <definedName name="IQ_EST_EPS_SBC_GW_DIFF" hidden="1">"c4378"</definedName>
    <definedName name="IQ_EST_EPS_SBC_GW_SURPRISE_PERCENT" hidden="1">"c4387"</definedName>
    <definedName name="IQ_EST_EPS_SBC_SURPRISE_PERCENT" hidden="1">"c4393"</definedName>
    <definedName name="IQ_EST_EPS_SEQ_GROWTH_Q" hidden="1">"c1764"</definedName>
    <definedName name="IQ_EST_EPS_SEQ_GROWTH_Q_REUT" hidden="1">"c3859"</definedName>
    <definedName name="IQ_EST_EPS_SURPRISE" hidden="1">"c1635"</definedName>
    <definedName name="IQ_EST_EPS_SURPRISE_PERCENT" hidden="1">"c1635"</definedName>
    <definedName name="IQ_EST_EPS_SURPRISE_PERCENT_REUT" hidden="1">"c5459"</definedName>
    <definedName name="IQ_EST_FFO_ADJ_DIFF" hidden="1">"c4433"</definedName>
    <definedName name="IQ_EST_FFO_ADJ_GROWTH_1YR" hidden="1">"c4421"</definedName>
    <definedName name="IQ_EST_FFO_ADJ_GROWTH_2YR" hidden="1">"c4422"</definedName>
    <definedName name="IQ_EST_FFO_ADJ_GROWTH_Q_1YR" hidden="1">"c4423"</definedName>
    <definedName name="IQ_EST_FFO_ADJ_SEQ_GROWTH_Q" hidden="1">"c4424"</definedName>
    <definedName name="IQ_EST_FFO_ADJ_SURPRISE_PERCENT" hidden="1">"c4442"</definedName>
    <definedName name="IQ_EST_FFO_DIFF" hidden="1">"c1869"</definedName>
    <definedName name="IQ_EST_FFO_DIFF_REUT" hidden="1">"c3890"</definedName>
    <definedName name="IQ_EST_FFO_GROWTH_1YR" hidden="1">"c1770"</definedName>
    <definedName name="IQ_EST_FFO_GROWTH_1YR_REUT" hidden="1">"c3874"</definedName>
    <definedName name="IQ_EST_FFO_GROWTH_2YR" hidden="1">"c1771"</definedName>
    <definedName name="IQ_EST_FFO_GROWTH_2YR_REUT" hidden="1">"c3875"</definedName>
    <definedName name="IQ_EST_FFO_GROWTH_Q_1YR" hidden="1">"c1772"</definedName>
    <definedName name="IQ_EST_FFO_GROWTH_Q_1YR_REUT" hidden="1">"c3876"</definedName>
    <definedName name="IQ_EST_FFO_SEQ_GROWTH_Q" hidden="1">"c1773"</definedName>
    <definedName name="IQ_EST_FFO_SEQ_GROWTH_Q_REUT" hidden="1">"c3877"</definedName>
    <definedName name="IQ_EST_FFO_SHARE_DIFF" hidden="1">"c4444"</definedName>
    <definedName name="IQ_EST_FFO_SHARE_GROWTH_1YR" hidden="1">"c4425"</definedName>
    <definedName name="IQ_EST_FFO_SHARE_GROWTH_2YR" hidden="1">"c4426"</definedName>
    <definedName name="IQ_EST_FFO_SHARE_GROWTH_Q_1YR" hidden="1">"c4427"</definedName>
    <definedName name="IQ_EST_FFO_SHARE_SEQ_GROWTH_Q" hidden="1">"c4428"</definedName>
    <definedName name="IQ_EST_FFO_SHARE_SHARE_DIFF_REUT" hidden="1">"c3890"</definedName>
    <definedName name="IQ_EST_FFO_SHARE_SHARE_SURPRISE_PERCENT_REUT" hidden="1">"c3891"</definedName>
    <definedName name="IQ_EST_FFO_SHARE_SURPRISE_PERCENT" hidden="1">"c4453"</definedName>
    <definedName name="IQ_EST_FFO_SURPRISE_PERCENT" hidden="1">"c1870"</definedName>
    <definedName name="IQ_EST_FFO_SURPRISE_PERCENT_REUT" hidden="1">"c3891"</definedName>
    <definedName name="IQ_EST_FOOTNOTE" hidden="1">"c4540"</definedName>
    <definedName name="IQ_EST_FOOTNOTE_REUT" hidden="1">"c5478"</definedName>
    <definedName name="IQ_EST_MAINT_CAPEX_DIFF" hidden="1">"c4456"</definedName>
    <definedName name="IQ_EST_MAINT_CAPEX_GROWTH_1YR" hidden="1">"c4429"</definedName>
    <definedName name="IQ_EST_MAINT_CAPEX_GROWTH_2YR" hidden="1">"c4430"</definedName>
    <definedName name="IQ_EST_MAINT_CAPEX_GROWTH_Q_1YR" hidden="1">"c4431"</definedName>
    <definedName name="IQ_EST_MAINT_CAPEX_SEQ_GROWTH_Q" hidden="1">"c4432"</definedName>
    <definedName name="IQ_EST_MAINT_CAPEX_SURPRISE_PERCENT" hidden="1">"c4465"</definedName>
    <definedName name="IQ_EST_NAV_DIFF" hidden="1">"c1895"</definedName>
    <definedName name="IQ_EST_NAV_SHARE_SURPRISE_PERCENT" hidden="1">"c1896"</definedName>
    <definedName name="IQ_EST_NAV_SURPRISE_PERCENT" hidden="1">"c1896"</definedName>
    <definedName name="IQ_EST_NET_DEBT_DIFF" hidden="1">"c4466"</definedName>
    <definedName name="IQ_EST_NET_DEBT_SURPRISE_PERCENT" hidden="1">"c4468"</definedName>
    <definedName name="IQ_EST_NI_DIFF" hidden="1">"c1885"</definedName>
    <definedName name="IQ_EST_NI_DIFF_REUT" hidden="1">"c5423"</definedName>
    <definedName name="IQ_EST_NI_GW_DIFF" hidden="1">"c1887"</definedName>
    <definedName name="IQ_EST_NI_GW_DIFF_REUT" hidden="1">"c5425"</definedName>
    <definedName name="IQ_EST_NI_GW_SURPRISE_PERCENT" hidden="1">"c1888"</definedName>
    <definedName name="IQ_EST_NI_GW_SURPRISE_PERCENT_REUT" hidden="1">"c5426"</definedName>
    <definedName name="IQ_EST_NI_REPORT_DIFF" hidden="1">"c1889"</definedName>
    <definedName name="IQ_EST_NI_REPORT_DIFF_REUT" hidden="1">"c5427"</definedName>
    <definedName name="IQ_EST_NI_REPORT_SURPRISE_PERCENT" hidden="1">"c1890"</definedName>
    <definedName name="IQ_EST_NI_REPORT_SURPRISE_PERCENT_REUT" hidden="1">"c5428"</definedName>
    <definedName name="IQ_EST_NI_SBC_DIFF" hidden="1">"c4472"</definedName>
    <definedName name="IQ_EST_NI_SBC_GW_DIFF" hidden="1">"c4476"</definedName>
    <definedName name="IQ_EST_NI_SBC_GW_SURPRISE_PERCENT" hidden="1">"c4485"</definedName>
    <definedName name="IQ_EST_NI_SBC_SURPRISE_PERCENT" hidden="1">"c4491"</definedName>
    <definedName name="IQ_EST_NI_SURPRISE_PERCENT" hidden="1">"c1886"</definedName>
    <definedName name="IQ_EST_NI_SURPRISE_PERCENT_REUT" hidden="1">"c5424"</definedName>
    <definedName name="IQ_EST_NUM_BUY" hidden="1">"c1759"</definedName>
    <definedName name="IQ_EST_NUM_BUY_REUT" hidden="1">"c3869"</definedName>
    <definedName name="IQ_EST_NUM_HIGH_REC" hidden="1">"c5649"</definedName>
    <definedName name="IQ_EST_NUM_HIGH_REC_REUT" hidden="1">"c3870"</definedName>
    <definedName name="IQ_EST_NUM_HIGHEST_REC" hidden="1">"c5648"</definedName>
    <definedName name="IQ_EST_NUM_HIGHEST_REC_REUT" hidden="1">"c3869"</definedName>
    <definedName name="IQ_EST_NUM_HOLD" hidden="1">"c1761"</definedName>
    <definedName name="IQ_EST_NUM_HOLD_REUT" hidden="1">"c3871"</definedName>
    <definedName name="IQ_EST_NUM_LOW_REC" hidden="1">"c5651"</definedName>
    <definedName name="IQ_EST_NUM_LOW_REC_REUT" hidden="1">"c3872"</definedName>
    <definedName name="IQ_EST_NUM_LOWEST_REC" hidden="1">"c5652"</definedName>
    <definedName name="IQ_EST_NUM_LOWEST_REC_REUT" hidden="1">"c3873"</definedName>
    <definedName name="IQ_EST_NUM_NEUTRAL_REC" hidden="1">"c5650"</definedName>
    <definedName name="IQ_EST_NUM_NEUTRAL_REC_REUT" hidden="1">"c3871"</definedName>
    <definedName name="IQ_EST_NUM_NO_OPINION" hidden="1">"c1758"</definedName>
    <definedName name="IQ_EST_NUM_NO_OPINION_REUT" hidden="1">"c3868"</definedName>
    <definedName name="IQ_EST_NUM_OUTPERFORM" hidden="1">"c1760"</definedName>
    <definedName name="IQ_EST_NUM_OUTPERFORM_REUT" hidden="1">"c3870"</definedName>
    <definedName name="IQ_EST_NUM_SELL" hidden="1">"c1763"</definedName>
    <definedName name="IQ_EST_NUM_SELL_REUT" hidden="1">"c3873"</definedName>
    <definedName name="IQ_EST_NUM_UNDERPERFORM" hidden="1">"c1762"</definedName>
    <definedName name="IQ_EST_NUM_UNDERPERFORM_REUT" hidden="1">"c3872"</definedName>
    <definedName name="IQ_EST_OPER_INC_DIFF" hidden="1">"c1877"</definedName>
    <definedName name="IQ_EST_OPER_INC_DIFF_REUT" hidden="1">"c5415"</definedName>
    <definedName name="IQ_EST_OPER_INC_SURPRISE_PERCENT" hidden="1">"c1878"</definedName>
    <definedName name="IQ_EST_OPER_INC_SURPRISE_PERCENT_REUT" hidden="1">"c5416"</definedName>
    <definedName name="IQ_EST_PRE_TAX_DIFF" hidden="1">"c1879"</definedName>
    <definedName name="IQ_EST_PRE_TAX_DIFF_REUT" hidden="1">"c5417"</definedName>
    <definedName name="IQ_EST_PRE_TAX_GW_DIFF" hidden="1">"c1881"</definedName>
    <definedName name="IQ_EST_PRE_TAX_GW_DIFF_REUT" hidden="1">"c5419"</definedName>
    <definedName name="IQ_EST_PRE_TAX_GW_SURPRISE_PERCENT" hidden="1">"c1882"</definedName>
    <definedName name="IQ_EST_PRE_TAX_GW_SURPRISE_PERCENT_REUT" hidden="1">"c5420"</definedName>
    <definedName name="IQ_EST_PRE_TAX_REPORT_DIFF" hidden="1">"c1883"</definedName>
    <definedName name="IQ_EST_PRE_TAX_REPORT_DIFF_REUT" hidden="1">"c5421"</definedName>
    <definedName name="IQ_EST_PRE_TAX_REPORT_SURPRISE_PERCENT" hidden="1">"c1884"</definedName>
    <definedName name="IQ_EST_PRE_TAX_REPORT_SURPRISE_PERCENT_REUT" hidden="1">"c5422"</definedName>
    <definedName name="IQ_EST_PRE_TAX_SURPRISE_PERCENT" hidden="1">"c1880"</definedName>
    <definedName name="IQ_EST_PRE_TAX_SURPRISE_PERCENT_REUT" hidden="1">"c5418"</definedName>
    <definedName name="IQ_EST_RECURRING_PROFIT_SHARE_DIFF" hidden="1">"c4505"</definedName>
    <definedName name="IQ_EST_RECURRING_PROFIT_SHARE_SURPRISE_PERCENT" hidden="1">"c4515"</definedName>
    <definedName name="IQ_EST_REV_DIFF" hidden="1">"c1865"</definedName>
    <definedName name="IQ_EST_REV_DIFF_REUT" hidden="1">"c3886"</definedName>
    <definedName name="IQ_EST_REV_GROWTH_1YR" hidden="1">"c1638"</definedName>
    <definedName name="IQ_EST_REV_GROWTH_1YR_REUT" hidden="1">"c3860"</definedName>
    <definedName name="IQ_EST_REV_GROWTH_2YR" hidden="1">"c1639"</definedName>
    <definedName name="IQ_EST_REV_GROWTH_2YR_REUT" hidden="1">"c3861"</definedName>
    <definedName name="IQ_EST_REV_GROWTH_Q_1YR" hidden="1">"c1640"</definedName>
    <definedName name="IQ_EST_REV_GROWTH_Q_1YR_REUT" hidden="1">"c3862"</definedName>
    <definedName name="IQ_EST_REV_SEQ_GROWTH_Q" hidden="1">"c1765"</definedName>
    <definedName name="IQ_EST_REV_SEQ_GROWTH_Q_REUT" hidden="1">"c3863"</definedName>
    <definedName name="IQ_EST_REV_SURPRISE_PERCENT" hidden="1">"c1866"</definedName>
    <definedName name="IQ_EST_REV_SURPRISE_PERCENT_REUT" hidden="1">"c3887"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"c165"</definedName>
    <definedName name="IQ_EV_OVER_REVENUE_EST_1" hidden="1">"c166"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ADJ_EST" hidden="1">"c4434"</definedName>
    <definedName name="IQ_FFO_ADJ_EST_CIQ" hidden="1">"c4959"</definedName>
    <definedName name="IQ_FFO_ADJ_GUIDANCE" hidden="1">"c4436"</definedName>
    <definedName name="IQ_FFO_ADJ_HIGH_EST" hidden="1">"c4437"</definedName>
    <definedName name="IQ_FFO_ADJ_HIGH_EST_CIQ" hidden="1">"c4962"</definedName>
    <definedName name="IQ_FFO_ADJ_HIGH_GUIDANCE" hidden="1">"c4202"</definedName>
    <definedName name="IQ_FFO_ADJ_LOW_EST" hidden="1">"c4438"</definedName>
    <definedName name="IQ_FFO_ADJ_LOW_EST_CIQ" hidden="1">"c4963"</definedName>
    <definedName name="IQ_FFO_ADJ_LOW_GUIDANCE" hidden="1">"c4242"</definedName>
    <definedName name="IQ_FFO_ADJ_MEDIAN_EST" hidden="1">"c4439"</definedName>
    <definedName name="IQ_FFO_ADJ_MEDIAN_EST_CIQ" hidden="1">"c4964"</definedName>
    <definedName name="IQ_FFO_ADJ_NUM_EST" hidden="1">"c4440"</definedName>
    <definedName name="IQ_FFO_ADJ_NUM_EST_CIQ" hidden="1">"c4965"</definedName>
    <definedName name="IQ_FFO_ADJ_STDDEV_EST" hidden="1">"c4441"</definedName>
    <definedName name="IQ_FFO_ADJ_STDDEV_EST_CIQ" hidden="1">"c4966"</definedName>
    <definedName name="IQ_FFO_EST" hidden="1">"c418"</definedName>
    <definedName name="IQ_FFO_EST_CIQ" hidden="1">"c4970"</definedName>
    <definedName name="IQ_FFO_EST_REUT" hidden="1">"c3837"</definedName>
    <definedName name="IQ_FFO_GUIDANCE" hidden="1">"c4443"</definedName>
    <definedName name="IQ_FFO_HIGH_EST" hidden="1">"c419"</definedName>
    <definedName name="IQ_FFO_HIGH_EST_CIQ" hidden="1">"c4977"</definedName>
    <definedName name="IQ_FFO_HIGH_EST_REUT" hidden="1">"c3839"</definedName>
    <definedName name="IQ_FFO_HIGH_GUIDANCE" hidden="1">"c4184"</definedName>
    <definedName name="IQ_FFO_LOW_EST" hidden="1">"c420"</definedName>
    <definedName name="IQ_FFO_LOW_EST_CIQ" hidden="1">"c4978"</definedName>
    <definedName name="IQ_FFO_LOW_EST_REUT" hidden="1">"c3840"</definedName>
    <definedName name="IQ_FFO_LOW_GUIDANCE" hidden="1">"c4224"</definedName>
    <definedName name="IQ_FFO_MEDIAN_EST" hidden="1">"c1665"</definedName>
    <definedName name="IQ_FFO_MEDIAN_EST_CIQ" hidden="1">"c4979"</definedName>
    <definedName name="IQ_FFO_MEDIAN_EST_REUT" hidden="1">"c3838"</definedName>
    <definedName name="IQ_FFO_NUM_EST" hidden="1">"c421"</definedName>
    <definedName name="IQ_FFO_NUM_EST_CIQ" hidden="1">"c4980"</definedName>
    <definedName name="IQ_FFO_NUM_EST_REUT" hidden="1">"c3841"</definedName>
    <definedName name="IQ_FFO_PAYOUT_RATIO" hidden="1">"c3492"</definedName>
    <definedName name="IQ_FFO_SHARE_ACT_OR_EST" hidden="1">"c4446"</definedName>
    <definedName name="IQ_FFO_SHARE_EST" hidden="1">"c4445"</definedName>
    <definedName name="IQ_FFO_SHARE_GUIDANCE" hidden="1">"c4447"</definedName>
    <definedName name="IQ_FFO_SHARE_HIGH_EST" hidden="1">"c4448"</definedName>
    <definedName name="IQ_FFO_SHARE_HIGH_GUIDANCE" hidden="1">"c4203"</definedName>
    <definedName name="IQ_FFO_SHARE_LOW_EST" hidden="1">"c4449"</definedName>
    <definedName name="IQ_FFO_SHARE_LOW_GUIDANCE" hidden="1">"c4243"</definedName>
    <definedName name="IQ_FFO_SHARE_MEDIAN_EST" hidden="1">"c4450"</definedName>
    <definedName name="IQ_FFO_SHARE_NUM_EST" hidden="1">"c4451"</definedName>
    <definedName name="IQ_FFO_SHARE_SHARE_EST_REUT" hidden="1">"c3837"</definedName>
    <definedName name="IQ_FFO_SHARE_SHARE_HIGH_EST_REUT" hidden="1">"c3839"</definedName>
    <definedName name="IQ_FFO_SHARE_SHARE_LOW_EST_REUT" hidden="1">"c3840"</definedName>
    <definedName name="IQ_FFO_SHARE_SHARE_MEDIAN_EST_REUT" hidden="1">"c3838"</definedName>
    <definedName name="IQ_FFO_SHARE_SHARE_NUM_EST_REUT" hidden="1">"c3841"</definedName>
    <definedName name="IQ_FFO_SHARE_SHARE_STDDEV_EST_REUT" hidden="1">"c3842"</definedName>
    <definedName name="IQ_FFO_SHARE_STDDEV_EST" hidden="1">"c4452"</definedName>
    <definedName name="IQ_FFO_STDDEV_EST" hidden="1">"c422"</definedName>
    <definedName name="IQ_FFO_STDDEV_EST_CIQ" hidden="1">"c4981"</definedName>
    <definedName name="IQ_FFO_STDDEV_EST_REUT" hidden="1">"c3842"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AMOUNT" hidden="1">"c240"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OWNER" hidden="1">"c239"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LOAT" hidden="1">"c225"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C" hidden="1">"c464"</definedName>
    <definedName name="IQ_GAIN_ASSETS_REC_BNK" hidden="1">"c465"</definedName>
    <definedName name="IQ_GAIN_ASSETS_REC_BR" hidden="1">"c466"</definedName>
    <definedName name="IQ_GAIN_ASSETS_REC_FIN" hidden="1">"c467"</definedName>
    <definedName name="IQ_GAIN_ASSETS_REC_INS" hidden="1">"c468"</definedName>
    <definedName name="IQ_GAIN_ASSETS_REC_REIT" hidden="1">"c469"</definedName>
    <definedName name="IQ_GAIN_ASSETS_REC_UTI" hidden="1">"c470"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C" hidden="1">"c487"</definedName>
    <definedName name="IQ_GAIN_INVEST_REC_BNK" hidden="1">"c488"</definedName>
    <definedName name="IQ_GAIN_INVEST_REC_BR" hidden="1">"c489"</definedName>
    <definedName name="IQ_GAIN_INVEST_REC_FIN" hidden="1">"c490"</definedName>
    <definedName name="IQ_GAIN_INVEST_REC_INS" hidden="1">"c491"</definedName>
    <definedName name="IQ_GAIN_INVEST_REC_REIT" hidden="1">"c492"</definedName>
    <definedName name="IQ_GAIN_INVEST_REC_UTI" hidden="1">"c493"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"c505"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"c506"</definedName>
    <definedName name="IQ_GEO_SEG_EBT_ABS" hidden="1">"c4094"</definedName>
    <definedName name="IQ_GEO_SEG_EBT_TOTAL" hidden="1">"c4121"</definedName>
    <definedName name="IQ_GEO_SEG_GP" hidden="1">"c507"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"c508"</definedName>
    <definedName name="IQ_GEO_SEG_NI_ABS" hidden="1">"c4093"</definedName>
    <definedName name="IQ_GEO_SEG_NI_TOTAL" hidden="1">"c4122"</definedName>
    <definedName name="IQ_GEO_SEG_OPER_INC" hidden="1">"c509"</definedName>
    <definedName name="IQ_GEO_SEG_OPER_INC_ABS" hidden="1">"c4097"</definedName>
    <definedName name="IQ_GEO_SEG_OPER_INC_TOTAL" hidden="1">"c4118"</definedName>
    <definedName name="IQ_GEO_SEG_REV" hidden="1">"c510"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GW" hidden="1">"c519"</definedName>
    <definedName name="IQ_GROSS_INTAN" hidden="1">"c520"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" hidden="1">"c531"</definedName>
    <definedName name="IQ_GW_AMORT_BR" hidden="1">"c532"</definedName>
    <definedName name="IQ_GW_AMORT_CF" hidden="1">"c533"</definedName>
    <definedName name="IQ_GW_AMORT_CF_BNK" hidden="1">"c534"</definedName>
    <definedName name="IQ_GW_AMORT_CF_BR" hidden="1">"c535"</definedName>
    <definedName name="IQ_GW_AMORT_CF_FIN" hidden="1">"c536"</definedName>
    <definedName name="IQ_GW_AMORT_CF_INS" hidden="1">"c537"</definedName>
    <definedName name="IQ_GW_AMORT_CF_REIT" hidden="1">"c538"</definedName>
    <definedName name="IQ_GW_AMORT_CF_UTI" hidden="1">"c539"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AIR_OIL" hidden="1">"c547"</definedName>
    <definedName name="IQ_IMPAIRMENT_GW" hidden="1">"c548"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" hidden="1">"c1534"</definedName>
    <definedName name="IQ_INSIDER_3MTH_BOUGHT_PCT" hidden="1">"c1534"</definedName>
    <definedName name="IQ_INSIDER_3MTH_NET" hidden="1">"c1535"</definedName>
    <definedName name="IQ_INSIDER_3MTH_NET_PCT" hidden="1">"c1535"</definedName>
    <definedName name="IQ_INSIDER_3MTH_SOLD" hidden="1">"c1533"</definedName>
    <definedName name="IQ_INSIDER_3MTH_SOLD_PCT" hidden="1">"c1533"</definedName>
    <definedName name="IQ_INSIDER_6MTH_BOUGHT" hidden="1">"c1537"</definedName>
    <definedName name="IQ_INSIDER_6MTH_BOUGHT_PCT" hidden="1">"c1537"</definedName>
    <definedName name="IQ_INSIDER_6MTH_NET" hidden="1">"c1538"</definedName>
    <definedName name="IQ_INSIDER_6MTH_NET_PCT" hidden="1">"c1538"</definedName>
    <definedName name="IQ_INSIDER_6MTH_SOLD" hidden="1">"c1536"</definedName>
    <definedName name="IQ_INSIDER_6MTH_SOLD_PCT" hidden="1">"c1536"</definedName>
    <definedName name="IQ_INSIDER_AMOUNT" hidden="1">"c238"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AMOUNT" hidden="1">"c236"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_AMORT" hidden="1">"c605"</definedName>
    <definedName name="IQ_INTAN_AMORT_BR" hidden="1">"c606"</definedName>
    <definedName name="IQ_INTAN_AMORT_CF" hidden="1">"c607"</definedName>
    <definedName name="IQ_INTAN_AMORT_CF_BNK" hidden="1">"c608"</definedName>
    <definedName name="IQ_INTAN_AMORT_CF_BR" hidden="1">"c609"</definedName>
    <definedName name="IQ_INTAN_AMORT_CF_FIN" hidden="1">"c610"</definedName>
    <definedName name="IQ_INTAN_AMORT_CF_INS" hidden="1">"c611"</definedName>
    <definedName name="IQ_INTAN_AMORT_CF_REIT" hidden="1">"c612"</definedName>
    <definedName name="IQ_INTAN_AMORT_CF_UTI" hidden="1">"c613"</definedName>
    <definedName name="IQ_INTAN_AMORT_FIN" hidden="1">"c614"</definedName>
    <definedName name="IQ_INTAN_AMORT_INS" hidden="1">"c615"</definedName>
    <definedName name="IQ_INTAN_AMORT_REIT" hidden="1">"c616"</definedName>
    <definedName name="IQ_INTAN_AMORT_UTI" hidden="1">"c617"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EBIT_MARGIN" hidden="1">"c151"</definedName>
    <definedName name="IQ_LAST_EBITDA_MARGIN" hidden="1">"c150"</definedName>
    <definedName name="IQ_LAST_GROSS_MARGIN" hidden="1">"c149"</definedName>
    <definedName name="IQ_LAST_NET_INC_MARGIN" hidden="1">"c152"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_SENIOR_DEBT" hidden="1">"c702"</definedName>
    <definedName name="IQ_LT_SUB_DEBT" hidden="1">"c703"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CAPEX_EST" hidden="1">"c4457"</definedName>
    <definedName name="IQ_MAINT_CAPEX_GUIDANCE" hidden="1">"c4459"</definedName>
    <definedName name="IQ_MAINT_CAPEX_HIGH_EST" hidden="1">"c4460"</definedName>
    <definedName name="IQ_MAINT_CAPEX_HIGH_GUIDANCE" hidden="1">"c4197"</definedName>
    <definedName name="IQ_MAINT_CAPEX_LOW_EST" hidden="1">"c4461"</definedName>
    <definedName name="IQ_MAINT_CAPEX_LOW_GUIDANCE" hidden="1">"c4237"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localSheetId="6" hidden="1">40847.5558101852</definedName>
    <definedName name="IQ_NAMES_REVISION_DATE_" hidden="1">43046.5300925926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HARE_ACT_OR_EST" hidden="1">"c2225"</definedName>
    <definedName name="IQ_NAV_SHARE_ACT_OR_EST_REUT" hidden="1">"c5623"</definedName>
    <definedName name="IQ_NAV_SHARE_EST" hidden="1">"c5609"</definedName>
    <definedName name="IQ_NAV_SHARE_EST_REUT" hidden="1">"c5617"</definedName>
    <definedName name="IQ_NAV_SHARE_HIGH_EST" hidden="1">"c5612"</definedName>
    <definedName name="IQ_NAV_SHARE_HIGH_EST_REUT" hidden="1">"c5620"</definedName>
    <definedName name="IQ_NAV_SHARE_LOW_EST" hidden="1">"c5613"</definedName>
    <definedName name="IQ_NAV_SHARE_LOW_EST_REUT" hidden="1">"c5621"</definedName>
    <definedName name="IQ_NAV_SHARE_MEDIAN_EST" hidden="1">"c5610"</definedName>
    <definedName name="IQ_NAV_SHARE_MEDIAN_EST_REUT" hidden="1">"c5618"</definedName>
    <definedName name="IQ_NAV_SHARE_NUM_EST" hidden="1">"c5614"</definedName>
    <definedName name="IQ_NAV_SHARE_NUM_EST_REUT" hidden="1">"c5622"</definedName>
    <definedName name="IQ_NAV_SHARE_STDDEV_EST" hidden="1">"c5611"</definedName>
    <definedName name="IQ_NAV_SHARE_STDDEV_EST_REUT" hidden="1">"c5619"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REUT" hidden="1">"c5473"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REUT" hidden="1">"c3976"</definedName>
    <definedName name="IQ_NET_DEBT_GUIDANCE" hidden="1">"c4467"</definedName>
    <definedName name="IQ_NET_DEBT_HIGH_EST" hidden="1">"c3518"</definedName>
    <definedName name="IQ_NET_DEBT_HIGH_EST_REUT" hidden="1">"c3978"</definedName>
    <definedName name="IQ_NET_DEBT_HIGH_GUIDANCE" hidden="1">"c4181"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REUT" hidden="1">"c3979"</definedName>
    <definedName name="IQ_NET_DEBT_LOW_GUIDANCE" hidden="1">"c4221"</definedName>
    <definedName name="IQ_NET_DEBT_MEDIAN_EST" hidden="1">"c3520"</definedName>
    <definedName name="IQ_NET_DEBT_MEDIAN_EST_REUT" hidden="1">"c3977"</definedName>
    <definedName name="IQ_NET_DEBT_NUM_EST" hidden="1">"c3515"</definedName>
    <definedName name="IQ_NET_DEBT_NUM_EST_REUT" hidden="1">"c3980"</definedName>
    <definedName name="IQ_NET_DEBT_STDDEV_EST" hidden="1">"c3516"</definedName>
    <definedName name="IQ_NET_DEBT_STDDEV_EST_REUT" hidden="1">"c3981"</definedName>
    <definedName name="IQ_NET_EARNED" hidden="1">"c2734"</definedName>
    <definedName name="IQ_NET_INC" hidden="1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"c1368"</definedName>
    <definedName name="IQ_NET_INC_CF" hidden="1">"c1397"</definedName>
    <definedName name="IQ_NET_INC_GROWTH_1" hidden="1">"c158"</definedName>
    <definedName name="IQ_NET_INC_GROWTH_2" hidden="1">"c162"</definedName>
    <definedName name="IQ_NET_INC_MARGIN" hidden="1">"c1398"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REUT" hidden="1">"c5468"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EST_REUT" hidden="1">"c5368"</definedName>
    <definedName name="IQ_NI_GAAP_GUIDANCE" hidden="1">"c4470"</definedName>
    <definedName name="IQ_NI_GAAP_HIGH_GUIDANCE" hidden="1">"c4177"</definedName>
    <definedName name="IQ_NI_GAAP_LOW_GUIDANCE" hidden="1">"c4217"</definedName>
    <definedName name="IQ_NI_GUIDANCE" hidden="1">"c4469"</definedName>
    <definedName name="IQ_NI_GW_EST" hidden="1">"c1723"</definedName>
    <definedName name="IQ_NI_GW_EST_REUT" hidden="1">"c5375"</definedName>
    <definedName name="IQ_NI_GW_GUIDANCE" hidden="1">"c4471"</definedName>
    <definedName name="IQ_NI_GW_HIGH_EST" hidden="1">"c1725"</definedName>
    <definedName name="IQ_NI_GW_HIGH_EST_REUT" hidden="1">"c5377"</definedName>
    <definedName name="IQ_NI_GW_HIGH_GUIDANCE" hidden="1">"c4178"</definedName>
    <definedName name="IQ_NI_GW_LOW_EST" hidden="1">"c1726"</definedName>
    <definedName name="IQ_NI_GW_LOW_EST_REUT" hidden="1">"c5378"</definedName>
    <definedName name="IQ_NI_GW_LOW_GUIDANCE" hidden="1">"c4218"</definedName>
    <definedName name="IQ_NI_GW_MEDIAN_EST" hidden="1">"c1724"</definedName>
    <definedName name="IQ_NI_GW_MEDIAN_EST_REUT" hidden="1">"c5376"</definedName>
    <definedName name="IQ_NI_GW_NUM_EST" hidden="1">"c1727"</definedName>
    <definedName name="IQ_NI_GW_NUM_EST_REUT" hidden="1">"c5379"</definedName>
    <definedName name="IQ_NI_GW_STDDEV_EST" hidden="1">"c1728"</definedName>
    <definedName name="IQ_NI_GW_STDDEV_EST_REUT" hidden="1">"c5380"</definedName>
    <definedName name="IQ_NI_HIGH_EST" hidden="1">"c1718"</definedName>
    <definedName name="IQ_NI_HIGH_EST_REUT" hidden="1">"c5370"</definedName>
    <definedName name="IQ_NI_HIGH_GUIDANCE" hidden="1">"c4176"</definedName>
    <definedName name="IQ_NI_LOW_EST" hidden="1">"c1719"</definedName>
    <definedName name="IQ_NI_LOW_EST_REUT" hidden="1">"c5371"</definedName>
    <definedName name="IQ_NI_LOW_GUIDANCE" hidden="1">"c4216"</definedName>
    <definedName name="IQ_NI_MARGIN" hidden="1">"c794"</definedName>
    <definedName name="IQ_NI_MEDIAN_EST" hidden="1">"c1717"</definedName>
    <definedName name="IQ_NI_MEDIAN_EST_REUT" hidden="1">"c5369"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REUT" hidden="1">"c5372"</definedName>
    <definedName name="IQ_NI_REPORTED_EST" hidden="1">"c1730"</definedName>
    <definedName name="IQ_NI_REPORTED_EST_REUT" hidden="1">"c5382"</definedName>
    <definedName name="IQ_NI_REPORTED_HIGH_EST" hidden="1">"c1732"</definedName>
    <definedName name="IQ_NI_REPORTED_HIGH_EST_REUT" hidden="1">"c5384"</definedName>
    <definedName name="IQ_NI_REPORTED_LOW_EST" hidden="1">"c1733"</definedName>
    <definedName name="IQ_NI_REPORTED_LOW_EST_REUT" hidden="1">"c5385"</definedName>
    <definedName name="IQ_NI_REPORTED_MEDIAN_EST" hidden="1">"c1731"</definedName>
    <definedName name="IQ_NI_REPORTED_MEDIAN_EST_REUT" hidden="1">"c5383"</definedName>
    <definedName name="IQ_NI_REPORTED_NUM_EST" hidden="1">"c1734"</definedName>
    <definedName name="IQ_NI_REPORTED_NUM_EST_REUT" hidden="1">"c5386"</definedName>
    <definedName name="IQ_NI_REPORTED_STDDEV_EST" hidden="1">"c1735"</definedName>
    <definedName name="IQ_NI_REPORTED_STDDEV_EST_REUT" hidden="1">"c5387"</definedName>
    <definedName name="IQ_NI_SBC_ACT_OR_EST" hidden="1">"c4474"</definedName>
    <definedName name="IQ_NI_SBC_EST" hidden="1">"c4473"</definedName>
    <definedName name="IQ_NI_SBC_GUIDANCE" hidden="1">"c4475"</definedName>
    <definedName name="IQ_NI_SBC_GW_ACT_OR_EST" hidden="1">"c4478"</definedName>
    <definedName name="IQ_NI_SBC_GW_EST" hidden="1">"c4477"</definedName>
    <definedName name="IQ_NI_SBC_GW_GUIDANCE" hidden="1">"c4479"</definedName>
    <definedName name="IQ_NI_SBC_GW_HIGH_EST" hidden="1">"c4480"</definedName>
    <definedName name="IQ_NI_SBC_GW_HIGH_GUIDANCE" hidden="1">"c4187"</definedName>
    <definedName name="IQ_NI_SBC_GW_LOW_EST" hidden="1">"c4481"</definedName>
    <definedName name="IQ_NI_SBC_GW_LOW_GUIDANCE" hidden="1">"c4227"</definedName>
    <definedName name="IQ_NI_SBC_GW_MEDIAN_EST" hidden="1">"c4482"</definedName>
    <definedName name="IQ_NI_SBC_GW_NUM_EST" hidden="1">"c4483"</definedName>
    <definedName name="IQ_NI_SBC_GW_STDDEV_EST" hidden="1">"c4484"</definedName>
    <definedName name="IQ_NI_SBC_HIGH_EST" hidden="1">"c4486"</definedName>
    <definedName name="IQ_NI_SBC_HIGH_GUIDANCE" hidden="1">"c4186"</definedName>
    <definedName name="IQ_NI_SBC_LOW_EST" hidden="1">"c4487"</definedName>
    <definedName name="IQ_NI_SBC_LOW_GUIDANCE" hidden="1">"c4226"</definedName>
    <definedName name="IQ_NI_SBC_MEDIAN_EST" hidden="1">"c4488"</definedName>
    <definedName name="IQ_NI_SBC_NUM_EST" hidden="1">"c4489"</definedName>
    <definedName name="IQ_NI_SBC_STDDEV_EST" hidden="1">"c4490"</definedName>
    <definedName name="IQ_NI_SFAS" hidden="1">"c795"</definedName>
    <definedName name="IQ_NI_STDDEV_EST" hidden="1">"c1721"</definedName>
    <definedName name="IQ_NI_STDDEV_EST_REUT" hidden="1">"c5373"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REUT" hidden="1">"c5472"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ACT_OR_EST" hidden="1">"c2220"</definedName>
    <definedName name="IQ_OPER_INC_ACT_OR_EST_REUT" hidden="1">"c5466"</definedName>
    <definedName name="IQ_OPER_INC_BR" hidden="1">"c850"</definedName>
    <definedName name="IQ_OPER_INC_EST" hidden="1">"c1688"</definedName>
    <definedName name="IQ_OPER_INC_EST_REUT" hidden="1">"c5340"</definedName>
    <definedName name="IQ_OPER_INC_FIN" hidden="1">"c851"</definedName>
    <definedName name="IQ_OPER_INC_HIGH_EST" hidden="1">"c1690"</definedName>
    <definedName name="IQ_OPER_INC_HIGH_EST_REUT" hidden="1">"c5342"</definedName>
    <definedName name="IQ_OPER_INC_INS" hidden="1">"c852"</definedName>
    <definedName name="IQ_OPER_INC_LOW_EST" hidden="1">"c1691"</definedName>
    <definedName name="IQ_OPER_INC_LOW_EST_REUT" hidden="1">"c5343"</definedName>
    <definedName name="IQ_OPER_INC_MARGIN" hidden="1">"c1448"</definedName>
    <definedName name="IQ_OPER_INC_MEDIAN_EST" hidden="1">"c1689"</definedName>
    <definedName name="IQ_OPER_INC_MEDIAN_EST_REUT" hidden="1">"c5341"</definedName>
    <definedName name="IQ_OPER_INC_NUM_EST" hidden="1">"c1692"</definedName>
    <definedName name="IQ_OPER_INC_NUM_EST_REUT" hidden="1">"c5344"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REUT" hidden="1">"c5345"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OS" hidden="1">"c858"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_REC" hidden="1">"c968"</definedName>
    <definedName name="IQ_OTHER_NON_REC_BNK" hidden="1">"c969"</definedName>
    <definedName name="IQ_OTHER_NON_REC_BR" hidden="1">"c970"</definedName>
    <definedName name="IQ_OTHER_NON_REC_FIN" hidden="1">"c971"</definedName>
    <definedName name="IQ_OTHER_NON_REC_INS" hidden="1">"c972"</definedName>
    <definedName name="IQ_OTHER_NON_REC_REIT" hidden="1">"c973"</definedName>
    <definedName name="IQ_OTHER_NON_REC_SUPPL" hidden="1">"c974"</definedName>
    <definedName name="IQ_OTHER_NON_REC_SUPPL_BNK" hidden="1">"c975"</definedName>
    <definedName name="IQ_OTHER_NON_REC_SUPPL_BR" hidden="1">"c976"</definedName>
    <definedName name="IQ_OTHER_NON_REC_SUPPL_FIN" hidden="1">"c977"</definedName>
    <definedName name="IQ_OTHER_NON_REC_SUPPL_INS" hidden="1">"c978"</definedName>
    <definedName name="IQ_OTHER_NON_REC_SUPPL_REIT" hidden="1">"c979"</definedName>
    <definedName name="IQ_OTHER_NON_REC_SUPPL_UTI" hidden="1">"c980"</definedName>
    <definedName name="IQ_OTHER_NON_REC_UTI" hidden="1">"c981"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AL" hidden="1">"c998"</definedName>
    <definedName name="IQ_OTHER_UNUSAL_BNK" hidden="1">"c999"</definedName>
    <definedName name="IQ_OTHER_UNUSAL_BR" hidden="1">"c1000"</definedName>
    <definedName name="IQ_OTHER_UNUSAL_FIN" hidden="1">"c1001"</definedName>
    <definedName name="IQ_OTHER_UNUSAL_INS" hidden="1">"c1002"</definedName>
    <definedName name="IQ_OTHER_UNUSAL_REIT" hidden="1">"c1003"</definedName>
    <definedName name="IQ_OTHER_UNUSAL_SUPPL" hidden="1">"c1004"</definedName>
    <definedName name="IQ_OTHER_UNUSAL_SUPPL_BNK" hidden="1">"c1005"</definedName>
    <definedName name="IQ_OTHER_UNUSAL_SUPPL_BR" hidden="1">"c1006"</definedName>
    <definedName name="IQ_OTHER_UNUSAL_SUPPL_FIN" hidden="1">"c1007"</definedName>
    <definedName name="IQ_OTHER_UNUSAL_SUPPL_INS" hidden="1">"c1008"</definedName>
    <definedName name="IQ_OTHER_UNUSAL_SUPPL_REIT" hidden="1">"c1009"</definedName>
    <definedName name="IQ_OTHER_UNUSAL_SUPPL_UTI" hidden="1">"c1010"</definedName>
    <definedName name="IQ_OTHER_UNUSAL_UTI" hidden="1">"c1011"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REUT" hidden="1">"c3959"</definedName>
    <definedName name="IQ_PERCENT_CHANGE_EST_5YR_GROWTH_RATE_18MONTHS" hidden="1">"c1853"</definedName>
    <definedName name="IQ_PERCENT_CHANGE_EST_5YR_GROWTH_RATE_18MONTHS_REUT" hidden="1">"c3960"</definedName>
    <definedName name="IQ_PERCENT_CHANGE_EST_5YR_GROWTH_RATE_3MONTHS" hidden="1">"c1849"</definedName>
    <definedName name="IQ_PERCENT_CHANGE_EST_5YR_GROWTH_RATE_3MONTHS_REUT" hidden="1">"c3956"</definedName>
    <definedName name="IQ_PERCENT_CHANGE_EST_5YR_GROWTH_RATE_6MONTHS" hidden="1">"c1850"</definedName>
    <definedName name="IQ_PERCENT_CHANGE_EST_5YR_GROWTH_RATE_6MONTHS_REUT" hidden="1">"c3957"</definedName>
    <definedName name="IQ_PERCENT_CHANGE_EST_5YR_GROWTH_RATE_9MONTHS" hidden="1">"c1851"</definedName>
    <definedName name="IQ_PERCENT_CHANGE_EST_5YR_GROWTH_RATE_9MONTHS_REUT" hidden="1">"c3958"</definedName>
    <definedName name="IQ_PERCENT_CHANGE_EST_5YR_GROWTH_RATE_DAY" hidden="1">"c1846"</definedName>
    <definedName name="IQ_PERCENT_CHANGE_EST_5YR_GROWTH_RATE_DAY_REUT" hidden="1">"c3954"</definedName>
    <definedName name="IQ_PERCENT_CHANGE_EST_5YR_GROWTH_RATE_MONTH" hidden="1">"c1848"</definedName>
    <definedName name="IQ_PERCENT_CHANGE_EST_5YR_GROWTH_RATE_MONTH_REUT" hidden="1">"c3955"</definedName>
    <definedName name="IQ_PERCENT_CHANGE_EST_5YR_GROWTH_RATE_WEEK" hidden="1">"c1847"</definedName>
    <definedName name="IQ_PERCENT_CHANGE_EST_5YR_GROWTH_RATE_WEEK_REUT" hidden="1">"c5435"</definedName>
    <definedName name="IQ_PERCENT_CHANGE_EST_CFPS_12MONTHS" hidden="1">"c1812"</definedName>
    <definedName name="IQ_PERCENT_CHANGE_EST_CFPS_12MONTHS_REUT" hidden="1">"c3924"</definedName>
    <definedName name="IQ_PERCENT_CHANGE_EST_CFPS_18MONTHS" hidden="1">"c1813"</definedName>
    <definedName name="IQ_PERCENT_CHANGE_EST_CFPS_18MONTHS_REUT" hidden="1">"c3925"</definedName>
    <definedName name="IQ_PERCENT_CHANGE_EST_CFPS_3MONTHS" hidden="1">"c1809"</definedName>
    <definedName name="IQ_PERCENT_CHANGE_EST_CFPS_3MONTHS_REUT" hidden="1">"c3921"</definedName>
    <definedName name="IQ_PERCENT_CHANGE_EST_CFPS_6MONTHS" hidden="1">"c1810"</definedName>
    <definedName name="IQ_PERCENT_CHANGE_EST_CFPS_6MONTHS_REUT" hidden="1">"c3922"</definedName>
    <definedName name="IQ_PERCENT_CHANGE_EST_CFPS_9MONTHS" hidden="1">"c1811"</definedName>
    <definedName name="IQ_PERCENT_CHANGE_EST_CFPS_9MONTHS_REUT" hidden="1">"c3923"</definedName>
    <definedName name="IQ_PERCENT_CHANGE_EST_CFPS_DAY" hidden="1">"c1806"</definedName>
    <definedName name="IQ_PERCENT_CHANGE_EST_CFPS_DAY_REUT" hidden="1">"c3919"</definedName>
    <definedName name="IQ_PERCENT_CHANGE_EST_CFPS_MONTH" hidden="1">"c1808"</definedName>
    <definedName name="IQ_PERCENT_CHANGE_EST_CFPS_MONTH_REUT" hidden="1">"c3920"</definedName>
    <definedName name="IQ_PERCENT_CHANGE_EST_CFPS_WEEK" hidden="1">"c1807"</definedName>
    <definedName name="IQ_PERCENT_CHANGE_EST_CFPS_WEEK_REUT" hidden="1">"c3962"</definedName>
    <definedName name="IQ_PERCENT_CHANGE_EST_DPS_12MONTHS" hidden="1">"c1820"</definedName>
    <definedName name="IQ_PERCENT_CHANGE_EST_DPS_12MONTHS_REUT" hidden="1">"c3931"</definedName>
    <definedName name="IQ_PERCENT_CHANGE_EST_DPS_18MONTHS" hidden="1">"c1821"</definedName>
    <definedName name="IQ_PERCENT_CHANGE_EST_DPS_18MONTHS_REUT" hidden="1">"c3932"</definedName>
    <definedName name="IQ_PERCENT_CHANGE_EST_DPS_3MONTHS" hidden="1">"c1817"</definedName>
    <definedName name="IQ_PERCENT_CHANGE_EST_DPS_3MONTHS_REUT" hidden="1">"c3928"</definedName>
    <definedName name="IQ_PERCENT_CHANGE_EST_DPS_6MONTHS" hidden="1">"c1818"</definedName>
    <definedName name="IQ_PERCENT_CHANGE_EST_DPS_6MONTHS_REUT" hidden="1">"c3929"</definedName>
    <definedName name="IQ_PERCENT_CHANGE_EST_DPS_9MONTHS" hidden="1">"c1819"</definedName>
    <definedName name="IQ_PERCENT_CHANGE_EST_DPS_9MONTHS_REUT" hidden="1">"c3930"</definedName>
    <definedName name="IQ_PERCENT_CHANGE_EST_DPS_DAY" hidden="1">"c1814"</definedName>
    <definedName name="IQ_PERCENT_CHANGE_EST_DPS_DAY_REUT" hidden="1">"c3926"</definedName>
    <definedName name="IQ_PERCENT_CHANGE_EST_DPS_MONTH" hidden="1">"c1816"</definedName>
    <definedName name="IQ_PERCENT_CHANGE_EST_DPS_MONTH_REUT" hidden="1">"c3927"</definedName>
    <definedName name="IQ_PERCENT_CHANGE_EST_DPS_WEEK" hidden="1">"c1815"</definedName>
    <definedName name="IQ_PERCENT_CHANGE_EST_DPS_WEEK_REUT" hidden="1">"c3963"</definedName>
    <definedName name="IQ_PERCENT_CHANGE_EST_EBITDA_12MONTHS" hidden="1">"c1804"</definedName>
    <definedName name="IQ_PERCENT_CHANGE_EST_EBITDA_12MONTHS_REUT" hidden="1">"c3917"</definedName>
    <definedName name="IQ_PERCENT_CHANGE_EST_EBITDA_18MONTHS" hidden="1">"c1805"</definedName>
    <definedName name="IQ_PERCENT_CHANGE_EST_EBITDA_18MONTHS_REUT" hidden="1">"c3918"</definedName>
    <definedName name="IQ_PERCENT_CHANGE_EST_EBITDA_3MONTHS" hidden="1">"c1801"</definedName>
    <definedName name="IQ_PERCENT_CHANGE_EST_EBITDA_3MONTHS_REUT" hidden="1">"c3914"</definedName>
    <definedName name="IQ_PERCENT_CHANGE_EST_EBITDA_6MONTHS" hidden="1">"c1802"</definedName>
    <definedName name="IQ_PERCENT_CHANGE_EST_EBITDA_6MONTHS_REUT" hidden="1">"c3915"</definedName>
    <definedName name="IQ_PERCENT_CHANGE_EST_EBITDA_9MONTHS" hidden="1">"c1803"</definedName>
    <definedName name="IQ_PERCENT_CHANGE_EST_EBITDA_9MONTHS_REUT" hidden="1">"c3916"</definedName>
    <definedName name="IQ_PERCENT_CHANGE_EST_EBITDA_DAY" hidden="1">"c1798"</definedName>
    <definedName name="IQ_PERCENT_CHANGE_EST_EBITDA_DAY_REUT" hidden="1">"c3912"</definedName>
    <definedName name="IQ_PERCENT_CHANGE_EST_EBITDA_MONTH" hidden="1">"c1800"</definedName>
    <definedName name="IQ_PERCENT_CHANGE_EST_EBITDA_MONTH_REUT" hidden="1">"c3913"</definedName>
    <definedName name="IQ_PERCENT_CHANGE_EST_EBITDA_WEEK" hidden="1">"c1799"</definedName>
    <definedName name="IQ_PERCENT_CHANGE_EST_EBITDA_WEEK_REUT" hidden="1">"c3961"</definedName>
    <definedName name="IQ_PERCENT_CHANGE_EST_EPS_12MONTHS" hidden="1">"c1788"</definedName>
    <definedName name="IQ_PERCENT_CHANGE_EST_EPS_12MONTHS_REUT" hidden="1">"c3902"</definedName>
    <definedName name="IQ_PERCENT_CHANGE_EST_EPS_18MONTHS" hidden="1">"c1789"</definedName>
    <definedName name="IQ_PERCENT_CHANGE_EST_EPS_18MONTHS_REUT" hidden="1">"c3903"</definedName>
    <definedName name="IQ_PERCENT_CHANGE_EST_EPS_3MONTHS" hidden="1">"c1785"</definedName>
    <definedName name="IQ_PERCENT_CHANGE_EST_EPS_3MONTHS_REUT" hidden="1">"c3899"</definedName>
    <definedName name="IQ_PERCENT_CHANGE_EST_EPS_6MONTHS" hidden="1">"c1786"</definedName>
    <definedName name="IQ_PERCENT_CHANGE_EST_EPS_6MONTHS_REUT" hidden="1">"c3900"</definedName>
    <definedName name="IQ_PERCENT_CHANGE_EST_EPS_9MONTHS" hidden="1">"c1787"</definedName>
    <definedName name="IQ_PERCENT_CHANGE_EST_EPS_9MONTHS_REUT" hidden="1">"c3901"</definedName>
    <definedName name="IQ_PERCENT_CHANGE_EST_EPS_DAY" hidden="1">"c1782"</definedName>
    <definedName name="IQ_PERCENT_CHANGE_EST_EPS_DAY_REUT" hidden="1">"c3896"</definedName>
    <definedName name="IQ_PERCENT_CHANGE_EST_EPS_MONTH" hidden="1">"c1784"</definedName>
    <definedName name="IQ_PERCENT_CHANGE_EST_EPS_MONTH_REUT" hidden="1">"c3898"</definedName>
    <definedName name="IQ_PERCENT_CHANGE_EST_EPS_WEEK" hidden="1">"c1783"</definedName>
    <definedName name="IQ_PERCENT_CHANGE_EST_EPS_WEEK_REUT" hidden="1">"c3897"</definedName>
    <definedName name="IQ_PERCENT_CHANGE_EST_FFO_12MONTHS" hidden="1">"c1828"</definedName>
    <definedName name="IQ_PERCENT_CHANGE_EST_FFO_12MONTHS_REUT" hidden="1">"c3938"</definedName>
    <definedName name="IQ_PERCENT_CHANGE_EST_FFO_18MONTHS" hidden="1">"c1829"</definedName>
    <definedName name="IQ_PERCENT_CHANGE_EST_FFO_18MONTHS_REUT" hidden="1">"c3939"</definedName>
    <definedName name="IQ_PERCENT_CHANGE_EST_FFO_3MONTHS" hidden="1">"c1825"</definedName>
    <definedName name="IQ_PERCENT_CHANGE_EST_FFO_3MONTHS_REUT" hidden="1">"c3935"</definedName>
    <definedName name="IQ_PERCENT_CHANGE_EST_FFO_6MONTHS" hidden="1">"c1826"</definedName>
    <definedName name="IQ_PERCENT_CHANGE_EST_FFO_6MONTHS_REUT" hidden="1">"c3936"</definedName>
    <definedName name="IQ_PERCENT_CHANGE_EST_FFO_9MONTHS" hidden="1">"c1827"</definedName>
    <definedName name="IQ_PERCENT_CHANGE_EST_FFO_9MONTHS_REUT" hidden="1">"c3937"</definedName>
    <definedName name="IQ_PERCENT_CHANGE_EST_FFO_DAY" hidden="1">"c1822"</definedName>
    <definedName name="IQ_PERCENT_CHANGE_EST_FFO_DAY_REUT" hidden="1">"c3933"</definedName>
    <definedName name="IQ_PERCENT_CHANGE_EST_FFO_MONTH" hidden="1">"c1824"</definedName>
    <definedName name="IQ_PERCENT_CHANGE_EST_FFO_MONTH_REUT" hidden="1">"c3934"</definedName>
    <definedName name="IQ_PERCENT_CHANGE_EST_FFO_SHARE_SHARE_12MONTHS" hidden="1">"c1828"</definedName>
    <definedName name="IQ_PERCENT_CHANGE_EST_FFO_SHARE_SHARE_12MONTHS_REUT" hidden="1">"c3938"</definedName>
    <definedName name="IQ_PERCENT_CHANGE_EST_FFO_SHARE_SHARE_18MONTHS" hidden="1">"c1829"</definedName>
    <definedName name="IQ_PERCENT_CHANGE_EST_FFO_SHARE_SHARE_18MONTHS_REUT" hidden="1">"c3939"</definedName>
    <definedName name="IQ_PERCENT_CHANGE_EST_FFO_SHARE_SHARE_3MONTHS" hidden="1">"c1825"</definedName>
    <definedName name="IQ_PERCENT_CHANGE_EST_FFO_SHARE_SHARE_3MONTHS_REUT" hidden="1">"c3935"</definedName>
    <definedName name="IQ_PERCENT_CHANGE_EST_FFO_SHARE_SHARE_6MONTHS" hidden="1">"c1826"</definedName>
    <definedName name="IQ_PERCENT_CHANGE_EST_FFO_SHARE_SHARE_6MONTHS_REUT" hidden="1">"c3936"</definedName>
    <definedName name="IQ_PERCENT_CHANGE_EST_FFO_SHARE_SHARE_9MONTHS" hidden="1">"c1827"</definedName>
    <definedName name="IQ_PERCENT_CHANGE_EST_FFO_SHARE_SHARE_9MONTHS_REUT" hidden="1">"c3937"</definedName>
    <definedName name="IQ_PERCENT_CHANGE_EST_FFO_SHARE_SHARE_DAY" hidden="1">"c1822"</definedName>
    <definedName name="IQ_PERCENT_CHANGE_EST_FFO_SHARE_SHARE_DAY_REUT" hidden="1">"c3933"</definedName>
    <definedName name="IQ_PERCENT_CHANGE_EST_FFO_SHARE_SHARE_MONTH" hidden="1">"c1824"</definedName>
    <definedName name="IQ_PERCENT_CHANGE_EST_FFO_SHARE_SHARE_MONTH_REUT" hidden="1">"c3934"</definedName>
    <definedName name="IQ_PERCENT_CHANGE_EST_FFO_SHARE_SHARE_WEEK" hidden="1">"c1823"</definedName>
    <definedName name="IQ_PERCENT_CHANGE_EST_FFO_SHARE_SHARE_WEEK_REUT" hidden="1">"c3964"</definedName>
    <definedName name="IQ_PERCENT_CHANGE_EST_FFO_WEEK" hidden="1">"c1823"</definedName>
    <definedName name="IQ_PERCENT_CHANGE_EST_FFO_WEEK_REUT" hidden="1">"c3964"</definedName>
    <definedName name="IQ_PERCENT_CHANGE_EST_PRICE_TARGET_12MONTHS" hidden="1">"c1844"</definedName>
    <definedName name="IQ_PERCENT_CHANGE_EST_PRICE_TARGET_12MONTHS_REUT" hidden="1">"c3952"</definedName>
    <definedName name="IQ_PERCENT_CHANGE_EST_PRICE_TARGET_18MONTHS" hidden="1">"c1845"</definedName>
    <definedName name="IQ_PERCENT_CHANGE_EST_PRICE_TARGET_18MONTHS_REUT" hidden="1">"c3953"</definedName>
    <definedName name="IQ_PERCENT_CHANGE_EST_PRICE_TARGET_3MONTHS" hidden="1">"c1841"</definedName>
    <definedName name="IQ_PERCENT_CHANGE_EST_PRICE_TARGET_3MONTHS_REUT" hidden="1">"c3949"</definedName>
    <definedName name="IQ_PERCENT_CHANGE_EST_PRICE_TARGET_6MONTHS" hidden="1">"c1842"</definedName>
    <definedName name="IQ_PERCENT_CHANGE_EST_PRICE_TARGET_6MONTHS_REUT" hidden="1">"c3950"</definedName>
    <definedName name="IQ_PERCENT_CHANGE_EST_PRICE_TARGET_9MONTHS" hidden="1">"c1843"</definedName>
    <definedName name="IQ_PERCENT_CHANGE_EST_PRICE_TARGET_9MONTHS_REUT" hidden="1">"c3951"</definedName>
    <definedName name="IQ_PERCENT_CHANGE_EST_PRICE_TARGET_DAY" hidden="1">"c1838"</definedName>
    <definedName name="IQ_PERCENT_CHANGE_EST_PRICE_TARGET_DAY_REUT" hidden="1">"c3947"</definedName>
    <definedName name="IQ_PERCENT_CHANGE_EST_PRICE_TARGET_MONTH" hidden="1">"c1840"</definedName>
    <definedName name="IQ_PERCENT_CHANGE_EST_PRICE_TARGET_MONTH_REUT" hidden="1">"c3948"</definedName>
    <definedName name="IQ_PERCENT_CHANGE_EST_PRICE_TARGET_WEEK" hidden="1">"c1839"</definedName>
    <definedName name="IQ_PERCENT_CHANGE_EST_PRICE_TARGET_WEEK_REUT" hidden="1">"c3967"</definedName>
    <definedName name="IQ_PERCENT_CHANGE_EST_RECO_12MONTHS" hidden="1">"c1836"</definedName>
    <definedName name="IQ_PERCENT_CHANGE_EST_RECO_12MONTHS_REUT" hidden="1">"c3945"</definedName>
    <definedName name="IQ_PERCENT_CHANGE_EST_RECO_18MONTHS" hidden="1">"c1837"</definedName>
    <definedName name="IQ_PERCENT_CHANGE_EST_RECO_18MONTHS_REUT" hidden="1">"c3946"</definedName>
    <definedName name="IQ_PERCENT_CHANGE_EST_RECO_3MONTHS" hidden="1">"c1833"</definedName>
    <definedName name="IQ_PERCENT_CHANGE_EST_RECO_3MONTHS_REUT" hidden="1">"c3942"</definedName>
    <definedName name="IQ_PERCENT_CHANGE_EST_RECO_6MONTHS" hidden="1">"c1834"</definedName>
    <definedName name="IQ_PERCENT_CHANGE_EST_RECO_6MONTHS_REUT" hidden="1">"c3943"</definedName>
    <definedName name="IQ_PERCENT_CHANGE_EST_RECO_9MONTHS" hidden="1">"c1835"</definedName>
    <definedName name="IQ_PERCENT_CHANGE_EST_RECO_9MONTHS_REUT" hidden="1">"c3944"</definedName>
    <definedName name="IQ_PERCENT_CHANGE_EST_RECO_DAY" hidden="1">"c1830"</definedName>
    <definedName name="IQ_PERCENT_CHANGE_EST_RECO_DAY_REUT" hidden="1">"c3940"</definedName>
    <definedName name="IQ_PERCENT_CHANGE_EST_RECO_MONTH" hidden="1">"c1832"</definedName>
    <definedName name="IQ_PERCENT_CHANGE_EST_RECO_MONTH_REUT" hidden="1">"c3941"</definedName>
    <definedName name="IQ_PERCENT_CHANGE_EST_RECO_WEEK" hidden="1">"c1831"</definedName>
    <definedName name="IQ_PERCENT_CHANGE_EST_RECO_WEEK_REUT" hidden="1">"c3966"</definedName>
    <definedName name="IQ_PERCENT_CHANGE_EST_REV_12MONTHS" hidden="1">"c1796"</definedName>
    <definedName name="IQ_PERCENT_CHANGE_EST_REV_12MONTHS_REUT" hidden="1">"c3910"</definedName>
    <definedName name="IQ_PERCENT_CHANGE_EST_REV_18MONTHS" hidden="1">"c1797"</definedName>
    <definedName name="IQ_PERCENT_CHANGE_EST_REV_18MONTHS_REUT" hidden="1">"c3911"</definedName>
    <definedName name="IQ_PERCENT_CHANGE_EST_REV_3MONTHS" hidden="1">"c1793"</definedName>
    <definedName name="IQ_PERCENT_CHANGE_EST_REV_3MONTHS_REUT" hidden="1">"c3907"</definedName>
    <definedName name="IQ_PERCENT_CHANGE_EST_REV_6MONTHS" hidden="1">"c1794"</definedName>
    <definedName name="IQ_PERCENT_CHANGE_EST_REV_6MONTHS_REUT" hidden="1">"c3908"</definedName>
    <definedName name="IQ_PERCENT_CHANGE_EST_REV_9MONTHS" hidden="1">"c1795"</definedName>
    <definedName name="IQ_PERCENT_CHANGE_EST_REV_9MONTHS_REUT" hidden="1">"c3909"</definedName>
    <definedName name="IQ_PERCENT_CHANGE_EST_REV_DAY" hidden="1">"c1790"</definedName>
    <definedName name="IQ_PERCENT_CHANGE_EST_REV_DAY_REUT" hidden="1">"c3904"</definedName>
    <definedName name="IQ_PERCENT_CHANGE_EST_REV_MONTH" hidden="1">"c1792"</definedName>
    <definedName name="IQ_PERCENT_CHANGE_EST_REV_MONTH_REUT" hidden="1">"c3906"</definedName>
    <definedName name="IQ_PERCENT_CHANGE_EST_REV_WEEK" hidden="1">"c1791"</definedName>
    <definedName name="IQ_PERCENT_CHANGE_EST_REV_WEEK_REUT" hidden="1">"c3905"</definedName>
    <definedName name="IQ_PERCENT_FLOAT" hidden="1">"c227"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FDIC" hidden="1">"c13646"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REUT" hidden="1">"c3968"</definedName>
    <definedName name="IQ_PRE_OPEN_COST" hidden="1">"c1040"</definedName>
    <definedName name="IQ_PRE_TAX_ACT_OR_EST" hidden="1">"c2221"</definedName>
    <definedName name="IQ_PRE_TAX_ACT_OR_EST_REUT" hidden="1">"c5467"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EST_REUT" hidden="1">"c5354"</definedName>
    <definedName name="IQ_PRETAX_GW_INC_HIGH_EST" hidden="1">"c1704"</definedName>
    <definedName name="IQ_PRETAX_GW_INC_HIGH_EST_REUT" hidden="1">"c5356"</definedName>
    <definedName name="IQ_PRETAX_GW_INC_LOW_EST" hidden="1">"c1705"</definedName>
    <definedName name="IQ_PRETAX_GW_INC_LOW_EST_REUT" hidden="1">"c5357"</definedName>
    <definedName name="IQ_PRETAX_GW_INC_MEDIAN_EST" hidden="1">"c1703"</definedName>
    <definedName name="IQ_PRETAX_GW_INC_MEDIAN_EST_REUT" hidden="1">"c5355"</definedName>
    <definedName name="IQ_PRETAX_GW_INC_NUM_EST" hidden="1">"c1706"</definedName>
    <definedName name="IQ_PRETAX_GW_INC_NUM_EST_REUT" hidden="1">"c5358"</definedName>
    <definedName name="IQ_PRETAX_GW_INC_STDDEV_EST" hidden="1">"c1707"</definedName>
    <definedName name="IQ_PRETAX_GW_INC_STDDEV_EST_REUT" hidden="1">"c5359"</definedName>
    <definedName name="IQ_PRETAX_INC" hidden="1">"c16"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INC_EST" hidden="1">"c1695"</definedName>
    <definedName name="IQ_PRETAX_INC_EST_REUT" hidden="1">"c5347"</definedName>
    <definedName name="IQ_PRETAX_INC_HIGH_EST" hidden="1">"c1697"</definedName>
    <definedName name="IQ_PRETAX_INC_HIGH_EST_REUT" hidden="1">"c5349"</definedName>
    <definedName name="IQ_PRETAX_INC_LOW_EST" hidden="1">"c1698"</definedName>
    <definedName name="IQ_PRETAX_INC_LOW_EST_REUT" hidden="1">"c5350"</definedName>
    <definedName name="IQ_PRETAX_INC_MEDIAN_EST" hidden="1">"c1696"</definedName>
    <definedName name="IQ_PRETAX_INC_MEDIAN_EST_REUT" hidden="1">"c5348"</definedName>
    <definedName name="IQ_PRETAX_INC_NUM_EST" hidden="1">"c1699"</definedName>
    <definedName name="IQ_PRETAX_INC_NUM_EST_REUT" hidden="1">"c5351"</definedName>
    <definedName name="IQ_PRETAX_INC_STDDEV_EST" hidden="1">"c1700"</definedName>
    <definedName name="IQ_PRETAX_INC_STDDEV_EST_REUT" hidden="1">"c5352"</definedName>
    <definedName name="IQ_PRETAX_REPORT_INC_EST" hidden="1">"c1709"</definedName>
    <definedName name="IQ_PRETAX_REPORT_INC_EST_REUT" hidden="1">"c5361"</definedName>
    <definedName name="IQ_PRETAX_REPORT_INC_HIGH_EST" hidden="1">"c1711"</definedName>
    <definedName name="IQ_PRETAX_REPORT_INC_HIGH_EST_REUT" hidden="1">"c5363"</definedName>
    <definedName name="IQ_PRETAX_REPORT_INC_LOW_EST" hidden="1">"c1712"</definedName>
    <definedName name="IQ_PRETAX_REPORT_INC_LOW_EST_REUT" hidden="1">"c5364"</definedName>
    <definedName name="IQ_PRETAX_REPORT_INC_MEDIAN_EST" hidden="1">"c1710"</definedName>
    <definedName name="IQ_PRETAX_REPORT_INC_MEDIAN_EST_REUT" hidden="1">"c5362"</definedName>
    <definedName name="IQ_PRETAX_REPORT_INC_NUM_EST" hidden="1">"c1713"</definedName>
    <definedName name="IQ_PRETAX_REPORT_INC_NUM_EST_REUT" hidden="1">"c5365"</definedName>
    <definedName name="IQ_PRETAX_REPORT_INC_STDDEV_EST" hidden="1">"c1714"</definedName>
    <definedName name="IQ_PRETAX_REPORT_INC_STDDEV_EST_REUT" hidden="1">"c5366"</definedName>
    <definedName name="IQ_PRETAX_RETURN_ASSETS_FDIC" hidden="1">"c6731"</definedName>
    <definedName name="IQ_PRICE_CFPS_FWD" hidden="1">"c2237"</definedName>
    <definedName name="IQ_PRICE_CFPS_FWD_REUT" hidden="1">"c4053"</definedName>
    <definedName name="IQ_PRICE_OVER_BVPS" hidden="1">"c1412"</definedName>
    <definedName name="IQ_PRICE_OVER_EPS_EST" hidden="1">"c174"</definedName>
    <definedName name="IQ_PRICE_OVER_EPS_EST_1" hidden="1">"c175"</definedName>
    <definedName name="IQ_PRICE_OVER_LTM_EPS" hidden="1">"c1413"</definedName>
    <definedName name="IQ_PRICE_TARGET" hidden="1">"c82"</definedName>
    <definedName name="IQ_PRICE_TARGET_BOTTOM_UP" hidden="1">"c5486"</definedName>
    <definedName name="IQ_PRICE_TARGET_BOTTOM_UP_REUT" hidden="1">"c5494"</definedName>
    <definedName name="IQ_PRICE_TARGET_REUT" hidden="1">"c3631"</definedName>
    <definedName name="IQ_PRICE_VOLATILITY_EST" hidden="1">"c4492"</definedName>
    <definedName name="IQ_PRICE_VOLATILITY_HIGH" hidden="1">"c4493"</definedName>
    <definedName name="IQ_PRICE_VOLATILITY_LOW" hidden="1">"c4494"</definedName>
    <definedName name="IQ_PRICE_VOLATILITY_MEDIAN" hidden="1">"c4495"</definedName>
    <definedName name="IQ_PRICE_VOLATILITY_NUM" hidden="1">"c4496"</definedName>
    <definedName name="IQ_PRICE_VOLATILITY_STDDEV" hidden="1">"c4497"</definedName>
    <definedName name="IQ_PRICEDATE" hidden="1">"c1069"</definedName>
    <definedName name="IQ_PRICEDATETIME" hidden="1">"IQ_PRICEDATETIME"</definedName>
    <definedName name="IQ_PRICING_DATE" hidden="1">"c1613"</definedName>
    <definedName name="IQ_PRIMARY_EPS_TYPE" hidden="1">"c4498"</definedName>
    <definedName name="IQ_PRIMARY_EPS_TYPE_REUT" hidden="1">"c5481"</definedName>
    <definedName name="IQ_PRIMARY_INDUSTRY" hidden="1">"c1070"</definedName>
    <definedName name="IQ_PRINCIPAL_AMT" hidden="1">"c2157"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EST" hidden="1">"c4499"</definedName>
    <definedName name="IQ_RECURRING_PROFIT_GUIDANCE" hidden="1">"c4500"</definedName>
    <definedName name="IQ_RECURRING_PROFIT_HIGH_EST" hidden="1">"c4501"</definedName>
    <definedName name="IQ_RECURRING_PROFIT_HIGH_GUIDANCE" hidden="1">"c4179"</definedName>
    <definedName name="IQ_RECURRING_PROFIT_LOW_EST" hidden="1">"c4502"</definedName>
    <definedName name="IQ_RECURRING_PROFIT_LOW_GUIDANCE" hidden="1">"c4219"</definedName>
    <definedName name="IQ_RECURRING_PROFIT_MEDIAN_EST" hidden="1">"c4503"</definedName>
    <definedName name="IQ_RECURRING_PROFIT_NUM_EST" hidden="1">"c4504"</definedName>
    <definedName name="IQ_RECURRING_PROFIT_SHARE_ACT_OR_EST" hidden="1">"c4508"</definedName>
    <definedName name="IQ_RECURRING_PROFIT_SHARE_EST" hidden="1">"c4506"</definedName>
    <definedName name="IQ_RECURRING_PROFIT_SHARE_GUIDANCE" hidden="1">"c4509"</definedName>
    <definedName name="IQ_RECURRING_PROFIT_SHARE_HIGH_EST" hidden="1">"c4510"</definedName>
    <definedName name="IQ_RECURRING_PROFIT_SHARE_HIGH_GUIDANCE" hidden="1">"c4200"</definedName>
    <definedName name="IQ_RECURRING_PROFIT_SHARE_LOW_EST" hidden="1">"c4511"</definedName>
    <definedName name="IQ_RECURRING_PROFIT_SHARE_LOW_GUIDANCE" hidden="1">"c4240"</definedName>
    <definedName name="IQ_RECURRING_PROFIT_SHARE_MEDIAN_EST" hidden="1">"c4512"</definedName>
    <definedName name="IQ_RECURRING_PROFIT_SHARE_NUM_EST" hidden="1">"c4513"</definedName>
    <definedName name="IQ_RECURRING_PROFIT_SHARE_STDDEV_EST" hidden="1">"c4514"</definedName>
    <definedName name="IQ_RECURRING_PROFIT_STDDEV_EST" hidden="1">"c4516"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ACT_OR_EST" hidden="1">"c3585"</definedName>
    <definedName name="IQ_RETURN_ASSETS_ACT_OR_EST_REUT" hidden="1">"c5475"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EST_REUT" hidden="1">"c3990"</definedName>
    <definedName name="IQ_RETURN_ASSETS_FDIC" hidden="1">"c6730"</definedName>
    <definedName name="IQ_RETURN_ASSETS_FS" hidden="1">"c1116"</definedName>
    <definedName name="IQ_RETURN_ASSETS_GUIDANCE" hidden="1">"c4517"</definedName>
    <definedName name="IQ_RETURN_ASSETS_HIGH_EST" hidden="1">"c3530"</definedName>
    <definedName name="IQ_RETURN_ASSETS_HIGH_EST_REUT" hidden="1">"c3992"</definedName>
    <definedName name="IQ_RETURN_ASSETS_HIGH_GUIDANCE" hidden="1">"c4183"</definedName>
    <definedName name="IQ_RETURN_ASSETS_LOW_EST" hidden="1">"c3531"</definedName>
    <definedName name="IQ_RETURN_ASSETS_LOW_EST_REUT" hidden="1">"c3993"</definedName>
    <definedName name="IQ_RETURN_ASSETS_LOW_GUIDANCE" hidden="1">"c4223"</definedName>
    <definedName name="IQ_RETURN_ASSETS_MEDIAN_EST" hidden="1">"c3532"</definedName>
    <definedName name="IQ_RETURN_ASSETS_MEDIAN_EST_REUT" hidden="1">"c3991"</definedName>
    <definedName name="IQ_RETURN_ASSETS_NUM_EST" hidden="1">"c3527"</definedName>
    <definedName name="IQ_RETURN_ASSETS_NUM_EST_REUT" hidden="1">"c3994"</definedName>
    <definedName name="IQ_RETURN_ASSETS_STDDEV_EST" hidden="1">"c3528"</definedName>
    <definedName name="IQ_RETURN_ASSETS_STDDEV_EST_REUT" hidden="1">"c3995"</definedName>
    <definedName name="IQ_RETURN_CAPITAL" hidden="1">"c1117"</definedName>
    <definedName name="IQ_RETURN_EQUITY" hidden="1">"c1118"</definedName>
    <definedName name="IQ_RETURN_EQUITY_ACT_OR_EST" hidden="1">"c3586"</definedName>
    <definedName name="IQ_RETURN_EQUITY_ACT_OR_EST_REUT" hidden="1">"c5476"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EST_REUT" hidden="1">"c3983"</definedName>
    <definedName name="IQ_RETURN_EQUITY_FDIC" hidden="1">"c6732"</definedName>
    <definedName name="IQ_RETURN_EQUITY_FS" hidden="1">"c1121"</definedName>
    <definedName name="IQ_RETURN_EQUITY_GUIDANCE" hidden="1">"c4518"</definedName>
    <definedName name="IQ_RETURN_EQUITY_HIGH_EST" hidden="1">"c3536"</definedName>
    <definedName name="IQ_RETURN_EQUITY_HIGH_EST_REUT" hidden="1">"c3985"</definedName>
    <definedName name="IQ_RETURN_EQUITY_HIGH_GUIDANCE" hidden="1">"c4182"</definedName>
    <definedName name="IQ_RETURN_EQUITY_LOW_EST" hidden="1">"c3537"</definedName>
    <definedName name="IQ_RETURN_EQUITY_LOW_EST_REUT" hidden="1">"c3986"</definedName>
    <definedName name="IQ_RETURN_EQUITY_LOW_GUIDANCE" hidden="1">"c4222"</definedName>
    <definedName name="IQ_RETURN_EQUITY_MEDIAN_EST" hidden="1">"c3538"</definedName>
    <definedName name="IQ_RETURN_EQUITY_MEDIAN_EST_REUT" hidden="1">"c3984"</definedName>
    <definedName name="IQ_RETURN_EQUITY_NUM_EST" hidden="1">"c3533"</definedName>
    <definedName name="IQ_RETURN_EQUITY_NUM_EST_REUT" hidden="1">"c3987"</definedName>
    <definedName name="IQ_RETURN_EQUITY_STDDEV_EST" hidden="1">"c3534"</definedName>
    <definedName name="IQ_RETURN_EQUITY_STDDEV_EST_REUT" hidden="1">"c3988"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ACT_OR_EST" hidden="1">"c2214"</definedName>
    <definedName name="IQ_REVENUE_ACT_OR_EST_REUT" hidden="1">"c5461"</definedName>
    <definedName name="IQ_REVENUE_EST" hidden="1">"c1126"</definedName>
    <definedName name="IQ_REVENUE_EST_1" hidden="1">"c190"</definedName>
    <definedName name="IQ_REVENUE_EST_BOTTOM_UP" hidden="1">"c5488"</definedName>
    <definedName name="IQ_REVENUE_EST_BOTTOM_UP_REUT" hidden="1">"c5496"</definedName>
    <definedName name="IQ_REVENUE_EST_REUT" hidden="1">"c3634"</definedName>
    <definedName name="IQ_REVENUE_GROWTH_1" hidden="1">"c155"</definedName>
    <definedName name="IQ_REVENUE_GROWTH_2" hidden="1">"c159"</definedName>
    <definedName name="IQ_REVENUE_GUIDANCE" hidden="1">"c4519"</definedName>
    <definedName name="IQ_REVENUE_HIGH_EST" hidden="1">"c1127"</definedName>
    <definedName name="IQ_REVENUE_HIGH_EST_REUT" hidden="1">"c3636"</definedName>
    <definedName name="IQ_REVENUE_HIGH_GUIDANCE" hidden="1">"c4169"</definedName>
    <definedName name="IQ_REVENUE_LOW_EST" hidden="1">"c1128"</definedName>
    <definedName name="IQ_REVENUE_LOW_EST_REUT" hidden="1">"c3637"</definedName>
    <definedName name="IQ_REVENUE_LOW_GUIDANCE" hidden="1">"c4209"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39114.3986689815</definedName>
    <definedName name="IQ_RISK_ADJ_BANK_ASSETS" hidden="1">"c2670"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INTEREST_VOLUME" hidden="1">"c228"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"c1204"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GA" hidden="1">"c2993"</definedName>
    <definedName name="IQ_STOCK_BASED_HIGH_EST" hidden="1">"c4521"</definedName>
    <definedName name="IQ_STOCK_BASED_LOW_EST" hidden="1">"c4522"</definedName>
    <definedName name="IQ_STOCK_BASED_MEDIAN_EST" hidden="1">"c4523"</definedName>
    <definedName name="IQ_STOCK_BASED_NUM_EST" hidden="1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MPLATE_BS" hidden="1">"c1211"</definedName>
    <definedName name="IQ_TEMPLATE_CF" hidden="1">"c1212"</definedName>
    <definedName name="IQ_TEMPLATE_IS" hidden="1">"c1213"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REUT" hidden="1">"c4054"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EST" hidden="1">"c4526"</definedName>
    <definedName name="IQ_TEV_HIGH_EST" hidden="1">"c4527"</definedName>
    <definedName name="IQ_TEV_LOW_EST" hidden="1">"c4528"</definedName>
    <definedName name="IQ_TEV_MEDIAN_EST" hidden="1">"c4529"</definedName>
    <definedName name="IQ_TEV_NUM_EST" hidden="1">"c4530"</definedName>
    <definedName name="IQ_TEV_STDDEV_EST" hidden="1">"c4531"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XCL_FIN" hidden="1">"c2937"</definedName>
    <definedName name="IQ_TOTAL_DEBT_GUIDANCE" hidden="1">"c4533"</definedName>
    <definedName name="IQ_TOTAL_DEBT_HIGH_EST" hidden="1">"c4534"</definedName>
    <definedName name="IQ_TOTAL_DEBT_HIGH_GUIDANCE" hidden="1">"c4196"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GUIDANCE" hidden="1">"c4236"</definedName>
    <definedName name="IQ_TOTAL_DEBT_MEDIAN_EST" hidden="1">"c4536"</definedName>
    <definedName name="IQ_TOTAL_DEBT_NUM_EST" hidden="1">"c4537"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BT_STDDEV_EST" hidden="1">"c4538"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AL" hidden="1">"c1308"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RB5" hidden="1">"$B$6:$B$35"</definedName>
    <definedName name="IsColHidden" hidden="1">FALSE</definedName>
    <definedName name="IsLTMColHidden" hidden="1">FALSE</definedName>
    <definedName name="ListOffset" hidden="1">1</definedName>
    <definedName name="lll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LOV_oracle_apps_hcm_compensation_workbench_ui_DesktopRewardsDetailPageDef_PerfRating" hidden="1">[15]_ADFDI_LOV!$C$2:$F$2</definedName>
    <definedName name="newest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newwrn" hidden="1">{#N/A,#N/A,FALSE,"Aging Summary";#N/A,#N/A,FALSE,"Ratio Analysis";#N/A,#N/A,FALSE,"Test 120 Day Accts";#N/A,#N/A,FALSE,"Tickmarks"}</definedName>
    <definedName name="Nicknames" hidden="1">[16]Weekly!$A:$A</definedName>
    <definedName name="nol" hidden="1">{#N/A,#N/A,FALSE,"91NOLCB";#N/A,#N/A,FALSE,"92NOLCB";#N/A,#N/A,FALSE,"93NOLCB"}</definedName>
    <definedName name="p" hidden="1">{#N/A,#N/A,TRUE,"Acq-Ass";#N/A,#N/A,TRUE,"Acq-IS";#N/A,#N/A,TRUE,"Acq-BS";#N/A,#N/A,TRUE,"Acq-CF"}</definedName>
    <definedName name="PopCache_GL_INTERFACE_REFERENCE7" hidden="1">[17]PopCache!$A$1:$A$2</definedName>
    <definedName name="print4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prtallold1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Prtnold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Q" hidden="1">{#N/A,#N/A,FALSE,"OUT  AREC"}</definedName>
    <definedName name="ratings1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recap" hidden="1">{#N/A,#N/A,TRUE,"Cover";#N/A,#N/A,TRUE,"Revision Log";#N/A,#N/A,TRUE,"Assumptions";#N/A,#N/A,TRUE,"Inputs";#N/A,#N/A,TRUE,"Sensitivity";#N/A,#N/A,TRUE,"Graphs";#N/A,#N/A,TRUE,"Operating Graphs";#N/A,#N/A,TRUE,"Stats";#N/A,#N/A,TRUE,"Summary"}</definedName>
    <definedName name="SAPBEXdnldView" hidden="1">"BTUWP3HOJZ37H3AQ9YYFGZZKX"</definedName>
    <definedName name="SAPBEXhrIndnt" hidden="1">"Wide"</definedName>
    <definedName name="SAPBEXsysID" hidden="1">"BPR"</definedName>
    <definedName name="SAPsysID" hidden="1">"708C5W7SBKP804JT78WJ0JNKI"</definedName>
    <definedName name="SAPwbID" hidden="1">"ARS"</definedName>
    <definedName name="sdaf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sencount" hidden="1">1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opt" localSheetId="5" hidden="1">#REF!</definedName>
    <definedName name="solver_opt" localSheetId="20" hidden="1">#REF!</definedName>
    <definedName name="solver_opt" localSheetId="16" hidden="1">#REF!</definedName>
    <definedName name="solver_opt" localSheetId="15" hidden="1">#REF!</definedName>
    <definedName name="solver_opt" localSheetId="7" hidden="1">#REF!</definedName>
    <definedName name="solver_opt" localSheetId="19" hidden="1">#REF!</definedName>
    <definedName name="solver_opt" localSheetId="10" hidden="1">#REF!</definedName>
    <definedName name="solver_opt" hidden="1">#REF!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1</definedName>
    <definedName name="solver_val" hidden="1">0</definedName>
    <definedName name="some" hidden="1">{#N/A,#N/A,FALSE,"Aging Summary";#N/A,#N/A,FALSE,"Ratio Analysis";#N/A,#N/A,FALSE,"Test 120 Day Accts";#N/A,#N/A,FALSE,"Tickmarks"}</definedName>
    <definedName name="subpart" hidden="1">{#N/A,#N/A,FALSE,"Summary";#N/A,#N/A,FALSE,"Fed.State Prov";#N/A,#N/A,FALSE,"Foreign Prov";#N/A,#N/A,FALSE,"Thera Fgrn";#N/A,#N/A,FALSE,"CCD Fgrn";#N/A,#N/A,FALSE,"Biocine Fgrn";#N/A,#N/A,FALSE,"Vision Fgrn";#N/A,#N/A,FALSE,"Frgn vs Dom"}</definedName>
    <definedName name="test2" hidden="1">{"Income Statement",#N/A,FALSE,"CFMODEL";"Balance Sheet",#N/A,FALSE,"CFMODEL"}</definedName>
    <definedName name="test3" hidden="1">{"Income Statement",#N/A,FALSE,"CFMODEL";"Balance Sheet",#N/A,FALSE,"CFMODEL"}</definedName>
    <definedName name="TP_Footer_Path" hidden="1">"S:\75886\03WELF\WS\2004 contributions\"</definedName>
    <definedName name="TP_Footer_User" hidden="1">"northc"</definedName>
    <definedName name="TP_Footer_Version" hidden="1">"v3.00"</definedName>
    <definedName name="tst" hidden="1">{"Income Statement",#N/A,FALSE,"CFMODEL";"Balance Sheet",#N/A,FALSE,"CFMODEL"}</definedName>
    <definedName name="vaffas" hidden="1">{#N/A,#N/A,FALSE,"New-RegularBevel";#N/A,#N/A,FALSE,"Optiva-Optiva2";#N/A,#N/A,FALSE,"Cathlon-Monoblok";#N/A,#N/A,FALSE,"Stylets"}</definedName>
    <definedName name="vvvv" hidden="1">{#N/A,#N/A,FALSE,"New-RegularBevel";#N/A,#N/A,FALSE,"Optiva-Optiva2";#N/A,#N/A,FALSE,"Cathlon-Monoblok";#N/A,#N/A,FALSE,"Stylets"}</definedName>
    <definedName name="vvvvv" hidden="1">{#N/A,#N/A,FALSE,"Costi per Gruppo ";#N/A,#N/A,FALSE,"New-RegularBevel";#N/A,#N/A,FALSE,"Optiva-Optiva2";#N/A,#N/A,FALSE,"Cathlon-Monoblok";#N/A,#N/A,FALSE,"Stylets";#N/A,#N/A,FALSE,"Totali"}</definedName>
    <definedName name="W" hidden="1">{#N/A,#N/A,FALSE,"OUT  AREC"}</definedName>
    <definedName name="wavylws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eb" hidden="1">{#N/A,#N/A,FALSE,"Taxblinc";#N/A,#N/A,FALSE,"Rsvsacls"}</definedName>
    <definedName name="wewpoijfcmewnfmws" localSheetId="5" hidden="1">'[4]2002 Sales Budget'!#REF!</definedName>
    <definedName name="wewpoijfcmewnfmws" localSheetId="20" hidden="1">'[4]2002 Sales Budget'!#REF!</definedName>
    <definedName name="wewpoijfcmewnfmws" localSheetId="16" hidden="1">'[4]2002 Sales Budget'!#REF!</definedName>
    <definedName name="wewpoijfcmewnfmws" localSheetId="15" hidden="1">'[4]2002 Sales Budget'!#REF!</definedName>
    <definedName name="wewpoijfcmewnfmws" localSheetId="7" hidden="1">'[4]2002 Sales Budget'!#REF!</definedName>
    <definedName name="wewpoijfcmewnfmws" localSheetId="19" hidden="1">'[4]2002 Sales Budget'!#REF!</definedName>
    <definedName name="wewpoijfcmewnfmws" localSheetId="10" hidden="1">'[4]2002 Sales Budget'!#REF!</definedName>
    <definedName name="wewpoijfcmewnfmws" hidden="1">'[4]2002 Sales Budget'!#REF!</definedName>
    <definedName name="whatever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wishlws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rn.9300." hidden="1">{#N/A,#N/A,FALSE,"721.919";#N/A,#N/A,FALSE,"Labour97"}</definedName>
    <definedName name="wrn.9310." hidden="1">{#N/A,#N/A,FALSE,"001";#N/A,#N/A,FALSE,"011";#N/A,#N/A,FALSE,"015";#N/A,#N/A,FALSE,"018";#N/A,#N/A,FALSE,"222";#N/A,#N/A,FALSE,"225";#N/A,#N/A,FALSE,"228";#N/A,#N/A,FALSE,"301";#N/A,#N/A,FALSE,"303";#N/A,#N/A,FALSE,"306";#N/A,#N/A,FALSE,"367";#N/A,#N/A,FALSE,"369";#N/A,#N/A,FALSE,"391";#N/A,#N/A,FALSE,"421";#N/A,#N/A,FALSE,"422";#N/A,#N/A,FALSE,"423";#N/A,#N/A,FALSE,"425";#N/A,#N/A,FALSE,"671"}</definedName>
    <definedName name="wrn.9330." hidden="1">{#N/A,#N/A,FALSE,"011";#N/A,#N/A,FALSE,"015";#N/A,#N/A,FALSE,"222";#N/A,#N/A,FALSE,"225";#N/A,#N/A,FALSE,"228";#N/A,#N/A,FALSE,"301";#N/A,#N/A,FALSE,"303";#N/A,#N/A,FALSE,"306";#N/A,#N/A,FALSE,"421";#N/A,#N/A,FALSE,"422";#N/A,#N/A,FALSE,"423";#N/A,#N/A,FALSE,"425"}</definedName>
    <definedName name="wrn.9350_JKT." hidden="1">{#N/A,#N/A,FALSE,"011";#N/A,#N/A,FALSE,"015";#N/A,#N/A,FALSE,"018";#N/A,#N/A,FALSE,"222";#N/A,#N/A,FALSE,"225";#N/A,#N/A,FALSE,"228";#N/A,#N/A,FALSE,"301";#N/A,#N/A,FALSE,"306";#N/A,#N/A,FALSE,"391";#N/A,#N/A,FALSE,"421";#N/A,#N/A,FALSE,"422";#N/A,#N/A,FALSE,"423";#N/A,#N/A,FALSE,"425"}</definedName>
    <definedName name="wrn.95PROV." hidden="1">{#N/A,#N/A,FALSE,"Taxblinc";#N/A,#N/A,FALSE,"Rsvsacls"}</definedName>
    <definedName name="wrn.AcqState." hidden="1">{#N/A,#N/A,TRUE,"Acq-Ass";#N/A,#N/A,TRUE,"Acq-IS";#N/A,#N/A,TRUE,"Acq-BS";#N/A,#N/A,TRUE,"Acq-CF"}</definedName>
    <definedName name="wrn.AcqState._2" hidden="1">{#N/A,#N/A,TRUE,"Acq-Ass";#N/A,#N/A,TRUE,"Acq-IS";#N/A,#N/A,TRUE,"Acq-BS";#N/A,#N/A,TRUE,"Acq-CF"}</definedName>
    <definedName name="wrn.AcqState._22" hidden="1">{#N/A,#N/A,TRUE,"Acq-Ass";#N/A,#N/A,TRUE,"Acq-IS";#N/A,#N/A,TRUE,"Acq-BS";#N/A,#N/A,TRUE,"Acq-CF"}</definedName>
    <definedName name="wrn.AcqState.2" hidden="1">{#N/A,#N/A,TRUE,"Acq-Ass";#N/A,#N/A,TRUE,"Acq-IS";#N/A,#N/A,TRUE,"Acq-BS";#N/A,#N/A,TRUE,"Acq-CF"}</definedName>
    <definedName name="wrn.Acquiror.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Val." hidden="1">{#N/A,#N/A,FALSE,"Acq-Val";#N/A,#N/A,FALSE,"Acq-Mult Val"}</definedName>
    <definedName name="wrn.AcqVal._2" hidden="1">{#N/A,#N/A,FALSE,"Acq-Val";#N/A,#N/A,FALSE,"Acq-Mult Val"}</definedName>
    <definedName name="wrn.AcqVal._22" hidden="1">{#N/A,#N/A,FALSE,"Acq-Val";#N/A,#N/A,FALSE,"Acq-Mult Val"}</definedName>
    <definedName name="wrn.AcqVal.2" hidden="1">{#N/A,#N/A,FALSE,"Acq-Val";#N/A,#N/A,FALSE,"Acq-Mult Val"}</definedName>
    <definedName name="wrn.Aging._.and._.Trend._.Analysis." hidden="1">{#N/A,#N/A,FALSE,"Aging Summary";#N/A,#N/A,FALSE,"Ratio Analysis";#N/A,#N/A,FALSE,"Test 120 Day Accts";#N/A,#N/A,FALSE,"Tickmarks"}</definedName>
    <definedName name="wrn.all.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rn.All._.Countries.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wrn.All._.Financials." hidden="1">{#N/A,#N/A,TRUE,"Assumptions";#N/A,#N/A,TRUE,"Op Projection";#N/A,#N/A,TRUE,"Capital";#N/A,#N/A,TRUE,"Income";#N/A,#N/A,TRUE,"Balance";#N/A,#N/A,TRUE,"Sources&amp;Uses"}</definedName>
    <definedName name="wrn.All._.Pages." hidden="1">{#N/A,#N/A,FALSE,"Summary";#N/A,#N/A,FALSE,"Fed.State Prov";#N/A,#N/A,FALSE,"Foreign Prov";#N/A,#N/A,FALSE,"Thera Fgrn";#N/A,#N/A,FALSE,"CCD Fgrn";#N/A,#N/A,FALSE,"Biocine Fgrn";#N/A,#N/A,FALSE,"Vision Fgrn";#N/A,#N/A,FALSE,"Frgn vs Dom"}</definedName>
    <definedName name="wrn.AMTNOL." hidden="1">{#N/A,#N/A,TRUE,"91AMTNOL";#N/A,#N/A,TRUE,"92AMTNOL";#N/A,#N/A,TRUE,"93AMTNOL"}</definedName>
    <definedName name="wrn.ar." hidden="1">{#N/A,#N/A,FALSE,"OUT  AREC"}</definedName>
    <definedName name="wrn.audit._.adjustments." hidden="1">{#N/A,#N/A,TRUE,"Summary";#N/A,#N/A,TRUE,"Amort.";#N/A,#N/A,TRUE,"93TAX";#N/A,#N/A,TRUE,"93NOLCB";#N/A,#N/A,TRUE,"92TAX";#N/A,#N/A,TRUE,"92NOLCB";#N/A,#N/A,TRUE,"91TAX";#N/A,#N/A,TRUE,"91NOLCB";#N/A,#N/A,TRUE,"92AMTNOL";#N/A,#N/A,TRUE,"921120X"}</definedName>
    <definedName name="wrn.Balance._.Sheets." hidden="1">{#N/A,#N/A,FALSE,"Bal sht";"Qtrly Bal Sht",#N/A,FALSE,"Bal sht - QTR"}</definedName>
    <definedName name="wrn.Basic._.Print._.Value._.MLP." hidden="1">{#N/A,#N/A,FALSE,"Valuation";#N/A,#N/A,FALSE,"MLP Impact"}</definedName>
    <definedName name="wrn.Basic._.Report." hidden="1">{#N/A,#N/A,FALSE,"Valuation";#N/A,#N/A,FALSE,"Inputs";#N/A,#N/A,FALSE,"Financial Statements";#N/A,#N/A,FALSE,"MLP Impact";#N/A,#N/A,FALSE,"Revenues"}</definedName>
    <definedName name="wrn.Benefits." hidden="1">{"Benefits Summary",#N/A,FALSE,"Benefits Info without WC Amount";"Medical and Dental Costs",#N/A,FALSE,"Benefits Info without WC Amount";"Workers' Compensation",#N/A,FALSE,"Benefits Info without WC Amount"}</definedName>
    <definedName name="wrn.Board._.Forecast.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CANWEST._.GLOBAL." hidden="1">{"BS",#N/A,FALSE;"RE",#N/A,FALSE;"IS",#N/A,FALSE;"CASH",#N/A,FALSE}</definedName>
    <definedName name="wrn.Cashflow." hidden="1">{#N/A,#N/A,TRUE,"Cover";#N/A,#N/A,TRUE,"Revision Log";#N/A,#N/A,TRUE,"Assumptions";#N/A,#N/A,TRUE,"Inputs";#N/A,#N/A,TRUE,"Sensitivity";#N/A,#N/A,TRUE,"Graphs";#N/A,#N/A,TRUE,"Operating Graphs";#N/A,#N/A,TRUE,"Stats";#N/A,#N/A,TRUE,"Summary"}</definedName>
    <definedName name="wrn.Chiron._.IRS._.Audit." hidden="1">{#N/A,#N/A,FALSE,"Summary";#N/A,#N/A,FALSE,"1991";#N/A,#N/A,FALSE,"91 AMT";#N/A,#N/A,FALSE,"1992";#N/A,#N/A,FALSE,"92 AMT";#N/A,#N/A,FALSE,"1993";#N/A,#N/A,FALSE,"93 AMT"}</definedName>
    <definedName name="wrn.clientcopy." hidden="1">{"Multiples_clientcopy",#N/A,FALSE,"Multiples";"Adjustments_clientcopy",#N/A,FALSE,"Adjustments to Multiples";"GrowthAdj_clientcopy",#N/A,FALSE,"Growth Adjustments";"RiskAdj_clientcopy",#N/A,FALSE,"Risk Adjustments ";"MarginAdj_clientcopy",#N/A,FALSE,"Margin Adjustments";"Regression_clientcopy",#N/A,FALSE,"Regression";"Ratios_clientcopy",#N/A,FALSE,"Ratios"}</definedName>
    <definedName name="wrn.Combination.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oResults.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State." hidden="1">{#N/A,#N/A,FALSE,"Combo-Ass ";#N/A,#N/A,FALSE,"Combo-IS";#N/A,#N/A,FALSE,"Combo-BS";#N/A,#N/A,FALSE,"Combo-CF"}</definedName>
    <definedName name="wrn.ComboState._2" hidden="1">{#N/A,#N/A,FALSE,"Combo-Ass ";#N/A,#N/A,FALSE,"Combo-IS";#N/A,#N/A,FALSE,"Combo-BS";#N/A,#N/A,FALSE,"Combo-CF"}</definedName>
    <definedName name="wrn.ComboState._22" hidden="1">{#N/A,#N/A,FALSE,"Combo-Ass ";#N/A,#N/A,FALSE,"Combo-IS";#N/A,#N/A,FALSE,"Combo-BS";#N/A,#N/A,FALSE,"Combo-CF"}</definedName>
    <definedName name="wrn.ComboState.2" hidden="1">{#N/A,#N/A,FALSE,"Combo-Ass ";#N/A,#N/A,FALSE,"Combo-IS";#N/A,#N/A,FALSE,"Combo-BS";#N/A,#N/A,FALSE,"Combo-CF"}</definedName>
    <definedName name="wrn.COMPLETE." hidden="1">{#N/A,#N/A,FALSE,"VOLUMES";#N/A,#N/A,FALSE,"REVENUES";#N/A,#N/A,FALSE,"VALUATION"}</definedName>
    <definedName name="wrn.Complete._.Report." hidden="1">{#N/A,#N/A,FALSE,"Assumptions";#N/A,#N/A,FALSE,"Proforma IS";#N/A,#N/A,FALSE,"Cash Flows RLP";#N/A,#N/A,FALSE,"IRR";#N/A,#N/A,FALSE,"New Depr Sch-150% DB";#N/A,#N/A,FALSE,"Comments"}</definedName>
    <definedName name="wrn.DCF." hidden="1">{#N/A,#N/A,FALSE,"Brad_DCFM";#N/A,#N/A,FALSE,"Nick_DCFM";#N/A,#N/A,FALSE,"Mobile_DCFM"}</definedName>
    <definedName name="wrn.Depreciation." hidden="1">{"DE_asfiled",#N/A,TRUE,"Amort.";"IRS_addl",#N/A,TRUE,"Amort."}</definedName>
    <definedName name="wrn.Detail._.Income._.Statement." hidden="1">{"Facility Detail",#N/A,FALSE,"P&amp;L Detail"}</definedName>
    <definedName name="wrn.Everything." hidden="1">{"Inc.St. Annual",#N/A,FALSE,"Inc.St.";"Inc.St. Qtr",#N/A,FALSE,"Inc.St.";#N/A,#N/A,FALSE,"Bal.Sht.";"Cash Flow Annual",#N/A,FALSE,"Cash Flow";"Cash Flow Qtr",#N/A,FALSE,"Cash Flow";#N/A,#N/A,FALSE,"Debt";#N/A,#N/A,FALSE,"DCF";"Summary Annual",#N/A,FALSE,"Summary";"Summary Qtr",#N/A,FALSE,"Summary"}</definedName>
    <definedName name="wrn.Facility._.Profit._.and._.Loss." hidden="1">{"Domestic Prisons - Prior to 1998 - 1",#N/A,FALSE,"Domestic Prisons";"Domestic Prisons - Prior to 1998 - 2",#N/A,FALSE,"Domestic Prisons";"Domestic Prisons - 1998",#N/A,FALSE,"Domestic Prisons";"Domestic Prisons - 1999",#N/A,FALSE,"Domestic Prisons";"Domestic Prisons - 2000",#N/A,FALSE,"Domestic Prisons";"Domestic Prisons - 2001",#N/A,FALSE,"Domestic Prisons"}</definedName>
    <definedName name="wrn.filecopy." hidden="1">{"Multiples_filecopy",#N/A,FALSE,"Multiples";"Adjustments_filecopy",#N/A,FALSE,"Adjustments to Multiples";"GrowthAdj_filecopy",#N/A,FALSE,"Growth Adjustments";"RiskAdj_filecopy",#N/A,FALSE,"Risk Adjustments ";"MarginAdj_filecopy",#N/A,FALSE,"Margin Adjustments";"Regression_filecopy",#N/A,FALSE,"Regression";"Ratios_filecopy",#N/A,FALSE,"Ratios"}</definedName>
    <definedName name="wrn.Financial._.Statements." hidden="1">{"Stmt of Ops",#N/A,FALSE,"Statement of Operations";"Stmt of Ops - non-GAAP",#N/A,FALSE,"Stmt of Ops_non GAAP analysis";"BS &amp; CF",#N/A,FALSE,"Balsheet &amp; Cashflow";"CapEx buildup",#N/A,FALSE,"CapEx Buildup";"headcount buildup",#N/A,FALSE,"Headcount Buildup";"expense summary",#N/A,FALSE,"Expense Summary"}</definedName>
    <definedName name="wrn.ICP." hidden="1">{#N/A,#N/A,FALSE,"ICP Europa";#N/A,#N/A,FALSE,"ICP Francia";#N/A,#N/A,FALSE,"ICP Oriente";#N/A,#N/A,FALSE,"ICP Giappone";#N/A,#N/A,FALSE,"ICP Korea";#N/A,#N/A,FALSE,"ICP Riepilogo"}</definedName>
    <definedName name="wrn.Income._.Statements." hidden="1">{"Income Statement",#N/A,FALSE,"P&amp;L - $";"Quarterly Income Statement",#N/A,FALSE,"P&amp;L Detail"}</definedName>
    <definedName name="wrn.LUXCOS." hidden="1">{"LUX_ASSET",#N/A,FALSE,"CII-Q494.XLS";"LUX_LIAB",#N/A,FALSE,"CII-Q494.XLS";"LUX_INC",#N/A,FALSE,"CII-Q494.XLS";"LUXje",#N/A,FALSE,"CII-Q494.XLS"}</definedName>
    <definedName name="wrn.Market._.Share._.Report.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N.O.L.." hidden="1">{#N/A,#N/A,FALSE,"91NOLCB";#N/A,#N/A,FALSE,"92NOLCB";#N/A,#N/A,FALSE,"93NOLCB"}</definedName>
    <definedName name="wrn.Operating_Graphs_Stats." hidden="1">{#N/A,#N/A,TRUE,"Operating Graphs";#N/A,#N/A,TRUE,"Stats"}</definedName>
    <definedName name="wrn.Phase._.in." hidden="1">{"Phase in summary",#N/A,FALSE,"P&amp;L Phased"}</definedName>
    <definedName name="wrn.PL._.Detail." hidden="1">{#N/A,#N/A,FALSE,"P&amp;L Detail";#N/A,#N/A,FALSE,"P&amp;L Detail";#N/A,#N/A,FALSE,"P&amp;L Detail"}</definedName>
    <definedName name="wrn.print." hidden="1">{#N/A,#N/A,FALSE,"Japan 2003";#N/A,#N/A,FALSE,"Sheet2"}</definedName>
    <definedName name="wrn.Print._.All." localSheetId="6" hidden="1">{#N/A,#N/A,FALSE,"Valuation";#N/A,#N/A,FALSE,"MLP Impact";#N/A,#N/A,FALSE,"Input Sheet";#N/A,#N/A,FALSE,"Financials";#N/A,#N/A,FALSE,"Taxes";#N/A,#N/A,FALSE,"Debt";#N/A,#N/A,FALSE,"DDA";#N/A,#N/A,FALSE,"Revenue-Mazeppa";#N/A,#N/A,FALSE,"Revenue- Gregg Lake";#N/A,#N/A,FALSE,"Op Ex- Mazeppa";#N/A,#N/A,FALSE,"Op Ex - Gregg Lake";#N/A,#N/A,FALSE,"Financials Gregg Lake"}</definedName>
    <definedName name="wrn.Print._.All." hidden="1">{#N/A,#N/A,FALSE,"Summary";#N/A,#N/A,FALSE,"City Gate";#N/A,#N/A,FALSE,"Ind Trans";#N/A,#N/A,FALSE,"Electric Gen"}</definedName>
    <definedName name="wrn.Print._.All._.Worksheets.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wrn.Print2.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3.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ac." hidden="1">{#N/A,#N/A,FALSE,"Op-BS";#N/A,#N/A,FALSE,"Assum";#N/A,#N/A,FALSE,"IS";#N/A,#N/A,FALSE,"Syn+Elim";#N/A,#N/A,FALSE,"BSCF";#N/A,#N/A,FALSE,"Blue_IS";#N/A,#N/A,FALSE,"Blue_BSCF";#N/A,#N/A,FALSE,"Ratings"}</definedName>
    <definedName name="wrn.printb1." hidden="1">{#N/A,#N/A,FALSE,"B-1";#N/A,#N/A,FALSE,"B-1(P2)";#N/A,#N/A,FALSE,"B-1(P3)";#N/A,#N/A,FALSE,"B-1(P4)"}</definedName>
    <definedName name="wrn.printb1.4." hidden="1">{"page1",#N/A,FALSE,"B-1_4";"page2",#N/A,FALSE,"B-1_4";"page3",#N/A,FALSE,"B-1_4";"page4",#N/A,FALSE,"B-1_4";"page5",#N/A,FALSE,"B-1_4";"page6",#N/A,FALSE,"B-1_4";"page7",#N/A,FALSE,"B-1_4";"page8",#N/A,FALSE,"B-1_4"}</definedName>
    <definedName name="wrn.Produzione." hidden="1">{#N/A,#N/A,FALSE,"Produzione 1";#N/A,#N/A,FALSE,"Rettifica 1";#N/A,#N/A,FALSE,"Produzione 2";#N/A,#N/A,FALSE,"Rettifica 2";#N/A,#N/A,FALSE,"Produzione 3"}</definedName>
    <definedName name="wrn.Quarterly._.Income._.Statement." hidden="1">{"Quarterly Income Statement",#N/A,FALSE,"P&amp;L Detail"}</definedName>
    <definedName name="wrn.Report." hidden="1">{#N/A,#N/A,FALSE,"Cost Comparison";#N/A,#N/A,FALSE,"ICP Comparison "}</definedName>
    <definedName name="wrn.Report._.2." hidden="1">{#N/A,#N/A,TRUE,"Pivots-Employee";#N/A,"Scenerio2",TRUE,"Assumptions Summary"}</definedName>
    <definedName name="wrn.Report1." hidden="1">{#N/A,#N/A,TRUE,"Pivots-Employee";#N/A,"Scenario1",TRUE,"Assumptions Summary"}</definedName>
    <definedName name="wrn.Research._.Dept." hidden="1">{"hc buildup",#N/A,FALSE,"Headcount Build-up";"7xx - ops summary - hc",#N/A,FALSE,"7xx_Research Summary";"7xx operations summary",#N/A,FALSE,"7xx_Research Summary";"720 custom research",#N/A,FALSE,"720_Custom Research";"730 syn research",#N/A,FALSE,"730_Syndicated Research"}</definedName>
    <definedName name="wrn.Revenue._.Cost._.Model." hidden="1">{"revenue buildup",#N/A,FALSE,"Revenue_Cost Model";"hc buildup",#N/A,FALSE,"Headcount Build-up";"1xx summary ops - HC",#N/A,FALSE,"1xx_Operations Summary";"1xx ops summary - expense",#N/A,FALSE,"1xx_Operations Summary";"110 admin ops",#N/A,FALSE,"110_Admin";"120 survey ops",#N/A,FALSE,"120_Survey Research";"130 resorce mgmt",#N/A,FALSE,"130_Resource Mgmt.";"140 panel member",#N/A,FALSE,"140_Panel Member"}</definedName>
    <definedName name="wrn.review." hidden="1">{"review",#N/A,FALSE,"FACTSHT"}</definedName>
    <definedName name="wrn.review1." hidden="1">{"review",#N/A,FALSE,"FACTSHT"}</definedName>
    <definedName name="wrn.SBEI.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wrn.Schedule._.J.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wrn.Schedule1." hidden="1">{#N/A,#N/A,FALSE,"GAF98"}</definedName>
    <definedName name="wrn.Schedule2." hidden="1">{#N/A,#N/A,FALSE,"GAF98"}</definedName>
    <definedName name="wrn.Schedule3." hidden="1">{#N/A,#N/A,FALSE,"GAF98"}</definedName>
    <definedName name="wrn.Schedule4." hidden="1">{#N/A,#N/A,FALSE,"GAF98"}</definedName>
    <definedName name="wrn.Statistics." hidden="1">{"Std Poor",#N/A,FALSE,"S&amp;P";"Sum Stats",#N/A,FALSE,"Stats"}</definedName>
    <definedName name="wrn.Target.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LBO.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State." hidden="1">{#N/A,#N/A,FALSE,"Tar-Ass";#N/A,#N/A,FALSE,"Tar-IS";#N/A,#N/A,FALSE,"Tar-BS";#N/A,#N/A,FALSE,"Tar-Adg BS";#N/A,#N/A,FALSE,"Tar-CF"}</definedName>
    <definedName name="wrn.TargetState._2" hidden="1">{#N/A,#N/A,FALSE,"Tar-Ass";#N/A,#N/A,FALSE,"Tar-IS";#N/A,#N/A,FALSE,"Tar-BS";#N/A,#N/A,FALSE,"Tar-Adg BS";#N/A,#N/A,FALSE,"Tar-CF"}</definedName>
    <definedName name="wrn.TargetState._22" hidden="1">{#N/A,#N/A,FALSE,"Tar-Ass";#N/A,#N/A,FALSE,"Tar-IS";#N/A,#N/A,FALSE,"Tar-BS";#N/A,#N/A,FALSE,"Tar-Adg BS";#N/A,#N/A,FALSE,"Tar-CF"}</definedName>
    <definedName name="wrn.TargetState.2" hidden="1">{#N/A,#N/A,FALSE,"Tar-Ass";#N/A,#N/A,FALSE,"Tar-IS";#N/A,#N/A,FALSE,"Tar-BS";#N/A,#N/A,FALSE,"Tar-Adg BS";#N/A,#N/A,FALSE,"Tar-CF"}</definedName>
    <definedName name="wrn.TargetVal." hidden="1">{#N/A,#N/A,TRUE,"Val - sum";#N/A,#N/A,TRUE,"Val - Sum1";#N/A,#N/A,TRUE,"Val - sum2";#N/A,#N/A,TRUE,"Val - Sum3";#N/A,#N/A,TRUE,"Tar-DCF";#N/A,#N/A,TRUE,"Tar-Val LBO";#N/A,#N/A,TRUE,"Tar-Mult Val"}</definedName>
    <definedName name="wrn.TargetVal._2" hidden="1">{#N/A,#N/A,TRUE,"Val - sum";#N/A,#N/A,TRUE,"Val - Sum1";#N/A,#N/A,TRUE,"Val - sum2";#N/A,#N/A,TRUE,"Val - Sum3";#N/A,#N/A,TRUE,"Tar-DCF";#N/A,#N/A,TRUE,"Tar-Val LBO";#N/A,#N/A,TRUE,"Tar-Mult Val"}</definedName>
    <definedName name="wrn.TargetVal._22" hidden="1">{#N/A,#N/A,TRUE,"Val - sum";#N/A,#N/A,TRUE,"Val - Sum1";#N/A,#N/A,TRUE,"Val - sum2";#N/A,#N/A,TRUE,"Val - Sum3";#N/A,#N/A,TRUE,"Tar-DCF";#N/A,#N/A,TRUE,"Tar-Val LBO";#N/A,#N/A,TRUE,"Tar-Mult Val"}</definedName>
    <definedName name="wrn.TargetVal.2" hidden="1">{#N/A,#N/A,TRUE,"Val - sum";#N/A,#N/A,TRUE,"Val - Sum1";#N/A,#N/A,TRUE,"Val - sum2";#N/A,#N/A,TRUE,"Val - Sum3";#N/A,#N/A,TRUE,"Tar-DCF";#N/A,#N/A,TRUE,"Tar-Val LBO";#N/A,#N/A,TRUE,"Tar-Mult Val"}</definedName>
    <definedName name="wrn.test1." hidden="1">{"Income Statement",#N/A,FALSE,"CFMODEL";"Balance Sheet",#N/A,FALSE,"CFMODEL"}</definedName>
    <definedName name="wrn.test2." hidden="1">{"SourcesUses",#N/A,TRUE,"CFMODEL";"TransOverview",#N/A,TRUE,"CFMODEL"}</definedName>
    <definedName name="wrn.test3." hidden="1">{"SourcesUses",#N/A,TRUE,#N/A;"TransOverview",#N/A,TRUE,"CFMODEL"}</definedName>
    <definedName name="wrn.test4." hidden="1">{"SourcesUses",#N/A,TRUE,"FundsFlow";"TransOverview",#N/A,TRUE,"FundsFlow"}</definedName>
    <definedName name="wrn.Vendite." hidden="1">{#N/A,#N/A,FALSE,"Vendite Europa";#N/A,#N/A,FALSE,"Vendite Francia";#N/A,#N/A,FALSE,"Vendite Korea";#N/A,#N/A,FALSE,"Vendite Oriente";#N/A,#N/A,FALSE,"Vendite Giappone";#N/A,#N/A,FALSE,"Vendite Riepilogo"}</definedName>
    <definedName name="wrn.Wkp._.Capital._.Structure.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omEquity." hidden="1">{"Wkp ComEquity",#N/A,FALSE,"Cap Struct WPs"}</definedName>
    <definedName name="wrn.Wkp._.JDITC." hidden="1">{"Wkp JDITC",#N/A,FALSE,"Cap Struct WPs"}</definedName>
    <definedName name="wrn.Wkp._.LTerm._.Debt." hidden="1">{"Wkp LTerm Debt",#N/A,FALSE,"Cap Struct WPs"}</definedName>
    <definedName name="wrn.Wkp._.LTerm._.Debt._.13Mo._.Avg." hidden="1">{"Wkp LTerm Debt 13MoAvg",#N/A,FALSE,"Cap Struct WPs"}</definedName>
    <definedName name="wrn.Wkp._.LTerm._.Debt._.Amort." hidden="1">{"Wkp Lterm Debt Amort",#N/A,FALSE,"Cap Struct WPs"}</definedName>
    <definedName name="wrn.Wkp._.LTerm._.Debt._.Int." hidden="1">{"Wkp LTerm Debt Int",#N/A,FALSE,"Cap Struct WPs"}</definedName>
    <definedName name="wrn.Wkp._.PreStock." hidden="1">{"Wkp PreStock",#N/A,FALSE,"Cap Struct WPs"}</definedName>
    <definedName name="wrn.Wkp._.PreStock._.13MoAvg." hidden="1">{"Wkp PreStock 13MoAvg",#N/A,FALSE,"Cap Struct WPs"}</definedName>
    <definedName name="wrn.Wkp._.PreStock._.Amort." hidden="1">{"Wkp PreStock Amort",#N/A,FALSE,"Cap Struct WPs"}</definedName>
    <definedName name="wrn.Wkp._.PreStock._.Dividend." hidden="1">{"Wkp PreStock Dividend",#N/A,FALSE,"Cap Struct WPs"}</definedName>
    <definedName name="wrn.Wkp._.STerm._.Debt." hidden="1">{"Wkp STerm Debt",#N/A,FALSE,"Cap Struct WPs"}</definedName>
    <definedName name="wrn.Wkp._.Unamort._.Debt._.Exp." hidden="1">{"Wkp Unamort Debt Exp",#N/A,FALSE,"Cap Struct WPs"}</definedName>
    <definedName name="wrn.Wkp._.Unamort._.PreStock._.Exp." hidden="1">{"Wkp Unamort PreStock Exp",#N/A,FALSE,"Cap Struct WPs"}</definedName>
    <definedName name="wyh" hidden="1">{#N/A,#N/A,FALSE,"Summary";#N/A,#N/A,FALSE,"Fed.State Prov";#N/A,#N/A,FALSE,"Foreign Prov";#N/A,#N/A,FALSE,"Thera Fgrn";#N/A,#N/A,FALSE,"CCD Fgrn";#N/A,#N/A,FALSE,"Biocine Fgrn";#N/A,#N/A,FALSE,"Vision Fgrn";#N/A,#N/A,FALSE,"Frgn vs Dom"}</definedName>
    <definedName name="x" hidden="1">{"Benefits Summary",#N/A,FALSE,"Benefits Info without WC Amount";"Medical and Dental Costs",#N/A,FALSE,"Benefits Info without WC Amount";"Workers' Compensation",#N/A,FALSE,"Benefits Info without WC Amount"}</definedName>
    <definedName name="xxxx" hidden="1">{#N/A,#N/A,FALSE,"New-RegularBevel";#N/A,#N/A,FALSE,"Optiva-Optiva2";#N/A,#N/A,FALSE,"Cathlon-Monoblok";#N/A,#N/A,FALSE,"Stylets"}</definedName>
    <definedName name="xxxxxxxxxxx" hidden="1">{#N/A,#N/A,FALSE,"Costi per Gruppo ";#N/A,#N/A,FALSE,"New-RegularBevel";#N/A,#N/A,FALSE,"Optiva-Optiva2";#N/A,#N/A,FALSE,"Cathlon-Monoblok";#N/A,#N/A,FALSE,"Stylets";#N/A,#N/A,FALSE,"Totali"}</definedName>
    <definedName name="yikes" hidden="1">{#N/A,#N/A,FALSE,"Summary";#N/A,#N/A,FALSE,"City Gate";#N/A,#N/A,FALSE,"Ind Trans";#N/A,#N/A,FALSE,"Electric Gen"}</definedName>
    <definedName name="yikes1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Z_23F18827_7997_11D6_8750_00508BD3B3BA_.wvu.Cols" localSheetId="5" hidden="1">#REF!,#REF!</definedName>
    <definedName name="Z_23F18827_7997_11D6_8750_00508BD3B3BA_.wvu.Cols" localSheetId="8" hidden="1">#REF!,#REF!</definedName>
    <definedName name="Z_23F18827_7997_11D6_8750_00508BD3B3BA_.wvu.Cols" localSheetId="20" hidden="1">#REF!,#REF!</definedName>
    <definedName name="Z_23F18827_7997_11D6_8750_00508BD3B3BA_.wvu.Cols" localSheetId="4" hidden="1">#REF!,#REF!</definedName>
    <definedName name="Z_23F18827_7997_11D6_8750_00508BD3B3BA_.wvu.Cols" localSheetId="16" hidden="1">#REF!,#REF!</definedName>
    <definedName name="Z_23F18827_7997_11D6_8750_00508BD3B3BA_.wvu.Cols" localSheetId="15" hidden="1">#REF!,#REF!</definedName>
    <definedName name="Z_23F18827_7997_11D6_8750_00508BD3B3BA_.wvu.Cols" localSheetId="7" hidden="1">#REF!,#REF!</definedName>
    <definedName name="Z_23F18827_7997_11D6_8750_00508BD3B3BA_.wvu.Cols" localSheetId="19" hidden="1">#REF!,#REF!</definedName>
    <definedName name="Z_23F18827_7997_11D6_8750_00508BD3B3BA_.wvu.Cols" localSheetId="17" hidden="1">#REF!,#REF!</definedName>
    <definedName name="Z_23F18827_7997_11D6_8750_00508BD3B3BA_.wvu.Cols" localSheetId="10" hidden="1">#REF!,#REF!</definedName>
    <definedName name="Z_23F18827_7997_11D6_8750_00508BD3B3BA_.wvu.Cols" hidden="1">#REF!,#REF!</definedName>
    <definedName name="Z_23F18827_7997_11D6_8750_00508BD3B3BA_.wvu.PrintArea" localSheetId="5" hidden="1">#REF!</definedName>
    <definedName name="Z_23F18827_7997_11D6_8750_00508BD3B3BA_.wvu.PrintArea" localSheetId="8" hidden="1">#REF!</definedName>
    <definedName name="Z_23F18827_7997_11D6_8750_00508BD3B3BA_.wvu.PrintArea" localSheetId="20" hidden="1">#REF!</definedName>
    <definedName name="Z_23F18827_7997_11D6_8750_00508BD3B3BA_.wvu.PrintArea" localSheetId="4" hidden="1">#REF!</definedName>
    <definedName name="Z_23F18827_7997_11D6_8750_00508BD3B3BA_.wvu.PrintArea" localSheetId="16" hidden="1">#REF!</definedName>
    <definedName name="Z_23F18827_7997_11D6_8750_00508BD3B3BA_.wvu.PrintArea" localSheetId="15" hidden="1">#REF!</definedName>
    <definedName name="Z_23F18827_7997_11D6_8750_00508BD3B3BA_.wvu.PrintArea" localSheetId="7" hidden="1">#REF!</definedName>
    <definedName name="Z_23F18827_7997_11D6_8750_00508BD3B3BA_.wvu.PrintArea" localSheetId="19" hidden="1">#REF!</definedName>
    <definedName name="Z_23F18827_7997_11D6_8750_00508BD3B3BA_.wvu.PrintArea" localSheetId="17" hidden="1">#REF!</definedName>
    <definedName name="Z_23F18827_7997_11D6_8750_00508BD3B3BA_.wvu.PrintArea" localSheetId="10" hidden="1">#REF!</definedName>
    <definedName name="Z_23F18827_7997_11D6_8750_00508BD3B3BA_.wvu.PrintArea" hidden="1">#REF!</definedName>
    <definedName name="Z_2A35EA00_019C_11D5_A0AE_00010323F649_.wvu.Cols" localSheetId="5" hidden="1">'[4]2002 Sales Budget'!#REF!,'[4]2002 Sales Budget'!#REF!,'[4]2002 Sales Budget'!#REF!</definedName>
    <definedName name="Z_2A35EA00_019C_11D5_A0AE_00010323F649_.wvu.Cols" localSheetId="20" hidden="1">'[4]2002 Sales Budget'!#REF!,'[4]2002 Sales Budget'!#REF!,'[4]2002 Sales Budget'!#REF!</definedName>
    <definedName name="Z_2A35EA00_019C_11D5_A0AE_00010323F649_.wvu.Cols" localSheetId="16" hidden="1">'[4]2002 Sales Budget'!#REF!,'[4]2002 Sales Budget'!#REF!,'[4]2002 Sales Budget'!#REF!</definedName>
    <definedName name="Z_2A35EA00_019C_11D5_A0AE_00010323F649_.wvu.Cols" localSheetId="15" hidden="1">'[4]2002 Sales Budget'!#REF!,'[4]2002 Sales Budget'!#REF!,'[4]2002 Sales Budget'!#REF!</definedName>
    <definedName name="Z_2A35EA00_019C_11D5_A0AE_00010323F649_.wvu.Cols" localSheetId="7" hidden="1">'[4]2002 Sales Budget'!#REF!,'[4]2002 Sales Budget'!#REF!,'[4]2002 Sales Budget'!#REF!</definedName>
    <definedName name="Z_2A35EA00_019C_11D5_A0AE_00010323F649_.wvu.Cols" localSheetId="19" hidden="1">'[4]2002 Sales Budget'!#REF!,'[4]2002 Sales Budget'!#REF!,'[4]2002 Sales Budget'!#REF!</definedName>
    <definedName name="Z_2A35EA00_019C_11D5_A0AE_00010323F649_.wvu.Cols" localSheetId="10" hidden="1">'[4]2002 Sales Budget'!#REF!,'[4]2002 Sales Budget'!#REF!,'[4]2002 Sales Budget'!#REF!</definedName>
    <definedName name="Z_2A35EA00_019C_11D5_A0AE_00010323F649_.wvu.Cols" hidden="1">'[4]2002 Sales Budget'!#REF!,'[4]2002 Sales Budget'!#REF!,'[4]2002 Sales Budget'!#REF!</definedName>
    <definedName name="Z_2A35EA00_019C_11D5_A0AE_00010323F649_.wvu.PrintTitles" hidden="1">'[4]2002 Sales Budget'!$A$1:$B$65536,'[4]2002 Sales Budget'!$A$1:$IV$7</definedName>
    <definedName name="Z_2A35EA00_019C_11D5_A0AE_00010323F649_.wvu.Rows" localSheetId="5" hidden="1">'[4]2002 Sales Budget'!#REF!</definedName>
    <definedName name="Z_2A35EA00_019C_11D5_A0AE_00010323F649_.wvu.Rows" localSheetId="20" hidden="1">'[4]2002 Sales Budget'!#REF!</definedName>
    <definedName name="Z_2A35EA00_019C_11D5_A0AE_00010323F649_.wvu.Rows" localSheetId="16" hidden="1">'[4]2002 Sales Budget'!#REF!</definedName>
    <definedName name="Z_2A35EA00_019C_11D5_A0AE_00010323F649_.wvu.Rows" localSheetId="15" hidden="1">'[4]2002 Sales Budget'!#REF!</definedName>
    <definedName name="Z_2A35EA00_019C_11D5_A0AE_00010323F649_.wvu.Rows" localSheetId="7" hidden="1">'[4]2002 Sales Budget'!#REF!</definedName>
    <definedName name="Z_2A35EA00_019C_11D5_A0AE_00010323F649_.wvu.Rows" localSheetId="19" hidden="1">'[4]2002 Sales Budget'!#REF!</definedName>
    <definedName name="Z_2A35EA00_019C_11D5_A0AE_00010323F649_.wvu.Rows" localSheetId="10" hidden="1">'[4]2002 Sales Budget'!#REF!</definedName>
    <definedName name="Z_2A35EA00_019C_11D5_A0AE_00010323F649_.wvu.Rows" hidden="1">'[4]2002 Sales Budget'!#REF!</definedName>
    <definedName name="Z_6A332BE0_F116_11D4_A40F_0000865805A8_.wvu.Cols" localSheetId="5" hidden="1">'[4]2002 Sales Budget'!#REF!,'[4]2002 Sales Budget'!#REF!,'[4]2002 Sales Budget'!#REF!</definedName>
    <definedName name="Z_6A332BE0_F116_11D4_A40F_0000865805A8_.wvu.Cols" localSheetId="20" hidden="1">'[4]2002 Sales Budget'!#REF!,'[4]2002 Sales Budget'!#REF!,'[4]2002 Sales Budget'!#REF!</definedName>
    <definedName name="Z_6A332BE0_F116_11D4_A40F_0000865805A8_.wvu.Cols" localSheetId="16" hidden="1">'[4]2002 Sales Budget'!#REF!,'[4]2002 Sales Budget'!#REF!,'[4]2002 Sales Budget'!#REF!</definedName>
    <definedName name="Z_6A332BE0_F116_11D4_A40F_0000865805A8_.wvu.Cols" localSheetId="15" hidden="1">'[4]2002 Sales Budget'!#REF!,'[4]2002 Sales Budget'!#REF!,'[4]2002 Sales Budget'!#REF!</definedName>
    <definedName name="Z_6A332BE0_F116_11D4_A40F_0000865805A8_.wvu.Cols" localSheetId="7" hidden="1">'[4]2002 Sales Budget'!#REF!,'[4]2002 Sales Budget'!#REF!,'[4]2002 Sales Budget'!#REF!</definedName>
    <definedName name="Z_6A332BE0_F116_11D4_A40F_0000865805A8_.wvu.Cols" localSheetId="19" hidden="1">'[4]2002 Sales Budget'!#REF!,'[4]2002 Sales Budget'!#REF!,'[4]2002 Sales Budget'!#REF!</definedName>
    <definedName name="Z_6A332BE0_F116_11D4_A40F_0000865805A8_.wvu.Cols" localSheetId="10" hidden="1">'[4]2002 Sales Budget'!#REF!,'[4]2002 Sales Budget'!#REF!,'[4]2002 Sales Budget'!#REF!</definedName>
    <definedName name="Z_6A332BE0_F116_11D4_A40F_0000865805A8_.wvu.Cols" hidden="1">'[4]2002 Sales Budget'!#REF!,'[4]2002 Sales Budget'!#REF!,'[4]2002 Sales Budget'!#REF!</definedName>
    <definedName name="Z_FECB26A0_0F29_11D5_A5DE_0000863EE717_.wvu.Cols" localSheetId="5" hidden="1">'[4]2002 Sales Budget'!#REF!,'[4]2002 Sales Budget'!#REF!,'[4]2002 Sales Budget'!#REF!</definedName>
    <definedName name="Z_FECB26A0_0F29_11D5_A5DE_0000863EE717_.wvu.Cols" localSheetId="20" hidden="1">'[4]2002 Sales Budget'!#REF!,'[4]2002 Sales Budget'!#REF!,'[4]2002 Sales Budget'!#REF!</definedName>
    <definedName name="Z_FECB26A0_0F29_11D5_A5DE_0000863EE717_.wvu.Cols" localSheetId="16" hidden="1">'[4]2002 Sales Budget'!#REF!,'[4]2002 Sales Budget'!#REF!,'[4]2002 Sales Budget'!#REF!</definedName>
    <definedName name="Z_FECB26A0_0F29_11D5_A5DE_0000863EE717_.wvu.Cols" localSheetId="15" hidden="1">'[4]2002 Sales Budget'!#REF!,'[4]2002 Sales Budget'!#REF!,'[4]2002 Sales Budget'!#REF!</definedName>
    <definedName name="Z_FECB26A0_0F29_11D5_A5DE_0000863EE717_.wvu.Cols" localSheetId="7" hidden="1">'[4]2002 Sales Budget'!#REF!,'[4]2002 Sales Budget'!#REF!,'[4]2002 Sales Budget'!#REF!</definedName>
    <definedName name="Z_FECB26A0_0F29_11D5_A5DE_0000863EE717_.wvu.Cols" localSheetId="19" hidden="1">'[4]2002 Sales Budget'!#REF!,'[4]2002 Sales Budget'!#REF!,'[4]2002 Sales Budget'!#REF!</definedName>
    <definedName name="Z_FECB26A0_0F29_11D5_A5DE_0000863EE717_.wvu.Cols" localSheetId="10" hidden="1">'[4]2002 Sales Budget'!#REF!,'[4]2002 Sales Budget'!#REF!,'[4]2002 Sales Budget'!#REF!</definedName>
    <definedName name="Z_FECB26A0_0F29_11D5_A5DE_0000863EE717_.wvu.Cols" hidden="1">'[4]2002 Sales Budget'!#REF!,'[4]2002 Sales Budget'!#REF!,'[4]2002 Sales Budget'!#REF!</definedName>
    <definedName name="Z_FECB26A0_0F29_11D5_A5DE_0000863EE717_.wvu.PrintTitles" hidden="1">'[4]2002 Sales Budget'!$A$1:$B$65536,'[4]2002 Sales Budget'!$A$1:$IV$7</definedName>
    <definedName name="Z_FECB26A0_0F29_11D5_A5DE_0000863EE717_.wvu.Rows" localSheetId="5" hidden="1">'[4]2002 Sales Budget'!#REF!</definedName>
    <definedName name="Z_FECB26A0_0F29_11D5_A5DE_0000863EE717_.wvu.Rows" localSheetId="20" hidden="1">'[4]2002 Sales Budget'!#REF!</definedName>
    <definedName name="Z_FECB26A0_0F29_11D5_A5DE_0000863EE717_.wvu.Rows" localSheetId="16" hidden="1">'[4]2002 Sales Budget'!#REF!</definedName>
    <definedName name="Z_FECB26A0_0F29_11D5_A5DE_0000863EE717_.wvu.Rows" localSheetId="15" hidden="1">'[4]2002 Sales Budget'!#REF!</definedName>
    <definedName name="Z_FECB26A0_0F29_11D5_A5DE_0000863EE717_.wvu.Rows" localSheetId="7" hidden="1">'[4]2002 Sales Budget'!#REF!</definedName>
    <definedName name="Z_FECB26A0_0F29_11D5_A5DE_0000863EE717_.wvu.Rows" localSheetId="19" hidden="1">'[4]2002 Sales Budget'!#REF!</definedName>
    <definedName name="Z_FECB26A0_0F29_11D5_A5DE_0000863EE717_.wvu.Rows" localSheetId="10" hidden="1">'[4]2002 Sales Budget'!#REF!</definedName>
    <definedName name="Z_FECB26A0_0F29_11D5_A5DE_0000863EE717_.wvu.Rows" hidden="1">'[4]2002 Sales Budget'!#REF!</definedName>
    <definedName name="zshzh" localSheetId="5" hidden="1">#REF!</definedName>
    <definedName name="zshzh" localSheetId="20" hidden="1">#REF!</definedName>
    <definedName name="zshzh" localSheetId="16" hidden="1">#REF!</definedName>
    <definedName name="zshzh" localSheetId="15" hidden="1">#REF!</definedName>
    <definedName name="zshzh" localSheetId="7" hidden="1">#REF!</definedName>
    <definedName name="zshzh" localSheetId="19" hidden="1">#REF!</definedName>
    <definedName name="zshzh" localSheetId="10" hidden="1">#REF!</definedName>
    <definedName name="zshzh" hidden="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3" i="37" l="1"/>
  <c r="K12" i="37"/>
  <c r="L12" i="37" s="1"/>
  <c r="J12" i="37"/>
  <c r="I12" i="37"/>
  <c r="G12" i="37"/>
  <c r="L11" i="37"/>
  <c r="K11" i="37"/>
  <c r="J11" i="37"/>
  <c r="I11" i="37"/>
  <c r="G11" i="37"/>
  <c r="K10" i="37"/>
  <c r="L10" i="37" s="1"/>
  <c r="J10" i="37"/>
  <c r="I10" i="37"/>
  <c r="G10" i="37"/>
  <c r="K9" i="37"/>
  <c r="J9" i="37"/>
  <c r="I9" i="37"/>
  <c r="G9" i="37"/>
  <c r="K8" i="37"/>
  <c r="J8" i="37"/>
  <c r="L8" i="37" s="1"/>
  <c r="I8" i="37"/>
  <c r="G8" i="37"/>
  <c r="K7" i="37"/>
  <c r="L7" i="37" s="1"/>
  <c r="J7" i="37"/>
  <c r="I7" i="37"/>
  <c r="G7" i="37"/>
  <c r="K6" i="37"/>
  <c r="L6" i="37" s="1"/>
  <c r="J6" i="37"/>
  <c r="I6" i="37"/>
  <c r="G6" i="37"/>
  <c r="K5" i="37"/>
  <c r="L5" i="37" s="1"/>
  <c r="J5" i="37"/>
  <c r="I5" i="37"/>
  <c r="G5" i="37"/>
  <c r="G4" i="37"/>
  <c r="G3" i="37"/>
  <c r="G46" i="36"/>
  <c r="E46" i="36"/>
  <c r="F45" i="36"/>
  <c r="D45" i="36"/>
  <c r="C45" i="36"/>
  <c r="B45" i="36"/>
  <c r="A45" i="36"/>
  <c r="F44" i="36"/>
  <c r="D44" i="36"/>
  <c r="C44" i="36"/>
  <c r="B44" i="36"/>
  <c r="A44" i="36"/>
  <c r="F43" i="36"/>
  <c r="D43" i="36"/>
  <c r="C43" i="36"/>
  <c r="B43" i="36"/>
  <c r="A43" i="36"/>
  <c r="F42" i="36"/>
  <c r="D42" i="36"/>
  <c r="C42" i="36"/>
  <c r="B42" i="36"/>
  <c r="A42" i="36"/>
  <c r="F41" i="36"/>
  <c r="D41" i="36"/>
  <c r="C41" i="36"/>
  <c r="B41" i="36"/>
  <c r="A41" i="36"/>
  <c r="F40" i="36"/>
  <c r="D40" i="36"/>
  <c r="C40" i="36"/>
  <c r="B40" i="36"/>
  <c r="A40" i="36"/>
  <c r="F39" i="36"/>
  <c r="D39" i="36"/>
  <c r="C39" i="36"/>
  <c r="B39" i="36"/>
  <c r="A39" i="36"/>
  <c r="F38" i="36"/>
  <c r="D38" i="36"/>
  <c r="C38" i="36"/>
  <c r="B38" i="36"/>
  <c r="A38" i="36"/>
  <c r="F37" i="36"/>
  <c r="D37" i="36"/>
  <c r="C37" i="36"/>
  <c r="B37" i="36"/>
  <c r="A37" i="36"/>
  <c r="F36" i="36"/>
  <c r="D36" i="36"/>
  <c r="C36" i="36"/>
  <c r="B36" i="36"/>
  <c r="A36" i="36"/>
  <c r="F35" i="36"/>
  <c r="D35" i="36"/>
  <c r="C35" i="36"/>
  <c r="B35" i="36"/>
  <c r="A35" i="36"/>
  <c r="F34" i="36"/>
  <c r="D34" i="36"/>
  <c r="C34" i="36"/>
  <c r="B34" i="36"/>
  <c r="A34" i="36"/>
  <c r="F33" i="36"/>
  <c r="D33" i="36"/>
  <c r="C33" i="36"/>
  <c r="B33" i="36"/>
  <c r="A33" i="36"/>
  <c r="D32" i="36"/>
  <c r="C32" i="36"/>
  <c r="B32" i="36"/>
  <c r="A32" i="36"/>
  <c r="D31" i="36"/>
  <c r="C31" i="36"/>
  <c r="B31" i="36"/>
  <c r="A31" i="36"/>
  <c r="O6" i="36"/>
  <c r="D30" i="36"/>
  <c r="C30" i="36"/>
  <c r="B30" i="36"/>
  <c r="A30" i="36"/>
  <c r="D29" i="36"/>
  <c r="C29" i="36"/>
  <c r="B29" i="36"/>
  <c r="A29" i="36"/>
  <c r="O4" i="36"/>
  <c r="D28" i="36"/>
  <c r="C28" i="36"/>
  <c r="B28" i="36"/>
  <c r="A28" i="36"/>
  <c r="F27" i="36"/>
  <c r="D27" i="36"/>
  <c r="C27" i="36"/>
  <c r="B27" i="36"/>
  <c r="A27" i="36"/>
  <c r="B26" i="36"/>
  <c r="F22" i="36"/>
  <c r="O21" i="36"/>
  <c r="I21" i="36"/>
  <c r="J21" i="36" s="1"/>
  <c r="M21" i="36" s="1"/>
  <c r="O20" i="36"/>
  <c r="J20" i="36"/>
  <c r="M20" i="36" s="1"/>
  <c r="I20" i="36"/>
  <c r="L20" i="36" s="1"/>
  <c r="O19" i="36"/>
  <c r="I19" i="36"/>
  <c r="L19" i="36" s="1"/>
  <c r="O18" i="36"/>
  <c r="I18" i="36"/>
  <c r="J18" i="36" s="1"/>
  <c r="M18" i="36" s="1"/>
  <c r="O17" i="36"/>
  <c r="I17" i="36"/>
  <c r="J17" i="36" s="1"/>
  <c r="M17" i="36" s="1"/>
  <c r="O16" i="36"/>
  <c r="I16" i="36"/>
  <c r="L16" i="36" s="1"/>
  <c r="O15" i="36"/>
  <c r="I15" i="36"/>
  <c r="L15" i="36" s="1"/>
  <c r="O14" i="36"/>
  <c r="I14" i="36"/>
  <c r="J14" i="36" s="1"/>
  <c r="M14" i="36" s="1"/>
  <c r="O13" i="36"/>
  <c r="I13" i="36"/>
  <c r="J13" i="36" s="1"/>
  <c r="M13" i="36" s="1"/>
  <c r="O12" i="36"/>
  <c r="L12" i="36"/>
  <c r="I12" i="36"/>
  <c r="J12" i="36" s="1"/>
  <c r="M12" i="36" s="1"/>
  <c r="O11" i="36"/>
  <c r="I11" i="36"/>
  <c r="J11" i="36" s="1"/>
  <c r="M11" i="36" s="1"/>
  <c r="O10" i="36"/>
  <c r="I10" i="36"/>
  <c r="L10" i="36" s="1"/>
  <c r="O9" i="36"/>
  <c r="L9" i="36"/>
  <c r="I9" i="36"/>
  <c r="J9" i="36" s="1"/>
  <c r="M9" i="36" s="1"/>
  <c r="J8" i="36"/>
  <c r="M8" i="36" s="1"/>
  <c r="I8" i="36"/>
  <c r="L8" i="36" s="1"/>
  <c r="I7" i="36"/>
  <c r="J7" i="36" s="1"/>
  <c r="M7" i="36" s="1"/>
  <c r="I6" i="36"/>
  <c r="L6" i="36" s="1"/>
  <c r="I5" i="36"/>
  <c r="J5" i="36" s="1"/>
  <c r="M5" i="36" s="1"/>
  <c r="I4" i="36"/>
  <c r="L4" i="36" s="1"/>
  <c r="I3" i="36"/>
  <c r="L3" i="36" s="1"/>
  <c r="J4" i="36" l="1"/>
  <c r="M4" i="36" s="1"/>
  <c r="L17" i="36"/>
  <c r="L5" i="36"/>
  <c r="L21" i="36"/>
  <c r="N21" i="36" s="1"/>
  <c r="P21" i="36" s="1"/>
  <c r="J16" i="36"/>
  <c r="M16" i="36" s="1"/>
  <c r="L9" i="37"/>
  <c r="L13" i="36"/>
  <c r="I29" i="36"/>
  <c r="I31" i="36"/>
  <c r="F28" i="36"/>
  <c r="F30" i="36"/>
  <c r="O3" i="36"/>
  <c r="N8" i="36"/>
  <c r="N17" i="36"/>
  <c r="P17" i="36" s="1"/>
  <c r="N20" i="36"/>
  <c r="P20" i="36" s="1"/>
  <c r="N5" i="36"/>
  <c r="N13" i="36"/>
  <c r="P13" i="36" s="1"/>
  <c r="N16" i="36"/>
  <c r="P16" i="36" s="1"/>
  <c r="N4" i="36"/>
  <c r="P4" i="36" s="1"/>
  <c r="N9" i="36"/>
  <c r="P9" i="36" s="1"/>
  <c r="N12" i="36"/>
  <c r="P12" i="36" s="1"/>
  <c r="J19" i="36"/>
  <c r="J6" i="36"/>
  <c r="L7" i="36"/>
  <c r="N7" i="36" s="1"/>
  <c r="J10" i="36"/>
  <c r="M10" i="36" s="1"/>
  <c r="N10" i="36" s="1"/>
  <c r="P10" i="36" s="1"/>
  <c r="L11" i="36"/>
  <c r="N11" i="36" s="1"/>
  <c r="P11" i="36" s="1"/>
  <c r="L14" i="36"/>
  <c r="N14" i="36" s="1"/>
  <c r="P14" i="36" s="1"/>
  <c r="L18" i="36"/>
  <c r="N18" i="36" s="1"/>
  <c r="P18" i="36" s="1"/>
  <c r="J3" i="36"/>
  <c r="J15" i="36"/>
  <c r="M6" i="36" l="1"/>
  <c r="N6" i="36" s="1"/>
  <c r="P6" i="36" s="1"/>
  <c r="N15" i="36"/>
  <c r="P15" i="36" s="1"/>
  <c r="M15" i="36"/>
  <c r="M19" i="36"/>
  <c r="N19" i="36" s="1"/>
  <c r="P19" i="36" s="1"/>
  <c r="N3" i="36"/>
  <c r="P3" i="36" s="1"/>
  <c r="M3" i="36"/>
  <c r="F31" i="36"/>
  <c r="O7" i="36"/>
  <c r="P7" i="36" s="1"/>
  <c r="I32" i="36"/>
  <c r="F29" i="36"/>
  <c r="O5" i="36"/>
  <c r="P5" i="36" s="1"/>
  <c r="Y41" i="30"/>
  <c r="W41" i="30"/>
  <c r="X39" i="30"/>
  <c r="X41" i="30" s="1"/>
  <c r="W39" i="30"/>
  <c r="V39" i="30"/>
  <c r="V41" i="30" s="1"/>
  <c r="W44" i="30" s="1"/>
  <c r="U39" i="30"/>
  <c r="U41" i="30" s="1"/>
  <c r="T39" i="30"/>
  <c r="T41" i="30" s="1"/>
  <c r="W46" i="30" l="1"/>
  <c r="O19" i="19" s="1"/>
  <c r="I19" i="19" s="1"/>
  <c r="O8" i="36"/>
  <c r="P8" i="36" s="1"/>
  <c r="P22" i="36" s="1"/>
  <c r="F32" i="36"/>
  <c r="F46" i="36" s="1"/>
  <c r="D28" i="35"/>
  <c r="D21" i="35"/>
  <c r="D22" i="35"/>
  <c r="D23" i="35"/>
  <c r="H47" i="35"/>
  <c r="H15" i="35" s="1"/>
  <c r="H17" i="35" s="1"/>
  <c r="F47" i="35"/>
  <c r="F15" i="35" s="1"/>
  <c r="D47" i="35"/>
  <c r="D15" i="35" s="1"/>
  <c r="F11" i="35"/>
  <c r="F17" i="35" s="1"/>
  <c r="D25" i="35" s="1"/>
  <c r="D11" i="35"/>
  <c r="D17" i="35" s="1"/>
  <c r="D24" i="35" s="1"/>
  <c r="D26" i="35" l="1"/>
  <c r="D29" i="35" s="1"/>
  <c r="I34" i="1" s="1"/>
  <c r="E37" i="34" l="1"/>
  <c r="G36" i="34"/>
  <c r="E28" i="34"/>
  <c r="F26" i="34" s="1"/>
  <c r="G26" i="34"/>
  <c r="E16" i="34"/>
  <c r="F13" i="34" s="1"/>
  <c r="F14" i="34" l="1"/>
  <c r="H14" i="34" s="1"/>
  <c r="H26" i="34"/>
  <c r="F25" i="34"/>
  <c r="H25" i="34" s="1"/>
  <c r="E39" i="34"/>
  <c r="F37" i="34" s="1"/>
  <c r="H37" i="34" s="1"/>
  <c r="H13" i="34"/>
  <c r="F42" i="8"/>
  <c r="D43" i="8"/>
  <c r="D42" i="8"/>
  <c r="F16" i="34" l="1"/>
  <c r="F28" i="34"/>
  <c r="H28" i="34"/>
  <c r="F36" i="34"/>
  <c r="H36" i="34" s="1"/>
  <c r="H16" i="34"/>
  <c r="F51" i="20"/>
  <c r="I13" i="20" s="1"/>
  <c r="E50" i="20"/>
  <c r="E45" i="20"/>
  <c r="L13" i="20" l="1"/>
  <c r="K13" i="20"/>
  <c r="F39" i="34"/>
  <c r="H39" i="34"/>
  <c r="S57" i="1"/>
  <c r="I41" i="1"/>
  <c r="I14" i="2"/>
  <c r="D19" i="1"/>
  <c r="I23" i="15" l="1"/>
  <c r="H12" i="15"/>
  <c r="I16" i="15" s="1"/>
  <c r="I25" i="15" s="1"/>
  <c r="I30" i="15" l="1"/>
  <c r="I32" i="15" s="1"/>
  <c r="I29" i="1" s="1"/>
  <c r="H15" i="33"/>
  <c r="H18" i="33" s="1"/>
  <c r="I36" i="1" s="1"/>
  <c r="H12" i="33"/>
  <c r="K43" i="31" l="1"/>
  <c r="O27" i="30" l="1"/>
  <c r="L7" i="30" l="1"/>
  <c r="K7" i="30"/>
  <c r="J7" i="30"/>
  <c r="I7" i="30"/>
  <c r="H7" i="30"/>
  <c r="G7" i="30"/>
  <c r="J62" i="31" l="1"/>
  <c r="I62" i="31"/>
  <c r="H62" i="31"/>
  <c r="G62" i="31"/>
  <c r="F62" i="31"/>
  <c r="E62" i="31"/>
  <c r="D62" i="31"/>
  <c r="J37" i="31"/>
  <c r="I37" i="31"/>
  <c r="H37" i="31"/>
  <c r="G37" i="31"/>
  <c r="F37" i="31"/>
  <c r="E37" i="31"/>
  <c r="D37" i="31"/>
  <c r="J25" i="31"/>
  <c r="I25" i="31"/>
  <c r="H25" i="31"/>
  <c r="H39" i="31" s="1"/>
  <c r="G25" i="31"/>
  <c r="F25" i="31"/>
  <c r="E25" i="31"/>
  <c r="D25" i="31"/>
  <c r="D39" i="31" s="1"/>
  <c r="D42" i="31" s="1"/>
  <c r="J11" i="31"/>
  <c r="I11" i="31"/>
  <c r="H11" i="31"/>
  <c r="G11" i="31"/>
  <c r="F11" i="31"/>
  <c r="E11" i="31"/>
  <c r="D11" i="31"/>
  <c r="H27" i="26"/>
  <c r="H19" i="26"/>
  <c r="L17" i="30"/>
  <c r="K17" i="30"/>
  <c r="J17" i="30"/>
  <c r="I17" i="30"/>
  <c r="H17" i="30"/>
  <c r="G17" i="30"/>
  <c r="F17" i="30"/>
  <c r="G18" i="30" l="1"/>
  <c r="K18" i="30"/>
  <c r="I18" i="30"/>
  <c r="H18" i="30"/>
  <c r="L18" i="30"/>
  <c r="H12" i="27"/>
  <c r="H13" i="27" s="1"/>
  <c r="J18" i="30"/>
  <c r="E39" i="31"/>
  <c r="I39" i="31"/>
  <c r="F39" i="31"/>
  <c r="J39" i="31"/>
  <c r="G39" i="31"/>
  <c r="H40" i="31" s="1"/>
  <c r="H42" i="31"/>
  <c r="E64" i="31"/>
  <c r="E66" i="31" s="1"/>
  <c r="I64" i="31"/>
  <c r="I66" i="31" s="1"/>
  <c r="G64" i="31"/>
  <c r="G66" i="31" s="1"/>
  <c r="F64" i="31"/>
  <c r="F66" i="31" s="1"/>
  <c r="J64" i="31"/>
  <c r="J66" i="31" s="1"/>
  <c r="D64" i="31"/>
  <c r="D66" i="31" s="1"/>
  <c r="H64" i="31"/>
  <c r="H66" i="31" s="1"/>
  <c r="J42" i="31" l="1"/>
  <c r="K40" i="31"/>
  <c r="J40" i="31"/>
  <c r="I40" i="31"/>
  <c r="I42" i="31"/>
  <c r="I43" i="31" s="1"/>
  <c r="E42" i="31"/>
  <c r="E43" i="31" s="1"/>
  <c r="E40" i="31"/>
  <c r="F42" i="31"/>
  <c r="F40" i="31"/>
  <c r="G42" i="31"/>
  <c r="P42" i="31" s="1"/>
  <c r="G40" i="31"/>
  <c r="G21" i="29"/>
  <c r="E21" i="29"/>
  <c r="I19" i="29"/>
  <c r="I18" i="29" s="1"/>
  <c r="E18" i="29"/>
  <c r="I17" i="29"/>
  <c r="G14" i="28"/>
  <c r="I37" i="1" s="1"/>
  <c r="G40" i="28"/>
  <c r="G39" i="28" s="1"/>
  <c r="G42" i="28" s="1"/>
  <c r="E42" i="28"/>
  <c r="C39" i="28"/>
  <c r="C42" i="28" s="1"/>
  <c r="G38" i="28"/>
  <c r="F43" i="31" l="1"/>
  <c r="J46" i="31" s="1"/>
  <c r="L46" i="31" s="1"/>
  <c r="H43" i="31"/>
  <c r="M42" i="31"/>
  <c r="I21" i="29"/>
  <c r="J43" i="31"/>
  <c r="G43" i="31"/>
  <c r="I39" i="1"/>
  <c r="H14" i="27" l="1"/>
  <c r="H16" i="27" s="1"/>
  <c r="I13" i="26"/>
  <c r="H20" i="26" s="1"/>
  <c r="H21" i="26" s="1"/>
  <c r="H23" i="26" l="1"/>
  <c r="H24" i="26" s="1"/>
  <c r="H29" i="26" s="1"/>
  <c r="I31" i="1" s="1"/>
  <c r="H17" i="27"/>
  <c r="H22" i="27" s="1"/>
  <c r="I32" i="1" l="1"/>
  <c r="H27" i="27"/>
  <c r="P24" i="36" s="1"/>
  <c r="P26" i="36" s="1"/>
  <c r="P28" i="36" s="1"/>
  <c r="I33" i="1" s="1"/>
  <c r="H14" i="25"/>
  <c r="I19" i="2" s="1"/>
  <c r="H19" i="24" l="1"/>
  <c r="H17" i="24"/>
  <c r="H21" i="24" l="1"/>
  <c r="H14" i="24"/>
  <c r="C56" i="24" l="1"/>
  <c r="E56" i="24" s="1"/>
  <c r="C48" i="24"/>
  <c r="E48" i="24" s="1"/>
  <c r="C55" i="24"/>
  <c r="E55" i="24" s="1"/>
  <c r="C47" i="24"/>
  <c r="E47" i="24" s="1"/>
  <c r="C62" i="24"/>
  <c r="E62" i="24" s="1"/>
  <c r="C54" i="24"/>
  <c r="E54" i="24" s="1"/>
  <c r="C46" i="24"/>
  <c r="E46" i="24" s="1"/>
  <c r="C60" i="24"/>
  <c r="E60" i="24" s="1"/>
  <c r="E66" i="24" s="1"/>
  <c r="C52" i="24"/>
  <c r="E52" i="24" s="1"/>
  <c r="C44" i="24"/>
  <c r="E44" i="24" s="1"/>
  <c r="C58" i="24"/>
  <c r="E58" i="24" s="1"/>
  <c r="C42" i="24"/>
  <c r="E42" i="24" s="1"/>
  <c r="D42" i="24" s="1"/>
  <c r="D43" i="24" s="1"/>
  <c r="C59" i="24"/>
  <c r="E59" i="24" s="1"/>
  <c r="C51" i="24"/>
  <c r="E51" i="24" s="1"/>
  <c r="C43" i="24"/>
  <c r="E43" i="24" s="1"/>
  <c r="C50" i="24"/>
  <c r="E50" i="24" s="1"/>
  <c r="C57" i="24"/>
  <c r="E57" i="24" s="1"/>
  <c r="C49" i="24"/>
  <c r="E49" i="24" s="1"/>
  <c r="C61" i="24"/>
  <c r="E61" i="24" s="1"/>
  <c r="C53" i="24"/>
  <c r="E53" i="24" s="1"/>
  <c r="C45" i="24"/>
  <c r="E45" i="24" s="1"/>
  <c r="C64" i="24"/>
  <c r="F24" i="24" s="1"/>
  <c r="K27" i="20"/>
  <c r="I38" i="1" s="1"/>
  <c r="I42" i="1" l="1"/>
  <c r="D44" i="24"/>
  <c r="D45" i="24" s="1"/>
  <c r="D46" i="24" s="1"/>
  <c r="D47" i="24" s="1"/>
  <c r="D48" i="24" s="1"/>
  <c r="D49" i="24" s="1"/>
  <c r="D50" i="24" s="1"/>
  <c r="D51" i="24" s="1"/>
  <c r="D52" i="24" s="1"/>
  <c r="D53" i="24" s="1"/>
  <c r="D54" i="24" s="1"/>
  <c r="D55" i="24" s="1"/>
  <c r="D56" i="24" s="1"/>
  <c r="D57" i="24" s="1"/>
  <c r="D58" i="24" s="1"/>
  <c r="D59" i="24" s="1"/>
  <c r="D60" i="24" s="1"/>
  <c r="D61" i="24" s="1"/>
  <c r="D62" i="24" s="1"/>
  <c r="D64" i="24" l="1"/>
  <c r="F25" i="24" s="1"/>
  <c r="F27" i="24" s="1"/>
  <c r="I18" i="2" s="1"/>
  <c r="D24" i="1"/>
  <c r="D25" i="1" l="1"/>
  <c r="D23" i="1"/>
  <c r="D22" i="1"/>
  <c r="D21" i="1"/>
  <c r="D20" i="1"/>
  <c r="D18" i="1"/>
  <c r="L10" i="20"/>
  <c r="K15" i="20"/>
  <c r="I16" i="2" s="1"/>
  <c r="I15" i="20"/>
  <c r="G15" i="20"/>
  <c r="I15" i="2" l="1"/>
  <c r="G38" i="19" l="1"/>
  <c r="D14" i="7"/>
  <c r="G33" i="19"/>
  <c r="L19" i="23" l="1"/>
  <c r="L10" i="23"/>
  <c r="L11" i="23" s="1"/>
  <c r="L12" i="23" s="1"/>
  <c r="L9" i="23"/>
  <c r="M8" i="23"/>
  <c r="M19" i="23" s="1"/>
  <c r="M10" i="23" l="1"/>
  <c r="M11" i="23" s="1"/>
  <c r="M12" i="23" s="1"/>
  <c r="N8" i="23"/>
  <c r="M9" i="23"/>
  <c r="N9" i="23" l="1"/>
  <c r="O8" i="23"/>
  <c r="N10" i="23"/>
  <c r="N19" i="23"/>
  <c r="N11" i="23" l="1"/>
  <c r="N12" i="23" s="1"/>
  <c r="P8" i="23"/>
  <c r="O10" i="23"/>
  <c r="O19" i="23"/>
  <c r="O9" i="23"/>
  <c r="Q8" i="23" l="1"/>
  <c r="P10" i="23"/>
  <c r="P19" i="23"/>
  <c r="P9" i="23"/>
  <c r="O11" i="23"/>
  <c r="O12" i="23" s="1"/>
  <c r="P11" i="23" l="1"/>
  <c r="P12" i="23" s="1"/>
  <c r="Q19" i="23"/>
  <c r="Q9" i="23"/>
  <c r="R8" i="23"/>
  <c r="Q10" i="23"/>
  <c r="Q11" i="23" s="1"/>
  <c r="Q12" i="23" s="1"/>
  <c r="R9" i="23" l="1"/>
  <c r="S8" i="23"/>
  <c r="R10" i="23"/>
  <c r="R19" i="23"/>
  <c r="R11" i="23" l="1"/>
  <c r="R12" i="23" s="1"/>
  <c r="T8" i="23"/>
  <c r="S10" i="23"/>
  <c r="S19" i="23"/>
  <c r="S9" i="23"/>
  <c r="S11" i="23" l="1"/>
  <c r="S12" i="23" s="1"/>
  <c r="U8" i="23"/>
  <c r="T10" i="23"/>
  <c r="T19" i="23"/>
  <c r="T9" i="23"/>
  <c r="T11" i="23" l="1"/>
  <c r="T12" i="23" s="1"/>
  <c r="V8" i="23"/>
  <c r="U19" i="23"/>
  <c r="U9" i="23"/>
  <c r="U10" i="23"/>
  <c r="V9" i="23" l="1"/>
  <c r="W8" i="23"/>
  <c r="V10" i="23"/>
  <c r="V19" i="23"/>
  <c r="U11" i="23"/>
  <c r="U12" i="23" s="1"/>
  <c r="V11" i="23" l="1"/>
  <c r="V12" i="23" s="1"/>
  <c r="X8" i="23"/>
  <c r="W10" i="23"/>
  <c r="W19" i="23"/>
  <c r="W9" i="23"/>
  <c r="W11" i="23" l="1"/>
  <c r="W12" i="23" s="1"/>
  <c r="X10" i="23"/>
  <c r="X11" i="23" s="1"/>
  <c r="X12" i="23" s="1"/>
  <c r="E10" i="23" s="1"/>
  <c r="X19" i="23"/>
  <c r="E19" i="23"/>
  <c r="X9" i="23"/>
  <c r="E9" i="23" s="1"/>
  <c r="E8" i="23"/>
  <c r="E12" i="23" l="1"/>
  <c r="E16" i="23" s="1"/>
  <c r="E22" i="23"/>
  <c r="E26" i="23" s="1"/>
  <c r="E28" i="23" s="1"/>
  <c r="E32" i="23" s="1"/>
  <c r="I28" i="1"/>
  <c r="J17" i="7"/>
  <c r="I40" i="1"/>
  <c r="I13" i="2"/>
  <c r="J19" i="7" l="1"/>
  <c r="J21" i="7" s="1"/>
  <c r="J23" i="7" l="1"/>
  <c r="J25" i="7" s="1"/>
  <c r="J27" i="7" s="1"/>
  <c r="F17" i="7" l="1"/>
  <c r="D17" i="7"/>
  <c r="B17" i="7"/>
  <c r="I12" i="2"/>
  <c r="I35" i="1" l="1"/>
  <c r="D17" i="1" l="1"/>
  <c r="C37" i="2" l="1"/>
  <c r="G41" i="2" s="1"/>
  <c r="F26" i="8"/>
  <c r="F19" i="7"/>
  <c r="B19" i="7"/>
  <c r="K19" i="19"/>
  <c r="I16" i="19"/>
  <c r="K14" i="19"/>
  <c r="K12" i="19"/>
  <c r="G16" i="19"/>
  <c r="G21" i="19" s="1"/>
  <c r="D37" i="2" l="1"/>
  <c r="B38" i="2" s="1"/>
  <c r="D38" i="2" s="1"/>
  <c r="B39" i="2" s="1"/>
  <c r="C38" i="2"/>
  <c r="C39" i="2"/>
  <c r="K16" i="19"/>
  <c r="K21" i="19" s="1"/>
  <c r="K23" i="19" s="1"/>
  <c r="M43" i="1" s="1"/>
  <c r="E37" i="2" l="1"/>
  <c r="E38" i="2"/>
  <c r="D39" i="2"/>
  <c r="E39" i="2" s="1"/>
  <c r="D21" i="7" l="1"/>
  <c r="D25" i="7" s="1"/>
  <c r="D27" i="7" s="1"/>
  <c r="K33" i="1" l="1"/>
  <c r="M33" i="1" s="1"/>
  <c r="I13" i="34"/>
  <c r="I25" i="34"/>
  <c r="I36" i="34"/>
  <c r="K41" i="1"/>
  <c r="M41" i="1" s="1"/>
  <c r="K36" i="1"/>
  <c r="M36" i="1" s="1"/>
  <c r="K32" i="1"/>
  <c r="M32" i="1" s="1"/>
  <c r="K30" i="1"/>
  <c r="M30" i="1" s="1"/>
  <c r="K31" i="1"/>
  <c r="M31" i="1" s="1"/>
  <c r="K29" i="1"/>
  <c r="M29" i="1" s="1"/>
  <c r="K28" i="1"/>
  <c r="M28" i="1" s="1"/>
  <c r="K39" i="1"/>
  <c r="M39" i="1" s="1"/>
  <c r="K34" i="1"/>
  <c r="M34" i="1" s="1"/>
  <c r="F31" i="24"/>
  <c r="H31" i="24" s="1"/>
  <c r="K38" i="1"/>
  <c r="K37" i="1"/>
  <c r="M37" i="1" s="1"/>
  <c r="K42" i="1"/>
  <c r="M42" i="1" s="1"/>
  <c r="K40" i="1"/>
  <c r="M40" i="1" s="1"/>
  <c r="K35" i="1"/>
  <c r="K30" i="20" l="1"/>
  <c r="K33" i="20" s="1"/>
  <c r="M38" i="1"/>
  <c r="B21" i="7"/>
  <c r="B23" i="7" s="1"/>
  <c r="D16" i="8"/>
  <c r="E14" i="8" l="1"/>
  <c r="G14" i="8" s="1"/>
  <c r="E13" i="8"/>
  <c r="G13" i="8" s="1"/>
  <c r="D28" i="8"/>
  <c r="F21" i="7"/>
  <c r="F23" i="7" s="1"/>
  <c r="B25" i="7"/>
  <c r="B27" i="7" s="1"/>
  <c r="I14" i="34" l="1"/>
  <c r="I16" i="34" s="1"/>
  <c r="I37" i="34"/>
  <c r="I39" i="34" s="1"/>
  <c r="I26" i="34"/>
  <c r="I28" i="34" s="1"/>
  <c r="E25" i="8"/>
  <c r="G25" i="8" s="1"/>
  <c r="H25" i="8" s="1"/>
  <c r="E26" i="8"/>
  <c r="G26" i="8" s="1"/>
  <c r="S14" i="8"/>
  <c r="D45" i="8"/>
  <c r="K13" i="8"/>
  <c r="S13" i="8"/>
  <c r="H13" i="8"/>
  <c r="H14" i="8"/>
  <c r="H26" i="8"/>
  <c r="F25" i="7"/>
  <c r="E16" i="8"/>
  <c r="M35" i="1"/>
  <c r="G28" i="8" l="1"/>
  <c r="E28" i="8"/>
  <c r="E43" i="8"/>
  <c r="G43" i="8" s="1"/>
  <c r="H43" i="8" s="1"/>
  <c r="E42" i="8"/>
  <c r="G42" i="8" s="1"/>
  <c r="H42" i="8" s="1"/>
  <c r="S16" i="8"/>
  <c r="F31" i="7"/>
  <c r="I23" i="2" s="1"/>
  <c r="I25" i="2" s="1"/>
  <c r="F27" i="7"/>
  <c r="K14" i="8" s="1"/>
  <c r="K16" i="8" s="1"/>
  <c r="L14" i="23" s="1"/>
  <c r="H16" i="8"/>
  <c r="G16" i="8"/>
  <c r="H28" i="8"/>
  <c r="M19" i="1" l="1"/>
  <c r="Q57" i="1" s="1"/>
  <c r="U57" i="1" s="1"/>
  <c r="H16" i="25"/>
  <c r="H18" i="25" s="1"/>
  <c r="F28" i="24"/>
  <c r="H29" i="24" s="1"/>
  <c r="H33" i="24" s="1"/>
  <c r="M24" i="1"/>
  <c r="M18" i="1"/>
  <c r="M25" i="1"/>
  <c r="M22" i="1"/>
  <c r="K17" i="20"/>
  <c r="K19" i="20" s="1"/>
  <c r="K36" i="20" s="1"/>
  <c r="I17" i="20"/>
  <c r="I19" i="20" s="1"/>
  <c r="M23" i="1"/>
  <c r="M21" i="1"/>
  <c r="G17" i="20"/>
  <c r="G19" i="20" s="1"/>
  <c r="M20" i="1"/>
  <c r="H48" i="8"/>
  <c r="H31" i="8"/>
  <c r="F39" i="2"/>
  <c r="F38" i="2"/>
  <c r="F37" i="2"/>
  <c r="M17" i="1"/>
  <c r="Q55" i="1" s="1"/>
  <c r="H30" i="8"/>
  <c r="E45" i="8"/>
  <c r="G45" i="8"/>
  <c r="H45" i="8"/>
  <c r="H47" i="8" s="1"/>
  <c r="U55" i="1" l="1"/>
  <c r="Q45" i="1"/>
  <c r="U45" i="1" s="1"/>
  <c r="H32" i="8"/>
  <c r="M47" i="1" s="1"/>
  <c r="F41" i="2"/>
  <c r="H41" i="2" s="1"/>
  <c r="G43" i="2" s="1"/>
  <c r="F43" i="2" l="1"/>
  <c r="H49" i="8"/>
  <c r="H52" i="8" l="1"/>
  <c r="H54" i="8" s="1"/>
  <c r="M48" i="1"/>
  <c r="G30" i="19" s="1"/>
  <c r="G35" i="19" s="1"/>
  <c r="G40" i="19" s="1"/>
  <c r="M44" i="1" s="1"/>
  <c r="M50" i="1" l="1"/>
  <c r="M52" i="1" s="1"/>
</calcChain>
</file>

<file path=xl/sharedStrings.xml><?xml version="1.0" encoding="utf-8"?>
<sst xmlns="http://schemas.openxmlformats.org/spreadsheetml/2006/main" count="713" uniqueCount="442">
  <si>
    <t>Capital</t>
  </si>
  <si>
    <t>Ratio</t>
  </si>
  <si>
    <t>Component</t>
  </si>
  <si>
    <t>Costs</t>
  </si>
  <si>
    <t>Weighted</t>
  </si>
  <si>
    <t>Avg Cost</t>
  </si>
  <si>
    <t>Grossed Up</t>
  </si>
  <si>
    <t>Total Capital</t>
  </si>
  <si>
    <t>Cost</t>
  </si>
  <si>
    <t xml:space="preserve">     </t>
  </si>
  <si>
    <t>As Filed</t>
  </si>
  <si>
    <t>Amount</t>
  </si>
  <si>
    <t>Additional Revenue</t>
  </si>
  <si>
    <t>Gross Revenue Conversion Factor</t>
  </si>
  <si>
    <t>Income Before Income Taxes</t>
  </si>
  <si>
    <t>Operating Income Percentage</t>
  </si>
  <si>
    <t>Income Before Federal Income Taxes</t>
  </si>
  <si>
    <t>Change in Grossed Up Weighted Avg Cost of Capital</t>
  </si>
  <si>
    <t>Revenue Requirement Effect of Adjustment</t>
  </si>
  <si>
    <t>Every 1% ROE Change</t>
  </si>
  <si>
    <t>$</t>
  </si>
  <si>
    <t>Adjustments:</t>
  </si>
  <si>
    <t>Adjustments</t>
  </si>
  <si>
    <t>Before</t>
  </si>
  <si>
    <t>Gross Up</t>
  </si>
  <si>
    <t>Less: Federal Income Taxes    (As Filed - 21%)</t>
  </si>
  <si>
    <t xml:space="preserve">B/D and Maint </t>
  </si>
  <si>
    <t>Fee Only</t>
  </si>
  <si>
    <t>PSC</t>
  </si>
  <si>
    <t>Source:  Schedule H</t>
  </si>
  <si>
    <t>Less: State Income Taxes 5%</t>
  </si>
  <si>
    <t>Remove Incentive Compensation Tied to Financial Performance</t>
  </si>
  <si>
    <t>Taxes Only</t>
  </si>
  <si>
    <t>New Rates</t>
  </si>
  <si>
    <t>Sum</t>
  </si>
  <si>
    <t>Adjustment</t>
  </si>
  <si>
    <t>Effects on Increase of Rate Base Recommendations</t>
  </si>
  <si>
    <t>Effects on Increase of Operating Income Recommendations</t>
  </si>
  <si>
    <t>Effects on Increase of Rate of Return Recommendations</t>
  </si>
  <si>
    <t>Summary of Rate Base Recommendations</t>
  </si>
  <si>
    <t>Net Change in Rate Base Recommendation</t>
  </si>
  <si>
    <t>Adjusted Rate Base Recommendation</t>
  </si>
  <si>
    <t>Cost of Capital - With Recommended Adjustments</t>
  </si>
  <si>
    <t>KPSC Case No. 2022-00147</t>
  </si>
  <si>
    <t xml:space="preserve">Water Service Corporation of Kentucky </t>
  </si>
  <si>
    <t>Water Service Corporation of Kentucky Requested Increase</t>
  </si>
  <si>
    <t>Forecasted Test Period:  Twelve Months Ended December 31, 2023</t>
  </si>
  <si>
    <t>Rate Base per WSCK</t>
  </si>
  <si>
    <t>I.  Water Service Corporation of Kentucky ("WSCK")Cost of Capital Per Filing</t>
  </si>
  <si>
    <t>WSCK</t>
  </si>
  <si>
    <t>Base Period: 12 Mos Ended September 30, 2022</t>
  </si>
  <si>
    <t>Less: KPSC Maintenance Assessment Fee</t>
  </si>
  <si>
    <t>Fee</t>
  </si>
  <si>
    <t>Reduce Bad Debt Expense Rate Applied to the As-Filed Revenue Requirement</t>
  </si>
  <si>
    <t>Source Exhibits 29.2 and Exhibit 37</t>
  </si>
  <si>
    <t>Total Revenue Requirement - Before Bad Debt Expense</t>
  </si>
  <si>
    <t>As</t>
  </si>
  <si>
    <t>Filed</t>
  </si>
  <si>
    <t xml:space="preserve">AG </t>
  </si>
  <si>
    <t>Recommendation</t>
  </si>
  <si>
    <t>Less:  Misc Revenues</t>
  </si>
  <si>
    <t>Excl Misc Revenues</t>
  </si>
  <si>
    <t>Total Revenue Requirement - Including Bad Debt Expense</t>
  </si>
  <si>
    <t>Uncollectible Accounts Expense %</t>
  </si>
  <si>
    <t>B/D Rate Only</t>
  </si>
  <si>
    <t>Adjustment 1</t>
  </si>
  <si>
    <t>Exhibit 28.3</t>
  </si>
  <si>
    <t>Rate Case Expense</t>
  </si>
  <si>
    <t>Avg</t>
  </si>
  <si>
    <t>Return</t>
  </si>
  <si>
    <t>Exp</t>
  </si>
  <si>
    <t>Total-3 YR</t>
  </si>
  <si>
    <t>Less:</t>
  </si>
  <si>
    <t>Effective Tax Rate - Combined Federal and State</t>
  </si>
  <si>
    <t>Deferred Rate Case Expenses, Net of ADIT, to Remove from Rate Base</t>
  </si>
  <si>
    <t>Remove Deferred Rate Case Expenses, Net of ADIT</t>
  </si>
  <si>
    <t>ADIT Associated with Deferred Rate Case Expense to Remove from Rate Base</t>
  </si>
  <si>
    <t>Reduce Depreciation Expense Related to Error in Calculation</t>
  </si>
  <si>
    <t>Remove Expenses Related to Termination of Clinton Wastewater Contract</t>
  </si>
  <si>
    <t>Remove AMI Depreciation Expense and Operating Expense</t>
  </si>
  <si>
    <t>Remove Forecast AMI Plant and Associated Costs from Rate Base</t>
  </si>
  <si>
    <t>Remove Allocated Share of Reserve for Chicago Office Rent</t>
  </si>
  <si>
    <t>Remove Project Phoenix Computer Asset Costs</t>
  </si>
  <si>
    <t>Reduce Depreciation Expense for Reduction in Projected Vehicle Costs</t>
  </si>
  <si>
    <t>Remove Depreciation Expense for Project Phoenix Computer Asset Costs</t>
  </si>
  <si>
    <t>Total Project Phoenix</t>
  </si>
  <si>
    <t>Response to AG 1-32</t>
  </si>
  <si>
    <t>Less: KPSC Bad Debt Expense</t>
  </si>
  <si>
    <t>B/D Not Incl</t>
  </si>
  <si>
    <t>in Gross-Up</t>
  </si>
  <si>
    <t>Company's Computation on Ag 1-32 of Grossed Up COC was 9.39%</t>
  </si>
  <si>
    <t>W/O</t>
  </si>
  <si>
    <t>BD and PSC Fee</t>
  </si>
  <si>
    <t>But With PSC Fee</t>
  </si>
  <si>
    <t>W/O B/D</t>
  </si>
  <si>
    <t>Company's Computation on AG 1-102 of Grossed Up COC was 9.5086%</t>
  </si>
  <si>
    <t>Total AMI</t>
  </si>
  <si>
    <t>Water Service Corporation of Kentucky</t>
  </si>
  <si>
    <t>AG DR 1-102</t>
  </si>
  <si>
    <t>Requirement:</t>
  </si>
  <si>
    <t>Docket No. 2022-00147</t>
  </si>
  <si>
    <t>(f) An estimated annual cost of operation after the proposed facilities are placed into service.</t>
  </si>
  <si>
    <t>Forecast Period Impacts of AMI Program</t>
  </si>
  <si>
    <t>Line No.</t>
  </si>
  <si>
    <t>Description</t>
  </si>
  <si>
    <t>13 Mo Avg 2023</t>
  </si>
  <si>
    <t>Phase 1:</t>
  </si>
  <si>
    <t>Utility Plant In-Service</t>
  </si>
  <si>
    <t>From Exhibit 28 Schedule A</t>
  </si>
  <si>
    <t>UPIS - additions/retirements are made monthly as meters are installed during the year</t>
  </si>
  <si>
    <t>Accumulated Depreciation</t>
  </si>
  <si>
    <t>A/D</t>
  </si>
  <si>
    <t>Accumulated Deferred Income Taxes</t>
  </si>
  <si>
    <t>Tax Depr</t>
  </si>
  <si>
    <t>book/tax diff</t>
  </si>
  <si>
    <t>Rate Base</t>
  </si>
  <si>
    <t>times tax rate</t>
  </si>
  <si>
    <t>Gross Revenue Factor</t>
  </si>
  <si>
    <t>From Exhibit 34</t>
  </si>
  <si>
    <t>Revenue Requirement on Rate Base</t>
  </si>
  <si>
    <t>Operating Expense</t>
  </si>
  <si>
    <t>Depreciation Expense</t>
  </si>
  <si>
    <t>mo depr</t>
  </si>
  <si>
    <t>Total Operating Expense</t>
  </si>
  <si>
    <t>PSC Assessment Factor</t>
  </si>
  <si>
    <t>Revenue Requirement on Expense</t>
  </si>
  <si>
    <t>Gross Revenue Requirement (Line 9 + Line 19)</t>
  </si>
  <si>
    <t>Service Revenue Conversion Factor</t>
  </si>
  <si>
    <t>From Exhibit 37</t>
  </si>
  <si>
    <t>Service Revenue Requirement</t>
  </si>
  <si>
    <t>S/B</t>
  </si>
  <si>
    <t>Reduce Health Insurance Expense Corresponding to Historic Employee Participation</t>
  </si>
  <si>
    <t>AG Adjustment 1</t>
  </si>
  <si>
    <t xml:space="preserve">Total AG Revenue Requirement Recommendations </t>
  </si>
  <si>
    <t>Including the Gross Up for Bad Debt</t>
  </si>
  <si>
    <t>Gross Up Factor Related to Bad Debt</t>
  </si>
  <si>
    <t>Reduction in Rate From Above</t>
  </si>
  <si>
    <t>Does Not Include Separate Bad Debt Adjustment Lines</t>
  </si>
  <si>
    <t>Excluding the Gross Up for Bad Debt</t>
  </si>
  <si>
    <t>Reflect Effect of Bad Debt Expense Rate Decrease for AG Rev. Req. Recommendations</t>
  </si>
  <si>
    <t>2022-00147</t>
  </si>
  <si>
    <t>Rate Case</t>
  </si>
  <si>
    <t>Fusion</t>
  </si>
  <si>
    <t>Implement</t>
  </si>
  <si>
    <t>2020-00160</t>
  </si>
  <si>
    <t>Grossed Up COC SB 9.5064% and not 9.5086% on AG 1-102</t>
  </si>
  <si>
    <t xml:space="preserve">Reduce Legal Fee Expense to Remove Non-Recurring Expense </t>
  </si>
  <si>
    <t>Remove Asset ADIT for Bad Debt Reserve When Reserve Is Not Included in Rate Base</t>
  </si>
  <si>
    <t>Remove Amortization of Fusion Implementation Costs</t>
  </si>
  <si>
    <t>Deferred Rate Case Expenses to Remove from Rate Base - 13 Month Avg.</t>
  </si>
  <si>
    <t>Fusion Implementation Costs - Kilbane at 25.</t>
  </si>
  <si>
    <t>Amortization Period in Years - Kilbane at 25</t>
  </si>
  <si>
    <t>Amortization Expense to Remove from Revenue Requirement</t>
  </si>
  <si>
    <t xml:space="preserve">Expense Gross Up </t>
  </si>
  <si>
    <t>Revenue Requirement of Amortization Expense to Remove from Revenue Requirement</t>
  </si>
  <si>
    <t>Total Revenue Requirement Effect of Removing Fusion Implementation Costs</t>
  </si>
  <si>
    <t>Source:  Staff 2-18, AG 1-44 and AG 1-79</t>
  </si>
  <si>
    <t xml:space="preserve">Projected 2022 Purchase </t>
  </si>
  <si>
    <t>Projected 2023 Purchase on April 1, 2023</t>
  </si>
  <si>
    <t>Actual Purchase Price - Order as of July 15, 2022</t>
  </si>
  <si>
    <t>Reduction in Plant Costs for 2022 Purchase</t>
  </si>
  <si>
    <t xml:space="preserve">Projected Purchase Price (4% Increase over 2022 Purchase Price) </t>
  </si>
  <si>
    <t>Reduction in Plant Costs for 2023 Purchase</t>
  </si>
  <si>
    <t>Gross Plant</t>
  </si>
  <si>
    <t>Depr Expense</t>
  </si>
  <si>
    <t>Depr Rate</t>
  </si>
  <si>
    <t>13 Mo Avg</t>
  </si>
  <si>
    <t>12 Months Depreciation Expense in Test Year</t>
  </si>
  <si>
    <t>13 Month Average Reduction in Plant</t>
  </si>
  <si>
    <t>13 Month Average Reduction in Accumulated Depreciation</t>
  </si>
  <si>
    <t>Reduction in Rate Base</t>
  </si>
  <si>
    <t>As Filed Grossed Up Rate of Return</t>
  </si>
  <si>
    <t>Reduction in Return on Rate Base</t>
  </si>
  <si>
    <t>Reduction in Depreciation Expense</t>
  </si>
  <si>
    <t>Grossed Up for B/D and PSC Fees</t>
  </si>
  <si>
    <t>Reduction in Revenue Requirement</t>
  </si>
  <si>
    <t>Reduce Forecast New Vehicle Costs Based on Actual, Net of A/D</t>
  </si>
  <si>
    <t>Account 255001 Deferred Federal Tax - Bad Debt</t>
  </si>
  <si>
    <t>Account 255002 Deferred State Tax - Bad Debt</t>
  </si>
  <si>
    <t>Debit Balance</t>
  </si>
  <si>
    <t>Total Federal and State ADIT for Bad Debt to Remove - Reduction in Rate Base</t>
  </si>
  <si>
    <t xml:space="preserve">Restate Cash Working Capital Balance to Zero in Lieu of Lead Lag Study </t>
  </si>
  <si>
    <t>See Response to AG 1-32</t>
  </si>
  <si>
    <t>Response to AG 1-102</t>
  </si>
  <si>
    <t>Variance</t>
  </si>
  <si>
    <t>Pension &amp; Other Benefits</t>
  </si>
  <si>
    <t>Account</t>
  </si>
  <si>
    <t>401K Match</t>
  </si>
  <si>
    <t>Employee Insurance Deductions</t>
  </si>
  <si>
    <t>Health Insurance Claims</t>
  </si>
  <si>
    <t>Forecasted Period</t>
  </si>
  <si>
    <t>Net Health Insurance Expense</t>
  </si>
  <si>
    <t>Base Period</t>
  </si>
  <si>
    <t>Reduce 401(k) Match Amounts Corresponding to Historic Employee Participation</t>
  </si>
  <si>
    <t>Recommendation to Reduce 401(k) Match Amounts Corresponding to Historic Employee Participation</t>
  </si>
  <si>
    <t>Recommendation to Reduce Health Insurance Costs</t>
  </si>
  <si>
    <t>Source Exhibits 29.14, Attachment Response to AG 1-82 and 1-84</t>
  </si>
  <si>
    <t>Base Period Wage Increase</t>
  </si>
  <si>
    <t>Forecast Period Wage Increase</t>
  </si>
  <si>
    <t xml:space="preserve">Beginning Allocated Share of Base Period Wages - </t>
  </si>
  <si>
    <t>Public version Excel file PSC_DR_1-49_Exhibits_18-32-29_-_Schedule_B_-_SW-Payroll_Taxes-Benefits_REDACTED_UPDATED_8.16.2022</t>
  </si>
  <si>
    <t>Increase %</t>
  </si>
  <si>
    <t>2021 401K Match Expense</t>
  </si>
  <si>
    <t>2022 Increase</t>
  </si>
  <si>
    <t>2022 Amount After Increase</t>
  </si>
  <si>
    <t>2023 Increase</t>
  </si>
  <si>
    <t>2023 Amount After Increase</t>
  </si>
  <si>
    <t>Pension &amp; Other Benefits - Exhibit 29.14</t>
  </si>
  <si>
    <t>Recommendation to Reduce Rate Case Amortization Expense</t>
  </si>
  <si>
    <t xml:space="preserve">Source:  Staff 1-12 Supplemental </t>
  </si>
  <si>
    <t xml:space="preserve">Case No. </t>
  </si>
  <si>
    <t>2018-00208</t>
  </si>
  <si>
    <t>Category</t>
  </si>
  <si>
    <t>Consulting Fees</t>
  </si>
  <si>
    <t>Travel</t>
  </si>
  <si>
    <t>Table for Testimony</t>
  </si>
  <si>
    <t>Total Estimated Cost</t>
  </si>
  <si>
    <t>Legal Fees - Firm 1</t>
  </si>
  <si>
    <t>Legal Fees - Firm 2</t>
  </si>
  <si>
    <t xml:space="preserve">Projected Rate Case Costs </t>
  </si>
  <si>
    <t>Administration</t>
  </si>
  <si>
    <t>Remove $200,000 for Ice Miller - Firm 1</t>
  </si>
  <si>
    <t>Amortization Period</t>
  </si>
  <si>
    <t>Amortization Expense to Remove</t>
  </si>
  <si>
    <t>Remove Amortization Expense Related to Excessive Rate Case Legal Costs</t>
  </si>
  <si>
    <t>See Excel File Attached to AG 1-116. No ADIT effect on WSC Allocated Rate Base.</t>
  </si>
  <si>
    <t>Source Exhibits 29.14, Attachment Response to AG 1-82 and 1-84 - See also tab Expense Comparsion Tables in this file.</t>
  </si>
  <si>
    <t>% Increase</t>
  </si>
  <si>
    <t>Legal</t>
  </si>
  <si>
    <t>Outside Services - Exhibit 29.11</t>
  </si>
  <si>
    <t>Base Period *</t>
  </si>
  <si>
    <t>Operating Revenues</t>
  </si>
  <si>
    <t>Service Revenues - Water</t>
  </si>
  <si>
    <t>Service Revenues - Sewer</t>
  </si>
  <si>
    <t>Miscellaneous Revenues</t>
  </si>
  <si>
    <t>Total Operating Revenues</t>
  </si>
  <si>
    <t>Maintenance Expenses</t>
  </si>
  <si>
    <t>Salaries and Wages</t>
  </si>
  <si>
    <t>Purchased Power</t>
  </si>
  <si>
    <t>Purchased Water / Sewer</t>
  </si>
  <si>
    <t>Maintenance and Repair</t>
  </si>
  <si>
    <t>Maintenance Testing</t>
  </si>
  <si>
    <t>Meter Reading</t>
  </si>
  <si>
    <t>Chemicals</t>
  </si>
  <si>
    <t>Transportation</t>
  </si>
  <si>
    <t>Operating Exp. Charged to Plant</t>
  </si>
  <si>
    <t>Outside Services - Other</t>
  </si>
  <si>
    <t xml:space="preserve">Total </t>
  </si>
  <si>
    <t>General Expenses</t>
  </si>
  <si>
    <t>Office Supplies &amp; Other Office Exp.</t>
  </si>
  <si>
    <t>Regulatory Commission Exp.</t>
  </si>
  <si>
    <t>Rent</t>
  </si>
  <si>
    <t>Insurance</t>
  </si>
  <si>
    <t>Office Utilities</t>
  </si>
  <si>
    <t>Miscellaneous</t>
  </si>
  <si>
    <t>Depreciation</t>
  </si>
  <si>
    <t>Amortization of PAA</t>
  </si>
  <si>
    <t>Payroll Taxes</t>
  </si>
  <si>
    <t>Franchise Tax</t>
  </si>
  <si>
    <t>Gross Receipts Tax</t>
  </si>
  <si>
    <t>Property Taxes</t>
  </si>
  <si>
    <t>Special Assessments</t>
  </si>
  <si>
    <t>Utility/Commission Tax</t>
  </si>
  <si>
    <t>Other General Taxes</t>
  </si>
  <si>
    <t>Income Taxes - Federal</t>
  </si>
  <si>
    <t>Income Taxes - State</t>
  </si>
  <si>
    <t>Amortization of ITC</t>
  </si>
  <si>
    <t xml:space="preserve">Amortization of CIAC </t>
  </si>
  <si>
    <t>Total</t>
  </si>
  <si>
    <t>Total Operating Expenses</t>
  </si>
  <si>
    <t>Net Operating Income</t>
  </si>
  <si>
    <t>* Sewer expenses and revenues excluded from the base period</t>
  </si>
  <si>
    <t>See Response to AG 1-73</t>
  </si>
  <si>
    <t>Public version Excel file PSC_DR_1-49_Exhibits_18-32-29_-_Schedule_B_-_SW-Payroll_Taxes-Benefits_REDACTED</t>
  </si>
  <si>
    <t>2021 Net Health Insurance Expense</t>
  </si>
  <si>
    <t>As-Filed Forecast TY 401(k) Match Expense</t>
  </si>
  <si>
    <t>Reduction to As-Filed Forecast TY 401(k) Match Expense</t>
  </si>
  <si>
    <t>As-Filed Forecast TY Health Insurance Expense</t>
  </si>
  <si>
    <t>Reduction to As-Filed Forecast TY Health Insurance Expense</t>
  </si>
  <si>
    <t>Total Maint. and General Expenses</t>
  </si>
  <si>
    <t xml:space="preserve">     % Increase</t>
  </si>
  <si>
    <t>Uncollectible Accounts Exp.</t>
  </si>
  <si>
    <t>Total Maint. and General Expenses and Uncollectible Exp.</t>
  </si>
  <si>
    <t>Avearge Increase</t>
  </si>
  <si>
    <t>Testimony %</t>
  </si>
  <si>
    <t xml:space="preserve">Reduce Fuel Expense </t>
  </si>
  <si>
    <t>Recommendation to Reduce Fuel Expense</t>
  </si>
  <si>
    <t>Galons Utilized for 12 Months Ended June 30, 2021</t>
  </si>
  <si>
    <t>Fuel Expense for Test Year Projected by Company</t>
  </si>
  <si>
    <t>Gas Price Utilized by Company as of May 5, 2022</t>
  </si>
  <si>
    <t>Updated Fuel Expense Projection for Test Year</t>
  </si>
  <si>
    <t>Reduction to As-Filed Fuel Expense</t>
  </si>
  <si>
    <t xml:space="preserve">Ending Allocated Share of Base Period Wages - </t>
  </si>
  <si>
    <t>Recommendation to Reduce Payroll Expense and Related Payroll Taxes</t>
  </si>
  <si>
    <t>Source: Exhibit 32</t>
  </si>
  <si>
    <t xml:space="preserve">Less: </t>
  </si>
  <si>
    <t>Base Period Deferred Compensation Included in Separate Adjustment</t>
  </si>
  <si>
    <t>Base Period Total Salaries and Wages As-Filed (Includes Vacancies)</t>
  </si>
  <si>
    <t>Base Period Wages for Escalation</t>
  </si>
  <si>
    <t>Forecast Period Total Salaries and Wages As-Filed (Includes Vacancies)</t>
  </si>
  <si>
    <t xml:space="preserve">Escalation % </t>
  </si>
  <si>
    <t>Salaries and Wages Escalated at 3%</t>
  </si>
  <si>
    <t>Reduction in Total Salaries and Wages to Reflect a 3% Increase in Projected Test Year</t>
  </si>
  <si>
    <t>(FICA Only - Unemployment Tax Assumed Not Affected)</t>
  </si>
  <si>
    <t>Payroll Tax Percentage Associated with Salaries and Wages Reduction</t>
  </si>
  <si>
    <t>Payroll Taxes Associated with Salaries and Wages Reduction</t>
  </si>
  <si>
    <t>Reduction in Payroll Expense and Related Payroll Taxes to Reflect a 3% Increase in Projected Test Year</t>
  </si>
  <si>
    <t>Reduce Projected Increase in Payroll Expense and Related Payroll Taxes</t>
  </si>
  <si>
    <t>See Response to AG 1-33</t>
  </si>
  <si>
    <t>Remove Depreciation Expense for JD Edwards and Oracle CC&amp;B Computer Asset Costs</t>
  </si>
  <si>
    <t>Response to AG 1-33</t>
  </si>
  <si>
    <t>Total JDE and OCC&amp;B</t>
  </si>
  <si>
    <t>Remove JD Edwards and Oracle Customer Care and Billing Computer Asset Costs</t>
  </si>
  <si>
    <t>(Exhibit 28.8 Line 4 and Response to AG 2-40)</t>
  </si>
  <si>
    <t>No ADIT Assumed - Company Did Not Include</t>
  </si>
  <si>
    <t>Percentages for Testimony</t>
  </si>
  <si>
    <t>Source Exhibit 28.8, Response to AG 2-40 and AG 2-41</t>
  </si>
  <si>
    <t>Unamortized Balances as of 12/31/2021 Used to Reflect ADIT as of that date and through the test year</t>
  </si>
  <si>
    <t xml:space="preserve">2020-00160 Rate Case Unamortized Balance </t>
  </si>
  <si>
    <t>Response to AG 2-41</t>
  </si>
  <si>
    <t>Fusion Implementation Costs</t>
  </si>
  <si>
    <t>Total ADIT - Rate Case (Includes Fusion) on AG 1-70</t>
  </si>
  <si>
    <t xml:space="preserve">Fed </t>
  </si>
  <si>
    <t>State</t>
  </si>
  <si>
    <t>Effective Tax Rate</t>
  </si>
  <si>
    <t>The Company did not adjust ADIT to reflect changes in any of the balances during the test year.</t>
  </si>
  <si>
    <t>Remove Fusion Implementation Regulatory Asset, Net of ADIT</t>
  </si>
  <si>
    <t>Same as Payroll Increase Percentage</t>
  </si>
  <si>
    <t>Gas Price as of September 21, 2022</t>
  </si>
  <si>
    <t>Source:  Response to AG 2-64</t>
  </si>
  <si>
    <t>*</t>
  </si>
  <si>
    <t>*Company computed average price between regualr and diesel</t>
  </si>
  <si>
    <t>II.  WSCK Cost of Capital Adjusted to Reflect Recent Activity</t>
  </si>
  <si>
    <t>As Computed by Company in Response to AG 2-66</t>
  </si>
  <si>
    <t>Debt</t>
  </si>
  <si>
    <t>Equity</t>
  </si>
  <si>
    <t xml:space="preserve">Reflect Changes to Debt Amount and Average Debt Rate Based on Recent Activity </t>
  </si>
  <si>
    <t>Source:  AG 1-70 and AG 2-44</t>
  </si>
  <si>
    <t>Reflect Return on Equity of 9.25%</t>
  </si>
  <si>
    <t>Cost of Capital Per Filing</t>
  </si>
  <si>
    <t>Updated Cost of Capital by Company</t>
  </si>
  <si>
    <t>Every 0.1% ROE Change</t>
  </si>
  <si>
    <t>Source:  AG 1-82 and 1-84, AG 2-54</t>
  </si>
  <si>
    <t>Total Legal Fees</t>
  </si>
  <si>
    <t xml:space="preserve">  Clinton Wastewater</t>
  </si>
  <si>
    <t xml:space="preserve">  Personal Injury Lawsuit</t>
  </si>
  <si>
    <t>Remaining Legal Fees</t>
  </si>
  <si>
    <t>Personal Injury Lawsuit</t>
  </si>
  <si>
    <t>Date</t>
  </si>
  <si>
    <t>Inv #</t>
  </si>
  <si>
    <t>Travis, Pruitt and Powers</t>
  </si>
  <si>
    <t>Total Each Year</t>
  </si>
  <si>
    <t>To Date</t>
  </si>
  <si>
    <t>Legal Fees By Year</t>
  </si>
  <si>
    <t>Average</t>
  </si>
  <si>
    <t>Southeastern Court Reporting</t>
  </si>
  <si>
    <t>Osborne Reporting and Video</t>
  </si>
  <si>
    <t>Company Projected</t>
  </si>
  <si>
    <t>Reduction</t>
  </si>
  <si>
    <t xml:space="preserve">Bad Debt Expenses </t>
  </si>
  <si>
    <t>Bad Debt Expense</t>
  </si>
  <si>
    <t>Jan-Jun 2022</t>
  </si>
  <si>
    <t>Service Revenues</t>
  </si>
  <si>
    <t>Bad Debt %</t>
  </si>
  <si>
    <t>Average of 2019, 2020, and 2021</t>
  </si>
  <si>
    <t>Average of 2017, 2018, 2019, and 2022</t>
  </si>
  <si>
    <t xml:space="preserve">Unrounded </t>
  </si>
  <si>
    <t>Percentage Reduction</t>
  </si>
  <si>
    <t>Gross Healthcare Costs to be Allocated to WSCKY</t>
  </si>
  <si>
    <t>22%-20%</t>
  </si>
  <si>
    <t>Salary Allocation</t>
  </si>
  <si>
    <t>Job Title</t>
  </si>
  <si>
    <t>Employee Type</t>
  </si>
  <si>
    <t>Tax State</t>
  </si>
  <si>
    <t>As Filed Healthcare</t>
  </si>
  <si>
    <t>Assumed Single Only</t>
  </si>
  <si>
    <t>Coverage Over Single</t>
  </si>
  <si>
    <t>Single Diff 2%</t>
  </si>
  <si>
    <t>Coverage Over Single Diff 13%</t>
  </si>
  <si>
    <t>Total Diff</t>
  </si>
  <si>
    <t>Allocation %</t>
  </si>
  <si>
    <t>Total Diff Allocated to WSCK</t>
  </si>
  <si>
    <t>SVP Region</t>
  </si>
  <si>
    <t>Senior Vice President</t>
  </si>
  <si>
    <t>Full time</t>
  </si>
  <si>
    <t>IL</t>
  </si>
  <si>
    <t>North</t>
  </si>
  <si>
    <t>GIS Analyst</t>
  </si>
  <si>
    <t>Director, Engineering &amp; Asset Managment</t>
  </si>
  <si>
    <t>KY/CT</t>
  </si>
  <si>
    <t>President</t>
  </si>
  <si>
    <t>OH</t>
  </si>
  <si>
    <t>Financial Planning &amp; Analysis Manager</t>
  </si>
  <si>
    <t>Compliance Manager</t>
  </si>
  <si>
    <t>KY</t>
  </si>
  <si>
    <t>Water-Wastewater Operator II</t>
  </si>
  <si>
    <t>Field Tech I</t>
  </si>
  <si>
    <t>State Operations Manager</t>
  </si>
  <si>
    <t>Water-Wastewater Operator I</t>
  </si>
  <si>
    <t>Lead Water-Wastewater Operator</t>
  </si>
  <si>
    <t>Field Tech I (Prev Vacancy)</t>
  </si>
  <si>
    <t>KY Operations Apprentice</t>
  </si>
  <si>
    <t xml:space="preserve">Percentage Already Removed from Health Ins Ask </t>
  </si>
  <si>
    <t>Allocation to WSCKY</t>
  </si>
  <si>
    <t>Healthcare</t>
  </si>
  <si>
    <t>AG 2-65 Attachment</t>
  </si>
  <si>
    <t>Health coverage</t>
  </si>
  <si>
    <t xml:space="preserve">Amount </t>
  </si>
  <si>
    <t>Paid to insurance annually</t>
  </si>
  <si>
    <t>Employee portion</t>
  </si>
  <si>
    <t>Employer portion</t>
  </si>
  <si>
    <t>Employee Portion %</t>
  </si>
  <si>
    <t>Over Empl Only</t>
  </si>
  <si>
    <t>Employee % Paid of Coverage Over Single</t>
  </si>
  <si>
    <t>Employee only</t>
  </si>
  <si>
    <t>Employee with Children</t>
  </si>
  <si>
    <t>Employee with Spouse and Children</t>
  </si>
  <si>
    <t xml:space="preserve">Employee with Spouse  </t>
  </si>
  <si>
    <t>Employee with children</t>
  </si>
  <si>
    <t>Amount Deemed Already Removed</t>
  </si>
  <si>
    <t>Additional Amount to Remove</t>
  </si>
  <si>
    <t>See tab AG 2-65 With Calcs</t>
  </si>
  <si>
    <t>34%-22%</t>
  </si>
  <si>
    <t>Reduce Company Paid Portion of Health Insurance Expense Based on BLS Averages</t>
  </si>
  <si>
    <t>Forecast Period Deferred Compensation Included in Separate Adjustment</t>
  </si>
  <si>
    <t>Forecast Period Wages As Filed</t>
  </si>
  <si>
    <t>Summary of Attorney General and City of Clinton Recommendations</t>
  </si>
  <si>
    <t>Cost of Capital - As Filed, Updated, and with AG and City of Clinton Recommendations</t>
  </si>
  <si>
    <t>AG and City of Clinton Recommended Cost of Capital</t>
  </si>
  <si>
    <t>IV.  WSCK Cost of Capital Adjusted to Include AG and City of Clinton Recommended ROE of 9.25%</t>
  </si>
  <si>
    <t>Rate Base Recommended by AG and City of Clinton</t>
  </si>
  <si>
    <t>AG and City of Clinton Recommendation to Remove Deferred Rate Case Expense and Fusion Implementation Costs from Rate Base</t>
  </si>
  <si>
    <t>Recommended Adjustment to Remove Deferred Rate Case Expenses from Rate Base</t>
  </si>
  <si>
    <t xml:space="preserve">AG and City of Clinton Recommendation to Remove ADIT for Bad Debt </t>
  </si>
  <si>
    <t>AG and City of Clinton Recommendation to Reduce New Vehicle Costs to Actual</t>
  </si>
  <si>
    <t>Adjustment 2</t>
  </si>
  <si>
    <t>AG and City of Clinton Recommendation to Adjust Bad Debt Expense</t>
  </si>
  <si>
    <t xml:space="preserve">Recommended Adjustment to Bad Debt Expense </t>
  </si>
  <si>
    <t xml:space="preserve">Total AG and City of Clinton Revenue Requirement Recommendations </t>
  </si>
  <si>
    <t>Recommended Reduction in Rate Already Captured Above</t>
  </si>
  <si>
    <t>Total AG and City of Clinton Recommendations</t>
  </si>
  <si>
    <t>Maximum Base Rate Increase after AG and City of Clinton Recommendations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</si>
</sst>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6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0.000000%"/>
    <numFmt numFmtId="167" formatCode="#,##0.0"/>
    <numFmt numFmtId="168" formatCode="General;;"/>
    <numFmt numFmtId="169" formatCode="_(* #,##0.000_);_(* \(#,##0.000\);_(* &quot;-&quot;??_);_(@_)"/>
    <numFmt numFmtId="170" formatCode="_(* #,##0.000000_);_(* \(#,##0.000000\);_(* &quot;-&quot;??_);_(@_)"/>
    <numFmt numFmtId="171" formatCode="0.00000%"/>
    <numFmt numFmtId="172" formatCode="#,##0.0_);\(#,##0.0\)"/>
    <numFmt numFmtId="173" formatCode="&quot;$&quot;#,##0.0_);[Red]\(&quot;$&quot;#,##0.0\)"/>
    <numFmt numFmtId="174" formatCode="&quot;$&quot;\ \ #,##0_);[Red]\(&quot;$&quot;\ \ #,##0\)"/>
    <numFmt numFmtId="175" formatCode="#,##0_);[Red]\(#,##0\);\-"/>
    <numFmt numFmtId="176" formatCode="#,##0.00000___;"/>
    <numFmt numFmtId="177" formatCode="&quot;$&quot;#,##0.00;\-&quot;$&quot;#,##0.00"/>
    <numFmt numFmtId="178" formatCode="0.0_%;\(0.0\)%;\ \-\ \ \ "/>
    <numFmt numFmtId="179" formatCode="#,###.000000_);\(#,##0.000000\);\ \-\ _ "/>
    <numFmt numFmtId="180" formatCode="&quot;$&quot;\ \ #,##0.0_);[Red]\(&quot;$&quot;\ \ #,##0.0\)"/>
    <numFmt numFmtId="181" formatCode="&quot;$&quot;\ \ #,##0.00_);[Red]\(&quot;$&quot;\ \ #,##0.00\)"/>
    <numFmt numFmtId="182" formatCode="#,##0_);\(#,##0\);_ \-\ \ "/>
    <numFmt numFmtId="183" formatCode="&quot;$&quot;#,##0;[Red]\-&quot;$&quot;#,##0"/>
    <numFmt numFmtId="184" formatCode="&quot;$&quot;#,##0.00;[Red]\-&quot;$&quot;#,##0.00"/>
    <numFmt numFmtId="185" formatCode="#,##0___);\(#,##0\);___-\ \ "/>
    <numFmt numFmtId="186" formatCode="0.000000"/>
    <numFmt numFmtId="187" formatCode="_ * #,##0_ ;_ * \-#,##0_ ;_ * &quot;-&quot;_ ;_ @_ "/>
    <numFmt numFmtId="188" formatCode="#,##0.0\ \ \ _);\(#,##0.0\)"/>
    <numFmt numFmtId="189" formatCode="0.000%"/>
    <numFmt numFmtId="190" formatCode="&quot;$&quot;#,##0.00"/>
    <numFmt numFmtId="191" formatCode="General_)"/>
    <numFmt numFmtId="192" formatCode="0.000_)"/>
    <numFmt numFmtId="193" formatCode="0.0000_)"/>
    <numFmt numFmtId="194" formatCode="0.0_);\(0.0\)"/>
    <numFmt numFmtId="195" formatCode="_(* #,##0.0_);_(* \(#,##0.0\);&quot;&quot;;_(@_)"/>
    <numFmt numFmtId="196" formatCode="&quot;$&quot;#,##0\ ;\(&quot;$&quot;#,##0\)"/>
    <numFmt numFmtId="197" formatCode="mmm\-d\-yyyy"/>
    <numFmt numFmtId="198" formatCode="#,##0.0_);[Red]\(#,##0.0\)"/>
    <numFmt numFmtId="199" formatCode="mmm\-yyyy"/>
    <numFmt numFmtId="200" formatCode="m/d"/>
    <numFmt numFmtId="201" formatCode="mmmm\ yyyy"/>
    <numFmt numFmtId="202" formatCode="_-* #,##0_-;\-* #,##0_-;_-* &quot;-&quot;_-;_-@_-"/>
    <numFmt numFmtId="203" formatCode="_-* #,##0.00_-;\-* #,##0.00_-;_-* &quot;-&quot;??_-;_-@_-"/>
    <numFmt numFmtId="204" formatCode="_([$€-2]* #,##0.00_);_([$€-2]* \(#,##0.00\);_([$€-2]* &quot;-&quot;??_)"/>
    <numFmt numFmtId="205" formatCode="###0_);\(###0\)"/>
    <numFmt numFmtId="206" formatCode="#."/>
    <numFmt numFmtId="207" formatCode="0.000000_)"/>
    <numFmt numFmtId="208" formatCode="dd\-mmm\-yy_)"/>
    <numFmt numFmtId="209" formatCode="d\ mmmm\ yyyy"/>
    <numFmt numFmtId="210" formatCode="mm/dd/yy_)"/>
    <numFmt numFmtId="211" formatCode="#,##0.0\x_);\(#,##0.0\x\);#,##0.0\x_);@_)"/>
    <numFmt numFmtId="212" formatCode="#,##0.0_);[Red]\(#,##0.0\);&quot;N/A &quot;"/>
    <numFmt numFmtId="213" formatCode="#,##0.000_);[Red]\(#,##0.000\)"/>
    <numFmt numFmtId="214" formatCode="[$-409]mmmm\ d\,\ yyyy;@"/>
    <numFmt numFmtId="215" formatCode="#,##0.0_)\ \ ;[Red]\(#,##0.0\)\ \ "/>
    <numFmt numFmtId="216" formatCode="0.0%&quot;NetPPE/sales&quot;"/>
    <numFmt numFmtId="217" formatCode="[Blue]#,##0,_);[Red]\(#,##0,\)"/>
    <numFmt numFmtId="218" formatCode="0.0%&quot;NWI/Sls&quot;"/>
    <numFmt numFmtId="219" formatCode="0%;[Red]\(0%\)"/>
    <numFmt numFmtId="220" formatCode="0.0%;[Red]\(0.0%\)"/>
    <numFmt numFmtId="221" formatCode="0.00%;[Red]\(0.00%\)"/>
    <numFmt numFmtId="222" formatCode="0.0%"/>
    <numFmt numFmtId="223" formatCode="#,##0.0\%_);\(#,##0.0\%\);#,##0.0\%_);@_)"/>
    <numFmt numFmtId="224" formatCode="0.0%&quot;Sales&quot;"/>
    <numFmt numFmtId="225" formatCode="#,##0_ ;[Red]\(#,##0\)\ "/>
    <numFmt numFmtId="226" formatCode="dd\ mmm\ yyyy"/>
    <numFmt numFmtId="227" formatCode="&quot;TFCF: &quot;#,##0_);[Red]&quot;No! &quot;\(#,##0\)"/>
    <numFmt numFmtId="228" formatCode="#,##0.00&quot; $&quot;;\-#,##0.00&quot; $&quot;"/>
    <numFmt numFmtId="229" formatCode="_(&quot;$&quot;* #,##0.00_);_(&quot;$&quot;* \(#,##0.00\);_(&quot;$&quot;* &quot;-&quot;????_);_(@_)"/>
    <numFmt numFmtId="230" formatCode="_-#,##0&quot; years&quot;"/>
    <numFmt numFmtId="231" formatCode="###,000"/>
    <numFmt numFmtId="232" formatCode="#,##0.00_ ;[Red]\-#,##0.00;\-"/>
    <numFmt numFmtId="233" formatCode="\£\ #,##0_);[Red]\(\£\ #,##0\)"/>
    <numFmt numFmtId="234" formatCode="\ \ _•\–\ \ \ \ @"/>
    <numFmt numFmtId="235" formatCode="_-* #,##0\ _P_t_s_-;\-* #,##0\ _P_t_s_-;_-* &quot;-&quot;\ _P_t_s_-;_-@_-"/>
    <numFmt numFmtId="236" formatCode="_-* #,##0.00\ _P_t_s_-;\-* #,##0.00\ _P_t_s_-;_-* &quot;-&quot;??\ _P_t_s_-;_-@_-"/>
    <numFmt numFmtId="237" formatCode="_-&quot;S/.&quot;* #,##0_-;\-&quot;S/.&quot;* #,##0_-;_-&quot;S/.&quot;* &quot;-&quot;_-;_-@_-"/>
    <numFmt numFmtId="238" formatCode="_-&quot;S/.&quot;* #,##0.00_-;\-&quot;S/.&quot;* #,##0.00_-;_-&quot;S/.&quot;* &quot;-&quot;??_-;_-@_-"/>
    <numFmt numFmtId="239" formatCode="#,##0;\-#,##0;#,##0"/>
    <numFmt numFmtId="240" formatCode="0\ 00\ 000\ 000"/>
    <numFmt numFmtId="241" formatCode="#,##0.00;[Red]\(#,##0.00\)"/>
    <numFmt numFmtId="242" formatCode="0.0000%"/>
    <numFmt numFmtId="243" formatCode="#,##0\ ;\(#,##0\)"/>
    <numFmt numFmtId="244" formatCode="_(* #,##0.0000_);_(* \(#,##0.0000\);_(* &quot;-&quot;??_);_(@_)"/>
    <numFmt numFmtId="245" formatCode="[$-409]d\-mmm;@"/>
    <numFmt numFmtId="246" formatCode="[$-409]mmm\-yy;@"/>
    <numFmt numFmtId="247" formatCode="&quot;Test Year Ended&quot;\ mmmm\ dd\,\ yyyy"/>
    <numFmt numFmtId="248" formatCode="0_);\(0\)"/>
    <numFmt numFmtId="249" formatCode="#########"/>
    <numFmt numFmtId="250" formatCode="##"/>
    <numFmt numFmtId="251" formatCode="mm/yy"/>
  </numFmts>
  <fonts count="253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sz val="10"/>
      <name val="MS Sans Serif"/>
      <family val="2"/>
    </font>
    <font>
      <sz val="12"/>
      <name val="Tms Rmn"/>
    </font>
    <font>
      <b/>
      <sz val="12"/>
      <name val="Tms Rmn"/>
    </font>
    <font>
      <sz val="10"/>
      <color indexed="8"/>
      <name val="Arial"/>
      <family val="2"/>
    </font>
    <font>
      <sz val="12"/>
      <color indexed="13"/>
      <name val="Tms Rmn"/>
    </font>
    <font>
      <sz val="8"/>
      <name val="Arial"/>
      <family val="2"/>
    </font>
    <font>
      <b/>
      <sz val="10"/>
      <name val="Arial"/>
      <family val="2"/>
    </font>
    <font>
      <sz val="10"/>
      <color indexed="18"/>
      <name val="Arial"/>
      <family val="2"/>
    </font>
    <font>
      <b/>
      <sz val="11"/>
      <color indexed="12"/>
      <name val="Arial"/>
      <family val="2"/>
    </font>
    <font>
      <sz val="11"/>
      <color indexed="12"/>
      <name val="Book Antiqua"/>
      <family val="1"/>
    </font>
    <font>
      <sz val="11"/>
      <name val="??"/>
      <family val="3"/>
      <charset val="129"/>
    </font>
    <font>
      <sz val="8"/>
      <name val="Arial"/>
      <family val="2"/>
    </font>
    <font>
      <b/>
      <u/>
      <sz val="11"/>
      <color indexed="37"/>
      <name val="Arial"/>
      <family val="2"/>
    </font>
    <font>
      <b/>
      <sz val="12"/>
      <name val="Arial"/>
      <family val="2"/>
    </font>
    <font>
      <b/>
      <sz val="8"/>
      <name val="Palatino"/>
    </font>
    <font>
      <sz val="10"/>
      <color indexed="12"/>
      <name val="Arial"/>
      <family val="2"/>
    </font>
    <font>
      <b/>
      <sz val="22"/>
      <color indexed="16"/>
      <name val="Arial"/>
      <family val="2"/>
    </font>
    <font>
      <sz val="7"/>
      <name val="Small Fonts"/>
      <family val="2"/>
    </font>
    <font>
      <sz val="12"/>
      <color indexed="62"/>
      <name val="Arial"/>
      <family val="2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b/>
      <sz val="16"/>
      <color indexed="16"/>
      <name val="Arial"/>
      <family val="2"/>
    </font>
    <font>
      <b/>
      <sz val="18"/>
      <name val="Palatino"/>
    </font>
    <font>
      <sz val="8"/>
      <color indexed="12"/>
      <name val="Arial"/>
      <family val="2"/>
    </font>
    <font>
      <sz val="12"/>
      <name val="新細明體"/>
      <family val="1"/>
      <charset val="136"/>
    </font>
    <font>
      <sz val="12"/>
      <name val="Arial MT"/>
      <family val="2"/>
    </font>
    <font>
      <sz val="12"/>
      <name val="Helvetica-Narrow"/>
      <family val="2"/>
    </font>
    <font>
      <sz val="12"/>
      <name val="Times New Roman"/>
      <family val="1"/>
    </font>
    <font>
      <sz val="12"/>
      <name val="Arial"/>
      <family val="2"/>
    </font>
    <font>
      <sz val="8"/>
      <name val="Helvetica-Narrow"/>
      <family val="2"/>
    </font>
    <font>
      <sz val="10"/>
      <color theme="1"/>
      <name val="Arial"/>
      <family val="2"/>
    </font>
    <font>
      <sz val="12"/>
      <name val="Arial MT"/>
    </font>
    <font>
      <i/>
      <sz val="12"/>
      <name val="Arial"/>
      <family val="2"/>
    </font>
    <font>
      <b/>
      <i/>
      <sz val="12"/>
      <name val="Arial"/>
      <family val="2"/>
    </font>
    <font>
      <b/>
      <sz val="12"/>
      <name val="Times New Roman"/>
      <family val="1"/>
    </font>
    <font>
      <i/>
      <sz val="11"/>
      <name val="Arial"/>
      <family val="2"/>
    </font>
    <font>
      <sz val="11"/>
      <color rgb="FF3F3F76"/>
      <name val="Calibri"/>
      <family val="2"/>
      <scheme val="minor"/>
    </font>
    <font>
      <sz val="10"/>
      <name val="Helv"/>
      <family val="2"/>
    </font>
    <font>
      <sz val="12"/>
      <name val="___"/>
      <family val="1"/>
      <charset val="129"/>
    </font>
    <font>
      <sz val="12"/>
      <name val="___"/>
      <family val="3"/>
      <charset val="129"/>
    </font>
    <font>
      <sz val="11"/>
      <name val="__"/>
      <family val="3"/>
      <charset val="129"/>
    </font>
    <font>
      <sz val="10"/>
      <name val="___"/>
      <family val="3"/>
      <charset val="129"/>
    </font>
    <font>
      <sz val="11"/>
      <name val="___"/>
      <family val="1"/>
      <charset val="129"/>
    </font>
    <font>
      <sz val="11"/>
      <name val="___"/>
      <family val="3"/>
      <charset val="129"/>
    </font>
    <font>
      <b/>
      <sz val="18"/>
      <name val="Arial"/>
      <family val="2"/>
    </font>
    <font>
      <sz val="10"/>
      <name val="LJ Helvetica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0"/>
      <color indexed="9"/>
      <name val="Tahoma"/>
      <family val="2"/>
    </font>
    <font>
      <sz val="10"/>
      <color indexed="8"/>
      <name val="Book Antiqua"/>
      <family val="1"/>
    </font>
    <font>
      <sz val="8"/>
      <name val="Times New Roman"/>
      <family val="1"/>
    </font>
    <font>
      <sz val="11"/>
      <color indexed="8"/>
      <name val="Arial"/>
      <family val="2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sz val="10"/>
      <color indexed="20"/>
      <name val="Tahoma"/>
      <family val="2"/>
    </font>
    <font>
      <sz val="9"/>
      <name val="Arial"/>
      <family val="2"/>
    </font>
    <font>
      <sz val="9"/>
      <name val="Helv"/>
    </font>
    <font>
      <b/>
      <sz val="12"/>
      <color indexed="9"/>
      <name val="Times New Roman"/>
      <family val="1"/>
    </font>
    <font>
      <b/>
      <sz val="14"/>
      <name val="Arial"/>
      <family val="2"/>
    </font>
    <font>
      <b/>
      <i/>
      <sz val="14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sz val="10"/>
      <name val="Courier"/>
      <family val="3"/>
    </font>
    <font>
      <b/>
      <sz val="11"/>
      <color indexed="52"/>
      <name val="Calibri"/>
      <family val="2"/>
    </font>
    <font>
      <b/>
      <sz val="10"/>
      <color indexed="10"/>
      <name val="Arial"/>
      <family val="2"/>
    </font>
    <font>
      <b/>
      <sz val="10"/>
      <color indexed="52"/>
      <name val="Arial"/>
      <family val="2"/>
    </font>
    <font>
      <b/>
      <sz val="10"/>
      <color indexed="52"/>
      <name val="Tahoma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b/>
      <sz val="10"/>
      <color indexed="9"/>
      <name val="Tahoma"/>
      <family val="2"/>
    </font>
    <font>
      <b/>
      <sz val="10"/>
      <name val="MS Sans Serif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sz val="11"/>
      <name val="Tms Rmn"/>
      <family val="1"/>
    </font>
    <font>
      <b/>
      <sz val="10"/>
      <name val="Arial Unicode MS"/>
      <family val="2"/>
    </font>
    <font>
      <sz val="10"/>
      <color indexed="8"/>
      <name val="MS Sans Serif"/>
      <family val="2"/>
    </font>
    <font>
      <b/>
      <sz val="10"/>
      <color indexed="64"/>
      <name val="Arial"/>
      <family val="2"/>
    </font>
    <font>
      <sz val="12"/>
      <name val="Helv"/>
    </font>
    <font>
      <sz val="10"/>
      <name val="Helv"/>
    </font>
    <font>
      <sz val="10"/>
      <name val="Arial Unicode MS"/>
      <family val="2"/>
    </font>
    <font>
      <b/>
      <sz val="12"/>
      <color indexed="9"/>
      <name val="Arial"/>
      <family val="2"/>
    </font>
    <font>
      <b/>
      <sz val="8"/>
      <name val="Arial"/>
      <family val="2"/>
    </font>
    <font>
      <b/>
      <sz val="11"/>
      <name val="Optimum"/>
    </font>
    <font>
      <b/>
      <sz val="12"/>
      <name val="MS Sans Serif"/>
      <family val="2"/>
    </font>
    <font>
      <b/>
      <sz val="9"/>
      <color indexed="12"/>
      <name val="Arial"/>
      <family val="2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i/>
      <sz val="10"/>
      <color indexed="23"/>
      <name val="Tahoma"/>
      <family val="2"/>
    </font>
    <font>
      <sz val="6"/>
      <name val="Arial"/>
      <family val="2"/>
    </font>
    <font>
      <sz val="12"/>
      <color indexed="12"/>
      <name val="SWISS"/>
      <family val="2"/>
    </font>
    <font>
      <b/>
      <i/>
      <sz val="10"/>
      <name val="Arial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sz val="10"/>
      <color indexed="17"/>
      <name val="Tahoma"/>
      <family val="2"/>
    </font>
    <font>
      <b/>
      <sz val="15"/>
      <color indexed="62"/>
      <name val="Calibri"/>
      <family val="2"/>
    </font>
    <font>
      <b/>
      <sz val="15"/>
      <color indexed="56"/>
      <name val="Calibri"/>
      <family val="2"/>
    </font>
    <font>
      <b/>
      <sz val="15"/>
      <color indexed="62"/>
      <name val="Arial"/>
      <family val="2"/>
    </font>
    <font>
      <sz val="1"/>
      <color indexed="16"/>
      <name val="Courier"/>
      <family val="3"/>
    </font>
    <font>
      <b/>
      <sz val="15"/>
      <color indexed="56"/>
      <name val="Tahoma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Arial"/>
      <family val="2"/>
    </font>
    <font>
      <b/>
      <sz val="13"/>
      <color indexed="56"/>
      <name val="Tahoma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Arial"/>
      <family val="2"/>
    </font>
    <font>
      <b/>
      <sz val="11"/>
      <color indexed="56"/>
      <name val="Tahoma"/>
      <family val="2"/>
    </font>
    <font>
      <b/>
      <sz val="11"/>
      <color indexed="56"/>
      <name val="Arial"/>
      <family val="2"/>
    </font>
    <font>
      <b/>
      <u/>
      <sz val="14"/>
      <name val="Arial Narrow"/>
      <family val="2"/>
    </font>
    <font>
      <u/>
      <sz val="10"/>
      <color indexed="12"/>
      <name val="Arial"/>
      <family val="2"/>
    </font>
    <font>
      <sz val="12"/>
      <color indexed="8"/>
      <name val="Arial"/>
      <family val="2"/>
    </font>
    <font>
      <b/>
      <i/>
      <sz val="12"/>
      <color indexed="57"/>
      <name val="Swiss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sz val="10"/>
      <color indexed="62"/>
      <name val="Tahoma"/>
      <family val="2"/>
    </font>
    <font>
      <sz val="11"/>
      <color indexed="32"/>
      <name val="Arial"/>
      <family val="2"/>
    </font>
    <font>
      <b/>
      <sz val="12"/>
      <name val="Swiss"/>
      <family val="2"/>
    </font>
    <font>
      <sz val="12"/>
      <color indexed="37"/>
      <name val="swiss"/>
    </font>
    <font>
      <sz val="12"/>
      <color indexed="37"/>
      <name val="Swiss"/>
      <family val="2"/>
    </font>
    <font>
      <b/>
      <sz val="10"/>
      <color indexed="37"/>
      <name val="Arial MT"/>
    </font>
    <font>
      <b/>
      <sz val="12"/>
      <color indexed="12"/>
      <name val="Arial"/>
      <family val="2"/>
    </font>
    <font>
      <b/>
      <sz val="10"/>
      <color indexed="8"/>
      <name val="Arial"/>
      <family val="2"/>
    </font>
    <font>
      <sz val="11"/>
      <color indexed="52"/>
      <name val="Calibri"/>
      <family val="2"/>
    </font>
    <font>
      <sz val="10"/>
      <color indexed="10"/>
      <name val="Arial"/>
      <family val="2"/>
    </font>
    <font>
      <sz val="10"/>
      <color indexed="52"/>
      <name val="Arial"/>
      <family val="2"/>
    </font>
    <font>
      <sz val="10"/>
      <color indexed="52"/>
      <name val="Tahoma"/>
      <family val="2"/>
    </font>
    <font>
      <b/>
      <sz val="11"/>
      <color indexed="18"/>
      <name val="Arial"/>
      <family val="2"/>
    </font>
    <font>
      <sz val="10"/>
      <color indexed="56"/>
      <name val="Courier"/>
      <family val="3"/>
    </font>
    <font>
      <sz val="11"/>
      <color indexed="16"/>
      <name val="Arial"/>
      <family val="2"/>
    </font>
    <font>
      <sz val="8"/>
      <name val="Palatino"/>
      <family val="1"/>
    </font>
    <font>
      <i/>
      <sz val="12"/>
      <color indexed="38"/>
      <name val="Swiss"/>
      <family val="2"/>
    </font>
    <font>
      <sz val="11"/>
      <color indexed="60"/>
      <name val="Calibri"/>
      <family val="2"/>
    </font>
    <font>
      <sz val="10"/>
      <color indexed="19"/>
      <name val="Arial"/>
      <family val="2"/>
    </font>
    <font>
      <sz val="10"/>
      <color indexed="60"/>
      <name val="Arial"/>
      <family val="2"/>
    </font>
    <font>
      <sz val="10"/>
      <color indexed="60"/>
      <name val="Tahoma"/>
      <family val="2"/>
    </font>
    <font>
      <sz val="10"/>
      <color theme="1"/>
      <name val="Times New Roman"/>
      <family val="2"/>
    </font>
    <font>
      <sz val="11"/>
      <color indexed="8"/>
      <name val="Calibri"/>
      <family val="2"/>
      <scheme val="minor"/>
    </font>
    <font>
      <sz val="10"/>
      <name val="Zurich BT"/>
    </font>
    <font>
      <sz val="10"/>
      <color theme="1"/>
      <name val="MS Sans Serif"/>
      <family val="2"/>
    </font>
    <font>
      <sz val="10"/>
      <color theme="1"/>
      <name val="Calibri"/>
      <family val="2"/>
      <scheme val="minor"/>
    </font>
    <font>
      <sz val="10"/>
      <color indexed="64"/>
      <name val="Arial"/>
      <family val="2"/>
    </font>
    <font>
      <sz val="10"/>
      <color indexed="24"/>
      <name val="Times New Roman"/>
      <family val="1"/>
    </font>
    <font>
      <sz val="10"/>
      <name val="Calibri"/>
      <family val="1"/>
      <scheme val="minor"/>
    </font>
    <font>
      <sz val="11"/>
      <color theme="1"/>
      <name val="Times New Roman"/>
      <family val="2"/>
    </font>
    <font>
      <sz val="8"/>
      <color indexed="48"/>
      <name val="Arial"/>
      <family val="2"/>
    </font>
    <font>
      <b/>
      <sz val="11"/>
      <color indexed="63"/>
      <name val="Calibri"/>
      <family val="2"/>
    </font>
    <font>
      <b/>
      <sz val="10"/>
      <color indexed="63"/>
      <name val="Arial"/>
      <family val="2"/>
    </font>
    <font>
      <b/>
      <sz val="10"/>
      <color indexed="63"/>
      <name val="Tahoma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sz val="10"/>
      <color indexed="55"/>
      <name val="Arial"/>
      <family val="2"/>
    </font>
    <font>
      <sz val="11"/>
      <name val="Times New Roman"/>
      <family val="1"/>
    </font>
    <font>
      <b/>
      <sz val="10"/>
      <name val="Book Antiqua"/>
      <family val="1"/>
    </font>
    <font>
      <sz val="14"/>
      <name val="Haettenschweiler"/>
      <family val="2"/>
    </font>
    <font>
      <sz val="10"/>
      <color indexed="18"/>
      <name val="Times New Roman"/>
      <family val="1"/>
    </font>
    <font>
      <sz val="8"/>
      <color indexed="38"/>
      <name val="Arial"/>
      <family val="2"/>
    </font>
    <font>
      <b/>
      <sz val="9"/>
      <name val="Arial"/>
      <family val="2"/>
    </font>
    <font>
      <b/>
      <i/>
      <sz val="16"/>
      <name val="Arial"/>
      <family val="2"/>
    </font>
    <font>
      <b/>
      <sz val="12"/>
      <color indexed="32"/>
      <name val="Arial"/>
      <family val="2"/>
    </font>
    <font>
      <sz val="11"/>
      <name val="Arial"/>
      <family val="2"/>
    </font>
    <font>
      <b/>
      <i/>
      <sz val="10"/>
      <color indexed="38"/>
      <name val="Arial"/>
      <family val="2"/>
    </font>
    <font>
      <b/>
      <sz val="12"/>
      <color indexed="38"/>
      <name val="Swiss"/>
      <family val="2"/>
    </font>
    <font>
      <sz val="8"/>
      <color indexed="10"/>
      <name val="Arial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i/>
      <sz val="10"/>
      <name val="MS Sans Serif"/>
      <family val="2"/>
    </font>
    <font>
      <b/>
      <sz val="14"/>
      <color indexed="8"/>
      <name val="Helv"/>
    </font>
    <font>
      <b/>
      <sz val="12"/>
      <color indexed="18"/>
      <name val="Arial"/>
      <family val="2"/>
    </font>
    <font>
      <sz val="8"/>
      <name val="Arial Narrow"/>
      <family val="2"/>
    </font>
    <font>
      <b/>
      <u/>
      <sz val="12"/>
      <name val="Arial Narrow"/>
      <family val="2"/>
    </font>
    <font>
      <b/>
      <sz val="11"/>
      <color indexed="8"/>
      <name val="Arial"/>
      <family val="2"/>
    </font>
    <font>
      <b/>
      <u/>
      <sz val="10"/>
      <name val="Arial Narrow"/>
      <family val="2"/>
    </font>
    <font>
      <sz val="12"/>
      <color indexed="17"/>
      <name val="SWISS"/>
      <family val="2"/>
    </font>
    <font>
      <sz val="7"/>
      <name val="Times New Roman"/>
      <family val="1"/>
    </font>
    <font>
      <sz val="7"/>
      <name val="Arial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0"/>
      <color indexed="8"/>
      <name val="Tahoma"/>
      <family val="2"/>
    </font>
    <font>
      <i/>
      <sz val="12"/>
      <color indexed="50"/>
      <name val="Arial"/>
      <family val="2"/>
    </font>
    <font>
      <b/>
      <sz val="7"/>
      <color indexed="12"/>
      <name val="Arial"/>
      <family val="2"/>
    </font>
    <font>
      <sz val="12"/>
      <color indexed="8"/>
      <name val="Arial MT"/>
    </font>
    <font>
      <i/>
      <sz val="12"/>
      <color indexed="8"/>
      <name val="Arial MT"/>
    </font>
    <font>
      <sz val="8"/>
      <color indexed="8"/>
      <name val="Wingdings"/>
      <charset val="2"/>
    </font>
    <font>
      <sz val="11"/>
      <color indexed="10"/>
      <name val="Calibri"/>
      <family val="2"/>
    </font>
    <font>
      <sz val="10"/>
      <color indexed="10"/>
      <name val="Tahoma"/>
      <family val="2"/>
    </font>
    <font>
      <u/>
      <sz val="8.4"/>
      <color indexed="12"/>
      <name val="Arial"/>
      <family val="2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i/>
      <sz val="8"/>
      <color rgb="FF000000"/>
      <name val="Verdana"/>
      <family val="2"/>
    </font>
    <font>
      <sz val="8"/>
      <color rgb="FF000000"/>
      <name val="Verdana"/>
      <family val="2"/>
    </font>
    <font>
      <b/>
      <i/>
      <sz val="9"/>
      <name val="Arial"/>
      <family val="2"/>
    </font>
    <font>
      <b/>
      <u val="singleAccounting"/>
      <sz val="10"/>
      <color indexed="18"/>
      <name val="Arial"/>
      <family val="2"/>
    </font>
    <font>
      <sz val="8"/>
      <color indexed="12"/>
      <name val="Tms Rmn"/>
    </font>
    <font>
      <b/>
      <sz val="10"/>
      <color indexed="8"/>
      <name val="Times New Roman"/>
      <family val="1"/>
    </font>
    <font>
      <sz val="10"/>
      <color indexed="12"/>
      <name val="Times New Roman"/>
      <family val="1"/>
    </font>
    <font>
      <sz val="14"/>
      <name val="–¾’©"/>
    </font>
    <font>
      <sz val="10"/>
      <name val="Palatino"/>
      <family val="1"/>
    </font>
    <font>
      <sz val="10"/>
      <color indexed="8"/>
      <name val="Times New Roman"/>
      <family val="1"/>
    </font>
    <font>
      <sz val="8"/>
      <color rgb="FF000000"/>
      <name val="Arial"/>
      <family val="2"/>
    </font>
    <font>
      <b/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10"/>
      <color rgb="FF000000"/>
      <name val="Times New Roman"/>
      <family val="1"/>
    </font>
    <font>
      <sz val="11"/>
      <color indexed="8"/>
      <name val="Times New Roman"/>
      <family val="1"/>
    </font>
    <font>
      <b/>
      <i/>
      <sz val="10"/>
      <color indexed="8"/>
      <name val="Arial"/>
      <family val="2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b/>
      <u/>
      <sz val="10"/>
      <name val="Arial"/>
      <family val="2"/>
    </font>
    <font>
      <sz val="10"/>
      <color indexed="16"/>
      <name val="Arial"/>
      <family val="2"/>
    </font>
    <font>
      <sz val="10"/>
      <color indexed="39"/>
      <name val="Arial"/>
      <family val="2"/>
    </font>
    <font>
      <sz val="19"/>
      <name val="Arial"/>
      <family val="2"/>
    </font>
    <font>
      <sz val="11"/>
      <color theme="1"/>
      <name val="Calibri"/>
      <family val="2"/>
    </font>
    <font>
      <b/>
      <sz val="10"/>
      <color theme="1"/>
      <name val="Book Antiqua"/>
      <family val="1"/>
    </font>
    <font>
      <sz val="10"/>
      <name val="Book Antiqua"/>
      <family val="1"/>
    </font>
    <font>
      <sz val="10"/>
      <color theme="1"/>
      <name val="Book Antiqua"/>
      <family val="1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b/>
      <u/>
      <sz val="10"/>
      <color theme="1"/>
      <name val="Book Antiqua"/>
      <family val="1"/>
    </font>
    <font>
      <b/>
      <sz val="10"/>
      <color rgb="FFFF0000"/>
      <name val="Book Antiqua"/>
      <family val="1"/>
    </font>
    <font>
      <sz val="10"/>
      <name val="Bookman Old Style"/>
      <family val="1"/>
    </font>
    <font>
      <sz val="10"/>
      <name val="Geneva"/>
    </font>
    <font>
      <sz val="10"/>
      <name val="Bookman"/>
      <family val="1"/>
    </font>
  </fonts>
  <fills count="9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</patternFill>
    </fill>
    <fill>
      <patternFill patternType="solid">
        <fgColor indexed="2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</patternFill>
    </fill>
    <fill>
      <patternFill patternType="solid">
        <fgColor indexed="9"/>
        <bgColor indexed="64"/>
      </patternFill>
    </fill>
    <fill>
      <patternFill patternType="solid">
        <fgColor indexed="12"/>
      </patternFill>
    </fill>
    <fill>
      <patternFill patternType="solid">
        <fgColor indexed="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C99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3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2"/>
        <bgColor indexed="55"/>
      </patternFill>
    </fill>
    <fill>
      <patternFill patternType="solid">
        <fgColor indexed="14"/>
      </patternFill>
    </fill>
    <fill>
      <patternFill patternType="solid">
        <fgColor indexed="56"/>
        <bgColor indexed="64"/>
      </patternFill>
    </fill>
    <fill>
      <patternFill patternType="solid">
        <fgColor indexed="55"/>
      </patternFill>
    </fill>
    <fill>
      <patternFill patternType="solid">
        <fgColor indexed="13"/>
        <bgColor indexed="13"/>
      </patternFill>
    </fill>
    <fill>
      <patternFill patternType="solid">
        <fgColor indexed="14"/>
        <bgColor indexed="14"/>
      </patternFill>
    </fill>
    <fill>
      <patternFill patternType="solid">
        <fgColor indexed="10"/>
        <bgColor indexed="10"/>
      </patternFill>
    </fill>
    <fill>
      <patternFill patternType="solid">
        <fgColor indexed="22"/>
        <bgColor indexed="22"/>
      </patternFill>
    </fill>
    <fill>
      <patternFill patternType="solid">
        <fgColor indexed="43"/>
        <bgColor indexed="8"/>
      </patternFill>
    </fill>
    <fill>
      <patternFill patternType="gray0625">
        <fgColor indexed="26"/>
        <bgColor indexed="43"/>
      </patternFill>
    </fill>
    <fill>
      <patternFill patternType="mediumGray">
        <fgColor indexed="22"/>
      </patternFill>
    </fill>
    <fill>
      <patternFill patternType="solid">
        <fgColor indexed="15"/>
      </patternFill>
    </fill>
    <fill>
      <patternFill patternType="gray0625"/>
    </fill>
    <fill>
      <patternFill patternType="solid">
        <fgColor indexed="6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15"/>
        <bgColor indexed="15"/>
      </patternFill>
    </fill>
    <fill>
      <patternFill patternType="solid">
        <fgColor indexed="8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FFFDBF"/>
        <bgColor rgb="FFFFFFFF"/>
      </patternFill>
    </fill>
    <fill>
      <gradientFill degree="90">
        <stop position="0">
          <color rgb="FFDDE2E7"/>
        </stop>
        <stop position="1">
          <color rgb="FFCED3D8"/>
        </stop>
      </gradientFill>
    </fill>
    <fill>
      <patternFill patternType="solid">
        <fgColor rgb="FFFFFFFF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indexed="17"/>
      </patternFill>
    </fill>
    <fill>
      <patternFill patternType="solid">
        <fgColor indexed="8"/>
      </patternFill>
    </fill>
    <fill>
      <patternFill patternType="solid">
        <fgColor indexed="19"/>
      </patternFill>
    </fill>
    <fill>
      <patternFill patternType="solid">
        <fgColor indexed="59"/>
      </patternFill>
    </fill>
    <fill>
      <patternFill patternType="solid">
        <fgColor indexed="18"/>
      </patternFill>
    </fill>
    <fill>
      <patternFill patternType="lightUp">
        <fgColor indexed="48"/>
        <bgColor indexed="19"/>
      </patternFill>
    </fill>
    <fill>
      <patternFill patternType="solid">
        <fgColor indexed="54"/>
        <bgColor indexed="64"/>
      </patternFill>
    </fill>
    <fill>
      <patternFill patternType="solid">
        <fgColor indexed="16"/>
      </patternFill>
    </fill>
    <fill>
      <patternFill patternType="solid">
        <fgColor rgb="FFFFFF00"/>
        <bgColor indexed="64"/>
      </patternFill>
    </fill>
  </fills>
  <borders count="79">
    <border>
      <left/>
      <right/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tted">
        <color indexed="23"/>
      </left>
      <right style="dotted">
        <color indexed="23"/>
      </right>
      <top style="dotted">
        <color indexed="23"/>
      </top>
      <bottom style="dotted">
        <color indexed="23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3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 style="hair">
        <color indexed="10"/>
      </left>
      <right style="hair">
        <color indexed="10"/>
      </right>
      <top style="hair">
        <color indexed="10"/>
      </top>
      <bottom style="hair">
        <color indexed="1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 style="dotted">
        <color indexed="50"/>
      </left>
      <right/>
      <top style="dotted">
        <color indexed="50"/>
      </top>
      <bottom/>
      <diagonal/>
    </border>
    <border>
      <left/>
      <right/>
      <top style="medium">
        <color indexed="8"/>
      </top>
      <bottom/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 style="dotted">
        <color indexed="16"/>
      </left>
      <right style="dotted">
        <color indexed="16"/>
      </right>
      <top style="dotted">
        <color indexed="16"/>
      </top>
      <bottom style="dotted">
        <color indexed="1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 style="medium">
        <color indexed="9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hair">
        <color indexed="22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thin">
        <color indexed="8"/>
      </bottom>
      <diagonal/>
    </border>
    <border>
      <left style="hair">
        <color rgb="FFC0C0C0"/>
      </left>
      <right style="hair">
        <color rgb="FFC0C0C0"/>
      </right>
      <top style="hair">
        <color rgb="FFC0C0C0"/>
      </top>
      <bottom style="hair">
        <color rgb="FFC0C0C0"/>
      </bottom>
      <diagonal/>
    </border>
    <border>
      <left style="hair">
        <color rgb="FF808080"/>
      </left>
      <right style="hair">
        <color rgb="FF808080"/>
      </right>
      <top style="hair">
        <color rgb="FF808080"/>
      </top>
      <bottom style="hair">
        <color rgb="FF80808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/>
      <right/>
      <top/>
      <bottom style="dotted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B2B2B2"/>
      </left>
      <right/>
      <top/>
      <bottom style="thin">
        <color indexed="64"/>
      </bottom>
      <diagonal/>
    </border>
  </borders>
  <cellStyleXfs count="48598">
    <xf numFmtId="0" fontId="0" fillId="0" borderId="0"/>
    <xf numFmtId="0" fontId="42" fillId="0" borderId="0"/>
    <xf numFmtId="0" fontId="22" fillId="2" borderId="1">
      <alignment horizontal="center" vertical="center"/>
    </xf>
    <xf numFmtId="3" fontId="23" fillId="3" borderId="0" applyBorder="0">
      <alignment horizontal="right"/>
      <protection locked="0"/>
    </xf>
    <xf numFmtId="0" fontId="17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0" fontId="24" fillId="0" borderId="0">
      <alignment horizontal="left" vertical="center" indent="1"/>
    </xf>
    <xf numFmtId="44" fontId="12" fillId="0" borderId="0" applyFont="0" applyFill="0" applyBorder="0" applyAlignment="0" applyProtection="0"/>
    <xf numFmtId="8" fontId="25" fillId="0" borderId="2">
      <protection locked="0"/>
    </xf>
    <xf numFmtId="0" fontId="17" fillId="0" borderId="0"/>
    <xf numFmtId="0" fontId="17" fillId="0" borderId="0"/>
    <xf numFmtId="0" fontId="17" fillId="0" borderId="3"/>
    <xf numFmtId="6" fontId="26" fillId="0" borderId="0">
      <protection locked="0"/>
    </xf>
    <xf numFmtId="0" fontId="27" fillId="0" borderId="0" applyNumberFormat="0">
      <protection locked="0"/>
    </xf>
    <xf numFmtId="167" fontId="13" fillId="4" borderId="0" applyFill="0" applyBorder="0" applyProtection="0"/>
    <xf numFmtId="0" fontId="12" fillId="0" borderId="0">
      <protection locked="0"/>
    </xf>
    <xf numFmtId="38" fontId="27" fillId="5" borderId="0" applyNumberFormat="0" applyBorder="0" applyAlignment="0" applyProtection="0"/>
    <xf numFmtId="0" fontId="28" fillId="0" borderId="0" applyNumberFormat="0" applyFill="0" applyBorder="0" applyAlignment="0" applyProtection="0"/>
    <xf numFmtId="0" fontId="29" fillId="0" borderId="4" applyNumberFormat="0" applyAlignment="0" applyProtection="0">
      <alignment horizontal="left" vertical="center"/>
    </xf>
    <xf numFmtId="0" fontId="29" fillId="0" borderId="5">
      <alignment horizontal="left" vertical="center"/>
    </xf>
    <xf numFmtId="0" fontId="30" fillId="0" borderId="0">
      <alignment horizontal="center"/>
    </xf>
    <xf numFmtId="0" fontId="12" fillId="0" borderId="0">
      <protection locked="0"/>
    </xf>
    <xf numFmtId="0" fontId="12" fillId="0" borderId="0">
      <protection locked="0"/>
    </xf>
    <xf numFmtId="0" fontId="31" fillId="0" borderId="6" applyNumberFormat="0" applyFill="0" applyAlignment="0" applyProtection="0"/>
    <xf numFmtId="10" fontId="27" fillId="6" borderId="7" applyNumberFormat="0" applyBorder="0" applyAlignment="0" applyProtection="0"/>
    <xf numFmtId="0" fontId="18" fillId="7" borderId="3"/>
    <xf numFmtId="0" fontId="32" fillId="0" borderId="0" applyNumberFormat="0">
      <alignment horizontal="left"/>
    </xf>
    <xf numFmtId="37" fontId="33" fillId="0" borderId="0"/>
    <xf numFmtId="3" fontId="27" fillId="5" borderId="0" applyNumberFormat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3" fontId="34" fillId="0" borderId="0"/>
    <xf numFmtId="4" fontId="19" fillId="8" borderId="0">
      <alignment horizontal="right"/>
    </xf>
    <xf numFmtId="0" fontId="35" fillId="8" borderId="0">
      <alignment horizontal="right"/>
    </xf>
    <xf numFmtId="0" fontId="36" fillId="8" borderId="8"/>
    <xf numFmtId="0" fontId="36" fillId="0" borderId="0" applyBorder="0">
      <alignment horizontal="centerContinuous"/>
    </xf>
    <xf numFmtId="0" fontId="37" fillId="0" borderId="0" applyBorder="0">
      <alignment horizontal="centerContinuous"/>
    </xf>
    <xf numFmtId="9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16" fillId="0" borderId="0" applyNumberFormat="0" applyFont="0" applyFill="0" applyBorder="0" applyAlignment="0" applyProtection="0">
      <alignment horizontal="left"/>
    </xf>
    <xf numFmtId="0" fontId="17" fillId="0" borderId="0"/>
    <xf numFmtId="0" fontId="17" fillId="0" borderId="0"/>
    <xf numFmtId="0" fontId="38" fillId="0" borderId="0" applyNumberFormat="0">
      <alignment horizontal="left"/>
    </xf>
    <xf numFmtId="0" fontId="17" fillId="0" borderId="3"/>
    <xf numFmtId="0" fontId="17" fillId="0" borderId="3"/>
    <xf numFmtId="0" fontId="20" fillId="9" borderId="0"/>
    <xf numFmtId="0" fontId="20" fillId="9" borderId="0"/>
    <xf numFmtId="168" fontId="39" fillId="0" borderId="0">
      <alignment horizontal="center"/>
    </xf>
    <xf numFmtId="0" fontId="12" fillId="0" borderId="9">
      <protection locked="0"/>
    </xf>
    <xf numFmtId="0" fontId="18" fillId="0" borderId="10"/>
    <xf numFmtId="0" fontId="18" fillId="0" borderId="10"/>
    <xf numFmtId="0" fontId="18" fillId="0" borderId="3"/>
    <xf numFmtId="0" fontId="18" fillId="0" borderId="3"/>
    <xf numFmtId="37" fontId="27" fillId="10" borderId="0" applyNumberFormat="0" applyBorder="0" applyAlignment="0" applyProtection="0"/>
    <xf numFmtId="37" fontId="21" fillId="0" borderId="0"/>
    <xf numFmtId="3" fontId="40" fillId="0" borderId="6" applyProtection="0"/>
    <xf numFmtId="0" fontId="41" fillId="0" borderId="0"/>
    <xf numFmtId="0" fontId="14" fillId="0" borderId="0"/>
    <xf numFmtId="43" fontId="14" fillId="0" borderId="0" applyFont="0" applyFill="0" applyBorder="0" applyAlignment="0" applyProtection="0"/>
    <xf numFmtId="37" fontId="43" fillId="0" borderId="0" applyProtection="0"/>
    <xf numFmtId="44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44" fillId="0" borderId="0" applyFont="0" applyFill="0" applyBorder="0" applyAlignment="0" applyProtection="0"/>
    <xf numFmtId="42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37" fontId="43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37" fontId="17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6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6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6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6" fillId="0" borderId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0" fontId="57" fillId="0" borderId="0"/>
    <xf numFmtId="0" fontId="58" fillId="0" borderId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0" fontId="58" fillId="0" borderId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0" fontId="58" fillId="0" borderId="0"/>
    <xf numFmtId="0" fontId="58" fillId="0" borderId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0" fontId="56" fillId="0" borderId="0"/>
    <xf numFmtId="0" fontId="56" fillId="0" borderId="0"/>
    <xf numFmtId="0" fontId="57" fillId="0" borderId="0"/>
    <xf numFmtId="0" fontId="56" fillId="0" borderId="0"/>
    <xf numFmtId="0" fontId="57" fillId="0" borderId="0"/>
    <xf numFmtId="0" fontId="57" fillId="0" borderId="0"/>
    <xf numFmtId="0" fontId="57" fillId="0" borderId="0"/>
    <xf numFmtId="0" fontId="55" fillId="0" borderId="0"/>
    <xf numFmtId="0" fontId="58" fillId="0" borderId="0"/>
    <xf numFmtId="0" fontId="55" fillId="0" borderId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0" fontId="55" fillId="0" borderId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0" fontId="55" fillId="0" borderId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0" fontId="55" fillId="0" borderId="0"/>
    <xf numFmtId="0" fontId="55" fillId="0" borderId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0" fontId="57" fillId="0" borderId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0" fontId="56" fillId="0" borderId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0" fontId="57" fillId="0" borderId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0" fontId="57" fillId="0" borderId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0" fontId="57" fillId="0" borderId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0" fontId="57" fillId="0" borderId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0" fontId="56" fillId="0" borderId="0"/>
    <xf numFmtId="0" fontId="16" fillId="0" borderId="0"/>
    <xf numFmtId="0" fontId="56" fillId="0" borderId="0"/>
    <xf numFmtId="0" fontId="12" fillId="0" borderId="0"/>
    <xf numFmtId="0" fontId="12" fillId="0" borderId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12" fillId="0" borderId="0"/>
    <xf numFmtId="0" fontId="12" fillId="0" borderId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55" fillId="0" borderId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0" fontId="55" fillId="0" borderId="0"/>
    <xf numFmtId="0" fontId="55" fillId="0" borderId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0" fontId="56" fillId="0" borderId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8" fontId="54" fillId="0" borderId="0" applyFont="0" applyFill="0" applyBorder="0" applyAlignment="0" applyProtection="0"/>
    <xf numFmtId="0" fontId="55" fillId="0" borderId="0"/>
    <xf numFmtId="40" fontId="54" fillId="0" borderId="0" applyFont="0" applyFill="0" applyBorder="0" applyAlignment="0" applyProtection="0"/>
    <xf numFmtId="0" fontId="55" fillId="0" borderId="0"/>
    <xf numFmtId="40" fontId="54" fillId="0" borderId="0" applyFont="0" applyFill="0" applyBorder="0" applyAlignment="0" applyProtection="0"/>
    <xf numFmtId="8" fontId="54" fillId="0" borderId="0" applyFont="0" applyFill="0" applyBorder="0" applyAlignment="0" applyProtection="0"/>
    <xf numFmtId="8" fontId="54" fillId="0" borderId="0" applyFont="0" applyFill="0" applyBorder="0" applyAlignment="0" applyProtection="0"/>
    <xf numFmtId="8" fontId="54" fillId="0" borderId="0" applyFont="0" applyFill="0" applyBorder="0" applyAlignment="0" applyProtection="0"/>
    <xf numFmtId="0" fontId="55" fillId="0" borderId="0"/>
    <xf numFmtId="40" fontId="54" fillId="0" borderId="0" applyFont="0" applyFill="0" applyBorder="0" applyAlignment="0" applyProtection="0"/>
    <xf numFmtId="0" fontId="55" fillId="0" borderId="0"/>
    <xf numFmtId="0" fontId="55" fillId="0" borderId="0"/>
    <xf numFmtId="8" fontId="54" fillId="0" borderId="0" applyFont="0" applyFill="0" applyBorder="0" applyAlignment="0" applyProtection="0"/>
    <xf numFmtId="0" fontId="56" fillId="0" borderId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0" fontId="56" fillId="0" borderId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0" fontId="56" fillId="0" borderId="0"/>
    <xf numFmtId="0" fontId="56" fillId="0" borderId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0" fontId="56" fillId="0" borderId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0" fontId="58" fillId="0" borderId="0"/>
    <xf numFmtId="0" fontId="56" fillId="0" borderId="0"/>
    <xf numFmtId="0" fontId="54" fillId="0" borderId="0"/>
    <xf numFmtId="0" fontId="59" fillId="0" borderId="0"/>
    <xf numFmtId="0" fontId="60" fillId="0" borderId="0"/>
    <xf numFmtId="0" fontId="12" fillId="0" borderId="0"/>
    <xf numFmtId="0" fontId="12" fillId="0" borderId="0"/>
    <xf numFmtId="0" fontId="57" fillId="0" borderId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0" fontId="57" fillId="0" borderId="0"/>
    <xf numFmtId="0" fontId="57" fillId="0" borderId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0" fontId="57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57" fillId="0" borderId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0" fontId="57" fillId="0" borderId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0" fontId="57" fillId="0" borderId="0"/>
    <xf numFmtId="0" fontId="57" fillId="0" borderId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0" fontId="57" fillId="0" borderId="0"/>
    <xf numFmtId="0" fontId="12" fillId="0" borderId="0"/>
    <xf numFmtId="0" fontId="12" fillId="0" borderId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/>
    <xf numFmtId="0" fontId="12" fillId="0" borderId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0" fontId="55" fillId="0" borderId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0" fontId="55" fillId="0" borderId="0"/>
    <xf numFmtId="0" fontId="55" fillId="0" borderId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0" fontId="55" fillId="0" borderId="0"/>
    <xf numFmtId="0" fontId="56" fillId="0" borderId="0"/>
    <xf numFmtId="0" fontId="16" fillId="0" borderId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0" fontId="16" fillId="0" borderId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0" fontId="16" fillId="0" borderId="0"/>
    <xf numFmtId="0" fontId="16" fillId="0" borderId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0" fontId="16" fillId="0" borderId="0"/>
    <xf numFmtId="0" fontId="16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6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59" fillId="0" borderId="0"/>
    <xf numFmtId="0" fontId="57" fillId="0" borderId="0"/>
    <xf numFmtId="0" fontId="56" fillId="0" borderId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0" fontId="56" fillId="0" borderId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0" fontId="56" fillId="0" borderId="0"/>
    <xf numFmtId="0" fontId="56" fillId="0" borderId="0"/>
    <xf numFmtId="0" fontId="56" fillId="0" borderId="0"/>
    <xf numFmtId="186" fontId="12" fillId="0" borderId="0">
      <alignment horizontal="left" wrapText="1"/>
    </xf>
    <xf numFmtId="186" fontId="12" fillId="0" borderId="0">
      <alignment horizontal="left" wrapText="1"/>
    </xf>
    <xf numFmtId="38" fontId="16" fillId="0" borderId="0" applyFont="0" applyFill="0" applyBorder="0" applyAlignment="0" applyProtection="0"/>
    <xf numFmtId="0" fontId="12" fillId="0" borderId="11">
      <alignment horizontal="center" wrapText="1"/>
    </xf>
    <xf numFmtId="38" fontId="16" fillId="0" borderId="0" applyFont="0" applyFill="0" applyBorder="0" applyAlignment="0" applyProtection="0"/>
    <xf numFmtId="43" fontId="31" fillId="0" borderId="0"/>
    <xf numFmtId="0" fontId="31" fillId="0" borderId="0"/>
    <xf numFmtId="38" fontId="16" fillId="0" borderId="0" applyFont="0" applyFill="0" applyBorder="0" applyAlignment="0" applyProtection="0"/>
    <xf numFmtId="43" fontId="12" fillId="0" borderId="9"/>
    <xf numFmtId="43" fontId="12" fillId="0" borderId="0"/>
    <xf numFmtId="0" fontId="12" fillId="0" borderId="0">
      <alignment horizontal="left" wrapText="1"/>
    </xf>
    <xf numFmtId="0" fontId="12" fillId="0" borderId="0">
      <alignment horizontal="left" wrapText="1"/>
    </xf>
    <xf numFmtId="186" fontId="12" fillId="0" borderId="0">
      <alignment horizontal="left" wrapText="1"/>
    </xf>
    <xf numFmtId="186" fontId="12" fillId="0" borderId="0">
      <alignment horizontal="left" wrapText="1"/>
    </xf>
    <xf numFmtId="186" fontId="12" fillId="0" borderId="0">
      <alignment horizontal="left" wrapText="1"/>
    </xf>
    <xf numFmtId="186" fontId="12" fillId="0" borderId="0">
      <alignment horizontal="left" wrapText="1"/>
    </xf>
    <xf numFmtId="38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2" fillId="0" borderId="0"/>
    <xf numFmtId="38" fontId="16" fillId="0" borderId="0" applyFont="0" applyFill="0" applyBorder="0" applyAlignment="0" applyProtection="0"/>
    <xf numFmtId="0" fontId="29" fillId="0" borderId="0"/>
    <xf numFmtId="0" fontId="6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62" fillId="0" borderId="0"/>
    <xf numFmtId="172" fontId="62" fillId="0" borderId="0"/>
    <xf numFmtId="39" fontId="62" fillId="0" borderId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19" fillId="28" borderId="0" applyNumberFormat="0" applyBorder="0" applyAlignment="0" applyProtection="0"/>
    <xf numFmtId="0" fontId="63" fillId="27" borderId="0" applyNumberFormat="0" applyBorder="0" applyAlignment="0" applyProtection="0"/>
    <xf numFmtId="0" fontId="63" fillId="29" borderId="0" applyNumberFormat="0" applyBorder="0" applyAlignment="0" applyProtection="0"/>
    <xf numFmtId="0" fontId="47" fillId="14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47" fillId="14" borderId="0" applyNumberFormat="0" applyBorder="0" applyAlignment="0" applyProtection="0"/>
    <xf numFmtId="0" fontId="63" fillId="27" borderId="0" applyNumberFormat="0" applyBorder="0" applyAlignment="0" applyProtection="0"/>
    <xf numFmtId="0" fontId="19" fillId="29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10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47" fillId="14" borderId="0" applyNumberFormat="0" applyBorder="0" applyAlignment="0" applyProtection="0"/>
    <xf numFmtId="0" fontId="63" fillId="27" borderId="0" applyNumberFormat="0" applyBorder="0" applyAlignment="0" applyProtection="0"/>
    <xf numFmtId="0" fontId="47" fillId="14" borderId="0" applyNumberFormat="0" applyBorder="0" applyAlignment="0" applyProtection="0"/>
    <xf numFmtId="0" fontId="19" fillId="29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47" fillId="14" borderId="0" applyNumberFormat="0" applyBorder="0" applyAlignment="0" applyProtection="0"/>
    <xf numFmtId="0" fontId="10" fillId="14" borderId="0" applyNumberFormat="0" applyBorder="0" applyAlignment="0" applyProtection="0"/>
    <xf numFmtId="0" fontId="47" fillId="14" borderId="0" applyNumberFormat="0" applyBorder="0" applyAlignment="0" applyProtection="0"/>
    <xf numFmtId="0" fontId="19" fillId="29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10" fillId="14" borderId="0" applyNumberFormat="0" applyBorder="0" applyAlignment="0" applyProtection="0"/>
    <xf numFmtId="0" fontId="64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19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7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19" fillId="30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47" fillId="16" borderId="0" applyNumberFormat="0" applyBorder="0" applyAlignment="0" applyProtection="0"/>
    <xf numFmtId="0" fontId="63" fillId="31" borderId="0" applyNumberFormat="0" applyBorder="0" applyAlignment="0" applyProtection="0"/>
    <xf numFmtId="0" fontId="47" fillId="16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19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10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47" fillId="16" borderId="0" applyNumberFormat="0" applyBorder="0" applyAlignment="0" applyProtection="0"/>
    <xf numFmtId="0" fontId="63" fillId="31" borderId="0" applyNumberFormat="0" applyBorder="0" applyAlignment="0" applyProtection="0"/>
    <xf numFmtId="0" fontId="47" fillId="16" borderId="0" applyNumberFormat="0" applyBorder="0" applyAlignment="0" applyProtection="0"/>
    <xf numFmtId="0" fontId="19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47" fillId="16" borderId="0" applyNumberFormat="0" applyBorder="0" applyAlignment="0" applyProtection="0"/>
    <xf numFmtId="0" fontId="10" fillId="16" borderId="0" applyNumberFormat="0" applyBorder="0" applyAlignment="0" applyProtection="0"/>
    <xf numFmtId="0" fontId="47" fillId="16" borderId="0" applyNumberFormat="0" applyBorder="0" applyAlignment="0" applyProtection="0"/>
    <xf numFmtId="0" fontId="19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10" fillId="16" borderId="0" applyNumberFormat="0" applyBorder="0" applyAlignment="0" applyProtection="0"/>
    <xf numFmtId="0" fontId="64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2" borderId="0" applyNumberFormat="0" applyBorder="0" applyAlignment="0" applyProtection="0"/>
    <xf numFmtId="0" fontId="47" fillId="18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47" fillId="18" borderId="0" applyNumberFormat="0" applyBorder="0" applyAlignment="0" applyProtection="0"/>
    <xf numFmtId="0" fontId="63" fillId="33" borderId="0" applyNumberFormat="0" applyBorder="0" applyAlignment="0" applyProtection="0"/>
    <xf numFmtId="0" fontId="19" fillId="32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10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47" fillId="18" borderId="0" applyNumberFormat="0" applyBorder="0" applyAlignment="0" applyProtection="0"/>
    <xf numFmtId="0" fontId="63" fillId="33" borderId="0" applyNumberFormat="0" applyBorder="0" applyAlignment="0" applyProtection="0"/>
    <xf numFmtId="0" fontId="47" fillId="18" borderId="0" applyNumberFormat="0" applyBorder="0" applyAlignment="0" applyProtection="0"/>
    <xf numFmtId="0" fontId="19" fillId="32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47" fillId="18" borderId="0" applyNumberFormat="0" applyBorder="0" applyAlignment="0" applyProtection="0"/>
    <xf numFmtId="0" fontId="10" fillId="18" borderId="0" applyNumberFormat="0" applyBorder="0" applyAlignment="0" applyProtection="0"/>
    <xf numFmtId="0" fontId="47" fillId="18" borderId="0" applyNumberFormat="0" applyBorder="0" applyAlignment="0" applyProtection="0"/>
    <xf numFmtId="0" fontId="19" fillId="32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10" fillId="18" borderId="0" applyNumberFormat="0" applyBorder="0" applyAlignment="0" applyProtection="0"/>
    <xf numFmtId="0" fontId="64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19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3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19" fillId="26" borderId="0" applyNumberFormat="0" applyBorder="0" applyAlignment="0" applyProtection="0"/>
    <xf numFmtId="0" fontId="63" fillId="34" borderId="0" applyNumberFormat="0" applyBorder="0" applyAlignment="0" applyProtection="0"/>
    <xf numFmtId="0" fontId="63" fillId="29" borderId="0" applyNumberFormat="0" applyBorder="0" applyAlignment="0" applyProtection="0"/>
    <xf numFmtId="0" fontId="47" fillId="20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47" fillId="20" borderId="0" applyNumberFormat="0" applyBorder="0" applyAlignment="0" applyProtection="0"/>
    <xf numFmtId="0" fontId="63" fillId="34" borderId="0" applyNumberFormat="0" applyBorder="0" applyAlignment="0" applyProtection="0"/>
    <xf numFmtId="0" fontId="19" fillId="29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10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47" fillId="20" borderId="0" applyNumberFormat="0" applyBorder="0" applyAlignment="0" applyProtection="0"/>
    <xf numFmtId="0" fontId="63" fillId="34" borderId="0" applyNumberFormat="0" applyBorder="0" applyAlignment="0" applyProtection="0"/>
    <xf numFmtId="0" fontId="47" fillId="20" borderId="0" applyNumberFormat="0" applyBorder="0" applyAlignment="0" applyProtection="0"/>
    <xf numFmtId="0" fontId="19" fillId="29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47" fillId="20" borderId="0" applyNumberFormat="0" applyBorder="0" applyAlignment="0" applyProtection="0"/>
    <xf numFmtId="0" fontId="10" fillId="20" borderId="0" applyNumberFormat="0" applyBorder="0" applyAlignment="0" applyProtection="0"/>
    <xf numFmtId="0" fontId="47" fillId="20" borderId="0" applyNumberFormat="0" applyBorder="0" applyAlignment="0" applyProtection="0"/>
    <xf numFmtId="0" fontId="19" fillId="29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10" fillId="20" borderId="0" applyNumberFormat="0" applyBorder="0" applyAlignment="0" applyProtection="0"/>
    <xf numFmtId="0" fontId="64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19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34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47" fillId="22" borderId="0" applyNumberFormat="0" applyBorder="0" applyAlignment="0" applyProtection="0"/>
    <xf numFmtId="0" fontId="63" fillId="35" borderId="0" applyNumberFormat="0" applyBorder="0" applyAlignment="0" applyProtection="0"/>
    <xf numFmtId="0" fontId="47" fillId="22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19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10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47" fillId="22" borderId="0" applyNumberFormat="0" applyBorder="0" applyAlignment="0" applyProtection="0"/>
    <xf numFmtId="0" fontId="63" fillId="35" borderId="0" applyNumberFormat="0" applyBorder="0" applyAlignment="0" applyProtection="0"/>
    <xf numFmtId="0" fontId="47" fillId="22" borderId="0" applyNumberFormat="0" applyBorder="0" applyAlignment="0" applyProtection="0"/>
    <xf numFmtId="0" fontId="19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47" fillId="22" borderId="0" applyNumberFormat="0" applyBorder="0" applyAlignment="0" applyProtection="0"/>
    <xf numFmtId="0" fontId="10" fillId="22" borderId="0" applyNumberFormat="0" applyBorder="0" applyAlignment="0" applyProtection="0"/>
    <xf numFmtId="0" fontId="47" fillId="22" borderId="0" applyNumberFormat="0" applyBorder="0" applyAlignment="0" applyProtection="0"/>
    <xf numFmtId="0" fontId="19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10" fillId="22" borderId="0" applyNumberFormat="0" applyBorder="0" applyAlignment="0" applyProtection="0"/>
    <xf numFmtId="0" fontId="64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19" fillId="32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47" fillId="24" borderId="0" applyNumberFormat="0" applyBorder="0" applyAlignment="0" applyProtection="0"/>
    <xf numFmtId="0" fontId="63" fillId="26" borderId="0" applyNumberFormat="0" applyBorder="0" applyAlignment="0" applyProtection="0"/>
    <xf numFmtId="0" fontId="47" fillId="24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19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10" fillId="24" borderId="0" applyNumberFormat="0" applyBorder="0" applyAlignment="0" applyProtection="0"/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47" fillId="24" borderId="0" applyNumberFormat="0" applyBorder="0" applyAlignment="0" applyProtection="0"/>
    <xf numFmtId="0" fontId="63" fillId="26" borderId="0" applyNumberFormat="0" applyBorder="0" applyAlignment="0" applyProtection="0"/>
    <xf numFmtId="0" fontId="47" fillId="24" borderId="0" applyNumberFormat="0" applyBorder="0" applyAlignment="0" applyProtection="0"/>
    <xf numFmtId="0" fontId="19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47" fillId="24" borderId="0" applyNumberFormat="0" applyBorder="0" applyAlignment="0" applyProtection="0"/>
    <xf numFmtId="0" fontId="10" fillId="24" borderId="0" applyNumberFormat="0" applyBorder="0" applyAlignment="0" applyProtection="0"/>
    <xf numFmtId="0" fontId="47" fillId="24" borderId="0" applyNumberFormat="0" applyBorder="0" applyAlignment="0" applyProtection="0"/>
    <xf numFmtId="0" fontId="19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10" fillId="24" borderId="0" applyNumberFormat="0" applyBorder="0" applyAlignment="0" applyProtection="0"/>
    <xf numFmtId="0" fontId="64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19" fillId="35" borderId="0" applyNumberFormat="0" applyBorder="0" applyAlignment="0" applyProtection="0"/>
    <xf numFmtId="0" fontId="63" fillId="28" borderId="0" applyNumberFormat="0" applyBorder="0" applyAlignment="0" applyProtection="0"/>
    <xf numFmtId="0" fontId="63" fillId="36" borderId="0" applyNumberFormat="0" applyBorder="0" applyAlignment="0" applyProtection="0"/>
    <xf numFmtId="0" fontId="47" fillId="15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47" fillId="15" borderId="0" applyNumberFormat="0" applyBorder="0" applyAlignment="0" applyProtection="0"/>
    <xf numFmtId="0" fontId="63" fillId="28" borderId="0" applyNumberFormat="0" applyBorder="0" applyAlignment="0" applyProtection="0"/>
    <xf numFmtId="0" fontId="19" fillId="36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10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47" fillId="15" borderId="0" applyNumberFormat="0" applyBorder="0" applyAlignment="0" applyProtection="0"/>
    <xf numFmtId="0" fontId="63" fillId="28" borderId="0" applyNumberFormat="0" applyBorder="0" applyAlignment="0" applyProtection="0"/>
    <xf numFmtId="0" fontId="47" fillId="15" borderId="0" applyNumberFormat="0" applyBorder="0" applyAlignment="0" applyProtection="0"/>
    <xf numFmtId="0" fontId="19" fillId="36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47" fillId="15" borderId="0" applyNumberFormat="0" applyBorder="0" applyAlignment="0" applyProtection="0"/>
    <xf numFmtId="0" fontId="10" fillId="15" borderId="0" applyNumberFormat="0" applyBorder="0" applyAlignment="0" applyProtection="0"/>
    <xf numFmtId="0" fontId="47" fillId="15" borderId="0" applyNumberFormat="0" applyBorder="0" applyAlignment="0" applyProtection="0"/>
    <xf numFmtId="0" fontId="19" fillId="36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10" fillId="15" borderId="0" applyNumberFormat="0" applyBorder="0" applyAlignment="0" applyProtection="0"/>
    <xf numFmtId="0" fontId="64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19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8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47" fillId="17" borderId="0" applyNumberFormat="0" applyBorder="0" applyAlignment="0" applyProtection="0"/>
    <xf numFmtId="0" fontId="63" fillId="30" borderId="0" applyNumberFormat="0" applyBorder="0" applyAlignment="0" applyProtection="0"/>
    <xf numFmtId="0" fontId="47" fillId="17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19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10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47" fillId="17" borderId="0" applyNumberFormat="0" applyBorder="0" applyAlignment="0" applyProtection="0"/>
    <xf numFmtId="0" fontId="63" fillId="30" borderId="0" applyNumberFormat="0" applyBorder="0" applyAlignment="0" applyProtection="0"/>
    <xf numFmtId="0" fontId="47" fillId="17" borderId="0" applyNumberFormat="0" applyBorder="0" applyAlignment="0" applyProtection="0"/>
    <xf numFmtId="0" fontId="19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47" fillId="17" borderId="0" applyNumberFormat="0" applyBorder="0" applyAlignment="0" applyProtection="0"/>
    <xf numFmtId="0" fontId="10" fillId="17" borderId="0" applyNumberFormat="0" applyBorder="0" applyAlignment="0" applyProtection="0"/>
    <xf numFmtId="0" fontId="47" fillId="17" borderId="0" applyNumberFormat="0" applyBorder="0" applyAlignment="0" applyProtection="0"/>
    <xf numFmtId="0" fontId="19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10" fillId="17" borderId="0" applyNumberFormat="0" applyBorder="0" applyAlignment="0" applyProtection="0"/>
    <xf numFmtId="0" fontId="64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7" borderId="0" applyNumberFormat="0" applyBorder="0" applyAlignment="0" applyProtection="0"/>
    <xf numFmtId="0" fontId="47" fillId="19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47" fillId="19" borderId="0" applyNumberFormat="0" applyBorder="0" applyAlignment="0" applyProtection="0"/>
    <xf numFmtId="0" fontId="63" fillId="38" borderId="0" applyNumberFormat="0" applyBorder="0" applyAlignment="0" applyProtection="0"/>
    <xf numFmtId="0" fontId="19" fillId="37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10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47" fillId="19" borderId="0" applyNumberFormat="0" applyBorder="0" applyAlignment="0" applyProtection="0"/>
    <xf numFmtId="0" fontId="63" fillId="38" borderId="0" applyNumberFormat="0" applyBorder="0" applyAlignment="0" applyProtection="0"/>
    <xf numFmtId="0" fontId="47" fillId="19" borderId="0" applyNumberFormat="0" applyBorder="0" applyAlignment="0" applyProtection="0"/>
    <xf numFmtId="0" fontId="19" fillId="37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47" fillId="19" borderId="0" applyNumberFormat="0" applyBorder="0" applyAlignment="0" applyProtection="0"/>
    <xf numFmtId="0" fontId="10" fillId="19" borderId="0" applyNumberFormat="0" applyBorder="0" applyAlignment="0" applyProtection="0"/>
    <xf numFmtId="0" fontId="47" fillId="19" borderId="0" applyNumberFormat="0" applyBorder="0" applyAlignment="0" applyProtection="0"/>
    <xf numFmtId="0" fontId="19" fillId="37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10" fillId="19" borderId="0" applyNumberFormat="0" applyBorder="0" applyAlignment="0" applyProtection="0"/>
    <xf numFmtId="0" fontId="64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19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8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19" fillId="31" borderId="0" applyNumberFormat="0" applyBorder="0" applyAlignment="0" applyProtection="0"/>
    <xf numFmtId="0" fontId="63" fillId="34" borderId="0" applyNumberFormat="0" applyBorder="0" applyAlignment="0" applyProtection="0"/>
    <xf numFmtId="0" fontId="63" fillId="36" borderId="0" applyNumberFormat="0" applyBorder="0" applyAlignment="0" applyProtection="0"/>
    <xf numFmtId="0" fontId="47" fillId="21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47" fillId="21" borderId="0" applyNumberFormat="0" applyBorder="0" applyAlignment="0" applyProtection="0"/>
    <xf numFmtId="0" fontId="63" fillId="34" borderId="0" applyNumberFormat="0" applyBorder="0" applyAlignment="0" applyProtection="0"/>
    <xf numFmtId="0" fontId="19" fillId="36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10" fillId="21" borderId="0" applyNumberFormat="0" applyBorder="0" applyAlignment="0" applyProtection="0"/>
    <xf numFmtId="0" fontId="47" fillId="21" borderId="0" applyNumberFormat="0" applyBorder="0" applyAlignment="0" applyProtection="0"/>
    <xf numFmtId="0" fontId="47" fillId="21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47" fillId="21" borderId="0" applyNumberFormat="0" applyBorder="0" applyAlignment="0" applyProtection="0"/>
    <xf numFmtId="0" fontId="63" fillId="34" borderId="0" applyNumberFormat="0" applyBorder="0" applyAlignment="0" applyProtection="0"/>
    <xf numFmtId="0" fontId="47" fillId="21" borderId="0" applyNumberFormat="0" applyBorder="0" applyAlignment="0" applyProtection="0"/>
    <xf numFmtId="0" fontId="19" fillId="36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47" fillId="21" borderId="0" applyNumberFormat="0" applyBorder="0" applyAlignment="0" applyProtection="0"/>
    <xf numFmtId="0" fontId="10" fillId="21" borderId="0" applyNumberFormat="0" applyBorder="0" applyAlignment="0" applyProtection="0"/>
    <xf numFmtId="0" fontId="47" fillId="21" borderId="0" applyNumberFormat="0" applyBorder="0" applyAlignment="0" applyProtection="0"/>
    <xf numFmtId="0" fontId="19" fillId="36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10" fillId="21" borderId="0" applyNumberFormat="0" applyBorder="0" applyAlignment="0" applyProtection="0"/>
    <xf numFmtId="0" fontId="64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19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34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19" fillId="35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47" fillId="23" borderId="0" applyNumberFormat="0" applyBorder="0" applyAlignment="0" applyProtection="0"/>
    <xf numFmtId="0" fontId="63" fillId="28" borderId="0" applyNumberFormat="0" applyBorder="0" applyAlignment="0" applyProtection="0"/>
    <xf numFmtId="0" fontId="47" fillId="23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19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10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47" fillId="23" borderId="0" applyNumberFormat="0" applyBorder="0" applyAlignment="0" applyProtection="0"/>
    <xf numFmtId="0" fontId="63" fillId="28" borderId="0" applyNumberFormat="0" applyBorder="0" applyAlignment="0" applyProtection="0"/>
    <xf numFmtId="0" fontId="47" fillId="23" borderId="0" applyNumberFormat="0" applyBorder="0" applyAlignment="0" applyProtection="0"/>
    <xf numFmtId="0" fontId="19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47" fillId="23" borderId="0" applyNumberFormat="0" applyBorder="0" applyAlignment="0" applyProtection="0"/>
    <xf numFmtId="0" fontId="10" fillId="23" borderId="0" applyNumberFormat="0" applyBorder="0" applyAlignment="0" applyProtection="0"/>
    <xf numFmtId="0" fontId="47" fillId="23" borderId="0" applyNumberFormat="0" applyBorder="0" applyAlignment="0" applyProtection="0"/>
    <xf numFmtId="0" fontId="19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10" fillId="23" borderId="0" applyNumberFormat="0" applyBorder="0" applyAlignment="0" applyProtection="0"/>
    <xf numFmtId="0" fontId="64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19" fillId="32" borderId="0" applyNumberFormat="0" applyBorder="0" applyAlignment="0" applyProtection="0"/>
    <xf numFmtId="0" fontId="63" fillId="39" borderId="0" applyNumberFormat="0" applyBorder="0" applyAlignment="0" applyProtection="0"/>
    <xf numFmtId="0" fontId="63" fillId="26" borderId="0" applyNumberFormat="0" applyBorder="0" applyAlignment="0" applyProtection="0"/>
    <xf numFmtId="0" fontId="47" fillId="25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47" fillId="25" borderId="0" applyNumberFormat="0" applyBorder="0" applyAlignment="0" applyProtection="0"/>
    <xf numFmtId="0" fontId="63" fillId="39" borderId="0" applyNumberFormat="0" applyBorder="0" applyAlignment="0" applyProtection="0"/>
    <xf numFmtId="0" fontId="19" fillId="26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10" fillId="25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47" fillId="25" borderId="0" applyNumberFormat="0" applyBorder="0" applyAlignment="0" applyProtection="0"/>
    <xf numFmtId="0" fontId="63" fillId="39" borderId="0" applyNumberFormat="0" applyBorder="0" applyAlignment="0" applyProtection="0"/>
    <xf numFmtId="0" fontId="47" fillId="25" borderId="0" applyNumberFormat="0" applyBorder="0" applyAlignment="0" applyProtection="0"/>
    <xf numFmtId="0" fontId="19" fillId="26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47" fillId="25" borderId="0" applyNumberFormat="0" applyBorder="0" applyAlignment="0" applyProtection="0"/>
    <xf numFmtId="0" fontId="10" fillId="25" borderId="0" applyNumberFormat="0" applyBorder="0" applyAlignment="0" applyProtection="0"/>
    <xf numFmtId="0" fontId="47" fillId="25" borderId="0" applyNumberFormat="0" applyBorder="0" applyAlignment="0" applyProtection="0"/>
    <xf numFmtId="0" fontId="19" fillId="26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10" fillId="25" borderId="0" applyNumberFormat="0" applyBorder="0" applyAlignment="0" applyProtection="0"/>
    <xf numFmtId="0" fontId="64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19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9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5" fillId="40" borderId="0" applyNumberFormat="0" applyBorder="0" applyAlignment="0" applyProtection="0"/>
    <xf numFmtId="0" fontId="65" fillId="40" borderId="0" applyNumberFormat="0" applyBorder="0" applyAlignment="0" applyProtection="0"/>
    <xf numFmtId="0" fontId="65" fillId="40" borderId="0" applyNumberFormat="0" applyBorder="0" applyAlignment="0" applyProtection="0"/>
    <xf numFmtId="0" fontId="65" fillId="41" borderId="0" applyNumberFormat="0" applyBorder="0" applyAlignment="0" applyProtection="0"/>
    <xf numFmtId="0" fontId="66" fillId="35" borderId="0" applyNumberFormat="0" applyBorder="0" applyAlignment="0" applyProtection="0"/>
    <xf numFmtId="0" fontId="65" fillId="41" borderId="0" applyNumberFormat="0" applyBorder="0" applyAlignment="0" applyProtection="0"/>
    <xf numFmtId="0" fontId="65" fillId="40" borderId="0" applyNumberFormat="0" applyBorder="0" applyAlignment="0" applyProtection="0"/>
    <xf numFmtId="0" fontId="65" fillId="41" borderId="0" applyNumberFormat="0" applyBorder="0" applyAlignment="0" applyProtection="0"/>
    <xf numFmtId="0" fontId="66" fillId="40" borderId="0" applyNumberFormat="0" applyBorder="0" applyAlignment="0" applyProtection="0"/>
    <xf numFmtId="0" fontId="65" fillId="41" borderId="0" applyNumberFormat="0" applyBorder="0" applyAlignment="0" applyProtection="0"/>
    <xf numFmtId="0" fontId="65" fillId="41" borderId="0" applyNumberFormat="0" applyBorder="0" applyAlignment="0" applyProtection="0"/>
    <xf numFmtId="0" fontId="66" fillId="40" borderId="0" applyNumberFormat="0" applyBorder="0" applyAlignment="0" applyProtection="0"/>
    <xf numFmtId="0" fontId="65" fillId="41" borderId="0" applyNumberFormat="0" applyBorder="0" applyAlignment="0" applyProtection="0"/>
    <xf numFmtId="0" fontId="66" fillId="40" borderId="0" applyNumberFormat="0" applyBorder="0" applyAlignment="0" applyProtection="0"/>
    <xf numFmtId="0" fontId="65" fillId="41" borderId="0" applyNumberFormat="0" applyBorder="0" applyAlignment="0" applyProtection="0"/>
    <xf numFmtId="0" fontId="67" fillId="41" borderId="0" applyNumberFormat="0" applyBorder="0" applyAlignment="0" applyProtection="0"/>
    <xf numFmtId="0" fontId="65" fillId="41" borderId="0" applyNumberFormat="0" applyBorder="0" applyAlignment="0" applyProtection="0"/>
    <xf numFmtId="0" fontId="66" fillId="41" borderId="0" applyNumberFormat="0" applyBorder="0" applyAlignment="0" applyProtection="0"/>
    <xf numFmtId="0" fontId="65" fillId="41" borderId="0" applyNumberFormat="0" applyBorder="0" applyAlignment="0" applyProtection="0"/>
    <xf numFmtId="0" fontId="65" fillId="41" borderId="0" applyNumberFormat="0" applyBorder="0" applyAlignment="0" applyProtection="0"/>
    <xf numFmtId="0" fontId="65" fillId="40" borderId="0" applyNumberFormat="0" applyBorder="0" applyAlignment="0" applyProtection="0"/>
    <xf numFmtId="0" fontId="65" fillId="40" borderId="0" applyNumberFormat="0" applyBorder="0" applyAlignment="0" applyProtection="0"/>
    <xf numFmtId="0" fontId="65" fillId="30" borderId="0" applyNumberFormat="0" applyBorder="0" applyAlignment="0" applyProtection="0"/>
    <xf numFmtId="0" fontId="65" fillId="30" borderId="0" applyNumberFormat="0" applyBorder="0" applyAlignment="0" applyProtection="0"/>
    <xf numFmtId="0" fontId="65" fillId="30" borderId="0" applyNumberFormat="0" applyBorder="0" applyAlignment="0" applyProtection="0"/>
    <xf numFmtId="0" fontId="65" fillId="30" borderId="0" applyNumberFormat="0" applyBorder="0" applyAlignment="0" applyProtection="0"/>
    <xf numFmtId="0" fontId="66" fillId="42" borderId="0" applyNumberFormat="0" applyBorder="0" applyAlignment="0" applyProtection="0"/>
    <xf numFmtId="0" fontId="65" fillId="30" borderId="0" applyNumberFormat="0" applyBorder="0" applyAlignment="0" applyProtection="0"/>
    <xf numFmtId="0" fontId="65" fillId="30" borderId="0" applyNumberFormat="0" applyBorder="0" applyAlignment="0" applyProtection="0"/>
    <xf numFmtId="0" fontId="66" fillId="30" borderId="0" applyNumberFormat="0" applyBorder="0" applyAlignment="0" applyProtection="0"/>
    <xf numFmtId="0" fontId="65" fillId="30" borderId="0" applyNumberFormat="0" applyBorder="0" applyAlignment="0" applyProtection="0"/>
    <xf numFmtId="0" fontId="65" fillId="30" borderId="0" applyNumberFormat="0" applyBorder="0" applyAlignment="0" applyProtection="0"/>
    <xf numFmtId="0" fontId="66" fillId="30" borderId="0" applyNumberFormat="0" applyBorder="0" applyAlignment="0" applyProtection="0"/>
    <xf numFmtId="0" fontId="65" fillId="30" borderId="0" applyNumberFormat="0" applyBorder="0" applyAlignment="0" applyProtection="0"/>
    <xf numFmtId="0" fontId="66" fillId="30" borderId="0" applyNumberFormat="0" applyBorder="0" applyAlignment="0" applyProtection="0"/>
    <xf numFmtId="0" fontId="65" fillId="30" borderId="0" applyNumberFormat="0" applyBorder="0" applyAlignment="0" applyProtection="0"/>
    <xf numFmtId="0" fontId="67" fillId="30" borderId="0" applyNumberFormat="0" applyBorder="0" applyAlignment="0" applyProtection="0"/>
    <xf numFmtId="0" fontId="65" fillId="30" borderId="0" applyNumberFormat="0" applyBorder="0" applyAlignment="0" applyProtection="0"/>
    <xf numFmtId="0" fontId="65" fillId="30" borderId="0" applyNumberFormat="0" applyBorder="0" applyAlignment="0" applyProtection="0"/>
    <xf numFmtId="0" fontId="65" fillId="30" borderId="0" applyNumberFormat="0" applyBorder="0" applyAlignment="0" applyProtection="0"/>
    <xf numFmtId="0" fontId="65" fillId="30" borderId="0" applyNumberFormat="0" applyBorder="0" applyAlignment="0" applyProtection="0"/>
    <xf numFmtId="0" fontId="65" fillId="37" borderId="0" applyNumberFormat="0" applyBorder="0" applyAlignment="0" applyProtection="0"/>
    <xf numFmtId="0" fontId="65" fillId="37" borderId="0" applyNumberFormat="0" applyBorder="0" applyAlignment="0" applyProtection="0"/>
    <xf numFmtId="0" fontId="65" fillId="37" borderId="0" applyNumberFormat="0" applyBorder="0" applyAlignment="0" applyProtection="0"/>
    <xf numFmtId="0" fontId="65" fillId="38" borderId="0" applyNumberFormat="0" applyBorder="0" applyAlignment="0" applyProtection="0"/>
    <xf numFmtId="0" fontId="66" fillId="39" borderId="0" applyNumberFormat="0" applyBorder="0" applyAlignment="0" applyProtection="0"/>
    <xf numFmtId="0" fontId="65" fillId="38" borderId="0" applyNumberFormat="0" applyBorder="0" applyAlignment="0" applyProtection="0"/>
    <xf numFmtId="0" fontId="65" fillId="37" borderId="0" applyNumberFormat="0" applyBorder="0" applyAlignment="0" applyProtection="0"/>
    <xf numFmtId="0" fontId="65" fillId="38" borderId="0" applyNumberFormat="0" applyBorder="0" applyAlignment="0" applyProtection="0"/>
    <xf numFmtId="0" fontId="66" fillId="37" borderId="0" applyNumberFormat="0" applyBorder="0" applyAlignment="0" applyProtection="0"/>
    <xf numFmtId="0" fontId="65" fillId="38" borderId="0" applyNumberFormat="0" applyBorder="0" applyAlignment="0" applyProtection="0"/>
    <xf numFmtId="0" fontId="65" fillId="38" borderId="0" applyNumberFormat="0" applyBorder="0" applyAlignment="0" applyProtection="0"/>
    <xf numFmtId="0" fontId="66" fillId="37" borderId="0" applyNumberFormat="0" applyBorder="0" applyAlignment="0" applyProtection="0"/>
    <xf numFmtId="0" fontId="65" fillId="38" borderId="0" applyNumberFormat="0" applyBorder="0" applyAlignment="0" applyProtection="0"/>
    <xf numFmtId="0" fontId="66" fillId="37" borderId="0" applyNumberFormat="0" applyBorder="0" applyAlignment="0" applyProtection="0"/>
    <xf numFmtId="0" fontId="65" fillId="38" borderId="0" applyNumberFormat="0" applyBorder="0" applyAlignment="0" applyProtection="0"/>
    <xf numFmtId="0" fontId="67" fillId="38" borderId="0" applyNumberFormat="0" applyBorder="0" applyAlignment="0" applyProtection="0"/>
    <xf numFmtId="0" fontId="65" fillId="38" borderId="0" applyNumberFormat="0" applyBorder="0" applyAlignment="0" applyProtection="0"/>
    <xf numFmtId="0" fontId="66" fillId="38" borderId="0" applyNumberFormat="0" applyBorder="0" applyAlignment="0" applyProtection="0"/>
    <xf numFmtId="0" fontId="65" fillId="38" borderId="0" applyNumberFormat="0" applyBorder="0" applyAlignment="0" applyProtection="0"/>
    <xf numFmtId="0" fontId="65" fillId="38" borderId="0" applyNumberFormat="0" applyBorder="0" applyAlignment="0" applyProtection="0"/>
    <xf numFmtId="0" fontId="65" fillId="37" borderId="0" applyNumberFormat="0" applyBorder="0" applyAlignment="0" applyProtection="0"/>
    <xf numFmtId="0" fontId="65" fillId="37" borderId="0" applyNumberFormat="0" applyBorder="0" applyAlignment="0" applyProtection="0"/>
    <xf numFmtId="0" fontId="65" fillId="29" borderId="0" applyNumberFormat="0" applyBorder="0" applyAlignment="0" applyProtection="0"/>
    <xf numFmtId="0" fontId="65" fillId="29" borderId="0" applyNumberFormat="0" applyBorder="0" applyAlignment="0" applyProtection="0"/>
    <xf numFmtId="0" fontId="65" fillId="29" borderId="0" applyNumberFormat="0" applyBorder="0" applyAlignment="0" applyProtection="0"/>
    <xf numFmtId="0" fontId="65" fillId="43" borderId="0" applyNumberFormat="0" applyBorder="0" applyAlignment="0" applyProtection="0"/>
    <xf numFmtId="0" fontId="66" fillId="31" borderId="0" applyNumberFormat="0" applyBorder="0" applyAlignment="0" applyProtection="0"/>
    <xf numFmtId="0" fontId="65" fillId="43" borderId="0" applyNumberFormat="0" applyBorder="0" applyAlignment="0" applyProtection="0"/>
    <xf numFmtId="0" fontId="65" fillId="36" borderId="0" applyNumberFormat="0" applyBorder="0" applyAlignment="0" applyProtection="0"/>
    <xf numFmtId="0" fontId="65" fillId="43" borderId="0" applyNumberFormat="0" applyBorder="0" applyAlignment="0" applyProtection="0"/>
    <xf numFmtId="0" fontId="66" fillId="36" borderId="0" applyNumberFormat="0" applyBorder="0" applyAlignment="0" applyProtection="0"/>
    <xf numFmtId="0" fontId="65" fillId="43" borderId="0" applyNumberFormat="0" applyBorder="0" applyAlignment="0" applyProtection="0"/>
    <xf numFmtId="0" fontId="65" fillId="43" borderId="0" applyNumberFormat="0" applyBorder="0" applyAlignment="0" applyProtection="0"/>
    <xf numFmtId="0" fontId="66" fillId="36" borderId="0" applyNumberFormat="0" applyBorder="0" applyAlignment="0" applyProtection="0"/>
    <xf numFmtId="0" fontId="65" fillId="43" borderId="0" applyNumberFormat="0" applyBorder="0" applyAlignment="0" applyProtection="0"/>
    <xf numFmtId="0" fontId="66" fillId="36" borderId="0" applyNumberFormat="0" applyBorder="0" applyAlignment="0" applyProtection="0"/>
    <xf numFmtId="0" fontId="65" fillId="43" borderId="0" applyNumberFormat="0" applyBorder="0" applyAlignment="0" applyProtection="0"/>
    <xf numFmtId="0" fontId="67" fillId="43" borderId="0" applyNumberFormat="0" applyBorder="0" applyAlignment="0" applyProtection="0"/>
    <xf numFmtId="0" fontId="65" fillId="43" borderId="0" applyNumberFormat="0" applyBorder="0" applyAlignment="0" applyProtection="0"/>
    <xf numFmtId="0" fontId="66" fillId="43" borderId="0" applyNumberFormat="0" applyBorder="0" applyAlignment="0" applyProtection="0"/>
    <xf numFmtId="0" fontId="65" fillId="43" borderId="0" applyNumberFormat="0" applyBorder="0" applyAlignment="0" applyProtection="0"/>
    <xf numFmtId="0" fontId="65" fillId="43" borderId="0" applyNumberFormat="0" applyBorder="0" applyAlignment="0" applyProtection="0"/>
    <xf numFmtId="0" fontId="65" fillId="29" borderId="0" applyNumberFormat="0" applyBorder="0" applyAlignment="0" applyProtection="0"/>
    <xf numFmtId="0" fontId="65" fillId="29" borderId="0" applyNumberFormat="0" applyBorder="0" applyAlignment="0" applyProtection="0"/>
    <xf numFmtId="0" fontId="65" fillId="40" borderId="0" applyNumberFormat="0" applyBorder="0" applyAlignment="0" applyProtection="0"/>
    <xf numFmtId="0" fontId="65" fillId="40" borderId="0" applyNumberFormat="0" applyBorder="0" applyAlignment="0" applyProtection="0"/>
    <xf numFmtId="0" fontId="65" fillId="40" borderId="0" applyNumberFormat="0" applyBorder="0" applyAlignment="0" applyProtection="0"/>
    <xf numFmtId="0" fontId="65" fillId="40" borderId="0" applyNumberFormat="0" applyBorder="0" applyAlignment="0" applyProtection="0"/>
    <xf numFmtId="0" fontId="66" fillId="35" borderId="0" applyNumberFormat="0" applyBorder="0" applyAlignment="0" applyProtection="0"/>
    <xf numFmtId="0" fontId="65" fillId="40" borderId="0" applyNumberFormat="0" applyBorder="0" applyAlignment="0" applyProtection="0"/>
    <xf numFmtId="0" fontId="65" fillId="40" borderId="0" applyNumberFormat="0" applyBorder="0" applyAlignment="0" applyProtection="0"/>
    <xf numFmtId="0" fontId="66" fillId="40" borderId="0" applyNumberFormat="0" applyBorder="0" applyAlignment="0" applyProtection="0"/>
    <xf numFmtId="0" fontId="65" fillId="40" borderId="0" applyNumberFormat="0" applyBorder="0" applyAlignment="0" applyProtection="0"/>
    <xf numFmtId="0" fontId="65" fillId="40" borderId="0" applyNumberFormat="0" applyBorder="0" applyAlignment="0" applyProtection="0"/>
    <xf numFmtId="0" fontId="66" fillId="40" borderId="0" applyNumberFormat="0" applyBorder="0" applyAlignment="0" applyProtection="0"/>
    <xf numFmtId="0" fontId="65" fillId="40" borderId="0" applyNumberFormat="0" applyBorder="0" applyAlignment="0" applyProtection="0"/>
    <xf numFmtId="0" fontId="66" fillId="40" borderId="0" applyNumberFormat="0" applyBorder="0" applyAlignment="0" applyProtection="0"/>
    <xf numFmtId="0" fontId="65" fillId="40" borderId="0" applyNumberFormat="0" applyBorder="0" applyAlignment="0" applyProtection="0"/>
    <xf numFmtId="0" fontId="67" fillId="40" borderId="0" applyNumberFormat="0" applyBorder="0" applyAlignment="0" applyProtection="0"/>
    <xf numFmtId="0" fontId="65" fillId="40" borderId="0" applyNumberFormat="0" applyBorder="0" applyAlignment="0" applyProtection="0"/>
    <xf numFmtId="0" fontId="65" fillId="40" borderId="0" applyNumberFormat="0" applyBorder="0" applyAlignment="0" applyProtection="0"/>
    <xf numFmtId="0" fontId="65" fillId="40" borderId="0" applyNumberFormat="0" applyBorder="0" applyAlignment="0" applyProtection="0"/>
    <xf numFmtId="0" fontId="65" fillId="40" borderId="0" applyNumberFormat="0" applyBorder="0" applyAlignment="0" applyProtection="0"/>
    <xf numFmtId="0" fontId="65" fillId="30" borderId="0" applyNumberFormat="0" applyBorder="0" applyAlignment="0" applyProtection="0"/>
    <xf numFmtId="0" fontId="65" fillId="30" borderId="0" applyNumberFormat="0" applyBorder="0" applyAlignment="0" applyProtection="0"/>
    <xf numFmtId="0" fontId="65" fillId="30" borderId="0" applyNumberFormat="0" applyBorder="0" applyAlignment="0" applyProtection="0"/>
    <xf numFmtId="0" fontId="65" fillId="44" borderId="0" applyNumberFormat="0" applyBorder="0" applyAlignment="0" applyProtection="0"/>
    <xf numFmtId="0" fontId="65" fillId="44" borderId="0" applyNumberFormat="0" applyBorder="0" applyAlignment="0" applyProtection="0"/>
    <xf numFmtId="0" fontId="65" fillId="30" borderId="0" applyNumberFormat="0" applyBorder="0" applyAlignment="0" applyProtection="0"/>
    <xf numFmtId="0" fontId="65" fillId="44" borderId="0" applyNumberFormat="0" applyBorder="0" applyAlignment="0" applyProtection="0"/>
    <xf numFmtId="0" fontId="66" fillId="30" borderId="0" applyNumberFormat="0" applyBorder="0" applyAlignment="0" applyProtection="0"/>
    <xf numFmtId="0" fontId="65" fillId="44" borderId="0" applyNumberFormat="0" applyBorder="0" applyAlignment="0" applyProtection="0"/>
    <xf numFmtId="0" fontId="65" fillId="44" borderId="0" applyNumberFormat="0" applyBorder="0" applyAlignment="0" applyProtection="0"/>
    <xf numFmtId="0" fontId="66" fillId="30" borderId="0" applyNumberFormat="0" applyBorder="0" applyAlignment="0" applyProtection="0"/>
    <xf numFmtId="0" fontId="65" fillId="44" borderId="0" applyNumberFormat="0" applyBorder="0" applyAlignment="0" applyProtection="0"/>
    <xf numFmtId="0" fontId="66" fillId="30" borderId="0" applyNumberFormat="0" applyBorder="0" applyAlignment="0" applyProtection="0"/>
    <xf numFmtId="0" fontId="65" fillId="44" borderId="0" applyNumberFormat="0" applyBorder="0" applyAlignment="0" applyProtection="0"/>
    <xf numFmtId="0" fontId="67" fillId="44" borderId="0" applyNumberFormat="0" applyBorder="0" applyAlignment="0" applyProtection="0"/>
    <xf numFmtId="0" fontId="65" fillId="44" borderId="0" applyNumberFormat="0" applyBorder="0" applyAlignment="0" applyProtection="0"/>
    <xf numFmtId="0" fontId="66" fillId="44" borderId="0" applyNumberFormat="0" applyBorder="0" applyAlignment="0" applyProtection="0"/>
    <xf numFmtId="0" fontId="65" fillId="44" borderId="0" applyNumberFormat="0" applyBorder="0" applyAlignment="0" applyProtection="0"/>
    <xf numFmtId="0" fontId="65" fillId="44" borderId="0" applyNumberFormat="0" applyBorder="0" applyAlignment="0" applyProtection="0"/>
    <xf numFmtId="0" fontId="65" fillId="30" borderId="0" applyNumberFormat="0" applyBorder="0" applyAlignment="0" applyProtection="0"/>
    <xf numFmtId="0" fontId="65" fillId="30" borderId="0" applyNumberFormat="0" applyBorder="0" applyAlignment="0" applyProtection="0"/>
    <xf numFmtId="2" fontId="12" fillId="0" borderId="5" applyNumberFormat="0" applyFont="0" applyFill="0" applyAlignment="0"/>
    <xf numFmtId="2" fontId="12" fillId="0" borderId="5" applyNumberFormat="0" applyFont="0" applyFill="0" applyAlignment="0"/>
    <xf numFmtId="2" fontId="12" fillId="0" borderId="5" applyNumberFormat="0" applyFont="0" applyFill="0" applyAlignment="0"/>
    <xf numFmtId="2" fontId="12" fillId="0" borderId="5" applyNumberFormat="0" applyFont="0" applyFill="0" applyAlignment="0"/>
    <xf numFmtId="2" fontId="12" fillId="0" borderId="5" applyNumberFormat="0" applyFont="0" applyFill="0" applyAlignment="0"/>
    <xf numFmtId="2" fontId="12" fillId="0" borderId="5" applyNumberFormat="0" applyFont="0" applyFill="0" applyAlignment="0"/>
    <xf numFmtId="2" fontId="12" fillId="0" borderId="5" applyNumberFormat="0" applyFont="0" applyFill="0" applyAlignment="0"/>
    <xf numFmtId="2" fontId="12" fillId="0" borderId="5" applyNumberFormat="0" applyFont="0" applyFill="0" applyAlignment="0"/>
    <xf numFmtId="2" fontId="12" fillId="0" borderId="5" applyNumberFormat="0" applyFont="0" applyFill="0" applyAlignment="0"/>
    <xf numFmtId="0" fontId="65" fillId="40" borderId="0" applyNumberFormat="0" applyBorder="0" applyAlignment="0" applyProtection="0"/>
    <xf numFmtId="0" fontId="65" fillId="40" borderId="0" applyNumberFormat="0" applyBorder="0" applyAlignment="0" applyProtection="0"/>
    <xf numFmtId="0" fontId="65" fillId="40" borderId="0" applyNumberFormat="0" applyBorder="0" applyAlignment="0" applyProtection="0"/>
    <xf numFmtId="0" fontId="65" fillId="45" borderId="0" applyNumberFormat="0" applyBorder="0" applyAlignment="0" applyProtection="0"/>
    <xf numFmtId="0" fontId="66" fillId="46" borderId="0" applyNumberFormat="0" applyBorder="0" applyAlignment="0" applyProtection="0"/>
    <xf numFmtId="0" fontId="65" fillId="45" borderId="0" applyNumberFormat="0" applyBorder="0" applyAlignment="0" applyProtection="0"/>
    <xf numFmtId="0" fontId="65" fillId="40" borderId="0" applyNumberFormat="0" applyBorder="0" applyAlignment="0" applyProtection="0"/>
    <xf numFmtId="0" fontId="65" fillId="45" borderId="0" applyNumberFormat="0" applyBorder="0" applyAlignment="0" applyProtection="0"/>
    <xf numFmtId="0" fontId="66" fillId="40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6" fillId="40" borderId="0" applyNumberFormat="0" applyBorder="0" applyAlignment="0" applyProtection="0"/>
    <xf numFmtId="0" fontId="65" fillId="45" borderId="0" applyNumberFormat="0" applyBorder="0" applyAlignment="0" applyProtection="0"/>
    <xf numFmtId="0" fontId="66" fillId="40" borderId="0" applyNumberFormat="0" applyBorder="0" applyAlignment="0" applyProtection="0"/>
    <xf numFmtId="0" fontId="65" fillId="45" borderId="0" applyNumberFormat="0" applyBorder="0" applyAlignment="0" applyProtection="0"/>
    <xf numFmtId="0" fontId="67" fillId="45" borderId="0" applyNumberFormat="0" applyBorder="0" applyAlignment="0" applyProtection="0"/>
    <xf numFmtId="0" fontId="65" fillId="45" borderId="0" applyNumberFormat="0" applyBorder="0" applyAlignment="0" applyProtection="0"/>
    <xf numFmtId="0" fontId="66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0" borderId="0" applyNumberFormat="0" applyBorder="0" applyAlignment="0" applyProtection="0"/>
    <xf numFmtId="0" fontId="65" fillId="40" borderId="0" applyNumberFormat="0" applyBorder="0" applyAlignment="0" applyProtection="0"/>
    <xf numFmtId="0" fontId="65" fillId="47" borderId="0" applyNumberFormat="0" applyBorder="0" applyAlignment="0" applyProtection="0"/>
    <xf numFmtId="0" fontId="65" fillId="47" borderId="0" applyNumberFormat="0" applyBorder="0" applyAlignment="0" applyProtection="0"/>
    <xf numFmtId="0" fontId="65" fillId="47" borderId="0" applyNumberFormat="0" applyBorder="0" applyAlignment="0" applyProtection="0"/>
    <xf numFmtId="0" fontId="65" fillId="47" borderId="0" applyNumberFormat="0" applyBorder="0" applyAlignment="0" applyProtection="0"/>
    <xf numFmtId="0" fontId="66" fillId="42" borderId="0" applyNumberFormat="0" applyBorder="0" applyAlignment="0" applyProtection="0"/>
    <xf numFmtId="0" fontId="65" fillId="47" borderId="0" applyNumberFormat="0" applyBorder="0" applyAlignment="0" applyProtection="0"/>
    <xf numFmtId="0" fontId="65" fillId="47" borderId="0" applyNumberFormat="0" applyBorder="0" applyAlignment="0" applyProtection="0"/>
    <xf numFmtId="0" fontId="66" fillId="47" borderId="0" applyNumberFormat="0" applyBorder="0" applyAlignment="0" applyProtection="0"/>
    <xf numFmtId="0" fontId="65" fillId="47" borderId="0" applyNumberFormat="0" applyBorder="0" applyAlignment="0" applyProtection="0"/>
    <xf numFmtId="0" fontId="65" fillId="47" borderId="0" applyNumberFormat="0" applyBorder="0" applyAlignment="0" applyProtection="0"/>
    <xf numFmtId="0" fontId="66" fillId="47" borderId="0" applyNumberFormat="0" applyBorder="0" applyAlignment="0" applyProtection="0"/>
    <xf numFmtId="0" fontId="65" fillId="47" borderId="0" applyNumberFormat="0" applyBorder="0" applyAlignment="0" applyProtection="0"/>
    <xf numFmtId="0" fontId="66" fillId="47" borderId="0" applyNumberFormat="0" applyBorder="0" applyAlignment="0" applyProtection="0"/>
    <xf numFmtId="0" fontId="65" fillId="47" borderId="0" applyNumberFormat="0" applyBorder="0" applyAlignment="0" applyProtection="0"/>
    <xf numFmtId="0" fontId="67" fillId="47" borderId="0" applyNumberFormat="0" applyBorder="0" applyAlignment="0" applyProtection="0"/>
    <xf numFmtId="0" fontId="65" fillId="47" borderId="0" applyNumberFormat="0" applyBorder="0" applyAlignment="0" applyProtection="0"/>
    <xf numFmtId="0" fontId="65" fillId="47" borderId="0" applyNumberFormat="0" applyBorder="0" applyAlignment="0" applyProtection="0"/>
    <xf numFmtId="0" fontId="65" fillId="47" borderId="0" applyNumberFormat="0" applyBorder="0" applyAlignment="0" applyProtection="0"/>
    <xf numFmtId="0" fontId="65" fillId="47" borderId="0" applyNumberFormat="0" applyBorder="0" applyAlignment="0" applyProtection="0"/>
    <xf numFmtId="0" fontId="65" fillId="48" borderId="0" applyNumberFormat="0" applyBorder="0" applyAlignment="0" applyProtection="0"/>
    <xf numFmtId="0" fontId="65" fillId="48" borderId="0" applyNumberFormat="0" applyBorder="0" applyAlignment="0" applyProtection="0"/>
    <xf numFmtId="0" fontId="65" fillId="48" borderId="0" applyNumberFormat="0" applyBorder="0" applyAlignment="0" applyProtection="0"/>
    <xf numFmtId="0" fontId="65" fillId="48" borderId="0" applyNumberFormat="0" applyBorder="0" applyAlignment="0" applyProtection="0"/>
    <xf numFmtId="0" fontId="66" fillId="39" borderId="0" applyNumberFormat="0" applyBorder="0" applyAlignment="0" applyProtection="0"/>
    <xf numFmtId="0" fontId="65" fillId="48" borderId="0" applyNumberFormat="0" applyBorder="0" applyAlignment="0" applyProtection="0"/>
    <xf numFmtId="0" fontId="65" fillId="48" borderId="0" applyNumberFormat="0" applyBorder="0" applyAlignment="0" applyProtection="0"/>
    <xf numFmtId="0" fontId="66" fillId="48" borderId="0" applyNumberFormat="0" applyBorder="0" applyAlignment="0" applyProtection="0"/>
    <xf numFmtId="0" fontId="65" fillId="48" borderId="0" applyNumberFormat="0" applyBorder="0" applyAlignment="0" applyProtection="0"/>
    <xf numFmtId="0" fontId="65" fillId="48" borderId="0" applyNumberFormat="0" applyBorder="0" applyAlignment="0" applyProtection="0"/>
    <xf numFmtId="0" fontId="66" fillId="48" borderId="0" applyNumberFormat="0" applyBorder="0" applyAlignment="0" applyProtection="0"/>
    <xf numFmtId="0" fontId="65" fillId="48" borderId="0" applyNumberFormat="0" applyBorder="0" applyAlignment="0" applyProtection="0"/>
    <xf numFmtId="0" fontId="66" fillId="48" borderId="0" applyNumberFormat="0" applyBorder="0" applyAlignment="0" applyProtection="0"/>
    <xf numFmtId="0" fontId="65" fillId="48" borderId="0" applyNumberFormat="0" applyBorder="0" applyAlignment="0" applyProtection="0"/>
    <xf numFmtId="0" fontId="67" fillId="48" borderId="0" applyNumberFormat="0" applyBorder="0" applyAlignment="0" applyProtection="0"/>
    <xf numFmtId="0" fontId="65" fillId="48" borderId="0" applyNumberFormat="0" applyBorder="0" applyAlignment="0" applyProtection="0"/>
    <xf numFmtId="0" fontId="65" fillId="48" borderId="0" applyNumberFormat="0" applyBorder="0" applyAlignment="0" applyProtection="0"/>
    <xf numFmtId="0" fontId="65" fillId="48" borderId="0" applyNumberFormat="0" applyBorder="0" applyAlignment="0" applyProtection="0"/>
    <xf numFmtId="0" fontId="65" fillId="48" borderId="0" applyNumberFormat="0" applyBorder="0" applyAlignment="0" applyProtection="0"/>
    <xf numFmtId="0" fontId="65" fillId="49" borderId="0" applyNumberFormat="0" applyBorder="0" applyAlignment="0" applyProtection="0"/>
    <xf numFmtId="0" fontId="65" fillId="49" borderId="0" applyNumberFormat="0" applyBorder="0" applyAlignment="0" applyProtection="0"/>
    <xf numFmtId="0" fontId="65" fillId="49" borderId="0" applyNumberFormat="0" applyBorder="0" applyAlignment="0" applyProtection="0"/>
    <xf numFmtId="0" fontId="65" fillId="43" borderId="0" applyNumberFormat="0" applyBorder="0" applyAlignment="0" applyProtection="0"/>
    <xf numFmtId="0" fontId="65" fillId="43" borderId="0" applyNumberFormat="0" applyBorder="0" applyAlignment="0" applyProtection="0"/>
    <xf numFmtId="0" fontId="65" fillId="49" borderId="0" applyNumberFormat="0" applyBorder="0" applyAlignment="0" applyProtection="0"/>
    <xf numFmtId="0" fontId="65" fillId="43" borderId="0" applyNumberFormat="0" applyBorder="0" applyAlignment="0" applyProtection="0"/>
    <xf numFmtId="0" fontId="66" fillId="49" borderId="0" applyNumberFormat="0" applyBorder="0" applyAlignment="0" applyProtection="0"/>
    <xf numFmtId="0" fontId="65" fillId="43" borderId="0" applyNumberFormat="0" applyBorder="0" applyAlignment="0" applyProtection="0"/>
    <xf numFmtId="0" fontId="65" fillId="43" borderId="0" applyNumberFormat="0" applyBorder="0" applyAlignment="0" applyProtection="0"/>
    <xf numFmtId="0" fontId="66" fillId="49" borderId="0" applyNumberFormat="0" applyBorder="0" applyAlignment="0" applyProtection="0"/>
    <xf numFmtId="0" fontId="65" fillId="43" borderId="0" applyNumberFormat="0" applyBorder="0" applyAlignment="0" applyProtection="0"/>
    <xf numFmtId="0" fontId="66" fillId="49" borderId="0" applyNumberFormat="0" applyBorder="0" applyAlignment="0" applyProtection="0"/>
    <xf numFmtId="0" fontId="65" fillId="43" borderId="0" applyNumberFormat="0" applyBorder="0" applyAlignment="0" applyProtection="0"/>
    <xf numFmtId="0" fontId="67" fillId="43" borderId="0" applyNumberFormat="0" applyBorder="0" applyAlignment="0" applyProtection="0"/>
    <xf numFmtId="0" fontId="65" fillId="43" borderId="0" applyNumberFormat="0" applyBorder="0" applyAlignment="0" applyProtection="0"/>
    <xf numFmtId="0" fontId="66" fillId="43" borderId="0" applyNumberFormat="0" applyBorder="0" applyAlignment="0" applyProtection="0"/>
    <xf numFmtId="0" fontId="65" fillId="43" borderId="0" applyNumberFormat="0" applyBorder="0" applyAlignment="0" applyProtection="0"/>
    <xf numFmtId="0" fontId="65" fillId="43" borderId="0" applyNumberFormat="0" applyBorder="0" applyAlignment="0" applyProtection="0"/>
    <xf numFmtId="0" fontId="65" fillId="49" borderId="0" applyNumberFormat="0" applyBorder="0" applyAlignment="0" applyProtection="0"/>
    <xf numFmtId="0" fontId="65" fillId="49" borderId="0" applyNumberFormat="0" applyBorder="0" applyAlignment="0" applyProtection="0"/>
    <xf numFmtId="0" fontId="65" fillId="40" borderId="0" applyNumberFormat="0" applyBorder="0" applyAlignment="0" applyProtection="0"/>
    <xf numFmtId="0" fontId="65" fillId="40" borderId="0" applyNumberFormat="0" applyBorder="0" applyAlignment="0" applyProtection="0"/>
    <xf numFmtId="0" fontId="65" fillId="40" borderId="0" applyNumberFormat="0" applyBorder="0" applyAlignment="0" applyProtection="0"/>
    <xf numFmtId="0" fontId="65" fillId="40" borderId="0" applyNumberFormat="0" applyBorder="0" applyAlignment="0" applyProtection="0"/>
    <xf numFmtId="0" fontId="65" fillId="40" borderId="0" applyNumberFormat="0" applyBorder="0" applyAlignment="0" applyProtection="0"/>
    <xf numFmtId="0" fontId="65" fillId="40" borderId="0" applyNumberFormat="0" applyBorder="0" applyAlignment="0" applyProtection="0"/>
    <xf numFmtId="0" fontId="66" fillId="40" borderId="0" applyNumberFormat="0" applyBorder="0" applyAlignment="0" applyProtection="0"/>
    <xf numFmtId="0" fontId="65" fillId="40" borderId="0" applyNumberFormat="0" applyBorder="0" applyAlignment="0" applyProtection="0"/>
    <xf numFmtId="0" fontId="65" fillId="40" borderId="0" applyNumberFormat="0" applyBorder="0" applyAlignment="0" applyProtection="0"/>
    <xf numFmtId="0" fontId="66" fillId="40" borderId="0" applyNumberFormat="0" applyBorder="0" applyAlignment="0" applyProtection="0"/>
    <xf numFmtId="0" fontId="65" fillId="40" borderId="0" applyNumberFormat="0" applyBorder="0" applyAlignment="0" applyProtection="0"/>
    <xf numFmtId="0" fontId="66" fillId="40" borderId="0" applyNumberFormat="0" applyBorder="0" applyAlignment="0" applyProtection="0"/>
    <xf numFmtId="0" fontId="65" fillId="40" borderId="0" applyNumberFormat="0" applyBorder="0" applyAlignment="0" applyProtection="0"/>
    <xf numFmtId="0" fontId="67" fillId="40" borderId="0" applyNumberFormat="0" applyBorder="0" applyAlignment="0" applyProtection="0"/>
    <xf numFmtId="0" fontId="65" fillId="40" borderId="0" applyNumberFormat="0" applyBorder="0" applyAlignment="0" applyProtection="0"/>
    <xf numFmtId="0" fontId="65" fillId="40" borderId="0" applyNumberFormat="0" applyBorder="0" applyAlignment="0" applyProtection="0"/>
    <xf numFmtId="0" fontId="65" fillId="40" borderId="0" applyNumberFormat="0" applyBorder="0" applyAlignment="0" applyProtection="0"/>
    <xf numFmtId="0" fontId="65" fillId="40" borderId="0" applyNumberFormat="0" applyBorder="0" applyAlignment="0" applyProtection="0"/>
    <xf numFmtId="0" fontId="65" fillId="42" borderId="0" applyNumberFormat="0" applyBorder="0" applyAlignment="0" applyProtection="0"/>
    <xf numFmtId="0" fontId="65" fillId="42" borderId="0" applyNumberFormat="0" applyBorder="0" applyAlignment="0" applyProtection="0"/>
    <xf numFmtId="0" fontId="65" fillId="42" borderId="0" applyNumberFormat="0" applyBorder="0" applyAlignment="0" applyProtection="0"/>
    <xf numFmtId="0" fontId="65" fillId="42" borderId="0" applyNumberFormat="0" applyBorder="0" applyAlignment="0" applyProtection="0"/>
    <xf numFmtId="0" fontId="66" fillId="47" borderId="0" applyNumberFormat="0" applyBorder="0" applyAlignment="0" applyProtection="0"/>
    <xf numFmtId="0" fontId="65" fillId="42" borderId="0" applyNumberFormat="0" applyBorder="0" applyAlignment="0" applyProtection="0"/>
    <xf numFmtId="0" fontId="65" fillId="42" borderId="0" applyNumberFormat="0" applyBorder="0" applyAlignment="0" applyProtection="0"/>
    <xf numFmtId="0" fontId="66" fillId="42" borderId="0" applyNumberFormat="0" applyBorder="0" applyAlignment="0" applyProtection="0"/>
    <xf numFmtId="0" fontId="65" fillId="42" borderId="0" applyNumberFormat="0" applyBorder="0" applyAlignment="0" applyProtection="0"/>
    <xf numFmtId="0" fontId="65" fillId="42" borderId="0" applyNumberFormat="0" applyBorder="0" applyAlignment="0" applyProtection="0"/>
    <xf numFmtId="0" fontId="66" fillId="42" borderId="0" applyNumberFormat="0" applyBorder="0" applyAlignment="0" applyProtection="0"/>
    <xf numFmtId="0" fontId="65" fillId="42" borderId="0" applyNumberFormat="0" applyBorder="0" applyAlignment="0" applyProtection="0"/>
    <xf numFmtId="0" fontId="66" fillId="42" borderId="0" applyNumberFormat="0" applyBorder="0" applyAlignment="0" applyProtection="0"/>
    <xf numFmtId="0" fontId="65" fillId="42" borderId="0" applyNumberFormat="0" applyBorder="0" applyAlignment="0" applyProtection="0"/>
    <xf numFmtId="0" fontId="67" fillId="42" borderId="0" applyNumberFormat="0" applyBorder="0" applyAlignment="0" applyProtection="0"/>
    <xf numFmtId="0" fontId="65" fillId="42" borderId="0" applyNumberFormat="0" applyBorder="0" applyAlignment="0" applyProtection="0"/>
    <xf numFmtId="0" fontId="65" fillId="42" borderId="0" applyNumberFormat="0" applyBorder="0" applyAlignment="0" applyProtection="0"/>
    <xf numFmtId="0" fontId="65" fillId="42" borderId="0" applyNumberFormat="0" applyBorder="0" applyAlignment="0" applyProtection="0"/>
    <xf numFmtId="0" fontId="65" fillId="42" borderId="0" applyNumberFormat="0" applyBorder="0" applyAlignment="0" applyProtection="0"/>
    <xf numFmtId="0" fontId="68" fillId="0" borderId="5"/>
    <xf numFmtId="0" fontId="68" fillId="0" borderId="5"/>
    <xf numFmtId="0" fontId="68" fillId="0" borderId="5"/>
    <xf numFmtId="0" fontId="68" fillId="0" borderId="5"/>
    <xf numFmtId="0" fontId="68" fillId="0" borderId="5"/>
    <xf numFmtId="0" fontId="68" fillId="0" borderId="5"/>
    <xf numFmtId="0" fontId="68" fillId="0" borderId="5"/>
    <xf numFmtId="0" fontId="68" fillId="0" borderId="5"/>
    <xf numFmtId="0" fontId="68" fillId="0" borderId="5"/>
    <xf numFmtId="187" fontId="12" fillId="2" borderId="1">
      <alignment horizontal="center" vertical="center"/>
    </xf>
    <xf numFmtId="188" fontId="69" fillId="0" borderId="0"/>
    <xf numFmtId="189" fontId="70" fillId="50" borderId="16" applyNumberFormat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2" fillId="34" borderId="0" applyNumberFormat="0" applyBorder="0" applyAlignment="0" applyProtection="0"/>
    <xf numFmtId="0" fontId="71" fillId="31" borderId="0" applyNumberFormat="0" applyBorder="0" applyAlignment="0" applyProtection="0"/>
    <xf numFmtId="0" fontId="71" fillId="51" borderId="0" applyNumberFormat="0" applyBorder="0" applyAlignment="0" applyProtection="0"/>
    <xf numFmtId="0" fontId="71" fillId="31" borderId="0" applyNumberFormat="0" applyBorder="0" applyAlignment="0" applyProtection="0"/>
    <xf numFmtId="0" fontId="72" fillId="5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2" fillId="51" borderId="0" applyNumberFormat="0" applyBorder="0" applyAlignment="0" applyProtection="0"/>
    <xf numFmtId="0" fontId="71" fillId="31" borderId="0" applyNumberFormat="0" applyBorder="0" applyAlignment="0" applyProtection="0"/>
    <xf numFmtId="0" fontId="72" fillId="51" borderId="0" applyNumberFormat="0" applyBorder="0" applyAlignment="0" applyProtection="0"/>
    <xf numFmtId="0" fontId="71" fillId="31" borderId="0" applyNumberFormat="0" applyBorder="0" applyAlignment="0" applyProtection="0"/>
    <xf numFmtId="0" fontId="73" fillId="31" borderId="0" applyNumberFormat="0" applyBorder="0" applyAlignment="0" applyProtection="0"/>
    <xf numFmtId="0" fontId="71" fillId="31" borderId="0" applyNumberFormat="0" applyBorder="0" applyAlignment="0" applyProtection="0"/>
    <xf numFmtId="0" fontId="72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37" fontId="74" fillId="0" borderId="0" applyFill="0" applyBorder="0" applyProtection="0"/>
    <xf numFmtId="0" fontId="75" fillId="0" borderId="0"/>
    <xf numFmtId="37" fontId="70" fillId="0" borderId="17">
      <protection locked="0"/>
    </xf>
    <xf numFmtId="0" fontId="76" fillId="52" borderId="18" applyNumberFormat="0" applyFont="0" applyFill="0" applyAlignment="0"/>
    <xf numFmtId="0" fontId="69" fillId="0" borderId="19" applyNumberFormat="0" applyFont="0" applyFill="0" applyAlignment="0" applyProtection="0"/>
    <xf numFmtId="0" fontId="69" fillId="0" borderId="20" applyNumberFormat="0" applyFont="0" applyFill="0" applyAlignment="0" applyProtection="0"/>
    <xf numFmtId="190" fontId="21" fillId="0" borderId="0" applyFill="0"/>
    <xf numFmtId="190" fontId="21" fillId="0" borderId="0">
      <alignment horizontal="center"/>
    </xf>
    <xf numFmtId="0" fontId="21" fillId="0" borderId="0" applyFill="0">
      <alignment horizontal="center"/>
    </xf>
    <xf numFmtId="190" fontId="77" fillId="0" borderId="21" applyFill="0"/>
    <xf numFmtId="0" fontId="12" fillId="0" borderId="0" applyFont="0" applyAlignment="0"/>
    <xf numFmtId="0" fontId="12" fillId="0" borderId="0" applyFont="0" applyAlignment="0"/>
    <xf numFmtId="0" fontId="78" fillId="0" borderId="0" applyFill="0">
      <alignment vertical="top"/>
    </xf>
    <xf numFmtId="0" fontId="77" fillId="0" borderId="0" applyFill="0">
      <alignment horizontal="left" vertical="top"/>
    </xf>
    <xf numFmtId="190" fontId="29" fillId="0" borderId="13" applyFill="0"/>
    <xf numFmtId="0" fontId="12" fillId="0" borderId="0" applyNumberFormat="0" applyFont="0" applyAlignment="0"/>
    <xf numFmtId="0" fontId="12" fillId="0" borderId="0" applyNumberFormat="0" applyFont="0" applyAlignment="0"/>
    <xf numFmtId="0" fontId="78" fillId="0" borderId="0" applyFill="0">
      <alignment wrapText="1"/>
    </xf>
    <xf numFmtId="0" fontId="77" fillId="0" borderId="0" applyFill="0">
      <alignment horizontal="left" vertical="top" wrapText="1"/>
    </xf>
    <xf numFmtId="190" fontId="79" fillId="0" borderId="0" applyFill="0"/>
    <xf numFmtId="0" fontId="80" fillId="0" borderId="0" applyNumberFormat="0" applyFont="0" applyAlignment="0">
      <alignment horizontal="center"/>
    </xf>
    <xf numFmtId="0" fontId="50" fillId="0" borderId="0" applyFill="0">
      <alignment vertical="top" wrapText="1"/>
    </xf>
    <xf numFmtId="0" fontId="29" fillId="0" borderId="0" applyFill="0">
      <alignment horizontal="left" vertical="top" wrapText="1"/>
    </xf>
    <xf numFmtId="190" fontId="12" fillId="0" borderId="0" applyFill="0"/>
    <xf numFmtId="190" fontId="12" fillId="0" borderId="0" applyFill="0"/>
    <xf numFmtId="0" fontId="80" fillId="0" borderId="0" applyNumberFormat="0" applyFont="0" applyAlignment="0">
      <alignment horizontal="center"/>
    </xf>
    <xf numFmtId="0" fontId="49" fillId="0" borderId="0" applyFill="0">
      <alignment vertical="center" wrapText="1"/>
    </xf>
    <xf numFmtId="0" fontId="45" fillId="0" borderId="0">
      <alignment horizontal="left" vertical="center" wrapText="1"/>
    </xf>
    <xf numFmtId="190" fontId="74" fillId="0" borderId="0" applyFill="0"/>
    <xf numFmtId="0" fontId="80" fillId="0" borderId="0" applyNumberFormat="0" applyFont="0" applyAlignment="0">
      <alignment horizontal="center"/>
    </xf>
    <xf numFmtId="0" fontId="81" fillId="0" borderId="0" applyFill="0">
      <alignment horizontal="center" vertical="center" wrapText="1"/>
    </xf>
    <xf numFmtId="0" fontId="12" fillId="0" borderId="0" applyFill="0">
      <alignment horizontal="center" vertical="center" wrapText="1"/>
    </xf>
    <xf numFmtId="0" fontId="12" fillId="0" borderId="0" applyFill="0">
      <alignment horizontal="center" vertical="center" wrapText="1"/>
    </xf>
    <xf numFmtId="190" fontId="82" fillId="0" borderId="0" applyFill="0"/>
    <xf numFmtId="0" fontId="80" fillId="0" borderId="0" applyNumberFormat="0" applyFont="0" applyAlignment="0">
      <alignment horizontal="center"/>
    </xf>
    <xf numFmtId="0" fontId="83" fillId="0" borderId="0" applyFill="0">
      <alignment horizontal="center" vertical="center" wrapText="1"/>
    </xf>
    <xf numFmtId="0" fontId="23" fillId="0" borderId="0" applyFill="0">
      <alignment horizontal="center" vertical="center" wrapText="1"/>
    </xf>
    <xf numFmtId="190" fontId="84" fillId="0" borderId="0" applyFill="0"/>
    <xf numFmtId="0" fontId="80" fillId="0" borderId="0" applyNumberFormat="0" applyFont="0" applyAlignment="0">
      <alignment horizontal="center"/>
    </xf>
    <xf numFmtId="0" fontId="85" fillId="0" borderId="0">
      <alignment horizontal="center" wrapText="1"/>
    </xf>
    <xf numFmtId="0" fontId="82" fillId="0" borderId="0" applyFill="0">
      <alignment horizontal="center" wrapText="1"/>
    </xf>
    <xf numFmtId="191" fontId="86" fillId="0" borderId="0" applyNumberFormat="0" applyFont="0" applyAlignment="0" applyProtection="0"/>
    <xf numFmtId="0" fontId="87" fillId="3" borderId="22" applyNumberFormat="0" applyAlignment="0" applyProtection="0"/>
    <xf numFmtId="0" fontId="87" fillId="3" borderId="22" applyNumberFormat="0" applyAlignment="0" applyProtection="0"/>
    <xf numFmtId="0" fontId="87" fillId="3" borderId="22" applyNumberFormat="0" applyAlignment="0" applyProtection="0"/>
    <xf numFmtId="0" fontId="87" fillId="29" borderId="22" applyNumberFormat="0" applyAlignment="0" applyProtection="0"/>
    <xf numFmtId="0" fontId="88" fillId="3" borderId="22" applyNumberFormat="0" applyAlignment="0" applyProtection="0"/>
    <xf numFmtId="0" fontId="87" fillId="29" borderId="22" applyNumberFormat="0" applyAlignment="0" applyProtection="0"/>
    <xf numFmtId="0" fontId="87" fillId="29" borderId="22" applyNumberFormat="0" applyAlignment="0" applyProtection="0"/>
    <xf numFmtId="0" fontId="89" fillId="29" borderId="22" applyNumberFormat="0" applyAlignment="0" applyProtection="0"/>
    <xf numFmtId="0" fontId="87" fillId="29" borderId="22" applyNumberFormat="0" applyAlignment="0" applyProtection="0"/>
    <xf numFmtId="0" fontId="87" fillId="29" borderId="22" applyNumberFormat="0" applyAlignment="0" applyProtection="0"/>
    <xf numFmtId="0" fontId="89" fillId="29" borderId="22" applyNumberFormat="0" applyAlignment="0" applyProtection="0"/>
    <xf numFmtId="0" fontId="87" fillId="29" borderId="22" applyNumberFormat="0" applyAlignment="0" applyProtection="0"/>
    <xf numFmtId="0" fontId="89" fillId="29" borderId="22" applyNumberFormat="0" applyAlignment="0" applyProtection="0"/>
    <xf numFmtId="0" fontId="87" fillId="29" borderId="22" applyNumberFormat="0" applyAlignment="0" applyProtection="0"/>
    <xf numFmtId="0" fontId="90" fillId="29" borderId="22" applyNumberFormat="0" applyAlignment="0" applyProtection="0"/>
    <xf numFmtId="0" fontId="87" fillId="29" borderId="22" applyNumberFormat="0" applyAlignment="0" applyProtection="0"/>
    <xf numFmtId="0" fontId="87" fillId="29" borderId="22" applyNumberFormat="0" applyAlignment="0" applyProtection="0"/>
    <xf numFmtId="0" fontId="87" fillId="3" borderId="22" applyNumberFormat="0" applyAlignment="0" applyProtection="0"/>
    <xf numFmtId="0" fontId="87" fillId="3" borderId="22" applyNumberFormat="0" applyAlignment="0" applyProtection="0"/>
    <xf numFmtId="0" fontId="86" fillId="0" borderId="3"/>
    <xf numFmtId="0" fontId="86" fillId="0" borderId="3"/>
    <xf numFmtId="0" fontId="86" fillId="0" borderId="3"/>
    <xf numFmtId="0" fontId="86" fillId="0" borderId="3"/>
    <xf numFmtId="0" fontId="86" fillId="0" borderId="3"/>
    <xf numFmtId="0" fontId="86" fillId="0" borderId="3"/>
    <xf numFmtId="0" fontId="86" fillId="0" borderId="3"/>
    <xf numFmtId="0" fontId="86" fillId="0" borderId="3"/>
    <xf numFmtId="0" fontId="86" fillId="0" borderId="3"/>
    <xf numFmtId="0" fontId="16" fillId="0" borderId="0">
      <alignment horizontal="centerContinuous"/>
    </xf>
    <xf numFmtId="0" fontId="91" fillId="53" borderId="23" applyNumberFormat="0" applyAlignment="0" applyProtection="0"/>
    <xf numFmtId="0" fontId="91" fillId="53" borderId="23" applyNumberFormat="0" applyAlignment="0" applyProtection="0"/>
    <xf numFmtId="0" fontId="91" fillId="53" borderId="23" applyNumberFormat="0" applyAlignment="0" applyProtection="0"/>
    <xf numFmtId="0" fontId="91" fillId="53" borderId="23" applyNumberFormat="0" applyAlignment="0" applyProtection="0"/>
    <xf numFmtId="0" fontId="91" fillId="53" borderId="23" applyNumberFormat="0" applyAlignment="0" applyProtection="0"/>
    <xf numFmtId="0" fontId="91" fillId="36" borderId="23" applyNumberFormat="0" applyAlignment="0" applyProtection="0"/>
    <xf numFmtId="0" fontId="91" fillId="53" borderId="23" applyNumberFormat="0" applyAlignment="0" applyProtection="0"/>
    <xf numFmtId="0" fontId="92" fillId="36" borderId="23" applyNumberFormat="0" applyAlignment="0" applyProtection="0"/>
    <xf numFmtId="0" fontId="91" fillId="53" borderId="23" applyNumberFormat="0" applyAlignment="0" applyProtection="0"/>
    <xf numFmtId="0" fontId="91" fillId="53" borderId="23" applyNumberFormat="0" applyAlignment="0" applyProtection="0"/>
    <xf numFmtId="0" fontId="92" fillId="36" borderId="23" applyNumberFormat="0" applyAlignment="0" applyProtection="0"/>
    <xf numFmtId="0" fontId="91" fillId="53" borderId="23" applyNumberFormat="0" applyAlignment="0" applyProtection="0"/>
    <xf numFmtId="0" fontId="92" fillId="36" borderId="23" applyNumberFormat="0" applyAlignment="0" applyProtection="0"/>
    <xf numFmtId="0" fontId="91" fillId="53" borderId="23" applyNumberFormat="0" applyAlignment="0" applyProtection="0"/>
    <xf numFmtId="0" fontId="93" fillId="53" borderId="23" applyNumberFormat="0" applyAlignment="0" applyProtection="0"/>
    <xf numFmtId="0" fontId="91" fillId="53" borderId="23" applyNumberFormat="0" applyAlignment="0" applyProtection="0"/>
    <xf numFmtId="0" fontId="92" fillId="53" borderId="23" applyNumberFormat="0" applyAlignment="0" applyProtection="0"/>
    <xf numFmtId="0" fontId="91" fillId="53" borderId="23" applyNumberFormat="0" applyAlignment="0" applyProtection="0"/>
    <xf numFmtId="0" fontId="91" fillId="53" borderId="23" applyNumberFormat="0" applyAlignment="0" applyProtection="0"/>
    <xf numFmtId="0" fontId="91" fillId="53" borderId="23" applyNumberFormat="0" applyAlignment="0" applyProtection="0"/>
    <xf numFmtId="0" fontId="94" fillId="0" borderId="0" applyNumberFormat="0" applyFill="0" applyBorder="0" applyAlignment="0" applyProtection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92" fillId="9" borderId="0">
      <alignment horizontal="left"/>
    </xf>
    <xf numFmtId="0" fontId="95" fillId="9" borderId="0">
      <alignment horizontal="right"/>
    </xf>
    <xf numFmtId="0" fontId="96" fillId="3" borderId="0">
      <alignment horizontal="center"/>
    </xf>
    <xf numFmtId="0" fontId="95" fillId="9" borderId="0">
      <alignment horizontal="right"/>
    </xf>
    <xf numFmtId="0" fontId="97" fillId="3" borderId="0">
      <alignment horizontal="left"/>
    </xf>
    <xf numFmtId="0" fontId="98" fillId="0" borderId="0"/>
    <xf numFmtId="192" fontId="98" fillId="0" borderId="0"/>
    <xf numFmtId="0" fontId="98" fillId="0" borderId="0"/>
    <xf numFmtId="192" fontId="98" fillId="0" borderId="0"/>
    <xf numFmtId="0" fontId="98" fillId="0" borderId="0"/>
    <xf numFmtId="192" fontId="98" fillId="0" borderId="0"/>
    <xf numFmtId="0" fontId="98" fillId="0" borderId="0"/>
    <xf numFmtId="192" fontId="98" fillId="0" borderId="0"/>
    <xf numFmtId="0" fontId="98" fillId="0" borderId="0"/>
    <xf numFmtId="192" fontId="98" fillId="0" borderId="0"/>
    <xf numFmtId="0" fontId="98" fillId="0" borderId="0"/>
    <xf numFmtId="192" fontId="98" fillId="0" borderId="0"/>
    <xf numFmtId="0" fontId="98" fillId="0" borderId="0"/>
    <xf numFmtId="192" fontId="98" fillId="0" borderId="0"/>
    <xf numFmtId="0" fontId="98" fillId="0" borderId="0"/>
    <xf numFmtId="192" fontId="98" fillId="0" borderId="0"/>
    <xf numFmtId="193" fontId="48" fillId="0" borderId="0" applyFont="0" applyFill="0" applyBorder="0" applyAlignment="0" applyProtection="0">
      <alignment horizontal="right"/>
    </xf>
    <xf numFmtId="40" fontId="12" fillId="0" borderId="0" applyBorder="0" applyProtection="0"/>
    <xf numFmtId="40" fontId="12" fillId="0" borderId="0" applyBorder="0" applyProtection="0"/>
    <xf numFmtId="40" fontId="12" fillId="0" borderId="0" applyBorder="0" applyProtection="0"/>
    <xf numFmtId="40" fontId="12" fillId="0" borderId="0" applyBorder="0" applyProtection="0"/>
    <xf numFmtId="40" fontId="12" fillId="0" borderId="0" applyBorder="0" applyProtection="0"/>
    <xf numFmtId="37" fontId="19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0" fontId="1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0" fontId="1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0" fontId="1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0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2" fillId="0" borderId="0" applyFont="0" applyFill="0" applyBorder="0" applyAlignment="0" applyProtection="0"/>
    <xf numFmtId="40" fontId="16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2" fillId="0" borderId="0" applyFont="0" applyFill="0" applyBorder="0" applyAlignment="0" applyProtection="0"/>
    <xf numFmtId="40" fontId="16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2" fillId="0" borderId="0" applyFont="0" applyFill="0" applyBorder="0" applyAlignment="0" applyProtection="0"/>
    <xf numFmtId="40" fontId="16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0" fontId="1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0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0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>
      <alignment wrapText="1"/>
    </xf>
    <xf numFmtId="43" fontId="1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0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9" fillId="0" borderId="0" applyFont="0" applyFill="0" applyBorder="0" applyAlignment="0" applyProtection="0">
      <alignment vertical="top"/>
    </xf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0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9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>
      <alignment vertical="top"/>
    </xf>
    <xf numFmtId="43" fontId="1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0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9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>
      <alignment vertical="top"/>
    </xf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0" fontId="1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9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>
      <alignment vertical="top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0" fontId="102" fillId="0" borderId="0"/>
    <xf numFmtId="0" fontId="103" fillId="0" borderId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194" fontId="12" fillId="0" borderId="0"/>
    <xf numFmtId="0" fontId="103" fillId="0" borderId="0"/>
    <xf numFmtId="195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37" fontId="70" fillId="29" borderId="24"/>
    <xf numFmtId="37" fontId="70" fillId="29" borderId="24"/>
    <xf numFmtId="37" fontId="70" fillId="29" borderId="24"/>
    <xf numFmtId="37" fontId="70" fillId="29" borderId="24"/>
    <xf numFmtId="37" fontId="70" fillId="29" borderId="24"/>
    <xf numFmtId="37" fontId="70" fillId="29" borderId="24"/>
    <xf numFmtId="37" fontId="70" fillId="29" borderId="24"/>
    <xf numFmtId="37" fontId="70" fillId="29" borderId="24"/>
    <xf numFmtId="37" fontId="70" fillId="29" borderId="24"/>
    <xf numFmtId="37" fontId="70" fillId="29" borderId="24"/>
    <xf numFmtId="173" fontId="21" fillId="0" borderId="0" applyFont="0" applyFill="0" applyBorder="0" applyAlignment="0"/>
    <xf numFmtId="8" fontId="12" fillId="0" borderId="0" applyFont="0" applyFill="0" applyBorder="0" applyAlignment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8" fontId="16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0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04" fillId="0" borderId="0" applyFont="0" applyFill="0" applyBorder="0" applyAlignment="0" applyProtection="0"/>
    <xf numFmtId="44" fontId="10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8" fontId="16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8" fontId="16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41" fontId="12" fillId="0" borderId="0"/>
    <xf numFmtId="41" fontId="12" fillId="0" borderId="0"/>
    <xf numFmtId="41" fontId="12" fillId="0" borderId="0"/>
    <xf numFmtId="41" fontId="12" fillId="0" borderId="0"/>
    <xf numFmtId="0" fontId="12" fillId="0" borderId="0" applyFont="0" applyFill="0" applyBorder="0" applyAlignment="0" applyProtection="0"/>
    <xf numFmtId="43" fontId="12" fillId="0" borderId="0" applyBorder="0"/>
    <xf numFmtId="0" fontId="105" fillId="0" borderId="0" applyNumberFormat="0" applyFill="0" applyBorder="0"/>
    <xf numFmtId="197" fontId="40" fillId="6" borderId="25" applyFont="0" applyFill="0" applyBorder="0" applyAlignment="0" applyProtection="0"/>
    <xf numFmtId="198" fontId="21" fillId="6" borderId="0" applyFont="0" applyFill="0" applyBorder="0" applyAlignment="0" applyProtection="0"/>
    <xf numFmtId="199" fontId="106" fillId="0" borderId="11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197" fontId="106" fillId="0" borderId="0" applyFill="0" applyBorder="0">
      <alignment horizontal="right"/>
    </xf>
    <xf numFmtId="201" fontId="51" fillId="0" borderId="0">
      <alignment horizontal="left"/>
    </xf>
    <xf numFmtId="202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0" fontId="107" fillId="0" borderId="0" applyNumberFormat="0"/>
    <xf numFmtId="0" fontId="108" fillId="0" borderId="0">
      <alignment horizontal="centerContinuous"/>
    </xf>
    <xf numFmtId="0" fontId="108" fillId="0" borderId="0" applyNumberFormat="0"/>
    <xf numFmtId="0" fontId="109" fillId="0" borderId="11" applyFont="0" applyFill="0" applyBorder="0" applyAlignment="0" applyProtection="0"/>
    <xf numFmtId="0" fontId="88" fillId="5" borderId="0">
      <alignment horizontal="left"/>
    </xf>
    <xf numFmtId="37" fontId="70" fillId="0" borderId="0"/>
    <xf numFmtId="204" fontId="12" fillId="0" borderId="0" applyFont="0" applyFill="0" applyBorder="0" applyAlignment="0" applyProtection="0"/>
    <xf numFmtId="204" fontId="12" fillId="0" borderId="0" applyFon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65" fontId="12" fillId="0" borderId="0"/>
    <xf numFmtId="165" fontId="12" fillId="0" borderId="0"/>
    <xf numFmtId="0" fontId="13" fillId="0" borderId="0" applyProtection="0"/>
    <xf numFmtId="0" fontId="15" fillId="0" borderId="0" applyProtection="0"/>
    <xf numFmtId="0" fontId="77" fillId="0" borderId="0" applyProtection="0"/>
    <xf numFmtId="0" fontId="21" fillId="0" borderId="0" applyProtection="0"/>
    <xf numFmtId="0" fontId="12" fillId="0" borderId="0" applyProtection="0"/>
    <xf numFmtId="0" fontId="13" fillId="0" borderId="0" applyProtection="0"/>
    <xf numFmtId="0" fontId="113" fillId="0" borderId="0" applyProtection="0"/>
    <xf numFmtId="3" fontId="86" fillId="5" borderId="26">
      <protection locked="0"/>
    </xf>
    <xf numFmtId="205" fontId="12" fillId="6" borderId="0" applyFont="0" applyFill="0" applyBorder="0" applyAlignment="0"/>
    <xf numFmtId="205" fontId="12" fillId="6" borderId="0" applyFont="0" applyFill="0" applyBorder="0" applyAlignment="0"/>
    <xf numFmtId="2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0" fontId="114" fillId="54" borderId="3"/>
    <xf numFmtId="0" fontId="114" fillId="54" borderId="3"/>
    <xf numFmtId="0" fontId="114" fillId="54" borderId="3"/>
    <xf numFmtId="0" fontId="114" fillId="54" borderId="3"/>
    <xf numFmtId="0" fontId="114" fillId="54" borderId="3"/>
    <xf numFmtId="0" fontId="114" fillId="54" borderId="3"/>
    <xf numFmtId="0" fontId="114" fillId="54" borderId="3"/>
    <xf numFmtId="0" fontId="114" fillId="54" borderId="3"/>
    <xf numFmtId="0" fontId="114" fillId="54" borderId="3"/>
    <xf numFmtId="2" fontId="12" fillId="0" borderId="0" applyFont="0" applyFill="0" applyBorder="0" applyAlignment="0" applyProtection="0"/>
    <xf numFmtId="0" fontId="102" fillId="0" borderId="0"/>
    <xf numFmtId="0" fontId="103" fillId="0" borderId="0"/>
    <xf numFmtId="0" fontId="115" fillId="0" borderId="0">
      <alignment horizontal="right"/>
    </xf>
    <xf numFmtId="0" fontId="115" fillId="0" borderId="0"/>
    <xf numFmtId="37" fontId="21" fillId="0" borderId="0"/>
    <xf numFmtId="0" fontId="116" fillId="33" borderId="0" applyNumberFormat="0" applyBorder="0" applyAlignment="0" applyProtection="0"/>
    <xf numFmtId="0" fontId="116" fillId="33" borderId="0" applyNumberFormat="0" applyBorder="0" applyAlignment="0" applyProtection="0"/>
    <xf numFmtId="0" fontId="116" fillId="33" borderId="0" applyNumberFormat="0" applyBorder="0" applyAlignment="0" applyProtection="0"/>
    <xf numFmtId="0" fontId="116" fillId="33" borderId="0" applyNumberFormat="0" applyBorder="0" applyAlignment="0" applyProtection="0"/>
    <xf numFmtId="0" fontId="117" fillId="35" borderId="0" applyNumberFormat="0" applyBorder="0" applyAlignment="0" applyProtection="0"/>
    <xf numFmtId="0" fontId="116" fillId="33" borderId="0" applyNumberFormat="0" applyBorder="0" applyAlignment="0" applyProtection="0"/>
    <xf numFmtId="0" fontId="116" fillId="33" borderId="0" applyNumberFormat="0" applyBorder="0" applyAlignment="0" applyProtection="0"/>
    <xf numFmtId="0" fontId="117" fillId="33" borderId="0" applyNumberFormat="0" applyBorder="0" applyAlignment="0" applyProtection="0"/>
    <xf numFmtId="0" fontId="116" fillId="33" borderId="0" applyNumberFormat="0" applyBorder="0" applyAlignment="0" applyProtection="0"/>
    <xf numFmtId="0" fontId="116" fillId="33" borderId="0" applyNumberFormat="0" applyBorder="0" applyAlignment="0" applyProtection="0"/>
    <xf numFmtId="0" fontId="117" fillId="33" borderId="0" applyNumberFormat="0" applyBorder="0" applyAlignment="0" applyProtection="0"/>
    <xf numFmtId="0" fontId="116" fillId="33" borderId="0" applyNumberFormat="0" applyBorder="0" applyAlignment="0" applyProtection="0"/>
    <xf numFmtId="0" fontId="117" fillId="33" borderId="0" applyNumberFormat="0" applyBorder="0" applyAlignment="0" applyProtection="0"/>
    <xf numFmtId="0" fontId="116" fillId="33" borderId="0" applyNumberFormat="0" applyBorder="0" applyAlignment="0" applyProtection="0"/>
    <xf numFmtId="0" fontId="118" fillId="33" borderId="0" applyNumberFormat="0" applyBorder="0" applyAlignment="0" applyProtection="0"/>
    <xf numFmtId="0" fontId="116" fillId="33" borderId="0" applyNumberFormat="0" applyBorder="0" applyAlignment="0" applyProtection="0"/>
    <xf numFmtId="0" fontId="116" fillId="33" borderId="0" applyNumberFormat="0" applyBorder="0" applyAlignment="0" applyProtection="0"/>
    <xf numFmtId="0" fontId="116" fillId="33" borderId="0" applyNumberFormat="0" applyBorder="0" applyAlignment="0" applyProtection="0"/>
    <xf numFmtId="0" fontId="116" fillId="33" borderId="0" applyNumberFormat="0" applyBorder="0" applyAlignment="0" applyProtection="0"/>
    <xf numFmtId="38" fontId="21" fillId="5" borderId="0" applyNumberFormat="0" applyBorder="0" applyAlignment="0" applyProtection="0"/>
    <xf numFmtId="38" fontId="21" fillId="5" borderId="0" applyNumberFormat="0" applyBorder="0" applyAlignment="0" applyProtection="0"/>
    <xf numFmtId="38" fontId="21" fillId="5" borderId="0" applyNumberFormat="0" applyBorder="0" applyAlignment="0" applyProtection="0"/>
    <xf numFmtId="38" fontId="21" fillId="5" borderId="0" applyNumberFormat="0" applyBorder="0" applyAlignment="0" applyProtection="0"/>
    <xf numFmtId="0" fontId="29" fillId="0" borderId="5">
      <alignment horizontal="left" vertical="center"/>
    </xf>
    <xf numFmtId="0" fontId="29" fillId="0" borderId="5">
      <alignment horizontal="left" vertical="center"/>
    </xf>
    <xf numFmtId="0" fontId="29" fillId="0" borderId="5">
      <alignment horizontal="left" vertical="center"/>
    </xf>
    <xf numFmtId="0" fontId="29" fillId="0" borderId="5">
      <alignment horizontal="left" vertical="center"/>
    </xf>
    <xf numFmtId="0" fontId="29" fillId="0" borderId="5">
      <alignment horizontal="left" vertical="center"/>
    </xf>
    <xf numFmtId="0" fontId="29" fillId="0" borderId="5">
      <alignment horizontal="left" vertical="center"/>
    </xf>
    <xf numFmtId="0" fontId="29" fillId="0" borderId="5">
      <alignment horizontal="left" vertical="center"/>
    </xf>
    <xf numFmtId="0" fontId="29" fillId="0" borderId="5">
      <alignment horizontal="left" vertical="center"/>
    </xf>
    <xf numFmtId="0" fontId="119" fillId="0" borderId="27" applyNumberFormat="0" applyFill="0" applyAlignment="0" applyProtection="0"/>
    <xf numFmtId="0" fontId="119" fillId="0" borderId="27" applyNumberFormat="0" applyFill="0" applyAlignment="0" applyProtection="0"/>
    <xf numFmtId="0" fontId="119" fillId="0" borderId="27" applyNumberFormat="0" applyFill="0" applyAlignment="0" applyProtection="0"/>
    <xf numFmtId="0" fontId="120" fillId="0" borderId="28" applyNumberFormat="0" applyFill="0" applyAlignment="0" applyProtection="0"/>
    <xf numFmtId="0" fontId="121" fillId="0" borderId="29" applyNumberFormat="0" applyFill="0" applyAlignment="0" applyProtection="0"/>
    <xf numFmtId="0" fontId="120" fillId="0" borderId="28" applyNumberFormat="0" applyFill="0" applyAlignment="0" applyProtection="0"/>
    <xf numFmtId="0" fontId="119" fillId="0" borderId="27" applyNumberFormat="0" applyFill="0" applyAlignment="0" applyProtection="0"/>
    <xf numFmtId="0" fontId="120" fillId="0" borderId="28" applyNumberFormat="0" applyFill="0" applyAlignment="0" applyProtection="0"/>
    <xf numFmtId="206" fontId="122" fillId="0" borderId="0">
      <protection locked="0"/>
    </xf>
    <xf numFmtId="0" fontId="121" fillId="0" borderId="27" applyNumberFormat="0" applyFill="0" applyAlignment="0" applyProtection="0"/>
    <xf numFmtId="0" fontId="120" fillId="0" borderId="28" applyNumberFormat="0" applyFill="0" applyAlignment="0" applyProtection="0"/>
    <xf numFmtId="0" fontId="120" fillId="0" borderId="28" applyNumberFormat="0" applyFill="0" applyAlignment="0" applyProtection="0"/>
    <xf numFmtId="0" fontId="121" fillId="0" borderId="27" applyNumberFormat="0" applyFill="0" applyAlignment="0" applyProtection="0"/>
    <xf numFmtId="0" fontId="120" fillId="0" borderId="28" applyNumberFormat="0" applyFill="0" applyAlignment="0" applyProtection="0"/>
    <xf numFmtId="0" fontId="121" fillId="0" borderId="27" applyNumberFormat="0" applyFill="0" applyAlignment="0" applyProtection="0"/>
    <xf numFmtId="0" fontId="120" fillId="0" borderId="28" applyNumberFormat="0" applyFill="0" applyAlignment="0" applyProtection="0"/>
    <xf numFmtId="0" fontId="123" fillId="0" borderId="28" applyNumberFormat="0" applyFill="0" applyAlignment="0" applyProtection="0"/>
    <xf numFmtId="0" fontId="120" fillId="0" borderId="28" applyNumberFormat="0" applyFill="0" applyAlignment="0" applyProtection="0"/>
    <xf numFmtId="0" fontId="124" fillId="0" borderId="28" applyNumberFormat="0" applyFill="0" applyAlignment="0" applyProtection="0"/>
    <xf numFmtId="0" fontId="120" fillId="0" borderId="28" applyNumberFormat="0" applyFill="0" applyAlignment="0" applyProtection="0"/>
    <xf numFmtId="0" fontId="120" fillId="0" borderId="28" applyNumberFormat="0" applyFill="0" applyAlignment="0" applyProtection="0"/>
    <xf numFmtId="0" fontId="119" fillId="0" borderId="27" applyNumberFormat="0" applyFill="0" applyAlignment="0" applyProtection="0"/>
    <xf numFmtId="0" fontId="119" fillId="0" borderId="27" applyNumberFormat="0" applyFill="0" applyAlignment="0" applyProtection="0"/>
    <xf numFmtId="0" fontId="125" fillId="0" borderId="30" applyNumberFormat="0" applyFill="0" applyAlignment="0" applyProtection="0"/>
    <xf numFmtId="0" fontId="125" fillId="0" borderId="30" applyNumberFormat="0" applyFill="0" applyAlignment="0" applyProtection="0"/>
    <xf numFmtId="0" fontId="125" fillId="0" borderId="30" applyNumberFormat="0" applyFill="0" applyAlignment="0" applyProtection="0"/>
    <xf numFmtId="0" fontId="126" fillId="0" borderId="30" applyNumberFormat="0" applyFill="0" applyAlignment="0" applyProtection="0"/>
    <xf numFmtId="0" fontId="127" fillId="0" borderId="31" applyNumberFormat="0" applyFill="0" applyAlignment="0" applyProtection="0"/>
    <xf numFmtId="0" fontId="126" fillId="0" borderId="30" applyNumberFormat="0" applyFill="0" applyAlignment="0" applyProtection="0"/>
    <xf numFmtId="0" fontId="125" fillId="0" borderId="32" applyNumberFormat="0" applyFill="0" applyAlignment="0" applyProtection="0"/>
    <xf numFmtId="0" fontId="126" fillId="0" borderId="30" applyNumberFormat="0" applyFill="0" applyAlignment="0" applyProtection="0"/>
    <xf numFmtId="206" fontId="122" fillId="0" borderId="0">
      <protection locked="0"/>
    </xf>
    <xf numFmtId="0" fontId="127" fillId="0" borderId="32" applyNumberFormat="0" applyFill="0" applyAlignment="0" applyProtection="0"/>
    <xf numFmtId="0" fontId="126" fillId="0" borderId="30" applyNumberFormat="0" applyFill="0" applyAlignment="0" applyProtection="0"/>
    <xf numFmtId="0" fontId="126" fillId="0" borderId="30" applyNumberFormat="0" applyFill="0" applyAlignment="0" applyProtection="0"/>
    <xf numFmtId="0" fontId="127" fillId="0" borderId="32" applyNumberFormat="0" applyFill="0" applyAlignment="0" applyProtection="0"/>
    <xf numFmtId="0" fontId="126" fillId="0" borderId="30" applyNumberFormat="0" applyFill="0" applyAlignment="0" applyProtection="0"/>
    <xf numFmtId="0" fontId="127" fillId="0" borderId="32" applyNumberFormat="0" applyFill="0" applyAlignment="0" applyProtection="0"/>
    <xf numFmtId="0" fontId="126" fillId="0" borderId="30" applyNumberFormat="0" applyFill="0" applyAlignment="0" applyProtection="0"/>
    <xf numFmtId="0" fontId="128" fillId="0" borderId="30" applyNumberFormat="0" applyFill="0" applyAlignment="0" applyProtection="0"/>
    <xf numFmtId="0" fontId="126" fillId="0" borderId="30" applyNumberFormat="0" applyFill="0" applyAlignment="0" applyProtection="0"/>
    <xf numFmtId="0" fontId="129" fillId="0" borderId="30" applyNumberFormat="0" applyFill="0" applyAlignment="0" applyProtection="0"/>
    <xf numFmtId="0" fontId="126" fillId="0" borderId="30" applyNumberFormat="0" applyFill="0" applyAlignment="0" applyProtection="0"/>
    <xf numFmtId="0" fontId="126" fillId="0" borderId="30" applyNumberFormat="0" applyFill="0" applyAlignment="0" applyProtection="0"/>
    <xf numFmtId="0" fontId="125" fillId="0" borderId="30" applyNumberFormat="0" applyFill="0" applyAlignment="0" applyProtection="0"/>
    <xf numFmtId="0" fontId="125" fillId="0" borderId="30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1" fillId="0" borderId="34" applyNumberFormat="0" applyFill="0" applyAlignment="0" applyProtection="0"/>
    <xf numFmtId="0" fontId="132" fillId="0" borderId="35" applyNumberFormat="0" applyFill="0" applyAlignment="0" applyProtection="0"/>
    <xf numFmtId="0" fontId="131" fillId="0" borderId="34" applyNumberFormat="0" applyFill="0" applyAlignment="0" applyProtection="0"/>
    <xf numFmtId="0" fontId="130" fillId="0" borderId="33" applyNumberFormat="0" applyFill="0" applyAlignment="0" applyProtection="0"/>
    <xf numFmtId="0" fontId="131" fillId="0" borderId="34" applyNumberFormat="0" applyFill="0" applyAlignment="0" applyProtection="0"/>
    <xf numFmtId="0" fontId="132" fillId="0" borderId="33" applyNumberFormat="0" applyFill="0" applyAlignment="0" applyProtection="0"/>
    <xf numFmtId="0" fontId="131" fillId="0" borderId="34" applyNumberFormat="0" applyFill="0" applyAlignment="0" applyProtection="0"/>
    <xf numFmtId="0" fontId="131" fillId="0" borderId="34" applyNumberFormat="0" applyFill="0" applyAlignment="0" applyProtection="0"/>
    <xf numFmtId="0" fontId="132" fillId="0" borderId="33" applyNumberFormat="0" applyFill="0" applyAlignment="0" applyProtection="0"/>
    <xf numFmtId="0" fontId="131" fillId="0" borderId="34" applyNumberFormat="0" applyFill="0" applyAlignment="0" applyProtection="0"/>
    <xf numFmtId="0" fontId="132" fillId="0" borderId="33" applyNumberFormat="0" applyFill="0" applyAlignment="0" applyProtection="0"/>
    <xf numFmtId="0" fontId="131" fillId="0" borderId="34" applyNumberFormat="0" applyFill="0" applyAlignment="0" applyProtection="0"/>
    <xf numFmtId="0" fontId="133" fillId="0" borderId="34" applyNumberFormat="0" applyFill="0" applyAlignment="0" applyProtection="0"/>
    <xf numFmtId="0" fontId="131" fillId="0" borderId="34" applyNumberFormat="0" applyFill="0" applyAlignment="0" applyProtection="0"/>
    <xf numFmtId="0" fontId="134" fillId="0" borderId="34" applyNumberFormat="0" applyFill="0" applyAlignment="0" applyProtection="0"/>
    <xf numFmtId="0" fontId="131" fillId="0" borderId="34" applyNumberFormat="0" applyFill="0" applyAlignment="0" applyProtection="0"/>
    <xf numFmtId="0" fontId="131" fillId="0" borderId="34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5" fillId="0" borderId="0"/>
    <xf numFmtId="0" fontId="31" fillId="0" borderId="6" applyNumberFormat="0" applyFill="0" applyAlignment="0" applyProtection="0"/>
    <xf numFmtId="0" fontId="86" fillId="55" borderId="17"/>
    <xf numFmtId="0" fontId="86" fillId="56" borderId="3"/>
    <xf numFmtId="0" fontId="86" fillId="56" borderId="3"/>
    <xf numFmtId="0" fontId="86" fillId="56" borderId="3"/>
    <xf numFmtId="0" fontId="86" fillId="56" borderId="3"/>
    <xf numFmtId="0" fontId="86" fillId="56" borderId="3"/>
    <xf numFmtId="0" fontId="86" fillId="56" borderId="3"/>
    <xf numFmtId="0" fontId="86" fillId="56" borderId="3"/>
    <xf numFmtId="0" fontId="86" fillId="56" borderId="3"/>
    <xf numFmtId="0" fontId="86" fillId="56" borderId="3"/>
    <xf numFmtId="0" fontId="136" fillId="0" borderId="0" applyNumberFormat="0" applyFill="0" applyBorder="0" applyAlignment="0" applyProtection="0">
      <alignment vertical="top"/>
      <protection locked="0"/>
    </xf>
    <xf numFmtId="0" fontId="86" fillId="54" borderId="3"/>
    <xf numFmtId="0" fontId="86" fillId="54" borderId="3"/>
    <xf numFmtId="0" fontId="86" fillId="54" borderId="3"/>
    <xf numFmtId="0" fontId="86" fillId="54" borderId="3"/>
    <xf numFmtId="0" fontId="86" fillId="54" borderId="3"/>
    <xf numFmtId="0" fontId="86" fillId="54" borderId="3"/>
    <xf numFmtId="0" fontId="86" fillId="54" borderId="3"/>
    <xf numFmtId="0" fontId="86" fillId="54" borderId="3"/>
    <xf numFmtId="0" fontId="86" fillId="54" borderId="3"/>
    <xf numFmtId="0" fontId="137" fillId="8" borderId="0"/>
    <xf numFmtId="207" fontId="138" fillId="57" borderId="36" applyAlignment="0"/>
    <xf numFmtId="10" fontId="21" fillId="6" borderId="37" applyNumberFormat="0" applyBorder="0" applyAlignment="0" applyProtection="0"/>
    <xf numFmtId="10" fontId="21" fillId="6" borderId="37" applyNumberFormat="0" applyBorder="0" applyAlignment="0" applyProtection="0"/>
    <xf numFmtId="10" fontId="21" fillId="6" borderId="37" applyNumberFormat="0" applyBorder="0" applyAlignment="0" applyProtection="0"/>
    <xf numFmtId="10" fontId="21" fillId="6" borderId="37" applyNumberFormat="0" applyBorder="0" applyAlignment="0" applyProtection="0"/>
    <xf numFmtId="10" fontId="21" fillId="6" borderId="37" applyNumberFormat="0" applyBorder="0" applyAlignment="0" applyProtection="0"/>
    <xf numFmtId="10" fontId="21" fillId="6" borderId="37" applyNumberFormat="0" applyBorder="0" applyAlignment="0" applyProtection="0"/>
    <xf numFmtId="10" fontId="21" fillId="6" borderId="37" applyNumberFormat="0" applyBorder="0" applyAlignment="0" applyProtection="0"/>
    <xf numFmtId="10" fontId="21" fillId="6" borderId="37" applyNumberFormat="0" applyBorder="0" applyAlignment="0" applyProtection="0"/>
    <xf numFmtId="10" fontId="21" fillId="6" borderId="37" applyNumberFormat="0" applyBorder="0" applyAlignment="0" applyProtection="0"/>
    <xf numFmtId="10" fontId="21" fillId="6" borderId="37" applyNumberFormat="0" applyBorder="0" applyAlignment="0" applyProtection="0"/>
    <xf numFmtId="10" fontId="21" fillId="6" borderId="37" applyNumberFormat="0" applyBorder="0" applyAlignment="0" applyProtection="0"/>
    <xf numFmtId="10" fontId="21" fillId="6" borderId="37" applyNumberFormat="0" applyBorder="0" applyAlignment="0" applyProtection="0"/>
    <xf numFmtId="10" fontId="21" fillId="6" borderId="37" applyNumberFormat="0" applyBorder="0" applyAlignment="0" applyProtection="0"/>
    <xf numFmtId="0" fontId="139" fillId="37" borderId="22" applyNumberFormat="0" applyAlignment="0" applyProtection="0"/>
    <xf numFmtId="0" fontId="139" fillId="37" borderId="22" applyNumberFormat="0" applyAlignment="0" applyProtection="0"/>
    <xf numFmtId="0" fontId="139" fillId="37" borderId="22" applyNumberFormat="0" applyAlignment="0" applyProtection="0"/>
    <xf numFmtId="0" fontId="139" fillId="26" borderId="22" applyNumberFormat="0" applyAlignment="0" applyProtection="0"/>
    <xf numFmtId="0" fontId="139" fillId="26" borderId="22" applyNumberFormat="0" applyAlignment="0" applyProtection="0"/>
    <xf numFmtId="0" fontId="140" fillId="37" borderId="22" applyNumberFormat="0" applyAlignment="0" applyProtection="0"/>
    <xf numFmtId="0" fontId="140" fillId="37" borderId="22" applyNumberFormat="0" applyAlignment="0" applyProtection="0"/>
    <xf numFmtId="0" fontId="53" fillId="12" borderId="14" applyNumberFormat="0" applyAlignment="0" applyProtection="0"/>
    <xf numFmtId="0" fontId="53" fillId="12" borderId="14" applyNumberFormat="0" applyAlignment="0" applyProtection="0"/>
    <xf numFmtId="0" fontId="53" fillId="12" borderId="14" applyNumberFormat="0" applyAlignment="0" applyProtection="0"/>
    <xf numFmtId="0" fontId="139" fillId="26" borderId="22" applyNumberFormat="0" applyAlignment="0" applyProtection="0"/>
    <xf numFmtId="0" fontId="139" fillId="26" borderId="22" applyNumberFormat="0" applyAlignment="0" applyProtection="0"/>
    <xf numFmtId="0" fontId="53" fillId="12" borderId="14" applyNumberFormat="0" applyAlignment="0" applyProtection="0"/>
    <xf numFmtId="0" fontId="53" fillId="12" borderId="14" applyNumberFormat="0" applyAlignment="0" applyProtection="0"/>
    <xf numFmtId="0" fontId="53" fillId="12" borderId="14" applyNumberFormat="0" applyAlignment="0" applyProtection="0"/>
    <xf numFmtId="0" fontId="140" fillId="26" borderId="22" applyNumberFormat="0" applyAlignment="0" applyProtection="0"/>
    <xf numFmtId="0" fontId="139" fillId="26" borderId="22" applyNumberFormat="0" applyAlignment="0" applyProtection="0"/>
    <xf numFmtId="0" fontId="139" fillId="26" borderId="22" applyNumberFormat="0" applyAlignment="0" applyProtection="0"/>
    <xf numFmtId="0" fontId="140" fillId="26" borderId="22" applyNumberFormat="0" applyAlignment="0" applyProtection="0"/>
    <xf numFmtId="0" fontId="139" fillId="26" borderId="22" applyNumberFormat="0" applyAlignment="0" applyProtection="0"/>
    <xf numFmtId="0" fontId="140" fillId="26" borderId="22" applyNumberFormat="0" applyAlignment="0" applyProtection="0"/>
    <xf numFmtId="0" fontId="139" fillId="26" borderId="22" applyNumberFormat="0" applyAlignment="0" applyProtection="0"/>
    <xf numFmtId="0" fontId="141" fillId="26" borderId="22" applyNumberFormat="0" applyAlignment="0" applyProtection="0"/>
    <xf numFmtId="0" fontId="139" fillId="26" borderId="22" applyNumberFormat="0" applyAlignment="0" applyProtection="0"/>
    <xf numFmtId="0" fontId="139" fillId="26" borderId="22" applyNumberFormat="0" applyAlignment="0" applyProtection="0"/>
    <xf numFmtId="0" fontId="139" fillId="37" borderId="22" applyNumberFormat="0" applyAlignment="0" applyProtection="0"/>
    <xf numFmtId="0" fontId="139" fillId="37" borderId="22" applyNumberFormat="0" applyAlignment="0" applyProtection="0"/>
    <xf numFmtId="10" fontId="142" fillId="0" borderId="38" applyFont="0" applyAlignment="0">
      <protection locked="0"/>
    </xf>
    <xf numFmtId="10" fontId="142" fillId="0" borderId="38" applyFont="0" applyAlignment="0">
      <protection locked="0"/>
    </xf>
    <xf numFmtId="10" fontId="142" fillId="0" borderId="38" applyFont="0" applyAlignment="0">
      <protection locked="0"/>
    </xf>
    <xf numFmtId="10" fontId="142" fillId="0" borderId="38" applyFont="0" applyAlignment="0">
      <protection locked="0"/>
    </xf>
    <xf numFmtId="10" fontId="142" fillId="0" borderId="38" applyFont="0" applyAlignment="0">
      <protection locked="0"/>
    </xf>
    <xf numFmtId="10" fontId="142" fillId="0" borderId="38" applyFont="0" applyAlignment="0">
      <protection locked="0"/>
    </xf>
    <xf numFmtId="10" fontId="142" fillId="0" borderId="38" applyFont="0" applyAlignment="0">
      <protection locked="0"/>
    </xf>
    <xf numFmtId="10" fontId="142" fillId="0" borderId="38" applyFont="0" applyAlignment="0">
      <protection locked="0"/>
    </xf>
    <xf numFmtId="10" fontId="142" fillId="0" borderId="38" applyFont="0" applyAlignment="0">
      <protection locked="0"/>
    </xf>
    <xf numFmtId="38" fontId="143" fillId="57" borderId="39" applyNumberFormat="0" applyFont="0" applyBorder="0" applyAlignment="0" applyProtection="0"/>
    <xf numFmtId="208" fontId="144" fillId="58" borderId="40" applyNumberFormat="0" applyBorder="0" applyAlignment="0" applyProtection="0"/>
    <xf numFmtId="208" fontId="144" fillId="58" borderId="40" applyNumberFormat="0" applyBorder="0" applyAlignment="0" applyProtection="0"/>
    <xf numFmtId="208" fontId="145" fillId="58" borderId="40" applyNumberFormat="0" applyBorder="0" applyAlignment="0" applyProtection="0"/>
    <xf numFmtId="0" fontId="146" fillId="59" borderId="0" applyNumberFormat="0"/>
    <xf numFmtId="41" fontId="147" fillId="0" borderId="0">
      <alignment horizontal="left"/>
    </xf>
    <xf numFmtId="0" fontId="92" fillId="9" borderId="0">
      <alignment horizontal="left"/>
    </xf>
    <xf numFmtId="0" fontId="148" fillId="3" borderId="0">
      <alignment horizontal="left"/>
    </xf>
    <xf numFmtId="0" fontId="21" fillId="5" borderId="0"/>
    <xf numFmtId="0" fontId="149" fillId="0" borderId="41" applyNumberFormat="0" applyFill="0" applyAlignment="0" applyProtection="0"/>
    <xf numFmtId="0" fontId="149" fillId="0" borderId="41" applyNumberFormat="0" applyFill="0" applyAlignment="0" applyProtection="0"/>
    <xf numFmtId="0" fontId="149" fillId="0" borderId="41" applyNumberFormat="0" applyFill="0" applyAlignment="0" applyProtection="0"/>
    <xf numFmtId="0" fontId="149" fillId="0" borderId="41" applyNumberFormat="0" applyFill="0" applyAlignment="0" applyProtection="0"/>
    <xf numFmtId="0" fontId="150" fillId="0" borderId="42" applyNumberFormat="0" applyFill="0" applyAlignment="0" applyProtection="0"/>
    <xf numFmtId="0" fontId="149" fillId="0" borderId="41" applyNumberFormat="0" applyFill="0" applyAlignment="0" applyProtection="0"/>
    <xf numFmtId="0" fontId="149" fillId="0" borderId="41" applyNumberFormat="0" applyFill="0" applyAlignment="0" applyProtection="0"/>
    <xf numFmtId="0" fontId="151" fillId="0" borderId="41" applyNumberFormat="0" applyFill="0" applyAlignment="0" applyProtection="0"/>
    <xf numFmtId="0" fontId="149" fillId="0" borderId="41" applyNumberFormat="0" applyFill="0" applyAlignment="0" applyProtection="0"/>
    <xf numFmtId="0" fontId="149" fillId="0" borderId="41" applyNumberFormat="0" applyFill="0" applyAlignment="0" applyProtection="0"/>
    <xf numFmtId="0" fontId="151" fillId="0" borderId="41" applyNumberFormat="0" applyFill="0" applyAlignment="0" applyProtection="0"/>
    <xf numFmtId="0" fontId="149" fillId="0" borderId="41" applyNumberFormat="0" applyFill="0" applyAlignment="0" applyProtection="0"/>
    <xf numFmtId="0" fontId="151" fillId="0" borderId="41" applyNumberFormat="0" applyFill="0" applyAlignment="0" applyProtection="0"/>
    <xf numFmtId="0" fontId="149" fillId="0" borderId="41" applyNumberFormat="0" applyFill="0" applyAlignment="0" applyProtection="0"/>
    <xf numFmtId="0" fontId="152" fillId="0" borderId="41" applyNumberFormat="0" applyFill="0" applyAlignment="0" applyProtection="0"/>
    <xf numFmtId="0" fontId="149" fillId="0" borderId="41" applyNumberFormat="0" applyFill="0" applyAlignment="0" applyProtection="0"/>
    <xf numFmtId="0" fontId="149" fillId="0" borderId="41" applyNumberFormat="0" applyFill="0" applyAlignment="0" applyProtection="0"/>
    <xf numFmtId="0" fontId="149" fillId="0" borderId="41" applyNumberFormat="0" applyFill="0" applyAlignment="0" applyProtection="0"/>
    <xf numFmtId="0" fontId="149" fillId="0" borderId="41" applyNumberFormat="0" applyFill="0" applyAlignment="0" applyProtection="0"/>
    <xf numFmtId="209" fontId="21" fillId="0" borderId="0" applyFont="0" applyFill="0" applyBorder="0" applyAlignment="0" applyProtection="0"/>
    <xf numFmtId="210" fontId="153" fillId="5" borderId="17" applyNumberFormat="0"/>
    <xf numFmtId="0" fontId="154" fillId="2" borderId="43"/>
    <xf numFmtId="0" fontId="154" fillId="2" borderId="43"/>
    <xf numFmtId="0" fontId="154" fillId="2" borderId="43"/>
    <xf numFmtId="0" fontId="154" fillId="2" borderId="43"/>
    <xf numFmtId="0" fontId="154" fillId="2" borderId="43"/>
    <xf numFmtId="0" fontId="154" fillId="2" borderId="43"/>
    <xf numFmtId="0" fontId="154" fillId="2" borderId="43"/>
    <xf numFmtId="0" fontId="154" fillId="2" borderId="43"/>
    <xf numFmtId="0" fontId="154" fillId="2" borderId="43"/>
    <xf numFmtId="0" fontId="143" fillId="0" borderId="3"/>
    <xf numFmtId="0" fontId="143" fillId="0" borderId="3"/>
    <xf numFmtId="0" fontId="143" fillId="0" borderId="3"/>
    <xf numFmtId="0" fontId="143" fillId="0" borderId="3"/>
    <xf numFmtId="0" fontId="143" fillId="0" borderId="3"/>
    <xf numFmtId="0" fontId="143" fillId="0" borderId="3"/>
    <xf numFmtId="0" fontId="143" fillId="0" borderId="3"/>
    <xf numFmtId="0" fontId="143" fillId="0" borderId="3"/>
    <xf numFmtId="0" fontId="143" fillId="0" borderId="3"/>
    <xf numFmtId="0" fontId="86" fillId="57" borderId="36"/>
    <xf numFmtId="37" fontId="155" fillId="0" borderId="44"/>
    <xf numFmtId="211" fontId="156" fillId="0" borderId="0" applyFont="0" applyFill="0" applyBorder="0" applyProtection="0">
      <alignment horizontal="right"/>
    </xf>
    <xf numFmtId="0" fontId="74" fillId="0" borderId="0" applyFont="0" applyFill="0" applyBorder="0" applyAlignment="0" applyProtection="0"/>
    <xf numFmtId="212" fontId="21" fillId="5" borderId="0" applyFont="0" applyBorder="0" applyAlignment="0" applyProtection="0">
      <alignment horizontal="right"/>
      <protection hidden="1"/>
    </xf>
    <xf numFmtId="38" fontId="157" fillId="0" borderId="0"/>
    <xf numFmtId="0" fontId="158" fillId="37" borderId="0" applyNumberFormat="0" applyBorder="0" applyAlignment="0" applyProtection="0"/>
    <xf numFmtId="0" fontId="158" fillId="37" borderId="0" applyNumberFormat="0" applyBorder="0" applyAlignment="0" applyProtection="0"/>
    <xf numFmtId="0" fontId="158" fillId="37" borderId="0" applyNumberFormat="0" applyBorder="0" applyAlignment="0" applyProtection="0"/>
    <xf numFmtId="0" fontId="158" fillId="37" borderId="0" applyNumberFormat="0" applyBorder="0" applyAlignment="0" applyProtection="0"/>
    <xf numFmtId="0" fontId="159" fillId="37" borderId="0" applyNumberFormat="0" applyBorder="0" applyAlignment="0" applyProtection="0"/>
    <xf numFmtId="0" fontId="158" fillId="37" borderId="0" applyNumberFormat="0" applyBorder="0" applyAlignment="0" applyProtection="0"/>
    <xf numFmtId="0" fontId="158" fillId="37" borderId="0" applyNumberFormat="0" applyBorder="0" applyAlignment="0" applyProtection="0"/>
    <xf numFmtId="0" fontId="160" fillId="37" borderId="0" applyNumberFormat="0" applyBorder="0" applyAlignment="0" applyProtection="0"/>
    <xf numFmtId="0" fontId="158" fillId="37" borderId="0" applyNumberFormat="0" applyBorder="0" applyAlignment="0" applyProtection="0"/>
    <xf numFmtId="0" fontId="158" fillId="37" borderId="0" applyNumberFormat="0" applyBorder="0" applyAlignment="0" applyProtection="0"/>
    <xf numFmtId="0" fontId="160" fillId="37" borderId="0" applyNumberFormat="0" applyBorder="0" applyAlignment="0" applyProtection="0"/>
    <xf numFmtId="0" fontId="158" fillId="37" borderId="0" applyNumberFormat="0" applyBorder="0" applyAlignment="0" applyProtection="0"/>
    <xf numFmtId="0" fontId="160" fillId="37" borderId="0" applyNumberFormat="0" applyBorder="0" applyAlignment="0" applyProtection="0"/>
    <xf numFmtId="0" fontId="158" fillId="37" borderId="0" applyNumberFormat="0" applyBorder="0" applyAlignment="0" applyProtection="0"/>
    <xf numFmtId="0" fontId="161" fillId="37" borderId="0" applyNumberFormat="0" applyBorder="0" applyAlignment="0" applyProtection="0"/>
    <xf numFmtId="0" fontId="158" fillId="37" borderId="0" applyNumberFormat="0" applyBorder="0" applyAlignment="0" applyProtection="0"/>
    <xf numFmtId="0" fontId="158" fillId="37" borderId="0" applyNumberFormat="0" applyBorder="0" applyAlignment="0" applyProtection="0"/>
    <xf numFmtId="0" fontId="158" fillId="37" borderId="0" applyNumberFormat="0" applyBorder="0" applyAlignment="0" applyProtection="0"/>
    <xf numFmtId="0" fontId="158" fillId="37" borderId="0" applyNumberFormat="0" applyBorder="0" applyAlignment="0" applyProtection="0"/>
    <xf numFmtId="38" fontId="21" fillId="0" borderId="0" applyFont="0" applyFill="0" applyBorder="0" applyAlignment="0"/>
    <xf numFmtId="198" fontId="12" fillId="0" borderId="0" applyFont="0" applyFill="0" applyBorder="0" applyAlignment="0"/>
    <xf numFmtId="198" fontId="12" fillId="0" borderId="0" applyFont="0" applyFill="0" applyBorder="0" applyAlignment="0"/>
    <xf numFmtId="40" fontId="21" fillId="0" borderId="0" applyFont="0" applyFill="0" applyBorder="0" applyAlignment="0"/>
    <xf numFmtId="213" fontId="21" fillId="0" borderId="0" applyFont="0" applyFill="0" applyBorder="0" applyAlignment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37" fontId="48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6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0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0" fillId="0" borderId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 applyNumberFormat="0" applyFill="0" applyBorder="0" applyAlignment="0" applyProtection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6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48" fillId="0" borderId="0"/>
    <xf numFmtId="0" fontId="16" fillId="0" borderId="0"/>
    <xf numFmtId="0" fontId="12" fillId="0" borderId="0"/>
    <xf numFmtId="0" fontId="12" fillId="0" borderId="0"/>
    <xf numFmtId="0" fontId="45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7" fillId="0" borderId="0"/>
    <xf numFmtId="0" fontId="12" fillId="0" borderId="0"/>
    <xf numFmtId="38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0" fillId="0" borderId="0"/>
    <xf numFmtId="0" fontId="12" fillId="0" borderId="0" applyNumberFormat="0" applyFill="0" applyBorder="0" applyAlignment="0" applyProtection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6" fillId="0" borderId="0"/>
    <xf numFmtId="38" fontId="12" fillId="0" borderId="0"/>
    <xf numFmtId="214" fontId="45" fillId="0" borderId="0"/>
    <xf numFmtId="214" fontId="10" fillId="0" borderId="0"/>
    <xf numFmtId="0" fontId="163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0" fillId="0" borderId="0"/>
    <xf numFmtId="0" fontId="12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2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2" fillId="0" borderId="0"/>
    <xf numFmtId="0" fontId="10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9" fillId="0" borderId="0">
      <alignment vertical="top"/>
    </xf>
    <xf numFmtId="0" fontId="16" fillId="0" borderId="0"/>
    <xf numFmtId="0" fontId="12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2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2" fillId="0" borderId="0"/>
    <xf numFmtId="0" fontId="10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0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45" fillId="0" borderId="0"/>
    <xf numFmtId="0" fontId="12" fillId="0" borderId="0"/>
    <xf numFmtId="38" fontId="12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38" fontId="12" fillId="0" borderId="0"/>
    <xf numFmtId="38" fontId="12" fillId="0" borderId="0"/>
    <xf numFmtId="0" fontId="19" fillId="0" borderId="0">
      <alignment vertical="top"/>
    </xf>
    <xf numFmtId="38" fontId="12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2" fillId="0" borderId="0"/>
    <xf numFmtId="0" fontId="10" fillId="0" borderId="0"/>
    <xf numFmtId="0" fontId="47" fillId="0" borderId="0"/>
    <xf numFmtId="0" fontId="4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8" fontId="12" fillId="0" borderId="0"/>
    <xf numFmtId="38" fontId="12" fillId="0" borderId="0"/>
    <xf numFmtId="0" fontId="10" fillId="0" borderId="0"/>
    <xf numFmtId="0" fontId="47" fillId="0" borderId="0"/>
    <xf numFmtId="0" fontId="19" fillId="0" borderId="0">
      <alignment vertical="top"/>
    </xf>
    <xf numFmtId="0" fontId="47" fillId="0" borderId="0"/>
    <xf numFmtId="38" fontId="12" fillId="0" borderId="0"/>
    <xf numFmtId="5" fontId="4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8" fontId="12" fillId="0" borderId="0"/>
    <xf numFmtId="38" fontId="12" fillId="0" borderId="0"/>
    <xf numFmtId="38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8" fontId="12" fillId="0" borderId="0"/>
    <xf numFmtId="38" fontId="12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63" fillId="0" borderId="0"/>
    <xf numFmtId="0" fontId="63" fillId="0" borderId="0"/>
    <xf numFmtId="0" fontId="12" fillId="0" borderId="0"/>
    <xf numFmtId="0" fontId="12" fillId="0" borderId="0"/>
    <xf numFmtId="0" fontId="10" fillId="0" borderId="0"/>
    <xf numFmtId="0" fontId="12" fillId="0" borderId="0"/>
    <xf numFmtId="0" fontId="45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2" fillId="0" borderId="0"/>
    <xf numFmtId="0" fontId="10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12" fillId="0" borderId="0"/>
    <xf numFmtId="0" fontId="10" fillId="0" borderId="0"/>
    <xf numFmtId="0" fontId="1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" fillId="0" borderId="0"/>
    <xf numFmtId="0" fontId="47" fillId="0" borderId="0"/>
    <xf numFmtId="0" fontId="12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1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" fillId="0" borderId="0"/>
    <xf numFmtId="0" fontId="47" fillId="0" borderId="0"/>
    <xf numFmtId="0" fontId="1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10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10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47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1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" fillId="0" borderId="0"/>
    <xf numFmtId="0" fontId="47" fillId="0" borderId="0"/>
    <xf numFmtId="0" fontId="1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" fillId="0" borderId="0"/>
    <xf numFmtId="0" fontId="47" fillId="0" borderId="0"/>
    <xf numFmtId="0" fontId="12" fillId="0" borderId="0"/>
    <xf numFmtId="0" fontId="47" fillId="0" borderId="0"/>
    <xf numFmtId="0" fontId="47" fillId="0" borderId="0"/>
    <xf numFmtId="0" fontId="1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" fillId="0" borderId="0"/>
    <xf numFmtId="0" fontId="16" fillId="0" borderId="0"/>
    <xf numFmtId="0" fontId="63" fillId="0" borderId="0"/>
    <xf numFmtId="0" fontId="63" fillId="0" borderId="0"/>
    <xf numFmtId="0" fontId="10" fillId="0" borderId="0"/>
    <xf numFmtId="0" fontId="10" fillId="0" borderId="0"/>
    <xf numFmtId="0" fontId="10" fillId="0" borderId="0"/>
    <xf numFmtId="0" fontId="63" fillId="0" borderId="0"/>
    <xf numFmtId="0" fontId="63" fillId="0" borderId="0"/>
    <xf numFmtId="0" fontId="10" fillId="0" borderId="0"/>
    <xf numFmtId="0" fontId="10" fillId="0" borderId="0"/>
    <xf numFmtId="0" fontId="47" fillId="0" borderId="0"/>
    <xf numFmtId="0" fontId="63" fillId="0" borderId="0"/>
    <xf numFmtId="0" fontId="63" fillId="0" borderId="0"/>
    <xf numFmtId="0" fontId="10" fillId="0" borderId="0"/>
    <xf numFmtId="0" fontId="10" fillId="0" borderId="0"/>
    <xf numFmtId="0" fontId="63" fillId="0" borderId="0"/>
    <xf numFmtId="0" fontId="63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37" fontId="4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3" fillId="0" borderId="0"/>
    <xf numFmtId="0" fontId="10" fillId="0" borderId="0"/>
    <xf numFmtId="0" fontId="6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3" fillId="0" borderId="0"/>
    <xf numFmtId="0" fontId="6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3" fillId="0" borderId="0"/>
    <xf numFmtId="0" fontId="10" fillId="0" borderId="0"/>
    <xf numFmtId="0" fontId="10" fillId="0" borderId="0"/>
    <xf numFmtId="0" fontId="10" fillId="0" borderId="0"/>
    <xf numFmtId="0" fontId="6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3" fillId="0" borderId="0"/>
    <xf numFmtId="0" fontId="10" fillId="0" borderId="0"/>
    <xf numFmtId="0" fontId="6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6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63" fillId="0" borderId="0"/>
    <xf numFmtId="0" fontId="63" fillId="0" borderId="0"/>
    <xf numFmtId="0" fontId="6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3" fillId="0" borderId="0"/>
    <xf numFmtId="0" fontId="6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3" fillId="0" borderId="0"/>
    <xf numFmtId="0" fontId="6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5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38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8" fontId="12" fillId="0" borderId="0"/>
    <xf numFmtId="38" fontId="12" fillId="0" borderId="0"/>
    <xf numFmtId="38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38" fontId="12" fillId="0" borderId="0"/>
    <xf numFmtId="38" fontId="12" fillId="0" borderId="0"/>
    <xf numFmtId="38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38" fontId="12" fillId="0" borderId="0"/>
    <xf numFmtId="38" fontId="12" fillId="0" borderId="0"/>
    <xf numFmtId="38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38" fontId="12" fillId="0" borderId="0"/>
    <xf numFmtId="38" fontId="12" fillId="0" borderId="0"/>
    <xf numFmtId="38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8" fontId="12" fillId="0" borderId="0"/>
    <xf numFmtId="38" fontId="12" fillId="0" borderId="0"/>
    <xf numFmtId="38" fontId="12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8" fontId="12" fillId="0" borderId="0"/>
    <xf numFmtId="38" fontId="12" fillId="0" borderId="0"/>
    <xf numFmtId="38" fontId="12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38" fontId="12" fillId="0" borderId="0"/>
    <xf numFmtId="38" fontId="12" fillId="0" borderId="0"/>
    <xf numFmtId="38" fontId="12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8" fontId="12" fillId="0" borderId="0"/>
    <xf numFmtId="38" fontId="12" fillId="0" borderId="0"/>
    <xf numFmtId="38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38" fontId="12" fillId="0" borderId="0"/>
    <xf numFmtId="38" fontId="12" fillId="0" borderId="0"/>
    <xf numFmtId="38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38" fontId="12" fillId="0" borderId="0"/>
    <xf numFmtId="38" fontId="12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6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66" fillId="0" borderId="0"/>
    <xf numFmtId="0" fontId="16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37" fontId="4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4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4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7" fillId="0" borderId="0"/>
    <xf numFmtId="38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8" fontId="12" fillId="0" borderId="0"/>
    <xf numFmtId="38" fontId="12" fillId="0" borderId="0"/>
    <xf numFmtId="38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8" fontId="12" fillId="0" borderId="0"/>
    <xf numFmtId="38" fontId="12" fillId="0" borderId="0"/>
    <xf numFmtId="38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8" fontId="12" fillId="0" borderId="0"/>
    <xf numFmtId="38" fontId="12" fillId="0" borderId="0"/>
    <xf numFmtId="38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8" fontId="12" fillId="0" borderId="0"/>
    <xf numFmtId="38" fontId="12" fillId="0" borderId="0"/>
    <xf numFmtId="38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8" fontId="12" fillId="0" borderId="0"/>
    <xf numFmtId="38" fontId="12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2" fillId="0" borderId="0"/>
    <xf numFmtId="0" fontId="10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6" fillId="0" borderId="0"/>
    <xf numFmtId="0" fontId="168" fillId="0" borderId="0"/>
    <xf numFmtId="0" fontId="12" fillId="0" borderId="0">
      <alignment wrapText="1"/>
    </xf>
    <xf numFmtId="0" fontId="12" fillId="0" borderId="0"/>
    <xf numFmtId="0" fontId="47" fillId="0" borderId="0"/>
    <xf numFmtId="0" fontId="12" fillId="0" borderId="0"/>
    <xf numFmtId="0" fontId="12" fillId="0" borderId="0"/>
    <xf numFmtId="0" fontId="10" fillId="0" borderId="0"/>
    <xf numFmtId="0" fontId="10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12" fillId="0" borderId="0">
      <alignment wrapText="1"/>
    </xf>
    <xf numFmtId="0" fontId="12" fillId="0" borderId="0"/>
    <xf numFmtId="0" fontId="12" fillId="0" borderId="0"/>
    <xf numFmtId="0" fontId="10" fillId="0" borderId="0"/>
    <xf numFmtId="0" fontId="10" fillId="0" borderId="0"/>
    <xf numFmtId="0" fontId="16" fillId="0" borderId="0"/>
    <xf numFmtId="0" fontId="12" fillId="0" borderId="0"/>
    <xf numFmtId="0" fontId="12" fillId="0" borderId="0">
      <alignment wrapText="1"/>
    </xf>
    <xf numFmtId="0" fontId="104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04" fillId="0" borderId="0"/>
    <xf numFmtId="0" fontId="47" fillId="0" borderId="0"/>
    <xf numFmtId="0" fontId="10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0" fillId="0" borderId="0"/>
    <xf numFmtId="0" fontId="12" fillId="0" borderId="0">
      <alignment wrapText="1"/>
    </xf>
    <xf numFmtId="0" fontId="12" fillId="0" borderId="0"/>
    <xf numFmtId="0" fontId="12" fillId="0" borderId="0"/>
    <xf numFmtId="0" fontId="10" fillId="0" borderId="0"/>
    <xf numFmtId="214" fontId="45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3" fillId="0" borderId="0"/>
    <xf numFmtId="0" fontId="6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3" fillId="0" borderId="0"/>
    <xf numFmtId="0" fontId="6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8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3" fillId="0" borderId="0"/>
    <xf numFmtId="0" fontId="10" fillId="0" borderId="0"/>
    <xf numFmtId="0" fontId="10" fillId="0" borderId="0"/>
    <xf numFmtId="0" fontId="10" fillId="0" borderId="0"/>
    <xf numFmtId="0" fontId="63" fillId="0" borderId="0"/>
    <xf numFmtId="0" fontId="63" fillId="0" borderId="0"/>
    <xf numFmtId="0" fontId="63" fillId="0" borderId="0"/>
    <xf numFmtId="0" fontId="10" fillId="0" borderId="0"/>
    <xf numFmtId="0" fontId="6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3" fillId="0" borderId="0"/>
    <xf numFmtId="0" fontId="6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3" fillId="0" borderId="0"/>
    <xf numFmtId="0" fontId="10" fillId="0" borderId="0"/>
    <xf numFmtId="0" fontId="10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3" fillId="0" borderId="0"/>
    <xf numFmtId="0" fontId="6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3" fillId="0" borderId="0"/>
    <xf numFmtId="0" fontId="10" fillId="0" borderId="0"/>
    <xf numFmtId="0" fontId="10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3" fillId="0" borderId="0"/>
    <xf numFmtId="0" fontId="6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48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0" fillId="0" borderId="0"/>
    <xf numFmtId="0" fontId="10" fillId="0" borderId="0"/>
    <xf numFmtId="0" fontId="19" fillId="0" borderId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0" fillId="0" borderId="0"/>
    <xf numFmtId="0" fontId="12" fillId="0" borderId="0"/>
    <xf numFmtId="0" fontId="1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3" fillId="0" borderId="0"/>
    <xf numFmtId="0" fontId="63" fillId="0" borderId="0"/>
    <xf numFmtId="0" fontId="63" fillId="0" borderId="0"/>
    <xf numFmtId="0" fontId="63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3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9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0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70" fillId="0" borderId="0"/>
    <xf numFmtId="0" fontId="47" fillId="0" borderId="0"/>
    <xf numFmtId="0" fontId="12" fillId="0" borderId="0"/>
    <xf numFmtId="0" fontId="12" fillId="0" borderId="0"/>
    <xf numFmtId="0" fontId="10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7" fillId="0" borderId="0"/>
    <xf numFmtId="0" fontId="10" fillId="0" borderId="0"/>
    <xf numFmtId="0" fontId="10" fillId="0" borderId="0"/>
    <xf numFmtId="0" fontId="10" fillId="0" borderId="0"/>
    <xf numFmtId="0" fontId="162" fillId="0" borderId="0"/>
    <xf numFmtId="0" fontId="47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10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70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70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70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70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4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198" fontId="106" fillId="0" borderId="0" applyNumberFormat="0" applyFill="0" applyBorder="0" applyAlignment="0" applyProtection="0"/>
    <xf numFmtId="215" fontId="21" fillId="0" borderId="0" applyFont="0" applyFill="0" applyBorder="0" applyAlignment="0" applyProtection="0"/>
    <xf numFmtId="0" fontId="12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12" fillId="32" borderId="45" applyNumberFormat="0" applyFont="0" applyAlignment="0" applyProtection="0"/>
    <xf numFmtId="0" fontId="12" fillId="32" borderId="45" applyNumberFormat="0" applyFont="0" applyAlignment="0" applyProtection="0"/>
    <xf numFmtId="0" fontId="12" fillId="32" borderId="45" applyNumberFormat="0" applyFont="0" applyAlignment="0" applyProtection="0"/>
    <xf numFmtId="0" fontId="12" fillId="32" borderId="45" applyNumberFormat="0" applyFont="0" applyAlignment="0" applyProtection="0"/>
    <xf numFmtId="0" fontId="12" fillId="32" borderId="22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12" fillId="32" borderId="45" applyNumberFormat="0" applyFont="0" applyAlignment="0" applyProtection="0"/>
    <xf numFmtId="0" fontId="12" fillId="32" borderId="45" applyNumberFormat="0" applyFont="0" applyAlignment="0" applyProtection="0"/>
    <xf numFmtId="0" fontId="12" fillId="32" borderId="45" applyNumberFormat="0" applyFont="0" applyAlignment="0" applyProtection="0"/>
    <xf numFmtId="0" fontId="12" fillId="32" borderId="45" applyNumberFormat="0" applyFont="0" applyAlignment="0" applyProtection="0"/>
    <xf numFmtId="0" fontId="12" fillId="32" borderId="22" applyNumberFormat="0" applyFont="0" applyAlignment="0" applyProtection="0"/>
    <xf numFmtId="0" fontId="12" fillId="32" borderId="22" applyNumberFormat="0" applyFont="0" applyAlignment="0" applyProtection="0"/>
    <xf numFmtId="0" fontId="12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12" fillId="32" borderId="45" applyNumberFormat="0" applyFont="0" applyAlignment="0" applyProtection="0"/>
    <xf numFmtId="0" fontId="12" fillId="32" borderId="45" applyNumberFormat="0" applyFont="0" applyAlignment="0" applyProtection="0"/>
    <xf numFmtId="0" fontId="12" fillId="32" borderId="45" applyNumberFormat="0" applyFont="0" applyAlignment="0" applyProtection="0"/>
    <xf numFmtId="0" fontId="12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12" fillId="32" borderId="45" applyNumberFormat="0" applyFont="0" applyAlignment="0" applyProtection="0"/>
    <xf numFmtId="0" fontId="63" fillId="13" borderId="1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13" borderId="15" applyNumberFormat="0" applyFont="0" applyAlignment="0" applyProtection="0"/>
    <xf numFmtId="0" fontId="12" fillId="32" borderId="45" applyNumberFormat="0" applyFont="0" applyAlignment="0" applyProtection="0"/>
    <xf numFmtId="0" fontId="12" fillId="32" borderId="45" applyNumberFormat="0" applyFont="0" applyAlignment="0" applyProtection="0"/>
    <xf numFmtId="0" fontId="12" fillId="32" borderId="45" applyNumberFormat="0" applyFont="0" applyAlignment="0" applyProtection="0"/>
    <xf numFmtId="0" fontId="12" fillId="32" borderId="22" applyNumberFormat="0" applyFont="0" applyAlignment="0" applyProtection="0"/>
    <xf numFmtId="0" fontId="19" fillId="13" borderId="15" applyNumberFormat="0" applyFont="0" applyAlignment="0" applyProtection="0"/>
    <xf numFmtId="0" fontId="10" fillId="13" borderId="15" applyNumberFormat="0" applyFont="0" applyAlignment="0" applyProtection="0"/>
    <xf numFmtId="0" fontId="47" fillId="13" borderId="15" applyNumberFormat="0" applyFont="0" applyAlignment="0" applyProtection="0"/>
    <xf numFmtId="0" fontId="47" fillId="13" borderId="15" applyNumberFormat="0" applyFont="0" applyAlignment="0" applyProtection="0"/>
    <xf numFmtId="0" fontId="12" fillId="32" borderId="22" applyNumberFormat="0" applyFont="0" applyAlignment="0" applyProtection="0"/>
    <xf numFmtId="0" fontId="47" fillId="13" borderId="15" applyNumberFormat="0" applyFont="0" applyAlignment="0" applyProtection="0"/>
    <xf numFmtId="0" fontId="47" fillId="13" borderId="15" applyNumberFormat="0" applyFont="0" applyAlignment="0" applyProtection="0"/>
    <xf numFmtId="0" fontId="19" fillId="13" borderId="15" applyNumberFormat="0" applyFont="0" applyAlignment="0" applyProtection="0"/>
    <xf numFmtId="0" fontId="10" fillId="13" borderId="15" applyNumberFormat="0" applyFont="0" applyAlignment="0" applyProtection="0"/>
    <xf numFmtId="0" fontId="47" fillId="13" borderId="15" applyNumberFormat="0" applyFont="0" applyAlignment="0" applyProtection="0"/>
    <xf numFmtId="0" fontId="47" fillId="13" borderId="1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12" fillId="32" borderId="22" applyNumberFormat="0" applyFont="0" applyAlignment="0" applyProtection="0"/>
    <xf numFmtId="0" fontId="47" fillId="13" borderId="15" applyNumberFormat="0" applyFont="0" applyAlignment="0" applyProtection="0"/>
    <xf numFmtId="0" fontId="47" fillId="13" borderId="15" applyNumberFormat="0" applyFont="0" applyAlignment="0" applyProtection="0"/>
    <xf numFmtId="0" fontId="12" fillId="32" borderId="45" applyNumberFormat="0" applyFont="0" applyAlignment="0" applyProtection="0"/>
    <xf numFmtId="0" fontId="12" fillId="32" borderId="45" applyNumberFormat="0" applyFont="0" applyAlignment="0" applyProtection="0"/>
    <xf numFmtId="0" fontId="47" fillId="13" borderId="15" applyNumberFormat="0" applyFont="0" applyAlignment="0" applyProtection="0"/>
    <xf numFmtId="0" fontId="12" fillId="32" borderId="22" applyNumberFormat="0" applyFont="0" applyAlignment="0" applyProtection="0"/>
    <xf numFmtId="0" fontId="19" fillId="13" borderId="1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12" fillId="32" borderId="22" applyNumberFormat="0" applyFont="0" applyAlignment="0" applyProtection="0"/>
    <xf numFmtId="0" fontId="19" fillId="13" borderId="1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12" fillId="32" borderId="22" applyNumberFormat="0" applyFont="0" applyAlignment="0" applyProtection="0"/>
    <xf numFmtId="0" fontId="12" fillId="32" borderId="45" applyNumberFormat="0" applyFont="0" applyAlignment="0" applyProtection="0"/>
    <xf numFmtId="0" fontId="12" fillId="32" borderId="22" applyNumberFormat="0" applyFont="0" applyAlignment="0" applyProtection="0"/>
    <xf numFmtId="0" fontId="12" fillId="32" borderId="45" applyNumberFormat="0" applyFont="0" applyAlignment="0" applyProtection="0"/>
    <xf numFmtId="0" fontId="12" fillId="32" borderId="45" applyNumberFormat="0" applyFont="0" applyAlignment="0" applyProtection="0"/>
    <xf numFmtId="0" fontId="12" fillId="32" borderId="22" applyNumberFormat="0" applyFont="0" applyAlignment="0" applyProtection="0"/>
    <xf numFmtId="0" fontId="12" fillId="32" borderId="45" applyNumberFormat="0" applyFont="0" applyAlignment="0" applyProtection="0"/>
    <xf numFmtId="0" fontId="12" fillId="32" borderId="22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12" fillId="32" borderId="22" applyNumberFormat="0" applyFont="0" applyAlignment="0" applyProtection="0"/>
    <xf numFmtId="0" fontId="12" fillId="32" borderId="22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12" fillId="32" borderId="22" applyNumberFormat="0" applyFont="0" applyAlignment="0" applyProtection="0"/>
    <xf numFmtId="0" fontId="12" fillId="32" borderId="22" applyNumberFormat="0" applyFont="0" applyAlignment="0" applyProtection="0"/>
    <xf numFmtId="0" fontId="12" fillId="32" borderId="22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12" fillId="32" borderId="22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12" fillId="32" borderId="22" applyNumberFormat="0" applyFont="0" applyAlignment="0" applyProtection="0"/>
    <xf numFmtId="0" fontId="12" fillId="32" borderId="22" applyNumberFormat="0" applyFont="0" applyAlignment="0" applyProtection="0"/>
    <xf numFmtId="0" fontId="12" fillId="32" borderId="45" applyNumberFormat="0" applyFont="0" applyAlignment="0" applyProtection="0"/>
    <xf numFmtId="0" fontId="12" fillId="32" borderId="45" applyNumberFormat="0" applyFont="0" applyAlignment="0" applyProtection="0"/>
    <xf numFmtId="0" fontId="12" fillId="32" borderId="22" applyNumberFormat="0" applyFont="0" applyAlignment="0" applyProtection="0"/>
    <xf numFmtId="0" fontId="12" fillId="32" borderId="45" applyNumberFormat="0" applyFont="0" applyAlignment="0" applyProtection="0"/>
    <xf numFmtId="0" fontId="12" fillId="32" borderId="22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12" fillId="32" borderId="22" applyNumberFormat="0" applyFont="0" applyAlignment="0" applyProtection="0"/>
    <xf numFmtId="0" fontId="12" fillId="32" borderId="22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12" fillId="32" borderId="22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12" fillId="32" borderId="22" applyNumberFormat="0" applyFont="0" applyAlignment="0" applyProtection="0"/>
    <xf numFmtId="0" fontId="12" fillId="32" borderId="22" applyNumberFormat="0" applyFont="0" applyAlignment="0" applyProtection="0"/>
    <xf numFmtId="0" fontId="12" fillId="32" borderId="45" applyNumberFormat="0" applyFont="0" applyAlignment="0" applyProtection="0"/>
    <xf numFmtId="0" fontId="12" fillId="32" borderId="22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12" fillId="32" borderId="22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12" fillId="32" borderId="22" applyNumberFormat="0" applyFont="0" applyAlignment="0" applyProtection="0"/>
    <xf numFmtId="0" fontId="12" fillId="32" borderId="45" applyNumberFormat="0" applyFont="0" applyAlignment="0" applyProtection="0"/>
    <xf numFmtId="0" fontId="12" fillId="32" borderId="22" applyNumberFormat="0" applyFont="0" applyAlignment="0" applyProtection="0"/>
    <xf numFmtId="0" fontId="12" fillId="32" borderId="22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12" fillId="32" borderId="22" applyNumberFormat="0" applyFont="0" applyAlignment="0" applyProtection="0"/>
    <xf numFmtId="0" fontId="10" fillId="13" borderId="15" applyNumberFormat="0" applyFont="0" applyAlignment="0" applyProtection="0"/>
    <xf numFmtId="0" fontId="10" fillId="13" borderId="15" applyNumberFormat="0" applyFont="0" applyAlignment="0" applyProtection="0"/>
    <xf numFmtId="0" fontId="12" fillId="32" borderId="22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12" fillId="32" borderId="22" applyNumberFormat="0" applyFont="0" applyAlignment="0" applyProtection="0"/>
    <xf numFmtId="0" fontId="12" fillId="32" borderId="22" applyNumberFormat="0" applyFont="0" applyAlignment="0" applyProtection="0"/>
    <xf numFmtId="0" fontId="12" fillId="32" borderId="22" applyNumberFormat="0" applyFont="0" applyAlignment="0" applyProtection="0"/>
    <xf numFmtId="0" fontId="12" fillId="32" borderId="22" applyNumberFormat="0" applyFont="0" applyAlignment="0" applyProtection="0"/>
    <xf numFmtId="0" fontId="12" fillId="32" borderId="22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12" fillId="32" borderId="22" applyNumberFormat="0" applyFont="0" applyAlignment="0" applyProtection="0"/>
    <xf numFmtId="0" fontId="12" fillId="32" borderId="22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12" fillId="32" borderId="22" applyNumberFormat="0" applyFont="0" applyAlignment="0" applyProtection="0"/>
    <xf numFmtId="0" fontId="12" fillId="32" borderId="22" applyNumberFormat="0" applyFont="0" applyAlignment="0" applyProtection="0"/>
    <xf numFmtId="0" fontId="12" fillId="32" borderId="22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12" fillId="32" borderId="45" applyNumberFormat="0" applyFont="0" applyAlignment="0" applyProtection="0"/>
    <xf numFmtId="0" fontId="12" fillId="32" borderId="45" applyNumberFormat="0" applyFont="0" applyAlignment="0" applyProtection="0"/>
    <xf numFmtId="0" fontId="12" fillId="32" borderId="45" applyNumberFormat="0" applyFont="0" applyAlignment="0" applyProtection="0"/>
    <xf numFmtId="0" fontId="12" fillId="32" borderId="45" applyNumberFormat="0" applyFont="0" applyAlignment="0" applyProtection="0"/>
    <xf numFmtId="0" fontId="12" fillId="32" borderId="22" applyNumberFormat="0" applyFont="0" applyAlignment="0" applyProtection="0"/>
    <xf numFmtId="0" fontId="12" fillId="32" borderId="22" applyNumberFormat="0" applyFont="0" applyAlignment="0" applyProtection="0"/>
    <xf numFmtId="0" fontId="12" fillId="32" borderId="22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63" fillId="32" borderId="45" applyNumberFormat="0" applyFont="0" applyAlignment="0" applyProtection="0"/>
    <xf numFmtId="0" fontId="12" fillId="32" borderId="45" applyNumberFormat="0" applyFont="0" applyAlignment="0" applyProtection="0"/>
    <xf numFmtId="0" fontId="12" fillId="32" borderId="45" applyNumberFormat="0" applyFont="0" applyAlignment="0" applyProtection="0"/>
    <xf numFmtId="0" fontId="12" fillId="32" borderId="45" applyNumberFormat="0" applyFont="0" applyAlignment="0" applyProtection="0"/>
    <xf numFmtId="0" fontId="12" fillId="32" borderId="45" applyNumberFormat="0" applyFont="0" applyAlignment="0" applyProtection="0"/>
    <xf numFmtId="0" fontId="12" fillId="32" borderId="22" applyNumberFormat="0" applyFont="0" applyAlignment="0" applyProtection="0"/>
    <xf numFmtId="0" fontId="12" fillId="32" borderId="22" applyNumberFormat="0" applyFont="0" applyAlignment="0" applyProtection="0"/>
    <xf numFmtId="216" fontId="21" fillId="0" borderId="0" applyFont="0" applyFill="0" applyBorder="0" applyAlignment="0" applyProtection="0"/>
    <xf numFmtId="191" fontId="103" fillId="0" borderId="0" applyProtection="0"/>
    <xf numFmtId="217" fontId="171" fillId="0" borderId="0"/>
    <xf numFmtId="218" fontId="21" fillId="0" borderId="0" applyFont="0" applyFill="0" applyBorder="0" applyAlignment="0" applyProtection="0"/>
    <xf numFmtId="0" fontId="172" fillId="3" borderId="46" applyNumberFormat="0" applyAlignment="0" applyProtection="0"/>
    <xf numFmtId="0" fontId="172" fillId="3" borderId="46" applyNumberFormat="0" applyAlignment="0" applyProtection="0"/>
    <xf numFmtId="0" fontId="172" fillId="3" borderId="46" applyNumberFormat="0" applyAlignment="0" applyProtection="0"/>
    <xf numFmtId="0" fontId="172" fillId="29" borderId="46" applyNumberFormat="0" applyAlignment="0" applyProtection="0"/>
    <xf numFmtId="0" fontId="173" fillId="3" borderId="46" applyNumberFormat="0" applyAlignment="0" applyProtection="0"/>
    <xf numFmtId="0" fontId="172" fillId="29" borderId="46" applyNumberFormat="0" applyAlignment="0" applyProtection="0"/>
    <xf numFmtId="0" fontId="172" fillId="29" borderId="46" applyNumberFormat="0" applyAlignment="0" applyProtection="0"/>
    <xf numFmtId="0" fontId="173" fillId="29" borderId="46" applyNumberFormat="0" applyAlignment="0" applyProtection="0"/>
    <xf numFmtId="0" fontId="172" fillId="29" borderId="46" applyNumberFormat="0" applyAlignment="0" applyProtection="0"/>
    <xf numFmtId="0" fontId="172" fillId="29" borderId="46" applyNumberFormat="0" applyAlignment="0" applyProtection="0"/>
    <xf numFmtId="0" fontId="173" fillId="29" borderId="46" applyNumberFormat="0" applyAlignment="0" applyProtection="0"/>
    <xf numFmtId="0" fontId="172" fillId="29" borderId="46" applyNumberFormat="0" applyAlignment="0" applyProtection="0"/>
    <xf numFmtId="0" fontId="173" fillId="29" borderId="46" applyNumberFormat="0" applyAlignment="0" applyProtection="0"/>
    <xf numFmtId="0" fontId="172" fillId="29" borderId="46" applyNumberFormat="0" applyAlignment="0" applyProtection="0"/>
    <xf numFmtId="0" fontId="174" fillId="29" borderId="46" applyNumberFormat="0" applyAlignment="0" applyProtection="0"/>
    <xf numFmtId="0" fontId="172" fillId="29" borderId="46" applyNumberFormat="0" applyAlignment="0" applyProtection="0"/>
    <xf numFmtId="0" fontId="172" fillId="29" borderId="46" applyNumberFormat="0" applyAlignment="0" applyProtection="0"/>
    <xf numFmtId="0" fontId="172" fillId="3" borderId="46" applyNumberFormat="0" applyAlignment="0" applyProtection="0"/>
    <xf numFmtId="0" fontId="172" fillId="3" borderId="46" applyNumberFormat="0" applyAlignment="0" applyProtection="0"/>
    <xf numFmtId="0" fontId="175" fillId="0" borderId="0" applyFill="0" applyBorder="0" applyProtection="0">
      <alignment horizontal="left"/>
    </xf>
    <xf numFmtId="0" fontId="176" fillId="0" borderId="0" applyFill="0" applyBorder="0" applyProtection="0">
      <alignment horizontal="left"/>
    </xf>
    <xf numFmtId="0" fontId="102" fillId="0" borderId="0"/>
    <xf numFmtId="0" fontId="103" fillId="0" borderId="0"/>
    <xf numFmtId="219" fontId="12" fillId="0" borderId="0" applyFont="0" applyFill="0" applyBorder="0" applyAlignment="0"/>
    <xf numFmtId="219" fontId="12" fillId="0" borderId="0" applyFont="0" applyFill="0" applyBorder="0" applyAlignment="0"/>
    <xf numFmtId="220" fontId="21" fillId="0" borderId="0" applyFont="0" applyFill="0" applyBorder="0" applyAlignment="0"/>
    <xf numFmtId="221" fontId="12" fillId="0" borderId="0" applyFont="0" applyFill="0" applyBorder="0" applyAlignment="0"/>
    <xf numFmtId="222" fontId="177" fillId="0" borderId="0"/>
    <xf numFmtId="9" fontId="16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9" fillId="0" borderId="0" applyFont="0" applyFill="0" applyBorder="0" applyAlignment="0" applyProtection="0">
      <alignment vertical="top"/>
    </xf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8" fontId="103" fillId="0" borderId="0" applyNumberFormat="0" applyFill="0" applyBorder="0" applyAlignment="0" applyProtection="0"/>
    <xf numFmtId="9" fontId="1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223" fontId="69" fillId="0" borderId="0" applyFont="0" applyFill="0" applyBorder="0" applyProtection="0">
      <alignment horizontal="right"/>
    </xf>
    <xf numFmtId="224" fontId="21" fillId="0" borderId="0" applyFont="0" applyFill="0" applyBorder="0" applyAlignment="0" applyProtection="0"/>
    <xf numFmtId="0" fontId="179" fillId="6" borderId="0" applyNumberFormat="0" applyBorder="0" applyAlignment="0" applyProtection="0"/>
    <xf numFmtId="0" fontId="180" fillId="0" borderId="0"/>
    <xf numFmtId="0" fontId="16" fillId="0" borderId="0" applyNumberFormat="0" applyFont="0" applyFill="0" applyBorder="0" applyAlignment="0" applyProtection="0">
      <alignment horizontal="left"/>
    </xf>
    <xf numFmtId="0" fontId="16" fillId="0" borderId="0" applyNumberFormat="0" applyFont="0" applyFill="0" applyBorder="0" applyAlignment="0" applyProtection="0">
      <alignment horizontal="left"/>
    </xf>
    <xf numFmtId="0" fontId="16" fillId="0" borderId="0" applyNumberFormat="0" applyFont="0" applyFill="0" applyBorder="0" applyAlignment="0" applyProtection="0">
      <alignment horizontal="left"/>
    </xf>
    <xf numFmtId="0" fontId="16" fillId="0" borderId="0" applyNumberFormat="0" applyFont="0" applyFill="0" applyBorder="0" applyAlignment="0" applyProtection="0">
      <alignment horizontal="left"/>
    </xf>
    <xf numFmtId="0" fontId="16" fillId="0" borderId="0" applyNumberFormat="0" applyFont="0" applyFill="0" applyBorder="0" applyAlignment="0" applyProtection="0">
      <alignment horizontal="left"/>
    </xf>
    <xf numFmtId="0" fontId="16" fillId="0" borderId="0" applyNumberFormat="0" applyFont="0" applyFill="0" applyBorder="0" applyAlignment="0" applyProtection="0">
      <alignment horizontal="left"/>
    </xf>
    <xf numFmtId="0" fontId="16" fillId="0" borderId="0" applyNumberFormat="0" applyFont="0" applyFill="0" applyBorder="0" applyAlignment="0" applyProtection="0">
      <alignment horizontal="left"/>
    </xf>
    <xf numFmtId="0" fontId="16" fillId="0" borderId="0" applyNumberFormat="0" applyFont="0" applyFill="0" applyBorder="0" applyAlignment="0" applyProtection="0">
      <alignment horizontal="left"/>
    </xf>
    <xf numFmtId="0" fontId="16" fillId="0" borderId="0" applyNumberFormat="0" applyFont="0" applyFill="0" applyBorder="0" applyAlignment="0" applyProtection="0">
      <alignment horizontal="left"/>
    </xf>
    <xf numFmtId="0" fontId="16" fillId="0" borderId="0" applyNumberFormat="0" applyFont="0" applyFill="0" applyBorder="0" applyAlignment="0" applyProtection="0">
      <alignment horizontal="left"/>
    </xf>
    <xf numFmtId="0" fontId="16" fillId="0" borderId="0" applyNumberFormat="0" applyFont="0" applyFill="0" applyBorder="0" applyAlignment="0" applyProtection="0">
      <alignment horizontal="left"/>
    </xf>
    <xf numFmtId="0" fontId="16" fillId="0" borderId="0" applyNumberFormat="0" applyFont="0" applyFill="0" applyBorder="0" applyAlignment="0" applyProtection="0">
      <alignment horizontal="left"/>
    </xf>
    <xf numFmtId="0" fontId="16" fillId="0" borderId="0" applyNumberFormat="0" applyFont="0" applyFill="0" applyBorder="0" applyAlignment="0" applyProtection="0">
      <alignment horizontal="left"/>
    </xf>
    <xf numFmtId="0" fontId="16" fillId="0" borderId="0" applyNumberFormat="0" applyFont="0" applyFill="0" applyBorder="0" applyAlignment="0" applyProtection="0">
      <alignment horizontal="left"/>
    </xf>
    <xf numFmtId="0" fontId="16" fillId="0" borderId="0" applyNumberFormat="0" applyFont="0" applyFill="0" applyBorder="0" applyAlignment="0" applyProtection="0">
      <alignment horizontal="left"/>
    </xf>
    <xf numFmtId="0" fontId="16" fillId="0" borderId="0" applyNumberFormat="0" applyFont="0" applyFill="0" applyBorder="0" applyAlignment="0" applyProtection="0">
      <alignment horizontal="left"/>
    </xf>
    <xf numFmtId="0" fontId="16" fillId="0" borderId="0" applyNumberFormat="0" applyFont="0" applyFill="0" applyBorder="0" applyAlignment="0" applyProtection="0">
      <alignment horizontal="left"/>
    </xf>
    <xf numFmtId="0" fontId="16" fillId="0" borderId="0" applyNumberFormat="0" applyFont="0" applyFill="0" applyBorder="0" applyAlignment="0" applyProtection="0">
      <alignment horizontal="left"/>
    </xf>
    <xf numFmtId="0" fontId="16" fillId="0" borderId="0" applyNumberFormat="0" applyFont="0" applyFill="0" applyBorder="0" applyAlignment="0" applyProtection="0">
      <alignment horizontal="left"/>
    </xf>
    <xf numFmtId="0" fontId="16" fillId="0" borderId="0" applyNumberFormat="0" applyFont="0" applyFill="0" applyBorder="0" applyAlignment="0" applyProtection="0">
      <alignment horizontal="left"/>
    </xf>
    <xf numFmtId="0" fontId="16" fillId="0" borderId="0" applyNumberFormat="0" applyFont="0" applyFill="0" applyBorder="0" applyAlignment="0" applyProtection="0">
      <alignment horizontal="left"/>
    </xf>
    <xf numFmtId="0" fontId="16" fillId="0" borderId="0" applyNumberFormat="0" applyFont="0" applyFill="0" applyBorder="0" applyAlignment="0" applyProtection="0">
      <alignment horizontal="left"/>
    </xf>
    <xf numFmtId="0" fontId="16" fillId="0" borderId="0" applyNumberFormat="0" applyFont="0" applyFill="0" applyBorder="0" applyAlignment="0" applyProtection="0">
      <alignment horizontal="left"/>
    </xf>
    <xf numFmtId="0" fontId="16" fillId="0" borderId="0" applyNumberFormat="0" applyFont="0" applyFill="0" applyBorder="0" applyAlignment="0" applyProtection="0">
      <alignment horizontal="left"/>
    </xf>
    <xf numFmtId="0" fontId="16" fillId="0" borderId="0" applyNumberFormat="0" applyFont="0" applyFill="0" applyBorder="0" applyAlignment="0" applyProtection="0">
      <alignment horizontal="left"/>
    </xf>
    <xf numFmtId="0" fontId="16" fillId="0" borderId="0" applyNumberFormat="0" applyFont="0" applyFill="0" applyBorder="0" applyAlignment="0" applyProtection="0">
      <alignment horizontal="left"/>
    </xf>
    <xf numFmtId="0" fontId="16" fillId="0" borderId="0" applyNumberFormat="0" applyFont="0" applyFill="0" applyBorder="0" applyAlignment="0" applyProtection="0">
      <alignment horizontal="left"/>
    </xf>
    <xf numFmtId="0" fontId="16" fillId="0" borderId="0" applyNumberFormat="0" applyFont="0" applyFill="0" applyBorder="0" applyAlignment="0" applyProtection="0">
      <alignment horizontal="left"/>
    </xf>
    <xf numFmtId="15" fontId="16" fillId="0" borderId="0" applyFont="0" applyFill="0" applyBorder="0" applyAlignment="0" applyProtection="0"/>
    <xf numFmtId="15" fontId="16" fillId="0" borderId="0" applyFont="0" applyFill="0" applyBorder="0" applyAlignment="0" applyProtection="0"/>
    <xf numFmtId="15" fontId="16" fillId="0" borderId="0" applyFont="0" applyFill="0" applyBorder="0" applyAlignment="0" applyProtection="0"/>
    <xf numFmtId="15" fontId="16" fillId="0" borderId="0" applyFont="0" applyFill="0" applyBorder="0" applyAlignment="0" applyProtection="0"/>
    <xf numFmtId="15" fontId="16" fillId="0" borderId="0" applyFont="0" applyFill="0" applyBorder="0" applyAlignment="0" applyProtection="0"/>
    <xf numFmtId="15" fontId="16" fillId="0" borderId="0" applyFont="0" applyFill="0" applyBorder="0" applyAlignment="0" applyProtection="0"/>
    <xf numFmtId="15" fontId="16" fillId="0" borderId="0" applyFont="0" applyFill="0" applyBorder="0" applyAlignment="0" applyProtection="0"/>
    <xf numFmtId="15" fontId="16" fillId="0" borderId="0" applyFont="0" applyFill="0" applyBorder="0" applyAlignment="0" applyProtection="0"/>
    <xf numFmtId="15" fontId="16" fillId="0" borderId="0" applyFont="0" applyFill="0" applyBorder="0" applyAlignment="0" applyProtection="0"/>
    <xf numFmtId="15" fontId="16" fillId="0" borderId="0" applyFont="0" applyFill="0" applyBorder="0" applyAlignment="0" applyProtection="0"/>
    <xf numFmtId="15" fontId="16" fillId="0" borderId="0" applyFont="0" applyFill="0" applyBorder="0" applyAlignment="0" applyProtection="0"/>
    <xf numFmtId="15" fontId="16" fillId="0" borderId="0" applyFont="0" applyFill="0" applyBorder="0" applyAlignment="0" applyProtection="0"/>
    <xf numFmtId="15" fontId="16" fillId="0" borderId="0" applyFont="0" applyFill="0" applyBorder="0" applyAlignment="0" applyProtection="0"/>
    <xf numFmtId="15" fontId="16" fillId="0" borderId="0" applyFont="0" applyFill="0" applyBorder="0" applyAlignment="0" applyProtection="0"/>
    <xf numFmtId="15" fontId="16" fillId="0" borderId="0" applyFont="0" applyFill="0" applyBorder="0" applyAlignment="0" applyProtection="0"/>
    <xf numFmtId="15" fontId="16" fillId="0" borderId="0" applyFont="0" applyFill="0" applyBorder="0" applyAlignment="0" applyProtection="0"/>
    <xf numFmtId="15" fontId="16" fillId="0" borderId="0" applyFont="0" applyFill="0" applyBorder="0" applyAlignment="0" applyProtection="0"/>
    <xf numFmtId="15" fontId="16" fillId="0" borderId="0" applyFont="0" applyFill="0" applyBorder="0" applyAlignment="0" applyProtection="0"/>
    <xf numFmtId="15" fontId="16" fillId="0" borderId="0" applyFont="0" applyFill="0" applyBorder="0" applyAlignment="0" applyProtection="0"/>
    <xf numFmtId="15" fontId="16" fillId="0" borderId="0" applyFont="0" applyFill="0" applyBorder="0" applyAlignment="0" applyProtection="0"/>
    <xf numFmtId="15" fontId="16" fillId="0" borderId="0" applyFont="0" applyFill="0" applyBorder="0" applyAlignment="0" applyProtection="0"/>
    <xf numFmtId="15" fontId="16" fillId="0" borderId="0" applyFont="0" applyFill="0" applyBorder="0" applyAlignment="0" applyProtection="0"/>
    <xf numFmtId="15" fontId="16" fillId="0" borderId="0" applyFont="0" applyFill="0" applyBorder="0" applyAlignment="0" applyProtection="0"/>
    <xf numFmtId="15" fontId="16" fillId="0" borderId="0" applyFont="0" applyFill="0" applyBorder="0" applyAlignment="0" applyProtection="0"/>
    <xf numFmtId="15" fontId="16" fillId="0" borderId="0" applyFont="0" applyFill="0" applyBorder="0" applyAlignment="0" applyProtection="0"/>
    <xf numFmtId="15" fontId="16" fillId="0" borderId="0" applyFont="0" applyFill="0" applyBorder="0" applyAlignment="0" applyProtection="0"/>
    <xf numFmtId="15" fontId="16" fillId="0" borderId="0" applyFont="0" applyFill="0" applyBorder="0" applyAlignment="0" applyProtection="0"/>
    <xf numFmtId="4" fontId="16" fillId="0" borderId="0" applyFont="0" applyFill="0" applyBorder="0" applyAlignment="0" applyProtection="0"/>
    <xf numFmtId="4" fontId="16" fillId="0" borderId="0" applyFont="0" applyFill="0" applyBorder="0" applyAlignment="0" applyProtection="0"/>
    <xf numFmtId="4" fontId="16" fillId="0" borderId="0" applyFont="0" applyFill="0" applyBorder="0" applyAlignment="0" applyProtection="0"/>
    <xf numFmtId="4" fontId="16" fillId="0" borderId="0" applyFont="0" applyFill="0" applyBorder="0" applyAlignment="0" applyProtection="0"/>
    <xf numFmtId="4" fontId="16" fillId="0" borderId="0" applyFont="0" applyFill="0" applyBorder="0" applyAlignment="0" applyProtection="0"/>
    <xf numFmtId="4" fontId="16" fillId="0" borderId="0" applyFont="0" applyFill="0" applyBorder="0" applyAlignment="0" applyProtection="0"/>
    <xf numFmtId="4" fontId="16" fillId="0" borderId="0" applyFont="0" applyFill="0" applyBorder="0" applyAlignment="0" applyProtection="0"/>
    <xf numFmtId="4" fontId="16" fillId="0" borderId="0" applyFont="0" applyFill="0" applyBorder="0" applyAlignment="0" applyProtection="0"/>
    <xf numFmtId="4" fontId="16" fillId="0" borderId="0" applyFont="0" applyFill="0" applyBorder="0" applyAlignment="0" applyProtection="0"/>
    <xf numFmtId="4" fontId="16" fillId="0" borderId="0" applyFont="0" applyFill="0" applyBorder="0" applyAlignment="0" applyProtection="0"/>
    <xf numFmtId="4" fontId="16" fillId="0" borderId="0" applyFont="0" applyFill="0" applyBorder="0" applyAlignment="0" applyProtection="0"/>
    <xf numFmtId="4" fontId="16" fillId="0" borderId="0" applyFont="0" applyFill="0" applyBorder="0" applyAlignment="0" applyProtection="0"/>
    <xf numFmtId="4" fontId="16" fillId="0" borderId="0" applyFont="0" applyFill="0" applyBorder="0" applyAlignment="0" applyProtection="0"/>
    <xf numFmtId="4" fontId="16" fillId="0" borderId="0" applyFont="0" applyFill="0" applyBorder="0" applyAlignment="0" applyProtection="0"/>
    <xf numFmtId="4" fontId="16" fillId="0" borderId="0" applyFont="0" applyFill="0" applyBorder="0" applyAlignment="0" applyProtection="0"/>
    <xf numFmtId="4" fontId="16" fillId="0" borderId="0" applyFont="0" applyFill="0" applyBorder="0" applyAlignment="0" applyProtection="0"/>
    <xf numFmtId="4" fontId="16" fillId="0" borderId="0" applyFont="0" applyFill="0" applyBorder="0" applyAlignment="0" applyProtection="0"/>
    <xf numFmtId="4" fontId="16" fillId="0" borderId="0" applyFont="0" applyFill="0" applyBorder="0" applyAlignment="0" applyProtection="0"/>
    <xf numFmtId="4" fontId="16" fillId="0" borderId="0" applyFont="0" applyFill="0" applyBorder="0" applyAlignment="0" applyProtection="0"/>
    <xf numFmtId="4" fontId="16" fillId="0" borderId="0" applyFont="0" applyFill="0" applyBorder="0" applyAlignment="0" applyProtection="0"/>
    <xf numFmtId="4" fontId="16" fillId="0" borderId="0" applyFont="0" applyFill="0" applyBorder="0" applyAlignment="0" applyProtection="0"/>
    <xf numFmtId="4" fontId="16" fillId="0" borderId="0" applyFont="0" applyFill="0" applyBorder="0" applyAlignment="0" applyProtection="0"/>
    <xf numFmtId="4" fontId="16" fillId="0" borderId="0" applyFont="0" applyFill="0" applyBorder="0" applyAlignment="0" applyProtection="0"/>
    <xf numFmtId="4" fontId="16" fillId="0" borderId="0" applyFont="0" applyFill="0" applyBorder="0" applyAlignment="0" applyProtection="0"/>
    <xf numFmtId="4" fontId="16" fillId="0" borderId="0" applyFont="0" applyFill="0" applyBorder="0" applyAlignment="0" applyProtection="0"/>
    <xf numFmtId="4" fontId="16" fillId="0" borderId="0" applyFont="0" applyFill="0" applyBorder="0" applyAlignment="0" applyProtection="0"/>
    <xf numFmtId="4" fontId="16" fillId="0" borderId="0" applyFont="0" applyFill="0" applyBorder="0" applyAlignment="0" applyProtection="0"/>
    <xf numFmtId="4" fontId="16" fillId="0" borderId="0" applyFont="0" applyFill="0" applyBorder="0" applyAlignment="0" applyProtection="0"/>
    <xf numFmtId="4" fontId="16" fillId="0" borderId="0" applyFont="0" applyFill="0" applyBorder="0" applyAlignment="0" applyProtection="0"/>
    <xf numFmtId="3" fontId="12" fillId="0" borderId="0">
      <alignment horizontal="left" vertical="top"/>
    </xf>
    <xf numFmtId="3" fontId="12" fillId="0" borderId="0">
      <alignment horizontal="left" vertical="top"/>
    </xf>
    <xf numFmtId="225" fontId="181" fillId="0" borderId="47"/>
    <xf numFmtId="0" fontId="94" fillId="0" borderId="19">
      <alignment horizontal="center"/>
    </xf>
    <xf numFmtId="0" fontId="94" fillId="0" borderId="19">
      <alignment horizontal="center"/>
    </xf>
    <xf numFmtId="0" fontId="94" fillId="0" borderId="19">
      <alignment horizontal="center"/>
    </xf>
    <xf numFmtId="0" fontId="94" fillId="0" borderId="19">
      <alignment horizontal="center"/>
    </xf>
    <xf numFmtId="0" fontId="94" fillId="0" borderId="19">
      <alignment horizontal="center"/>
    </xf>
    <xf numFmtId="0" fontId="94" fillId="0" borderId="19">
      <alignment horizontal="center"/>
    </xf>
    <xf numFmtId="0" fontId="94" fillId="0" borderId="19">
      <alignment horizontal="center"/>
    </xf>
    <xf numFmtId="0" fontId="94" fillId="0" borderId="19">
      <alignment horizontal="center"/>
    </xf>
    <xf numFmtId="0" fontId="94" fillId="0" borderId="19">
      <alignment horizontal="center"/>
    </xf>
    <xf numFmtId="0" fontId="94" fillId="0" borderId="19">
      <alignment horizontal="center"/>
    </xf>
    <xf numFmtId="0" fontId="94" fillId="0" borderId="19">
      <alignment horizontal="center"/>
    </xf>
    <xf numFmtId="0" fontId="94" fillId="0" borderId="19">
      <alignment horizontal="center"/>
    </xf>
    <xf numFmtId="0" fontId="94" fillId="0" borderId="19">
      <alignment horizontal="center"/>
    </xf>
    <xf numFmtId="0" fontId="94" fillId="0" borderId="19">
      <alignment horizontal="center"/>
    </xf>
    <xf numFmtId="0" fontId="94" fillId="0" borderId="19">
      <alignment horizontal="center"/>
    </xf>
    <xf numFmtId="0" fontId="94" fillId="0" borderId="19">
      <alignment horizontal="center"/>
    </xf>
    <xf numFmtId="0" fontId="94" fillId="0" borderId="19">
      <alignment horizontal="center"/>
    </xf>
    <xf numFmtId="0" fontId="94" fillId="0" borderId="19">
      <alignment horizontal="center"/>
    </xf>
    <xf numFmtId="0" fontId="94" fillId="0" borderId="19">
      <alignment horizontal="center"/>
    </xf>
    <xf numFmtId="0" fontId="94" fillId="0" borderId="19">
      <alignment horizontal="center"/>
    </xf>
    <xf numFmtId="0" fontId="94" fillId="0" borderId="19">
      <alignment horizontal="center"/>
    </xf>
    <xf numFmtId="0" fontId="94" fillId="0" borderId="19">
      <alignment horizontal="center"/>
    </xf>
    <xf numFmtId="0" fontId="94" fillId="0" borderId="19">
      <alignment horizontal="center"/>
    </xf>
    <xf numFmtId="0" fontId="94" fillId="0" borderId="19">
      <alignment horizontal="center"/>
    </xf>
    <xf numFmtId="0" fontId="94" fillId="0" borderId="19">
      <alignment horizontal="center"/>
    </xf>
    <xf numFmtId="0" fontId="94" fillId="0" borderId="19">
      <alignment horizontal="center"/>
    </xf>
    <xf numFmtId="0" fontId="94" fillId="0" borderId="19">
      <alignment horizontal="center"/>
    </xf>
    <xf numFmtId="0" fontId="94" fillId="0" borderId="19">
      <alignment horizontal="center"/>
    </xf>
    <xf numFmtId="0" fontId="94" fillId="0" borderId="19">
      <alignment horizontal="center"/>
    </xf>
    <xf numFmtId="0" fontId="94" fillId="0" borderId="19">
      <alignment horizontal="center"/>
    </xf>
    <xf numFmtId="0" fontId="94" fillId="0" borderId="19">
      <alignment horizontal="center"/>
    </xf>
    <xf numFmtId="0" fontId="94" fillId="0" borderId="19">
      <alignment horizontal="center"/>
    </xf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0" fontId="16" fillId="60" borderId="0" applyNumberFormat="0" applyFont="0" applyBorder="0" applyAlignment="0" applyProtection="0"/>
    <xf numFmtId="0" fontId="16" fillId="60" borderId="0" applyNumberFormat="0" applyFont="0" applyBorder="0" applyAlignment="0" applyProtection="0"/>
    <xf numFmtId="0" fontId="16" fillId="60" borderId="0" applyNumberFormat="0" applyFont="0" applyBorder="0" applyAlignment="0" applyProtection="0"/>
    <xf numFmtId="0" fontId="16" fillId="60" borderId="0" applyNumberFormat="0" applyFont="0" applyBorder="0" applyAlignment="0" applyProtection="0"/>
    <xf numFmtId="0" fontId="16" fillId="60" borderId="0" applyNumberFormat="0" applyFont="0" applyBorder="0" applyAlignment="0" applyProtection="0"/>
    <xf numFmtId="0" fontId="16" fillId="60" borderId="0" applyNumberFormat="0" applyFont="0" applyBorder="0" applyAlignment="0" applyProtection="0"/>
    <xf numFmtId="0" fontId="16" fillId="60" borderId="0" applyNumberFormat="0" applyFont="0" applyBorder="0" applyAlignment="0" applyProtection="0"/>
    <xf numFmtId="0" fontId="16" fillId="60" borderId="0" applyNumberFormat="0" applyFont="0" applyBorder="0" applyAlignment="0" applyProtection="0"/>
    <xf numFmtId="0" fontId="16" fillId="60" borderId="0" applyNumberFormat="0" applyFont="0" applyBorder="0" applyAlignment="0" applyProtection="0"/>
    <xf numFmtId="0" fontId="16" fillId="60" borderId="0" applyNumberFormat="0" applyFont="0" applyBorder="0" applyAlignment="0" applyProtection="0"/>
    <xf numFmtId="0" fontId="16" fillId="60" borderId="0" applyNumberFormat="0" applyFont="0" applyBorder="0" applyAlignment="0" applyProtection="0"/>
    <xf numFmtId="0" fontId="16" fillId="60" borderId="0" applyNumberFormat="0" applyFont="0" applyBorder="0" applyAlignment="0" applyProtection="0"/>
    <xf numFmtId="0" fontId="16" fillId="60" borderId="0" applyNumberFormat="0" applyFont="0" applyBorder="0" applyAlignment="0" applyProtection="0"/>
    <xf numFmtId="0" fontId="16" fillId="60" borderId="0" applyNumberFormat="0" applyFont="0" applyBorder="0" applyAlignment="0" applyProtection="0"/>
    <xf numFmtId="0" fontId="16" fillId="60" borderId="0" applyNumberFormat="0" applyFont="0" applyBorder="0" applyAlignment="0" applyProtection="0"/>
    <xf numFmtId="0" fontId="16" fillId="60" borderId="0" applyNumberFormat="0" applyFont="0" applyBorder="0" applyAlignment="0" applyProtection="0"/>
    <xf numFmtId="0" fontId="16" fillId="60" borderId="0" applyNumberFormat="0" applyFont="0" applyBorder="0" applyAlignment="0" applyProtection="0"/>
    <xf numFmtId="0" fontId="16" fillId="60" borderId="0" applyNumberFormat="0" applyFont="0" applyBorder="0" applyAlignment="0" applyProtection="0"/>
    <xf numFmtId="0" fontId="16" fillId="60" borderId="0" applyNumberFormat="0" applyFont="0" applyBorder="0" applyAlignment="0" applyProtection="0"/>
    <xf numFmtId="0" fontId="16" fillId="60" borderId="0" applyNumberFormat="0" applyFont="0" applyBorder="0" applyAlignment="0" applyProtection="0"/>
    <xf numFmtId="0" fontId="16" fillId="60" borderId="0" applyNumberFormat="0" applyFont="0" applyBorder="0" applyAlignment="0" applyProtection="0"/>
    <xf numFmtId="0" fontId="16" fillId="60" borderId="0" applyNumberFormat="0" applyFont="0" applyBorder="0" applyAlignment="0" applyProtection="0"/>
    <xf numFmtId="0" fontId="16" fillId="60" borderId="0" applyNumberFormat="0" applyFont="0" applyBorder="0" applyAlignment="0" applyProtection="0"/>
    <xf numFmtId="0" fontId="16" fillId="60" borderId="0" applyNumberFormat="0" applyFont="0" applyBorder="0" applyAlignment="0" applyProtection="0"/>
    <xf numFmtId="0" fontId="16" fillId="60" borderId="0" applyNumberFormat="0" applyFont="0" applyBorder="0" applyAlignment="0" applyProtection="0"/>
    <xf numFmtId="0" fontId="16" fillId="60" borderId="0" applyNumberFormat="0" applyFont="0" applyBorder="0" applyAlignment="0" applyProtection="0"/>
    <xf numFmtId="3" fontId="12" fillId="0" borderId="0">
      <alignment horizontal="right" vertical="top"/>
    </xf>
    <xf numFmtId="3" fontId="12" fillId="0" borderId="0">
      <alignment horizontal="right" vertical="top"/>
    </xf>
    <xf numFmtId="41" fontId="45" fillId="5" borderId="47" applyFill="0"/>
    <xf numFmtId="0" fontId="182" fillId="0" borderId="0">
      <alignment horizontal="left" indent="7"/>
    </xf>
    <xf numFmtId="41" fontId="45" fillId="0" borderId="47" applyFill="0">
      <alignment horizontal="left" indent="2"/>
    </xf>
    <xf numFmtId="190" fontId="183" fillId="0" borderId="11" applyFill="0">
      <alignment horizontal="right"/>
    </xf>
    <xf numFmtId="0" fontId="13" fillId="0" borderId="7" applyNumberFormat="0" applyFont="0" applyBorder="0">
      <alignment horizontal="right"/>
    </xf>
    <xf numFmtId="0" fontId="184" fillId="0" borderId="0" applyFill="0"/>
    <xf numFmtId="0" fontId="29" fillId="0" borderId="0" applyFill="0"/>
    <xf numFmtId="4" fontId="183" fillId="0" borderId="11" applyFill="0"/>
    <xf numFmtId="0" fontId="12" fillId="0" borderId="0" applyNumberFormat="0" applyFont="0" applyBorder="0" applyAlignment="0"/>
    <xf numFmtId="0" fontId="12" fillId="0" borderId="0" applyNumberFormat="0" applyFont="0" applyBorder="0" applyAlignment="0"/>
    <xf numFmtId="0" fontId="50" fillId="0" borderId="0" applyFill="0">
      <alignment horizontal="left" indent="1"/>
    </xf>
    <xf numFmtId="0" fontId="185" fillId="0" borderId="0" applyFill="0">
      <alignment horizontal="left" indent="1"/>
    </xf>
    <xf numFmtId="4" fontId="74" fillId="0" borderId="0" applyFill="0"/>
    <xf numFmtId="0" fontId="12" fillId="0" borderId="0" applyNumberFormat="0" applyFont="0" applyFill="0" applyBorder="0" applyAlignment="0"/>
    <xf numFmtId="0" fontId="12" fillId="0" borderId="0" applyNumberFormat="0" applyFont="0" applyFill="0" applyBorder="0" applyAlignment="0"/>
    <xf numFmtId="0" fontId="50" fillId="0" borderId="0" applyFill="0">
      <alignment horizontal="left" indent="2"/>
    </xf>
    <xf numFmtId="0" fontId="29" fillId="0" borderId="0" applyFill="0">
      <alignment horizontal="left" indent="2"/>
    </xf>
    <xf numFmtId="4" fontId="74" fillId="0" borderId="0" applyFill="0"/>
    <xf numFmtId="0" fontId="12" fillId="0" borderId="0" applyNumberFormat="0" applyFont="0" applyBorder="0" applyAlignment="0"/>
    <xf numFmtId="0" fontId="12" fillId="0" borderId="0" applyNumberFormat="0" applyFont="0" applyBorder="0" applyAlignment="0"/>
    <xf numFmtId="0" fontId="52" fillId="0" borderId="0">
      <alignment horizontal="left" indent="3"/>
    </xf>
    <xf numFmtId="0" fontId="186" fillId="0" borderId="0" applyFill="0">
      <alignment horizontal="left" indent="3"/>
    </xf>
    <xf numFmtId="4" fontId="74" fillId="0" borderId="0" applyFill="0"/>
    <xf numFmtId="0" fontId="12" fillId="0" borderId="0" applyNumberFormat="0" applyFont="0" applyBorder="0" applyAlignment="0"/>
    <xf numFmtId="0" fontId="12" fillId="0" borderId="0" applyNumberFormat="0" applyFont="0" applyBorder="0" applyAlignment="0"/>
    <xf numFmtId="0" fontId="81" fillId="0" borderId="0">
      <alignment horizontal="left" indent="4"/>
    </xf>
    <xf numFmtId="0" fontId="12" fillId="0" borderId="0" applyFill="0">
      <alignment horizontal="left" indent="4"/>
    </xf>
    <xf numFmtId="0" fontId="12" fillId="0" borderId="0" applyFill="0">
      <alignment horizontal="left" indent="4"/>
    </xf>
    <xf numFmtId="4" fontId="82" fillId="0" borderId="0" applyFill="0"/>
    <xf numFmtId="0" fontId="12" fillId="0" borderId="0" applyNumberFormat="0" applyFont="0" applyBorder="0" applyAlignment="0"/>
    <xf numFmtId="0" fontId="12" fillId="0" borderId="0" applyNumberFormat="0" applyFont="0" applyBorder="0" applyAlignment="0"/>
    <xf numFmtId="0" fontId="83" fillId="0" borderId="0">
      <alignment horizontal="left" indent="5"/>
    </xf>
    <xf numFmtId="0" fontId="23" fillId="0" borderId="0" applyFill="0">
      <alignment horizontal="left" indent="5"/>
    </xf>
    <xf numFmtId="4" fontId="84" fillId="0" borderId="0" applyFill="0"/>
    <xf numFmtId="0" fontId="12" fillId="0" borderId="0" applyNumberFormat="0" applyFont="0" applyFill="0" applyBorder="0" applyAlignment="0"/>
    <xf numFmtId="0" fontId="12" fillId="0" borderId="0" applyNumberFormat="0" applyFont="0" applyFill="0" applyBorder="0" applyAlignment="0"/>
    <xf numFmtId="0" fontId="85" fillId="0" borderId="0" applyFill="0">
      <alignment horizontal="left" indent="6"/>
    </xf>
    <xf numFmtId="0" fontId="82" fillId="0" borderId="0" applyFill="0">
      <alignment horizontal="left" indent="6"/>
    </xf>
    <xf numFmtId="3" fontId="187" fillId="0" borderId="0" applyNumberFormat="0"/>
    <xf numFmtId="3" fontId="188" fillId="0" borderId="0" applyNumberFormat="0" applyFill="0" applyBorder="0" applyAlignment="0"/>
    <xf numFmtId="198" fontId="189" fillId="0" borderId="0" applyNumberFormat="0" applyFill="0" applyBorder="0" applyAlignment="0" applyProtection="0">
      <alignment horizontal="left"/>
    </xf>
    <xf numFmtId="0" fontId="21" fillId="0" borderId="0" applyNumberFormat="0" applyBorder="0" applyAlignment="0" applyProtection="0"/>
    <xf numFmtId="0" fontId="148" fillId="37" borderId="0">
      <alignment horizontal="center"/>
    </xf>
    <xf numFmtId="49" fontId="190" fillId="3" borderId="0">
      <alignment horizontal="center"/>
    </xf>
    <xf numFmtId="0" fontId="114" fillId="0" borderId="0"/>
    <xf numFmtId="0" fontId="114" fillId="0" borderId="0"/>
    <xf numFmtId="0" fontId="114" fillId="0" borderId="0"/>
    <xf numFmtId="0" fontId="95" fillId="9" borderId="0">
      <alignment horizontal="center"/>
    </xf>
    <xf numFmtId="0" fontId="95" fillId="9" borderId="0">
      <alignment horizontal="centerContinuous"/>
    </xf>
    <xf numFmtId="0" fontId="191" fillId="3" borderId="0">
      <alignment horizontal="left"/>
    </xf>
    <xf numFmtId="49" fontId="191" fillId="3" borderId="0">
      <alignment horizontal="center"/>
    </xf>
    <xf numFmtId="0" fontId="92" fillId="9" borderId="0">
      <alignment horizontal="left"/>
    </xf>
    <xf numFmtId="49" fontId="191" fillId="3" borderId="0">
      <alignment horizontal="left"/>
    </xf>
    <xf numFmtId="0" fontId="92" fillId="9" borderId="0">
      <alignment horizontal="centerContinuous"/>
    </xf>
    <xf numFmtId="0" fontId="92" fillId="9" borderId="0">
      <alignment horizontal="right"/>
    </xf>
    <xf numFmtId="49" fontId="148" fillId="3" borderId="0">
      <alignment horizontal="left"/>
    </xf>
    <xf numFmtId="0" fontId="95" fillId="9" borderId="0">
      <alignment horizontal="right"/>
    </xf>
    <xf numFmtId="0" fontId="192" fillId="0" borderId="0" applyNumberFormat="0" applyFill="0" applyBorder="0" applyAlignment="0" applyProtection="0"/>
    <xf numFmtId="0" fontId="191" fillId="26" borderId="0">
      <alignment horizontal="center"/>
    </xf>
    <xf numFmtId="0" fontId="40" fillId="26" borderId="0">
      <alignment horizontal="center"/>
    </xf>
    <xf numFmtId="37" fontId="193" fillId="0" borderId="0"/>
    <xf numFmtId="37" fontId="193" fillId="61" borderId="17"/>
    <xf numFmtId="0" fontId="194" fillId="5" borderId="17">
      <alignment horizontal="center"/>
    </xf>
    <xf numFmtId="38" fontId="12" fillId="62" borderId="0" applyNumberFormat="0" applyFont="0" applyBorder="0" applyAlignment="0" applyProtection="0"/>
    <xf numFmtId="0" fontId="15" fillId="63" borderId="0" applyNumberFormat="0" applyFont="0" applyBorder="0" applyAlignment="0" applyProtection="0"/>
    <xf numFmtId="0" fontId="195" fillId="64" borderId="0" applyNumberFormat="0" applyFont="0" applyBorder="0" applyAlignment="0" applyProtection="0">
      <alignment horizontal="center"/>
    </xf>
    <xf numFmtId="226" fontId="21" fillId="0" borderId="0" applyFont="0" applyFill="0" applyBorder="0" applyAlignment="0" applyProtection="0"/>
    <xf numFmtId="0" fontId="196" fillId="0" borderId="0"/>
    <xf numFmtId="37" fontId="46" fillId="0" borderId="48">
      <alignment horizontal="left"/>
    </xf>
    <xf numFmtId="0" fontId="12" fillId="65" borderId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2" fontId="12" fillId="0" borderId="0" applyFont="0" applyFill="0" applyBorder="0" applyProtection="0">
      <alignment horizontal="right"/>
    </xf>
    <xf numFmtId="2" fontId="12" fillId="0" borderId="0" applyFont="0" applyFill="0" applyBorder="0" applyProtection="0">
      <alignment horizontal="right"/>
    </xf>
    <xf numFmtId="2" fontId="12" fillId="0" borderId="0" applyFont="0" applyFill="0" applyBorder="0" applyProtection="0">
      <alignment horizontal="right"/>
    </xf>
    <xf numFmtId="2" fontId="12" fillId="0" borderId="0" applyFont="0" applyFill="0" applyBorder="0" applyProtection="0">
      <alignment horizontal="right"/>
    </xf>
    <xf numFmtId="0" fontId="13" fillId="0" borderId="0" applyNumberFormat="0" applyFill="0" applyBorder="0" applyProtection="0">
      <alignment horizontal="right"/>
    </xf>
    <xf numFmtId="0" fontId="13" fillId="0" borderId="0" applyNumberFormat="0" applyFill="0" applyBorder="0" applyProtection="0">
      <alignment horizontal="right"/>
    </xf>
    <xf numFmtId="0" fontId="70" fillId="0" borderId="0" applyNumberFormat="0" applyBorder="0" applyAlignment="0"/>
    <xf numFmtId="0" fontId="12" fillId="0" borderId="0"/>
    <xf numFmtId="0" fontId="191" fillId="0" borderId="0" applyNumberFormat="0" applyBorder="0" applyAlignment="0"/>
    <xf numFmtId="0" fontId="12" fillId="0" borderId="0"/>
    <xf numFmtId="0" fontId="197" fillId="0" borderId="0" applyNumberFormat="0" applyBorder="0" applyAlignment="0"/>
    <xf numFmtId="0" fontId="12" fillId="0" borderId="0"/>
    <xf numFmtId="0" fontId="148" fillId="0" borderId="0" applyNumberFormat="0" applyBorder="0" applyAlignment="0"/>
    <xf numFmtId="0" fontId="12" fillId="0" borderId="0"/>
    <xf numFmtId="0" fontId="198" fillId="0" borderId="0"/>
    <xf numFmtId="0" fontId="51" fillId="0" borderId="0">
      <alignment horizontal="left"/>
    </xf>
    <xf numFmtId="0" fontId="114" fillId="0" borderId="0"/>
    <xf numFmtId="0" fontId="114" fillId="0" borderId="0"/>
    <xf numFmtId="0" fontId="114" fillId="0" borderId="0"/>
    <xf numFmtId="172" fontId="199" fillId="0" borderId="0"/>
    <xf numFmtId="0" fontId="183" fillId="0" borderId="0" applyFill="0" applyBorder="0" applyProtection="0">
      <alignment horizontal="center" vertical="center"/>
    </xf>
    <xf numFmtId="0" fontId="183" fillId="0" borderId="0" applyFill="0" applyBorder="0" applyProtection="0"/>
    <xf numFmtId="0" fontId="13" fillId="0" borderId="0" applyFill="0" applyBorder="0" applyProtection="0">
      <alignment horizontal="left"/>
    </xf>
    <xf numFmtId="0" fontId="200" fillId="0" borderId="0" applyFill="0" applyBorder="0" applyProtection="0">
      <alignment horizontal="left" vertical="top"/>
    </xf>
    <xf numFmtId="227" fontId="201" fillId="0" borderId="0" applyFill="0" applyBorder="0" applyAlignment="0" applyProtection="0">
      <alignment horizontal="right"/>
    </xf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4" fillId="0" borderId="49" applyNumberFormat="0" applyFill="0" applyAlignment="0" applyProtection="0"/>
    <xf numFmtId="0" fontId="204" fillId="0" borderId="49" applyNumberFormat="0" applyFill="0" applyAlignment="0" applyProtection="0"/>
    <xf numFmtId="0" fontId="204" fillId="0" borderId="49" applyNumberFormat="0" applyFill="0" applyAlignment="0" applyProtection="0"/>
    <xf numFmtId="0" fontId="204" fillId="0" borderId="49" applyNumberFormat="0" applyFill="0" applyAlignment="0" applyProtection="0"/>
    <xf numFmtId="0" fontId="204" fillId="0" borderId="49" applyNumberFormat="0" applyFill="0" applyAlignment="0" applyProtection="0"/>
    <xf numFmtId="0" fontId="204" fillId="0" borderId="49" applyNumberFormat="0" applyFill="0" applyAlignment="0" applyProtection="0"/>
    <xf numFmtId="0" fontId="204" fillId="0" borderId="50" applyNumberFormat="0" applyFill="0" applyAlignment="0" applyProtection="0"/>
    <xf numFmtId="0" fontId="204" fillId="0" borderId="50" applyNumberFormat="0" applyFill="0" applyAlignment="0" applyProtection="0"/>
    <xf numFmtId="0" fontId="148" fillId="0" borderId="51" applyNumberFormat="0" applyFill="0" applyAlignment="0" applyProtection="0"/>
    <xf numFmtId="0" fontId="204" fillId="0" borderId="50" applyNumberFormat="0" applyFill="0" applyAlignment="0" applyProtection="0"/>
    <xf numFmtId="0" fontId="204" fillId="0" borderId="49" applyNumberFormat="0" applyFill="0" applyAlignment="0" applyProtection="0"/>
    <xf numFmtId="0" fontId="204" fillId="0" borderId="50" applyNumberFormat="0" applyFill="0" applyAlignment="0" applyProtection="0"/>
    <xf numFmtId="0" fontId="204" fillId="0" borderId="50" applyNumberFormat="0" applyFill="0" applyAlignment="0" applyProtection="0"/>
    <xf numFmtId="0" fontId="204" fillId="0" borderId="49" applyNumberFormat="0" applyFill="0" applyAlignment="0" applyProtection="0"/>
    <xf numFmtId="0" fontId="204" fillId="0" borderId="50" applyNumberFormat="0" applyFill="0" applyAlignment="0" applyProtection="0"/>
    <xf numFmtId="228" fontId="12" fillId="0" borderId="9">
      <protection locked="0"/>
    </xf>
    <xf numFmtId="228" fontId="12" fillId="0" borderId="9">
      <protection locked="0"/>
    </xf>
    <xf numFmtId="206" fontId="122" fillId="0" borderId="21">
      <protection locked="0"/>
    </xf>
    <xf numFmtId="0" fontId="148" fillId="0" borderId="49" applyNumberFormat="0" applyFill="0" applyAlignment="0" applyProtection="0"/>
    <xf numFmtId="0" fontId="204" fillId="0" borderId="50" applyNumberFormat="0" applyFill="0" applyAlignment="0" applyProtection="0"/>
    <xf numFmtId="0" fontId="204" fillId="0" borderId="50" applyNumberFormat="0" applyFill="0" applyAlignment="0" applyProtection="0"/>
    <xf numFmtId="0" fontId="204" fillId="0" borderId="50" applyNumberFormat="0" applyFill="0" applyAlignment="0" applyProtection="0"/>
    <xf numFmtId="0" fontId="204" fillId="0" borderId="50" applyNumberFormat="0" applyFill="0" applyAlignment="0" applyProtection="0"/>
    <xf numFmtId="0" fontId="148" fillId="0" borderId="49" applyNumberFormat="0" applyFill="0" applyAlignment="0" applyProtection="0"/>
    <xf numFmtId="0" fontId="204" fillId="0" borderId="50" applyNumberFormat="0" applyFill="0" applyAlignment="0" applyProtection="0"/>
    <xf numFmtId="0" fontId="204" fillId="0" borderId="50" applyNumberFormat="0" applyFill="0" applyAlignment="0" applyProtection="0"/>
    <xf numFmtId="0" fontId="148" fillId="0" borderId="49" applyNumberFormat="0" applyFill="0" applyAlignment="0" applyProtection="0"/>
    <xf numFmtId="0" fontId="204" fillId="0" borderId="50" applyNumberFormat="0" applyFill="0" applyAlignment="0" applyProtection="0"/>
    <xf numFmtId="0" fontId="204" fillId="0" borderId="50" applyNumberFormat="0" applyFill="0" applyAlignment="0" applyProtection="0"/>
    <xf numFmtId="0" fontId="205" fillId="0" borderId="50" applyNumberFormat="0" applyFill="0" applyAlignment="0" applyProtection="0"/>
    <xf numFmtId="0" fontId="204" fillId="0" borderId="50" applyNumberFormat="0" applyFill="0" applyAlignment="0" applyProtection="0"/>
    <xf numFmtId="0" fontId="204" fillId="0" borderId="50" applyNumberFormat="0" applyFill="0" applyAlignment="0" applyProtection="0"/>
    <xf numFmtId="0" fontId="148" fillId="0" borderId="50" applyNumberFormat="0" applyFill="0" applyAlignment="0" applyProtection="0"/>
    <xf numFmtId="0" fontId="204" fillId="0" borderId="50" applyNumberFormat="0" applyFill="0" applyAlignment="0" applyProtection="0"/>
    <xf numFmtId="0" fontId="204" fillId="0" borderId="50" applyNumberFormat="0" applyFill="0" applyAlignment="0" applyProtection="0"/>
    <xf numFmtId="0" fontId="204" fillId="0" borderId="50" applyNumberFormat="0" applyFill="0" applyAlignment="0" applyProtection="0"/>
    <xf numFmtId="0" fontId="204" fillId="0" borderId="49" applyNumberFormat="0" applyFill="0" applyAlignment="0" applyProtection="0"/>
    <xf numFmtId="0" fontId="204" fillId="0" borderId="49" applyNumberFormat="0" applyFill="0" applyAlignment="0" applyProtection="0"/>
    <xf numFmtId="0" fontId="204" fillId="0" borderId="50" applyNumberFormat="0" applyFill="0" applyAlignment="0" applyProtection="0"/>
    <xf numFmtId="0" fontId="204" fillId="0" borderId="49" applyNumberFormat="0" applyFill="0" applyAlignment="0" applyProtection="0"/>
    <xf numFmtId="0" fontId="204" fillId="0" borderId="49" applyNumberFormat="0" applyFill="0" applyAlignment="0" applyProtection="0"/>
    <xf numFmtId="37" fontId="206" fillId="0" borderId="0" applyNumberFormat="0"/>
    <xf numFmtId="191" fontId="207" fillId="0" borderId="0">
      <alignment horizontal="left"/>
      <protection locked="0"/>
    </xf>
    <xf numFmtId="229" fontId="12" fillId="0" borderId="0"/>
    <xf numFmtId="229" fontId="12" fillId="0" borderId="0"/>
    <xf numFmtId="38" fontId="21" fillId="10" borderId="0" applyNumberFormat="0" applyBorder="0" applyAlignment="0" applyProtection="0"/>
    <xf numFmtId="191" fontId="208" fillId="0" borderId="0"/>
    <xf numFmtId="0" fontId="209" fillId="0" borderId="0" applyNumberFormat="0" applyFont="0" applyFill="0"/>
    <xf numFmtId="37" fontId="21" fillId="10" borderId="0" applyNumberFormat="0" applyBorder="0" applyAlignment="0" applyProtection="0"/>
    <xf numFmtId="37" fontId="21" fillId="10" borderId="0" applyNumberFormat="0" applyBorder="0" applyAlignment="0" applyProtection="0"/>
    <xf numFmtId="37" fontId="21" fillId="10" borderId="0" applyNumberFormat="0" applyBorder="0" applyAlignment="0" applyProtection="0"/>
    <xf numFmtId="37" fontId="21" fillId="10" borderId="0" applyNumberFormat="0" applyBorder="0" applyAlignment="0" applyProtection="0"/>
    <xf numFmtId="37" fontId="21" fillId="0" borderId="0"/>
    <xf numFmtId="37" fontId="21" fillId="0" borderId="0"/>
    <xf numFmtId="37" fontId="21" fillId="0" borderId="0"/>
    <xf numFmtId="37" fontId="21" fillId="0" borderId="0"/>
    <xf numFmtId="37" fontId="21" fillId="10" borderId="0" applyNumberFormat="0" applyBorder="0" applyAlignment="0" applyProtection="0"/>
    <xf numFmtId="14" fontId="195" fillId="0" borderId="0" applyNumberFormat="0" applyFont="0" applyBorder="0" applyAlignment="0" applyProtection="0">
      <alignment horizontal="center"/>
    </xf>
    <xf numFmtId="0" fontId="210" fillId="3" borderId="0">
      <alignment horizontal="center"/>
    </xf>
    <xf numFmtId="0" fontId="86" fillId="66" borderId="3"/>
    <xf numFmtId="0" fontId="86" fillId="66" borderId="3"/>
    <xf numFmtId="0" fontId="86" fillId="66" borderId="3"/>
    <xf numFmtId="0" fontId="86" fillId="66" borderId="3"/>
    <xf numFmtId="0" fontId="86" fillId="66" borderId="3"/>
    <xf numFmtId="0" fontId="86" fillId="66" borderId="3"/>
    <xf numFmtId="0" fontId="86" fillId="66" borderId="3"/>
    <xf numFmtId="0" fontId="86" fillId="66" borderId="3"/>
    <xf numFmtId="0" fontId="86" fillId="66" borderId="3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191" fontId="69" fillId="0" borderId="0" applyFont="0" applyFill="0" applyBorder="0" applyProtection="0">
      <alignment horizontal="right"/>
    </xf>
    <xf numFmtId="0" fontId="105" fillId="67" borderId="52">
      <alignment horizontal="center" vertical="top"/>
    </xf>
    <xf numFmtId="230" fontId="21" fillId="0" borderId="0" applyFill="0" applyProtection="0"/>
    <xf numFmtId="176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0" fontId="12" fillId="0" borderId="0"/>
    <xf numFmtId="0" fontId="213" fillId="0" borderId="0" applyNumberFormat="0" applyFill="0" applyBorder="0" applyAlignment="0" applyProtection="0">
      <alignment vertical="top"/>
      <protection locked="0"/>
    </xf>
    <xf numFmtId="44" fontId="9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231" fontId="214" fillId="0" borderId="60" applyNumberFormat="0" applyProtection="0">
      <alignment horizontal="right" vertical="center"/>
    </xf>
    <xf numFmtId="231" fontId="215" fillId="0" borderId="61" applyNumberFormat="0" applyProtection="0">
      <alignment horizontal="right" vertical="center"/>
    </xf>
    <xf numFmtId="0" fontId="215" fillId="68" borderId="62" applyNumberFormat="0" applyAlignment="0" applyProtection="0">
      <alignment horizontal="left" vertical="center" indent="1"/>
    </xf>
    <xf numFmtId="0" fontId="216" fillId="0" borderId="63" applyNumberFormat="0" applyFill="0" applyBorder="0" applyAlignment="0" applyProtection="0"/>
    <xf numFmtId="0" fontId="217" fillId="69" borderId="62" applyNumberFormat="0" applyAlignment="0" applyProtection="0">
      <alignment horizontal="left" vertical="center" indent="1"/>
    </xf>
    <xf numFmtId="0" fontId="217" fillId="70" borderId="62" applyNumberFormat="0" applyAlignment="0" applyProtection="0">
      <alignment horizontal="left" vertical="center" indent="1"/>
    </xf>
    <xf numFmtId="0" fontId="217" fillId="71" borderId="62" applyNumberFormat="0" applyAlignment="0" applyProtection="0">
      <alignment horizontal="left" vertical="center" indent="1"/>
    </xf>
    <xf numFmtId="0" fontId="217" fillId="72" borderId="62" applyNumberFormat="0" applyAlignment="0" applyProtection="0">
      <alignment horizontal="left" vertical="center" indent="1"/>
    </xf>
    <xf numFmtId="0" fontId="217" fillId="73" borderId="61" applyNumberFormat="0" applyAlignment="0" applyProtection="0">
      <alignment horizontal="left" vertical="center" indent="1"/>
    </xf>
    <xf numFmtId="231" fontId="214" fillId="74" borderId="62" applyNumberFormat="0" applyAlignment="0" applyProtection="0">
      <alignment horizontal="left" vertical="center" indent="1"/>
    </xf>
    <xf numFmtId="0" fontId="215" fillId="68" borderId="61" applyNumberFormat="0" applyAlignment="0" applyProtection="0">
      <alignment horizontal="left" vertical="center" indent="1"/>
    </xf>
    <xf numFmtId="0" fontId="12" fillId="5" borderId="0"/>
    <xf numFmtId="0" fontId="13" fillId="5" borderId="0"/>
    <xf numFmtId="0" fontId="81" fillId="5" borderId="0"/>
    <xf numFmtId="0" fontId="115" fillId="5" borderId="0"/>
    <xf numFmtId="0" fontId="218" fillId="5" borderId="0"/>
    <xf numFmtId="0" fontId="183" fillId="5" borderId="0"/>
    <xf numFmtId="0" fontId="21" fillId="5" borderId="0"/>
    <xf numFmtId="232" fontId="12" fillId="6" borderId="64"/>
    <xf numFmtId="202" fontId="12" fillId="6" borderId="64"/>
    <xf numFmtId="0" fontId="81" fillId="6" borderId="0"/>
    <xf numFmtId="0" fontId="12" fillId="5" borderId="0"/>
    <xf numFmtId="0" fontId="13" fillId="5" borderId="0"/>
    <xf numFmtId="0" fontId="81" fillId="5" borderId="0"/>
    <xf numFmtId="0" fontId="12" fillId="5" borderId="0"/>
    <xf numFmtId="0" fontId="218" fillId="5" borderId="0"/>
    <xf numFmtId="0" fontId="183" fillId="5" borderId="0"/>
    <xf numFmtId="0" fontId="21" fillId="5" borderId="0"/>
    <xf numFmtId="0" fontId="219" fillId="0" borderId="0" applyNumberFormat="0" applyFill="0" applyBorder="0" applyProtection="0">
      <alignment horizontal="centerContinuous"/>
    </xf>
    <xf numFmtId="233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12" fillId="0" borderId="0"/>
    <xf numFmtId="0" fontId="7" fillId="14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4" borderId="0" applyNumberFormat="0" applyBorder="0" applyAlignment="0" applyProtection="0"/>
    <xf numFmtId="0" fontId="7" fillId="15" borderId="0" applyNumberFormat="0" applyBorder="0" applyAlignment="0" applyProtection="0"/>
    <xf numFmtId="0" fontId="7" fillId="17" borderId="0" applyNumberFormat="0" applyBorder="0" applyAlignment="0" applyProtection="0"/>
    <xf numFmtId="0" fontId="7" fillId="19" borderId="0" applyNumberFormat="0" applyBorder="0" applyAlignment="0" applyProtection="0"/>
    <xf numFmtId="0" fontId="7" fillId="21" borderId="0" applyNumberFormat="0" applyBorder="0" applyAlignment="0" applyProtection="0"/>
    <xf numFmtId="0" fontId="7" fillId="23" borderId="0" applyNumberFormat="0" applyBorder="0" applyAlignment="0" applyProtection="0"/>
    <xf numFmtId="0" fontId="7" fillId="25" borderId="0" applyNumberFormat="0" applyBorder="0" applyAlignment="0" applyProtection="0"/>
    <xf numFmtId="0" fontId="220" fillId="0" borderId="0" applyNumberFormat="0" applyFill="0" applyBorder="0" applyAlignment="0" applyProtection="0"/>
    <xf numFmtId="0" fontId="51" fillId="0" borderId="11" applyNumberFormat="0" applyFill="0" applyAlignment="0" applyProtection="0"/>
    <xf numFmtId="0" fontId="44" fillId="0" borderId="0" applyFont="0" applyFill="0" applyBorder="0" applyAlignment="0" applyProtection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0" fontId="221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2" fillId="0" borderId="0" applyFont="0" applyFill="0" applyBorder="0" applyAlignment="0" applyProtection="0"/>
    <xf numFmtId="234" fontId="44" fillId="0" borderId="0" applyFont="0" applyFill="0" applyBorder="0" applyAlignment="0" applyProtection="0"/>
    <xf numFmtId="0" fontId="222" fillId="0" borderId="0" applyNumberFormat="0" applyFill="0" applyBorder="0" applyAlignment="0">
      <protection locked="0"/>
    </xf>
    <xf numFmtId="0" fontId="149" fillId="0" borderId="41" applyNumberFormat="0" applyFill="0" applyAlignment="0" applyProtection="0"/>
    <xf numFmtId="235" fontId="12" fillId="0" borderId="0" applyFont="0" applyFill="0" applyBorder="0" applyAlignment="0" applyProtection="0"/>
    <xf numFmtId="236" fontId="12" fillId="0" borderId="0" applyFont="0" applyFill="0" applyBorder="0" applyAlignment="0" applyProtection="0"/>
    <xf numFmtId="237" fontId="15" fillId="0" borderId="0" applyFont="0" applyFill="0" applyBorder="0" applyAlignment="0" applyProtection="0"/>
    <xf numFmtId="238" fontId="15" fillId="0" borderId="0" applyFont="0" applyFill="0" applyBorder="0" applyAlignment="0" applyProtection="0"/>
    <xf numFmtId="0" fontId="12" fillId="0" borderId="0"/>
    <xf numFmtId="0" fontId="12" fillId="0" borderId="0"/>
    <xf numFmtId="0" fontId="7" fillId="13" borderId="15" applyNumberFormat="0" applyFont="0" applyAlignment="0" applyProtection="0"/>
    <xf numFmtId="0" fontId="21" fillId="0" borderId="0" applyNumberFormat="0" applyFill="0" applyBorder="0" applyAlignment="0" applyProtection="0"/>
    <xf numFmtId="40" fontId="223" fillId="0" borderId="0" applyFont="0" applyFill="0" applyBorder="0" applyAlignment="0" applyProtection="0"/>
    <xf numFmtId="38" fontId="223" fillId="0" borderId="0" applyFont="0" applyFill="0" applyBorder="0" applyAlignment="0" applyProtection="0"/>
    <xf numFmtId="7" fontId="224" fillId="0" borderId="0" applyFont="0" applyFill="0" applyBorder="0" applyAlignment="0" applyProtection="0"/>
    <xf numFmtId="0" fontId="69" fillId="0" borderId="65" applyNumberFormat="0" applyAlignment="0"/>
    <xf numFmtId="172" fontId="225" fillId="0" borderId="0"/>
    <xf numFmtId="0" fontId="225" fillId="0" borderId="66">
      <alignment horizontal="centerContinuous"/>
    </xf>
    <xf numFmtId="0" fontId="225" fillId="0" borderId="66">
      <protection locked="0"/>
    </xf>
    <xf numFmtId="0" fontId="225" fillId="0" borderId="66">
      <alignment horizontal="centerContinuous"/>
    </xf>
    <xf numFmtId="172" fontId="225" fillId="0" borderId="0"/>
    <xf numFmtId="0" fontId="225" fillId="0" borderId="66">
      <protection locked="0"/>
    </xf>
    <xf numFmtId="172" fontId="225" fillId="0" borderId="0"/>
    <xf numFmtId="0" fontId="225" fillId="0" borderId="66">
      <alignment horizontal="centerContinuous"/>
    </xf>
    <xf numFmtId="172" fontId="225" fillId="0" borderId="0"/>
    <xf numFmtId="0" fontId="225" fillId="0" borderId="66">
      <protection locked="0"/>
    </xf>
    <xf numFmtId="0" fontId="225" fillId="0" borderId="66">
      <alignment horizontal="centerContinuous"/>
    </xf>
    <xf numFmtId="0" fontId="225" fillId="0" borderId="66">
      <alignment horizontal="centerContinuous"/>
    </xf>
    <xf numFmtId="172" fontId="225" fillId="0" borderId="0"/>
    <xf numFmtId="0" fontId="225" fillId="0" borderId="66">
      <alignment horizontal="centerContinuous"/>
    </xf>
    <xf numFmtId="0" fontId="225" fillId="0" borderId="66">
      <protection locked="0"/>
    </xf>
    <xf numFmtId="172" fontId="225" fillId="0" borderId="0"/>
    <xf numFmtId="172" fontId="225" fillId="0" borderId="0"/>
    <xf numFmtId="0" fontId="225" fillId="0" borderId="66">
      <alignment horizontal="centerContinuous"/>
    </xf>
    <xf numFmtId="0" fontId="225" fillId="0" borderId="66">
      <protection locked="0"/>
    </xf>
    <xf numFmtId="172" fontId="225" fillId="0" borderId="0"/>
    <xf numFmtId="0" fontId="225" fillId="0" borderId="66">
      <alignment horizontal="centerContinuous"/>
    </xf>
    <xf numFmtId="0" fontId="225" fillId="0" borderId="66">
      <protection locked="0"/>
    </xf>
    <xf numFmtId="0" fontId="225" fillId="0" borderId="66">
      <alignment horizontal="centerContinuous"/>
    </xf>
    <xf numFmtId="0" fontId="225" fillId="0" borderId="66">
      <protection locked="0"/>
    </xf>
    <xf numFmtId="0" fontId="225" fillId="0" borderId="66">
      <protection locked="0"/>
    </xf>
    <xf numFmtId="172" fontId="225" fillId="0" borderId="0"/>
    <xf numFmtId="0" fontId="225" fillId="0" borderId="66">
      <protection locked="0"/>
    </xf>
    <xf numFmtId="0" fontId="225" fillId="0" borderId="66">
      <alignment horizontal="centerContinuous"/>
    </xf>
    <xf numFmtId="0" fontId="225" fillId="0" borderId="66">
      <alignment horizontal="centerContinuous"/>
    </xf>
    <xf numFmtId="0" fontId="225" fillId="0" borderId="66">
      <protection locked="0"/>
    </xf>
    <xf numFmtId="172" fontId="225" fillId="0" borderId="0"/>
    <xf numFmtId="0" fontId="225" fillId="0" borderId="66">
      <alignment horizontal="centerContinuous"/>
    </xf>
    <xf numFmtId="0" fontId="225" fillId="0" borderId="66">
      <alignment horizontal="centerContinuous"/>
    </xf>
    <xf numFmtId="172" fontId="225" fillId="0" borderId="0"/>
    <xf numFmtId="0" fontId="225" fillId="0" borderId="66">
      <alignment horizontal="centerContinuous"/>
    </xf>
    <xf numFmtId="172" fontId="225" fillId="0" borderId="0"/>
    <xf numFmtId="0" fontId="225" fillId="0" borderId="66">
      <alignment horizontal="centerContinuous"/>
    </xf>
    <xf numFmtId="172" fontId="225" fillId="0" borderId="0"/>
    <xf numFmtId="0" fontId="225" fillId="0" borderId="66">
      <protection locked="0"/>
    </xf>
    <xf numFmtId="0" fontId="225" fillId="0" borderId="66">
      <alignment horizontal="centerContinuous"/>
    </xf>
    <xf numFmtId="172" fontId="225" fillId="0" borderId="0"/>
    <xf numFmtId="0" fontId="226" fillId="0" borderId="62" applyNumberFormat="0" applyFont="0" applyFill="0" applyAlignment="0" applyProtection="0"/>
    <xf numFmtId="239" fontId="217" fillId="0" borderId="67" applyNumberFormat="0" applyAlignment="0" applyProtection="0">
      <alignment horizontal="right" vertical="center" indent="1"/>
    </xf>
    <xf numFmtId="239" fontId="227" fillId="75" borderId="68" applyNumberFormat="0" applyAlignment="0" applyProtection="0">
      <alignment horizontal="right" vertical="center" indent="1"/>
    </xf>
    <xf numFmtId="0" fontId="227" fillId="76" borderId="61" applyNumberFormat="0" applyAlignment="0" applyProtection="0">
      <alignment horizontal="left" vertical="center" indent="1"/>
    </xf>
    <xf numFmtId="0" fontId="217" fillId="77" borderId="61" applyNumberFormat="0" applyAlignment="0" applyProtection="0">
      <alignment horizontal="left" vertical="center" indent="1"/>
    </xf>
    <xf numFmtId="0" fontId="217" fillId="77" borderId="61" applyNumberFormat="0" applyAlignment="0" applyProtection="0">
      <alignment horizontal="left" vertical="center" indent="1"/>
    </xf>
    <xf numFmtId="231" fontId="228" fillId="78" borderId="69" applyNumberFormat="0" applyBorder="0" applyAlignment="0" applyProtection="0">
      <alignment horizontal="right" vertical="center" indent="1"/>
    </xf>
    <xf numFmtId="231" fontId="229" fillId="79" borderId="69" applyNumberFormat="0" applyBorder="0" applyAlignment="0" applyProtection="0">
      <alignment horizontal="right" vertical="center" indent="1"/>
    </xf>
    <xf numFmtId="231" fontId="229" fillId="80" borderId="69" applyNumberFormat="0" applyBorder="0" applyAlignment="0" applyProtection="0">
      <alignment horizontal="right" vertical="center" indent="1"/>
    </xf>
    <xf numFmtId="231" fontId="230" fillId="81" borderId="69" applyNumberFormat="0" applyBorder="0" applyAlignment="0" applyProtection="0">
      <alignment horizontal="right" vertical="center" indent="1"/>
    </xf>
    <xf numFmtId="231" fontId="230" fillId="82" borderId="69" applyNumberFormat="0" applyBorder="0" applyAlignment="0" applyProtection="0">
      <alignment horizontal="right" vertical="center" indent="1"/>
    </xf>
    <xf numFmtId="231" fontId="230" fillId="83" borderId="69" applyNumberFormat="0" applyBorder="0" applyAlignment="0" applyProtection="0">
      <alignment horizontal="right" vertical="center" indent="1"/>
    </xf>
    <xf numFmtId="231" fontId="231" fillId="84" borderId="69" applyNumberFormat="0" applyBorder="0" applyAlignment="0" applyProtection="0">
      <alignment horizontal="right" vertical="center" indent="1"/>
    </xf>
    <xf numFmtId="231" fontId="231" fillId="85" borderId="69" applyNumberFormat="0" applyBorder="0" applyAlignment="0" applyProtection="0">
      <alignment horizontal="right" vertical="center" indent="1"/>
    </xf>
    <xf numFmtId="231" fontId="231" fillId="86" borderId="69" applyNumberFormat="0" applyBorder="0" applyAlignment="0" applyProtection="0">
      <alignment horizontal="right" vertical="center" indent="1"/>
    </xf>
    <xf numFmtId="231" fontId="214" fillId="72" borderId="60" applyNumberFormat="0" applyBorder="0" applyProtection="0">
      <alignment horizontal="right" vertical="center"/>
    </xf>
    <xf numFmtId="231" fontId="215" fillId="72" borderId="61" applyNumberFormat="0" applyBorder="0" applyProtection="0">
      <alignment horizontal="right" vertical="center"/>
    </xf>
    <xf numFmtId="239" fontId="217" fillId="76" borderId="62" applyNumberFormat="0" applyAlignment="0" applyProtection="0">
      <alignment horizontal="left" vertical="center" indent="1"/>
    </xf>
    <xf numFmtId="0" fontId="227" fillId="81" borderId="61" applyNumberFormat="0" applyAlignment="0" applyProtection="0">
      <alignment horizontal="left" vertical="center" indent="1"/>
    </xf>
    <xf numFmtId="0" fontId="217" fillId="73" borderId="61" applyNumberFormat="0" applyAlignment="0" applyProtection="0">
      <alignment horizontal="left" vertical="center" indent="1"/>
    </xf>
    <xf numFmtId="231" fontId="215" fillId="73" borderId="61" applyNumberFormat="0" applyProtection="0">
      <alignment horizontal="right" vertical="center"/>
    </xf>
    <xf numFmtId="0" fontId="51" fillId="0" borderId="11">
      <alignment horizontal="center"/>
    </xf>
    <xf numFmtId="0" fontId="12" fillId="5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0" borderId="0" applyNumberFormat="0" applyBorder="0" applyAlignment="0" applyProtection="0"/>
    <xf numFmtId="240" fontId="117" fillId="0" borderId="8" applyBorder="0">
      <alignment horizontal="center" vertical="center"/>
    </xf>
    <xf numFmtId="43" fontId="232" fillId="0" borderId="0" applyFont="0" applyFill="0" applyBorder="0" applyAlignment="0" applyProtection="0"/>
    <xf numFmtId="0" fontId="12" fillId="38" borderId="70" applyNumberFormat="0" applyFont="0" applyAlignment="0">
      <protection locked="0"/>
    </xf>
    <xf numFmtId="0" fontId="12" fillId="38" borderId="70" applyNumberFormat="0" applyFont="0" applyAlignment="0">
      <protection locked="0"/>
    </xf>
    <xf numFmtId="0" fontId="12" fillId="0" borderId="0" applyProtection="0"/>
    <xf numFmtId="0" fontId="148" fillId="3" borderId="0">
      <alignment horizontal="left"/>
    </xf>
    <xf numFmtId="40" fontId="233" fillId="8" borderId="0">
      <alignment horizontal="right"/>
    </xf>
    <xf numFmtId="241" fontId="19" fillId="3" borderId="0">
      <alignment horizontal="right"/>
    </xf>
    <xf numFmtId="40" fontId="233" fillId="8" borderId="0">
      <alignment horizontal="right"/>
    </xf>
    <xf numFmtId="0" fontId="35" fillId="8" borderId="0">
      <alignment horizontal="right"/>
    </xf>
    <xf numFmtId="0" fontId="234" fillId="7" borderId="0">
      <alignment horizontal="center"/>
    </xf>
    <xf numFmtId="0" fontId="35" fillId="8" borderId="0">
      <alignment horizontal="right"/>
    </xf>
    <xf numFmtId="0" fontId="36" fillId="8" borderId="8"/>
    <xf numFmtId="0" fontId="92" fillId="87" borderId="0"/>
    <xf numFmtId="0" fontId="36" fillId="8" borderId="8"/>
    <xf numFmtId="0" fontId="36" fillId="0" borderId="0" applyBorder="0">
      <alignment horizontal="centerContinuous"/>
    </xf>
    <xf numFmtId="0" fontId="235" fillId="3" borderId="0" applyBorder="0">
      <alignment horizontal="centerContinuous"/>
    </xf>
    <xf numFmtId="0" fontId="36" fillId="0" borderId="0" applyBorder="0">
      <alignment horizontal="centerContinuous"/>
    </xf>
    <xf numFmtId="0" fontId="37" fillId="0" borderId="0" applyBorder="0">
      <alignment horizontal="centerContinuous"/>
    </xf>
    <xf numFmtId="0" fontId="236" fillId="87" borderId="0" applyBorder="0">
      <alignment horizontal="centerContinuous"/>
    </xf>
    <xf numFmtId="0" fontId="37" fillId="0" borderId="0" applyBorder="0">
      <alignment horizontal="centerContinuous"/>
    </xf>
    <xf numFmtId="0" fontId="148" fillId="37" borderId="0">
      <alignment horizontal="center"/>
    </xf>
    <xf numFmtId="49" fontId="148" fillId="3" borderId="0">
      <alignment horizontal="left"/>
    </xf>
    <xf numFmtId="4" fontId="13" fillId="88" borderId="71" applyNumberFormat="0" applyProtection="0">
      <alignment vertical="center"/>
    </xf>
    <xf numFmtId="4" fontId="13" fillId="88" borderId="71" applyNumberFormat="0" applyProtection="0">
      <alignment vertical="center"/>
    </xf>
    <xf numFmtId="4" fontId="237" fillId="88" borderId="72" applyNumberFormat="0" applyProtection="0">
      <alignment vertical="center"/>
    </xf>
    <xf numFmtId="4" fontId="13" fillId="88" borderId="71" applyNumberFormat="0" applyProtection="0">
      <alignment horizontal="left" vertical="center" indent="1"/>
    </xf>
    <xf numFmtId="4" fontId="13" fillId="88" borderId="71" applyNumberFormat="0" applyProtection="0">
      <alignment horizontal="left" vertical="center" indent="1"/>
    </xf>
    <xf numFmtId="0" fontId="13" fillId="89" borderId="72" applyNumberFormat="0" applyProtection="0">
      <alignment horizontal="left" vertical="top" indent="1"/>
    </xf>
    <xf numFmtId="0" fontId="13" fillId="89" borderId="72" applyNumberFormat="0" applyProtection="0">
      <alignment horizontal="left" vertical="top" indent="1"/>
    </xf>
    <xf numFmtId="4" fontId="13" fillId="87" borderId="0" applyNumberFormat="0" applyProtection="0">
      <alignment horizontal="left" vertical="center" indent="1"/>
    </xf>
    <xf numFmtId="4" fontId="13" fillId="87" borderId="0" applyNumberFormat="0" applyProtection="0">
      <alignment horizontal="left" vertical="center" indent="1"/>
    </xf>
    <xf numFmtId="4" fontId="12" fillId="88" borderId="72" applyNumberFormat="0" applyProtection="0">
      <alignment horizontal="right" vertical="center"/>
    </xf>
    <xf numFmtId="4" fontId="12" fillId="88" borderId="72" applyNumberFormat="0" applyProtection="0">
      <alignment horizontal="right" vertical="center"/>
    </xf>
    <xf numFmtId="4" fontId="238" fillId="90" borderId="72" applyNumberFormat="0" applyProtection="0">
      <alignment horizontal="right" vertical="center"/>
    </xf>
    <xf numFmtId="4" fontId="238" fillId="91" borderId="72" applyNumberFormat="0" applyProtection="0">
      <alignment horizontal="right" vertical="center"/>
    </xf>
    <xf numFmtId="4" fontId="12" fillId="37" borderId="72" applyNumberFormat="0" applyProtection="0">
      <alignment horizontal="right" vertical="center"/>
    </xf>
    <xf numFmtId="4" fontId="12" fillId="37" borderId="72" applyNumberFormat="0" applyProtection="0">
      <alignment horizontal="right" vertical="center"/>
    </xf>
    <xf numFmtId="4" fontId="12" fillId="28" borderId="72" applyNumberFormat="0" applyProtection="0">
      <alignment horizontal="right" vertical="center"/>
    </xf>
    <xf numFmtId="4" fontId="12" fillId="28" borderId="72" applyNumberFormat="0" applyProtection="0">
      <alignment horizontal="right" vertical="center"/>
    </xf>
    <xf numFmtId="4" fontId="12" fillId="31" borderId="72" applyNumberFormat="0" applyProtection="0">
      <alignment horizontal="right" vertical="center"/>
    </xf>
    <xf numFmtId="4" fontId="12" fillId="31" borderId="72" applyNumberFormat="0" applyProtection="0">
      <alignment horizontal="right" vertical="center"/>
    </xf>
    <xf numFmtId="4" fontId="238" fillId="47" borderId="72" applyNumberFormat="0" applyProtection="0">
      <alignment horizontal="right" vertical="center"/>
    </xf>
    <xf numFmtId="4" fontId="238" fillId="44" borderId="72" applyNumberFormat="0" applyProtection="0">
      <alignment horizontal="right" vertical="center"/>
    </xf>
    <xf numFmtId="4" fontId="12" fillId="40" borderId="72" applyNumberFormat="0" applyProtection="0">
      <alignment horizontal="right" vertical="center"/>
    </xf>
    <xf numFmtId="4" fontId="12" fillId="40" borderId="72" applyNumberFormat="0" applyProtection="0">
      <alignment horizontal="right" vertical="center"/>
    </xf>
    <xf numFmtId="4" fontId="13" fillId="92" borderId="0" applyNumberFormat="0" applyProtection="0">
      <alignment horizontal="left" vertical="center" indent="1"/>
    </xf>
    <xf numFmtId="4" fontId="13" fillId="92" borderId="0" applyNumberFormat="0" applyProtection="0">
      <alignment horizontal="left" vertical="center" indent="1"/>
    </xf>
    <xf numFmtId="4" fontId="12" fillId="42" borderId="0" applyNumberFormat="0" applyProtection="0">
      <alignment horizontal="left" vertical="center" indent="1"/>
    </xf>
    <xf numFmtId="4" fontId="12" fillId="42" borderId="0" applyNumberFormat="0" applyProtection="0">
      <alignment horizontal="left" vertical="center" indent="1"/>
    </xf>
    <xf numFmtId="4" fontId="190" fillId="93" borderId="0" applyNumberFormat="0" applyProtection="0">
      <alignment horizontal="left" vertical="center" indent="1"/>
    </xf>
    <xf numFmtId="4" fontId="190" fillId="93" borderId="0" applyNumberFormat="0" applyProtection="0">
      <alignment horizontal="left" vertical="center" indent="1"/>
    </xf>
    <xf numFmtId="4" fontId="12" fillId="42" borderId="71" applyNumberFormat="0" applyProtection="0">
      <alignment horizontal="right" vertical="center"/>
    </xf>
    <xf numFmtId="4" fontId="12" fillId="42" borderId="71" applyNumberFormat="0" applyProtection="0">
      <alignment horizontal="right" vertical="center"/>
    </xf>
    <xf numFmtId="4" fontId="12" fillId="42" borderId="0" applyNumberFormat="0" applyProtection="0">
      <alignment horizontal="left" vertical="center" indent="1"/>
    </xf>
    <xf numFmtId="4" fontId="12" fillId="42" borderId="0" applyNumberFormat="0" applyProtection="0">
      <alignment horizontal="left" vertical="center" indent="1"/>
    </xf>
    <xf numFmtId="4" fontId="12" fillId="89" borderId="0" applyNumberFormat="0" applyProtection="0">
      <alignment horizontal="left" vertical="center" indent="1"/>
    </xf>
    <xf numFmtId="4" fontId="12" fillId="89" borderId="0" applyNumberFormat="0" applyProtection="0">
      <alignment horizontal="left" vertical="center" indent="1"/>
    </xf>
    <xf numFmtId="0" fontId="12" fillId="42" borderId="71" applyNumberFormat="0" applyProtection="0">
      <alignment horizontal="left" vertical="center" indent="1"/>
    </xf>
    <xf numFmtId="0" fontId="12" fillId="42" borderId="71" applyNumberFormat="0" applyProtection="0">
      <alignment horizontal="left" vertical="center" indent="1"/>
    </xf>
    <xf numFmtId="0" fontId="12" fillId="42" borderId="72" applyNumberFormat="0" applyProtection="0">
      <alignment horizontal="left" vertical="top" indent="1"/>
    </xf>
    <xf numFmtId="0" fontId="12" fillId="42" borderId="72" applyNumberFormat="0" applyProtection="0">
      <alignment horizontal="left" vertical="top" indent="1"/>
    </xf>
    <xf numFmtId="0" fontId="12" fillId="42" borderId="71" applyNumberFormat="0" applyProtection="0">
      <alignment horizontal="left" vertical="center" indent="1"/>
    </xf>
    <xf numFmtId="0" fontId="12" fillId="42" borderId="71" applyNumberFormat="0" applyProtection="0">
      <alignment horizontal="left" vertical="center" indent="1"/>
    </xf>
    <xf numFmtId="0" fontId="12" fillId="42" borderId="72" applyNumberFormat="0" applyProtection="0">
      <alignment horizontal="left" vertical="top" indent="1"/>
    </xf>
    <xf numFmtId="0" fontId="12" fillId="42" borderId="72" applyNumberFormat="0" applyProtection="0">
      <alignment horizontal="left" vertical="top" indent="1"/>
    </xf>
    <xf numFmtId="0" fontId="12" fillId="42" borderId="71" applyNumberFormat="0" applyProtection="0">
      <alignment horizontal="left" vertical="center" indent="1"/>
    </xf>
    <xf numFmtId="0" fontId="12" fillId="42" borderId="71" applyNumberFormat="0" applyProtection="0">
      <alignment horizontal="left" vertical="center" indent="1"/>
    </xf>
    <xf numFmtId="0" fontId="12" fillId="42" borderId="72" applyNumberFormat="0" applyProtection="0">
      <alignment horizontal="left" vertical="top" indent="1"/>
    </xf>
    <xf numFmtId="0" fontId="12" fillId="42" borderId="72" applyNumberFormat="0" applyProtection="0">
      <alignment horizontal="left" vertical="top" indent="1"/>
    </xf>
    <xf numFmtId="0" fontId="12" fillId="42" borderId="71" applyNumberFormat="0" applyProtection="0">
      <alignment horizontal="left" vertical="center" indent="1"/>
    </xf>
    <xf numFmtId="0" fontId="12" fillId="42" borderId="71" applyNumberFormat="0" applyProtection="0">
      <alignment horizontal="left" vertical="center" indent="1"/>
    </xf>
    <xf numFmtId="0" fontId="12" fillId="42" borderId="72" applyNumberFormat="0" applyProtection="0">
      <alignment horizontal="left" vertical="top" indent="1"/>
    </xf>
    <xf numFmtId="0" fontId="12" fillId="42" borderId="72" applyNumberFormat="0" applyProtection="0">
      <alignment horizontal="left" vertical="top" indent="1"/>
    </xf>
    <xf numFmtId="4" fontId="19" fillId="6" borderId="72" applyNumberFormat="0" applyProtection="0">
      <alignment vertical="center"/>
    </xf>
    <xf numFmtId="4" fontId="239" fillId="6" borderId="72" applyNumberFormat="0" applyProtection="0">
      <alignment vertical="center"/>
    </xf>
    <xf numFmtId="4" fontId="12" fillId="42" borderId="72" applyNumberFormat="0" applyProtection="0">
      <alignment horizontal="left" vertical="center" indent="1"/>
    </xf>
    <xf numFmtId="4" fontId="12" fillId="42" borderId="72" applyNumberFormat="0" applyProtection="0">
      <alignment horizontal="left" vertical="center" indent="1"/>
    </xf>
    <xf numFmtId="0" fontId="12" fillId="42" borderId="72" applyNumberFormat="0" applyProtection="0">
      <alignment horizontal="left" vertical="top" indent="1"/>
    </xf>
    <xf numFmtId="0" fontId="12" fillId="42" borderId="72" applyNumberFormat="0" applyProtection="0">
      <alignment horizontal="left" vertical="top" indent="1"/>
    </xf>
    <xf numFmtId="4" fontId="12" fillId="94" borderId="71" applyNumberFormat="0" applyProtection="0">
      <alignment horizontal="right" vertical="center"/>
    </xf>
    <xf numFmtId="4" fontId="12" fillId="94" borderId="71" applyNumberFormat="0" applyProtection="0">
      <alignment horizontal="right" vertical="center"/>
    </xf>
    <xf numFmtId="4" fontId="13" fillId="94" borderId="71" applyNumberFormat="0" applyProtection="0">
      <alignment horizontal="right" vertical="center"/>
    </xf>
    <xf numFmtId="4" fontId="13" fillId="94" borderId="71" applyNumberFormat="0" applyProtection="0">
      <alignment horizontal="right" vertical="center"/>
    </xf>
    <xf numFmtId="4" fontId="12" fillId="42" borderId="71" applyNumberFormat="0" applyProtection="0">
      <alignment horizontal="left" vertical="center" indent="1"/>
    </xf>
    <xf numFmtId="4" fontId="12" fillId="42" borderId="71" applyNumberFormat="0" applyProtection="0">
      <alignment horizontal="left" vertical="center" indent="1"/>
    </xf>
    <xf numFmtId="0" fontId="12" fillId="42" borderId="71" applyNumberFormat="0" applyProtection="0">
      <alignment horizontal="left" vertical="top" indent="1"/>
    </xf>
    <xf numFmtId="0" fontId="12" fillId="42" borderId="71" applyNumberFormat="0" applyProtection="0">
      <alignment horizontal="left" vertical="top" indent="1"/>
    </xf>
    <xf numFmtId="4" fontId="240" fillId="0" borderId="0" applyNumberFormat="0" applyProtection="0">
      <alignment horizontal="left" vertical="center" indent="1"/>
    </xf>
    <xf numFmtId="4" fontId="12" fillId="0" borderId="72" applyNumberFormat="0" applyProtection="0">
      <alignment horizontal="right" vertical="center"/>
    </xf>
    <xf numFmtId="4" fontId="12" fillId="0" borderId="72" applyNumberFormat="0" applyProtection="0">
      <alignment horizontal="right" vertical="center"/>
    </xf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86" fillId="0" borderId="0"/>
    <xf numFmtId="0" fontId="241" fillId="0" borderId="0"/>
    <xf numFmtId="43" fontId="241" fillId="0" borderId="0" applyFont="0" applyFill="0" applyBorder="0" applyAlignment="0" applyProtection="0"/>
    <xf numFmtId="0" fontId="6" fillId="0" borderId="0"/>
    <xf numFmtId="9" fontId="241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46" fontId="6" fillId="13" borderId="15" applyNumberFormat="0" applyFont="0" applyAlignment="0" applyProtection="0"/>
    <xf numFmtId="249" fontId="250" fillId="0" borderId="0"/>
    <xf numFmtId="249" fontId="250" fillId="0" borderId="0"/>
    <xf numFmtId="249" fontId="250" fillId="0" borderId="0"/>
    <xf numFmtId="249" fontId="250" fillId="0" borderId="0"/>
    <xf numFmtId="249" fontId="250" fillId="0" borderId="0"/>
    <xf numFmtId="250" fontId="251" fillId="0" borderId="0" applyFont="0"/>
    <xf numFmtId="43" fontId="252" fillId="0" borderId="0" applyFont="0" applyFill="0" applyBorder="0" applyAlignment="0" applyProtection="0"/>
    <xf numFmtId="43" fontId="252" fillId="0" borderId="0" applyFont="0" applyFill="0" applyBorder="0" applyAlignment="0" applyProtection="0"/>
    <xf numFmtId="251" fontId="250" fillId="0" borderId="0" applyFont="0" applyAlignment="0"/>
    <xf numFmtId="246" fontId="45" fillId="0" borderId="0">
      <alignment horizontal="right"/>
    </xf>
    <xf numFmtId="49" fontId="45" fillId="0" borderId="0">
      <alignment horizontal="center"/>
    </xf>
    <xf numFmtId="0" fontId="12" fillId="0" borderId="0"/>
    <xf numFmtId="0" fontId="12" fillId="0" borderId="0"/>
    <xf numFmtId="0" fontId="86" fillId="0" borderId="0"/>
    <xf numFmtId="0" fontId="86" fillId="0" borderId="0"/>
    <xf numFmtId="0" fontId="86" fillId="0" borderId="0"/>
    <xf numFmtId="0" fontId="63" fillId="0" borderId="0"/>
    <xf numFmtId="0" fontId="86" fillId="0" borderId="0"/>
  </cellStyleXfs>
  <cellXfs count="348">
    <xf numFmtId="0" fontId="0" fillId="0" borderId="0" xfId="0"/>
    <xf numFmtId="0" fontId="13" fillId="0" borderId="0" xfId="0" quotePrefix="1" applyFont="1" applyAlignment="1">
      <alignment horizontal="left"/>
    </xf>
    <xf numFmtId="0" fontId="13" fillId="0" borderId="0" xfId="0" applyFont="1"/>
    <xf numFmtId="0" fontId="14" fillId="0" borderId="0" xfId="0" applyFont="1"/>
    <xf numFmtId="0" fontId="14" fillId="0" borderId="0" xfId="0" quotePrefix="1" applyFont="1" applyAlignment="1">
      <alignment horizontal="left"/>
    </xf>
    <xf numFmtId="164" fontId="14" fillId="0" borderId="0" xfId="5" applyNumberFormat="1" applyFont="1"/>
    <xf numFmtId="0" fontId="14" fillId="0" borderId="0" xfId="0" applyFont="1" applyAlignment="1">
      <alignment horizontal="center"/>
    </xf>
    <xf numFmtId="10" fontId="14" fillId="0" borderId="0" xfId="0" applyNumberFormat="1" applyFont="1"/>
    <xf numFmtId="0" fontId="15" fillId="0" borderId="0" xfId="0" applyFont="1"/>
    <xf numFmtId="0" fontId="15" fillId="0" borderId="0" xfId="0" applyFont="1" applyAlignment="1">
      <alignment horizontal="centerContinuous"/>
    </xf>
    <xf numFmtId="0" fontId="0" fillId="0" borderId="0" xfId="0" applyAlignment="1">
      <alignment horizontal="center"/>
    </xf>
    <xf numFmtId="164" fontId="12" fillId="0" borderId="0" xfId="5" applyNumberFormat="1"/>
    <xf numFmtId="10" fontId="0" fillId="0" borderId="0" xfId="0" applyNumberFormat="1"/>
    <xf numFmtId="0" fontId="0" fillId="0" borderId="11" xfId="0" applyBorder="1" applyAlignment="1">
      <alignment horizontal="center"/>
    </xf>
    <xf numFmtId="164" fontId="0" fillId="0" borderId="0" xfId="5" applyNumberFormat="1" applyFont="1"/>
    <xf numFmtId="164" fontId="0" fillId="0" borderId="0" xfId="0" applyNumberFormat="1"/>
    <xf numFmtId="10" fontId="14" fillId="0" borderId="0" xfId="43" applyNumberFormat="1" applyFont="1"/>
    <xf numFmtId="10" fontId="14" fillId="0" borderId="0" xfId="0" applyNumberFormat="1" applyFont="1" applyAlignment="1">
      <alignment horizontal="center"/>
    </xf>
    <xf numFmtId="164" fontId="14" fillId="0" borderId="11" xfId="5" applyNumberFormat="1" applyFont="1" applyBorder="1"/>
    <xf numFmtId="164" fontId="14" fillId="0" borderId="12" xfId="5" applyNumberFormat="1" applyFont="1" applyBorder="1"/>
    <xf numFmtId="0" fontId="14" fillId="0" borderId="11" xfId="0" applyFont="1" applyBorder="1" applyAlignment="1">
      <alignment horizontal="center"/>
    </xf>
    <xf numFmtId="170" fontId="14" fillId="0" borderId="12" xfId="5" applyNumberFormat="1" applyFont="1" applyBorder="1"/>
    <xf numFmtId="166" fontId="14" fillId="0" borderId="0" xfId="0" applyNumberFormat="1" applyFont="1"/>
    <xf numFmtId="166" fontId="14" fillId="0" borderId="11" xfId="0" applyNumberFormat="1" applyFont="1" applyBorder="1"/>
    <xf numFmtId="166" fontId="14" fillId="0" borderId="0" xfId="43" applyNumberFormat="1" applyFont="1"/>
    <xf numFmtId="166" fontId="14" fillId="0" borderId="11" xfId="43" applyNumberFormat="1" applyFont="1" applyBorder="1"/>
    <xf numFmtId="0" fontId="14" fillId="0" borderId="11" xfId="0" quotePrefix="1" applyFont="1" applyBorder="1" applyAlignment="1">
      <alignment horizontal="center"/>
    </xf>
    <xf numFmtId="10" fontId="14" fillId="0" borderId="11" xfId="0" applyNumberFormat="1" applyFont="1" applyBorder="1"/>
    <xf numFmtId="0" fontId="14" fillId="0" borderId="0" xfId="63"/>
    <xf numFmtId="169" fontId="14" fillId="0" borderId="0" xfId="63" applyNumberFormat="1"/>
    <xf numFmtId="0" fontId="12" fillId="0" borderId="0" xfId="0" applyFont="1"/>
    <xf numFmtId="0" fontId="0" fillId="11" borderId="0" xfId="0" applyFill="1"/>
    <xf numFmtId="0" fontId="12" fillId="0" borderId="0" xfId="0" applyFont="1" applyAlignment="1">
      <alignment horizontal="center"/>
    </xf>
    <xf numFmtId="0" fontId="12" fillId="0" borderId="11" xfId="0" applyFont="1" applyBorder="1" applyAlignment="1">
      <alignment horizontal="center"/>
    </xf>
    <xf numFmtId="0" fontId="47" fillId="0" borderId="0" xfId="0" applyFont="1"/>
    <xf numFmtId="0" fontId="12" fillId="11" borderId="0" xfId="0" applyFont="1" applyFill="1"/>
    <xf numFmtId="0" fontId="12" fillId="0" borderId="0" xfId="0" applyFont="1" applyAlignment="1">
      <alignment horizontal="left"/>
    </xf>
    <xf numFmtId="43" fontId="0" fillId="0" borderId="0" xfId="5" applyFont="1"/>
    <xf numFmtId="0" fontId="13" fillId="0" borderId="0" xfId="0" applyFont="1" applyAlignment="1">
      <alignment horizontal="center"/>
    </xf>
    <xf numFmtId="10" fontId="14" fillId="0" borderId="11" xfId="43" applyNumberFormat="1" applyFont="1" applyBorder="1"/>
    <xf numFmtId="0" fontId="13" fillId="0" borderId="0" xfId="0" applyFont="1" applyAlignment="1">
      <alignment horizontal="left"/>
    </xf>
    <xf numFmtId="0" fontId="13" fillId="0" borderId="57" xfId="0" applyFont="1" applyBorder="1" applyAlignment="1">
      <alignment horizontal="centerContinuous"/>
    </xf>
    <xf numFmtId="0" fontId="0" fillId="0" borderId="56" xfId="0" applyBorder="1"/>
    <xf numFmtId="165" fontId="0" fillId="0" borderId="57" xfId="7" applyNumberFormat="1" applyFont="1" applyBorder="1" applyAlignment="1">
      <alignment horizontal="center"/>
    </xf>
    <xf numFmtId="164" fontId="14" fillId="0" borderId="57" xfId="5" applyNumberFormat="1" applyFont="1" applyBorder="1"/>
    <xf numFmtId="0" fontId="0" fillId="0" borderId="58" xfId="0" applyBorder="1"/>
    <xf numFmtId="0" fontId="0" fillId="0" borderId="19" xfId="0" applyBorder="1"/>
    <xf numFmtId="0" fontId="0" fillId="0" borderId="59" xfId="0" applyBorder="1"/>
    <xf numFmtId="0" fontId="0" fillId="0" borderId="53" xfId="0" applyBorder="1"/>
    <xf numFmtId="0" fontId="0" fillId="0" borderId="54" xfId="0" applyBorder="1"/>
    <xf numFmtId="0" fontId="0" fillId="0" borderId="55" xfId="0" applyBorder="1"/>
    <xf numFmtId="0" fontId="0" fillId="0" borderId="57" xfId="0" applyBorder="1" applyAlignment="1">
      <alignment horizontal="centerContinuous"/>
    </xf>
    <xf numFmtId="164" fontId="0" fillId="0" borderId="57" xfId="5" applyNumberFormat="1" applyFont="1" applyBorder="1" applyAlignment="1">
      <alignment horizontal="center"/>
    </xf>
    <xf numFmtId="10" fontId="12" fillId="0" borderId="0" xfId="0" applyNumberFormat="1" applyFont="1"/>
    <xf numFmtId="10" fontId="0" fillId="0" borderId="0" xfId="43" applyNumberFormat="1" applyFont="1"/>
    <xf numFmtId="170" fontId="14" fillId="0" borderId="0" xfId="5" applyNumberFormat="1" applyFont="1"/>
    <xf numFmtId="0" fontId="13" fillId="0" borderId="0" xfId="0" applyFont="1" applyAlignment="1">
      <alignment horizontal="centerContinuous"/>
    </xf>
    <xf numFmtId="0" fontId="0" fillId="0" borderId="57" xfId="0" applyBorder="1" applyAlignment="1">
      <alignment horizontal="center"/>
    </xf>
    <xf numFmtId="0" fontId="14" fillId="0" borderId="57" xfId="0" applyFont="1" applyBorder="1"/>
    <xf numFmtId="165" fontId="14" fillId="0" borderId="57" xfId="7" applyNumberFormat="1" applyFont="1" applyBorder="1"/>
    <xf numFmtId="165" fontId="14" fillId="0" borderId="57" xfId="0" applyNumberFormat="1" applyFont="1" applyBorder="1"/>
    <xf numFmtId="169" fontId="0" fillId="0" borderId="0" xfId="5" applyNumberFormat="1" applyFont="1" applyAlignment="1">
      <alignment horizontal="center"/>
    </xf>
    <xf numFmtId="10" fontId="14" fillId="0" borderId="12" xfId="43" applyNumberFormat="1" applyFont="1" applyBorder="1"/>
    <xf numFmtId="164" fontId="12" fillId="0" borderId="11" xfId="5" applyNumberFormat="1" applyBorder="1"/>
    <xf numFmtId="10" fontId="0" fillId="0" borderId="11" xfId="43" applyNumberFormat="1" applyFont="1" applyBorder="1"/>
    <xf numFmtId="164" fontId="0" fillId="0" borderId="11" xfId="5" applyNumberFormat="1" applyFont="1" applyBorder="1"/>
    <xf numFmtId="0" fontId="0" fillId="0" borderId="11" xfId="0" applyBorder="1"/>
    <xf numFmtId="0" fontId="12" fillId="0" borderId="0" xfId="0" applyFont="1" applyFill="1"/>
    <xf numFmtId="0" fontId="0" fillId="0" borderId="0" xfId="0" applyFill="1"/>
    <xf numFmtId="0" fontId="0" fillId="0" borderId="0" xfId="0" applyBorder="1"/>
    <xf numFmtId="9" fontId="0" fillId="0" borderId="0" xfId="43" applyFont="1"/>
    <xf numFmtId="164" fontId="0" fillId="0" borderId="11" xfId="0" applyNumberFormat="1" applyBorder="1"/>
    <xf numFmtId="10" fontId="0" fillId="0" borderId="0" xfId="43" applyNumberFormat="1" applyFont="1" applyBorder="1"/>
    <xf numFmtId="164" fontId="0" fillId="0" borderId="0" xfId="5" applyNumberFormat="1" applyFont="1" applyBorder="1"/>
    <xf numFmtId="164" fontId="0" fillId="0" borderId="0" xfId="0" applyNumberFormat="1" applyBorder="1"/>
    <xf numFmtId="164" fontId="0" fillId="0" borderId="12" xfId="5" applyNumberFormat="1" applyFont="1" applyBorder="1"/>
    <xf numFmtId="0" fontId="12" fillId="0" borderId="11" xfId="0" applyFont="1" applyBorder="1"/>
    <xf numFmtId="164" fontId="0" fillId="0" borderId="0" xfId="5" applyNumberFormat="1" applyFont="1" applyAlignment="1">
      <alignment horizontal="center"/>
    </xf>
    <xf numFmtId="0" fontId="13" fillId="0" borderId="0" xfId="0" applyFont="1" applyAlignment="1"/>
    <xf numFmtId="164" fontId="14" fillId="0" borderId="0" xfId="5" applyNumberFormat="1" applyFont="1" applyFill="1"/>
    <xf numFmtId="164" fontId="14" fillId="0" borderId="0" xfId="5" applyNumberFormat="1" applyFont="1" applyBorder="1"/>
    <xf numFmtId="164" fontId="14" fillId="0" borderId="9" xfId="5" applyNumberFormat="1" applyFont="1" applyBorder="1"/>
    <xf numFmtId="164" fontId="14" fillId="0" borderId="0" xfId="5" applyNumberFormat="1" applyFont="1" applyAlignment="1">
      <alignment horizontal="center"/>
    </xf>
    <xf numFmtId="166" fontId="14" fillId="0" borderId="11" xfId="0" applyNumberFormat="1" applyFont="1" applyFill="1" applyBorder="1"/>
    <xf numFmtId="166" fontId="14" fillId="0" borderId="0" xfId="0" applyNumberFormat="1" applyFont="1" applyFill="1"/>
    <xf numFmtId="0" fontId="14" fillId="0" borderId="0" xfId="0" applyFont="1" applyFill="1"/>
    <xf numFmtId="0" fontId="13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189" fontId="14" fillId="0" borderId="0" xfId="0" applyNumberFormat="1" applyFont="1"/>
    <xf numFmtId="0" fontId="5" fillId="0" borderId="0" xfId="0" applyFont="1"/>
    <xf numFmtId="0" fontId="14" fillId="0" borderId="11" xfId="0" applyFont="1" applyBorder="1"/>
    <xf numFmtId="164" fontId="14" fillId="0" borderId="0" xfId="0" applyNumberFormat="1" applyFont="1"/>
    <xf numFmtId="0" fontId="12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164" fontId="14" fillId="0" borderId="12" xfId="0" applyNumberFormat="1" applyFont="1" applyBorder="1"/>
    <xf numFmtId="242" fontId="14" fillId="0" borderId="0" xfId="0" applyNumberFormat="1" applyFont="1"/>
    <xf numFmtId="242" fontId="14" fillId="0" borderId="11" xfId="0" applyNumberFormat="1" applyFont="1" applyBorder="1"/>
    <xf numFmtId="242" fontId="14" fillId="0" borderId="12" xfId="0" applyNumberFormat="1" applyFont="1" applyBorder="1"/>
    <xf numFmtId="171" fontId="14" fillId="0" borderId="0" xfId="0" applyNumberFormat="1" applyFont="1"/>
    <xf numFmtId="164" fontId="12" fillId="0" borderId="0" xfId="5" applyNumberFormat="1" applyFill="1"/>
    <xf numFmtId="242" fontId="14" fillId="0" borderId="0" xfId="0" applyNumberFormat="1" applyFont="1" applyFill="1"/>
    <xf numFmtId="242" fontId="14" fillId="0" borderId="0" xfId="63" applyNumberFormat="1"/>
    <xf numFmtId="0" fontId="13" fillId="0" borderId="0" xfId="0" applyFont="1" applyAlignment="1">
      <alignment horizontal="center"/>
    </xf>
    <xf numFmtId="10" fontId="12" fillId="0" borderId="12" xfId="0" applyNumberFormat="1" applyFont="1" applyBorder="1"/>
    <xf numFmtId="242" fontId="14" fillId="0" borderId="11" xfId="43" applyNumberFormat="1" applyFont="1" applyBorder="1"/>
    <xf numFmtId="0" fontId="12" fillId="0" borderId="0" xfId="0" applyFont="1" applyBorder="1"/>
    <xf numFmtId="0" fontId="14" fillId="0" borderId="0" xfId="0" applyFont="1" applyBorder="1"/>
    <xf numFmtId="0" fontId="4" fillId="0" borderId="0" xfId="0" applyFont="1" applyBorder="1"/>
    <xf numFmtId="0" fontId="47" fillId="0" borderId="0" xfId="0" applyFont="1" applyBorder="1"/>
    <xf numFmtId="242" fontId="14" fillId="0" borderId="0" xfId="43" applyNumberFormat="1" applyFont="1" applyBorder="1"/>
    <xf numFmtId="0" fontId="13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164" fontId="12" fillId="0" borderId="0" xfId="5" applyNumberFormat="1" applyFont="1"/>
    <xf numFmtId="186" fontId="0" fillId="0" borderId="0" xfId="0" applyNumberFormat="1" applyFill="1"/>
    <xf numFmtId="242" fontId="0" fillId="0" borderId="0" xfId="0" applyNumberFormat="1"/>
    <xf numFmtId="0" fontId="242" fillId="0" borderId="0" xfId="48572" applyFont="1"/>
    <xf numFmtId="164" fontId="243" fillId="0" borderId="0" xfId="48573" applyNumberFormat="1" applyFont="1" applyFill="1" applyBorder="1"/>
    <xf numFmtId="0" fontId="243" fillId="0" borderId="0" xfId="48572" applyFont="1"/>
    <xf numFmtId="0" fontId="179" fillId="0" borderId="0" xfId="48572" applyFont="1" applyAlignment="1">
      <alignment horizontal="right"/>
    </xf>
    <xf numFmtId="0" fontId="244" fillId="0" borderId="0" xfId="48572" applyFont="1"/>
    <xf numFmtId="0" fontId="179" fillId="0" borderId="0" xfId="48572" applyFont="1"/>
    <xf numFmtId="243" fontId="179" fillId="0" borderId="0" xfId="48572" applyNumberFormat="1" applyFont="1"/>
    <xf numFmtId="0" fontId="244" fillId="0" borderId="0" xfId="48574" applyFont="1"/>
    <xf numFmtId="9" fontId="243" fillId="0" borderId="0" xfId="48575" applyFont="1" applyFill="1" applyBorder="1" applyAlignment="1">
      <alignment horizontal="center"/>
    </xf>
    <xf numFmtId="14" fontId="179" fillId="0" borderId="11" xfId="48572" applyNumberFormat="1" applyFont="1" applyBorder="1" applyAlignment="1">
      <alignment horizontal="center" wrapText="1"/>
    </xf>
    <xf numFmtId="14" fontId="179" fillId="0" borderId="0" xfId="48572" applyNumberFormat="1" applyFont="1" applyAlignment="1">
      <alignment horizontal="center" wrapText="1"/>
    </xf>
    <xf numFmtId="0" fontId="179" fillId="0" borderId="11" xfId="48572" applyFont="1" applyBorder="1" applyAlignment="1">
      <alignment horizontal="center" wrapText="1"/>
    </xf>
    <xf numFmtId="14" fontId="244" fillId="0" borderId="0" xfId="48572" applyNumberFormat="1" applyFont="1"/>
    <xf numFmtId="14" fontId="179" fillId="0" borderId="0" xfId="48572" applyNumberFormat="1" applyFont="1" applyAlignment="1">
      <alignment horizontal="center"/>
    </xf>
    <xf numFmtId="14" fontId="179" fillId="0" borderId="0" xfId="48572" applyNumberFormat="1" applyFont="1" applyAlignment="1">
      <alignment horizontal="left"/>
    </xf>
    <xf numFmtId="0" fontId="243" fillId="0" borderId="0" xfId="48572" applyFont="1" applyAlignment="1">
      <alignment horizontal="center"/>
    </xf>
    <xf numFmtId="43" fontId="243" fillId="0" borderId="0" xfId="48573" applyFont="1" applyBorder="1"/>
    <xf numFmtId="14" fontId="243" fillId="0" borderId="0" xfId="48572" applyNumberFormat="1" applyFont="1"/>
    <xf numFmtId="165" fontId="244" fillId="0" borderId="0" xfId="48576" applyNumberFormat="1" applyFont="1" applyBorder="1"/>
    <xf numFmtId="164" fontId="244" fillId="0" borderId="0" xfId="48577" applyNumberFormat="1" applyFont="1"/>
    <xf numFmtId="164" fontId="244" fillId="0" borderId="0" xfId="48573" applyNumberFormat="1" applyFont="1" applyBorder="1"/>
    <xf numFmtId="164" fontId="244" fillId="0" borderId="11" xfId="48573" applyNumberFormat="1" applyFont="1" applyBorder="1"/>
    <xf numFmtId="242" fontId="244" fillId="0" borderId="11" xfId="48578" applyNumberFormat="1" applyFont="1" applyBorder="1"/>
    <xf numFmtId="242" fontId="244" fillId="0" borderId="0" xfId="48573" applyNumberFormat="1" applyFont="1" applyBorder="1"/>
    <xf numFmtId="14" fontId="179" fillId="0" borderId="0" xfId="48572" applyNumberFormat="1" applyFont="1"/>
    <xf numFmtId="164" fontId="242" fillId="0" borderId="0" xfId="48577" applyNumberFormat="1" applyFont="1" applyBorder="1"/>
    <xf numFmtId="164" fontId="242" fillId="0" borderId="0" xfId="48573" applyNumberFormat="1" applyFont="1" applyBorder="1"/>
    <xf numFmtId="164" fontId="244" fillId="0" borderId="0" xfId="48577" applyNumberFormat="1" applyFont="1" applyBorder="1"/>
    <xf numFmtId="164" fontId="243" fillId="0" borderId="0" xfId="48572" applyNumberFormat="1" applyFont="1"/>
    <xf numFmtId="10" fontId="244" fillId="0" borderId="0" xfId="48572" applyNumberFormat="1" applyFont="1"/>
    <xf numFmtId="14" fontId="243" fillId="0" borderId="11" xfId="48572" applyNumberFormat="1" applyFont="1" applyBorder="1"/>
    <xf numFmtId="10" fontId="244" fillId="0" borderId="0" xfId="48578" applyNumberFormat="1" applyFont="1"/>
    <xf numFmtId="164" fontId="244" fillId="0" borderId="0" xfId="48572" applyNumberFormat="1" applyFont="1"/>
    <xf numFmtId="244" fontId="244" fillId="0" borderId="11" xfId="48577" applyNumberFormat="1" applyFont="1" applyBorder="1"/>
    <xf numFmtId="164" fontId="242" fillId="0" borderId="11" xfId="48577" applyNumberFormat="1" applyFont="1" applyBorder="1"/>
    <xf numFmtId="164" fontId="242" fillId="0" borderId="0" xfId="48572" applyNumberFormat="1" applyFont="1"/>
    <xf numFmtId="165" fontId="242" fillId="0" borderId="12" xfId="48576" applyNumberFormat="1" applyFont="1" applyBorder="1"/>
    <xf numFmtId="165" fontId="242" fillId="0" borderId="0" xfId="48576" applyNumberFormat="1" applyFont="1" applyBorder="1"/>
    <xf numFmtId="0" fontId="244" fillId="95" borderId="0" xfId="48572" applyFont="1" applyFill="1"/>
    <xf numFmtId="242" fontId="244" fillId="95" borderId="0" xfId="43" applyNumberFormat="1" applyFont="1" applyFill="1"/>
    <xf numFmtId="10" fontId="0" fillId="0" borderId="11" xfId="0" applyNumberFormat="1" applyBorder="1"/>
    <xf numFmtId="164" fontId="0" fillId="0" borderId="0" xfId="5" applyNumberFormat="1" applyFont="1" applyFill="1"/>
    <xf numFmtId="0" fontId="3" fillId="0" borderId="0" xfId="0" applyFont="1"/>
    <xf numFmtId="0" fontId="13" fillId="0" borderId="0" xfId="0" applyFont="1" applyAlignment="1">
      <alignment horizontal="center"/>
    </xf>
    <xf numFmtId="164" fontId="0" fillId="0" borderId="12" xfId="0" applyNumberFormat="1" applyBorder="1"/>
    <xf numFmtId="9" fontId="14" fillId="0" borderId="0" xfId="43" applyFont="1"/>
    <xf numFmtId="0" fontId="13" fillId="0" borderId="0" xfId="0" applyFont="1" applyAlignment="1">
      <alignment horizontal="center"/>
    </xf>
    <xf numFmtId="164" fontId="14" fillId="0" borderId="0" xfId="0" applyNumberFormat="1" applyFont="1" applyBorder="1"/>
    <xf numFmtId="0" fontId="2" fillId="0" borderId="0" xfId="0" applyFont="1" applyBorder="1"/>
    <xf numFmtId="164" fontId="14" fillId="0" borderId="11" xfId="0" applyNumberFormat="1" applyFont="1" applyBorder="1"/>
    <xf numFmtId="245" fontId="12" fillId="0" borderId="0" xfId="0" applyNumberFormat="1" applyFont="1"/>
    <xf numFmtId="246" fontId="12" fillId="0" borderId="0" xfId="0" applyNumberFormat="1" applyFont="1"/>
    <xf numFmtId="0" fontId="14" fillId="0" borderId="0" xfId="0" applyFont="1" applyBorder="1" applyAlignment="1">
      <alignment horizontal="center"/>
    </xf>
    <xf numFmtId="10" fontId="14" fillId="0" borderId="0" xfId="0" applyNumberFormat="1" applyFont="1" applyBorder="1" applyAlignment="1">
      <alignment horizontal="center"/>
    </xf>
    <xf numFmtId="0" fontId="12" fillId="0" borderId="0" xfId="0" applyFont="1" applyFill="1" applyBorder="1"/>
    <xf numFmtId="186" fontId="0" fillId="0" borderId="0" xfId="0" applyNumberFormat="1" applyBorder="1"/>
    <xf numFmtId="0" fontId="1" fillId="0" borderId="0" xfId="0" applyFont="1"/>
    <xf numFmtId="242" fontId="0" fillId="0" borderId="11" xfId="43" applyNumberFormat="1" applyFont="1" applyBorder="1"/>
    <xf numFmtId="0" fontId="0" fillId="0" borderId="0" xfId="0" applyAlignment="1">
      <alignment horizontal="right"/>
    </xf>
    <xf numFmtId="0" fontId="245" fillId="0" borderId="11" xfId="0" applyFont="1" applyBorder="1" applyAlignment="1">
      <alignment horizontal="center" wrapText="1"/>
    </xf>
    <xf numFmtId="0" fontId="15" fillId="0" borderId="0" xfId="0" applyFont="1" applyAlignment="1">
      <alignment horizontal="center"/>
    </xf>
    <xf numFmtId="43" fontId="15" fillId="0" borderId="0" xfId="5" applyFont="1"/>
    <xf numFmtId="14" fontId="15" fillId="0" borderId="0" xfId="0" applyNumberFormat="1" applyFont="1"/>
    <xf numFmtId="164" fontId="15" fillId="0" borderId="0" xfId="68" applyNumberFormat="1" applyFont="1" applyFill="1"/>
    <xf numFmtId="164" fontId="15" fillId="0" borderId="0" xfId="5" applyNumberFormat="1" applyFont="1" applyBorder="1"/>
    <xf numFmtId="164" fontId="15" fillId="0" borderId="11" xfId="5" applyNumberFormat="1" applyFont="1" applyBorder="1"/>
    <xf numFmtId="164" fontId="14" fillId="0" borderId="11" xfId="5" applyNumberFormat="1" applyFont="1" applyFill="1" applyBorder="1"/>
    <xf numFmtId="9" fontId="15" fillId="0" borderId="0" xfId="43" applyFont="1" applyBorder="1"/>
    <xf numFmtId="222" fontId="0" fillId="0" borderId="0" xfId="43" applyNumberFormat="1" applyFont="1"/>
    <xf numFmtId="164" fontId="0" fillId="0" borderId="9" xfId="0" applyNumberFormat="1" applyBorder="1"/>
    <xf numFmtId="0" fontId="13" fillId="0" borderId="0" xfId="0" applyFont="1" applyFill="1" applyAlignment="1">
      <alignment horizontal="center"/>
    </xf>
    <xf numFmtId="0" fontId="0" fillId="0" borderId="73" xfId="0" applyBorder="1"/>
    <xf numFmtId="0" fontId="0" fillId="0" borderId="13" xfId="0" applyBorder="1"/>
    <xf numFmtId="0" fontId="0" fillId="0" borderId="74" xfId="0" applyBorder="1"/>
    <xf numFmtId="0" fontId="0" fillId="0" borderId="75" xfId="0" applyBorder="1"/>
    <xf numFmtId="0" fontId="0" fillId="0" borderId="8" xfId="0" applyBorder="1"/>
    <xf numFmtId="0" fontId="0" fillId="0" borderId="76" xfId="0" applyBorder="1"/>
    <xf numFmtId="0" fontId="0" fillId="0" borderId="77" xfId="0" applyBorder="1"/>
    <xf numFmtId="0" fontId="0" fillId="0" borderId="0" xfId="0" applyFill="1" applyAlignment="1">
      <alignment horizontal="center"/>
    </xf>
    <xf numFmtId="38" fontId="246" fillId="0" borderId="0" xfId="31887" applyFont="1"/>
    <xf numFmtId="247" fontId="245" fillId="0" borderId="0" xfId="0" applyNumberFormat="1" applyFont="1" applyAlignment="1">
      <alignment horizontal="left"/>
    </xf>
    <xf numFmtId="1" fontId="247" fillId="0" borderId="0" xfId="31887" applyNumberFormat="1" applyFont="1"/>
    <xf numFmtId="0" fontId="15" fillId="0" borderId="13" xfId="0" applyFont="1" applyBorder="1"/>
    <xf numFmtId="0" fontId="15" fillId="0" borderId="0" xfId="0" applyFont="1" applyBorder="1" applyAlignment="1">
      <alignment horizontal="center"/>
    </xf>
    <xf numFmtId="0" fontId="15" fillId="0" borderId="0" xfId="0" applyFont="1" applyBorder="1"/>
    <xf numFmtId="0" fontId="15" fillId="0" borderId="11" xfId="0" applyFont="1" applyBorder="1"/>
    <xf numFmtId="0" fontId="15" fillId="0" borderId="11" xfId="0" applyFont="1" applyBorder="1" applyAlignment="1">
      <alignment horizontal="center"/>
    </xf>
    <xf numFmtId="164" fontId="15" fillId="0" borderId="0" xfId="5" applyNumberFormat="1" applyFont="1" applyFill="1" applyBorder="1"/>
    <xf numFmtId="243" fontId="245" fillId="0" borderId="11" xfId="0" applyNumberFormat="1" applyFont="1" applyBorder="1" applyAlignment="1">
      <alignment horizontal="center"/>
    </xf>
    <xf numFmtId="38" fontId="245" fillId="0" borderId="11" xfId="0" applyNumberFormat="1" applyFont="1" applyBorder="1" applyAlignment="1">
      <alignment horizontal="center"/>
    </xf>
    <xf numFmtId="248" fontId="245" fillId="0" borderId="11" xfId="5" applyNumberFormat="1" applyFont="1" applyFill="1" applyBorder="1" applyAlignment="1">
      <alignment horizontal="center" wrapText="1"/>
    </xf>
    <xf numFmtId="164" fontId="245" fillId="0" borderId="0" xfId="5" applyNumberFormat="1" applyFont="1" applyFill="1" applyBorder="1" applyAlignment="1">
      <alignment horizontal="center" wrapText="1"/>
    </xf>
    <xf numFmtId="164" fontId="245" fillId="0" borderId="0" xfId="5" applyNumberFormat="1" applyFont="1" applyFill="1" applyBorder="1" applyAlignment="1">
      <alignment horizontal="center"/>
    </xf>
    <xf numFmtId="243" fontId="15" fillId="0" borderId="0" xfId="0" applyNumberFormat="1" applyFont="1"/>
    <xf numFmtId="164" fontId="15" fillId="0" borderId="0" xfId="5" applyNumberFormat="1" applyFont="1" applyFill="1"/>
    <xf numFmtId="43" fontId="245" fillId="0" borderId="0" xfId="5" applyFont="1" applyFill="1" applyBorder="1" applyAlignment="1">
      <alignment horizontal="center"/>
    </xf>
    <xf numFmtId="164" fontId="15" fillId="0" borderId="13" xfId="5" applyNumberFormat="1" applyFont="1" applyFill="1" applyBorder="1"/>
    <xf numFmtId="164" fontId="15" fillId="0" borderId="11" xfId="5" applyNumberFormat="1" applyFont="1" applyFill="1" applyBorder="1"/>
    <xf numFmtId="243" fontId="15" fillId="0" borderId="11" xfId="0" applyNumberFormat="1" applyFont="1" applyBorder="1"/>
    <xf numFmtId="164" fontId="15" fillId="0" borderId="0" xfId="5" applyNumberFormat="1" applyFont="1" applyFill="1" applyAlignment="1">
      <alignment horizontal="fill"/>
    </xf>
    <xf numFmtId="243" fontId="15" fillId="0" borderId="0" xfId="0" applyNumberFormat="1" applyFont="1" applyBorder="1"/>
    <xf numFmtId="43" fontId="15" fillId="0" borderId="0" xfId="5" applyFont="1" applyFill="1" applyAlignment="1">
      <alignment horizontal="fill"/>
    </xf>
    <xf numFmtId="43" fontId="15" fillId="0" borderId="0" xfId="5" applyFont="1" applyFill="1" applyBorder="1" applyAlignment="1">
      <alignment horizontal="fill"/>
    </xf>
    <xf numFmtId="43" fontId="15" fillId="0" borderId="0" xfId="5" applyFont="1" applyFill="1" applyBorder="1"/>
    <xf numFmtId="0" fontId="245" fillId="0" borderId="11" xfId="0" applyFont="1" applyBorder="1" applyAlignment="1">
      <alignment wrapText="1"/>
    </xf>
    <xf numFmtId="0" fontId="245" fillId="0" borderId="13" xfId="0" applyFont="1" applyBorder="1" applyAlignment="1">
      <alignment horizontal="center"/>
    </xf>
    <xf numFmtId="247" fontId="245" fillId="0" borderId="13" xfId="0" applyNumberFormat="1" applyFont="1" applyBorder="1" applyAlignment="1">
      <alignment horizontal="center"/>
    </xf>
    <xf numFmtId="0" fontId="15" fillId="0" borderId="74" xfId="0" applyFont="1" applyBorder="1"/>
    <xf numFmtId="0" fontId="245" fillId="0" borderId="0" xfId="0" applyFont="1" applyBorder="1" applyAlignment="1">
      <alignment horizontal="center" wrapText="1"/>
    </xf>
    <xf numFmtId="0" fontId="15" fillId="0" borderId="8" xfId="0" applyFont="1" applyBorder="1"/>
    <xf numFmtId="0" fontId="245" fillId="0" borderId="0" xfId="0" applyFont="1" applyBorder="1" applyAlignment="1">
      <alignment horizontal="center"/>
    </xf>
    <xf numFmtId="14" fontId="245" fillId="0" borderId="0" xfId="0" applyNumberFormat="1" applyFont="1" applyBorder="1" applyAlignment="1">
      <alignment horizontal="center"/>
    </xf>
    <xf numFmtId="43" fontId="15" fillId="0" borderId="0" xfId="5" applyFont="1" applyBorder="1"/>
    <xf numFmtId="14" fontId="15" fillId="0" borderId="0" xfId="0" applyNumberFormat="1" applyFont="1" applyBorder="1"/>
    <xf numFmtId="164" fontId="15" fillId="0" borderId="0" xfId="68" applyNumberFormat="1" applyFont="1" applyFill="1" applyBorder="1"/>
    <xf numFmtId="43" fontId="15" fillId="0" borderId="11" xfId="5" applyFont="1" applyBorder="1"/>
    <xf numFmtId="14" fontId="15" fillId="0" borderId="11" xfId="0" applyNumberFormat="1" applyFont="1" applyBorder="1"/>
    <xf numFmtId="164" fontId="15" fillId="0" borderId="11" xfId="68" applyNumberFormat="1" applyFont="1" applyFill="1" applyBorder="1"/>
    <xf numFmtId="9" fontId="15" fillId="0" borderId="11" xfId="43" applyFont="1" applyBorder="1"/>
    <xf numFmtId="0" fontId="15" fillId="0" borderId="77" xfId="0" applyFont="1" applyBorder="1"/>
    <xf numFmtId="0" fontId="15" fillId="0" borderId="0" xfId="0" applyFont="1" applyAlignment="1">
      <alignment wrapText="1"/>
    </xf>
    <xf numFmtId="14" fontId="15" fillId="0" borderId="0" xfId="0" applyNumberFormat="1" applyFont="1" applyBorder="1" applyAlignment="1">
      <alignment wrapText="1"/>
    </xf>
    <xf numFmtId="164" fontId="15" fillId="0" borderId="0" xfId="0" applyNumberFormat="1" applyFont="1" applyBorder="1"/>
    <xf numFmtId="0" fontId="15" fillId="0" borderId="11" xfId="0" applyFont="1" applyBorder="1" applyAlignment="1">
      <alignment wrapText="1"/>
    </xf>
    <xf numFmtId="0" fontId="0" fillId="0" borderId="0" xfId="0" applyAlignment="1">
      <alignment horizontal="center"/>
    </xf>
    <xf numFmtId="0" fontId="13" fillId="0" borderId="0" xfId="0" applyFont="1" applyFill="1" applyAlignment="1">
      <alignment horizontal="center"/>
    </xf>
    <xf numFmtId="164" fontId="0" fillId="0" borderId="0" xfId="0" applyNumberFormat="1" applyFill="1"/>
    <xf numFmtId="9" fontId="0" fillId="0" borderId="0" xfId="0" applyNumberFormat="1" applyFill="1"/>
    <xf numFmtId="164" fontId="0" fillId="0" borderId="11" xfId="5" applyNumberFormat="1" applyFont="1" applyFill="1" applyBorder="1"/>
    <xf numFmtId="164" fontId="0" fillId="0" borderId="9" xfId="0" applyNumberFormat="1" applyFill="1" applyBorder="1"/>
    <xf numFmtId="164" fontId="0" fillId="0" borderId="11" xfId="0" applyNumberFormat="1" applyFill="1" applyBorder="1"/>
    <xf numFmtId="164" fontId="0" fillId="0" borderId="12" xfId="0" applyNumberFormat="1" applyFill="1" applyBorder="1"/>
    <xf numFmtId="243" fontId="15" fillId="0" borderId="0" xfId="0" quotePrefix="1" applyNumberFormat="1" applyFont="1"/>
    <xf numFmtId="164" fontId="15" fillId="0" borderId="0" xfId="0" applyNumberFormat="1" applyFont="1" applyBorder="1" applyAlignment="1">
      <alignment wrapText="1"/>
    </xf>
    <xf numFmtId="243" fontId="245" fillId="0" borderId="0" xfId="0" applyNumberFormat="1" applyFont="1" applyBorder="1" applyAlignment="1">
      <alignment horizontal="center"/>
    </xf>
    <xf numFmtId="164" fontId="15" fillId="0" borderId="0" xfId="5" applyNumberFormat="1" applyFont="1" applyFill="1" applyBorder="1" applyAlignment="1">
      <alignment horizontal="fill"/>
    </xf>
    <xf numFmtId="9" fontId="15" fillId="0" borderId="8" xfId="43" applyFont="1" applyBorder="1"/>
    <xf numFmtId="243" fontId="15" fillId="0" borderId="0" xfId="0" applyNumberFormat="1" applyFont="1" applyBorder="1" applyAlignment="1">
      <alignment wrapText="1"/>
    </xf>
    <xf numFmtId="243" fontId="15" fillId="0" borderId="11" xfId="0" quotePrefix="1" applyNumberFormat="1" applyFont="1" applyBorder="1"/>
    <xf numFmtId="164" fontId="245" fillId="0" borderId="11" xfId="5" applyNumberFormat="1" applyFont="1" applyFill="1" applyBorder="1" applyAlignment="1">
      <alignment horizontal="center"/>
    </xf>
    <xf numFmtId="14" fontId="15" fillId="0" borderId="11" xfId="0" applyNumberFormat="1" applyFont="1" applyBorder="1" applyAlignment="1">
      <alignment wrapText="1"/>
    </xf>
    <xf numFmtId="9" fontId="15" fillId="0" borderId="77" xfId="43" applyFont="1" applyBorder="1"/>
    <xf numFmtId="222" fontId="15" fillId="0" borderId="0" xfId="43" applyNumberFormat="1" applyFont="1" applyBorder="1"/>
    <xf numFmtId="9" fontId="15" fillId="0" borderId="0" xfId="43" applyNumberFormat="1" applyFont="1" applyBorder="1"/>
    <xf numFmtId="44" fontId="0" fillId="0" borderId="0" xfId="7" applyFont="1" applyFill="1"/>
    <xf numFmtId="0" fontId="0" fillId="0" borderId="0" xfId="0" applyAlignment="1">
      <alignment horizontal="center"/>
    </xf>
    <xf numFmtId="9" fontId="0" fillId="0" borderId="11" xfId="43" applyFont="1" applyBorder="1"/>
    <xf numFmtId="165" fontId="0" fillId="0" borderId="0" xfId="7" applyNumberFormat="1" applyFont="1" applyAlignment="1">
      <alignment horizontal="center"/>
    </xf>
    <xf numFmtId="165" fontId="14" fillId="0" borderId="12" xfId="7" applyNumberFormat="1" applyFont="1" applyBorder="1"/>
    <xf numFmtId="0" fontId="13" fillId="0" borderId="0" xfId="0" applyFont="1" applyFill="1" applyAlignment="1">
      <alignment horizontal="center"/>
    </xf>
    <xf numFmtId="0" fontId="13" fillId="0" borderId="0" xfId="0" applyFont="1" applyFill="1" applyAlignment="1">
      <alignment horizontal="center"/>
    </xf>
    <xf numFmtId="0" fontId="12" fillId="0" borderId="0" xfId="0" applyFont="1" applyFill="1" applyBorder="1" applyAlignment="1">
      <alignment horizontal="center"/>
    </xf>
    <xf numFmtId="222" fontId="0" fillId="0" borderId="0" xfId="0" applyNumberFormat="1"/>
    <xf numFmtId="222" fontId="0" fillId="0" borderId="0" xfId="43" applyNumberFormat="1" applyFont="1" applyFill="1"/>
    <xf numFmtId="0" fontId="13" fillId="0" borderId="0" xfId="0" applyFont="1" applyAlignment="1">
      <alignment horizontal="center"/>
    </xf>
    <xf numFmtId="0" fontId="13" fillId="0" borderId="0" xfId="0" applyFont="1" applyFill="1" applyAlignment="1">
      <alignment horizontal="center"/>
    </xf>
    <xf numFmtId="0" fontId="0" fillId="0" borderId="0" xfId="0" applyBorder="1" applyAlignment="1">
      <alignment horizontal="center"/>
    </xf>
    <xf numFmtId="165" fontId="14" fillId="0" borderId="11" xfId="7" applyNumberFormat="1" applyFont="1" applyBorder="1"/>
    <xf numFmtId="164" fontId="12" fillId="0" borderId="0" xfId="5" applyNumberFormat="1" applyFill="1" applyBorder="1"/>
    <xf numFmtId="0" fontId="0" fillId="0" borderId="8" xfId="0" applyFill="1" applyBorder="1"/>
    <xf numFmtId="0" fontId="13" fillId="0" borderId="0" xfId="0" applyFont="1" applyBorder="1"/>
    <xf numFmtId="165" fontId="14" fillId="0" borderId="0" xfId="7" applyNumberFormat="1" applyFont="1" applyBorder="1"/>
    <xf numFmtId="10" fontId="14" fillId="0" borderId="0" xfId="43" applyNumberFormat="1" applyFont="1" applyBorder="1"/>
    <xf numFmtId="171" fontId="14" fillId="0" borderId="0" xfId="0" applyNumberFormat="1" applyFont="1" applyBorder="1"/>
    <xf numFmtId="0" fontId="14" fillId="0" borderId="0" xfId="0" quotePrefix="1" applyFont="1" applyBorder="1" applyAlignment="1">
      <alignment horizontal="left"/>
    </xf>
    <xf numFmtId="10" fontId="14" fillId="0" borderId="0" xfId="0" applyNumberFormat="1" applyFont="1" applyBorder="1"/>
    <xf numFmtId="0" fontId="13" fillId="0" borderId="0" xfId="0" quotePrefix="1" applyFont="1" applyBorder="1" applyAlignment="1">
      <alignment horizontal="left"/>
    </xf>
    <xf numFmtId="10" fontId="0" fillId="0" borderId="0" xfId="0" applyNumberFormat="1" applyBorder="1"/>
    <xf numFmtId="10" fontId="12" fillId="0" borderId="0" xfId="0" applyNumberFormat="1" applyFont="1" applyBorder="1"/>
    <xf numFmtId="164" fontId="12" fillId="0" borderId="0" xfId="5" applyNumberFormat="1" applyBorder="1"/>
    <xf numFmtId="0" fontId="14" fillId="0" borderId="11" xfId="0" quotePrefix="1" applyFont="1" applyBorder="1" applyAlignment="1">
      <alignment horizontal="left"/>
    </xf>
    <xf numFmtId="10" fontId="14" fillId="0" borderId="0" xfId="0" applyNumberFormat="1" applyFont="1" applyFill="1" applyBorder="1"/>
    <xf numFmtId="10" fontId="14" fillId="0" borderId="12" xfId="0" applyNumberFormat="1" applyFont="1" applyBorder="1"/>
    <xf numFmtId="0" fontId="0" fillId="0" borderId="0" xfId="0" applyFill="1" applyBorder="1"/>
    <xf numFmtId="164" fontId="0" fillId="0" borderId="9" xfId="5" applyNumberFormat="1" applyFont="1" applyBorder="1"/>
    <xf numFmtId="0" fontId="12" fillId="0" borderId="75" xfId="0" applyFont="1" applyBorder="1"/>
    <xf numFmtId="0" fontId="12" fillId="0" borderId="75" xfId="0" applyFont="1" applyFill="1" applyBorder="1"/>
    <xf numFmtId="38" fontId="246" fillId="0" borderId="0" xfId="31887" applyFont="1" applyBorder="1"/>
    <xf numFmtId="0" fontId="15" fillId="0" borderId="0" xfId="0" applyFont="1" applyBorder="1" applyAlignment="1">
      <alignment horizontal="left"/>
    </xf>
    <xf numFmtId="10" fontId="15" fillId="0" borderId="0" xfId="43" applyNumberFormat="1" applyFont="1" applyBorder="1"/>
    <xf numFmtId="10" fontId="15" fillId="0" borderId="0" xfId="0" applyNumberFormat="1" applyFont="1" applyBorder="1"/>
    <xf numFmtId="10" fontId="14" fillId="0" borderId="0" xfId="43" applyNumberFormat="1" applyFont="1" applyFill="1"/>
    <xf numFmtId="164" fontId="0" fillId="0" borderId="0" xfId="5" applyNumberFormat="1" applyFont="1" applyFill="1" applyAlignment="1">
      <alignment horizontal="center"/>
    </xf>
    <xf numFmtId="169" fontId="0" fillId="0" borderId="0" xfId="5" applyNumberFormat="1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0" fontId="248" fillId="0" borderId="0" xfId="48574" applyFont="1"/>
    <xf numFmtId="0" fontId="242" fillId="0" borderId="0" xfId="48574" applyFont="1" applyAlignment="1">
      <alignment horizontal="center"/>
    </xf>
    <xf numFmtId="0" fontId="242" fillId="0" borderId="0" xfId="48574" applyFont="1" applyFill="1" applyBorder="1" applyAlignment="1">
      <alignment horizontal="center" wrapText="1"/>
    </xf>
    <xf numFmtId="0" fontId="242" fillId="0" borderId="5" xfId="48574" applyFont="1" applyFill="1" applyBorder="1" applyAlignment="1">
      <alignment horizontal="center" wrapText="1"/>
    </xf>
    <xf numFmtId="0" fontId="244" fillId="0" borderId="0" xfId="48574" applyFont="1" applyFill="1"/>
    <xf numFmtId="0" fontId="242" fillId="0" borderId="0" xfId="48574" applyFont="1" applyFill="1" applyAlignment="1">
      <alignment horizontal="center" wrapText="1"/>
    </xf>
    <xf numFmtId="0" fontId="242" fillId="0" borderId="0" xfId="48574" applyFont="1" applyAlignment="1">
      <alignment wrapText="1"/>
    </xf>
    <xf numFmtId="0" fontId="242" fillId="0" borderId="0" xfId="48574" applyFont="1"/>
    <xf numFmtId="0" fontId="242" fillId="0" borderId="0" xfId="48574" applyFont="1" applyFill="1" applyAlignment="1">
      <alignment horizontal="center"/>
    </xf>
    <xf numFmtId="0" fontId="242" fillId="0" borderId="11" xfId="48574" applyFont="1" applyBorder="1" applyAlignment="1">
      <alignment horizontal="center" wrapText="1"/>
    </xf>
    <xf numFmtId="0" fontId="244" fillId="0" borderId="0" xfId="48574" applyFont="1" applyAlignment="1">
      <alignment horizontal="left"/>
    </xf>
    <xf numFmtId="0" fontId="244" fillId="0" borderId="0" xfId="48574" applyFont="1" applyFill="1" applyAlignment="1">
      <alignment horizontal="center"/>
    </xf>
    <xf numFmtId="43" fontId="244" fillId="0" borderId="0" xfId="48574" applyNumberFormat="1" applyFont="1" applyFill="1"/>
    <xf numFmtId="43" fontId="244" fillId="0" borderId="0" xfId="48574" applyNumberFormat="1" applyFont="1" applyFill="1" applyAlignment="1">
      <alignment horizontal="left"/>
    </xf>
    <xf numFmtId="43" fontId="244" fillId="0" borderId="0" xfId="48578" applyNumberFormat="1" applyFont="1" applyFill="1" applyAlignment="1">
      <alignment horizontal="left"/>
    </xf>
    <xf numFmtId="43" fontId="244" fillId="0" borderId="0" xfId="48574" applyNumberFormat="1" applyFont="1"/>
    <xf numFmtId="10" fontId="244" fillId="0" borderId="15" xfId="48579" applyNumberFormat="1" applyFont="1" applyFill="1"/>
    <xf numFmtId="43" fontId="244" fillId="0" borderId="78" xfId="48574" applyNumberFormat="1" applyFont="1" applyBorder="1"/>
    <xf numFmtId="43" fontId="244" fillId="0" borderId="0" xfId="48574" applyNumberFormat="1" applyFont="1" applyFill="1" applyBorder="1"/>
    <xf numFmtId="43" fontId="244" fillId="0" borderId="9" xfId="48574" applyNumberFormat="1" applyFont="1" applyFill="1" applyBorder="1"/>
    <xf numFmtId="0" fontId="244" fillId="0" borderId="0" xfId="48574" applyFont="1" applyFill="1" applyBorder="1"/>
    <xf numFmtId="0" fontId="248" fillId="0" borderId="0" xfId="48574" applyFont="1" applyFill="1"/>
    <xf numFmtId="0" fontId="249" fillId="0" borderId="0" xfId="48574" applyFont="1" applyFill="1"/>
    <xf numFmtId="43" fontId="244" fillId="0" borderId="0" xfId="48577" applyFont="1" applyFill="1"/>
    <xf numFmtId="0" fontId="6" fillId="0" borderId="0" xfId="48574"/>
    <xf numFmtId="0" fontId="6" fillId="0" borderId="7" xfId="48574" applyBorder="1" applyAlignment="1">
      <alignment wrapText="1"/>
    </xf>
    <xf numFmtId="0" fontId="6" fillId="0" borderId="0" xfId="48574" applyAlignment="1">
      <alignment wrapText="1"/>
    </xf>
    <xf numFmtId="0" fontId="6" fillId="0" borderId="7" xfId="48574" applyBorder="1"/>
    <xf numFmtId="164" fontId="0" fillId="0" borderId="7" xfId="48577" applyNumberFormat="1" applyFont="1" applyBorder="1"/>
    <xf numFmtId="10" fontId="0" fillId="0" borderId="7" xfId="48578" applyNumberFormat="1" applyFont="1" applyBorder="1"/>
    <xf numFmtId="164" fontId="6" fillId="0" borderId="0" xfId="48574" applyNumberFormat="1"/>
    <xf numFmtId="9" fontId="0" fillId="0" borderId="0" xfId="48578" applyFont="1"/>
    <xf numFmtId="222" fontId="0" fillId="0" borderId="0" xfId="48578" applyNumberFormat="1" applyFont="1"/>
    <xf numFmtId="222" fontId="244" fillId="0" borderId="11" xfId="43" applyNumberFormat="1" applyFont="1" applyBorder="1"/>
    <xf numFmtId="43" fontId="244" fillId="0" borderId="12" xfId="48574" applyNumberFormat="1" applyFont="1" applyBorder="1"/>
    <xf numFmtId="222" fontId="0" fillId="0" borderId="12" xfId="43" applyNumberFormat="1" applyFont="1" applyBorder="1"/>
    <xf numFmtId="0" fontId="12" fillId="0" borderId="0" xfId="63" applyFont="1"/>
    <xf numFmtId="0" fontId="13" fillId="0" borderId="0" xfId="0" quotePrefix="1" applyFont="1" applyAlignment="1">
      <alignment horizontal="center"/>
    </xf>
    <xf numFmtId="0" fontId="1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3" fillId="0" borderId="0" xfId="0" quotePrefix="1" applyFont="1" applyFill="1" applyAlignment="1">
      <alignment horizontal="center"/>
    </xf>
    <xf numFmtId="0" fontId="13" fillId="0" borderId="0" xfId="0" applyFont="1" applyFill="1" applyAlignment="1">
      <alignment horizontal="center"/>
    </xf>
    <xf numFmtId="0" fontId="0" fillId="0" borderId="0" xfId="0" applyBorder="1" applyAlignment="1">
      <alignment horizontal="center"/>
    </xf>
    <xf numFmtId="0" fontId="242" fillId="0" borderId="5" xfId="48574" applyFont="1" applyBorder="1" applyAlignment="1">
      <alignment horizontal="center"/>
    </xf>
    <xf numFmtId="0" fontId="242" fillId="0" borderId="11" xfId="48574" applyFont="1" applyFill="1" applyBorder="1" applyAlignment="1">
      <alignment horizontal="center"/>
    </xf>
    <xf numFmtId="0" fontId="13" fillId="0" borderId="0" xfId="0" quotePrefix="1" applyFont="1" applyBorder="1" applyAlignment="1">
      <alignment horizontal="center"/>
    </xf>
    <xf numFmtId="0" fontId="13" fillId="0" borderId="8" xfId="0" quotePrefix="1" applyFont="1" applyBorder="1" applyAlignment="1">
      <alignment horizontal="center"/>
    </xf>
    <xf numFmtId="0" fontId="13" fillId="0" borderId="0" xfId="0" applyFont="1" applyBorder="1" applyAlignment="1">
      <alignment horizontal="center"/>
    </xf>
  </cellXfs>
  <cellStyles count="48598">
    <cellStyle name="########" xfId="48580" xr:uid="{00000000-0005-0000-0000-000000000000}"/>
    <cellStyle name="######## 2" xfId="48581" xr:uid="{00000000-0005-0000-0000-000001000000}"/>
    <cellStyle name="######## 3" xfId="48582" xr:uid="{00000000-0005-0000-0000-000002000000}"/>
    <cellStyle name="######## 4" xfId="48583" xr:uid="{00000000-0005-0000-0000-000003000000}"/>
    <cellStyle name="######## 5" xfId="48584" xr:uid="{00000000-0005-0000-0000-000004000000}"/>
    <cellStyle name="__ [0]___" xfId="88" xr:uid="{00000000-0005-0000-0000-000005000000}"/>
    <cellStyle name="__ [0]___ 2" xfId="89" xr:uid="{00000000-0005-0000-0000-000006000000}"/>
    <cellStyle name="__ [0]____" xfId="90" xr:uid="{00000000-0005-0000-0000-000007000000}"/>
    <cellStyle name="__ [0]____ 2" xfId="91" xr:uid="{00000000-0005-0000-0000-000008000000}"/>
    <cellStyle name="__ [0]______" xfId="92" xr:uid="{00000000-0005-0000-0000-000009000000}"/>
    <cellStyle name="__ [0]______ 2" xfId="93" xr:uid="{00000000-0005-0000-0000-00000A000000}"/>
    <cellStyle name="__ [0]__________" xfId="94" xr:uid="{00000000-0005-0000-0000-00000B000000}"/>
    <cellStyle name="__ [0]__________ 2" xfId="95" xr:uid="{00000000-0005-0000-0000-00000C000000}"/>
    <cellStyle name="__ [0]___________ClearSky_AEP_Min_04.04.02_Bank" xfId="96" xr:uid="{00000000-0005-0000-0000-00000D000000}"/>
    <cellStyle name="__ [0]___________ClearSky_AEP_Min_04.04.02_Bank 2" xfId="97" xr:uid="{00000000-0005-0000-0000-00000E000000}"/>
    <cellStyle name="__ [0]___________Clearsky_internal_050301" xfId="98" xr:uid="{00000000-0005-0000-0000-00000F000000}"/>
    <cellStyle name="__ [0]___________Clearsky_internal_050301 2" xfId="99" xr:uid="{00000000-0005-0000-0000-000010000000}"/>
    <cellStyle name="__ [0]___________Clearsky_internal_050301_1" xfId="100" xr:uid="{00000000-0005-0000-0000-000011000000}"/>
    <cellStyle name="__ [0]___________Clearsky_internal_050301_1 2" xfId="101" xr:uid="{00000000-0005-0000-0000-000012000000}"/>
    <cellStyle name="__ [0]___________Clearsky_internal_070201" xfId="102" xr:uid="{00000000-0005-0000-0000-000013000000}"/>
    <cellStyle name="__ [0]___________Clearsky_internal_070201 2" xfId="103" xr:uid="{00000000-0005-0000-0000-000014000000}"/>
    <cellStyle name="__ [0]___________Clearsky_internal_070201.xls Chart 2" xfId="104" xr:uid="{00000000-0005-0000-0000-000015000000}"/>
    <cellStyle name="__ [0]___________Clearsky_internal_070201.xls Chart 2 2" xfId="105" xr:uid="{00000000-0005-0000-0000-000016000000}"/>
    <cellStyle name="__ [0]___________Clearsky_internal_070201_1" xfId="106" xr:uid="{00000000-0005-0000-0000-000017000000}"/>
    <cellStyle name="__ [0]___________Clearsky_internal_070201_1 2" xfId="107" xr:uid="{00000000-0005-0000-0000-000018000000}"/>
    <cellStyle name="__ [0]___________Clearsky_internal_070201_Clearsky_internal_070201" xfId="108" xr:uid="{00000000-0005-0000-0000-000019000000}"/>
    <cellStyle name="__ [0]___________Clearsky_internal_070201_Clearsky_internal_070201 2" xfId="109" xr:uid="{00000000-0005-0000-0000-00001A000000}"/>
    <cellStyle name="__ [0]___________Clearsky_internal_070201_Clearsky_Outside_070201.xls Chart 2" xfId="110" xr:uid="{00000000-0005-0000-0000-00001B000000}"/>
    <cellStyle name="__ [0]___________Clearsky_internal_070201_Clearsky_Outside_070201.xls Chart 2 2" xfId="111" xr:uid="{00000000-0005-0000-0000-00001C000000}"/>
    <cellStyle name="__ [0]___________Clearsky_Outside_070201.xls Chart 2" xfId="112" xr:uid="{00000000-0005-0000-0000-00001D000000}"/>
    <cellStyle name="__ [0]___________Clearsky_Outside_070201.xls Chart 2 2" xfId="113" xr:uid="{00000000-0005-0000-0000-00001E000000}"/>
    <cellStyle name="__ [0]_______ClearSky_AEP_Min_04.04.02_Bank" xfId="114" xr:uid="{00000000-0005-0000-0000-00001F000000}"/>
    <cellStyle name="__ [0]_______ClearSky_AEP_Min_04.04.02_Bank 2" xfId="115" xr:uid="{00000000-0005-0000-0000-000020000000}"/>
    <cellStyle name="__ [0]_______Clearsky_internal_050301" xfId="116" xr:uid="{00000000-0005-0000-0000-000021000000}"/>
    <cellStyle name="__ [0]_______Clearsky_internal_050301 2" xfId="117" xr:uid="{00000000-0005-0000-0000-000022000000}"/>
    <cellStyle name="__ [0]_______Clearsky_internal_070201" xfId="118" xr:uid="{00000000-0005-0000-0000-000023000000}"/>
    <cellStyle name="__ [0]_______Clearsky_internal_070201 2" xfId="119" xr:uid="{00000000-0005-0000-0000-000024000000}"/>
    <cellStyle name="__ [0]_______Clearsky_internal_070201.xls Chart 2" xfId="120" xr:uid="{00000000-0005-0000-0000-000025000000}"/>
    <cellStyle name="__ [0]_______Clearsky_internal_070201.xls Chart 2 2" xfId="121" xr:uid="{00000000-0005-0000-0000-000026000000}"/>
    <cellStyle name="__ [0]_______Clearsky_Outside_070201.xls Chart 2" xfId="122" xr:uid="{00000000-0005-0000-0000-000027000000}"/>
    <cellStyle name="__ [0]_______Clearsky_Outside_070201.xls Chart 2 2" xfId="123" xr:uid="{00000000-0005-0000-0000-000028000000}"/>
    <cellStyle name="__ [0]_____ClearSky_AEP_Min_04.04.02_Bank" xfId="124" xr:uid="{00000000-0005-0000-0000-000029000000}"/>
    <cellStyle name="__ [0]_____ClearSky_AEP_Min_04.04.02_Bank 2" xfId="125" xr:uid="{00000000-0005-0000-0000-00002A000000}"/>
    <cellStyle name="__ [0]_____Clearsky_internal_050301" xfId="126" xr:uid="{00000000-0005-0000-0000-00002B000000}"/>
    <cellStyle name="__ [0]_____Clearsky_internal_050301 2" xfId="127" xr:uid="{00000000-0005-0000-0000-00002C000000}"/>
    <cellStyle name="__ [0]_____Clearsky_internal_050301_1" xfId="128" xr:uid="{00000000-0005-0000-0000-00002D000000}"/>
    <cellStyle name="__ [0]_____Clearsky_internal_050301_1 2" xfId="129" xr:uid="{00000000-0005-0000-0000-00002E000000}"/>
    <cellStyle name="__ [0]_____Clearsky_internal_070201" xfId="130" xr:uid="{00000000-0005-0000-0000-00002F000000}"/>
    <cellStyle name="__ [0]_____Clearsky_internal_070201 2" xfId="131" xr:uid="{00000000-0005-0000-0000-000030000000}"/>
    <cellStyle name="__ [0]_____Clearsky_internal_070201.xls Chart 2" xfId="132" xr:uid="{00000000-0005-0000-0000-000031000000}"/>
    <cellStyle name="__ [0]_____Clearsky_internal_070201.xls Chart 2 2" xfId="133" xr:uid="{00000000-0005-0000-0000-000032000000}"/>
    <cellStyle name="__ [0]_____Clearsky_internal_070201_1" xfId="134" xr:uid="{00000000-0005-0000-0000-000033000000}"/>
    <cellStyle name="__ [0]_____Clearsky_internal_070201_1 2" xfId="135" xr:uid="{00000000-0005-0000-0000-000034000000}"/>
    <cellStyle name="__ [0]_____Clearsky_internal_070201_Clearsky_internal_070201" xfId="136" xr:uid="{00000000-0005-0000-0000-000035000000}"/>
    <cellStyle name="__ [0]_____Clearsky_internal_070201_Clearsky_internal_070201 2" xfId="137" xr:uid="{00000000-0005-0000-0000-000036000000}"/>
    <cellStyle name="__ [0]_____Clearsky_internal_070201_Clearsky_Outside_070201.xls Chart 2" xfId="138" xr:uid="{00000000-0005-0000-0000-000037000000}"/>
    <cellStyle name="__ [0]_____Clearsky_internal_070201_Clearsky_Outside_070201.xls Chart 2 2" xfId="139" xr:uid="{00000000-0005-0000-0000-000038000000}"/>
    <cellStyle name="__ [0]_____Clearsky_Outside_070201.xls Chart 2" xfId="140" xr:uid="{00000000-0005-0000-0000-000039000000}"/>
    <cellStyle name="__ [0]_____Clearsky_Outside_070201.xls Chart 2 2" xfId="141" xr:uid="{00000000-0005-0000-0000-00003A000000}"/>
    <cellStyle name="__ [0]____ClearSky_AEP_Min_04.04.02_Bank" xfId="142" xr:uid="{00000000-0005-0000-0000-00003B000000}"/>
    <cellStyle name="__ [0]____ClearSky_AEP_Min_04.04.02_Bank 2" xfId="143" xr:uid="{00000000-0005-0000-0000-00003C000000}"/>
    <cellStyle name="__ [0]____Clearsky_internal_050301" xfId="144" xr:uid="{00000000-0005-0000-0000-00003D000000}"/>
    <cellStyle name="__ [0]____Clearsky_internal_050301 2" xfId="145" xr:uid="{00000000-0005-0000-0000-00003E000000}"/>
    <cellStyle name="__ [0]____Clearsky_internal_070201" xfId="146" xr:uid="{00000000-0005-0000-0000-00003F000000}"/>
    <cellStyle name="__ [0]____Clearsky_internal_070201 2" xfId="147" xr:uid="{00000000-0005-0000-0000-000040000000}"/>
    <cellStyle name="__ [0]____Clearsky_internal_070201.xls Chart 2" xfId="148" xr:uid="{00000000-0005-0000-0000-000041000000}"/>
    <cellStyle name="__ [0]____Clearsky_internal_070201.xls Chart 2 2" xfId="149" xr:uid="{00000000-0005-0000-0000-000042000000}"/>
    <cellStyle name="__ [0]____Clearsky_Outside_070201.xls Chart 2" xfId="150" xr:uid="{00000000-0005-0000-0000-000043000000}"/>
    <cellStyle name="__ [0]____Clearsky_Outside_070201.xls Chart 2 2" xfId="151" xr:uid="{00000000-0005-0000-0000-000044000000}"/>
    <cellStyle name="__ [0]_94___" xfId="152" xr:uid="{00000000-0005-0000-0000-000045000000}"/>
    <cellStyle name="__ [0]_94___ 2" xfId="153" xr:uid="{00000000-0005-0000-0000-000046000000}"/>
    <cellStyle name="__ [0]_94____ClearSky_AEP_Min_04.04.02_Bank" xfId="154" xr:uid="{00000000-0005-0000-0000-000047000000}"/>
    <cellStyle name="__ [0]_94____ClearSky_AEP_Min_04.04.02_Bank 2" xfId="155" xr:uid="{00000000-0005-0000-0000-000048000000}"/>
    <cellStyle name="__ [0]_94____Clearsky_internal_050301" xfId="156" xr:uid="{00000000-0005-0000-0000-000049000000}"/>
    <cellStyle name="__ [0]_94____Clearsky_internal_050301 2" xfId="157" xr:uid="{00000000-0005-0000-0000-00004A000000}"/>
    <cellStyle name="__ [0]_94____Clearsky_internal_070201" xfId="158" xr:uid="{00000000-0005-0000-0000-00004B000000}"/>
    <cellStyle name="__ [0]_94____Clearsky_internal_070201 2" xfId="159" xr:uid="{00000000-0005-0000-0000-00004C000000}"/>
    <cellStyle name="__ [0]_94____Clearsky_internal_070201.xls Chart 2" xfId="160" xr:uid="{00000000-0005-0000-0000-00004D000000}"/>
    <cellStyle name="__ [0]_94____Clearsky_internal_070201.xls Chart 2 2" xfId="161" xr:uid="{00000000-0005-0000-0000-00004E000000}"/>
    <cellStyle name="__ [0]_94____Clearsky_internal_070201_Clearsky_Outside_070201.xls Chart 2" xfId="162" xr:uid="{00000000-0005-0000-0000-00004F000000}"/>
    <cellStyle name="__ [0]_94____Clearsky_internal_070201_Clearsky_Outside_070201.xls Chart 2 2" xfId="163" xr:uid="{00000000-0005-0000-0000-000050000000}"/>
    <cellStyle name="__ [0]_94____Clearsky_Outside_070201.xls Chart 2" xfId="164" xr:uid="{00000000-0005-0000-0000-000051000000}"/>
    <cellStyle name="__ [0]_94____Clearsky_Outside_070201.xls Chart 2 2" xfId="165" xr:uid="{00000000-0005-0000-0000-000052000000}"/>
    <cellStyle name="__ [0]_dimon" xfId="166" xr:uid="{00000000-0005-0000-0000-000053000000}"/>
    <cellStyle name="__ [0]_dimon 2" xfId="167" xr:uid="{00000000-0005-0000-0000-000054000000}"/>
    <cellStyle name="__ [0]_form" xfId="168" xr:uid="{00000000-0005-0000-0000-000055000000}"/>
    <cellStyle name="__ [0]_form 2" xfId="169" xr:uid="{00000000-0005-0000-0000-000056000000}"/>
    <cellStyle name="__ [0]_form_ClearSky_AEP_Min_04.04.02_Bank" xfId="170" xr:uid="{00000000-0005-0000-0000-000057000000}"/>
    <cellStyle name="__ [0]_form_ClearSky_AEP_Min_04.04.02_Bank 2" xfId="171" xr:uid="{00000000-0005-0000-0000-000058000000}"/>
    <cellStyle name="__ [0]_form_Clearsky_internal_050301" xfId="172" xr:uid="{00000000-0005-0000-0000-000059000000}"/>
    <cellStyle name="__ [0]_form_Clearsky_internal_050301 2" xfId="173" xr:uid="{00000000-0005-0000-0000-00005A000000}"/>
    <cellStyle name="__ [0]_form_Clearsky_internal_050301_1" xfId="174" xr:uid="{00000000-0005-0000-0000-00005B000000}"/>
    <cellStyle name="__ [0]_form_Clearsky_internal_050301_1 2" xfId="175" xr:uid="{00000000-0005-0000-0000-00005C000000}"/>
    <cellStyle name="__ [0]_form_Clearsky_internal_070201" xfId="176" xr:uid="{00000000-0005-0000-0000-00005D000000}"/>
    <cellStyle name="__ [0]_form_Clearsky_internal_070201 2" xfId="177" xr:uid="{00000000-0005-0000-0000-00005E000000}"/>
    <cellStyle name="__ [0]_form_Clearsky_internal_070201.xls Chart 2" xfId="178" xr:uid="{00000000-0005-0000-0000-00005F000000}"/>
    <cellStyle name="__ [0]_form_Clearsky_internal_070201.xls Chart 2 2" xfId="179" xr:uid="{00000000-0005-0000-0000-000060000000}"/>
    <cellStyle name="__ [0]_form_Clearsky_internal_070201_Clearsky_Outside_070201.xls Chart 2" xfId="180" xr:uid="{00000000-0005-0000-0000-000061000000}"/>
    <cellStyle name="__ [0]_form_Clearsky_internal_070201_Clearsky_Outside_070201.xls Chart 2 2" xfId="181" xr:uid="{00000000-0005-0000-0000-000062000000}"/>
    <cellStyle name="__ [0]_form_Clearsky_Outside_070201.xls Chart 2" xfId="182" xr:uid="{00000000-0005-0000-0000-000063000000}"/>
    <cellStyle name="__ [0]_form_Clearsky_Outside_070201.xls Chart 2 2" xfId="183" xr:uid="{00000000-0005-0000-0000-000064000000}"/>
    <cellStyle name="__ [0]_laroux" xfId="184" xr:uid="{00000000-0005-0000-0000-000065000000}"/>
    <cellStyle name="__ [0]_laroux 2" xfId="185" xr:uid="{00000000-0005-0000-0000-000066000000}"/>
    <cellStyle name="__ [0]_laroux_1" xfId="186" xr:uid="{00000000-0005-0000-0000-000067000000}"/>
    <cellStyle name="__ [0]_laroux_1_ClearSky_AEP_Min_04.04.02_Bank" xfId="187" xr:uid="{00000000-0005-0000-0000-000068000000}"/>
    <cellStyle name="__ [0]_laroux_1_Clearsky_internal_050301" xfId="188" xr:uid="{00000000-0005-0000-0000-000069000000}"/>
    <cellStyle name="__ [0]_laroux_1_Clearsky_internal_050301_1" xfId="189" xr:uid="{00000000-0005-0000-0000-00006A000000}"/>
    <cellStyle name="__ [0]_laroux_1_Clearsky_internal_070201" xfId="190" xr:uid="{00000000-0005-0000-0000-00006B000000}"/>
    <cellStyle name="__ [0]_laroux_1_Clearsky_internal_070201.xls Chart 2" xfId="191" xr:uid="{00000000-0005-0000-0000-00006C000000}"/>
    <cellStyle name="__ [0]_laroux_1_Clearsky_internal_070201_1" xfId="192" xr:uid="{00000000-0005-0000-0000-00006D000000}"/>
    <cellStyle name="__ [0]_laroux_1_Clearsky_Outside_070201.xls Chart 2" xfId="193" xr:uid="{00000000-0005-0000-0000-00006E000000}"/>
    <cellStyle name="__ [0]_laroux_2" xfId="194" xr:uid="{00000000-0005-0000-0000-00006F000000}"/>
    <cellStyle name="__ [0]_laroux_2 2" xfId="195" xr:uid="{00000000-0005-0000-0000-000070000000}"/>
    <cellStyle name="__ [0]_laroux_ClearSky_AEP_Min_04.04.02_Bank" xfId="196" xr:uid="{00000000-0005-0000-0000-000071000000}"/>
    <cellStyle name="__ [0]_laroux_ClearSky_AEP_Min_04.04.02_Bank 2" xfId="197" xr:uid="{00000000-0005-0000-0000-000072000000}"/>
    <cellStyle name="__ [0]_laroux_Clearsky_internal_050301" xfId="198" xr:uid="{00000000-0005-0000-0000-000073000000}"/>
    <cellStyle name="__ [0]_laroux_Clearsky_internal_050301 2" xfId="199" xr:uid="{00000000-0005-0000-0000-000074000000}"/>
    <cellStyle name="__ [0]_laroux_Clearsky_internal_070201" xfId="200" xr:uid="{00000000-0005-0000-0000-000075000000}"/>
    <cellStyle name="__ [0]_laroux_Clearsky_internal_070201 2" xfId="201" xr:uid="{00000000-0005-0000-0000-000076000000}"/>
    <cellStyle name="__ [0]_laroux_Clearsky_internal_070201.xls Chart 2" xfId="202" xr:uid="{00000000-0005-0000-0000-000077000000}"/>
    <cellStyle name="__ [0]_laroux_Clearsky_internal_070201.xls Chart 2 2" xfId="203" xr:uid="{00000000-0005-0000-0000-000078000000}"/>
    <cellStyle name="__ [0]_laroux_Clearsky_internal_070201_1" xfId="204" xr:uid="{00000000-0005-0000-0000-000079000000}"/>
    <cellStyle name="__ [0]_laroux_Clearsky_internal_070201_1 2" xfId="205" xr:uid="{00000000-0005-0000-0000-00007A000000}"/>
    <cellStyle name="__ [0]_laroux_Clearsky_internal_070201_Clearsky_Outside_070201.xls Chart 2" xfId="206" xr:uid="{00000000-0005-0000-0000-00007B000000}"/>
    <cellStyle name="__ [0]_laroux_Clearsky_internal_070201_Clearsky_Outside_070201.xls Chart 2 2" xfId="207" xr:uid="{00000000-0005-0000-0000-00007C000000}"/>
    <cellStyle name="__ [0]_laroux_Clearsky_Outside_070201.xls Chart 2" xfId="208" xr:uid="{00000000-0005-0000-0000-00007D000000}"/>
    <cellStyle name="__ [0]_laroux_Clearsky_Outside_070201.xls Chart 2 2" xfId="209" xr:uid="{00000000-0005-0000-0000-00007E000000}"/>
    <cellStyle name="__ [0]_PERSONAL" xfId="210" xr:uid="{00000000-0005-0000-0000-00007F000000}"/>
    <cellStyle name="__ [0]_PERSONAL 2" xfId="211" xr:uid="{00000000-0005-0000-0000-000080000000}"/>
    <cellStyle name="__ [0]_PERSONAL_1" xfId="212" xr:uid="{00000000-0005-0000-0000-000081000000}"/>
    <cellStyle name="__ [0]_PERSONAL_1 2" xfId="213" xr:uid="{00000000-0005-0000-0000-000082000000}"/>
    <cellStyle name="__ [0]_PERSONAL_1_ClearSky_AEP_Min_04.04.02_Bank" xfId="214" xr:uid="{00000000-0005-0000-0000-000083000000}"/>
    <cellStyle name="__ [0]_PERSONAL_1_ClearSky_AEP_Min_04.04.02_Bank 2" xfId="215" xr:uid="{00000000-0005-0000-0000-000084000000}"/>
    <cellStyle name="__ [0]_PERSONAL_1_Clearsky_internal_050301" xfId="216" xr:uid="{00000000-0005-0000-0000-000085000000}"/>
    <cellStyle name="__ [0]_PERSONAL_1_Clearsky_internal_050301 2" xfId="217" xr:uid="{00000000-0005-0000-0000-000086000000}"/>
    <cellStyle name="__ [0]_PERSONAL_1_Clearsky_internal_070201" xfId="218" xr:uid="{00000000-0005-0000-0000-000087000000}"/>
    <cellStyle name="__ [0]_PERSONAL_1_Clearsky_internal_070201 2" xfId="219" xr:uid="{00000000-0005-0000-0000-000088000000}"/>
    <cellStyle name="__ [0]_PERSONAL_1_Clearsky_internal_070201.xls Chart 2" xfId="220" xr:uid="{00000000-0005-0000-0000-000089000000}"/>
    <cellStyle name="__ [0]_PERSONAL_1_Clearsky_internal_070201.xls Chart 2 2" xfId="221" xr:uid="{00000000-0005-0000-0000-00008A000000}"/>
    <cellStyle name="__ [0]_PERSONAL_1_Clearsky_internal_070201_1" xfId="222" xr:uid="{00000000-0005-0000-0000-00008B000000}"/>
    <cellStyle name="__ [0]_PERSONAL_1_Clearsky_internal_070201_1 2" xfId="223" xr:uid="{00000000-0005-0000-0000-00008C000000}"/>
    <cellStyle name="__ [0]_PERSONAL_1_Clearsky_internal_070201_Clearsky_internal_070201" xfId="224" xr:uid="{00000000-0005-0000-0000-00008D000000}"/>
    <cellStyle name="__ [0]_PERSONAL_1_Clearsky_internal_070201_Clearsky_internal_070201 2" xfId="225" xr:uid="{00000000-0005-0000-0000-00008E000000}"/>
    <cellStyle name="__ [0]_PERSONAL_1_Clearsky_internal_070201_Clearsky_Outside_070201.xls Chart 2" xfId="226" xr:uid="{00000000-0005-0000-0000-00008F000000}"/>
    <cellStyle name="__ [0]_PERSONAL_1_Clearsky_internal_070201_Clearsky_Outside_070201.xls Chart 2 2" xfId="227" xr:uid="{00000000-0005-0000-0000-000090000000}"/>
    <cellStyle name="__ [0]_PERSONAL_1_Clearsky_Outside_070201.xls Chart 2" xfId="228" xr:uid="{00000000-0005-0000-0000-000091000000}"/>
    <cellStyle name="__ [0]_PERSONAL_1_Clearsky_Outside_070201.xls Chart 2 2" xfId="229" xr:uid="{00000000-0005-0000-0000-000092000000}"/>
    <cellStyle name="__ [0]_PERSONAL_2" xfId="230" xr:uid="{00000000-0005-0000-0000-000093000000}"/>
    <cellStyle name="__ [0]_PERSONAL_2 2" xfId="231" xr:uid="{00000000-0005-0000-0000-000094000000}"/>
    <cellStyle name="__ [0]_PERSONAL_2_ClearSky_AEP_Min_04.04.02_Bank" xfId="232" xr:uid="{00000000-0005-0000-0000-000095000000}"/>
    <cellStyle name="__ [0]_PERSONAL_2_ClearSky_AEP_Min_04.04.02_Bank 2" xfId="233" xr:uid="{00000000-0005-0000-0000-000096000000}"/>
    <cellStyle name="__ [0]_PERSONAL_2_Clearsky_internal_050301" xfId="234" xr:uid="{00000000-0005-0000-0000-000097000000}"/>
    <cellStyle name="__ [0]_PERSONAL_2_Clearsky_internal_050301 2" xfId="235" xr:uid="{00000000-0005-0000-0000-000098000000}"/>
    <cellStyle name="__ [0]_PERSONAL_2_Clearsky_internal_070201" xfId="236" xr:uid="{00000000-0005-0000-0000-000099000000}"/>
    <cellStyle name="__ [0]_PERSONAL_2_Clearsky_internal_070201 2" xfId="237" xr:uid="{00000000-0005-0000-0000-00009A000000}"/>
    <cellStyle name="__ [0]_PERSONAL_2_Clearsky_internal_070201.xls Chart 2" xfId="238" xr:uid="{00000000-0005-0000-0000-00009B000000}"/>
    <cellStyle name="__ [0]_PERSONAL_2_Clearsky_internal_070201.xls Chart 2 2" xfId="239" xr:uid="{00000000-0005-0000-0000-00009C000000}"/>
    <cellStyle name="__ [0]_PERSONAL_2_Clearsky_internal_070201_1" xfId="240" xr:uid="{00000000-0005-0000-0000-00009D000000}"/>
    <cellStyle name="__ [0]_PERSONAL_2_Clearsky_internal_070201_1 2" xfId="241" xr:uid="{00000000-0005-0000-0000-00009E000000}"/>
    <cellStyle name="__ [0]_PERSONAL_2_Clearsky_internal_070201_Clearsky_internal_070201" xfId="242" xr:uid="{00000000-0005-0000-0000-00009F000000}"/>
    <cellStyle name="__ [0]_PERSONAL_2_Clearsky_internal_070201_Clearsky_internal_070201 2" xfId="243" xr:uid="{00000000-0005-0000-0000-0000A0000000}"/>
    <cellStyle name="__ [0]_PERSONAL_2_Clearsky_internal_070201_Clearsky_Outside_070201.xls Chart 2" xfId="244" xr:uid="{00000000-0005-0000-0000-0000A1000000}"/>
    <cellStyle name="__ [0]_PERSONAL_2_Clearsky_internal_070201_Clearsky_Outside_070201.xls Chart 2 2" xfId="245" xr:uid="{00000000-0005-0000-0000-0000A2000000}"/>
    <cellStyle name="__ [0]_PERSONAL_2_Clearsky_Outside_070201.xls Chart 2" xfId="246" xr:uid="{00000000-0005-0000-0000-0000A3000000}"/>
    <cellStyle name="__ [0]_PERSONAL_2_Clearsky_Outside_070201.xls Chart 2 2" xfId="247" xr:uid="{00000000-0005-0000-0000-0000A4000000}"/>
    <cellStyle name="__ [0]_PERSONAL_3" xfId="248" xr:uid="{00000000-0005-0000-0000-0000A5000000}"/>
    <cellStyle name="__ [0]_PERSONAL_3 2" xfId="249" xr:uid="{00000000-0005-0000-0000-0000A6000000}"/>
    <cellStyle name="__ [0]_PERSONAL_ClearSky_AEP_Min_04.04.02_Bank" xfId="250" xr:uid="{00000000-0005-0000-0000-0000A7000000}"/>
    <cellStyle name="__ [0]_PERSONAL_ClearSky_AEP_Min_04.04.02_Bank 2" xfId="251" xr:uid="{00000000-0005-0000-0000-0000A8000000}"/>
    <cellStyle name="__ [0]_PERSONAL_Clearsky_internal_050301" xfId="252" xr:uid="{00000000-0005-0000-0000-0000A9000000}"/>
    <cellStyle name="__ [0]_PERSONAL_Clearsky_internal_050301 2" xfId="253" xr:uid="{00000000-0005-0000-0000-0000AA000000}"/>
    <cellStyle name="__ [0]_PERSONAL_Clearsky_internal_070201" xfId="254" xr:uid="{00000000-0005-0000-0000-0000AB000000}"/>
    <cellStyle name="__ [0]_PERSONAL_Clearsky_internal_070201 2" xfId="255" xr:uid="{00000000-0005-0000-0000-0000AC000000}"/>
    <cellStyle name="__ [0]_PERSONAL_Clearsky_internal_070201.xls Chart 2" xfId="256" xr:uid="{00000000-0005-0000-0000-0000AD000000}"/>
    <cellStyle name="__ [0]_PERSONAL_Clearsky_internal_070201.xls Chart 2 2" xfId="257" xr:uid="{00000000-0005-0000-0000-0000AE000000}"/>
    <cellStyle name="__ [0]_PERSONAL_Clearsky_internal_070201_1" xfId="258" xr:uid="{00000000-0005-0000-0000-0000AF000000}"/>
    <cellStyle name="__ [0]_PERSONAL_Clearsky_internal_070201_1 2" xfId="259" xr:uid="{00000000-0005-0000-0000-0000B0000000}"/>
    <cellStyle name="__ [0]_PERSONAL_Clearsky_internal_070201_Clearsky_Outside_070201.xls Chart 2" xfId="260" xr:uid="{00000000-0005-0000-0000-0000B1000000}"/>
    <cellStyle name="__ [0]_PERSONAL_Clearsky_internal_070201_Clearsky_Outside_070201.xls Chart 2 2" xfId="261" xr:uid="{00000000-0005-0000-0000-0000B2000000}"/>
    <cellStyle name="__ [0]_PERSONAL_Clearsky_Outside_070201.xls Chart 2" xfId="262" xr:uid="{00000000-0005-0000-0000-0000B3000000}"/>
    <cellStyle name="__ [0]_PERSONAL_Clearsky_Outside_070201.xls Chart 2 2" xfId="263" xr:uid="{00000000-0005-0000-0000-0000B4000000}"/>
    <cellStyle name="__ [0]_Sheet2" xfId="264" xr:uid="{00000000-0005-0000-0000-0000B5000000}"/>
    <cellStyle name="__ [0]_Sheet2 2" xfId="265" xr:uid="{00000000-0005-0000-0000-0000B6000000}"/>
    <cellStyle name="____.____" xfId="266" xr:uid="{00000000-0005-0000-0000-0000B7000000}"/>
    <cellStyle name="_____" xfId="267" xr:uid="{00000000-0005-0000-0000-0000B8000000}"/>
    <cellStyle name="______" xfId="268" xr:uid="{00000000-0005-0000-0000-0000B9000000}"/>
    <cellStyle name="_______" xfId="269" xr:uid="{00000000-0005-0000-0000-0000BA000000}"/>
    <cellStyle name="________" xfId="270" xr:uid="{00000000-0005-0000-0000-0000BB000000}"/>
    <cellStyle name="________ 2" xfId="271" xr:uid="{00000000-0005-0000-0000-0000BC000000}"/>
    <cellStyle name="__________" xfId="272" xr:uid="{00000000-0005-0000-0000-0000BD000000}"/>
    <cellStyle name="____________" xfId="273" xr:uid="{00000000-0005-0000-0000-0000BE000000}"/>
    <cellStyle name="_____________ClearSky_AEP_Min_04.04.02_Bank" xfId="274" xr:uid="{00000000-0005-0000-0000-0000BF000000}"/>
    <cellStyle name="_____________ClearSky_AEP_Min_04.04.02_Bank 2" xfId="275" xr:uid="{00000000-0005-0000-0000-0000C0000000}"/>
    <cellStyle name="_____________ClearSky_AEP_Min_04.04.02_Bank_1" xfId="276" xr:uid="{00000000-0005-0000-0000-0000C1000000}"/>
    <cellStyle name="_____________ClearSky_AEP_Min_04.04.02_Bank_1 2" xfId="277" xr:uid="{00000000-0005-0000-0000-0000C2000000}"/>
    <cellStyle name="_____________Clearsky_internal_050301" xfId="278" xr:uid="{00000000-0005-0000-0000-0000C3000000}"/>
    <cellStyle name="_____________Clearsky_internal_050301_1" xfId="279" xr:uid="{00000000-0005-0000-0000-0000C4000000}"/>
    <cellStyle name="_____________Clearsky_internal_050301_1 2" xfId="280" xr:uid="{00000000-0005-0000-0000-0000C5000000}"/>
    <cellStyle name="_____________Clearsky_internal_050301_2" xfId="281" xr:uid="{00000000-0005-0000-0000-0000C6000000}"/>
    <cellStyle name="_____________Clearsky_internal_050301_2 2" xfId="282" xr:uid="{00000000-0005-0000-0000-0000C7000000}"/>
    <cellStyle name="_____________Clearsky_internal_070201" xfId="283" xr:uid="{00000000-0005-0000-0000-0000C8000000}"/>
    <cellStyle name="_____________Clearsky_internal_070201.xls Chart 2" xfId="284" xr:uid="{00000000-0005-0000-0000-0000C9000000}"/>
    <cellStyle name="_____________Clearsky_internal_070201.xls Chart 2_1" xfId="285" xr:uid="{00000000-0005-0000-0000-0000CA000000}"/>
    <cellStyle name="_____________Clearsky_internal_070201.xls Chart 2_1 2" xfId="286" xr:uid="{00000000-0005-0000-0000-0000CB000000}"/>
    <cellStyle name="_____________Clearsky_internal_070201_1" xfId="287" xr:uid="{00000000-0005-0000-0000-0000CC000000}"/>
    <cellStyle name="_____________Clearsky_internal_070201_1 2" xfId="288" xr:uid="{00000000-0005-0000-0000-0000CD000000}"/>
    <cellStyle name="_____________Clearsky_internal_070201_2" xfId="289" xr:uid="{00000000-0005-0000-0000-0000CE000000}"/>
    <cellStyle name="_____________Clearsky_internal_070201_2 2" xfId="290" xr:uid="{00000000-0005-0000-0000-0000CF000000}"/>
    <cellStyle name="_____________Clearsky_Outside_070201.xls Chart 2" xfId="291" xr:uid="{00000000-0005-0000-0000-0000D0000000}"/>
    <cellStyle name="_____________Clearsky_Outside_070201.xls Chart 2 2" xfId="292" xr:uid="{00000000-0005-0000-0000-0000D1000000}"/>
    <cellStyle name="_____________Clearsky_Outside_070201.xls Chart 2_1" xfId="293" xr:uid="{00000000-0005-0000-0000-0000D2000000}"/>
    <cellStyle name="_____________Clearsky_Outside_070201.xls Chart 2_1 2" xfId="294" xr:uid="{00000000-0005-0000-0000-0000D3000000}"/>
    <cellStyle name="___________ClearSky_AEP_Min_04.04.02_Bank" xfId="295" xr:uid="{00000000-0005-0000-0000-0000D4000000}"/>
    <cellStyle name="___________Clearsky_internal_050301" xfId="296" xr:uid="{00000000-0005-0000-0000-0000D5000000}"/>
    <cellStyle name="___________Clearsky_internal_050301_1" xfId="297" xr:uid="{00000000-0005-0000-0000-0000D6000000}"/>
    <cellStyle name="___________Clearsky_internal_070201" xfId="298" xr:uid="{00000000-0005-0000-0000-0000D7000000}"/>
    <cellStyle name="___________Clearsky_internal_070201.xls Chart 2" xfId="299" xr:uid="{00000000-0005-0000-0000-0000D8000000}"/>
    <cellStyle name="___________Clearsky_internal_070201_1" xfId="300" xr:uid="{00000000-0005-0000-0000-0000D9000000}"/>
    <cellStyle name="___________Clearsky_Outside_070201.xls Chart 2" xfId="301" xr:uid="{00000000-0005-0000-0000-0000DA000000}"/>
    <cellStyle name="_________1" xfId="302" xr:uid="{00000000-0005-0000-0000-0000DB000000}"/>
    <cellStyle name="_________2" xfId="303" xr:uid="{00000000-0005-0000-0000-0000DC000000}"/>
    <cellStyle name="_________ClearSky_AEP_Min_04.04.02_Bank" xfId="304" xr:uid="{00000000-0005-0000-0000-0000DD000000}"/>
    <cellStyle name="_________ClearSky_AEP_Min_04.04.02_Bank_1" xfId="305" xr:uid="{00000000-0005-0000-0000-0000DE000000}"/>
    <cellStyle name="_________ClearSky_AEP_Min_04.04.02_Bank_1 2" xfId="306" xr:uid="{00000000-0005-0000-0000-0000DF000000}"/>
    <cellStyle name="_________Clearsky_internal_050301" xfId="307" xr:uid="{00000000-0005-0000-0000-0000E0000000}"/>
    <cellStyle name="_________Clearsky_internal_050301_1" xfId="308" xr:uid="{00000000-0005-0000-0000-0000E1000000}"/>
    <cellStyle name="_________Clearsky_internal_050301_1 2" xfId="309" xr:uid="{00000000-0005-0000-0000-0000E2000000}"/>
    <cellStyle name="_________Clearsky_internal_050301_2" xfId="310" xr:uid="{00000000-0005-0000-0000-0000E3000000}"/>
    <cellStyle name="_________Clearsky_internal_050301_2 2" xfId="311" xr:uid="{00000000-0005-0000-0000-0000E4000000}"/>
    <cellStyle name="_________Clearsky_internal_070201" xfId="312" xr:uid="{00000000-0005-0000-0000-0000E5000000}"/>
    <cellStyle name="_________Clearsky_internal_070201 2" xfId="313" xr:uid="{00000000-0005-0000-0000-0000E6000000}"/>
    <cellStyle name="_________Clearsky_internal_070201.xls Chart 2" xfId="314" xr:uid="{00000000-0005-0000-0000-0000E7000000}"/>
    <cellStyle name="_________Clearsky_internal_070201.xls Chart 2_1" xfId="315" xr:uid="{00000000-0005-0000-0000-0000E8000000}"/>
    <cellStyle name="_________Clearsky_internal_070201.xls Chart 2_1 2" xfId="316" xr:uid="{00000000-0005-0000-0000-0000E9000000}"/>
    <cellStyle name="_________Clearsky_internal_070201_1" xfId="317" xr:uid="{00000000-0005-0000-0000-0000EA000000}"/>
    <cellStyle name="_________Clearsky_internal_070201_1 2" xfId="318" xr:uid="{00000000-0005-0000-0000-0000EB000000}"/>
    <cellStyle name="_________Clearsky_internal_070201_2" xfId="319" xr:uid="{00000000-0005-0000-0000-0000EC000000}"/>
    <cellStyle name="_________Clearsky_Outside_070201.xls Chart 2" xfId="320" xr:uid="{00000000-0005-0000-0000-0000ED000000}"/>
    <cellStyle name="_________Clearsky_Outside_070201.xls Chart 2_1" xfId="321" xr:uid="{00000000-0005-0000-0000-0000EE000000}"/>
    <cellStyle name="_________Clearsky_Outside_070201.xls Chart 2_1 2" xfId="322" xr:uid="{00000000-0005-0000-0000-0000EF000000}"/>
    <cellStyle name="________1" xfId="323" xr:uid="{00000000-0005-0000-0000-0000F0000000}"/>
    <cellStyle name="_______ClearSky_AEP_Min_04.04.02_Bank" xfId="324" xr:uid="{00000000-0005-0000-0000-0000F1000000}"/>
    <cellStyle name="_______ClearSky_AEP_Min_04.04.02_Bank 2" xfId="325" xr:uid="{00000000-0005-0000-0000-0000F2000000}"/>
    <cellStyle name="_______ClearSky_AEP_Min_04.04.02_Bank_1" xfId="326" xr:uid="{00000000-0005-0000-0000-0000F3000000}"/>
    <cellStyle name="_______ClearSky_AEP_Min_04.04.02_Bank_1 2" xfId="327" xr:uid="{00000000-0005-0000-0000-0000F4000000}"/>
    <cellStyle name="_______Clearsky_internal_050301" xfId="328" xr:uid="{00000000-0005-0000-0000-0000F5000000}"/>
    <cellStyle name="_______Clearsky_internal_050301 2" xfId="329" xr:uid="{00000000-0005-0000-0000-0000F6000000}"/>
    <cellStyle name="_______Clearsky_internal_050301_1" xfId="330" xr:uid="{00000000-0005-0000-0000-0000F7000000}"/>
    <cellStyle name="_______Clearsky_internal_050301_1 2" xfId="331" xr:uid="{00000000-0005-0000-0000-0000F8000000}"/>
    <cellStyle name="_______Clearsky_internal_070201" xfId="332" xr:uid="{00000000-0005-0000-0000-0000F9000000}"/>
    <cellStyle name="_______Clearsky_internal_070201 2" xfId="333" xr:uid="{00000000-0005-0000-0000-0000FA000000}"/>
    <cellStyle name="_______Clearsky_internal_070201.xls Chart 2" xfId="334" xr:uid="{00000000-0005-0000-0000-0000FB000000}"/>
    <cellStyle name="_______Clearsky_internal_070201.xls Chart 2 2" xfId="335" xr:uid="{00000000-0005-0000-0000-0000FC000000}"/>
    <cellStyle name="_______Clearsky_internal_070201.xls Chart 2_1" xfId="336" xr:uid="{00000000-0005-0000-0000-0000FD000000}"/>
    <cellStyle name="_______Clearsky_internal_070201.xls Chart 2_1 2" xfId="337" xr:uid="{00000000-0005-0000-0000-0000FE000000}"/>
    <cellStyle name="_______Clearsky_internal_070201_1" xfId="338" xr:uid="{00000000-0005-0000-0000-0000FF000000}"/>
    <cellStyle name="_______Clearsky_internal_070201_1 2" xfId="339" xr:uid="{00000000-0005-0000-0000-000000010000}"/>
    <cellStyle name="_______Clearsky_Outside_070201.xls Chart 2" xfId="340" xr:uid="{00000000-0005-0000-0000-000001010000}"/>
    <cellStyle name="_______Clearsky_Outside_070201.xls Chart 2 2" xfId="341" xr:uid="{00000000-0005-0000-0000-000002010000}"/>
    <cellStyle name="_______Clearsky_Outside_070201.xls Chart 2_1" xfId="342" xr:uid="{00000000-0005-0000-0000-000003010000}"/>
    <cellStyle name="_______Clearsky_Outside_070201.xls Chart 2_1 2" xfId="343" xr:uid="{00000000-0005-0000-0000-000004010000}"/>
    <cellStyle name="______1" xfId="344" xr:uid="{00000000-0005-0000-0000-000005010000}"/>
    <cellStyle name="______ClearSky_AEP_Min_04.04.02_Bank" xfId="345" xr:uid="{00000000-0005-0000-0000-000006010000}"/>
    <cellStyle name="______ClearSky_AEP_Min_04.04.02_Bank 2" xfId="346" xr:uid="{00000000-0005-0000-0000-000007010000}"/>
    <cellStyle name="______ClearSky_AEP_Min_04.04.02_Bank_1" xfId="347" xr:uid="{00000000-0005-0000-0000-000008010000}"/>
    <cellStyle name="______ClearSky_AEP_Min_04.04.02_Bank_2" xfId="348" xr:uid="{00000000-0005-0000-0000-000009010000}"/>
    <cellStyle name="______ClearSky_AEP_Min_04.04.02_Bank_2 2" xfId="349" xr:uid="{00000000-0005-0000-0000-00000A010000}"/>
    <cellStyle name="______Clearsky_internal_050301" xfId="350" xr:uid="{00000000-0005-0000-0000-00000B010000}"/>
    <cellStyle name="______Clearsky_internal_050301 2" xfId="351" xr:uid="{00000000-0005-0000-0000-00000C010000}"/>
    <cellStyle name="______Clearsky_internal_050301_1" xfId="352" xr:uid="{00000000-0005-0000-0000-00000D010000}"/>
    <cellStyle name="______Clearsky_internal_050301_2" xfId="353" xr:uid="{00000000-0005-0000-0000-00000E010000}"/>
    <cellStyle name="______Clearsky_internal_050301_2 2" xfId="354" xr:uid="{00000000-0005-0000-0000-00000F010000}"/>
    <cellStyle name="______Clearsky_internal_050301_3" xfId="355" xr:uid="{00000000-0005-0000-0000-000010010000}"/>
    <cellStyle name="______Clearsky_internal_070201" xfId="356" xr:uid="{00000000-0005-0000-0000-000011010000}"/>
    <cellStyle name="______Clearsky_internal_070201.xls Chart 2" xfId="357" xr:uid="{00000000-0005-0000-0000-000012010000}"/>
    <cellStyle name="______Clearsky_internal_070201.xls Chart 2_1" xfId="358" xr:uid="{00000000-0005-0000-0000-000013010000}"/>
    <cellStyle name="______Clearsky_internal_070201.xls Chart 2_1 2" xfId="359" xr:uid="{00000000-0005-0000-0000-000014010000}"/>
    <cellStyle name="______Clearsky_internal_070201.xls Chart 2_2" xfId="360" xr:uid="{00000000-0005-0000-0000-000015010000}"/>
    <cellStyle name="______Clearsky_internal_070201_1" xfId="361" xr:uid="{00000000-0005-0000-0000-000016010000}"/>
    <cellStyle name="______Clearsky_internal_070201_1 2" xfId="362" xr:uid="{00000000-0005-0000-0000-000017010000}"/>
    <cellStyle name="______Clearsky_internal_070201_2" xfId="363" xr:uid="{00000000-0005-0000-0000-000018010000}"/>
    <cellStyle name="______Clearsky_internal_070201_2_Clearsky_Outside_070201.xls Chart 2" xfId="364" xr:uid="{00000000-0005-0000-0000-000019010000}"/>
    <cellStyle name="______Clearsky_internal_070201_2_Clearsky_Outside_070201.xls Chart 2 2" xfId="365" xr:uid="{00000000-0005-0000-0000-00001A010000}"/>
    <cellStyle name="______Clearsky_internal_070201_3" xfId="366" xr:uid="{00000000-0005-0000-0000-00001B010000}"/>
    <cellStyle name="______Clearsky_internal_070201_3 2" xfId="367" xr:uid="{00000000-0005-0000-0000-00001C010000}"/>
    <cellStyle name="______Clearsky_internal_070201_Clearsky_internal_070201" xfId="368" xr:uid="{00000000-0005-0000-0000-00001D010000}"/>
    <cellStyle name="______Clearsky_internal_070201_Clearsky_Outside_070201.xls Chart 2" xfId="369" xr:uid="{00000000-0005-0000-0000-00001E010000}"/>
    <cellStyle name="______Clearsky_Outside_070201.xls Chart 2" xfId="370" xr:uid="{00000000-0005-0000-0000-00001F010000}"/>
    <cellStyle name="______Clearsky_Outside_070201.xls Chart 2_1" xfId="371" xr:uid="{00000000-0005-0000-0000-000020010000}"/>
    <cellStyle name="______Clearsky_Outside_070201.xls Chart 2_1 2" xfId="372" xr:uid="{00000000-0005-0000-0000-000021010000}"/>
    <cellStyle name="______Clearsky_Outside_070201.xls Chart 2_2" xfId="373" xr:uid="{00000000-0005-0000-0000-000022010000}"/>
    <cellStyle name="______Clearsky_Outside_070201.xls Chart 2_2 2" xfId="374" xr:uid="{00000000-0005-0000-0000-000023010000}"/>
    <cellStyle name="___94___" xfId="375" xr:uid="{00000000-0005-0000-0000-000024010000}"/>
    <cellStyle name="___94___ 2" xfId="376" xr:uid="{00000000-0005-0000-0000-000025010000}"/>
    <cellStyle name="___94____ClearSky_AEP_Min_04.04.02_Bank" xfId="377" xr:uid="{00000000-0005-0000-0000-000026010000}"/>
    <cellStyle name="___94____ClearSky_AEP_Min_04.04.02_Bank 2" xfId="378" xr:uid="{00000000-0005-0000-0000-000027010000}"/>
    <cellStyle name="___94____Clearsky_internal_050301" xfId="379" xr:uid="{00000000-0005-0000-0000-000028010000}"/>
    <cellStyle name="___94____Clearsky_internal_050301 2" xfId="380" xr:uid="{00000000-0005-0000-0000-000029010000}"/>
    <cellStyle name="___94____Clearsky_internal_050301_1" xfId="381" xr:uid="{00000000-0005-0000-0000-00002A010000}"/>
    <cellStyle name="___94____Clearsky_internal_050301_1 2" xfId="382" xr:uid="{00000000-0005-0000-0000-00002B010000}"/>
    <cellStyle name="___94____Clearsky_internal_070201" xfId="383" xr:uid="{00000000-0005-0000-0000-00002C010000}"/>
    <cellStyle name="___94____Clearsky_internal_070201 2" xfId="384" xr:uid="{00000000-0005-0000-0000-00002D010000}"/>
    <cellStyle name="___94____Clearsky_internal_070201.xls Chart 2" xfId="385" xr:uid="{00000000-0005-0000-0000-00002E010000}"/>
    <cellStyle name="___94____Clearsky_internal_070201.xls Chart 2 2" xfId="386" xr:uid="{00000000-0005-0000-0000-00002F010000}"/>
    <cellStyle name="___94____Clearsky_internal_070201_1" xfId="387" xr:uid="{00000000-0005-0000-0000-000030010000}"/>
    <cellStyle name="___94____Clearsky_internal_070201_1 2" xfId="388" xr:uid="{00000000-0005-0000-0000-000031010000}"/>
    <cellStyle name="___94____Clearsky_internal_070201_Clearsky_Outside_070201.xls Chart 2" xfId="389" xr:uid="{00000000-0005-0000-0000-000032010000}"/>
    <cellStyle name="___94____Clearsky_internal_070201_Clearsky_Outside_070201.xls Chart 2 2" xfId="390" xr:uid="{00000000-0005-0000-0000-000033010000}"/>
    <cellStyle name="___94____Clearsky_Outside_070201.xls Chart 2" xfId="391" xr:uid="{00000000-0005-0000-0000-000034010000}"/>
    <cellStyle name="___94____Clearsky_Outside_070201.xls Chart 2 2" xfId="392" xr:uid="{00000000-0005-0000-0000-000035010000}"/>
    <cellStyle name="___97___" xfId="393" xr:uid="{00000000-0005-0000-0000-000036010000}"/>
    <cellStyle name="___970120" xfId="394" xr:uid="{00000000-0005-0000-0000-000037010000}"/>
    <cellStyle name="___BEBU_GI" xfId="395" xr:uid="{00000000-0005-0000-0000-000038010000}"/>
    <cellStyle name="___dimon" xfId="396" xr:uid="{00000000-0005-0000-0000-000039010000}"/>
    <cellStyle name="___dimon 2" xfId="397" xr:uid="{00000000-0005-0000-0000-00003A010000}"/>
    <cellStyle name="___dimon_ClearSky_AEP_Min_04.04.02_Bank" xfId="398" xr:uid="{00000000-0005-0000-0000-00003B010000}"/>
    <cellStyle name="___dimon_ClearSky_AEP_Min_04.04.02_Bank 2" xfId="399" xr:uid="{00000000-0005-0000-0000-00003C010000}"/>
    <cellStyle name="___dimon_Clearsky_internal_050301" xfId="400" xr:uid="{00000000-0005-0000-0000-00003D010000}"/>
    <cellStyle name="___dimon_Clearsky_internal_050301 2" xfId="401" xr:uid="{00000000-0005-0000-0000-00003E010000}"/>
    <cellStyle name="___dimon_Clearsky_internal_070201" xfId="402" xr:uid="{00000000-0005-0000-0000-00003F010000}"/>
    <cellStyle name="___dimon_Clearsky_internal_070201 2" xfId="403" xr:uid="{00000000-0005-0000-0000-000040010000}"/>
    <cellStyle name="___dimon_Clearsky_internal_070201.xls Chart 2" xfId="404" xr:uid="{00000000-0005-0000-0000-000041010000}"/>
    <cellStyle name="___dimon_Clearsky_internal_070201.xls Chart 2 2" xfId="405" xr:uid="{00000000-0005-0000-0000-000042010000}"/>
    <cellStyle name="___dimon_Clearsky_internal_070201_1" xfId="406" xr:uid="{00000000-0005-0000-0000-000043010000}"/>
    <cellStyle name="___dimon_Clearsky_internal_070201_1 2" xfId="407" xr:uid="{00000000-0005-0000-0000-000044010000}"/>
    <cellStyle name="___dimon_Clearsky_Outside_070201.xls Chart 2" xfId="408" xr:uid="{00000000-0005-0000-0000-000045010000}"/>
    <cellStyle name="___dimon_Clearsky_Outside_070201.xls Chart 2 2" xfId="409" xr:uid="{00000000-0005-0000-0000-000046010000}"/>
    <cellStyle name="___form" xfId="410" xr:uid="{00000000-0005-0000-0000-000047010000}"/>
    <cellStyle name="___form_ClearSky_AEP_Min_04.04.02_Bank" xfId="411" xr:uid="{00000000-0005-0000-0000-000048010000}"/>
    <cellStyle name="___form_ClearSky_AEP_Min_04.04.02_Bank 2" xfId="412" xr:uid="{00000000-0005-0000-0000-000049010000}"/>
    <cellStyle name="___form_ClearSky_AEP_Min_04.04.02_Bank_1" xfId="413" xr:uid="{00000000-0005-0000-0000-00004A010000}"/>
    <cellStyle name="___form_ClearSky_AEP_Min_04.04.02_Bank_1 2" xfId="414" xr:uid="{00000000-0005-0000-0000-00004B010000}"/>
    <cellStyle name="___form_Clearsky_internal_050301" xfId="415" xr:uid="{00000000-0005-0000-0000-00004C010000}"/>
    <cellStyle name="___form_Clearsky_internal_050301 2" xfId="416" xr:uid="{00000000-0005-0000-0000-00004D010000}"/>
    <cellStyle name="___form_Clearsky_internal_050301_1" xfId="417" xr:uid="{00000000-0005-0000-0000-00004E010000}"/>
    <cellStyle name="___form_Clearsky_internal_050301_1 2" xfId="418" xr:uid="{00000000-0005-0000-0000-00004F010000}"/>
    <cellStyle name="___form_Clearsky_internal_070201" xfId="419" xr:uid="{00000000-0005-0000-0000-000050010000}"/>
    <cellStyle name="___form_Clearsky_internal_070201 2" xfId="420" xr:uid="{00000000-0005-0000-0000-000051010000}"/>
    <cellStyle name="___form_Clearsky_internal_070201.xls Chart 2" xfId="421" xr:uid="{00000000-0005-0000-0000-000052010000}"/>
    <cellStyle name="___form_Clearsky_internal_070201.xls Chart 2 2" xfId="422" xr:uid="{00000000-0005-0000-0000-000053010000}"/>
    <cellStyle name="___form_Clearsky_internal_070201.xls Chart 2_1" xfId="423" xr:uid="{00000000-0005-0000-0000-000054010000}"/>
    <cellStyle name="___form_Clearsky_internal_070201_1" xfId="424" xr:uid="{00000000-0005-0000-0000-000055010000}"/>
    <cellStyle name="___form_Clearsky_internal_070201_2" xfId="425" xr:uid="{00000000-0005-0000-0000-000056010000}"/>
    <cellStyle name="___form_Clearsky_internal_070201_2 2" xfId="426" xr:uid="{00000000-0005-0000-0000-000057010000}"/>
    <cellStyle name="___form_Clearsky_Outside_070201.xls Chart 2" xfId="427" xr:uid="{00000000-0005-0000-0000-000058010000}"/>
    <cellStyle name="___form_Clearsky_Outside_070201.xls Chart 2 2" xfId="428" xr:uid="{00000000-0005-0000-0000-000059010000}"/>
    <cellStyle name="___form_Clearsky_Outside_070201.xls Chart 2_1" xfId="429" xr:uid="{00000000-0005-0000-0000-00005A010000}"/>
    <cellStyle name="___form_Clearsky_Outside_070201.xls Chart 2_1 2" xfId="430" xr:uid="{00000000-0005-0000-0000-00005B010000}"/>
    <cellStyle name="___ga_PB" xfId="431" xr:uid="{00000000-0005-0000-0000-00005C010000}"/>
    <cellStyle name="___laroux" xfId="432" xr:uid="{00000000-0005-0000-0000-00005D010000}"/>
    <cellStyle name="___laroux 2" xfId="433" xr:uid="{00000000-0005-0000-0000-00005E010000}"/>
    <cellStyle name="___laroux_1" xfId="434" xr:uid="{00000000-0005-0000-0000-00005F010000}"/>
    <cellStyle name="___laroux_1_ClearSky_AEP_Min_04.04.02_Bank" xfId="435" xr:uid="{00000000-0005-0000-0000-000060010000}"/>
    <cellStyle name="___laroux_1_ClearSky_AEP_Min_04.04.02_Bank_1" xfId="436" xr:uid="{00000000-0005-0000-0000-000061010000}"/>
    <cellStyle name="___laroux_1_Clearsky_internal_050301" xfId="437" xr:uid="{00000000-0005-0000-0000-000062010000}"/>
    <cellStyle name="___laroux_1_Clearsky_internal_050301_1" xfId="438" xr:uid="{00000000-0005-0000-0000-000063010000}"/>
    <cellStyle name="___laroux_1_Clearsky_internal_050301_2" xfId="439" xr:uid="{00000000-0005-0000-0000-000064010000}"/>
    <cellStyle name="___laroux_1_Clearsky_internal_070201" xfId="440" xr:uid="{00000000-0005-0000-0000-000065010000}"/>
    <cellStyle name="___laroux_1_Clearsky_internal_070201.xls Chart 2" xfId="441" xr:uid="{00000000-0005-0000-0000-000066010000}"/>
    <cellStyle name="___laroux_1_Clearsky_internal_070201.xls Chart 2_1" xfId="442" xr:uid="{00000000-0005-0000-0000-000067010000}"/>
    <cellStyle name="___laroux_1_Clearsky_internal_070201_1" xfId="443" xr:uid="{00000000-0005-0000-0000-000068010000}"/>
    <cellStyle name="___laroux_1_Clearsky_internal_070201_2" xfId="444" xr:uid="{00000000-0005-0000-0000-000069010000}"/>
    <cellStyle name="___laroux_1_Clearsky_Outside_070201.xls Chart 2" xfId="445" xr:uid="{00000000-0005-0000-0000-00006A010000}"/>
    <cellStyle name="___laroux_1_Clearsky_Outside_070201.xls Chart 2_1" xfId="446" xr:uid="{00000000-0005-0000-0000-00006B010000}"/>
    <cellStyle name="___laroux_2" xfId="447" xr:uid="{00000000-0005-0000-0000-00006C010000}"/>
    <cellStyle name="___laroux_2_ClearSky_AEP_Min_04.04.02_Bank" xfId="448" xr:uid="{00000000-0005-0000-0000-00006D010000}"/>
    <cellStyle name="___laroux_2_ClearSky_AEP_Min_04.04.02_Bank 2" xfId="449" xr:uid="{00000000-0005-0000-0000-00006E010000}"/>
    <cellStyle name="___laroux_2_Clearsky_internal_050301" xfId="450" xr:uid="{00000000-0005-0000-0000-00006F010000}"/>
    <cellStyle name="___laroux_2_Clearsky_internal_050301_1" xfId="451" xr:uid="{00000000-0005-0000-0000-000070010000}"/>
    <cellStyle name="___laroux_2_Clearsky_internal_050301_1 2" xfId="452" xr:uid="{00000000-0005-0000-0000-000071010000}"/>
    <cellStyle name="___laroux_2_Clearsky_internal_070201" xfId="453" xr:uid="{00000000-0005-0000-0000-000072010000}"/>
    <cellStyle name="___laroux_2_Clearsky_internal_070201.xls Chart 2" xfId="454" xr:uid="{00000000-0005-0000-0000-000073010000}"/>
    <cellStyle name="___laroux_2_Clearsky_internal_070201.xls Chart 2_1" xfId="455" xr:uid="{00000000-0005-0000-0000-000074010000}"/>
    <cellStyle name="___laroux_2_Clearsky_internal_070201.xls Chart 2_1 2" xfId="456" xr:uid="{00000000-0005-0000-0000-000075010000}"/>
    <cellStyle name="___laroux_2_Clearsky_internal_070201_1" xfId="457" xr:uid="{00000000-0005-0000-0000-000076010000}"/>
    <cellStyle name="___laroux_2_Clearsky_internal_070201_1 2" xfId="458" xr:uid="{00000000-0005-0000-0000-000077010000}"/>
    <cellStyle name="___laroux_2_Clearsky_Outside_070201.xls Chart 2" xfId="459" xr:uid="{00000000-0005-0000-0000-000078010000}"/>
    <cellStyle name="___laroux_2_Clearsky_Outside_070201.xls Chart 2_1" xfId="460" xr:uid="{00000000-0005-0000-0000-000079010000}"/>
    <cellStyle name="___laroux_2_Clearsky_Outside_070201.xls Chart 2_1 2" xfId="461" xr:uid="{00000000-0005-0000-0000-00007A010000}"/>
    <cellStyle name="___laroux_3" xfId="462" xr:uid="{00000000-0005-0000-0000-00007B010000}"/>
    <cellStyle name="___laroux_4" xfId="463" xr:uid="{00000000-0005-0000-0000-00007C010000}"/>
    <cellStyle name="___laroux_5" xfId="464" xr:uid="{00000000-0005-0000-0000-00007D010000}"/>
    <cellStyle name="___laroux_6" xfId="465" xr:uid="{00000000-0005-0000-0000-00007E010000}"/>
    <cellStyle name="___laroux_7" xfId="466" xr:uid="{00000000-0005-0000-0000-00007F010000}"/>
    <cellStyle name="___laroux_8" xfId="467" xr:uid="{00000000-0005-0000-0000-000080010000}"/>
    <cellStyle name="___laroux_8 2" xfId="468" xr:uid="{00000000-0005-0000-0000-000081010000}"/>
    <cellStyle name="___laroux_ClearSky_AEP_Min_04.04.02_Bank" xfId="469" xr:uid="{00000000-0005-0000-0000-000082010000}"/>
    <cellStyle name="___laroux_ClearSky_AEP_Min_04.04.02_Bank_1" xfId="470" xr:uid="{00000000-0005-0000-0000-000083010000}"/>
    <cellStyle name="___laroux_ClearSky_AEP_Min_04.04.02_Bank_1 2" xfId="471" xr:uid="{00000000-0005-0000-0000-000084010000}"/>
    <cellStyle name="___laroux_Clearsky_internal_050301" xfId="472" xr:uid="{00000000-0005-0000-0000-000085010000}"/>
    <cellStyle name="___laroux_Clearsky_internal_050301 2" xfId="473" xr:uid="{00000000-0005-0000-0000-000086010000}"/>
    <cellStyle name="___laroux_Clearsky_internal_050301_1" xfId="474" xr:uid="{00000000-0005-0000-0000-000087010000}"/>
    <cellStyle name="___laroux_Clearsky_internal_050301_1 2" xfId="475" xr:uid="{00000000-0005-0000-0000-000088010000}"/>
    <cellStyle name="___laroux_Clearsky_internal_070201" xfId="476" xr:uid="{00000000-0005-0000-0000-000089010000}"/>
    <cellStyle name="___laroux_Clearsky_internal_070201 2" xfId="477" xr:uid="{00000000-0005-0000-0000-00008A010000}"/>
    <cellStyle name="___laroux_Clearsky_internal_070201.xls Chart 2" xfId="478" xr:uid="{00000000-0005-0000-0000-00008B010000}"/>
    <cellStyle name="___laroux_Clearsky_internal_070201.xls Chart 2 2" xfId="479" xr:uid="{00000000-0005-0000-0000-00008C010000}"/>
    <cellStyle name="___laroux_Clearsky_internal_070201.xls Chart 2_1" xfId="480" xr:uid="{00000000-0005-0000-0000-00008D010000}"/>
    <cellStyle name="___laroux_Clearsky_internal_070201.xls Chart 2_1 2" xfId="481" xr:uid="{00000000-0005-0000-0000-00008E010000}"/>
    <cellStyle name="___laroux_Clearsky_internal_070201.xls Chart 2_2" xfId="482" xr:uid="{00000000-0005-0000-0000-00008F010000}"/>
    <cellStyle name="___laroux_Clearsky_internal_070201_1" xfId="483" xr:uid="{00000000-0005-0000-0000-000090010000}"/>
    <cellStyle name="___laroux_Clearsky_internal_070201_2" xfId="484" xr:uid="{00000000-0005-0000-0000-000091010000}"/>
    <cellStyle name="___laroux_Clearsky_internal_070201_2 2" xfId="485" xr:uid="{00000000-0005-0000-0000-000092010000}"/>
    <cellStyle name="___laroux_Clearsky_Outside_070201.xls Chart 2" xfId="486" xr:uid="{00000000-0005-0000-0000-000093010000}"/>
    <cellStyle name="___laroux_Clearsky_Outside_070201.xls Chart 2 2" xfId="487" xr:uid="{00000000-0005-0000-0000-000094010000}"/>
    <cellStyle name="___laroux_Clearsky_Outside_070201.xls Chart 2_1" xfId="488" xr:uid="{00000000-0005-0000-0000-000095010000}"/>
    <cellStyle name="___PERSONAL" xfId="489" xr:uid="{00000000-0005-0000-0000-000096010000}"/>
    <cellStyle name="___PERSONAL 2" xfId="490" xr:uid="{00000000-0005-0000-0000-000097010000}"/>
    <cellStyle name="___PERSONAL_1" xfId="491" xr:uid="{00000000-0005-0000-0000-000098010000}"/>
    <cellStyle name="___PERSONAL_1_ClearSky_AEP_Min_04.04.02_Bank" xfId="492" xr:uid="{00000000-0005-0000-0000-000099010000}"/>
    <cellStyle name="___PERSONAL_1_ClearSky_AEP_Min_04.04.02_Bank 2" xfId="493" xr:uid="{00000000-0005-0000-0000-00009A010000}"/>
    <cellStyle name="___PERSONAL_1_ClearSky_AEP_Min_04.04.02_Bank_1" xfId="494" xr:uid="{00000000-0005-0000-0000-00009B010000}"/>
    <cellStyle name="___PERSONAL_1_ClearSky_AEP_Min_04.04.02_Bank_1 2" xfId="495" xr:uid="{00000000-0005-0000-0000-00009C010000}"/>
    <cellStyle name="___PERSONAL_1_Clearsky_internal_050301" xfId="496" xr:uid="{00000000-0005-0000-0000-00009D010000}"/>
    <cellStyle name="___PERSONAL_1_Clearsky_internal_050301 2" xfId="497" xr:uid="{00000000-0005-0000-0000-00009E010000}"/>
    <cellStyle name="___PERSONAL_1_Clearsky_internal_050301_1" xfId="498" xr:uid="{00000000-0005-0000-0000-00009F010000}"/>
    <cellStyle name="___PERSONAL_1_Clearsky_internal_050301_1 2" xfId="499" xr:uid="{00000000-0005-0000-0000-0000A0010000}"/>
    <cellStyle name="___PERSONAL_1_Clearsky_internal_070201" xfId="500" xr:uid="{00000000-0005-0000-0000-0000A1010000}"/>
    <cellStyle name="___PERSONAL_1_Clearsky_internal_070201 2" xfId="501" xr:uid="{00000000-0005-0000-0000-0000A2010000}"/>
    <cellStyle name="___PERSONAL_1_Clearsky_internal_070201.xls Chart 2" xfId="502" xr:uid="{00000000-0005-0000-0000-0000A3010000}"/>
    <cellStyle name="___PERSONAL_1_Clearsky_internal_070201.xls Chart 2_1" xfId="503" xr:uid="{00000000-0005-0000-0000-0000A4010000}"/>
    <cellStyle name="___PERSONAL_1_Clearsky_internal_070201.xls Chart 2_1 2" xfId="504" xr:uid="{00000000-0005-0000-0000-0000A5010000}"/>
    <cellStyle name="___PERSONAL_1_Clearsky_internal_070201_1" xfId="505" xr:uid="{00000000-0005-0000-0000-0000A6010000}"/>
    <cellStyle name="___PERSONAL_1_Clearsky_internal_070201_1 2" xfId="506" xr:uid="{00000000-0005-0000-0000-0000A7010000}"/>
    <cellStyle name="___PERSONAL_1_Clearsky_internal_070201_1_Clearsky_Outside_070201.xls Chart 2" xfId="507" xr:uid="{00000000-0005-0000-0000-0000A8010000}"/>
    <cellStyle name="___PERSONAL_1_Clearsky_internal_070201_1_Clearsky_Outside_070201.xls Chart 2 2" xfId="508" xr:uid="{00000000-0005-0000-0000-0000A9010000}"/>
    <cellStyle name="___PERSONAL_1_Clearsky_internal_070201_2" xfId="509" xr:uid="{00000000-0005-0000-0000-0000AA010000}"/>
    <cellStyle name="___PERSONAL_1_Clearsky_internal_070201_Clearsky_Outside_070201.xls Chart 2" xfId="510" xr:uid="{00000000-0005-0000-0000-0000AB010000}"/>
    <cellStyle name="___PERSONAL_1_Clearsky_Outside_070201.xls Chart 2" xfId="511" xr:uid="{00000000-0005-0000-0000-0000AC010000}"/>
    <cellStyle name="___PERSONAL_1_Clearsky_Outside_070201.xls Chart 2 2" xfId="512" xr:uid="{00000000-0005-0000-0000-0000AD010000}"/>
    <cellStyle name="___PERSONAL_1_Clearsky_Outside_070201.xls Chart 2_1" xfId="513" xr:uid="{00000000-0005-0000-0000-0000AE010000}"/>
    <cellStyle name="___PERSONAL_2" xfId="514" xr:uid="{00000000-0005-0000-0000-0000AF010000}"/>
    <cellStyle name="___PERSONAL_2 2" xfId="515" xr:uid="{00000000-0005-0000-0000-0000B0010000}"/>
    <cellStyle name="___PERSONAL_2_ClearSky_AEP_Min_04.04.02_Bank" xfId="516" xr:uid="{00000000-0005-0000-0000-0000B1010000}"/>
    <cellStyle name="___PERSONAL_2_ClearSky_AEP_Min_04.04.02_Bank 2" xfId="517" xr:uid="{00000000-0005-0000-0000-0000B2010000}"/>
    <cellStyle name="___PERSONAL_2_ClearSky_AEP_Min_04.04.02_Bank_1" xfId="518" xr:uid="{00000000-0005-0000-0000-0000B3010000}"/>
    <cellStyle name="___PERSONAL_2_ClearSky_AEP_Min_04.04.02_Bank_1 2" xfId="519" xr:uid="{00000000-0005-0000-0000-0000B4010000}"/>
    <cellStyle name="___PERSONAL_2_Clearsky_internal_050301" xfId="520" xr:uid="{00000000-0005-0000-0000-0000B5010000}"/>
    <cellStyle name="___PERSONAL_2_Clearsky_internal_050301 2" xfId="521" xr:uid="{00000000-0005-0000-0000-0000B6010000}"/>
    <cellStyle name="___PERSONAL_2_Clearsky_internal_050301_1" xfId="522" xr:uid="{00000000-0005-0000-0000-0000B7010000}"/>
    <cellStyle name="___PERSONAL_2_Clearsky_internal_050301_1 2" xfId="523" xr:uid="{00000000-0005-0000-0000-0000B8010000}"/>
    <cellStyle name="___PERSONAL_2_Clearsky_internal_070201" xfId="524" xr:uid="{00000000-0005-0000-0000-0000B9010000}"/>
    <cellStyle name="___PERSONAL_2_Clearsky_internal_070201 2" xfId="525" xr:uid="{00000000-0005-0000-0000-0000BA010000}"/>
    <cellStyle name="___PERSONAL_2_Clearsky_internal_070201.xls Chart 2" xfId="526" xr:uid="{00000000-0005-0000-0000-0000BB010000}"/>
    <cellStyle name="___PERSONAL_2_Clearsky_internal_070201.xls Chart 2 2" xfId="527" xr:uid="{00000000-0005-0000-0000-0000BC010000}"/>
    <cellStyle name="___PERSONAL_2_Clearsky_internal_070201.xls Chart 2_1" xfId="528" xr:uid="{00000000-0005-0000-0000-0000BD010000}"/>
    <cellStyle name="___PERSONAL_2_Clearsky_internal_070201.xls Chart 2_1 2" xfId="529" xr:uid="{00000000-0005-0000-0000-0000BE010000}"/>
    <cellStyle name="___PERSONAL_2_Clearsky_internal_070201_1" xfId="530" xr:uid="{00000000-0005-0000-0000-0000BF010000}"/>
    <cellStyle name="___PERSONAL_2_Clearsky_internal_070201_1 2" xfId="531" xr:uid="{00000000-0005-0000-0000-0000C0010000}"/>
    <cellStyle name="___PERSONAL_2_Clearsky_internal_070201_1_Clearsky_internal_070201" xfId="532" xr:uid="{00000000-0005-0000-0000-0000C1010000}"/>
    <cellStyle name="___PERSONAL_2_Clearsky_internal_070201_1_Clearsky_internal_070201 2" xfId="533" xr:uid="{00000000-0005-0000-0000-0000C2010000}"/>
    <cellStyle name="___PERSONAL_2_Clearsky_internal_070201_1_Clearsky_Outside_070201.xls Chart 2" xfId="534" xr:uid="{00000000-0005-0000-0000-0000C3010000}"/>
    <cellStyle name="___PERSONAL_2_Clearsky_internal_070201_1_Clearsky_Outside_070201.xls Chart 2 2" xfId="535" xr:uid="{00000000-0005-0000-0000-0000C4010000}"/>
    <cellStyle name="___PERSONAL_2_Clearsky_internal_070201_2" xfId="536" xr:uid="{00000000-0005-0000-0000-0000C5010000}"/>
    <cellStyle name="___PERSONAL_2_Clearsky_internal_070201_2 2" xfId="537" xr:uid="{00000000-0005-0000-0000-0000C6010000}"/>
    <cellStyle name="___PERSONAL_2_Clearsky_internal_070201_Clearsky_Outside_070201.xls Chart 2" xfId="538" xr:uid="{00000000-0005-0000-0000-0000C7010000}"/>
    <cellStyle name="___PERSONAL_2_Clearsky_internal_070201_Clearsky_Outside_070201.xls Chart 2 2" xfId="539" xr:uid="{00000000-0005-0000-0000-0000C8010000}"/>
    <cellStyle name="___PERSONAL_2_Clearsky_Outside_070201.xls Chart 2" xfId="540" xr:uid="{00000000-0005-0000-0000-0000C9010000}"/>
    <cellStyle name="___PERSONAL_2_Clearsky_Outside_070201.xls Chart 2 2" xfId="541" xr:uid="{00000000-0005-0000-0000-0000CA010000}"/>
    <cellStyle name="___PERSONAL_2_Clearsky_Outside_070201.xls Chart 2_1" xfId="542" xr:uid="{00000000-0005-0000-0000-0000CB010000}"/>
    <cellStyle name="___PERSONAL_2_Clearsky_Outside_070201.xls Chart 2_1 2" xfId="543" xr:uid="{00000000-0005-0000-0000-0000CC010000}"/>
    <cellStyle name="___PERSONAL_2_Clearsky_Outside_070201.xls Chart 2_2" xfId="544" xr:uid="{00000000-0005-0000-0000-0000CD010000}"/>
    <cellStyle name="___PERSONAL_2_Clearsky_Outside_070201.xls Chart 2_2 2" xfId="545" xr:uid="{00000000-0005-0000-0000-0000CE010000}"/>
    <cellStyle name="___PERSONAL_3" xfId="546" xr:uid="{00000000-0005-0000-0000-0000CF010000}"/>
    <cellStyle name="___PERSONAL_3_ClearSky_AEP_Min_04.04.02_Bank" xfId="547" xr:uid="{00000000-0005-0000-0000-0000D0010000}"/>
    <cellStyle name="___PERSONAL_3_ClearSky_AEP_Min_04.04.02_Bank 2" xfId="548" xr:uid="{00000000-0005-0000-0000-0000D1010000}"/>
    <cellStyle name="___PERSONAL_3_Clearsky_internal_050301" xfId="549" xr:uid="{00000000-0005-0000-0000-0000D2010000}"/>
    <cellStyle name="___PERSONAL_3_Clearsky_internal_070201" xfId="550" xr:uid="{00000000-0005-0000-0000-0000D3010000}"/>
    <cellStyle name="___PERSONAL_3_Clearsky_internal_070201.xls Chart 2" xfId="551" xr:uid="{00000000-0005-0000-0000-0000D4010000}"/>
    <cellStyle name="___PERSONAL_3_Clearsky_internal_070201.xls Chart 2 2" xfId="552" xr:uid="{00000000-0005-0000-0000-0000D5010000}"/>
    <cellStyle name="___PERSONAL_3_Clearsky_internal_070201_1" xfId="553" xr:uid="{00000000-0005-0000-0000-0000D6010000}"/>
    <cellStyle name="___PERSONAL_3_Clearsky_internal_070201_1 2" xfId="554" xr:uid="{00000000-0005-0000-0000-0000D7010000}"/>
    <cellStyle name="___PERSONAL_3_Clearsky_internal_070201_Clearsky_Outside_070201.xls Chart 2" xfId="555" xr:uid="{00000000-0005-0000-0000-0000D8010000}"/>
    <cellStyle name="___PERSONAL_3_Clearsky_internal_070201_Clearsky_Outside_070201.xls Chart 2 2" xfId="556" xr:uid="{00000000-0005-0000-0000-0000D9010000}"/>
    <cellStyle name="___PERSONAL_3_Clearsky_Outside_070201.xls Chart 2" xfId="557" xr:uid="{00000000-0005-0000-0000-0000DA010000}"/>
    <cellStyle name="___PERSONAL_4" xfId="558" xr:uid="{00000000-0005-0000-0000-0000DB010000}"/>
    <cellStyle name="___PERSONAL_ClearSky_AEP_Min_04.04.02_Bank" xfId="559" xr:uid="{00000000-0005-0000-0000-0000DC010000}"/>
    <cellStyle name="___PERSONAL_ClearSky_AEP_Min_04.04.02_Bank_1" xfId="560" xr:uid="{00000000-0005-0000-0000-0000DD010000}"/>
    <cellStyle name="___PERSONAL_ClearSky_AEP_Min_04.04.02_Bank_1 2" xfId="561" xr:uid="{00000000-0005-0000-0000-0000DE010000}"/>
    <cellStyle name="___PERSONAL_Clearsky_internal_050301" xfId="562" xr:uid="{00000000-0005-0000-0000-0000DF010000}"/>
    <cellStyle name="___PERSONAL_Clearsky_internal_050301_1" xfId="563" xr:uid="{00000000-0005-0000-0000-0000E0010000}"/>
    <cellStyle name="___PERSONAL_Clearsky_internal_050301_1 2" xfId="564" xr:uid="{00000000-0005-0000-0000-0000E1010000}"/>
    <cellStyle name="___PERSONAL_Clearsky_internal_070201" xfId="565" xr:uid="{00000000-0005-0000-0000-0000E2010000}"/>
    <cellStyle name="___PERSONAL_Clearsky_internal_070201.xls Chart 2" xfId="566" xr:uid="{00000000-0005-0000-0000-0000E3010000}"/>
    <cellStyle name="___PERSONAL_Clearsky_internal_070201.xls Chart 2_1" xfId="567" xr:uid="{00000000-0005-0000-0000-0000E4010000}"/>
    <cellStyle name="___PERSONAL_Clearsky_internal_070201.xls Chart 2_1 2" xfId="568" xr:uid="{00000000-0005-0000-0000-0000E5010000}"/>
    <cellStyle name="___PERSONAL_Clearsky_internal_070201_1" xfId="569" xr:uid="{00000000-0005-0000-0000-0000E6010000}"/>
    <cellStyle name="___PERSONAL_Clearsky_internal_070201_1 2" xfId="570" xr:uid="{00000000-0005-0000-0000-0000E7010000}"/>
    <cellStyle name="___PERSONAL_Clearsky_internal_070201_1_Clearsky_internal_070201" xfId="571" xr:uid="{00000000-0005-0000-0000-0000E8010000}"/>
    <cellStyle name="___PERSONAL_Clearsky_internal_070201_1_Clearsky_Outside_070201.xls Chart 2" xfId="572" xr:uid="{00000000-0005-0000-0000-0000E9010000}"/>
    <cellStyle name="___PERSONAL_Clearsky_internal_070201_2" xfId="573" xr:uid="{00000000-0005-0000-0000-0000EA010000}"/>
    <cellStyle name="___PERSONAL_Clearsky_internal_070201_2 2" xfId="574" xr:uid="{00000000-0005-0000-0000-0000EB010000}"/>
    <cellStyle name="___PERSONAL_Clearsky_internal_070201_Clearsky_Outside_070201.xls Chart 2" xfId="575" xr:uid="{00000000-0005-0000-0000-0000EC010000}"/>
    <cellStyle name="___PERSONAL_Clearsky_internal_070201_Clearsky_Outside_070201.xls Chart 2 2" xfId="576" xr:uid="{00000000-0005-0000-0000-0000ED010000}"/>
    <cellStyle name="___PERSONAL_Clearsky_Outside_070201.xls Chart 2" xfId="577" xr:uid="{00000000-0005-0000-0000-0000EE010000}"/>
    <cellStyle name="___PERSONAL_Clearsky_Outside_070201.xls Chart 2_1" xfId="578" xr:uid="{00000000-0005-0000-0000-0000EF010000}"/>
    <cellStyle name="___PERSONAL_Clearsky_Outside_070201.xls Chart 2_1 2" xfId="579" xr:uid="{00000000-0005-0000-0000-0000F0010000}"/>
    <cellStyle name="___Query11" xfId="580" xr:uid="{00000000-0005-0000-0000-0000F1010000}"/>
    <cellStyle name="___Query11 2" xfId="581" xr:uid="{00000000-0005-0000-0000-0000F2010000}"/>
    <cellStyle name="___Sheet1" xfId="582" xr:uid="{00000000-0005-0000-0000-0000F3010000}"/>
    <cellStyle name="___Sheet1 (2)" xfId="583" xr:uid="{00000000-0005-0000-0000-0000F4010000}"/>
    <cellStyle name="___Sheet2" xfId="584" xr:uid="{00000000-0005-0000-0000-0000F5010000}"/>
    <cellStyle name="___Sheet2_ClearSky_AEP_Min_04.04.02_Bank" xfId="585" xr:uid="{00000000-0005-0000-0000-0000F6010000}"/>
    <cellStyle name="___Sheet2_ClearSky_AEP_Min_04.04.02_Bank 2" xfId="586" xr:uid="{00000000-0005-0000-0000-0000F7010000}"/>
    <cellStyle name="___Sheet2_Clearsky_internal_050301" xfId="587" xr:uid="{00000000-0005-0000-0000-0000F8010000}"/>
    <cellStyle name="___Sheet2_Clearsky_internal_070201" xfId="588" xr:uid="{00000000-0005-0000-0000-0000F9010000}"/>
    <cellStyle name="___Sheet2_Clearsky_internal_070201 2" xfId="589" xr:uid="{00000000-0005-0000-0000-0000FA010000}"/>
    <cellStyle name="___Sheet2_Clearsky_internal_070201.xls Chart 2" xfId="590" xr:uid="{00000000-0005-0000-0000-0000FB010000}"/>
    <cellStyle name="___Sheet2_Clearsky_internal_070201.xls Chart 2 2" xfId="591" xr:uid="{00000000-0005-0000-0000-0000FC010000}"/>
    <cellStyle name="___Sheet2_Clearsky_internal_070201_1" xfId="592" xr:uid="{00000000-0005-0000-0000-0000FD010000}"/>
    <cellStyle name="___Sheet2_Clearsky_internal_070201_Clearsky_Outside_070201.xls Chart 2" xfId="593" xr:uid="{00000000-0005-0000-0000-0000FE010000}"/>
    <cellStyle name="___Sheet2_Clearsky_Outside_070201.xls Chart 2" xfId="594" xr:uid="{00000000-0005-0000-0000-0000FF010000}"/>
    <cellStyle name="_020122 TIM MITCHELL" xfId="595" xr:uid="{00000000-0005-0000-0000-000000020000}"/>
    <cellStyle name="_020122 TIM MITCHELL 2" xfId="596" xr:uid="{00000000-0005-0000-0000-000001020000}"/>
    <cellStyle name="_APS Financial Model v1.0" xfId="597" xr:uid="{00000000-0005-0000-0000-000002020000}"/>
    <cellStyle name="_Column1" xfId="48316" xr:uid="{00000000-0005-0000-0000-000003020000}"/>
    <cellStyle name="_Column2" xfId="48317" xr:uid="{00000000-0005-0000-0000-000004020000}"/>
    <cellStyle name="_Column3" xfId="48318" xr:uid="{00000000-0005-0000-0000-000005020000}"/>
    <cellStyle name="_Column4" xfId="48319" xr:uid="{00000000-0005-0000-0000-000006020000}"/>
    <cellStyle name="_Column5" xfId="48320" xr:uid="{00000000-0005-0000-0000-000007020000}"/>
    <cellStyle name="_Column6" xfId="48321" xr:uid="{00000000-0005-0000-0000-000008020000}"/>
    <cellStyle name="_Column7" xfId="48322" xr:uid="{00000000-0005-0000-0000-000009020000}"/>
    <cellStyle name="_ColumnHeaderUL" xfId="598" xr:uid="{00000000-0005-0000-0000-00000A020000}"/>
    <cellStyle name="_Cumberland Coal Financial Model v2.1" xfId="599" xr:uid="{00000000-0005-0000-0000-00000B020000}"/>
    <cellStyle name="_Data" xfId="48323" xr:uid="{00000000-0005-0000-0000-00000C020000}"/>
    <cellStyle name="_Data_Cerberus" xfId="48324" xr:uid="{00000000-0005-0000-0000-00000D020000}"/>
    <cellStyle name="_EditableNumber" xfId="600" xr:uid="{00000000-0005-0000-0000-00000E020000}"/>
    <cellStyle name="_EditableRowText" xfId="601" xr:uid="{00000000-0005-0000-0000-00000F020000}"/>
    <cellStyle name="_enXco NSP IV (mdf) v3.7" xfId="602" xr:uid="{00000000-0005-0000-0000-000010020000}"/>
    <cellStyle name="_GrandTotal" xfId="603" xr:uid="{00000000-0005-0000-0000-000011020000}"/>
    <cellStyle name="_Header" xfId="48325" xr:uid="{00000000-0005-0000-0000-000012020000}"/>
    <cellStyle name="_Number" xfId="604" xr:uid="{00000000-0005-0000-0000-000013020000}"/>
    <cellStyle name="_Orange-Mulberry Res. 061201a" xfId="605" xr:uid="{00000000-0005-0000-0000-000014020000}"/>
    <cellStyle name="_Orange-Mulberry Res. 061201a 2" xfId="606" xr:uid="{00000000-0005-0000-0000-000015020000}"/>
    <cellStyle name="_Project List 021810 for TIS V2" xfId="607" xr:uid="{00000000-0005-0000-0000-000016020000}"/>
    <cellStyle name="_Project List 021810 for TIS V2 2" xfId="608" xr:uid="{00000000-0005-0000-0000-000017020000}"/>
    <cellStyle name="_PSEG asset valuation 1.1" xfId="609" xr:uid="{00000000-0005-0000-0000-000018020000}"/>
    <cellStyle name="_PSEG asset valuation 1.1 2" xfId="610" xr:uid="{00000000-0005-0000-0000-000019020000}"/>
    <cellStyle name="_PSEG Swap v3.5 PSEG Assets" xfId="611" xr:uid="{00000000-0005-0000-0000-00001A020000}"/>
    <cellStyle name="_River Operations 09-18-06 v2" xfId="612" xr:uid="{00000000-0005-0000-0000-00001B020000}"/>
    <cellStyle name="_Row1" xfId="48326" xr:uid="{00000000-0005-0000-0000-00001C020000}"/>
    <cellStyle name="_Row1 2" xfId="48454" xr:uid="{00000000-0005-0000-0000-00001D020000}"/>
    <cellStyle name="_Row2" xfId="48327" xr:uid="{00000000-0005-0000-0000-00001E020000}"/>
    <cellStyle name="_Row3" xfId="48328" xr:uid="{00000000-0005-0000-0000-00001F020000}"/>
    <cellStyle name="_Row4" xfId="48329" xr:uid="{00000000-0005-0000-0000-000020020000}"/>
    <cellStyle name="_Row5" xfId="48330" xr:uid="{00000000-0005-0000-0000-000021020000}"/>
    <cellStyle name="_Row6" xfId="48331" xr:uid="{00000000-0005-0000-0000-000022020000}"/>
    <cellStyle name="_Row7" xfId="48332" xr:uid="{00000000-0005-0000-0000-000023020000}"/>
    <cellStyle name="_RowText" xfId="613" xr:uid="{00000000-0005-0000-0000-000024020000}"/>
    <cellStyle name="_SA Financial Model v1.0" xfId="614" xr:uid="{00000000-0005-0000-0000-000025020000}"/>
    <cellStyle name="_Subtitle" xfId="615" xr:uid="{00000000-0005-0000-0000-000026020000}"/>
    <cellStyle name="_TableSuperHead" xfId="48333" xr:uid="{00000000-0005-0000-0000-000027020000}"/>
    <cellStyle name="_Title" xfId="616" xr:uid="{00000000-0005-0000-0000-000028020000}"/>
    <cellStyle name="£ BP" xfId="48334" xr:uid="{00000000-0005-0000-0000-000029020000}"/>
    <cellStyle name="¥ JY" xfId="48335" xr:uid="{00000000-0005-0000-0000-00002A020000}"/>
    <cellStyle name="=C:\WINNT35\SYSTEM32\COMMAND.COM" xfId="48336" xr:uid="{00000000-0005-0000-0000-00002B020000}"/>
    <cellStyle name="=C:\WINNT40\SYSTEM32\COMMAND.COM" xfId="617" xr:uid="{00000000-0005-0000-0000-00002C020000}"/>
    <cellStyle name="=C:\WINNT40\SYSTEM32\COMMAND.COM 10" xfId="618" xr:uid="{00000000-0005-0000-0000-00002D020000}"/>
    <cellStyle name="=C:\WINNT40\SYSTEM32\COMMAND.COM 10 2" xfId="619" xr:uid="{00000000-0005-0000-0000-00002E020000}"/>
    <cellStyle name="=C:\WINNT40\SYSTEM32\COMMAND.COM 10 2 2" xfId="620" xr:uid="{00000000-0005-0000-0000-00002F020000}"/>
    <cellStyle name="=C:\WINNT40\SYSTEM32\COMMAND.COM 10 3" xfId="621" xr:uid="{00000000-0005-0000-0000-000030020000}"/>
    <cellStyle name="=C:\WINNT40\SYSTEM32\COMMAND.COM 11" xfId="622" xr:uid="{00000000-0005-0000-0000-000031020000}"/>
    <cellStyle name="=C:\WINNT40\SYSTEM32\COMMAND.COM 2" xfId="623" xr:uid="{00000000-0005-0000-0000-000032020000}"/>
    <cellStyle name="=C:\WINNT40\SYSTEM32\COMMAND.COM 2 2" xfId="624" xr:uid="{00000000-0005-0000-0000-000033020000}"/>
    <cellStyle name="=C:\WINNT40\SYSTEM32\COMMAND.COM 3" xfId="625" xr:uid="{00000000-0005-0000-0000-000034020000}"/>
    <cellStyle name="=C:\WINNT40\SYSTEM32\COMMAND.COM 3 2" xfId="626" xr:uid="{00000000-0005-0000-0000-000035020000}"/>
    <cellStyle name="=C:\WINNT40\SYSTEM32\COMMAND.COM 4" xfId="627" xr:uid="{00000000-0005-0000-0000-000036020000}"/>
    <cellStyle name="=C:\WINNT40\SYSTEM32\COMMAND.COM 4 2" xfId="628" xr:uid="{00000000-0005-0000-0000-000037020000}"/>
    <cellStyle name="=C:\WINNT40\SYSTEM32\COMMAND.COM 5" xfId="629" xr:uid="{00000000-0005-0000-0000-000038020000}"/>
    <cellStyle name="=C:\WINNT40\SYSTEM32\COMMAND.COM 5 2" xfId="630" xr:uid="{00000000-0005-0000-0000-000039020000}"/>
    <cellStyle name="=C:\WINNT40\SYSTEM32\COMMAND.COM 6" xfId="631" xr:uid="{00000000-0005-0000-0000-00003A020000}"/>
    <cellStyle name="=C:\WINNT40\SYSTEM32\COMMAND.COM 6 2" xfId="632" xr:uid="{00000000-0005-0000-0000-00003B020000}"/>
    <cellStyle name="=C:\WINNT40\SYSTEM32\COMMAND.COM 6 2 2" xfId="633" xr:uid="{00000000-0005-0000-0000-00003C020000}"/>
    <cellStyle name="=C:\WINNT40\SYSTEM32\COMMAND.COM 6 3" xfId="634" xr:uid="{00000000-0005-0000-0000-00003D020000}"/>
    <cellStyle name="=C:\WINNT40\SYSTEM32\COMMAND.COM 7" xfId="635" xr:uid="{00000000-0005-0000-0000-00003E020000}"/>
    <cellStyle name="=C:\WINNT40\SYSTEM32\COMMAND.COM 7 2" xfId="636" xr:uid="{00000000-0005-0000-0000-00003F020000}"/>
    <cellStyle name="=C:\WINNT40\SYSTEM32\COMMAND.COM 7 2 2" xfId="637" xr:uid="{00000000-0005-0000-0000-000040020000}"/>
    <cellStyle name="=C:\WINNT40\SYSTEM32\COMMAND.COM 7 3" xfId="638" xr:uid="{00000000-0005-0000-0000-000041020000}"/>
    <cellStyle name="=C:\WINNT40\SYSTEM32\COMMAND.COM 8" xfId="639" xr:uid="{00000000-0005-0000-0000-000042020000}"/>
    <cellStyle name="=C:\WINNT40\SYSTEM32\COMMAND.COM 8 2" xfId="640" xr:uid="{00000000-0005-0000-0000-000043020000}"/>
    <cellStyle name="=C:\WINNT40\SYSTEM32\COMMAND.COM 8 2 2" xfId="641" xr:uid="{00000000-0005-0000-0000-000044020000}"/>
    <cellStyle name="=C:\WINNT40\SYSTEM32\COMMAND.COM 8 3" xfId="642" xr:uid="{00000000-0005-0000-0000-000045020000}"/>
    <cellStyle name="=C:\WINNT40\SYSTEM32\COMMAND.COM 9" xfId="643" xr:uid="{00000000-0005-0000-0000-000046020000}"/>
    <cellStyle name="=C:\WINNT40\SYSTEM32\COMMAND.COM 9 2" xfId="644" xr:uid="{00000000-0005-0000-0000-000047020000}"/>
    <cellStyle name="=C:\WINNT40\SYSTEM32\COMMAND.COM 9 2 2" xfId="645" xr:uid="{00000000-0005-0000-0000-000048020000}"/>
    <cellStyle name="=C:\WINNT40\SYSTEM32\COMMAND.COM 9 3" xfId="646" xr:uid="{00000000-0005-0000-0000-000049020000}"/>
    <cellStyle name="=C:\WINNT40\SYSTEM32\COMMAND.COM_2D - MAY 24 2010 Ten Year ATRR Forecast for Stakeholders - Updated to SL Rev 12 for PowerPoint" xfId="647" xr:uid="{00000000-0005-0000-0000-00004A020000}"/>
    <cellStyle name="0 Decimals" xfId="648" xr:uid="{00000000-0005-0000-0000-00004B020000}"/>
    <cellStyle name="1 Decimal" xfId="649" xr:uid="{00000000-0005-0000-0000-00004C020000}"/>
    <cellStyle name="2 Decimals" xfId="650" xr:uid="{00000000-0005-0000-0000-00004D020000}"/>
    <cellStyle name="20% - Accent1 10" xfId="651" xr:uid="{00000000-0005-0000-0000-00004E020000}"/>
    <cellStyle name="20% - Accent1 10 2" xfId="652" xr:uid="{00000000-0005-0000-0000-00004F020000}"/>
    <cellStyle name="20% - Accent1 11" xfId="653" xr:uid="{00000000-0005-0000-0000-000050020000}"/>
    <cellStyle name="20% - Accent1 11 2" xfId="654" xr:uid="{00000000-0005-0000-0000-000051020000}"/>
    <cellStyle name="20% - Accent1 12" xfId="655" xr:uid="{00000000-0005-0000-0000-000052020000}"/>
    <cellStyle name="20% - Accent1 12 2" xfId="656" xr:uid="{00000000-0005-0000-0000-000053020000}"/>
    <cellStyle name="20% - Accent1 13" xfId="657" xr:uid="{00000000-0005-0000-0000-000054020000}"/>
    <cellStyle name="20% - Accent1 13 2" xfId="658" xr:uid="{00000000-0005-0000-0000-000055020000}"/>
    <cellStyle name="20% - Accent1 14" xfId="659" xr:uid="{00000000-0005-0000-0000-000056020000}"/>
    <cellStyle name="20% - Accent1 2" xfId="660" xr:uid="{00000000-0005-0000-0000-000057020000}"/>
    <cellStyle name="20% - Accent1 2 2" xfId="661" xr:uid="{00000000-0005-0000-0000-000058020000}"/>
    <cellStyle name="20% - Accent1 2 2 2" xfId="662" xr:uid="{00000000-0005-0000-0000-000059020000}"/>
    <cellStyle name="20% - Accent1 2 2 2 2" xfId="48337" xr:uid="{00000000-0005-0000-0000-00005A020000}"/>
    <cellStyle name="20% - Accent1 2 2 3" xfId="663" xr:uid="{00000000-0005-0000-0000-00005B020000}"/>
    <cellStyle name="20% - Accent1 2 2 3 2" xfId="664" xr:uid="{00000000-0005-0000-0000-00005C020000}"/>
    <cellStyle name="20% - Accent1 2 2 4" xfId="665" xr:uid="{00000000-0005-0000-0000-00005D020000}"/>
    <cellStyle name="20% - Accent1 2 3" xfId="666" xr:uid="{00000000-0005-0000-0000-00005E020000}"/>
    <cellStyle name="20% - Accent1 2 3 2" xfId="667" xr:uid="{00000000-0005-0000-0000-00005F020000}"/>
    <cellStyle name="20% - Accent1 2 4" xfId="668" xr:uid="{00000000-0005-0000-0000-000060020000}"/>
    <cellStyle name="20% - Accent1 2 5" xfId="669" xr:uid="{00000000-0005-0000-0000-000061020000}"/>
    <cellStyle name="20% - Accent1 3" xfId="670" xr:uid="{00000000-0005-0000-0000-000062020000}"/>
    <cellStyle name="20% - Accent1 3 2" xfId="671" xr:uid="{00000000-0005-0000-0000-000063020000}"/>
    <cellStyle name="20% - Accent1 3 2 2" xfId="672" xr:uid="{00000000-0005-0000-0000-000064020000}"/>
    <cellStyle name="20% - Accent1 3 2 3" xfId="673" xr:uid="{00000000-0005-0000-0000-000065020000}"/>
    <cellStyle name="20% - Accent1 3 2 4" xfId="674" xr:uid="{00000000-0005-0000-0000-000066020000}"/>
    <cellStyle name="20% - Accent1 3 2 5" xfId="675" xr:uid="{00000000-0005-0000-0000-000067020000}"/>
    <cellStyle name="20% - Accent1 3 3" xfId="676" xr:uid="{00000000-0005-0000-0000-000068020000}"/>
    <cellStyle name="20% - Accent1 3 3 2" xfId="677" xr:uid="{00000000-0005-0000-0000-000069020000}"/>
    <cellStyle name="20% - Accent1 3 4" xfId="678" xr:uid="{00000000-0005-0000-0000-00006A020000}"/>
    <cellStyle name="20% - Accent1 3 5" xfId="679" xr:uid="{00000000-0005-0000-0000-00006B020000}"/>
    <cellStyle name="20% - Accent1 3 6" xfId="680" xr:uid="{00000000-0005-0000-0000-00006C020000}"/>
    <cellStyle name="20% - Accent1 3 6 2" xfId="681" xr:uid="{00000000-0005-0000-0000-00006D020000}"/>
    <cellStyle name="20% - Accent1 3 7" xfId="682" xr:uid="{00000000-0005-0000-0000-00006E020000}"/>
    <cellStyle name="20% - Accent1 4" xfId="683" xr:uid="{00000000-0005-0000-0000-00006F020000}"/>
    <cellStyle name="20% - Accent1 4 2" xfId="684" xr:uid="{00000000-0005-0000-0000-000070020000}"/>
    <cellStyle name="20% - Accent1 4 2 2" xfId="685" xr:uid="{00000000-0005-0000-0000-000071020000}"/>
    <cellStyle name="20% - Accent1 4 3" xfId="686" xr:uid="{00000000-0005-0000-0000-000072020000}"/>
    <cellStyle name="20% - Accent1 4 4" xfId="687" xr:uid="{00000000-0005-0000-0000-000073020000}"/>
    <cellStyle name="20% - Accent1 4 5" xfId="688" xr:uid="{00000000-0005-0000-0000-000074020000}"/>
    <cellStyle name="20% - Accent1 4 5 2" xfId="689" xr:uid="{00000000-0005-0000-0000-000075020000}"/>
    <cellStyle name="20% - Accent1 4 6" xfId="690" xr:uid="{00000000-0005-0000-0000-000076020000}"/>
    <cellStyle name="20% - Accent1 5" xfId="691" xr:uid="{00000000-0005-0000-0000-000077020000}"/>
    <cellStyle name="20% - Accent1 5 2" xfId="692" xr:uid="{00000000-0005-0000-0000-000078020000}"/>
    <cellStyle name="20% - Accent1 5 2 2" xfId="693" xr:uid="{00000000-0005-0000-0000-000079020000}"/>
    <cellStyle name="20% - Accent1 5 3" xfId="694" xr:uid="{00000000-0005-0000-0000-00007A020000}"/>
    <cellStyle name="20% - Accent1 6" xfId="695" xr:uid="{00000000-0005-0000-0000-00007B020000}"/>
    <cellStyle name="20% - Accent1 6 2" xfId="696" xr:uid="{00000000-0005-0000-0000-00007C020000}"/>
    <cellStyle name="20% - Accent1 6 2 2" xfId="697" xr:uid="{00000000-0005-0000-0000-00007D020000}"/>
    <cellStyle name="20% - Accent1 7" xfId="698" xr:uid="{00000000-0005-0000-0000-00007E020000}"/>
    <cellStyle name="20% - Accent1 7 2" xfId="699" xr:uid="{00000000-0005-0000-0000-00007F020000}"/>
    <cellStyle name="20% - Accent1 7 2 2" xfId="700" xr:uid="{00000000-0005-0000-0000-000080020000}"/>
    <cellStyle name="20% - Accent1 8" xfId="701" xr:uid="{00000000-0005-0000-0000-000081020000}"/>
    <cellStyle name="20% - Accent1 8 2" xfId="702" xr:uid="{00000000-0005-0000-0000-000082020000}"/>
    <cellStyle name="20% - Accent1 8 2 2" xfId="703" xr:uid="{00000000-0005-0000-0000-000083020000}"/>
    <cellStyle name="20% - Accent1 8 3" xfId="704" xr:uid="{00000000-0005-0000-0000-000084020000}"/>
    <cellStyle name="20% - Accent1 9" xfId="705" xr:uid="{00000000-0005-0000-0000-000085020000}"/>
    <cellStyle name="20% - Accent1 9 2" xfId="706" xr:uid="{00000000-0005-0000-0000-000086020000}"/>
    <cellStyle name="20% - Accent2 10" xfId="707" xr:uid="{00000000-0005-0000-0000-000087020000}"/>
    <cellStyle name="20% - Accent2 10 2" xfId="708" xr:uid="{00000000-0005-0000-0000-000088020000}"/>
    <cellStyle name="20% - Accent2 11" xfId="709" xr:uid="{00000000-0005-0000-0000-000089020000}"/>
    <cellStyle name="20% - Accent2 11 2" xfId="710" xr:uid="{00000000-0005-0000-0000-00008A020000}"/>
    <cellStyle name="20% - Accent2 12" xfId="711" xr:uid="{00000000-0005-0000-0000-00008B020000}"/>
    <cellStyle name="20% - Accent2 12 2" xfId="712" xr:uid="{00000000-0005-0000-0000-00008C020000}"/>
    <cellStyle name="20% - Accent2 13" xfId="713" xr:uid="{00000000-0005-0000-0000-00008D020000}"/>
    <cellStyle name="20% - Accent2 13 2" xfId="714" xr:uid="{00000000-0005-0000-0000-00008E020000}"/>
    <cellStyle name="20% - Accent2 14" xfId="715" xr:uid="{00000000-0005-0000-0000-00008F020000}"/>
    <cellStyle name="20% - Accent2 2" xfId="716" xr:uid="{00000000-0005-0000-0000-000090020000}"/>
    <cellStyle name="20% - Accent2 2 2" xfId="717" xr:uid="{00000000-0005-0000-0000-000091020000}"/>
    <cellStyle name="20% - Accent2 2 2 2" xfId="718" xr:uid="{00000000-0005-0000-0000-000092020000}"/>
    <cellStyle name="20% - Accent2 2 2 2 2" xfId="48338" xr:uid="{00000000-0005-0000-0000-000093020000}"/>
    <cellStyle name="20% - Accent2 2 2 3" xfId="719" xr:uid="{00000000-0005-0000-0000-000094020000}"/>
    <cellStyle name="20% - Accent2 2 3" xfId="720" xr:uid="{00000000-0005-0000-0000-000095020000}"/>
    <cellStyle name="20% - Accent2 2 4" xfId="721" xr:uid="{00000000-0005-0000-0000-000096020000}"/>
    <cellStyle name="20% - Accent2 2 5" xfId="722" xr:uid="{00000000-0005-0000-0000-000097020000}"/>
    <cellStyle name="20% - Accent2 3" xfId="723" xr:uid="{00000000-0005-0000-0000-000098020000}"/>
    <cellStyle name="20% - Accent2 3 2" xfId="724" xr:uid="{00000000-0005-0000-0000-000099020000}"/>
    <cellStyle name="20% - Accent2 3 2 2" xfId="725" xr:uid="{00000000-0005-0000-0000-00009A020000}"/>
    <cellStyle name="20% - Accent2 3 2 3" xfId="726" xr:uid="{00000000-0005-0000-0000-00009B020000}"/>
    <cellStyle name="20% - Accent2 3 2 4" xfId="727" xr:uid="{00000000-0005-0000-0000-00009C020000}"/>
    <cellStyle name="20% - Accent2 3 2 5" xfId="728" xr:uid="{00000000-0005-0000-0000-00009D020000}"/>
    <cellStyle name="20% - Accent2 3 3" xfId="729" xr:uid="{00000000-0005-0000-0000-00009E020000}"/>
    <cellStyle name="20% - Accent2 3 3 2" xfId="730" xr:uid="{00000000-0005-0000-0000-00009F020000}"/>
    <cellStyle name="20% - Accent2 3 4" xfId="731" xr:uid="{00000000-0005-0000-0000-0000A0020000}"/>
    <cellStyle name="20% - Accent2 3 5" xfId="732" xr:uid="{00000000-0005-0000-0000-0000A1020000}"/>
    <cellStyle name="20% - Accent2 3 6" xfId="733" xr:uid="{00000000-0005-0000-0000-0000A2020000}"/>
    <cellStyle name="20% - Accent2 3 6 2" xfId="734" xr:uid="{00000000-0005-0000-0000-0000A3020000}"/>
    <cellStyle name="20% - Accent2 3 7" xfId="735" xr:uid="{00000000-0005-0000-0000-0000A4020000}"/>
    <cellStyle name="20% - Accent2 4" xfId="736" xr:uid="{00000000-0005-0000-0000-0000A5020000}"/>
    <cellStyle name="20% - Accent2 4 2" xfId="737" xr:uid="{00000000-0005-0000-0000-0000A6020000}"/>
    <cellStyle name="20% - Accent2 4 2 2" xfId="738" xr:uid="{00000000-0005-0000-0000-0000A7020000}"/>
    <cellStyle name="20% - Accent2 4 3" xfId="739" xr:uid="{00000000-0005-0000-0000-0000A8020000}"/>
    <cellStyle name="20% - Accent2 4 4" xfId="740" xr:uid="{00000000-0005-0000-0000-0000A9020000}"/>
    <cellStyle name="20% - Accent2 4 5" xfId="741" xr:uid="{00000000-0005-0000-0000-0000AA020000}"/>
    <cellStyle name="20% - Accent2 4 5 2" xfId="742" xr:uid="{00000000-0005-0000-0000-0000AB020000}"/>
    <cellStyle name="20% - Accent2 4 6" xfId="743" xr:uid="{00000000-0005-0000-0000-0000AC020000}"/>
    <cellStyle name="20% - Accent2 5" xfId="744" xr:uid="{00000000-0005-0000-0000-0000AD020000}"/>
    <cellStyle name="20% - Accent2 5 2" xfId="745" xr:uid="{00000000-0005-0000-0000-0000AE020000}"/>
    <cellStyle name="20% - Accent2 5 2 2" xfId="746" xr:uid="{00000000-0005-0000-0000-0000AF020000}"/>
    <cellStyle name="20% - Accent2 5 3" xfId="747" xr:uid="{00000000-0005-0000-0000-0000B0020000}"/>
    <cellStyle name="20% - Accent2 6" xfId="748" xr:uid="{00000000-0005-0000-0000-0000B1020000}"/>
    <cellStyle name="20% - Accent2 6 2" xfId="749" xr:uid="{00000000-0005-0000-0000-0000B2020000}"/>
    <cellStyle name="20% - Accent2 6 2 2" xfId="750" xr:uid="{00000000-0005-0000-0000-0000B3020000}"/>
    <cellStyle name="20% - Accent2 7" xfId="751" xr:uid="{00000000-0005-0000-0000-0000B4020000}"/>
    <cellStyle name="20% - Accent2 7 2" xfId="752" xr:uid="{00000000-0005-0000-0000-0000B5020000}"/>
    <cellStyle name="20% - Accent2 8" xfId="753" xr:uid="{00000000-0005-0000-0000-0000B6020000}"/>
    <cellStyle name="20% - Accent2 8 2" xfId="754" xr:uid="{00000000-0005-0000-0000-0000B7020000}"/>
    <cellStyle name="20% - Accent2 9" xfId="755" xr:uid="{00000000-0005-0000-0000-0000B8020000}"/>
    <cellStyle name="20% - Accent2 9 2" xfId="756" xr:uid="{00000000-0005-0000-0000-0000B9020000}"/>
    <cellStyle name="20% - Accent3 10" xfId="757" xr:uid="{00000000-0005-0000-0000-0000BA020000}"/>
    <cellStyle name="20% - Accent3 10 2" xfId="758" xr:uid="{00000000-0005-0000-0000-0000BB020000}"/>
    <cellStyle name="20% - Accent3 11" xfId="759" xr:uid="{00000000-0005-0000-0000-0000BC020000}"/>
    <cellStyle name="20% - Accent3 11 2" xfId="760" xr:uid="{00000000-0005-0000-0000-0000BD020000}"/>
    <cellStyle name="20% - Accent3 12" xfId="761" xr:uid="{00000000-0005-0000-0000-0000BE020000}"/>
    <cellStyle name="20% - Accent3 12 2" xfId="762" xr:uid="{00000000-0005-0000-0000-0000BF020000}"/>
    <cellStyle name="20% - Accent3 13" xfId="763" xr:uid="{00000000-0005-0000-0000-0000C0020000}"/>
    <cellStyle name="20% - Accent3 13 2" xfId="764" xr:uid="{00000000-0005-0000-0000-0000C1020000}"/>
    <cellStyle name="20% - Accent3 2" xfId="765" xr:uid="{00000000-0005-0000-0000-0000C2020000}"/>
    <cellStyle name="20% - Accent3 2 2" xfId="766" xr:uid="{00000000-0005-0000-0000-0000C3020000}"/>
    <cellStyle name="20% - Accent3 2 2 2" xfId="767" xr:uid="{00000000-0005-0000-0000-0000C4020000}"/>
    <cellStyle name="20% - Accent3 2 2 2 2" xfId="48339" xr:uid="{00000000-0005-0000-0000-0000C5020000}"/>
    <cellStyle name="20% - Accent3 2 2 3" xfId="768" xr:uid="{00000000-0005-0000-0000-0000C6020000}"/>
    <cellStyle name="20% - Accent3 2 2 3 2" xfId="769" xr:uid="{00000000-0005-0000-0000-0000C7020000}"/>
    <cellStyle name="20% - Accent3 2 2 4" xfId="770" xr:uid="{00000000-0005-0000-0000-0000C8020000}"/>
    <cellStyle name="20% - Accent3 2 3" xfId="771" xr:uid="{00000000-0005-0000-0000-0000C9020000}"/>
    <cellStyle name="20% - Accent3 2 3 2" xfId="772" xr:uid="{00000000-0005-0000-0000-0000CA020000}"/>
    <cellStyle name="20% - Accent3 2 4" xfId="773" xr:uid="{00000000-0005-0000-0000-0000CB020000}"/>
    <cellStyle name="20% - Accent3 2 5" xfId="774" xr:uid="{00000000-0005-0000-0000-0000CC020000}"/>
    <cellStyle name="20% - Accent3 3" xfId="775" xr:uid="{00000000-0005-0000-0000-0000CD020000}"/>
    <cellStyle name="20% - Accent3 3 2" xfId="776" xr:uid="{00000000-0005-0000-0000-0000CE020000}"/>
    <cellStyle name="20% - Accent3 3 2 2" xfId="777" xr:uid="{00000000-0005-0000-0000-0000CF020000}"/>
    <cellStyle name="20% - Accent3 3 2 3" xfId="778" xr:uid="{00000000-0005-0000-0000-0000D0020000}"/>
    <cellStyle name="20% - Accent3 3 2 4" xfId="779" xr:uid="{00000000-0005-0000-0000-0000D1020000}"/>
    <cellStyle name="20% - Accent3 3 2 5" xfId="780" xr:uid="{00000000-0005-0000-0000-0000D2020000}"/>
    <cellStyle name="20% - Accent3 3 3" xfId="781" xr:uid="{00000000-0005-0000-0000-0000D3020000}"/>
    <cellStyle name="20% - Accent3 3 3 2" xfId="782" xr:uid="{00000000-0005-0000-0000-0000D4020000}"/>
    <cellStyle name="20% - Accent3 3 4" xfId="783" xr:uid="{00000000-0005-0000-0000-0000D5020000}"/>
    <cellStyle name="20% - Accent3 3 5" xfId="784" xr:uid="{00000000-0005-0000-0000-0000D6020000}"/>
    <cellStyle name="20% - Accent3 3 6" xfId="785" xr:uid="{00000000-0005-0000-0000-0000D7020000}"/>
    <cellStyle name="20% - Accent3 3 6 2" xfId="786" xr:uid="{00000000-0005-0000-0000-0000D8020000}"/>
    <cellStyle name="20% - Accent3 3 7" xfId="787" xr:uid="{00000000-0005-0000-0000-0000D9020000}"/>
    <cellStyle name="20% - Accent3 4" xfId="788" xr:uid="{00000000-0005-0000-0000-0000DA020000}"/>
    <cellStyle name="20% - Accent3 4 2" xfId="789" xr:uid="{00000000-0005-0000-0000-0000DB020000}"/>
    <cellStyle name="20% - Accent3 4 2 2" xfId="790" xr:uid="{00000000-0005-0000-0000-0000DC020000}"/>
    <cellStyle name="20% - Accent3 4 3" xfId="791" xr:uid="{00000000-0005-0000-0000-0000DD020000}"/>
    <cellStyle name="20% - Accent3 4 4" xfId="792" xr:uid="{00000000-0005-0000-0000-0000DE020000}"/>
    <cellStyle name="20% - Accent3 4 5" xfId="793" xr:uid="{00000000-0005-0000-0000-0000DF020000}"/>
    <cellStyle name="20% - Accent3 4 5 2" xfId="794" xr:uid="{00000000-0005-0000-0000-0000E0020000}"/>
    <cellStyle name="20% - Accent3 4 6" xfId="795" xr:uid="{00000000-0005-0000-0000-0000E1020000}"/>
    <cellStyle name="20% - Accent3 5" xfId="796" xr:uid="{00000000-0005-0000-0000-0000E2020000}"/>
    <cellStyle name="20% - Accent3 5 2" xfId="797" xr:uid="{00000000-0005-0000-0000-0000E3020000}"/>
    <cellStyle name="20% - Accent3 5 2 2" xfId="798" xr:uid="{00000000-0005-0000-0000-0000E4020000}"/>
    <cellStyle name="20% - Accent3 5 3" xfId="799" xr:uid="{00000000-0005-0000-0000-0000E5020000}"/>
    <cellStyle name="20% - Accent3 6" xfId="800" xr:uid="{00000000-0005-0000-0000-0000E6020000}"/>
    <cellStyle name="20% - Accent3 6 2" xfId="801" xr:uid="{00000000-0005-0000-0000-0000E7020000}"/>
    <cellStyle name="20% - Accent3 6 2 2" xfId="802" xr:uid="{00000000-0005-0000-0000-0000E8020000}"/>
    <cellStyle name="20% - Accent3 7" xfId="803" xr:uid="{00000000-0005-0000-0000-0000E9020000}"/>
    <cellStyle name="20% - Accent3 7 2" xfId="804" xr:uid="{00000000-0005-0000-0000-0000EA020000}"/>
    <cellStyle name="20% - Accent3 7 2 2" xfId="805" xr:uid="{00000000-0005-0000-0000-0000EB020000}"/>
    <cellStyle name="20% - Accent3 8" xfId="806" xr:uid="{00000000-0005-0000-0000-0000EC020000}"/>
    <cellStyle name="20% - Accent3 8 2" xfId="807" xr:uid="{00000000-0005-0000-0000-0000ED020000}"/>
    <cellStyle name="20% - Accent3 8 2 2" xfId="808" xr:uid="{00000000-0005-0000-0000-0000EE020000}"/>
    <cellStyle name="20% - Accent3 8 3" xfId="809" xr:uid="{00000000-0005-0000-0000-0000EF020000}"/>
    <cellStyle name="20% - Accent3 9" xfId="810" xr:uid="{00000000-0005-0000-0000-0000F0020000}"/>
    <cellStyle name="20% - Accent3 9 2" xfId="811" xr:uid="{00000000-0005-0000-0000-0000F1020000}"/>
    <cellStyle name="20% - Accent4 10" xfId="812" xr:uid="{00000000-0005-0000-0000-0000F2020000}"/>
    <cellStyle name="20% - Accent4 10 2" xfId="813" xr:uid="{00000000-0005-0000-0000-0000F3020000}"/>
    <cellStyle name="20% - Accent4 11" xfId="814" xr:uid="{00000000-0005-0000-0000-0000F4020000}"/>
    <cellStyle name="20% - Accent4 11 2" xfId="815" xr:uid="{00000000-0005-0000-0000-0000F5020000}"/>
    <cellStyle name="20% - Accent4 12" xfId="816" xr:uid="{00000000-0005-0000-0000-0000F6020000}"/>
    <cellStyle name="20% - Accent4 12 2" xfId="817" xr:uid="{00000000-0005-0000-0000-0000F7020000}"/>
    <cellStyle name="20% - Accent4 13" xfId="818" xr:uid="{00000000-0005-0000-0000-0000F8020000}"/>
    <cellStyle name="20% - Accent4 13 2" xfId="819" xr:uid="{00000000-0005-0000-0000-0000F9020000}"/>
    <cellStyle name="20% - Accent4 14" xfId="820" xr:uid="{00000000-0005-0000-0000-0000FA020000}"/>
    <cellStyle name="20% - Accent4 2" xfId="821" xr:uid="{00000000-0005-0000-0000-0000FB020000}"/>
    <cellStyle name="20% - Accent4 2 2" xfId="822" xr:uid="{00000000-0005-0000-0000-0000FC020000}"/>
    <cellStyle name="20% - Accent4 2 2 2" xfId="823" xr:uid="{00000000-0005-0000-0000-0000FD020000}"/>
    <cellStyle name="20% - Accent4 2 2 2 2" xfId="48340" xr:uid="{00000000-0005-0000-0000-0000FE020000}"/>
    <cellStyle name="20% - Accent4 2 2 3" xfId="824" xr:uid="{00000000-0005-0000-0000-0000FF020000}"/>
    <cellStyle name="20% - Accent4 2 2 3 2" xfId="825" xr:uid="{00000000-0005-0000-0000-000000030000}"/>
    <cellStyle name="20% - Accent4 2 2 4" xfId="826" xr:uid="{00000000-0005-0000-0000-000001030000}"/>
    <cellStyle name="20% - Accent4 2 3" xfId="827" xr:uid="{00000000-0005-0000-0000-000002030000}"/>
    <cellStyle name="20% - Accent4 2 3 2" xfId="828" xr:uid="{00000000-0005-0000-0000-000003030000}"/>
    <cellStyle name="20% - Accent4 2 3 2 2" xfId="48455" xr:uid="{00000000-0005-0000-0000-000004030000}"/>
    <cellStyle name="20% - Accent4 2 3 3" xfId="48456" xr:uid="{00000000-0005-0000-0000-000005030000}"/>
    <cellStyle name="20% - Accent4 2 4" xfId="829" xr:uid="{00000000-0005-0000-0000-000006030000}"/>
    <cellStyle name="20% - Accent4 2 4 2" xfId="48457" xr:uid="{00000000-0005-0000-0000-000007030000}"/>
    <cellStyle name="20% - Accent4 2 4 2 2" xfId="48458" xr:uid="{00000000-0005-0000-0000-000008030000}"/>
    <cellStyle name="20% - Accent4 2 4 3" xfId="48459" xr:uid="{00000000-0005-0000-0000-000009030000}"/>
    <cellStyle name="20% - Accent4 2 5" xfId="830" xr:uid="{00000000-0005-0000-0000-00000A030000}"/>
    <cellStyle name="20% - Accent4 2 5 2" xfId="48460" xr:uid="{00000000-0005-0000-0000-00000B030000}"/>
    <cellStyle name="20% - Accent4 2 6" xfId="48461" xr:uid="{00000000-0005-0000-0000-00000C030000}"/>
    <cellStyle name="20% - Accent4 3" xfId="831" xr:uid="{00000000-0005-0000-0000-00000D030000}"/>
    <cellStyle name="20% - Accent4 3 2" xfId="832" xr:uid="{00000000-0005-0000-0000-00000E030000}"/>
    <cellStyle name="20% - Accent4 3 2 2" xfId="833" xr:uid="{00000000-0005-0000-0000-00000F030000}"/>
    <cellStyle name="20% - Accent4 3 2 2 2" xfId="48462" xr:uid="{00000000-0005-0000-0000-000010030000}"/>
    <cellStyle name="20% - Accent4 3 2 3" xfId="834" xr:uid="{00000000-0005-0000-0000-000011030000}"/>
    <cellStyle name="20% - Accent4 3 2 4" xfId="835" xr:uid="{00000000-0005-0000-0000-000012030000}"/>
    <cellStyle name="20% - Accent4 3 2 5" xfId="836" xr:uid="{00000000-0005-0000-0000-000013030000}"/>
    <cellStyle name="20% - Accent4 3 3" xfId="837" xr:uid="{00000000-0005-0000-0000-000014030000}"/>
    <cellStyle name="20% - Accent4 3 3 2" xfId="838" xr:uid="{00000000-0005-0000-0000-000015030000}"/>
    <cellStyle name="20% - Accent4 3 3 2 2" xfId="48463" xr:uid="{00000000-0005-0000-0000-000016030000}"/>
    <cellStyle name="20% - Accent4 3 3 3" xfId="48464" xr:uid="{00000000-0005-0000-0000-000017030000}"/>
    <cellStyle name="20% - Accent4 3 4" xfId="839" xr:uid="{00000000-0005-0000-0000-000018030000}"/>
    <cellStyle name="20% - Accent4 3 4 2" xfId="48465" xr:uid="{00000000-0005-0000-0000-000019030000}"/>
    <cellStyle name="20% - Accent4 3 4 2 2" xfId="48466" xr:uid="{00000000-0005-0000-0000-00001A030000}"/>
    <cellStyle name="20% - Accent4 3 4 3" xfId="48467" xr:uid="{00000000-0005-0000-0000-00001B030000}"/>
    <cellStyle name="20% - Accent4 3 5" xfId="840" xr:uid="{00000000-0005-0000-0000-00001C030000}"/>
    <cellStyle name="20% - Accent4 3 5 2" xfId="48468" xr:uid="{00000000-0005-0000-0000-00001D030000}"/>
    <cellStyle name="20% - Accent4 3 6" xfId="841" xr:uid="{00000000-0005-0000-0000-00001E030000}"/>
    <cellStyle name="20% - Accent4 3 6 2" xfId="842" xr:uid="{00000000-0005-0000-0000-00001F030000}"/>
    <cellStyle name="20% - Accent4 3 7" xfId="843" xr:uid="{00000000-0005-0000-0000-000020030000}"/>
    <cellStyle name="20% - Accent4 4" xfId="844" xr:uid="{00000000-0005-0000-0000-000021030000}"/>
    <cellStyle name="20% - Accent4 4 2" xfId="845" xr:uid="{00000000-0005-0000-0000-000022030000}"/>
    <cellStyle name="20% - Accent4 4 2 2" xfId="846" xr:uid="{00000000-0005-0000-0000-000023030000}"/>
    <cellStyle name="20% - Accent4 4 2 2 2" xfId="48469" xr:uid="{00000000-0005-0000-0000-000024030000}"/>
    <cellStyle name="20% - Accent4 4 2 3" xfId="48470" xr:uid="{00000000-0005-0000-0000-000025030000}"/>
    <cellStyle name="20% - Accent4 4 3" xfId="847" xr:uid="{00000000-0005-0000-0000-000026030000}"/>
    <cellStyle name="20% - Accent4 4 3 2" xfId="48471" xr:uid="{00000000-0005-0000-0000-000027030000}"/>
    <cellStyle name="20% - Accent4 4 3 2 2" xfId="48472" xr:uid="{00000000-0005-0000-0000-000028030000}"/>
    <cellStyle name="20% - Accent4 4 3 3" xfId="48473" xr:uid="{00000000-0005-0000-0000-000029030000}"/>
    <cellStyle name="20% - Accent4 4 4" xfId="848" xr:uid="{00000000-0005-0000-0000-00002A030000}"/>
    <cellStyle name="20% - Accent4 4 4 2" xfId="48474" xr:uid="{00000000-0005-0000-0000-00002B030000}"/>
    <cellStyle name="20% - Accent4 4 4 2 2" xfId="48475" xr:uid="{00000000-0005-0000-0000-00002C030000}"/>
    <cellStyle name="20% - Accent4 4 4 3" xfId="48476" xr:uid="{00000000-0005-0000-0000-00002D030000}"/>
    <cellStyle name="20% - Accent4 4 5" xfId="849" xr:uid="{00000000-0005-0000-0000-00002E030000}"/>
    <cellStyle name="20% - Accent4 4 5 2" xfId="850" xr:uid="{00000000-0005-0000-0000-00002F030000}"/>
    <cellStyle name="20% - Accent4 4 6" xfId="851" xr:uid="{00000000-0005-0000-0000-000030030000}"/>
    <cellStyle name="20% - Accent4 5" xfId="852" xr:uid="{00000000-0005-0000-0000-000031030000}"/>
    <cellStyle name="20% - Accent4 5 2" xfId="853" xr:uid="{00000000-0005-0000-0000-000032030000}"/>
    <cellStyle name="20% - Accent4 5 2 2" xfId="854" xr:uid="{00000000-0005-0000-0000-000033030000}"/>
    <cellStyle name="20% - Accent4 5 3" xfId="855" xr:uid="{00000000-0005-0000-0000-000034030000}"/>
    <cellStyle name="20% - Accent4 6" xfId="856" xr:uid="{00000000-0005-0000-0000-000035030000}"/>
    <cellStyle name="20% - Accent4 6 2" xfId="857" xr:uid="{00000000-0005-0000-0000-000036030000}"/>
    <cellStyle name="20% - Accent4 6 2 2" xfId="858" xr:uid="{00000000-0005-0000-0000-000037030000}"/>
    <cellStyle name="20% - Accent4 6 3" xfId="48477" xr:uid="{00000000-0005-0000-0000-000038030000}"/>
    <cellStyle name="20% - Accent4 7" xfId="859" xr:uid="{00000000-0005-0000-0000-000039030000}"/>
    <cellStyle name="20% - Accent4 7 2" xfId="860" xr:uid="{00000000-0005-0000-0000-00003A030000}"/>
    <cellStyle name="20% - Accent4 7 2 2" xfId="861" xr:uid="{00000000-0005-0000-0000-00003B030000}"/>
    <cellStyle name="20% - Accent4 8" xfId="862" xr:uid="{00000000-0005-0000-0000-00003C030000}"/>
    <cellStyle name="20% - Accent4 8 2" xfId="863" xr:uid="{00000000-0005-0000-0000-00003D030000}"/>
    <cellStyle name="20% - Accent4 8 2 2" xfId="864" xr:uid="{00000000-0005-0000-0000-00003E030000}"/>
    <cellStyle name="20% - Accent4 8 3" xfId="865" xr:uid="{00000000-0005-0000-0000-00003F030000}"/>
    <cellStyle name="20% - Accent4 9" xfId="866" xr:uid="{00000000-0005-0000-0000-000040030000}"/>
    <cellStyle name="20% - Accent4 9 2" xfId="867" xr:uid="{00000000-0005-0000-0000-000041030000}"/>
    <cellStyle name="20% - Accent5 10" xfId="868" xr:uid="{00000000-0005-0000-0000-000042030000}"/>
    <cellStyle name="20% - Accent5 10 2" xfId="869" xr:uid="{00000000-0005-0000-0000-000043030000}"/>
    <cellStyle name="20% - Accent5 11" xfId="870" xr:uid="{00000000-0005-0000-0000-000044030000}"/>
    <cellStyle name="20% - Accent5 11 2" xfId="871" xr:uid="{00000000-0005-0000-0000-000045030000}"/>
    <cellStyle name="20% - Accent5 12" xfId="872" xr:uid="{00000000-0005-0000-0000-000046030000}"/>
    <cellStyle name="20% - Accent5 12 2" xfId="873" xr:uid="{00000000-0005-0000-0000-000047030000}"/>
    <cellStyle name="20% - Accent5 13" xfId="874" xr:uid="{00000000-0005-0000-0000-000048030000}"/>
    <cellStyle name="20% - Accent5 13 2" xfId="875" xr:uid="{00000000-0005-0000-0000-000049030000}"/>
    <cellStyle name="20% - Accent5 2" xfId="876" xr:uid="{00000000-0005-0000-0000-00004A030000}"/>
    <cellStyle name="20% - Accent5 2 2" xfId="877" xr:uid="{00000000-0005-0000-0000-00004B030000}"/>
    <cellStyle name="20% - Accent5 2 2 2" xfId="878" xr:uid="{00000000-0005-0000-0000-00004C030000}"/>
    <cellStyle name="20% - Accent5 2 2 2 2" xfId="48341" xr:uid="{00000000-0005-0000-0000-00004D030000}"/>
    <cellStyle name="20% - Accent5 2 2 3" xfId="879" xr:uid="{00000000-0005-0000-0000-00004E030000}"/>
    <cellStyle name="20% - Accent5 2 3" xfId="880" xr:uid="{00000000-0005-0000-0000-00004F030000}"/>
    <cellStyle name="20% - Accent5 2 4" xfId="881" xr:uid="{00000000-0005-0000-0000-000050030000}"/>
    <cellStyle name="20% - Accent5 2 5" xfId="882" xr:uid="{00000000-0005-0000-0000-000051030000}"/>
    <cellStyle name="20% - Accent5 3" xfId="883" xr:uid="{00000000-0005-0000-0000-000052030000}"/>
    <cellStyle name="20% - Accent5 3 2" xfId="884" xr:uid="{00000000-0005-0000-0000-000053030000}"/>
    <cellStyle name="20% - Accent5 3 2 2" xfId="885" xr:uid="{00000000-0005-0000-0000-000054030000}"/>
    <cellStyle name="20% - Accent5 3 2 3" xfId="886" xr:uid="{00000000-0005-0000-0000-000055030000}"/>
    <cellStyle name="20% - Accent5 3 2 4" xfId="887" xr:uid="{00000000-0005-0000-0000-000056030000}"/>
    <cellStyle name="20% - Accent5 3 2 5" xfId="888" xr:uid="{00000000-0005-0000-0000-000057030000}"/>
    <cellStyle name="20% - Accent5 3 3" xfId="889" xr:uid="{00000000-0005-0000-0000-000058030000}"/>
    <cellStyle name="20% - Accent5 3 3 2" xfId="890" xr:uid="{00000000-0005-0000-0000-000059030000}"/>
    <cellStyle name="20% - Accent5 3 4" xfId="891" xr:uid="{00000000-0005-0000-0000-00005A030000}"/>
    <cellStyle name="20% - Accent5 3 5" xfId="892" xr:uid="{00000000-0005-0000-0000-00005B030000}"/>
    <cellStyle name="20% - Accent5 3 6" xfId="893" xr:uid="{00000000-0005-0000-0000-00005C030000}"/>
    <cellStyle name="20% - Accent5 3 6 2" xfId="894" xr:uid="{00000000-0005-0000-0000-00005D030000}"/>
    <cellStyle name="20% - Accent5 3 7" xfId="895" xr:uid="{00000000-0005-0000-0000-00005E030000}"/>
    <cellStyle name="20% - Accent5 4" xfId="896" xr:uid="{00000000-0005-0000-0000-00005F030000}"/>
    <cellStyle name="20% - Accent5 4 2" xfId="897" xr:uid="{00000000-0005-0000-0000-000060030000}"/>
    <cellStyle name="20% - Accent5 4 2 2" xfId="898" xr:uid="{00000000-0005-0000-0000-000061030000}"/>
    <cellStyle name="20% - Accent5 4 3" xfId="899" xr:uid="{00000000-0005-0000-0000-000062030000}"/>
    <cellStyle name="20% - Accent5 4 4" xfId="900" xr:uid="{00000000-0005-0000-0000-000063030000}"/>
    <cellStyle name="20% - Accent5 4 5" xfId="901" xr:uid="{00000000-0005-0000-0000-000064030000}"/>
    <cellStyle name="20% - Accent5 4 5 2" xfId="902" xr:uid="{00000000-0005-0000-0000-000065030000}"/>
    <cellStyle name="20% - Accent5 4 6" xfId="903" xr:uid="{00000000-0005-0000-0000-000066030000}"/>
    <cellStyle name="20% - Accent5 5" xfId="904" xr:uid="{00000000-0005-0000-0000-000067030000}"/>
    <cellStyle name="20% - Accent5 5 2" xfId="905" xr:uid="{00000000-0005-0000-0000-000068030000}"/>
    <cellStyle name="20% - Accent5 5 2 2" xfId="906" xr:uid="{00000000-0005-0000-0000-000069030000}"/>
    <cellStyle name="20% - Accent5 5 3" xfId="907" xr:uid="{00000000-0005-0000-0000-00006A030000}"/>
    <cellStyle name="20% - Accent5 6" xfId="908" xr:uid="{00000000-0005-0000-0000-00006B030000}"/>
    <cellStyle name="20% - Accent5 6 2" xfId="909" xr:uid="{00000000-0005-0000-0000-00006C030000}"/>
    <cellStyle name="20% - Accent5 6 2 2" xfId="910" xr:uid="{00000000-0005-0000-0000-00006D030000}"/>
    <cellStyle name="20% - Accent5 7" xfId="911" xr:uid="{00000000-0005-0000-0000-00006E030000}"/>
    <cellStyle name="20% - Accent5 7 2" xfId="912" xr:uid="{00000000-0005-0000-0000-00006F030000}"/>
    <cellStyle name="20% - Accent5 8" xfId="913" xr:uid="{00000000-0005-0000-0000-000070030000}"/>
    <cellStyle name="20% - Accent5 8 2" xfId="914" xr:uid="{00000000-0005-0000-0000-000071030000}"/>
    <cellStyle name="20% - Accent5 9" xfId="915" xr:uid="{00000000-0005-0000-0000-000072030000}"/>
    <cellStyle name="20% - Accent5 9 2" xfId="916" xr:uid="{00000000-0005-0000-0000-000073030000}"/>
    <cellStyle name="20% - Accent6 10" xfId="917" xr:uid="{00000000-0005-0000-0000-000074030000}"/>
    <cellStyle name="20% - Accent6 10 2" xfId="918" xr:uid="{00000000-0005-0000-0000-000075030000}"/>
    <cellStyle name="20% - Accent6 11" xfId="919" xr:uid="{00000000-0005-0000-0000-000076030000}"/>
    <cellStyle name="20% - Accent6 11 2" xfId="920" xr:uid="{00000000-0005-0000-0000-000077030000}"/>
    <cellStyle name="20% - Accent6 12" xfId="921" xr:uid="{00000000-0005-0000-0000-000078030000}"/>
    <cellStyle name="20% - Accent6 12 2" xfId="922" xr:uid="{00000000-0005-0000-0000-000079030000}"/>
    <cellStyle name="20% - Accent6 13" xfId="923" xr:uid="{00000000-0005-0000-0000-00007A030000}"/>
    <cellStyle name="20% - Accent6 13 2" xfId="924" xr:uid="{00000000-0005-0000-0000-00007B030000}"/>
    <cellStyle name="20% - Accent6 14" xfId="925" xr:uid="{00000000-0005-0000-0000-00007C030000}"/>
    <cellStyle name="20% - Accent6 2" xfId="926" xr:uid="{00000000-0005-0000-0000-00007D030000}"/>
    <cellStyle name="20% - Accent6 2 2" xfId="927" xr:uid="{00000000-0005-0000-0000-00007E030000}"/>
    <cellStyle name="20% - Accent6 2 2 2" xfId="928" xr:uid="{00000000-0005-0000-0000-00007F030000}"/>
    <cellStyle name="20% - Accent6 2 2 2 2" xfId="48342" xr:uid="{00000000-0005-0000-0000-000080030000}"/>
    <cellStyle name="20% - Accent6 2 2 3" xfId="929" xr:uid="{00000000-0005-0000-0000-000081030000}"/>
    <cellStyle name="20% - Accent6 2 3" xfId="930" xr:uid="{00000000-0005-0000-0000-000082030000}"/>
    <cellStyle name="20% - Accent6 2 4" xfId="931" xr:uid="{00000000-0005-0000-0000-000083030000}"/>
    <cellStyle name="20% - Accent6 2 5" xfId="932" xr:uid="{00000000-0005-0000-0000-000084030000}"/>
    <cellStyle name="20% - Accent6 3" xfId="933" xr:uid="{00000000-0005-0000-0000-000085030000}"/>
    <cellStyle name="20% - Accent6 3 2" xfId="934" xr:uid="{00000000-0005-0000-0000-000086030000}"/>
    <cellStyle name="20% - Accent6 3 2 2" xfId="935" xr:uid="{00000000-0005-0000-0000-000087030000}"/>
    <cellStyle name="20% - Accent6 3 2 3" xfId="936" xr:uid="{00000000-0005-0000-0000-000088030000}"/>
    <cellStyle name="20% - Accent6 3 2 4" xfId="937" xr:uid="{00000000-0005-0000-0000-000089030000}"/>
    <cellStyle name="20% - Accent6 3 2 5" xfId="938" xr:uid="{00000000-0005-0000-0000-00008A030000}"/>
    <cellStyle name="20% - Accent6 3 3" xfId="939" xr:uid="{00000000-0005-0000-0000-00008B030000}"/>
    <cellStyle name="20% - Accent6 3 3 2" xfId="940" xr:uid="{00000000-0005-0000-0000-00008C030000}"/>
    <cellStyle name="20% - Accent6 3 4" xfId="941" xr:uid="{00000000-0005-0000-0000-00008D030000}"/>
    <cellStyle name="20% - Accent6 3 5" xfId="942" xr:uid="{00000000-0005-0000-0000-00008E030000}"/>
    <cellStyle name="20% - Accent6 3 6" xfId="943" xr:uid="{00000000-0005-0000-0000-00008F030000}"/>
    <cellStyle name="20% - Accent6 3 6 2" xfId="944" xr:uid="{00000000-0005-0000-0000-000090030000}"/>
    <cellStyle name="20% - Accent6 3 7" xfId="945" xr:uid="{00000000-0005-0000-0000-000091030000}"/>
    <cellStyle name="20% - Accent6 4" xfId="946" xr:uid="{00000000-0005-0000-0000-000092030000}"/>
    <cellStyle name="20% - Accent6 4 2" xfId="947" xr:uid="{00000000-0005-0000-0000-000093030000}"/>
    <cellStyle name="20% - Accent6 4 2 2" xfId="948" xr:uid="{00000000-0005-0000-0000-000094030000}"/>
    <cellStyle name="20% - Accent6 4 3" xfId="949" xr:uid="{00000000-0005-0000-0000-000095030000}"/>
    <cellStyle name="20% - Accent6 4 4" xfId="950" xr:uid="{00000000-0005-0000-0000-000096030000}"/>
    <cellStyle name="20% - Accent6 4 5" xfId="951" xr:uid="{00000000-0005-0000-0000-000097030000}"/>
    <cellStyle name="20% - Accent6 4 5 2" xfId="952" xr:uid="{00000000-0005-0000-0000-000098030000}"/>
    <cellStyle name="20% - Accent6 4 6" xfId="953" xr:uid="{00000000-0005-0000-0000-000099030000}"/>
    <cellStyle name="20% - Accent6 5" xfId="954" xr:uid="{00000000-0005-0000-0000-00009A030000}"/>
    <cellStyle name="20% - Accent6 5 2" xfId="955" xr:uid="{00000000-0005-0000-0000-00009B030000}"/>
    <cellStyle name="20% - Accent6 5 2 2" xfId="956" xr:uid="{00000000-0005-0000-0000-00009C030000}"/>
    <cellStyle name="20% - Accent6 5 3" xfId="957" xr:uid="{00000000-0005-0000-0000-00009D030000}"/>
    <cellStyle name="20% - Accent6 6" xfId="958" xr:uid="{00000000-0005-0000-0000-00009E030000}"/>
    <cellStyle name="20% - Accent6 6 2" xfId="959" xr:uid="{00000000-0005-0000-0000-00009F030000}"/>
    <cellStyle name="20% - Accent6 6 2 2" xfId="960" xr:uid="{00000000-0005-0000-0000-0000A0030000}"/>
    <cellStyle name="20% - Accent6 7" xfId="961" xr:uid="{00000000-0005-0000-0000-0000A1030000}"/>
    <cellStyle name="20% - Accent6 7 2" xfId="962" xr:uid="{00000000-0005-0000-0000-0000A2030000}"/>
    <cellStyle name="20% - Accent6 8" xfId="963" xr:uid="{00000000-0005-0000-0000-0000A3030000}"/>
    <cellStyle name="20% - Accent6 8 2" xfId="964" xr:uid="{00000000-0005-0000-0000-0000A4030000}"/>
    <cellStyle name="20% - Accent6 9" xfId="965" xr:uid="{00000000-0005-0000-0000-0000A5030000}"/>
    <cellStyle name="20% - Accent6 9 2" xfId="966" xr:uid="{00000000-0005-0000-0000-0000A6030000}"/>
    <cellStyle name="40% - Accent1 10" xfId="967" xr:uid="{00000000-0005-0000-0000-0000A7030000}"/>
    <cellStyle name="40% - Accent1 10 2" xfId="968" xr:uid="{00000000-0005-0000-0000-0000A8030000}"/>
    <cellStyle name="40% - Accent1 11" xfId="969" xr:uid="{00000000-0005-0000-0000-0000A9030000}"/>
    <cellStyle name="40% - Accent1 11 2" xfId="970" xr:uid="{00000000-0005-0000-0000-0000AA030000}"/>
    <cellStyle name="40% - Accent1 12" xfId="971" xr:uid="{00000000-0005-0000-0000-0000AB030000}"/>
    <cellStyle name="40% - Accent1 12 2" xfId="972" xr:uid="{00000000-0005-0000-0000-0000AC030000}"/>
    <cellStyle name="40% - Accent1 13" xfId="973" xr:uid="{00000000-0005-0000-0000-0000AD030000}"/>
    <cellStyle name="40% - Accent1 13 2" xfId="974" xr:uid="{00000000-0005-0000-0000-0000AE030000}"/>
    <cellStyle name="40% - Accent1 14" xfId="975" xr:uid="{00000000-0005-0000-0000-0000AF030000}"/>
    <cellStyle name="40% - Accent1 2" xfId="976" xr:uid="{00000000-0005-0000-0000-0000B0030000}"/>
    <cellStyle name="40% - Accent1 2 2" xfId="977" xr:uid="{00000000-0005-0000-0000-0000B1030000}"/>
    <cellStyle name="40% - Accent1 2 2 2" xfId="978" xr:uid="{00000000-0005-0000-0000-0000B2030000}"/>
    <cellStyle name="40% - Accent1 2 2 2 2" xfId="48343" xr:uid="{00000000-0005-0000-0000-0000B3030000}"/>
    <cellStyle name="40% - Accent1 2 2 3" xfId="979" xr:uid="{00000000-0005-0000-0000-0000B4030000}"/>
    <cellStyle name="40% - Accent1 2 2 3 2" xfId="980" xr:uid="{00000000-0005-0000-0000-0000B5030000}"/>
    <cellStyle name="40% - Accent1 2 2 4" xfId="981" xr:uid="{00000000-0005-0000-0000-0000B6030000}"/>
    <cellStyle name="40% - Accent1 2 3" xfId="982" xr:uid="{00000000-0005-0000-0000-0000B7030000}"/>
    <cellStyle name="40% - Accent1 2 3 2" xfId="983" xr:uid="{00000000-0005-0000-0000-0000B8030000}"/>
    <cellStyle name="40% - Accent1 2 4" xfId="984" xr:uid="{00000000-0005-0000-0000-0000B9030000}"/>
    <cellStyle name="40% - Accent1 2 5" xfId="985" xr:uid="{00000000-0005-0000-0000-0000BA030000}"/>
    <cellStyle name="40% - Accent1 3" xfId="986" xr:uid="{00000000-0005-0000-0000-0000BB030000}"/>
    <cellStyle name="40% - Accent1 3 2" xfId="987" xr:uid="{00000000-0005-0000-0000-0000BC030000}"/>
    <cellStyle name="40% - Accent1 3 2 2" xfId="988" xr:uid="{00000000-0005-0000-0000-0000BD030000}"/>
    <cellStyle name="40% - Accent1 3 2 3" xfId="989" xr:uid="{00000000-0005-0000-0000-0000BE030000}"/>
    <cellStyle name="40% - Accent1 3 2 4" xfId="990" xr:uid="{00000000-0005-0000-0000-0000BF030000}"/>
    <cellStyle name="40% - Accent1 3 2 5" xfId="991" xr:uid="{00000000-0005-0000-0000-0000C0030000}"/>
    <cellStyle name="40% - Accent1 3 3" xfId="992" xr:uid="{00000000-0005-0000-0000-0000C1030000}"/>
    <cellStyle name="40% - Accent1 3 3 2" xfId="993" xr:uid="{00000000-0005-0000-0000-0000C2030000}"/>
    <cellStyle name="40% - Accent1 3 4" xfId="994" xr:uid="{00000000-0005-0000-0000-0000C3030000}"/>
    <cellStyle name="40% - Accent1 3 5" xfId="995" xr:uid="{00000000-0005-0000-0000-0000C4030000}"/>
    <cellStyle name="40% - Accent1 3 6" xfId="996" xr:uid="{00000000-0005-0000-0000-0000C5030000}"/>
    <cellStyle name="40% - Accent1 3 6 2" xfId="997" xr:uid="{00000000-0005-0000-0000-0000C6030000}"/>
    <cellStyle name="40% - Accent1 3 7" xfId="998" xr:uid="{00000000-0005-0000-0000-0000C7030000}"/>
    <cellStyle name="40% - Accent1 4" xfId="999" xr:uid="{00000000-0005-0000-0000-0000C8030000}"/>
    <cellStyle name="40% - Accent1 4 2" xfId="1000" xr:uid="{00000000-0005-0000-0000-0000C9030000}"/>
    <cellStyle name="40% - Accent1 4 2 2" xfId="1001" xr:uid="{00000000-0005-0000-0000-0000CA030000}"/>
    <cellStyle name="40% - Accent1 4 3" xfId="1002" xr:uid="{00000000-0005-0000-0000-0000CB030000}"/>
    <cellStyle name="40% - Accent1 4 4" xfId="1003" xr:uid="{00000000-0005-0000-0000-0000CC030000}"/>
    <cellStyle name="40% - Accent1 4 5" xfId="1004" xr:uid="{00000000-0005-0000-0000-0000CD030000}"/>
    <cellStyle name="40% - Accent1 4 5 2" xfId="1005" xr:uid="{00000000-0005-0000-0000-0000CE030000}"/>
    <cellStyle name="40% - Accent1 4 6" xfId="1006" xr:uid="{00000000-0005-0000-0000-0000CF030000}"/>
    <cellStyle name="40% - Accent1 5" xfId="1007" xr:uid="{00000000-0005-0000-0000-0000D0030000}"/>
    <cellStyle name="40% - Accent1 5 2" xfId="1008" xr:uid="{00000000-0005-0000-0000-0000D1030000}"/>
    <cellStyle name="40% - Accent1 5 2 2" xfId="1009" xr:uid="{00000000-0005-0000-0000-0000D2030000}"/>
    <cellStyle name="40% - Accent1 5 3" xfId="1010" xr:uid="{00000000-0005-0000-0000-0000D3030000}"/>
    <cellStyle name="40% - Accent1 6" xfId="1011" xr:uid="{00000000-0005-0000-0000-0000D4030000}"/>
    <cellStyle name="40% - Accent1 6 2" xfId="1012" xr:uid="{00000000-0005-0000-0000-0000D5030000}"/>
    <cellStyle name="40% - Accent1 6 2 2" xfId="1013" xr:uid="{00000000-0005-0000-0000-0000D6030000}"/>
    <cellStyle name="40% - Accent1 7" xfId="1014" xr:uid="{00000000-0005-0000-0000-0000D7030000}"/>
    <cellStyle name="40% - Accent1 7 2" xfId="1015" xr:uid="{00000000-0005-0000-0000-0000D8030000}"/>
    <cellStyle name="40% - Accent1 7 2 2" xfId="1016" xr:uid="{00000000-0005-0000-0000-0000D9030000}"/>
    <cellStyle name="40% - Accent1 8" xfId="1017" xr:uid="{00000000-0005-0000-0000-0000DA030000}"/>
    <cellStyle name="40% - Accent1 8 2" xfId="1018" xr:uid="{00000000-0005-0000-0000-0000DB030000}"/>
    <cellStyle name="40% - Accent1 8 2 2" xfId="1019" xr:uid="{00000000-0005-0000-0000-0000DC030000}"/>
    <cellStyle name="40% - Accent1 8 3" xfId="1020" xr:uid="{00000000-0005-0000-0000-0000DD030000}"/>
    <cellStyle name="40% - Accent1 9" xfId="1021" xr:uid="{00000000-0005-0000-0000-0000DE030000}"/>
    <cellStyle name="40% - Accent1 9 2" xfId="1022" xr:uid="{00000000-0005-0000-0000-0000DF030000}"/>
    <cellStyle name="40% - Accent2 10" xfId="1023" xr:uid="{00000000-0005-0000-0000-0000E0030000}"/>
    <cellStyle name="40% - Accent2 10 2" xfId="1024" xr:uid="{00000000-0005-0000-0000-0000E1030000}"/>
    <cellStyle name="40% - Accent2 11" xfId="1025" xr:uid="{00000000-0005-0000-0000-0000E2030000}"/>
    <cellStyle name="40% - Accent2 11 2" xfId="1026" xr:uid="{00000000-0005-0000-0000-0000E3030000}"/>
    <cellStyle name="40% - Accent2 12" xfId="1027" xr:uid="{00000000-0005-0000-0000-0000E4030000}"/>
    <cellStyle name="40% - Accent2 12 2" xfId="1028" xr:uid="{00000000-0005-0000-0000-0000E5030000}"/>
    <cellStyle name="40% - Accent2 13" xfId="1029" xr:uid="{00000000-0005-0000-0000-0000E6030000}"/>
    <cellStyle name="40% - Accent2 13 2" xfId="1030" xr:uid="{00000000-0005-0000-0000-0000E7030000}"/>
    <cellStyle name="40% - Accent2 2" xfId="1031" xr:uid="{00000000-0005-0000-0000-0000E8030000}"/>
    <cellStyle name="40% - Accent2 2 2" xfId="1032" xr:uid="{00000000-0005-0000-0000-0000E9030000}"/>
    <cellStyle name="40% - Accent2 2 2 2" xfId="1033" xr:uid="{00000000-0005-0000-0000-0000EA030000}"/>
    <cellStyle name="40% - Accent2 2 2 2 2" xfId="48344" xr:uid="{00000000-0005-0000-0000-0000EB030000}"/>
    <cellStyle name="40% - Accent2 2 2 3" xfId="1034" xr:uid="{00000000-0005-0000-0000-0000EC030000}"/>
    <cellStyle name="40% - Accent2 2 3" xfId="1035" xr:uid="{00000000-0005-0000-0000-0000ED030000}"/>
    <cellStyle name="40% - Accent2 2 4" xfId="1036" xr:uid="{00000000-0005-0000-0000-0000EE030000}"/>
    <cellStyle name="40% - Accent2 2 5" xfId="1037" xr:uid="{00000000-0005-0000-0000-0000EF030000}"/>
    <cellStyle name="40% - Accent2 3" xfId="1038" xr:uid="{00000000-0005-0000-0000-0000F0030000}"/>
    <cellStyle name="40% - Accent2 3 2" xfId="1039" xr:uid="{00000000-0005-0000-0000-0000F1030000}"/>
    <cellStyle name="40% - Accent2 3 2 2" xfId="1040" xr:uid="{00000000-0005-0000-0000-0000F2030000}"/>
    <cellStyle name="40% - Accent2 3 2 3" xfId="1041" xr:uid="{00000000-0005-0000-0000-0000F3030000}"/>
    <cellStyle name="40% - Accent2 3 2 4" xfId="1042" xr:uid="{00000000-0005-0000-0000-0000F4030000}"/>
    <cellStyle name="40% - Accent2 3 2 5" xfId="1043" xr:uid="{00000000-0005-0000-0000-0000F5030000}"/>
    <cellStyle name="40% - Accent2 3 3" xfId="1044" xr:uid="{00000000-0005-0000-0000-0000F6030000}"/>
    <cellStyle name="40% - Accent2 3 3 2" xfId="1045" xr:uid="{00000000-0005-0000-0000-0000F7030000}"/>
    <cellStyle name="40% - Accent2 3 4" xfId="1046" xr:uid="{00000000-0005-0000-0000-0000F8030000}"/>
    <cellStyle name="40% - Accent2 3 5" xfId="1047" xr:uid="{00000000-0005-0000-0000-0000F9030000}"/>
    <cellStyle name="40% - Accent2 3 6" xfId="1048" xr:uid="{00000000-0005-0000-0000-0000FA030000}"/>
    <cellStyle name="40% - Accent2 3 6 2" xfId="1049" xr:uid="{00000000-0005-0000-0000-0000FB030000}"/>
    <cellStyle name="40% - Accent2 3 7" xfId="1050" xr:uid="{00000000-0005-0000-0000-0000FC030000}"/>
    <cellStyle name="40% - Accent2 4" xfId="1051" xr:uid="{00000000-0005-0000-0000-0000FD030000}"/>
    <cellStyle name="40% - Accent2 4 2" xfId="1052" xr:uid="{00000000-0005-0000-0000-0000FE030000}"/>
    <cellStyle name="40% - Accent2 4 2 2" xfId="1053" xr:uid="{00000000-0005-0000-0000-0000FF030000}"/>
    <cellStyle name="40% - Accent2 4 3" xfId="1054" xr:uid="{00000000-0005-0000-0000-000000040000}"/>
    <cellStyle name="40% - Accent2 4 4" xfId="1055" xr:uid="{00000000-0005-0000-0000-000001040000}"/>
    <cellStyle name="40% - Accent2 4 5" xfId="1056" xr:uid="{00000000-0005-0000-0000-000002040000}"/>
    <cellStyle name="40% - Accent2 4 5 2" xfId="1057" xr:uid="{00000000-0005-0000-0000-000003040000}"/>
    <cellStyle name="40% - Accent2 4 6" xfId="1058" xr:uid="{00000000-0005-0000-0000-000004040000}"/>
    <cellStyle name="40% - Accent2 5" xfId="1059" xr:uid="{00000000-0005-0000-0000-000005040000}"/>
    <cellStyle name="40% - Accent2 5 2" xfId="1060" xr:uid="{00000000-0005-0000-0000-000006040000}"/>
    <cellStyle name="40% - Accent2 5 2 2" xfId="1061" xr:uid="{00000000-0005-0000-0000-000007040000}"/>
    <cellStyle name="40% - Accent2 5 3" xfId="1062" xr:uid="{00000000-0005-0000-0000-000008040000}"/>
    <cellStyle name="40% - Accent2 6" xfId="1063" xr:uid="{00000000-0005-0000-0000-000009040000}"/>
    <cellStyle name="40% - Accent2 6 2" xfId="1064" xr:uid="{00000000-0005-0000-0000-00000A040000}"/>
    <cellStyle name="40% - Accent2 6 2 2" xfId="1065" xr:uid="{00000000-0005-0000-0000-00000B040000}"/>
    <cellStyle name="40% - Accent2 7" xfId="1066" xr:uid="{00000000-0005-0000-0000-00000C040000}"/>
    <cellStyle name="40% - Accent2 7 2" xfId="1067" xr:uid="{00000000-0005-0000-0000-00000D040000}"/>
    <cellStyle name="40% - Accent2 8" xfId="1068" xr:uid="{00000000-0005-0000-0000-00000E040000}"/>
    <cellStyle name="40% - Accent2 8 2" xfId="1069" xr:uid="{00000000-0005-0000-0000-00000F040000}"/>
    <cellStyle name="40% - Accent2 9" xfId="1070" xr:uid="{00000000-0005-0000-0000-000010040000}"/>
    <cellStyle name="40% - Accent2 9 2" xfId="1071" xr:uid="{00000000-0005-0000-0000-000011040000}"/>
    <cellStyle name="40% - Accent3 10" xfId="1072" xr:uid="{00000000-0005-0000-0000-000012040000}"/>
    <cellStyle name="40% - Accent3 10 2" xfId="1073" xr:uid="{00000000-0005-0000-0000-000013040000}"/>
    <cellStyle name="40% - Accent3 11" xfId="1074" xr:uid="{00000000-0005-0000-0000-000014040000}"/>
    <cellStyle name="40% - Accent3 11 2" xfId="1075" xr:uid="{00000000-0005-0000-0000-000015040000}"/>
    <cellStyle name="40% - Accent3 12" xfId="1076" xr:uid="{00000000-0005-0000-0000-000016040000}"/>
    <cellStyle name="40% - Accent3 12 2" xfId="1077" xr:uid="{00000000-0005-0000-0000-000017040000}"/>
    <cellStyle name="40% - Accent3 13" xfId="1078" xr:uid="{00000000-0005-0000-0000-000018040000}"/>
    <cellStyle name="40% - Accent3 13 2" xfId="1079" xr:uid="{00000000-0005-0000-0000-000019040000}"/>
    <cellStyle name="40% - Accent3 2" xfId="1080" xr:uid="{00000000-0005-0000-0000-00001A040000}"/>
    <cellStyle name="40% - Accent3 2 2" xfId="1081" xr:uid="{00000000-0005-0000-0000-00001B040000}"/>
    <cellStyle name="40% - Accent3 2 2 2" xfId="1082" xr:uid="{00000000-0005-0000-0000-00001C040000}"/>
    <cellStyle name="40% - Accent3 2 2 2 2" xfId="48345" xr:uid="{00000000-0005-0000-0000-00001D040000}"/>
    <cellStyle name="40% - Accent3 2 2 3" xfId="1083" xr:uid="{00000000-0005-0000-0000-00001E040000}"/>
    <cellStyle name="40% - Accent3 2 2 3 2" xfId="1084" xr:uid="{00000000-0005-0000-0000-00001F040000}"/>
    <cellStyle name="40% - Accent3 2 2 4" xfId="1085" xr:uid="{00000000-0005-0000-0000-000020040000}"/>
    <cellStyle name="40% - Accent3 2 3" xfId="1086" xr:uid="{00000000-0005-0000-0000-000021040000}"/>
    <cellStyle name="40% - Accent3 2 3 2" xfId="1087" xr:uid="{00000000-0005-0000-0000-000022040000}"/>
    <cellStyle name="40% - Accent3 2 4" xfId="1088" xr:uid="{00000000-0005-0000-0000-000023040000}"/>
    <cellStyle name="40% - Accent3 2 5" xfId="1089" xr:uid="{00000000-0005-0000-0000-000024040000}"/>
    <cellStyle name="40% - Accent3 3" xfId="1090" xr:uid="{00000000-0005-0000-0000-000025040000}"/>
    <cellStyle name="40% - Accent3 3 2" xfId="1091" xr:uid="{00000000-0005-0000-0000-000026040000}"/>
    <cellStyle name="40% - Accent3 3 2 2" xfId="1092" xr:uid="{00000000-0005-0000-0000-000027040000}"/>
    <cellStyle name="40% - Accent3 3 2 3" xfId="1093" xr:uid="{00000000-0005-0000-0000-000028040000}"/>
    <cellStyle name="40% - Accent3 3 2 4" xfId="1094" xr:uid="{00000000-0005-0000-0000-000029040000}"/>
    <cellStyle name="40% - Accent3 3 2 5" xfId="1095" xr:uid="{00000000-0005-0000-0000-00002A040000}"/>
    <cellStyle name="40% - Accent3 3 3" xfId="1096" xr:uid="{00000000-0005-0000-0000-00002B040000}"/>
    <cellStyle name="40% - Accent3 3 3 2" xfId="1097" xr:uid="{00000000-0005-0000-0000-00002C040000}"/>
    <cellStyle name="40% - Accent3 3 4" xfId="1098" xr:uid="{00000000-0005-0000-0000-00002D040000}"/>
    <cellStyle name="40% - Accent3 3 5" xfId="1099" xr:uid="{00000000-0005-0000-0000-00002E040000}"/>
    <cellStyle name="40% - Accent3 3 6" xfId="1100" xr:uid="{00000000-0005-0000-0000-00002F040000}"/>
    <cellStyle name="40% - Accent3 3 6 2" xfId="1101" xr:uid="{00000000-0005-0000-0000-000030040000}"/>
    <cellStyle name="40% - Accent3 3 7" xfId="1102" xr:uid="{00000000-0005-0000-0000-000031040000}"/>
    <cellStyle name="40% - Accent3 4" xfId="1103" xr:uid="{00000000-0005-0000-0000-000032040000}"/>
    <cellStyle name="40% - Accent3 4 2" xfId="1104" xr:uid="{00000000-0005-0000-0000-000033040000}"/>
    <cellStyle name="40% - Accent3 4 2 2" xfId="1105" xr:uid="{00000000-0005-0000-0000-000034040000}"/>
    <cellStyle name="40% - Accent3 4 3" xfId="1106" xr:uid="{00000000-0005-0000-0000-000035040000}"/>
    <cellStyle name="40% - Accent3 4 4" xfId="1107" xr:uid="{00000000-0005-0000-0000-000036040000}"/>
    <cellStyle name="40% - Accent3 4 5" xfId="1108" xr:uid="{00000000-0005-0000-0000-000037040000}"/>
    <cellStyle name="40% - Accent3 4 5 2" xfId="1109" xr:uid="{00000000-0005-0000-0000-000038040000}"/>
    <cellStyle name="40% - Accent3 4 6" xfId="1110" xr:uid="{00000000-0005-0000-0000-000039040000}"/>
    <cellStyle name="40% - Accent3 5" xfId="1111" xr:uid="{00000000-0005-0000-0000-00003A040000}"/>
    <cellStyle name="40% - Accent3 5 2" xfId="1112" xr:uid="{00000000-0005-0000-0000-00003B040000}"/>
    <cellStyle name="40% - Accent3 5 2 2" xfId="1113" xr:uid="{00000000-0005-0000-0000-00003C040000}"/>
    <cellStyle name="40% - Accent3 5 3" xfId="1114" xr:uid="{00000000-0005-0000-0000-00003D040000}"/>
    <cellStyle name="40% - Accent3 6" xfId="1115" xr:uid="{00000000-0005-0000-0000-00003E040000}"/>
    <cellStyle name="40% - Accent3 6 2" xfId="1116" xr:uid="{00000000-0005-0000-0000-00003F040000}"/>
    <cellStyle name="40% - Accent3 6 2 2" xfId="1117" xr:uid="{00000000-0005-0000-0000-000040040000}"/>
    <cellStyle name="40% - Accent3 7" xfId="1118" xr:uid="{00000000-0005-0000-0000-000041040000}"/>
    <cellStyle name="40% - Accent3 7 2" xfId="1119" xr:uid="{00000000-0005-0000-0000-000042040000}"/>
    <cellStyle name="40% - Accent3 7 2 2" xfId="1120" xr:uid="{00000000-0005-0000-0000-000043040000}"/>
    <cellStyle name="40% - Accent3 8" xfId="1121" xr:uid="{00000000-0005-0000-0000-000044040000}"/>
    <cellStyle name="40% - Accent3 8 2" xfId="1122" xr:uid="{00000000-0005-0000-0000-000045040000}"/>
    <cellStyle name="40% - Accent3 8 2 2" xfId="1123" xr:uid="{00000000-0005-0000-0000-000046040000}"/>
    <cellStyle name="40% - Accent3 8 3" xfId="1124" xr:uid="{00000000-0005-0000-0000-000047040000}"/>
    <cellStyle name="40% - Accent3 9" xfId="1125" xr:uid="{00000000-0005-0000-0000-000048040000}"/>
    <cellStyle name="40% - Accent3 9 2" xfId="1126" xr:uid="{00000000-0005-0000-0000-000049040000}"/>
    <cellStyle name="40% - Accent4 10" xfId="1127" xr:uid="{00000000-0005-0000-0000-00004A040000}"/>
    <cellStyle name="40% - Accent4 10 2" xfId="1128" xr:uid="{00000000-0005-0000-0000-00004B040000}"/>
    <cellStyle name="40% - Accent4 11" xfId="1129" xr:uid="{00000000-0005-0000-0000-00004C040000}"/>
    <cellStyle name="40% - Accent4 11 2" xfId="1130" xr:uid="{00000000-0005-0000-0000-00004D040000}"/>
    <cellStyle name="40% - Accent4 12" xfId="1131" xr:uid="{00000000-0005-0000-0000-00004E040000}"/>
    <cellStyle name="40% - Accent4 12 2" xfId="1132" xr:uid="{00000000-0005-0000-0000-00004F040000}"/>
    <cellStyle name="40% - Accent4 13" xfId="1133" xr:uid="{00000000-0005-0000-0000-000050040000}"/>
    <cellStyle name="40% - Accent4 13 2" xfId="1134" xr:uid="{00000000-0005-0000-0000-000051040000}"/>
    <cellStyle name="40% - Accent4 14" xfId="1135" xr:uid="{00000000-0005-0000-0000-000052040000}"/>
    <cellStyle name="40% - Accent4 2" xfId="1136" xr:uid="{00000000-0005-0000-0000-000053040000}"/>
    <cellStyle name="40% - Accent4 2 2" xfId="1137" xr:uid="{00000000-0005-0000-0000-000054040000}"/>
    <cellStyle name="40% - Accent4 2 2 2" xfId="1138" xr:uid="{00000000-0005-0000-0000-000055040000}"/>
    <cellStyle name="40% - Accent4 2 2 2 2" xfId="48346" xr:uid="{00000000-0005-0000-0000-000056040000}"/>
    <cellStyle name="40% - Accent4 2 2 3" xfId="1139" xr:uid="{00000000-0005-0000-0000-000057040000}"/>
    <cellStyle name="40% - Accent4 2 2 3 2" xfId="1140" xr:uid="{00000000-0005-0000-0000-000058040000}"/>
    <cellStyle name="40% - Accent4 2 2 4" xfId="1141" xr:uid="{00000000-0005-0000-0000-000059040000}"/>
    <cellStyle name="40% - Accent4 2 3" xfId="1142" xr:uid="{00000000-0005-0000-0000-00005A040000}"/>
    <cellStyle name="40% - Accent4 2 3 2" xfId="1143" xr:uid="{00000000-0005-0000-0000-00005B040000}"/>
    <cellStyle name="40% - Accent4 2 4" xfId="1144" xr:uid="{00000000-0005-0000-0000-00005C040000}"/>
    <cellStyle name="40% - Accent4 2 5" xfId="1145" xr:uid="{00000000-0005-0000-0000-00005D040000}"/>
    <cellStyle name="40% - Accent4 3" xfId="1146" xr:uid="{00000000-0005-0000-0000-00005E040000}"/>
    <cellStyle name="40% - Accent4 3 2" xfId="1147" xr:uid="{00000000-0005-0000-0000-00005F040000}"/>
    <cellStyle name="40% - Accent4 3 2 2" xfId="1148" xr:uid="{00000000-0005-0000-0000-000060040000}"/>
    <cellStyle name="40% - Accent4 3 2 3" xfId="1149" xr:uid="{00000000-0005-0000-0000-000061040000}"/>
    <cellStyle name="40% - Accent4 3 2 4" xfId="1150" xr:uid="{00000000-0005-0000-0000-000062040000}"/>
    <cellStyle name="40% - Accent4 3 2 5" xfId="1151" xr:uid="{00000000-0005-0000-0000-000063040000}"/>
    <cellStyle name="40% - Accent4 3 3" xfId="1152" xr:uid="{00000000-0005-0000-0000-000064040000}"/>
    <cellStyle name="40% - Accent4 3 3 2" xfId="1153" xr:uid="{00000000-0005-0000-0000-000065040000}"/>
    <cellStyle name="40% - Accent4 3 4" xfId="1154" xr:uid="{00000000-0005-0000-0000-000066040000}"/>
    <cellStyle name="40% - Accent4 3 5" xfId="1155" xr:uid="{00000000-0005-0000-0000-000067040000}"/>
    <cellStyle name="40% - Accent4 3 6" xfId="1156" xr:uid="{00000000-0005-0000-0000-000068040000}"/>
    <cellStyle name="40% - Accent4 3 6 2" xfId="1157" xr:uid="{00000000-0005-0000-0000-000069040000}"/>
    <cellStyle name="40% - Accent4 3 7" xfId="1158" xr:uid="{00000000-0005-0000-0000-00006A040000}"/>
    <cellStyle name="40% - Accent4 4" xfId="1159" xr:uid="{00000000-0005-0000-0000-00006B040000}"/>
    <cellStyle name="40% - Accent4 4 2" xfId="1160" xr:uid="{00000000-0005-0000-0000-00006C040000}"/>
    <cellStyle name="40% - Accent4 4 2 2" xfId="1161" xr:uid="{00000000-0005-0000-0000-00006D040000}"/>
    <cellStyle name="40% - Accent4 4 3" xfId="1162" xr:uid="{00000000-0005-0000-0000-00006E040000}"/>
    <cellStyle name="40% - Accent4 4 4" xfId="1163" xr:uid="{00000000-0005-0000-0000-00006F040000}"/>
    <cellStyle name="40% - Accent4 4 5" xfId="1164" xr:uid="{00000000-0005-0000-0000-000070040000}"/>
    <cellStyle name="40% - Accent4 4 5 2" xfId="1165" xr:uid="{00000000-0005-0000-0000-000071040000}"/>
    <cellStyle name="40% - Accent4 4 6" xfId="1166" xr:uid="{00000000-0005-0000-0000-000072040000}"/>
    <cellStyle name="40% - Accent4 5" xfId="1167" xr:uid="{00000000-0005-0000-0000-000073040000}"/>
    <cellStyle name="40% - Accent4 5 2" xfId="1168" xr:uid="{00000000-0005-0000-0000-000074040000}"/>
    <cellStyle name="40% - Accent4 5 2 2" xfId="1169" xr:uid="{00000000-0005-0000-0000-000075040000}"/>
    <cellStyle name="40% - Accent4 5 3" xfId="1170" xr:uid="{00000000-0005-0000-0000-000076040000}"/>
    <cellStyle name="40% - Accent4 6" xfId="1171" xr:uid="{00000000-0005-0000-0000-000077040000}"/>
    <cellStyle name="40% - Accent4 6 2" xfId="1172" xr:uid="{00000000-0005-0000-0000-000078040000}"/>
    <cellStyle name="40% - Accent4 6 2 2" xfId="1173" xr:uid="{00000000-0005-0000-0000-000079040000}"/>
    <cellStyle name="40% - Accent4 7" xfId="1174" xr:uid="{00000000-0005-0000-0000-00007A040000}"/>
    <cellStyle name="40% - Accent4 7 2" xfId="1175" xr:uid="{00000000-0005-0000-0000-00007B040000}"/>
    <cellStyle name="40% - Accent4 7 2 2" xfId="1176" xr:uid="{00000000-0005-0000-0000-00007C040000}"/>
    <cellStyle name="40% - Accent4 8" xfId="1177" xr:uid="{00000000-0005-0000-0000-00007D040000}"/>
    <cellStyle name="40% - Accent4 8 2" xfId="1178" xr:uid="{00000000-0005-0000-0000-00007E040000}"/>
    <cellStyle name="40% - Accent4 8 2 2" xfId="1179" xr:uid="{00000000-0005-0000-0000-00007F040000}"/>
    <cellStyle name="40% - Accent4 8 3" xfId="1180" xr:uid="{00000000-0005-0000-0000-000080040000}"/>
    <cellStyle name="40% - Accent4 9" xfId="1181" xr:uid="{00000000-0005-0000-0000-000081040000}"/>
    <cellStyle name="40% - Accent4 9 2" xfId="1182" xr:uid="{00000000-0005-0000-0000-000082040000}"/>
    <cellStyle name="40% - Accent5 10" xfId="1183" xr:uid="{00000000-0005-0000-0000-000083040000}"/>
    <cellStyle name="40% - Accent5 10 2" xfId="1184" xr:uid="{00000000-0005-0000-0000-000084040000}"/>
    <cellStyle name="40% - Accent5 11" xfId="1185" xr:uid="{00000000-0005-0000-0000-000085040000}"/>
    <cellStyle name="40% - Accent5 11 2" xfId="1186" xr:uid="{00000000-0005-0000-0000-000086040000}"/>
    <cellStyle name="40% - Accent5 12" xfId="1187" xr:uid="{00000000-0005-0000-0000-000087040000}"/>
    <cellStyle name="40% - Accent5 12 2" xfId="1188" xr:uid="{00000000-0005-0000-0000-000088040000}"/>
    <cellStyle name="40% - Accent5 13" xfId="1189" xr:uid="{00000000-0005-0000-0000-000089040000}"/>
    <cellStyle name="40% - Accent5 13 2" xfId="1190" xr:uid="{00000000-0005-0000-0000-00008A040000}"/>
    <cellStyle name="40% - Accent5 14" xfId="1191" xr:uid="{00000000-0005-0000-0000-00008B040000}"/>
    <cellStyle name="40% - Accent5 2" xfId="1192" xr:uid="{00000000-0005-0000-0000-00008C040000}"/>
    <cellStyle name="40% - Accent5 2 2" xfId="1193" xr:uid="{00000000-0005-0000-0000-00008D040000}"/>
    <cellStyle name="40% - Accent5 2 2 2" xfId="1194" xr:uid="{00000000-0005-0000-0000-00008E040000}"/>
    <cellStyle name="40% - Accent5 2 2 2 2" xfId="48347" xr:uid="{00000000-0005-0000-0000-00008F040000}"/>
    <cellStyle name="40% - Accent5 2 2 3" xfId="1195" xr:uid="{00000000-0005-0000-0000-000090040000}"/>
    <cellStyle name="40% - Accent5 2 3" xfId="1196" xr:uid="{00000000-0005-0000-0000-000091040000}"/>
    <cellStyle name="40% - Accent5 2 4" xfId="1197" xr:uid="{00000000-0005-0000-0000-000092040000}"/>
    <cellStyle name="40% - Accent5 2 5" xfId="1198" xr:uid="{00000000-0005-0000-0000-000093040000}"/>
    <cellStyle name="40% - Accent5 3" xfId="1199" xr:uid="{00000000-0005-0000-0000-000094040000}"/>
    <cellStyle name="40% - Accent5 3 2" xfId="1200" xr:uid="{00000000-0005-0000-0000-000095040000}"/>
    <cellStyle name="40% - Accent5 3 2 2" xfId="1201" xr:uid="{00000000-0005-0000-0000-000096040000}"/>
    <cellStyle name="40% - Accent5 3 2 3" xfId="1202" xr:uid="{00000000-0005-0000-0000-000097040000}"/>
    <cellStyle name="40% - Accent5 3 2 4" xfId="1203" xr:uid="{00000000-0005-0000-0000-000098040000}"/>
    <cellStyle name="40% - Accent5 3 2 5" xfId="1204" xr:uid="{00000000-0005-0000-0000-000099040000}"/>
    <cellStyle name="40% - Accent5 3 3" xfId="1205" xr:uid="{00000000-0005-0000-0000-00009A040000}"/>
    <cellStyle name="40% - Accent5 3 3 2" xfId="1206" xr:uid="{00000000-0005-0000-0000-00009B040000}"/>
    <cellStyle name="40% - Accent5 3 4" xfId="1207" xr:uid="{00000000-0005-0000-0000-00009C040000}"/>
    <cellStyle name="40% - Accent5 3 5" xfId="1208" xr:uid="{00000000-0005-0000-0000-00009D040000}"/>
    <cellStyle name="40% - Accent5 3 6" xfId="1209" xr:uid="{00000000-0005-0000-0000-00009E040000}"/>
    <cellStyle name="40% - Accent5 3 6 2" xfId="1210" xr:uid="{00000000-0005-0000-0000-00009F040000}"/>
    <cellStyle name="40% - Accent5 3 7" xfId="1211" xr:uid="{00000000-0005-0000-0000-0000A0040000}"/>
    <cellStyle name="40% - Accent5 4" xfId="1212" xr:uid="{00000000-0005-0000-0000-0000A1040000}"/>
    <cellStyle name="40% - Accent5 4 2" xfId="1213" xr:uid="{00000000-0005-0000-0000-0000A2040000}"/>
    <cellStyle name="40% - Accent5 4 2 2" xfId="1214" xr:uid="{00000000-0005-0000-0000-0000A3040000}"/>
    <cellStyle name="40% - Accent5 4 3" xfId="1215" xr:uid="{00000000-0005-0000-0000-0000A4040000}"/>
    <cellStyle name="40% - Accent5 4 4" xfId="1216" xr:uid="{00000000-0005-0000-0000-0000A5040000}"/>
    <cellStyle name="40% - Accent5 4 5" xfId="1217" xr:uid="{00000000-0005-0000-0000-0000A6040000}"/>
    <cellStyle name="40% - Accent5 4 5 2" xfId="1218" xr:uid="{00000000-0005-0000-0000-0000A7040000}"/>
    <cellStyle name="40% - Accent5 4 6" xfId="1219" xr:uid="{00000000-0005-0000-0000-0000A8040000}"/>
    <cellStyle name="40% - Accent5 5" xfId="1220" xr:uid="{00000000-0005-0000-0000-0000A9040000}"/>
    <cellStyle name="40% - Accent5 5 2" xfId="1221" xr:uid="{00000000-0005-0000-0000-0000AA040000}"/>
    <cellStyle name="40% - Accent5 5 2 2" xfId="1222" xr:uid="{00000000-0005-0000-0000-0000AB040000}"/>
    <cellStyle name="40% - Accent5 5 3" xfId="1223" xr:uid="{00000000-0005-0000-0000-0000AC040000}"/>
    <cellStyle name="40% - Accent5 6" xfId="1224" xr:uid="{00000000-0005-0000-0000-0000AD040000}"/>
    <cellStyle name="40% - Accent5 6 2" xfId="1225" xr:uid="{00000000-0005-0000-0000-0000AE040000}"/>
    <cellStyle name="40% - Accent5 6 2 2" xfId="1226" xr:uid="{00000000-0005-0000-0000-0000AF040000}"/>
    <cellStyle name="40% - Accent5 7" xfId="1227" xr:uid="{00000000-0005-0000-0000-0000B0040000}"/>
    <cellStyle name="40% - Accent5 7 2" xfId="1228" xr:uid="{00000000-0005-0000-0000-0000B1040000}"/>
    <cellStyle name="40% - Accent5 8" xfId="1229" xr:uid="{00000000-0005-0000-0000-0000B2040000}"/>
    <cellStyle name="40% - Accent5 8 2" xfId="1230" xr:uid="{00000000-0005-0000-0000-0000B3040000}"/>
    <cellStyle name="40% - Accent5 9" xfId="1231" xr:uid="{00000000-0005-0000-0000-0000B4040000}"/>
    <cellStyle name="40% - Accent5 9 2" xfId="1232" xr:uid="{00000000-0005-0000-0000-0000B5040000}"/>
    <cellStyle name="40% - Accent6 10" xfId="1233" xr:uid="{00000000-0005-0000-0000-0000B6040000}"/>
    <cellStyle name="40% - Accent6 10 2" xfId="1234" xr:uid="{00000000-0005-0000-0000-0000B7040000}"/>
    <cellStyle name="40% - Accent6 11" xfId="1235" xr:uid="{00000000-0005-0000-0000-0000B8040000}"/>
    <cellStyle name="40% - Accent6 11 2" xfId="1236" xr:uid="{00000000-0005-0000-0000-0000B9040000}"/>
    <cellStyle name="40% - Accent6 12" xfId="1237" xr:uid="{00000000-0005-0000-0000-0000BA040000}"/>
    <cellStyle name="40% - Accent6 12 2" xfId="1238" xr:uid="{00000000-0005-0000-0000-0000BB040000}"/>
    <cellStyle name="40% - Accent6 13" xfId="1239" xr:uid="{00000000-0005-0000-0000-0000BC040000}"/>
    <cellStyle name="40% - Accent6 13 2" xfId="1240" xr:uid="{00000000-0005-0000-0000-0000BD040000}"/>
    <cellStyle name="40% - Accent6 14" xfId="1241" xr:uid="{00000000-0005-0000-0000-0000BE040000}"/>
    <cellStyle name="40% - Accent6 2" xfId="1242" xr:uid="{00000000-0005-0000-0000-0000BF040000}"/>
    <cellStyle name="40% - Accent6 2 2" xfId="1243" xr:uid="{00000000-0005-0000-0000-0000C0040000}"/>
    <cellStyle name="40% - Accent6 2 2 2" xfId="1244" xr:uid="{00000000-0005-0000-0000-0000C1040000}"/>
    <cellStyle name="40% - Accent6 2 2 2 2" xfId="48348" xr:uid="{00000000-0005-0000-0000-0000C2040000}"/>
    <cellStyle name="40% - Accent6 2 2 3" xfId="1245" xr:uid="{00000000-0005-0000-0000-0000C3040000}"/>
    <cellStyle name="40% - Accent6 2 2 3 2" xfId="1246" xr:uid="{00000000-0005-0000-0000-0000C4040000}"/>
    <cellStyle name="40% - Accent6 2 2 4" xfId="1247" xr:uid="{00000000-0005-0000-0000-0000C5040000}"/>
    <cellStyle name="40% - Accent6 2 3" xfId="1248" xr:uid="{00000000-0005-0000-0000-0000C6040000}"/>
    <cellStyle name="40% - Accent6 2 3 2" xfId="1249" xr:uid="{00000000-0005-0000-0000-0000C7040000}"/>
    <cellStyle name="40% - Accent6 2 4" xfId="1250" xr:uid="{00000000-0005-0000-0000-0000C8040000}"/>
    <cellStyle name="40% - Accent6 2 5" xfId="1251" xr:uid="{00000000-0005-0000-0000-0000C9040000}"/>
    <cellStyle name="40% - Accent6 3" xfId="1252" xr:uid="{00000000-0005-0000-0000-0000CA040000}"/>
    <cellStyle name="40% - Accent6 3 2" xfId="1253" xr:uid="{00000000-0005-0000-0000-0000CB040000}"/>
    <cellStyle name="40% - Accent6 3 2 2" xfId="1254" xr:uid="{00000000-0005-0000-0000-0000CC040000}"/>
    <cellStyle name="40% - Accent6 3 2 3" xfId="1255" xr:uid="{00000000-0005-0000-0000-0000CD040000}"/>
    <cellStyle name="40% - Accent6 3 2 4" xfId="1256" xr:uid="{00000000-0005-0000-0000-0000CE040000}"/>
    <cellStyle name="40% - Accent6 3 2 5" xfId="1257" xr:uid="{00000000-0005-0000-0000-0000CF040000}"/>
    <cellStyle name="40% - Accent6 3 3" xfId="1258" xr:uid="{00000000-0005-0000-0000-0000D0040000}"/>
    <cellStyle name="40% - Accent6 3 3 2" xfId="1259" xr:uid="{00000000-0005-0000-0000-0000D1040000}"/>
    <cellStyle name="40% - Accent6 3 4" xfId="1260" xr:uid="{00000000-0005-0000-0000-0000D2040000}"/>
    <cellStyle name="40% - Accent6 3 5" xfId="1261" xr:uid="{00000000-0005-0000-0000-0000D3040000}"/>
    <cellStyle name="40% - Accent6 3 6" xfId="1262" xr:uid="{00000000-0005-0000-0000-0000D4040000}"/>
    <cellStyle name="40% - Accent6 3 6 2" xfId="1263" xr:uid="{00000000-0005-0000-0000-0000D5040000}"/>
    <cellStyle name="40% - Accent6 3 7" xfId="1264" xr:uid="{00000000-0005-0000-0000-0000D6040000}"/>
    <cellStyle name="40% - Accent6 4" xfId="1265" xr:uid="{00000000-0005-0000-0000-0000D7040000}"/>
    <cellStyle name="40% - Accent6 4 2" xfId="1266" xr:uid="{00000000-0005-0000-0000-0000D8040000}"/>
    <cellStyle name="40% - Accent6 4 2 2" xfId="1267" xr:uid="{00000000-0005-0000-0000-0000D9040000}"/>
    <cellStyle name="40% - Accent6 4 3" xfId="1268" xr:uid="{00000000-0005-0000-0000-0000DA040000}"/>
    <cellStyle name="40% - Accent6 4 4" xfId="1269" xr:uid="{00000000-0005-0000-0000-0000DB040000}"/>
    <cellStyle name="40% - Accent6 4 5" xfId="1270" xr:uid="{00000000-0005-0000-0000-0000DC040000}"/>
    <cellStyle name="40% - Accent6 4 5 2" xfId="1271" xr:uid="{00000000-0005-0000-0000-0000DD040000}"/>
    <cellStyle name="40% - Accent6 4 6" xfId="1272" xr:uid="{00000000-0005-0000-0000-0000DE040000}"/>
    <cellStyle name="40% - Accent6 5" xfId="1273" xr:uid="{00000000-0005-0000-0000-0000DF040000}"/>
    <cellStyle name="40% - Accent6 5 2" xfId="1274" xr:uid="{00000000-0005-0000-0000-0000E0040000}"/>
    <cellStyle name="40% - Accent6 5 2 2" xfId="1275" xr:uid="{00000000-0005-0000-0000-0000E1040000}"/>
    <cellStyle name="40% - Accent6 5 3" xfId="1276" xr:uid="{00000000-0005-0000-0000-0000E2040000}"/>
    <cellStyle name="40% - Accent6 6" xfId="1277" xr:uid="{00000000-0005-0000-0000-0000E3040000}"/>
    <cellStyle name="40% - Accent6 6 2" xfId="1278" xr:uid="{00000000-0005-0000-0000-0000E4040000}"/>
    <cellStyle name="40% - Accent6 6 2 2" xfId="1279" xr:uid="{00000000-0005-0000-0000-0000E5040000}"/>
    <cellStyle name="40% - Accent6 7" xfId="1280" xr:uid="{00000000-0005-0000-0000-0000E6040000}"/>
    <cellStyle name="40% - Accent6 7 2" xfId="1281" xr:uid="{00000000-0005-0000-0000-0000E7040000}"/>
    <cellStyle name="40% - Accent6 7 2 2" xfId="1282" xr:uid="{00000000-0005-0000-0000-0000E8040000}"/>
    <cellStyle name="40% - Accent6 8" xfId="1283" xr:uid="{00000000-0005-0000-0000-0000E9040000}"/>
    <cellStyle name="40% - Accent6 8 2" xfId="1284" xr:uid="{00000000-0005-0000-0000-0000EA040000}"/>
    <cellStyle name="40% - Accent6 8 2 2" xfId="1285" xr:uid="{00000000-0005-0000-0000-0000EB040000}"/>
    <cellStyle name="40% - Accent6 8 3" xfId="1286" xr:uid="{00000000-0005-0000-0000-0000EC040000}"/>
    <cellStyle name="40% - Accent6 9" xfId="1287" xr:uid="{00000000-0005-0000-0000-0000ED040000}"/>
    <cellStyle name="40% - Accent6 9 2" xfId="1288" xr:uid="{00000000-0005-0000-0000-0000EE040000}"/>
    <cellStyle name="60% - Accent1 10" xfId="1289" xr:uid="{00000000-0005-0000-0000-0000EF040000}"/>
    <cellStyle name="60% - Accent1 11" xfId="1290" xr:uid="{00000000-0005-0000-0000-0000F0040000}"/>
    <cellStyle name="60% - Accent1 12" xfId="1291" xr:uid="{00000000-0005-0000-0000-0000F1040000}"/>
    <cellStyle name="60% - Accent1 13" xfId="1292" xr:uid="{00000000-0005-0000-0000-0000F2040000}"/>
    <cellStyle name="60% - Accent1 14" xfId="1293" xr:uid="{00000000-0005-0000-0000-0000F3040000}"/>
    <cellStyle name="60% - Accent1 2" xfId="1294" xr:uid="{00000000-0005-0000-0000-0000F4040000}"/>
    <cellStyle name="60% - Accent1 2 2" xfId="1295" xr:uid="{00000000-0005-0000-0000-0000F5040000}"/>
    <cellStyle name="60% - Accent1 2 2 2" xfId="1296" xr:uid="{00000000-0005-0000-0000-0000F6040000}"/>
    <cellStyle name="60% - Accent1 3" xfId="1297" xr:uid="{00000000-0005-0000-0000-0000F7040000}"/>
    <cellStyle name="60% - Accent1 3 2" xfId="1298" xr:uid="{00000000-0005-0000-0000-0000F8040000}"/>
    <cellStyle name="60% - Accent1 3 3" xfId="1299" xr:uid="{00000000-0005-0000-0000-0000F9040000}"/>
    <cellStyle name="60% - Accent1 4" xfId="1300" xr:uid="{00000000-0005-0000-0000-0000FA040000}"/>
    <cellStyle name="60% - Accent1 4 2" xfId="1301" xr:uid="{00000000-0005-0000-0000-0000FB040000}"/>
    <cellStyle name="60% - Accent1 5" xfId="1302" xr:uid="{00000000-0005-0000-0000-0000FC040000}"/>
    <cellStyle name="60% - Accent1 5 2" xfId="1303" xr:uid="{00000000-0005-0000-0000-0000FD040000}"/>
    <cellStyle name="60% - Accent1 6" xfId="1304" xr:uid="{00000000-0005-0000-0000-0000FE040000}"/>
    <cellStyle name="60% - Accent1 6 2" xfId="1305" xr:uid="{00000000-0005-0000-0000-0000FF040000}"/>
    <cellStyle name="60% - Accent1 7" xfId="1306" xr:uid="{00000000-0005-0000-0000-000000050000}"/>
    <cellStyle name="60% - Accent1 7 2" xfId="1307" xr:uid="{00000000-0005-0000-0000-000001050000}"/>
    <cellStyle name="60% - Accent1 8" xfId="1308" xr:uid="{00000000-0005-0000-0000-000002050000}"/>
    <cellStyle name="60% - Accent1 8 2" xfId="1309" xr:uid="{00000000-0005-0000-0000-000003050000}"/>
    <cellStyle name="60% - Accent1 9" xfId="1310" xr:uid="{00000000-0005-0000-0000-000004050000}"/>
    <cellStyle name="60% - Accent2 10" xfId="1311" xr:uid="{00000000-0005-0000-0000-000005050000}"/>
    <cellStyle name="60% - Accent2 11" xfId="1312" xr:uid="{00000000-0005-0000-0000-000006050000}"/>
    <cellStyle name="60% - Accent2 12" xfId="1313" xr:uid="{00000000-0005-0000-0000-000007050000}"/>
    <cellStyle name="60% - Accent2 13" xfId="1314" xr:uid="{00000000-0005-0000-0000-000008050000}"/>
    <cellStyle name="60% - Accent2 14" xfId="1315" xr:uid="{00000000-0005-0000-0000-000009050000}"/>
    <cellStyle name="60% - Accent2 2" xfId="1316" xr:uid="{00000000-0005-0000-0000-00000A050000}"/>
    <cellStyle name="60% - Accent2 2 2" xfId="1317" xr:uid="{00000000-0005-0000-0000-00000B050000}"/>
    <cellStyle name="60% - Accent2 3" xfId="1318" xr:uid="{00000000-0005-0000-0000-00000C050000}"/>
    <cellStyle name="60% - Accent2 3 2" xfId="1319" xr:uid="{00000000-0005-0000-0000-00000D050000}"/>
    <cellStyle name="60% - Accent2 3 3" xfId="1320" xr:uid="{00000000-0005-0000-0000-00000E050000}"/>
    <cellStyle name="60% - Accent2 4" xfId="1321" xr:uid="{00000000-0005-0000-0000-00000F050000}"/>
    <cellStyle name="60% - Accent2 4 2" xfId="1322" xr:uid="{00000000-0005-0000-0000-000010050000}"/>
    <cellStyle name="60% - Accent2 5" xfId="1323" xr:uid="{00000000-0005-0000-0000-000011050000}"/>
    <cellStyle name="60% - Accent2 5 2" xfId="1324" xr:uid="{00000000-0005-0000-0000-000012050000}"/>
    <cellStyle name="60% - Accent2 6" xfId="1325" xr:uid="{00000000-0005-0000-0000-000013050000}"/>
    <cellStyle name="60% - Accent2 6 2" xfId="1326" xr:uid="{00000000-0005-0000-0000-000014050000}"/>
    <cellStyle name="60% - Accent2 7" xfId="1327" xr:uid="{00000000-0005-0000-0000-000015050000}"/>
    <cellStyle name="60% - Accent2 8" xfId="1328" xr:uid="{00000000-0005-0000-0000-000016050000}"/>
    <cellStyle name="60% - Accent2 9" xfId="1329" xr:uid="{00000000-0005-0000-0000-000017050000}"/>
    <cellStyle name="60% - Accent3 10" xfId="1330" xr:uid="{00000000-0005-0000-0000-000018050000}"/>
    <cellStyle name="60% - Accent3 11" xfId="1331" xr:uid="{00000000-0005-0000-0000-000019050000}"/>
    <cellStyle name="60% - Accent3 12" xfId="1332" xr:uid="{00000000-0005-0000-0000-00001A050000}"/>
    <cellStyle name="60% - Accent3 13" xfId="1333" xr:uid="{00000000-0005-0000-0000-00001B050000}"/>
    <cellStyle name="60% - Accent3 14" xfId="1334" xr:uid="{00000000-0005-0000-0000-00001C050000}"/>
    <cellStyle name="60% - Accent3 2" xfId="1335" xr:uid="{00000000-0005-0000-0000-00001D050000}"/>
    <cellStyle name="60% - Accent3 2 2" xfId="1336" xr:uid="{00000000-0005-0000-0000-00001E050000}"/>
    <cellStyle name="60% - Accent3 2 2 2" xfId="1337" xr:uid="{00000000-0005-0000-0000-00001F050000}"/>
    <cellStyle name="60% - Accent3 3" xfId="1338" xr:uid="{00000000-0005-0000-0000-000020050000}"/>
    <cellStyle name="60% - Accent3 3 2" xfId="1339" xr:uid="{00000000-0005-0000-0000-000021050000}"/>
    <cellStyle name="60% - Accent3 3 3" xfId="1340" xr:uid="{00000000-0005-0000-0000-000022050000}"/>
    <cellStyle name="60% - Accent3 4" xfId="1341" xr:uid="{00000000-0005-0000-0000-000023050000}"/>
    <cellStyle name="60% - Accent3 4 2" xfId="1342" xr:uid="{00000000-0005-0000-0000-000024050000}"/>
    <cellStyle name="60% - Accent3 5" xfId="1343" xr:uid="{00000000-0005-0000-0000-000025050000}"/>
    <cellStyle name="60% - Accent3 5 2" xfId="1344" xr:uid="{00000000-0005-0000-0000-000026050000}"/>
    <cellStyle name="60% - Accent3 6" xfId="1345" xr:uid="{00000000-0005-0000-0000-000027050000}"/>
    <cellStyle name="60% - Accent3 6 2" xfId="1346" xr:uid="{00000000-0005-0000-0000-000028050000}"/>
    <cellStyle name="60% - Accent3 7" xfId="1347" xr:uid="{00000000-0005-0000-0000-000029050000}"/>
    <cellStyle name="60% - Accent3 7 2" xfId="1348" xr:uid="{00000000-0005-0000-0000-00002A050000}"/>
    <cellStyle name="60% - Accent3 8" xfId="1349" xr:uid="{00000000-0005-0000-0000-00002B050000}"/>
    <cellStyle name="60% - Accent3 8 2" xfId="1350" xr:uid="{00000000-0005-0000-0000-00002C050000}"/>
    <cellStyle name="60% - Accent3 9" xfId="1351" xr:uid="{00000000-0005-0000-0000-00002D050000}"/>
    <cellStyle name="60% - Accent4 10" xfId="1352" xr:uid="{00000000-0005-0000-0000-00002E050000}"/>
    <cellStyle name="60% - Accent4 11" xfId="1353" xr:uid="{00000000-0005-0000-0000-00002F050000}"/>
    <cellStyle name="60% - Accent4 12" xfId="1354" xr:uid="{00000000-0005-0000-0000-000030050000}"/>
    <cellStyle name="60% - Accent4 13" xfId="1355" xr:uid="{00000000-0005-0000-0000-000031050000}"/>
    <cellStyle name="60% - Accent4 14" xfId="1356" xr:uid="{00000000-0005-0000-0000-000032050000}"/>
    <cellStyle name="60% - Accent4 2" xfId="1357" xr:uid="{00000000-0005-0000-0000-000033050000}"/>
    <cellStyle name="60% - Accent4 2 2" xfId="1358" xr:uid="{00000000-0005-0000-0000-000034050000}"/>
    <cellStyle name="60% - Accent4 2 2 2" xfId="1359" xr:uid="{00000000-0005-0000-0000-000035050000}"/>
    <cellStyle name="60% - Accent4 3" xfId="1360" xr:uid="{00000000-0005-0000-0000-000036050000}"/>
    <cellStyle name="60% - Accent4 3 2" xfId="1361" xr:uid="{00000000-0005-0000-0000-000037050000}"/>
    <cellStyle name="60% - Accent4 3 3" xfId="1362" xr:uid="{00000000-0005-0000-0000-000038050000}"/>
    <cellStyle name="60% - Accent4 4" xfId="1363" xr:uid="{00000000-0005-0000-0000-000039050000}"/>
    <cellStyle name="60% - Accent4 4 2" xfId="1364" xr:uid="{00000000-0005-0000-0000-00003A050000}"/>
    <cellStyle name="60% - Accent4 5" xfId="1365" xr:uid="{00000000-0005-0000-0000-00003B050000}"/>
    <cellStyle name="60% - Accent4 5 2" xfId="1366" xr:uid="{00000000-0005-0000-0000-00003C050000}"/>
    <cellStyle name="60% - Accent4 6" xfId="1367" xr:uid="{00000000-0005-0000-0000-00003D050000}"/>
    <cellStyle name="60% - Accent4 6 2" xfId="1368" xr:uid="{00000000-0005-0000-0000-00003E050000}"/>
    <cellStyle name="60% - Accent4 7" xfId="1369" xr:uid="{00000000-0005-0000-0000-00003F050000}"/>
    <cellStyle name="60% - Accent4 7 2" xfId="1370" xr:uid="{00000000-0005-0000-0000-000040050000}"/>
    <cellStyle name="60% - Accent4 8" xfId="1371" xr:uid="{00000000-0005-0000-0000-000041050000}"/>
    <cellStyle name="60% - Accent4 8 2" xfId="1372" xr:uid="{00000000-0005-0000-0000-000042050000}"/>
    <cellStyle name="60% - Accent4 9" xfId="1373" xr:uid="{00000000-0005-0000-0000-000043050000}"/>
    <cellStyle name="60% - Accent5 10" xfId="1374" xr:uid="{00000000-0005-0000-0000-000044050000}"/>
    <cellStyle name="60% - Accent5 11" xfId="1375" xr:uid="{00000000-0005-0000-0000-000045050000}"/>
    <cellStyle name="60% - Accent5 12" xfId="1376" xr:uid="{00000000-0005-0000-0000-000046050000}"/>
    <cellStyle name="60% - Accent5 13" xfId="1377" xr:uid="{00000000-0005-0000-0000-000047050000}"/>
    <cellStyle name="60% - Accent5 14" xfId="1378" xr:uid="{00000000-0005-0000-0000-000048050000}"/>
    <cellStyle name="60% - Accent5 2" xfId="1379" xr:uid="{00000000-0005-0000-0000-000049050000}"/>
    <cellStyle name="60% - Accent5 2 2" xfId="1380" xr:uid="{00000000-0005-0000-0000-00004A050000}"/>
    <cellStyle name="60% - Accent5 3" xfId="1381" xr:uid="{00000000-0005-0000-0000-00004B050000}"/>
    <cellStyle name="60% - Accent5 3 2" xfId="1382" xr:uid="{00000000-0005-0000-0000-00004C050000}"/>
    <cellStyle name="60% - Accent5 3 3" xfId="1383" xr:uid="{00000000-0005-0000-0000-00004D050000}"/>
    <cellStyle name="60% - Accent5 4" xfId="1384" xr:uid="{00000000-0005-0000-0000-00004E050000}"/>
    <cellStyle name="60% - Accent5 4 2" xfId="1385" xr:uid="{00000000-0005-0000-0000-00004F050000}"/>
    <cellStyle name="60% - Accent5 5" xfId="1386" xr:uid="{00000000-0005-0000-0000-000050050000}"/>
    <cellStyle name="60% - Accent5 5 2" xfId="1387" xr:uid="{00000000-0005-0000-0000-000051050000}"/>
    <cellStyle name="60% - Accent5 6" xfId="1388" xr:uid="{00000000-0005-0000-0000-000052050000}"/>
    <cellStyle name="60% - Accent5 6 2" xfId="1389" xr:uid="{00000000-0005-0000-0000-000053050000}"/>
    <cellStyle name="60% - Accent5 7" xfId="1390" xr:uid="{00000000-0005-0000-0000-000054050000}"/>
    <cellStyle name="60% - Accent5 8" xfId="1391" xr:uid="{00000000-0005-0000-0000-000055050000}"/>
    <cellStyle name="60% - Accent5 9" xfId="1392" xr:uid="{00000000-0005-0000-0000-000056050000}"/>
    <cellStyle name="60% - Accent6 10" xfId="1393" xr:uid="{00000000-0005-0000-0000-000057050000}"/>
    <cellStyle name="60% - Accent6 11" xfId="1394" xr:uid="{00000000-0005-0000-0000-000058050000}"/>
    <cellStyle name="60% - Accent6 12" xfId="1395" xr:uid="{00000000-0005-0000-0000-000059050000}"/>
    <cellStyle name="60% - Accent6 13" xfId="1396" xr:uid="{00000000-0005-0000-0000-00005A050000}"/>
    <cellStyle name="60% - Accent6 2" xfId="1397" xr:uid="{00000000-0005-0000-0000-00005B050000}"/>
    <cellStyle name="60% - Accent6 2 2" xfId="1398" xr:uid="{00000000-0005-0000-0000-00005C050000}"/>
    <cellStyle name="60% - Accent6 2 2 2" xfId="1399" xr:uid="{00000000-0005-0000-0000-00005D050000}"/>
    <cellStyle name="60% - Accent6 3" xfId="1400" xr:uid="{00000000-0005-0000-0000-00005E050000}"/>
    <cellStyle name="60% - Accent6 3 2" xfId="1401" xr:uid="{00000000-0005-0000-0000-00005F050000}"/>
    <cellStyle name="60% - Accent6 3 3" xfId="1402" xr:uid="{00000000-0005-0000-0000-000060050000}"/>
    <cellStyle name="60% - Accent6 4" xfId="1403" xr:uid="{00000000-0005-0000-0000-000061050000}"/>
    <cellStyle name="60% - Accent6 4 2" xfId="1404" xr:uid="{00000000-0005-0000-0000-000062050000}"/>
    <cellStyle name="60% - Accent6 5" xfId="1405" xr:uid="{00000000-0005-0000-0000-000063050000}"/>
    <cellStyle name="60% - Accent6 5 2" xfId="1406" xr:uid="{00000000-0005-0000-0000-000064050000}"/>
    <cellStyle name="60% - Accent6 6" xfId="1407" xr:uid="{00000000-0005-0000-0000-000065050000}"/>
    <cellStyle name="60% - Accent6 6 2" xfId="1408" xr:uid="{00000000-0005-0000-0000-000066050000}"/>
    <cellStyle name="60% - Accent6 7" xfId="1409" xr:uid="{00000000-0005-0000-0000-000067050000}"/>
    <cellStyle name="60% - Accent6 7 2" xfId="1410" xr:uid="{00000000-0005-0000-0000-000068050000}"/>
    <cellStyle name="60% - Accent6 8" xfId="1411" xr:uid="{00000000-0005-0000-0000-000069050000}"/>
    <cellStyle name="60% - Accent6 8 2" xfId="1412" xr:uid="{00000000-0005-0000-0000-00006A050000}"/>
    <cellStyle name="60% - Accent6 9" xfId="1413" xr:uid="{00000000-0005-0000-0000-00006B050000}"/>
    <cellStyle name="7" xfId="1" xr:uid="{00000000-0005-0000-0000-00006C050000}"/>
    <cellStyle name="a125body" xfId="1414" xr:uid="{00000000-0005-0000-0000-00006D050000}"/>
    <cellStyle name="a125body 2" xfId="1415" xr:uid="{00000000-0005-0000-0000-00006E050000}"/>
    <cellStyle name="a125body 3" xfId="1416" xr:uid="{00000000-0005-0000-0000-00006F050000}"/>
    <cellStyle name="a125body 4" xfId="1417" xr:uid="{00000000-0005-0000-0000-000070050000}"/>
    <cellStyle name="a125body 5" xfId="1418" xr:uid="{00000000-0005-0000-0000-000071050000}"/>
    <cellStyle name="a125body 6" xfId="1419" xr:uid="{00000000-0005-0000-0000-000072050000}"/>
    <cellStyle name="a125body 7" xfId="1420" xr:uid="{00000000-0005-0000-0000-000073050000}"/>
    <cellStyle name="a125body 8" xfId="1421" xr:uid="{00000000-0005-0000-0000-000074050000}"/>
    <cellStyle name="a125body 9" xfId="1422" xr:uid="{00000000-0005-0000-0000-000075050000}"/>
    <cellStyle name="Accent1 10" xfId="1423" xr:uid="{00000000-0005-0000-0000-000076050000}"/>
    <cellStyle name="Accent1 11" xfId="1424" xr:uid="{00000000-0005-0000-0000-000077050000}"/>
    <cellStyle name="Accent1 12" xfId="1425" xr:uid="{00000000-0005-0000-0000-000078050000}"/>
    <cellStyle name="Accent1 13" xfId="1426" xr:uid="{00000000-0005-0000-0000-000079050000}"/>
    <cellStyle name="Accent1 14" xfId="1427" xr:uid="{00000000-0005-0000-0000-00007A050000}"/>
    <cellStyle name="Accent1 2" xfId="1428" xr:uid="{00000000-0005-0000-0000-00007B050000}"/>
    <cellStyle name="Accent1 2 2" xfId="1429" xr:uid="{00000000-0005-0000-0000-00007C050000}"/>
    <cellStyle name="Accent1 2 2 2" xfId="1430" xr:uid="{00000000-0005-0000-0000-00007D050000}"/>
    <cellStyle name="Accent1 3" xfId="1431" xr:uid="{00000000-0005-0000-0000-00007E050000}"/>
    <cellStyle name="Accent1 3 2" xfId="1432" xr:uid="{00000000-0005-0000-0000-00007F050000}"/>
    <cellStyle name="Accent1 3 3" xfId="1433" xr:uid="{00000000-0005-0000-0000-000080050000}"/>
    <cellStyle name="Accent1 4" xfId="1434" xr:uid="{00000000-0005-0000-0000-000081050000}"/>
    <cellStyle name="Accent1 4 2" xfId="1435" xr:uid="{00000000-0005-0000-0000-000082050000}"/>
    <cellStyle name="Accent1 5" xfId="1436" xr:uid="{00000000-0005-0000-0000-000083050000}"/>
    <cellStyle name="Accent1 5 2" xfId="1437" xr:uid="{00000000-0005-0000-0000-000084050000}"/>
    <cellStyle name="Accent1 6" xfId="1438" xr:uid="{00000000-0005-0000-0000-000085050000}"/>
    <cellStyle name="Accent1 6 2" xfId="1439" xr:uid="{00000000-0005-0000-0000-000086050000}"/>
    <cellStyle name="Accent1 7" xfId="1440" xr:uid="{00000000-0005-0000-0000-000087050000}"/>
    <cellStyle name="Accent1 7 2" xfId="1441" xr:uid="{00000000-0005-0000-0000-000088050000}"/>
    <cellStyle name="Accent1 8" xfId="1442" xr:uid="{00000000-0005-0000-0000-000089050000}"/>
    <cellStyle name="Accent1 8 2" xfId="1443" xr:uid="{00000000-0005-0000-0000-00008A050000}"/>
    <cellStyle name="Accent1 9" xfId="1444" xr:uid="{00000000-0005-0000-0000-00008B050000}"/>
    <cellStyle name="Accent2 10" xfId="1445" xr:uid="{00000000-0005-0000-0000-00008C050000}"/>
    <cellStyle name="Accent2 11" xfId="1446" xr:uid="{00000000-0005-0000-0000-00008D050000}"/>
    <cellStyle name="Accent2 12" xfId="1447" xr:uid="{00000000-0005-0000-0000-00008E050000}"/>
    <cellStyle name="Accent2 13" xfId="1448" xr:uid="{00000000-0005-0000-0000-00008F050000}"/>
    <cellStyle name="Accent2 14" xfId="1449" xr:uid="{00000000-0005-0000-0000-000090050000}"/>
    <cellStyle name="Accent2 2" xfId="1450" xr:uid="{00000000-0005-0000-0000-000091050000}"/>
    <cellStyle name="Accent2 2 2" xfId="1451" xr:uid="{00000000-0005-0000-0000-000092050000}"/>
    <cellStyle name="Accent2 3" xfId="1452" xr:uid="{00000000-0005-0000-0000-000093050000}"/>
    <cellStyle name="Accent2 3 2" xfId="1453" xr:uid="{00000000-0005-0000-0000-000094050000}"/>
    <cellStyle name="Accent2 3 3" xfId="1454" xr:uid="{00000000-0005-0000-0000-000095050000}"/>
    <cellStyle name="Accent2 4" xfId="1455" xr:uid="{00000000-0005-0000-0000-000096050000}"/>
    <cellStyle name="Accent2 4 2" xfId="1456" xr:uid="{00000000-0005-0000-0000-000097050000}"/>
    <cellStyle name="Accent2 5" xfId="1457" xr:uid="{00000000-0005-0000-0000-000098050000}"/>
    <cellStyle name="Accent2 5 2" xfId="1458" xr:uid="{00000000-0005-0000-0000-000099050000}"/>
    <cellStyle name="Accent2 6" xfId="1459" xr:uid="{00000000-0005-0000-0000-00009A050000}"/>
    <cellStyle name="Accent2 6 2" xfId="1460" xr:uid="{00000000-0005-0000-0000-00009B050000}"/>
    <cellStyle name="Accent2 7" xfId="1461" xr:uid="{00000000-0005-0000-0000-00009C050000}"/>
    <cellStyle name="Accent2 8" xfId="1462" xr:uid="{00000000-0005-0000-0000-00009D050000}"/>
    <cellStyle name="Accent2 9" xfId="1463" xr:uid="{00000000-0005-0000-0000-00009E050000}"/>
    <cellStyle name="Accent3 10" xfId="1464" xr:uid="{00000000-0005-0000-0000-00009F050000}"/>
    <cellStyle name="Accent3 11" xfId="1465" xr:uid="{00000000-0005-0000-0000-0000A0050000}"/>
    <cellStyle name="Accent3 12" xfId="1466" xr:uid="{00000000-0005-0000-0000-0000A1050000}"/>
    <cellStyle name="Accent3 13" xfId="1467" xr:uid="{00000000-0005-0000-0000-0000A2050000}"/>
    <cellStyle name="Accent3 14" xfId="1468" xr:uid="{00000000-0005-0000-0000-0000A3050000}"/>
    <cellStyle name="Accent3 2" xfId="1469" xr:uid="{00000000-0005-0000-0000-0000A4050000}"/>
    <cellStyle name="Accent3 2 2" xfId="1470" xr:uid="{00000000-0005-0000-0000-0000A5050000}"/>
    <cellStyle name="Accent3 3" xfId="1471" xr:uid="{00000000-0005-0000-0000-0000A6050000}"/>
    <cellStyle name="Accent3 3 2" xfId="1472" xr:uid="{00000000-0005-0000-0000-0000A7050000}"/>
    <cellStyle name="Accent3 3 3" xfId="1473" xr:uid="{00000000-0005-0000-0000-0000A8050000}"/>
    <cellStyle name="Accent3 4" xfId="1474" xr:uid="{00000000-0005-0000-0000-0000A9050000}"/>
    <cellStyle name="Accent3 4 2" xfId="1475" xr:uid="{00000000-0005-0000-0000-0000AA050000}"/>
    <cellStyle name="Accent3 5" xfId="1476" xr:uid="{00000000-0005-0000-0000-0000AB050000}"/>
    <cellStyle name="Accent3 5 2" xfId="1477" xr:uid="{00000000-0005-0000-0000-0000AC050000}"/>
    <cellStyle name="Accent3 6" xfId="1478" xr:uid="{00000000-0005-0000-0000-0000AD050000}"/>
    <cellStyle name="Accent3 6 2" xfId="1479" xr:uid="{00000000-0005-0000-0000-0000AE050000}"/>
    <cellStyle name="Accent3 7" xfId="1480" xr:uid="{00000000-0005-0000-0000-0000AF050000}"/>
    <cellStyle name="Accent3 8" xfId="1481" xr:uid="{00000000-0005-0000-0000-0000B0050000}"/>
    <cellStyle name="Accent3 9" xfId="1482" xr:uid="{00000000-0005-0000-0000-0000B1050000}"/>
    <cellStyle name="Accent4 10" xfId="1483" xr:uid="{00000000-0005-0000-0000-0000B2050000}"/>
    <cellStyle name="Accent4 11" xfId="1484" xr:uid="{00000000-0005-0000-0000-0000B3050000}"/>
    <cellStyle name="Accent4 12" xfId="1485" xr:uid="{00000000-0005-0000-0000-0000B4050000}"/>
    <cellStyle name="Accent4 13" xfId="1486" xr:uid="{00000000-0005-0000-0000-0000B5050000}"/>
    <cellStyle name="Accent4 2" xfId="1487" xr:uid="{00000000-0005-0000-0000-0000B6050000}"/>
    <cellStyle name="Accent4 2 2" xfId="1488" xr:uid="{00000000-0005-0000-0000-0000B7050000}"/>
    <cellStyle name="Accent4 2 2 2" xfId="1489" xr:uid="{00000000-0005-0000-0000-0000B8050000}"/>
    <cellStyle name="Accent4 3" xfId="1490" xr:uid="{00000000-0005-0000-0000-0000B9050000}"/>
    <cellStyle name="Accent4 3 2" xfId="1491" xr:uid="{00000000-0005-0000-0000-0000BA050000}"/>
    <cellStyle name="Accent4 3 3" xfId="1492" xr:uid="{00000000-0005-0000-0000-0000BB050000}"/>
    <cellStyle name="Accent4 4" xfId="1493" xr:uid="{00000000-0005-0000-0000-0000BC050000}"/>
    <cellStyle name="Accent4 4 2" xfId="1494" xr:uid="{00000000-0005-0000-0000-0000BD050000}"/>
    <cellStyle name="Accent4 5" xfId="1495" xr:uid="{00000000-0005-0000-0000-0000BE050000}"/>
    <cellStyle name="Accent4 5 2" xfId="1496" xr:uid="{00000000-0005-0000-0000-0000BF050000}"/>
    <cellStyle name="Accent4 6" xfId="1497" xr:uid="{00000000-0005-0000-0000-0000C0050000}"/>
    <cellStyle name="Accent4 6 2" xfId="1498" xr:uid="{00000000-0005-0000-0000-0000C1050000}"/>
    <cellStyle name="Accent4 7" xfId="1499" xr:uid="{00000000-0005-0000-0000-0000C2050000}"/>
    <cellStyle name="Accent4 7 2" xfId="1500" xr:uid="{00000000-0005-0000-0000-0000C3050000}"/>
    <cellStyle name="Accent4 8" xfId="1501" xr:uid="{00000000-0005-0000-0000-0000C4050000}"/>
    <cellStyle name="Accent4 8 2" xfId="1502" xr:uid="{00000000-0005-0000-0000-0000C5050000}"/>
    <cellStyle name="Accent4 9" xfId="1503" xr:uid="{00000000-0005-0000-0000-0000C6050000}"/>
    <cellStyle name="Accent5 10" xfId="1504" xr:uid="{00000000-0005-0000-0000-0000C7050000}"/>
    <cellStyle name="Accent5 11" xfId="1505" xr:uid="{00000000-0005-0000-0000-0000C8050000}"/>
    <cellStyle name="Accent5 12" xfId="1506" xr:uid="{00000000-0005-0000-0000-0000C9050000}"/>
    <cellStyle name="Accent5 13" xfId="1507" xr:uid="{00000000-0005-0000-0000-0000CA050000}"/>
    <cellStyle name="Accent5 2" xfId="1508" xr:uid="{00000000-0005-0000-0000-0000CB050000}"/>
    <cellStyle name="Accent5 2 2" xfId="1509" xr:uid="{00000000-0005-0000-0000-0000CC050000}"/>
    <cellStyle name="Accent5 3" xfId="1510" xr:uid="{00000000-0005-0000-0000-0000CD050000}"/>
    <cellStyle name="Accent5 3 2" xfId="1511" xr:uid="{00000000-0005-0000-0000-0000CE050000}"/>
    <cellStyle name="Accent5 3 3" xfId="1512" xr:uid="{00000000-0005-0000-0000-0000CF050000}"/>
    <cellStyle name="Accent5 4" xfId="1513" xr:uid="{00000000-0005-0000-0000-0000D0050000}"/>
    <cellStyle name="Accent5 4 2" xfId="1514" xr:uid="{00000000-0005-0000-0000-0000D1050000}"/>
    <cellStyle name="Accent5 5" xfId="1515" xr:uid="{00000000-0005-0000-0000-0000D2050000}"/>
    <cellStyle name="Accent5 5 2" xfId="1516" xr:uid="{00000000-0005-0000-0000-0000D3050000}"/>
    <cellStyle name="Accent5 6" xfId="1517" xr:uid="{00000000-0005-0000-0000-0000D4050000}"/>
    <cellStyle name="Accent5 6 2" xfId="1518" xr:uid="{00000000-0005-0000-0000-0000D5050000}"/>
    <cellStyle name="Accent5 7" xfId="1519" xr:uid="{00000000-0005-0000-0000-0000D6050000}"/>
    <cellStyle name="Accent5 8" xfId="1520" xr:uid="{00000000-0005-0000-0000-0000D7050000}"/>
    <cellStyle name="Accent5 9" xfId="1521" xr:uid="{00000000-0005-0000-0000-0000D8050000}"/>
    <cellStyle name="Accent6 10" xfId="1522" xr:uid="{00000000-0005-0000-0000-0000D9050000}"/>
    <cellStyle name="Accent6 11" xfId="1523" xr:uid="{00000000-0005-0000-0000-0000DA050000}"/>
    <cellStyle name="Accent6 12" xfId="1524" xr:uid="{00000000-0005-0000-0000-0000DB050000}"/>
    <cellStyle name="Accent6 13" xfId="1525" xr:uid="{00000000-0005-0000-0000-0000DC050000}"/>
    <cellStyle name="Accent6 14" xfId="1526" xr:uid="{00000000-0005-0000-0000-0000DD050000}"/>
    <cellStyle name="Accent6 2" xfId="1527" xr:uid="{00000000-0005-0000-0000-0000DE050000}"/>
    <cellStyle name="Accent6 2 2" xfId="1528" xr:uid="{00000000-0005-0000-0000-0000DF050000}"/>
    <cellStyle name="Accent6 3" xfId="1529" xr:uid="{00000000-0005-0000-0000-0000E0050000}"/>
    <cellStyle name="Accent6 3 2" xfId="1530" xr:uid="{00000000-0005-0000-0000-0000E1050000}"/>
    <cellStyle name="Accent6 3 3" xfId="1531" xr:uid="{00000000-0005-0000-0000-0000E2050000}"/>
    <cellStyle name="Accent6 4" xfId="1532" xr:uid="{00000000-0005-0000-0000-0000E3050000}"/>
    <cellStyle name="Accent6 4 2" xfId="1533" xr:uid="{00000000-0005-0000-0000-0000E4050000}"/>
    <cellStyle name="Accent6 5" xfId="1534" xr:uid="{00000000-0005-0000-0000-0000E5050000}"/>
    <cellStyle name="Accent6 5 2" xfId="1535" xr:uid="{00000000-0005-0000-0000-0000E6050000}"/>
    <cellStyle name="Accent6 6" xfId="1536" xr:uid="{00000000-0005-0000-0000-0000E7050000}"/>
    <cellStyle name="Accent6 6 2" xfId="1537" xr:uid="{00000000-0005-0000-0000-0000E8050000}"/>
    <cellStyle name="Accent6 7" xfId="1538" xr:uid="{00000000-0005-0000-0000-0000E9050000}"/>
    <cellStyle name="Accent6 8" xfId="1539" xr:uid="{00000000-0005-0000-0000-0000EA050000}"/>
    <cellStyle name="Accent6 9" xfId="1540" xr:uid="{00000000-0005-0000-0000-0000EB050000}"/>
    <cellStyle name="Activity" xfId="1541" xr:uid="{00000000-0005-0000-0000-0000EC050000}"/>
    <cellStyle name="Activity 2" xfId="1542" xr:uid="{00000000-0005-0000-0000-0000ED050000}"/>
    <cellStyle name="Activity 3" xfId="1543" xr:uid="{00000000-0005-0000-0000-0000EE050000}"/>
    <cellStyle name="Activity 4" xfId="1544" xr:uid="{00000000-0005-0000-0000-0000EF050000}"/>
    <cellStyle name="Activity 5" xfId="1545" xr:uid="{00000000-0005-0000-0000-0000F0050000}"/>
    <cellStyle name="Activity 6" xfId="1546" xr:uid="{00000000-0005-0000-0000-0000F1050000}"/>
    <cellStyle name="Activity 7" xfId="1547" xr:uid="{00000000-0005-0000-0000-0000F2050000}"/>
    <cellStyle name="Activity 8" xfId="1548" xr:uid="{00000000-0005-0000-0000-0000F3050000}"/>
    <cellStyle name="Activity 9" xfId="1549" xr:uid="{00000000-0005-0000-0000-0000F4050000}"/>
    <cellStyle name="Actual Date" xfId="2" xr:uid="{00000000-0005-0000-0000-0000F5050000}"/>
    <cellStyle name="Actual Date 2" xfId="1550" xr:uid="{00000000-0005-0000-0000-0000F6050000}"/>
    <cellStyle name="adjusted" xfId="1551" xr:uid="{00000000-0005-0000-0000-0000F7050000}"/>
    <cellStyle name="Affinity Input" xfId="3" xr:uid="{00000000-0005-0000-0000-0000F8050000}"/>
    <cellStyle name="Assumption" xfId="1552" xr:uid="{00000000-0005-0000-0000-0000F9050000}"/>
    <cellStyle name="Bad 10" xfId="1553" xr:uid="{00000000-0005-0000-0000-0000FA050000}"/>
    <cellStyle name="Bad 11" xfId="1554" xr:uid="{00000000-0005-0000-0000-0000FB050000}"/>
    <cellStyle name="Bad 12" xfId="1555" xr:uid="{00000000-0005-0000-0000-0000FC050000}"/>
    <cellStyle name="Bad 13" xfId="1556" xr:uid="{00000000-0005-0000-0000-0000FD050000}"/>
    <cellStyle name="Bad 14" xfId="1557" xr:uid="{00000000-0005-0000-0000-0000FE050000}"/>
    <cellStyle name="Bad 2" xfId="1558" xr:uid="{00000000-0005-0000-0000-0000FF050000}"/>
    <cellStyle name="Bad 2 2" xfId="1559" xr:uid="{00000000-0005-0000-0000-000000060000}"/>
    <cellStyle name="Bad 2 2 2" xfId="1560" xr:uid="{00000000-0005-0000-0000-000001060000}"/>
    <cellStyle name="Bad 3" xfId="1561" xr:uid="{00000000-0005-0000-0000-000002060000}"/>
    <cellStyle name="Bad 3 2" xfId="1562" xr:uid="{00000000-0005-0000-0000-000003060000}"/>
    <cellStyle name="Bad 3 3" xfId="1563" xr:uid="{00000000-0005-0000-0000-000004060000}"/>
    <cellStyle name="Bad 4" xfId="1564" xr:uid="{00000000-0005-0000-0000-000005060000}"/>
    <cellStyle name="Bad 4 2" xfId="1565" xr:uid="{00000000-0005-0000-0000-000006060000}"/>
    <cellStyle name="Bad 5" xfId="1566" xr:uid="{00000000-0005-0000-0000-000007060000}"/>
    <cellStyle name="Bad 5 2" xfId="1567" xr:uid="{00000000-0005-0000-0000-000008060000}"/>
    <cellStyle name="Bad 6" xfId="1568" xr:uid="{00000000-0005-0000-0000-000009060000}"/>
    <cellStyle name="Bad 6 2" xfId="1569" xr:uid="{00000000-0005-0000-0000-00000A060000}"/>
    <cellStyle name="Bad 7" xfId="1570" xr:uid="{00000000-0005-0000-0000-00000B060000}"/>
    <cellStyle name="Bad 7 2" xfId="1571" xr:uid="{00000000-0005-0000-0000-00000C060000}"/>
    <cellStyle name="Bad 8" xfId="1572" xr:uid="{00000000-0005-0000-0000-00000D060000}"/>
    <cellStyle name="Bad 9" xfId="1573" xr:uid="{00000000-0005-0000-0000-00000E060000}"/>
    <cellStyle name="Basic" xfId="1574" xr:uid="{00000000-0005-0000-0000-00000F060000}"/>
    <cellStyle name="Basic - Style1" xfId="1575" xr:uid="{00000000-0005-0000-0000-000010060000}"/>
    <cellStyle name="BegBal" xfId="1576" xr:uid="{00000000-0005-0000-0000-000011060000}"/>
    <cellStyle name="BIM" xfId="1577" xr:uid="{00000000-0005-0000-0000-000012060000}"/>
    <cellStyle name="Blue" xfId="48349" xr:uid="{00000000-0005-0000-0000-000013060000}"/>
    <cellStyle name="Body" xfId="4" xr:uid="{00000000-0005-0000-0000-000014060000}"/>
    <cellStyle name="Bold/Border" xfId="48350" xr:uid="{00000000-0005-0000-0000-000015060000}"/>
    <cellStyle name="Border Heavy" xfId="1578" xr:uid="{00000000-0005-0000-0000-000016060000}"/>
    <cellStyle name="Border Thin" xfId="1579" xr:uid="{00000000-0005-0000-0000-000017060000}"/>
    <cellStyle name="Bullet" xfId="48351" xr:uid="{00000000-0005-0000-0000-000018060000}"/>
    <cellStyle name="c" xfId="48352" xr:uid="{00000000-0005-0000-0000-000019060000}"/>
    <cellStyle name="c_Bal Sheets" xfId="48353" xr:uid="{00000000-0005-0000-0000-00001A060000}"/>
    <cellStyle name="c_Credit (2)" xfId="48354" xr:uid="{00000000-0005-0000-0000-00001B060000}"/>
    <cellStyle name="c_Earnings" xfId="48355" xr:uid="{00000000-0005-0000-0000-00001C060000}"/>
    <cellStyle name="c_Earnings (2)" xfId="48356" xr:uid="{00000000-0005-0000-0000-00001D060000}"/>
    <cellStyle name="c_finsumm" xfId="48357" xr:uid="{00000000-0005-0000-0000-00001E060000}"/>
    <cellStyle name="c_GoroWipTax-to2050_fromCo_Oct21_99" xfId="48358" xr:uid="{00000000-0005-0000-0000-00001F060000}"/>
    <cellStyle name="c_Hist Inputs (2)" xfId="48359" xr:uid="{00000000-0005-0000-0000-000020060000}"/>
    <cellStyle name="c_IEL_finsumm" xfId="48360" xr:uid="{00000000-0005-0000-0000-000021060000}"/>
    <cellStyle name="c_IEL_finsumm1" xfId="48361" xr:uid="{00000000-0005-0000-0000-000022060000}"/>
    <cellStyle name="c_LBO Summary" xfId="48362" xr:uid="{00000000-0005-0000-0000-000023060000}"/>
    <cellStyle name="c_Schedules" xfId="48363" xr:uid="{00000000-0005-0000-0000-000024060000}"/>
    <cellStyle name="c_Trans Assump (2)" xfId="48364" xr:uid="{00000000-0005-0000-0000-000025060000}"/>
    <cellStyle name="c_Unit Price Sen. (2)" xfId="48365" xr:uid="{00000000-0005-0000-0000-000026060000}"/>
    <cellStyle name="C00A" xfId="1580" xr:uid="{00000000-0005-0000-0000-000027060000}"/>
    <cellStyle name="C00B" xfId="1581" xr:uid="{00000000-0005-0000-0000-000028060000}"/>
    <cellStyle name="C00L" xfId="1582" xr:uid="{00000000-0005-0000-0000-000029060000}"/>
    <cellStyle name="C01A" xfId="1583" xr:uid="{00000000-0005-0000-0000-00002A060000}"/>
    <cellStyle name="C01B" xfId="1584" xr:uid="{00000000-0005-0000-0000-00002B060000}"/>
    <cellStyle name="C01B 2" xfId="1585" xr:uid="{00000000-0005-0000-0000-00002C060000}"/>
    <cellStyle name="C01H" xfId="1586" xr:uid="{00000000-0005-0000-0000-00002D060000}"/>
    <cellStyle name="C01L" xfId="1587" xr:uid="{00000000-0005-0000-0000-00002E060000}"/>
    <cellStyle name="C02A" xfId="1588" xr:uid="{00000000-0005-0000-0000-00002F060000}"/>
    <cellStyle name="C02B" xfId="1589" xr:uid="{00000000-0005-0000-0000-000030060000}"/>
    <cellStyle name="C02B 2" xfId="1590" xr:uid="{00000000-0005-0000-0000-000031060000}"/>
    <cellStyle name="C02H" xfId="1591" xr:uid="{00000000-0005-0000-0000-000032060000}"/>
    <cellStyle name="C02L" xfId="1592" xr:uid="{00000000-0005-0000-0000-000033060000}"/>
    <cellStyle name="C03A" xfId="1593" xr:uid="{00000000-0005-0000-0000-000034060000}"/>
    <cellStyle name="C03B" xfId="1594" xr:uid="{00000000-0005-0000-0000-000035060000}"/>
    <cellStyle name="C03H" xfId="1595" xr:uid="{00000000-0005-0000-0000-000036060000}"/>
    <cellStyle name="C03L" xfId="1596" xr:uid="{00000000-0005-0000-0000-000037060000}"/>
    <cellStyle name="C04A" xfId="1597" xr:uid="{00000000-0005-0000-0000-000038060000}"/>
    <cellStyle name="C04A 2" xfId="1598" xr:uid="{00000000-0005-0000-0000-000039060000}"/>
    <cellStyle name="C04B" xfId="1599" xr:uid="{00000000-0005-0000-0000-00003A060000}"/>
    <cellStyle name="C04H" xfId="1600" xr:uid="{00000000-0005-0000-0000-00003B060000}"/>
    <cellStyle name="C04L" xfId="1601" xr:uid="{00000000-0005-0000-0000-00003C060000}"/>
    <cellStyle name="C05A" xfId="1602" xr:uid="{00000000-0005-0000-0000-00003D060000}"/>
    <cellStyle name="C05B" xfId="1603" xr:uid="{00000000-0005-0000-0000-00003E060000}"/>
    <cellStyle name="C05H" xfId="1604" xr:uid="{00000000-0005-0000-0000-00003F060000}"/>
    <cellStyle name="C05L" xfId="1605" xr:uid="{00000000-0005-0000-0000-000040060000}"/>
    <cellStyle name="C05L 2" xfId="1606" xr:uid="{00000000-0005-0000-0000-000041060000}"/>
    <cellStyle name="C06A" xfId="1607" xr:uid="{00000000-0005-0000-0000-000042060000}"/>
    <cellStyle name="C06B" xfId="1608" xr:uid="{00000000-0005-0000-0000-000043060000}"/>
    <cellStyle name="C06H" xfId="1609" xr:uid="{00000000-0005-0000-0000-000044060000}"/>
    <cellStyle name="C06L" xfId="1610" xr:uid="{00000000-0005-0000-0000-000045060000}"/>
    <cellStyle name="C07A" xfId="1611" xr:uid="{00000000-0005-0000-0000-000046060000}"/>
    <cellStyle name="C07B" xfId="1612" xr:uid="{00000000-0005-0000-0000-000047060000}"/>
    <cellStyle name="C07H" xfId="1613" xr:uid="{00000000-0005-0000-0000-000048060000}"/>
    <cellStyle name="C07L" xfId="1614" xr:uid="{00000000-0005-0000-0000-000049060000}"/>
    <cellStyle name="cajun" xfId="1615" xr:uid="{00000000-0005-0000-0000-00004A060000}"/>
    <cellStyle name="Calculation 10" xfId="1616" xr:uid="{00000000-0005-0000-0000-00004B060000}"/>
    <cellStyle name="Calculation 11" xfId="1617" xr:uid="{00000000-0005-0000-0000-00004C060000}"/>
    <cellStyle name="Calculation 12" xfId="1618" xr:uid="{00000000-0005-0000-0000-00004D060000}"/>
    <cellStyle name="Calculation 13" xfId="1619" xr:uid="{00000000-0005-0000-0000-00004E060000}"/>
    <cellStyle name="Calculation 14" xfId="1620" xr:uid="{00000000-0005-0000-0000-00004F060000}"/>
    <cellStyle name="Calculation 2" xfId="1621" xr:uid="{00000000-0005-0000-0000-000050060000}"/>
    <cellStyle name="Calculation 2 2" xfId="1622" xr:uid="{00000000-0005-0000-0000-000051060000}"/>
    <cellStyle name="Calculation 3" xfId="1623" xr:uid="{00000000-0005-0000-0000-000052060000}"/>
    <cellStyle name="Calculation 3 2" xfId="1624" xr:uid="{00000000-0005-0000-0000-000053060000}"/>
    <cellStyle name="Calculation 3 3" xfId="1625" xr:uid="{00000000-0005-0000-0000-000054060000}"/>
    <cellStyle name="Calculation 4" xfId="1626" xr:uid="{00000000-0005-0000-0000-000055060000}"/>
    <cellStyle name="Calculation 4 2" xfId="1627" xr:uid="{00000000-0005-0000-0000-000056060000}"/>
    <cellStyle name="Calculation 5" xfId="1628" xr:uid="{00000000-0005-0000-0000-000057060000}"/>
    <cellStyle name="Calculation 5 2" xfId="1629" xr:uid="{00000000-0005-0000-0000-000058060000}"/>
    <cellStyle name="Calculation 6" xfId="1630" xr:uid="{00000000-0005-0000-0000-000059060000}"/>
    <cellStyle name="Calculation 6 2" xfId="1631" xr:uid="{00000000-0005-0000-0000-00005A060000}"/>
    <cellStyle name="Calculation 7" xfId="1632" xr:uid="{00000000-0005-0000-0000-00005B060000}"/>
    <cellStyle name="Calculation 8" xfId="1633" xr:uid="{00000000-0005-0000-0000-00005C060000}"/>
    <cellStyle name="Calculation 9" xfId="1634" xr:uid="{00000000-0005-0000-0000-00005D060000}"/>
    <cellStyle name="Calculation in Model" xfId="1635" xr:uid="{00000000-0005-0000-0000-00005E060000}"/>
    <cellStyle name="Calculation in Model 2" xfId="1636" xr:uid="{00000000-0005-0000-0000-00005F060000}"/>
    <cellStyle name="Calculation in Model 3" xfId="1637" xr:uid="{00000000-0005-0000-0000-000060060000}"/>
    <cellStyle name="Calculation in Model 4" xfId="1638" xr:uid="{00000000-0005-0000-0000-000061060000}"/>
    <cellStyle name="Calculation in Model 5" xfId="1639" xr:uid="{00000000-0005-0000-0000-000062060000}"/>
    <cellStyle name="Calculation in Model 6" xfId="1640" xr:uid="{00000000-0005-0000-0000-000063060000}"/>
    <cellStyle name="Calculation in Model 7" xfId="1641" xr:uid="{00000000-0005-0000-0000-000064060000}"/>
    <cellStyle name="Calculation in Model 8" xfId="1642" xr:uid="{00000000-0005-0000-0000-000065060000}"/>
    <cellStyle name="Calculation in Model 9" xfId="1643" xr:uid="{00000000-0005-0000-0000-000066060000}"/>
    <cellStyle name="cd" xfId="1644" xr:uid="{00000000-0005-0000-0000-000067060000}"/>
    <cellStyle name="Check Cell 10" xfId="1645" xr:uid="{00000000-0005-0000-0000-000068060000}"/>
    <cellStyle name="Check Cell 11" xfId="1646" xr:uid="{00000000-0005-0000-0000-000069060000}"/>
    <cellStyle name="Check Cell 12" xfId="1647" xr:uid="{00000000-0005-0000-0000-00006A060000}"/>
    <cellStyle name="Check Cell 13" xfId="1648" xr:uid="{00000000-0005-0000-0000-00006B060000}"/>
    <cellStyle name="Check Cell 2" xfId="1649" xr:uid="{00000000-0005-0000-0000-00006C060000}"/>
    <cellStyle name="Check Cell 2 2" xfId="1650" xr:uid="{00000000-0005-0000-0000-00006D060000}"/>
    <cellStyle name="Check Cell 2 2 2" xfId="1651" xr:uid="{00000000-0005-0000-0000-00006E060000}"/>
    <cellStyle name="Check Cell 3" xfId="1652" xr:uid="{00000000-0005-0000-0000-00006F060000}"/>
    <cellStyle name="Check Cell 3 2" xfId="1653" xr:uid="{00000000-0005-0000-0000-000070060000}"/>
    <cellStyle name="Check Cell 3 3" xfId="1654" xr:uid="{00000000-0005-0000-0000-000071060000}"/>
    <cellStyle name="Check Cell 4" xfId="1655" xr:uid="{00000000-0005-0000-0000-000072060000}"/>
    <cellStyle name="Check Cell 4 2" xfId="1656" xr:uid="{00000000-0005-0000-0000-000073060000}"/>
    <cellStyle name="Check Cell 5" xfId="1657" xr:uid="{00000000-0005-0000-0000-000074060000}"/>
    <cellStyle name="Check Cell 5 2" xfId="1658" xr:uid="{00000000-0005-0000-0000-000075060000}"/>
    <cellStyle name="Check Cell 6" xfId="1659" xr:uid="{00000000-0005-0000-0000-000076060000}"/>
    <cellStyle name="Check Cell 6 2" xfId="1660" xr:uid="{00000000-0005-0000-0000-000077060000}"/>
    <cellStyle name="Check Cell 7" xfId="1661" xr:uid="{00000000-0005-0000-0000-000078060000}"/>
    <cellStyle name="Check Cell 7 2" xfId="1662" xr:uid="{00000000-0005-0000-0000-000079060000}"/>
    <cellStyle name="Check Cell 8" xfId="1663" xr:uid="{00000000-0005-0000-0000-00007A060000}"/>
    <cellStyle name="Check Cell 9" xfId="1664" xr:uid="{00000000-0005-0000-0000-00007B060000}"/>
    <cellStyle name="Co #" xfId="48585" xr:uid="{00000000-0005-0000-0000-00007C060000}"/>
    <cellStyle name="CodeEingabe" xfId="48478" xr:uid="{00000000-0005-0000-0000-00007D060000}"/>
    <cellStyle name="ColLevel_" xfId="1665" xr:uid="{00000000-0005-0000-0000-00007E060000}"/>
    <cellStyle name="column1" xfId="1666" xr:uid="{00000000-0005-0000-0000-00007F060000}"/>
    <cellStyle name="column1 2" xfId="1667" xr:uid="{00000000-0005-0000-0000-000080060000}"/>
    <cellStyle name="column1 3" xfId="1668" xr:uid="{00000000-0005-0000-0000-000081060000}"/>
    <cellStyle name="column1 4" xfId="1669" xr:uid="{00000000-0005-0000-0000-000082060000}"/>
    <cellStyle name="column1 5" xfId="1670" xr:uid="{00000000-0005-0000-0000-000083060000}"/>
    <cellStyle name="ColumnAttributeAbovePrompt" xfId="1671" xr:uid="{00000000-0005-0000-0000-000084060000}"/>
    <cellStyle name="ColumnAttributePrompt" xfId="1672" xr:uid="{00000000-0005-0000-0000-000085060000}"/>
    <cellStyle name="ColumnAttributeValue" xfId="1673" xr:uid="{00000000-0005-0000-0000-000086060000}"/>
    <cellStyle name="ColumnHeadingPrompt" xfId="1674" xr:uid="{00000000-0005-0000-0000-000087060000}"/>
    <cellStyle name="ColumnHeadingValue" xfId="1675" xr:uid="{00000000-0005-0000-0000-000088060000}"/>
    <cellStyle name="Comma" xfId="5" builtinId="3"/>
    <cellStyle name="Comma  - Style1" xfId="1676" xr:uid="{00000000-0005-0000-0000-00008A060000}"/>
    <cellStyle name="Comma  - Style1 2" xfId="1677" xr:uid="{00000000-0005-0000-0000-00008B060000}"/>
    <cellStyle name="Comma  - Style2" xfId="1678" xr:uid="{00000000-0005-0000-0000-00008C060000}"/>
    <cellStyle name="Comma  - Style2 2" xfId="1679" xr:uid="{00000000-0005-0000-0000-00008D060000}"/>
    <cellStyle name="Comma  - Style3" xfId="1680" xr:uid="{00000000-0005-0000-0000-00008E060000}"/>
    <cellStyle name="Comma  - Style3 2" xfId="1681" xr:uid="{00000000-0005-0000-0000-00008F060000}"/>
    <cellStyle name="Comma  - Style4" xfId="1682" xr:uid="{00000000-0005-0000-0000-000090060000}"/>
    <cellStyle name="Comma  - Style4 2" xfId="1683" xr:uid="{00000000-0005-0000-0000-000091060000}"/>
    <cellStyle name="Comma  - Style5" xfId="1684" xr:uid="{00000000-0005-0000-0000-000092060000}"/>
    <cellStyle name="Comma  - Style5 2" xfId="1685" xr:uid="{00000000-0005-0000-0000-000093060000}"/>
    <cellStyle name="Comma  - Style6" xfId="1686" xr:uid="{00000000-0005-0000-0000-000094060000}"/>
    <cellStyle name="Comma  - Style6 2" xfId="1687" xr:uid="{00000000-0005-0000-0000-000095060000}"/>
    <cellStyle name="Comma  - Style7" xfId="1688" xr:uid="{00000000-0005-0000-0000-000096060000}"/>
    <cellStyle name="Comma  - Style7 2" xfId="1689" xr:uid="{00000000-0005-0000-0000-000097060000}"/>
    <cellStyle name="Comma  - Style8" xfId="1690" xr:uid="{00000000-0005-0000-0000-000098060000}"/>
    <cellStyle name="Comma  - Style8 2" xfId="1691" xr:uid="{00000000-0005-0000-0000-000099060000}"/>
    <cellStyle name="Comma [0] 2" xfId="69" xr:uid="{00000000-0005-0000-0000-00009A060000}"/>
    <cellStyle name="Comma [1]" xfId="1692" xr:uid="{00000000-0005-0000-0000-00009B060000}"/>
    <cellStyle name="Comma [2]" xfId="1693" xr:uid="{00000000-0005-0000-0000-00009C060000}"/>
    <cellStyle name="Comma [2] 2" xfId="1694" xr:uid="{00000000-0005-0000-0000-00009D060000}"/>
    <cellStyle name="Comma [2] 3" xfId="1695" xr:uid="{00000000-0005-0000-0000-00009E060000}"/>
    <cellStyle name="Comma [2] 4" xfId="1696" xr:uid="{00000000-0005-0000-0000-00009F060000}"/>
    <cellStyle name="Comma [2] 5" xfId="1697" xr:uid="{00000000-0005-0000-0000-0000A0060000}"/>
    <cellStyle name="Comma 0 [0]" xfId="1698" xr:uid="{00000000-0005-0000-0000-0000A1060000}"/>
    <cellStyle name="Comma 10" xfId="1699" xr:uid="{00000000-0005-0000-0000-0000A2060000}"/>
    <cellStyle name="Comma 10 2" xfId="1700" xr:uid="{00000000-0005-0000-0000-0000A3060000}"/>
    <cellStyle name="Comma 10 2 2" xfId="1701" xr:uid="{00000000-0005-0000-0000-0000A4060000}"/>
    <cellStyle name="Comma 10 3" xfId="1702" xr:uid="{00000000-0005-0000-0000-0000A5060000}"/>
    <cellStyle name="Comma 10 3 2" xfId="1703" xr:uid="{00000000-0005-0000-0000-0000A6060000}"/>
    <cellStyle name="Comma 10 3 3" xfId="1704" xr:uid="{00000000-0005-0000-0000-0000A7060000}"/>
    <cellStyle name="Comma 10 4" xfId="1705" xr:uid="{00000000-0005-0000-0000-0000A8060000}"/>
    <cellStyle name="Comma 10 4 2" xfId="1706" xr:uid="{00000000-0005-0000-0000-0000A9060000}"/>
    <cellStyle name="Comma 10 4 3" xfId="1707" xr:uid="{00000000-0005-0000-0000-0000AA060000}"/>
    <cellStyle name="Comma 10 4 4" xfId="1708" xr:uid="{00000000-0005-0000-0000-0000AB060000}"/>
    <cellStyle name="Comma 10 5" xfId="1709" xr:uid="{00000000-0005-0000-0000-0000AC060000}"/>
    <cellStyle name="Comma 10 5 2" xfId="1710" xr:uid="{00000000-0005-0000-0000-0000AD060000}"/>
    <cellStyle name="Comma 10 5 2 2" xfId="1711" xr:uid="{00000000-0005-0000-0000-0000AE060000}"/>
    <cellStyle name="Comma 10 5 2 3" xfId="1712" xr:uid="{00000000-0005-0000-0000-0000AF060000}"/>
    <cellStyle name="Comma 10 5 2 3 2" xfId="1713" xr:uid="{00000000-0005-0000-0000-0000B0060000}"/>
    <cellStyle name="Comma 10 5 3" xfId="1714" xr:uid="{00000000-0005-0000-0000-0000B1060000}"/>
    <cellStyle name="Comma 10 6" xfId="1715" xr:uid="{00000000-0005-0000-0000-0000B2060000}"/>
    <cellStyle name="Comma 10 6 2" xfId="1716" xr:uid="{00000000-0005-0000-0000-0000B3060000}"/>
    <cellStyle name="Comma 10 6 3" xfId="1717" xr:uid="{00000000-0005-0000-0000-0000B4060000}"/>
    <cellStyle name="Comma 10 6 3 2" xfId="1718" xr:uid="{00000000-0005-0000-0000-0000B5060000}"/>
    <cellStyle name="Comma 10 7" xfId="1719" xr:uid="{00000000-0005-0000-0000-0000B6060000}"/>
    <cellStyle name="Comma 10 8" xfId="1720" xr:uid="{00000000-0005-0000-0000-0000B7060000}"/>
    <cellStyle name="Comma 10 8 2" xfId="1721" xr:uid="{00000000-0005-0000-0000-0000B8060000}"/>
    <cellStyle name="Comma 10 9" xfId="1722" xr:uid="{00000000-0005-0000-0000-0000B9060000}"/>
    <cellStyle name="Comma 11" xfId="1723" xr:uid="{00000000-0005-0000-0000-0000BA060000}"/>
    <cellStyle name="Comma 11 10" xfId="1724" xr:uid="{00000000-0005-0000-0000-0000BB060000}"/>
    <cellStyle name="Comma 11 11" xfId="1725" xr:uid="{00000000-0005-0000-0000-0000BC060000}"/>
    <cellStyle name="Comma 11 11 2" xfId="1726" xr:uid="{00000000-0005-0000-0000-0000BD060000}"/>
    <cellStyle name="Comma 11 11 2 2" xfId="1727" xr:uid="{00000000-0005-0000-0000-0000BE060000}"/>
    <cellStyle name="Comma 11 11 2 3" xfId="1728" xr:uid="{00000000-0005-0000-0000-0000BF060000}"/>
    <cellStyle name="Comma 11 11 2 3 2" xfId="1729" xr:uid="{00000000-0005-0000-0000-0000C0060000}"/>
    <cellStyle name="Comma 11 12" xfId="1730" xr:uid="{00000000-0005-0000-0000-0000C1060000}"/>
    <cellStyle name="Comma 11 13" xfId="1731" xr:uid="{00000000-0005-0000-0000-0000C2060000}"/>
    <cellStyle name="Comma 11 13 2" xfId="1732" xr:uid="{00000000-0005-0000-0000-0000C3060000}"/>
    <cellStyle name="Comma 11 13 2 2" xfId="1733" xr:uid="{00000000-0005-0000-0000-0000C4060000}"/>
    <cellStyle name="Comma 11 13 2 3" xfId="1734" xr:uid="{00000000-0005-0000-0000-0000C5060000}"/>
    <cellStyle name="Comma 11 13 2 3 2" xfId="1735" xr:uid="{00000000-0005-0000-0000-0000C6060000}"/>
    <cellStyle name="Comma 11 2" xfId="1736" xr:uid="{00000000-0005-0000-0000-0000C7060000}"/>
    <cellStyle name="Comma 11 2 2" xfId="1737" xr:uid="{00000000-0005-0000-0000-0000C8060000}"/>
    <cellStyle name="Comma 11 3" xfId="1738" xr:uid="{00000000-0005-0000-0000-0000C9060000}"/>
    <cellStyle name="Comma 11 3 2" xfId="1739" xr:uid="{00000000-0005-0000-0000-0000CA060000}"/>
    <cellStyle name="Comma 11 4" xfId="1740" xr:uid="{00000000-0005-0000-0000-0000CB060000}"/>
    <cellStyle name="Comma 11 5" xfId="1741" xr:uid="{00000000-0005-0000-0000-0000CC060000}"/>
    <cellStyle name="Comma 11 6" xfId="1742" xr:uid="{00000000-0005-0000-0000-0000CD060000}"/>
    <cellStyle name="Comma 11 7" xfId="1743" xr:uid="{00000000-0005-0000-0000-0000CE060000}"/>
    <cellStyle name="Comma 11 7 2" xfId="1744" xr:uid="{00000000-0005-0000-0000-0000CF060000}"/>
    <cellStyle name="Comma 11 7 2 2" xfId="1745" xr:uid="{00000000-0005-0000-0000-0000D0060000}"/>
    <cellStyle name="Comma 11 7 2 3" xfId="1746" xr:uid="{00000000-0005-0000-0000-0000D1060000}"/>
    <cellStyle name="Comma 11 8" xfId="1747" xr:uid="{00000000-0005-0000-0000-0000D2060000}"/>
    <cellStyle name="Comma 11 9" xfId="1748" xr:uid="{00000000-0005-0000-0000-0000D3060000}"/>
    <cellStyle name="Comma 12" xfId="1749" xr:uid="{00000000-0005-0000-0000-0000D4060000}"/>
    <cellStyle name="Comma 12 10" xfId="1750" xr:uid="{00000000-0005-0000-0000-0000D5060000}"/>
    <cellStyle name="Comma 12 10 2" xfId="1751" xr:uid="{00000000-0005-0000-0000-0000D6060000}"/>
    <cellStyle name="Comma 12 10 2 2" xfId="1752" xr:uid="{00000000-0005-0000-0000-0000D7060000}"/>
    <cellStyle name="Comma 12 10 2 3" xfId="1753" xr:uid="{00000000-0005-0000-0000-0000D8060000}"/>
    <cellStyle name="Comma 12 10 2 3 2" xfId="1754" xr:uid="{00000000-0005-0000-0000-0000D9060000}"/>
    <cellStyle name="Comma 12 11" xfId="1755" xr:uid="{00000000-0005-0000-0000-0000DA060000}"/>
    <cellStyle name="Comma 12 12" xfId="1756" xr:uid="{00000000-0005-0000-0000-0000DB060000}"/>
    <cellStyle name="Comma 12 12 2" xfId="1757" xr:uid="{00000000-0005-0000-0000-0000DC060000}"/>
    <cellStyle name="Comma 12 12 2 2" xfId="1758" xr:uid="{00000000-0005-0000-0000-0000DD060000}"/>
    <cellStyle name="Comma 12 12 2 3" xfId="1759" xr:uid="{00000000-0005-0000-0000-0000DE060000}"/>
    <cellStyle name="Comma 12 12 2 3 2" xfId="1760" xr:uid="{00000000-0005-0000-0000-0000DF060000}"/>
    <cellStyle name="Comma 12 13" xfId="1761" xr:uid="{00000000-0005-0000-0000-0000E0060000}"/>
    <cellStyle name="Comma 12 2" xfId="1762" xr:uid="{00000000-0005-0000-0000-0000E1060000}"/>
    <cellStyle name="Comma 12 2 2" xfId="1763" xr:uid="{00000000-0005-0000-0000-0000E2060000}"/>
    <cellStyle name="Comma 12 3" xfId="1764" xr:uid="{00000000-0005-0000-0000-0000E3060000}"/>
    <cellStyle name="Comma 12 4" xfId="1765" xr:uid="{00000000-0005-0000-0000-0000E4060000}"/>
    <cellStyle name="Comma 12 5" xfId="1766" xr:uid="{00000000-0005-0000-0000-0000E5060000}"/>
    <cellStyle name="Comma 12 6" xfId="1767" xr:uid="{00000000-0005-0000-0000-0000E6060000}"/>
    <cellStyle name="Comma 12 6 2" xfId="1768" xr:uid="{00000000-0005-0000-0000-0000E7060000}"/>
    <cellStyle name="Comma 12 6 2 2" xfId="1769" xr:uid="{00000000-0005-0000-0000-0000E8060000}"/>
    <cellStyle name="Comma 12 6 2 3" xfId="1770" xr:uid="{00000000-0005-0000-0000-0000E9060000}"/>
    <cellStyle name="Comma 12 7" xfId="1771" xr:uid="{00000000-0005-0000-0000-0000EA060000}"/>
    <cellStyle name="Comma 12 8" xfId="1772" xr:uid="{00000000-0005-0000-0000-0000EB060000}"/>
    <cellStyle name="Comma 12 9" xfId="1773" xr:uid="{00000000-0005-0000-0000-0000EC060000}"/>
    <cellStyle name="Comma 13" xfId="1774" xr:uid="{00000000-0005-0000-0000-0000ED060000}"/>
    <cellStyle name="Comma 13 10" xfId="1775" xr:uid="{00000000-0005-0000-0000-0000EE060000}"/>
    <cellStyle name="Comma 13 2" xfId="1776" xr:uid="{00000000-0005-0000-0000-0000EF060000}"/>
    <cellStyle name="Comma 13 2 2" xfId="1777" xr:uid="{00000000-0005-0000-0000-0000F0060000}"/>
    <cellStyle name="Comma 13 2 2 2" xfId="1778" xr:uid="{00000000-0005-0000-0000-0000F1060000}"/>
    <cellStyle name="Comma 13 2 2 2 2" xfId="1779" xr:uid="{00000000-0005-0000-0000-0000F2060000}"/>
    <cellStyle name="Comma 13 2 2 3" xfId="1780" xr:uid="{00000000-0005-0000-0000-0000F3060000}"/>
    <cellStyle name="Comma 13 2 3" xfId="1781" xr:uid="{00000000-0005-0000-0000-0000F4060000}"/>
    <cellStyle name="Comma 13 2 3 2" xfId="1782" xr:uid="{00000000-0005-0000-0000-0000F5060000}"/>
    <cellStyle name="Comma 13 2 4" xfId="1783" xr:uid="{00000000-0005-0000-0000-0000F6060000}"/>
    <cellStyle name="Comma 13 3" xfId="1784" xr:uid="{00000000-0005-0000-0000-0000F7060000}"/>
    <cellStyle name="Comma 13 3 2" xfId="1785" xr:uid="{00000000-0005-0000-0000-0000F8060000}"/>
    <cellStyle name="Comma 13 3 2 2" xfId="1786" xr:uid="{00000000-0005-0000-0000-0000F9060000}"/>
    <cellStyle name="Comma 13 3 3" xfId="1787" xr:uid="{00000000-0005-0000-0000-0000FA060000}"/>
    <cellStyle name="Comma 13 4" xfId="1788" xr:uid="{00000000-0005-0000-0000-0000FB060000}"/>
    <cellStyle name="Comma 13 4 2" xfId="1789" xr:uid="{00000000-0005-0000-0000-0000FC060000}"/>
    <cellStyle name="Comma 13 4 2 2" xfId="1790" xr:uid="{00000000-0005-0000-0000-0000FD060000}"/>
    <cellStyle name="Comma 13 4 3" xfId="1791" xr:uid="{00000000-0005-0000-0000-0000FE060000}"/>
    <cellStyle name="Comma 13 5" xfId="1792" xr:uid="{00000000-0005-0000-0000-0000FF060000}"/>
    <cellStyle name="Comma 13 5 2" xfId="1793" xr:uid="{00000000-0005-0000-0000-000000070000}"/>
    <cellStyle name="Comma 13 6" xfId="1794" xr:uid="{00000000-0005-0000-0000-000001070000}"/>
    <cellStyle name="Comma 13 6 2" xfId="1795" xr:uid="{00000000-0005-0000-0000-000002070000}"/>
    <cellStyle name="Comma 13 7" xfId="1796" xr:uid="{00000000-0005-0000-0000-000003070000}"/>
    <cellStyle name="Comma 13 7 2" xfId="1797" xr:uid="{00000000-0005-0000-0000-000004070000}"/>
    <cellStyle name="Comma 13 7 2 2" xfId="1798" xr:uid="{00000000-0005-0000-0000-000005070000}"/>
    <cellStyle name="Comma 13 7 3" xfId="1799" xr:uid="{00000000-0005-0000-0000-000006070000}"/>
    <cellStyle name="Comma 13 8" xfId="1800" xr:uid="{00000000-0005-0000-0000-000007070000}"/>
    <cellStyle name="Comma 13 8 2" xfId="1801" xr:uid="{00000000-0005-0000-0000-000008070000}"/>
    <cellStyle name="Comma 13 9" xfId="1802" xr:uid="{00000000-0005-0000-0000-000009070000}"/>
    <cellStyle name="Comma 14" xfId="1803" xr:uid="{00000000-0005-0000-0000-00000A070000}"/>
    <cellStyle name="Comma 14 2" xfId="1804" xr:uid="{00000000-0005-0000-0000-00000B070000}"/>
    <cellStyle name="Comma 14 2 2" xfId="1805" xr:uid="{00000000-0005-0000-0000-00000C070000}"/>
    <cellStyle name="Comma 14 2 2 2" xfId="1806" xr:uid="{00000000-0005-0000-0000-00000D070000}"/>
    <cellStyle name="Comma 14 2 3" xfId="1807" xr:uid="{00000000-0005-0000-0000-00000E070000}"/>
    <cellStyle name="Comma 14 3" xfId="1808" xr:uid="{00000000-0005-0000-0000-00000F070000}"/>
    <cellStyle name="Comma 14 3 2" xfId="1809" xr:uid="{00000000-0005-0000-0000-000010070000}"/>
    <cellStyle name="Comma 14 4" xfId="1810" xr:uid="{00000000-0005-0000-0000-000011070000}"/>
    <cellStyle name="Comma 14 4 2" xfId="1811" xr:uid="{00000000-0005-0000-0000-000012070000}"/>
    <cellStyle name="Comma 14 5" xfId="1812" xr:uid="{00000000-0005-0000-0000-000013070000}"/>
    <cellStyle name="Comma 15" xfId="1813" xr:uid="{00000000-0005-0000-0000-000014070000}"/>
    <cellStyle name="Comma 15 2" xfId="1814" xr:uid="{00000000-0005-0000-0000-000015070000}"/>
    <cellStyle name="Comma 15 2 2" xfId="1815" xr:uid="{00000000-0005-0000-0000-000016070000}"/>
    <cellStyle name="Comma 15 3" xfId="1816" xr:uid="{00000000-0005-0000-0000-000017070000}"/>
    <cellStyle name="Comma 15 3 2" xfId="1817" xr:uid="{00000000-0005-0000-0000-000018070000}"/>
    <cellStyle name="Comma 15 4" xfId="1818" xr:uid="{00000000-0005-0000-0000-000019070000}"/>
    <cellStyle name="Comma 15 5" xfId="1819" xr:uid="{00000000-0005-0000-0000-00001A070000}"/>
    <cellStyle name="Comma 16" xfId="1820" xr:uid="{00000000-0005-0000-0000-00001B070000}"/>
    <cellStyle name="Comma 16 2" xfId="1821" xr:uid="{00000000-0005-0000-0000-00001C070000}"/>
    <cellStyle name="Comma 16 2 2" xfId="1822" xr:uid="{00000000-0005-0000-0000-00001D070000}"/>
    <cellStyle name="Comma 16 3" xfId="1823" xr:uid="{00000000-0005-0000-0000-00001E070000}"/>
    <cellStyle name="Comma 16 3 2" xfId="1824" xr:uid="{00000000-0005-0000-0000-00001F070000}"/>
    <cellStyle name="Comma 16 3 3" xfId="1825" xr:uid="{00000000-0005-0000-0000-000020070000}"/>
    <cellStyle name="Comma 16 3 3 2" xfId="1826" xr:uid="{00000000-0005-0000-0000-000021070000}"/>
    <cellStyle name="Comma 16 4" xfId="1827" xr:uid="{00000000-0005-0000-0000-000022070000}"/>
    <cellStyle name="Comma 17" xfId="1828" xr:uid="{00000000-0005-0000-0000-000023070000}"/>
    <cellStyle name="Comma 17 2" xfId="1829" xr:uid="{00000000-0005-0000-0000-000024070000}"/>
    <cellStyle name="Comma 17 2 2" xfId="1830" xr:uid="{00000000-0005-0000-0000-000025070000}"/>
    <cellStyle name="Comma 17 2 2 2" xfId="1831" xr:uid="{00000000-0005-0000-0000-000026070000}"/>
    <cellStyle name="Comma 17 2 2 2 2" xfId="1832" xr:uid="{00000000-0005-0000-0000-000027070000}"/>
    <cellStyle name="Comma 17 2 2 2 2 2" xfId="1833" xr:uid="{00000000-0005-0000-0000-000028070000}"/>
    <cellStyle name="Comma 17 2 2 2 3" xfId="1834" xr:uid="{00000000-0005-0000-0000-000029070000}"/>
    <cellStyle name="Comma 17 2 2 3" xfId="1835" xr:uid="{00000000-0005-0000-0000-00002A070000}"/>
    <cellStyle name="Comma 17 2 2 3 2" xfId="1836" xr:uid="{00000000-0005-0000-0000-00002B070000}"/>
    <cellStyle name="Comma 17 2 2 4" xfId="1837" xr:uid="{00000000-0005-0000-0000-00002C070000}"/>
    <cellStyle name="Comma 17 2 3" xfId="1838" xr:uid="{00000000-0005-0000-0000-00002D070000}"/>
    <cellStyle name="Comma 17 2 3 2" xfId="1839" xr:uid="{00000000-0005-0000-0000-00002E070000}"/>
    <cellStyle name="Comma 17 2 3 2 2" xfId="1840" xr:uid="{00000000-0005-0000-0000-00002F070000}"/>
    <cellStyle name="Comma 17 2 3 3" xfId="1841" xr:uid="{00000000-0005-0000-0000-000030070000}"/>
    <cellStyle name="Comma 17 2 4" xfId="1842" xr:uid="{00000000-0005-0000-0000-000031070000}"/>
    <cellStyle name="Comma 17 2 4 2" xfId="1843" xr:uid="{00000000-0005-0000-0000-000032070000}"/>
    <cellStyle name="Comma 17 2 5" xfId="1844" xr:uid="{00000000-0005-0000-0000-000033070000}"/>
    <cellStyle name="Comma 17 3" xfId="1845" xr:uid="{00000000-0005-0000-0000-000034070000}"/>
    <cellStyle name="Comma 17 3 2" xfId="1846" xr:uid="{00000000-0005-0000-0000-000035070000}"/>
    <cellStyle name="Comma 17 3 2 2" xfId="1847" xr:uid="{00000000-0005-0000-0000-000036070000}"/>
    <cellStyle name="Comma 17 3 2 2 2" xfId="1848" xr:uid="{00000000-0005-0000-0000-000037070000}"/>
    <cellStyle name="Comma 17 3 2 2 2 2" xfId="1849" xr:uid="{00000000-0005-0000-0000-000038070000}"/>
    <cellStyle name="Comma 17 3 2 2 3" xfId="1850" xr:uid="{00000000-0005-0000-0000-000039070000}"/>
    <cellStyle name="Comma 17 3 2 3" xfId="1851" xr:uid="{00000000-0005-0000-0000-00003A070000}"/>
    <cellStyle name="Comma 17 3 2 3 2" xfId="1852" xr:uid="{00000000-0005-0000-0000-00003B070000}"/>
    <cellStyle name="Comma 17 3 2 4" xfId="1853" xr:uid="{00000000-0005-0000-0000-00003C070000}"/>
    <cellStyle name="Comma 17 3 3" xfId="1854" xr:uid="{00000000-0005-0000-0000-00003D070000}"/>
    <cellStyle name="Comma 17 3 3 2" xfId="1855" xr:uid="{00000000-0005-0000-0000-00003E070000}"/>
    <cellStyle name="Comma 17 3 3 2 2" xfId="1856" xr:uid="{00000000-0005-0000-0000-00003F070000}"/>
    <cellStyle name="Comma 17 3 3 3" xfId="1857" xr:uid="{00000000-0005-0000-0000-000040070000}"/>
    <cellStyle name="Comma 17 3 4" xfId="1858" xr:uid="{00000000-0005-0000-0000-000041070000}"/>
    <cellStyle name="Comma 17 3 4 2" xfId="1859" xr:uid="{00000000-0005-0000-0000-000042070000}"/>
    <cellStyle name="Comma 17 3 5" xfId="1860" xr:uid="{00000000-0005-0000-0000-000043070000}"/>
    <cellStyle name="Comma 17 3 6" xfId="1861" xr:uid="{00000000-0005-0000-0000-000044070000}"/>
    <cellStyle name="Comma 17 4" xfId="1862" xr:uid="{00000000-0005-0000-0000-000045070000}"/>
    <cellStyle name="Comma 17 4 2" xfId="1863" xr:uid="{00000000-0005-0000-0000-000046070000}"/>
    <cellStyle name="Comma 17 4 2 2" xfId="1864" xr:uid="{00000000-0005-0000-0000-000047070000}"/>
    <cellStyle name="Comma 17 4 2 2 2" xfId="1865" xr:uid="{00000000-0005-0000-0000-000048070000}"/>
    <cellStyle name="Comma 17 4 2 3" xfId="1866" xr:uid="{00000000-0005-0000-0000-000049070000}"/>
    <cellStyle name="Comma 17 4 3" xfId="1867" xr:uid="{00000000-0005-0000-0000-00004A070000}"/>
    <cellStyle name="Comma 17 4 3 2" xfId="1868" xr:uid="{00000000-0005-0000-0000-00004B070000}"/>
    <cellStyle name="Comma 17 4 4" xfId="1869" xr:uid="{00000000-0005-0000-0000-00004C070000}"/>
    <cellStyle name="Comma 17 5" xfId="1870" xr:uid="{00000000-0005-0000-0000-00004D070000}"/>
    <cellStyle name="Comma 17 5 2" xfId="1871" xr:uid="{00000000-0005-0000-0000-00004E070000}"/>
    <cellStyle name="Comma 17 5 2 2" xfId="1872" xr:uid="{00000000-0005-0000-0000-00004F070000}"/>
    <cellStyle name="Comma 17 5 3" xfId="1873" xr:uid="{00000000-0005-0000-0000-000050070000}"/>
    <cellStyle name="Comma 17 6" xfId="1874" xr:uid="{00000000-0005-0000-0000-000051070000}"/>
    <cellStyle name="Comma 17 6 2" xfId="1875" xr:uid="{00000000-0005-0000-0000-000052070000}"/>
    <cellStyle name="Comma 17 7" xfId="1876" xr:uid="{00000000-0005-0000-0000-000053070000}"/>
    <cellStyle name="Comma 18" xfId="1877" xr:uid="{00000000-0005-0000-0000-000054070000}"/>
    <cellStyle name="Comma 18 2" xfId="1878" xr:uid="{00000000-0005-0000-0000-000055070000}"/>
    <cellStyle name="Comma 18 2 2" xfId="1879" xr:uid="{00000000-0005-0000-0000-000056070000}"/>
    <cellStyle name="Comma 18 2 2 2" xfId="1880" xr:uid="{00000000-0005-0000-0000-000057070000}"/>
    <cellStyle name="Comma 18 2 3" xfId="1881" xr:uid="{00000000-0005-0000-0000-000058070000}"/>
    <cellStyle name="Comma 18 3" xfId="1882" xr:uid="{00000000-0005-0000-0000-000059070000}"/>
    <cellStyle name="Comma 18 3 2" xfId="1883" xr:uid="{00000000-0005-0000-0000-00005A070000}"/>
    <cellStyle name="Comma 18 3 3" xfId="1884" xr:uid="{00000000-0005-0000-0000-00005B070000}"/>
    <cellStyle name="Comma 18 4" xfId="1885" xr:uid="{00000000-0005-0000-0000-00005C070000}"/>
    <cellStyle name="Comma 18 4 2" xfId="1886" xr:uid="{00000000-0005-0000-0000-00005D070000}"/>
    <cellStyle name="Comma 18 5" xfId="1887" xr:uid="{00000000-0005-0000-0000-00005E070000}"/>
    <cellStyle name="Comma 18 6" xfId="1888" xr:uid="{00000000-0005-0000-0000-00005F070000}"/>
    <cellStyle name="Comma 19" xfId="1889" xr:uid="{00000000-0005-0000-0000-000060070000}"/>
    <cellStyle name="Comma 19 2" xfId="1890" xr:uid="{00000000-0005-0000-0000-000061070000}"/>
    <cellStyle name="Comma 19 2 2" xfId="1891" xr:uid="{00000000-0005-0000-0000-000062070000}"/>
    <cellStyle name="Comma 19 3" xfId="1892" xr:uid="{00000000-0005-0000-0000-000063070000}"/>
    <cellStyle name="Comma 19 3 2" xfId="1893" xr:uid="{00000000-0005-0000-0000-000064070000}"/>
    <cellStyle name="Comma 19 4" xfId="1894" xr:uid="{00000000-0005-0000-0000-000065070000}"/>
    <cellStyle name="Comma 2" xfId="68" xr:uid="{00000000-0005-0000-0000-000066070000}"/>
    <cellStyle name="Comma 2 10" xfId="48573" xr:uid="{00000000-0005-0000-0000-000067070000}"/>
    <cellStyle name="Comma 2 2" xfId="1895" xr:uid="{00000000-0005-0000-0000-000068070000}"/>
    <cellStyle name="Comma 2 2 2" xfId="1896" xr:uid="{00000000-0005-0000-0000-000069070000}"/>
    <cellStyle name="Comma 2 2 2 2" xfId="1897" xr:uid="{00000000-0005-0000-0000-00006A070000}"/>
    <cellStyle name="Comma 2 2 2 2 2" xfId="1898" xr:uid="{00000000-0005-0000-0000-00006B070000}"/>
    <cellStyle name="Comma 2 2 2 3" xfId="1899" xr:uid="{00000000-0005-0000-0000-00006C070000}"/>
    <cellStyle name="Comma 2 2 2 4" xfId="48586" xr:uid="{00000000-0005-0000-0000-00006D070000}"/>
    <cellStyle name="Comma 2 2 2 5" xfId="48587" xr:uid="{00000000-0005-0000-0000-00006E070000}"/>
    <cellStyle name="Comma 2 2 3" xfId="1900" xr:uid="{00000000-0005-0000-0000-00006F070000}"/>
    <cellStyle name="Comma 2 2 3 2" xfId="1901" xr:uid="{00000000-0005-0000-0000-000070070000}"/>
    <cellStyle name="Comma 2 2 3 2 2" xfId="1902" xr:uid="{00000000-0005-0000-0000-000071070000}"/>
    <cellStyle name="Comma 2 2 3 3" xfId="1903" xr:uid="{00000000-0005-0000-0000-000072070000}"/>
    <cellStyle name="Comma 2 2 3 3 2" xfId="1904" xr:uid="{00000000-0005-0000-0000-000073070000}"/>
    <cellStyle name="Comma 2 2 4" xfId="1905" xr:uid="{00000000-0005-0000-0000-000074070000}"/>
    <cellStyle name="Comma 2 2 4 2" xfId="1906" xr:uid="{00000000-0005-0000-0000-000075070000}"/>
    <cellStyle name="Comma 2 2 4 2 2" xfId="1907" xr:uid="{00000000-0005-0000-0000-000076070000}"/>
    <cellStyle name="Comma 2 2 4 3" xfId="1908" xr:uid="{00000000-0005-0000-0000-000077070000}"/>
    <cellStyle name="Comma 2 2 5" xfId="1909" xr:uid="{00000000-0005-0000-0000-000078070000}"/>
    <cellStyle name="Comma 2 2 5 2" xfId="1910" xr:uid="{00000000-0005-0000-0000-000079070000}"/>
    <cellStyle name="Comma 2 2 6" xfId="1911" xr:uid="{00000000-0005-0000-0000-00007A070000}"/>
    <cellStyle name="Comma 2 2 6 2" xfId="1912" xr:uid="{00000000-0005-0000-0000-00007B070000}"/>
    <cellStyle name="Comma 2 2 7" xfId="1913" xr:uid="{00000000-0005-0000-0000-00007C070000}"/>
    <cellStyle name="Comma 2 2 8" xfId="1914" xr:uid="{00000000-0005-0000-0000-00007D070000}"/>
    <cellStyle name="Comma 2 3" xfId="1915" xr:uid="{00000000-0005-0000-0000-00007E070000}"/>
    <cellStyle name="Comma 2 3 2" xfId="1916" xr:uid="{00000000-0005-0000-0000-00007F070000}"/>
    <cellStyle name="Comma 2 3 2 2" xfId="1917" xr:uid="{00000000-0005-0000-0000-000080070000}"/>
    <cellStyle name="Comma 2 3 2 2 2" xfId="1918" xr:uid="{00000000-0005-0000-0000-000081070000}"/>
    <cellStyle name="Comma 2 3 2 3" xfId="1919" xr:uid="{00000000-0005-0000-0000-000082070000}"/>
    <cellStyle name="Comma 2 3 3" xfId="1920" xr:uid="{00000000-0005-0000-0000-000083070000}"/>
    <cellStyle name="Comma 2 3 3 2" xfId="1921" xr:uid="{00000000-0005-0000-0000-000084070000}"/>
    <cellStyle name="Comma 2 3 3 2 2" xfId="1922" xr:uid="{00000000-0005-0000-0000-000085070000}"/>
    <cellStyle name="Comma 2 3 3 3" xfId="1923" xr:uid="{00000000-0005-0000-0000-000086070000}"/>
    <cellStyle name="Comma 2 3 4" xfId="1924" xr:uid="{00000000-0005-0000-0000-000087070000}"/>
    <cellStyle name="Comma 2 3 4 2" xfId="1925" xr:uid="{00000000-0005-0000-0000-000088070000}"/>
    <cellStyle name="Comma 2 3 4 2 2" xfId="1926" xr:uid="{00000000-0005-0000-0000-000089070000}"/>
    <cellStyle name="Comma 2 3 4 2 3" xfId="1927" xr:uid="{00000000-0005-0000-0000-00008A070000}"/>
    <cellStyle name="Comma 2 3 4 3" xfId="1928" xr:uid="{00000000-0005-0000-0000-00008B070000}"/>
    <cellStyle name="Comma 2 3 4 4" xfId="1929" xr:uid="{00000000-0005-0000-0000-00008C070000}"/>
    <cellStyle name="Comma 2 3 4 5" xfId="1930" xr:uid="{00000000-0005-0000-0000-00008D070000}"/>
    <cellStyle name="Comma 2 3 4 5 2" xfId="1931" xr:uid="{00000000-0005-0000-0000-00008E070000}"/>
    <cellStyle name="Comma 2 3 4 6" xfId="1932" xr:uid="{00000000-0005-0000-0000-00008F070000}"/>
    <cellStyle name="Comma 2 3 5" xfId="1933" xr:uid="{00000000-0005-0000-0000-000090070000}"/>
    <cellStyle name="Comma 2 4" xfId="1934" xr:uid="{00000000-0005-0000-0000-000091070000}"/>
    <cellStyle name="Comma 2 4 2" xfId="1935" xr:uid="{00000000-0005-0000-0000-000092070000}"/>
    <cellStyle name="Comma 2 4 2 2" xfId="1936" xr:uid="{00000000-0005-0000-0000-000093070000}"/>
    <cellStyle name="Comma 2 4 2 2 2" xfId="1937" xr:uid="{00000000-0005-0000-0000-000094070000}"/>
    <cellStyle name="Comma 2 4 2 3" xfId="1938" xr:uid="{00000000-0005-0000-0000-000095070000}"/>
    <cellStyle name="Comma 2 4 2 3 2" xfId="1939" xr:uid="{00000000-0005-0000-0000-000096070000}"/>
    <cellStyle name="Comma 2 4 2 4" xfId="1940" xr:uid="{00000000-0005-0000-0000-000097070000}"/>
    <cellStyle name="Comma 2 4 3" xfId="1941" xr:uid="{00000000-0005-0000-0000-000098070000}"/>
    <cellStyle name="Comma 2 4 3 2" xfId="1942" xr:uid="{00000000-0005-0000-0000-000099070000}"/>
    <cellStyle name="Comma 2 4 3 2 2" xfId="1943" xr:uid="{00000000-0005-0000-0000-00009A070000}"/>
    <cellStyle name="Comma 2 4 4" xfId="1944" xr:uid="{00000000-0005-0000-0000-00009B070000}"/>
    <cellStyle name="Comma 2 4 4 2" xfId="1945" xr:uid="{00000000-0005-0000-0000-00009C070000}"/>
    <cellStyle name="Comma 2 4 5" xfId="1946" xr:uid="{00000000-0005-0000-0000-00009D070000}"/>
    <cellStyle name="Comma 2 5" xfId="1947" xr:uid="{00000000-0005-0000-0000-00009E070000}"/>
    <cellStyle name="Comma 2 5 2" xfId="1948" xr:uid="{00000000-0005-0000-0000-00009F070000}"/>
    <cellStyle name="Comma 2 5 2 2" xfId="1949" xr:uid="{00000000-0005-0000-0000-0000A0070000}"/>
    <cellStyle name="Comma 2 5 2 2 2" xfId="1950" xr:uid="{00000000-0005-0000-0000-0000A1070000}"/>
    <cellStyle name="Comma 2 5 2 3" xfId="1951" xr:uid="{00000000-0005-0000-0000-0000A2070000}"/>
    <cellStyle name="Comma 2 5 2 3 2" xfId="1952" xr:uid="{00000000-0005-0000-0000-0000A3070000}"/>
    <cellStyle name="Comma 2 5 2 4" xfId="1953" xr:uid="{00000000-0005-0000-0000-0000A4070000}"/>
    <cellStyle name="Comma 2 5 3" xfId="1954" xr:uid="{00000000-0005-0000-0000-0000A5070000}"/>
    <cellStyle name="Comma 2 5 3 2" xfId="1955" xr:uid="{00000000-0005-0000-0000-0000A6070000}"/>
    <cellStyle name="Comma 2 5 3 2 2" xfId="1956" xr:uid="{00000000-0005-0000-0000-0000A7070000}"/>
    <cellStyle name="Comma 2 5 4" xfId="1957" xr:uid="{00000000-0005-0000-0000-0000A8070000}"/>
    <cellStyle name="Comma 2 5 4 2" xfId="1958" xr:uid="{00000000-0005-0000-0000-0000A9070000}"/>
    <cellStyle name="Comma 2 5 5" xfId="1959" xr:uid="{00000000-0005-0000-0000-0000AA070000}"/>
    <cellStyle name="Comma 2 6" xfId="1960" xr:uid="{00000000-0005-0000-0000-0000AB070000}"/>
    <cellStyle name="Comma 2 6 2" xfId="1961" xr:uid="{00000000-0005-0000-0000-0000AC070000}"/>
    <cellStyle name="Comma 2 6 2 2" xfId="1962" xr:uid="{00000000-0005-0000-0000-0000AD070000}"/>
    <cellStyle name="Comma 2 6 2 2 2" xfId="1963" xr:uid="{00000000-0005-0000-0000-0000AE070000}"/>
    <cellStyle name="Comma 2 6 2 3" xfId="1964" xr:uid="{00000000-0005-0000-0000-0000AF070000}"/>
    <cellStyle name="Comma 2 6 2 3 2" xfId="1965" xr:uid="{00000000-0005-0000-0000-0000B0070000}"/>
    <cellStyle name="Comma 2 6 2 4" xfId="1966" xr:uid="{00000000-0005-0000-0000-0000B1070000}"/>
    <cellStyle name="Comma 2 6 3" xfId="1967" xr:uid="{00000000-0005-0000-0000-0000B2070000}"/>
    <cellStyle name="Comma 2 6 3 2" xfId="1968" xr:uid="{00000000-0005-0000-0000-0000B3070000}"/>
    <cellStyle name="Comma 2 6 4" xfId="1969" xr:uid="{00000000-0005-0000-0000-0000B4070000}"/>
    <cellStyle name="Comma 2 6 4 2" xfId="1970" xr:uid="{00000000-0005-0000-0000-0000B5070000}"/>
    <cellStyle name="Comma 2 6 5" xfId="1971" xr:uid="{00000000-0005-0000-0000-0000B6070000}"/>
    <cellStyle name="Comma 2 7" xfId="1972" xr:uid="{00000000-0005-0000-0000-0000B7070000}"/>
    <cellStyle name="Comma 2 7 2" xfId="1973" xr:uid="{00000000-0005-0000-0000-0000B8070000}"/>
    <cellStyle name="Comma 2 7 2 2" xfId="1974" xr:uid="{00000000-0005-0000-0000-0000B9070000}"/>
    <cellStyle name="Comma 2 7 3" xfId="1975" xr:uid="{00000000-0005-0000-0000-0000BA070000}"/>
    <cellStyle name="Comma 2 7 3 2" xfId="1976" xr:uid="{00000000-0005-0000-0000-0000BB070000}"/>
    <cellStyle name="Comma 2 7 4" xfId="1977" xr:uid="{00000000-0005-0000-0000-0000BC070000}"/>
    <cellStyle name="Comma 2 8" xfId="1978" xr:uid="{00000000-0005-0000-0000-0000BD070000}"/>
    <cellStyle name="Comma 2 8 2" xfId="1979" xr:uid="{00000000-0005-0000-0000-0000BE070000}"/>
    <cellStyle name="Comma 2 8 2 2" xfId="1980" xr:uid="{00000000-0005-0000-0000-0000BF070000}"/>
    <cellStyle name="Comma 2 9" xfId="1981" xr:uid="{00000000-0005-0000-0000-0000C0070000}"/>
    <cellStyle name="Comma 2_Allocators" xfId="1982" xr:uid="{00000000-0005-0000-0000-0000C1070000}"/>
    <cellStyle name="Comma 20" xfId="1983" xr:uid="{00000000-0005-0000-0000-0000C2070000}"/>
    <cellStyle name="Comma 20 2" xfId="1984" xr:uid="{00000000-0005-0000-0000-0000C3070000}"/>
    <cellStyle name="Comma 20 2 2" xfId="1985" xr:uid="{00000000-0005-0000-0000-0000C4070000}"/>
    <cellStyle name="Comma 20 2 2 2" xfId="1986" xr:uid="{00000000-0005-0000-0000-0000C5070000}"/>
    <cellStyle name="Comma 20 2 2 2 2" xfId="1987" xr:uid="{00000000-0005-0000-0000-0000C6070000}"/>
    <cellStyle name="Comma 20 2 2 2 2 2" xfId="1988" xr:uid="{00000000-0005-0000-0000-0000C7070000}"/>
    <cellStyle name="Comma 20 2 2 2 3" xfId="1989" xr:uid="{00000000-0005-0000-0000-0000C8070000}"/>
    <cellStyle name="Comma 20 2 2 3" xfId="1990" xr:uid="{00000000-0005-0000-0000-0000C9070000}"/>
    <cellStyle name="Comma 20 2 2 3 2" xfId="1991" xr:uid="{00000000-0005-0000-0000-0000CA070000}"/>
    <cellStyle name="Comma 20 2 2 4" xfId="1992" xr:uid="{00000000-0005-0000-0000-0000CB070000}"/>
    <cellStyle name="Comma 20 2 3" xfId="1993" xr:uid="{00000000-0005-0000-0000-0000CC070000}"/>
    <cellStyle name="Comma 20 2 3 2" xfId="1994" xr:uid="{00000000-0005-0000-0000-0000CD070000}"/>
    <cellStyle name="Comma 20 2 3 2 2" xfId="1995" xr:uid="{00000000-0005-0000-0000-0000CE070000}"/>
    <cellStyle name="Comma 20 2 3 3" xfId="1996" xr:uid="{00000000-0005-0000-0000-0000CF070000}"/>
    <cellStyle name="Comma 20 2 4" xfId="1997" xr:uid="{00000000-0005-0000-0000-0000D0070000}"/>
    <cellStyle name="Comma 20 2 4 2" xfId="1998" xr:uid="{00000000-0005-0000-0000-0000D1070000}"/>
    <cellStyle name="Comma 20 2 5" xfId="1999" xr:uid="{00000000-0005-0000-0000-0000D2070000}"/>
    <cellStyle name="Comma 20 3" xfId="2000" xr:uid="{00000000-0005-0000-0000-0000D3070000}"/>
    <cellStyle name="Comma 20 3 2" xfId="2001" xr:uid="{00000000-0005-0000-0000-0000D4070000}"/>
    <cellStyle name="Comma 20 3 2 2" xfId="2002" xr:uid="{00000000-0005-0000-0000-0000D5070000}"/>
    <cellStyle name="Comma 20 3 2 2 2" xfId="2003" xr:uid="{00000000-0005-0000-0000-0000D6070000}"/>
    <cellStyle name="Comma 20 3 2 2 2 2" xfId="2004" xr:uid="{00000000-0005-0000-0000-0000D7070000}"/>
    <cellStyle name="Comma 20 3 2 2 3" xfId="2005" xr:uid="{00000000-0005-0000-0000-0000D8070000}"/>
    <cellStyle name="Comma 20 3 2 3" xfId="2006" xr:uid="{00000000-0005-0000-0000-0000D9070000}"/>
    <cellStyle name="Comma 20 3 2 3 2" xfId="2007" xr:uid="{00000000-0005-0000-0000-0000DA070000}"/>
    <cellStyle name="Comma 20 3 2 4" xfId="2008" xr:uid="{00000000-0005-0000-0000-0000DB070000}"/>
    <cellStyle name="Comma 20 3 3" xfId="2009" xr:uid="{00000000-0005-0000-0000-0000DC070000}"/>
    <cellStyle name="Comma 20 3 3 2" xfId="2010" xr:uid="{00000000-0005-0000-0000-0000DD070000}"/>
    <cellStyle name="Comma 20 3 3 2 2" xfId="2011" xr:uid="{00000000-0005-0000-0000-0000DE070000}"/>
    <cellStyle name="Comma 20 3 3 3" xfId="2012" xr:uid="{00000000-0005-0000-0000-0000DF070000}"/>
    <cellStyle name="Comma 20 3 4" xfId="2013" xr:uid="{00000000-0005-0000-0000-0000E0070000}"/>
    <cellStyle name="Comma 20 3 4 2" xfId="2014" xr:uid="{00000000-0005-0000-0000-0000E1070000}"/>
    <cellStyle name="Comma 20 3 5" xfId="2015" xr:uid="{00000000-0005-0000-0000-0000E2070000}"/>
    <cellStyle name="Comma 20 4" xfId="2016" xr:uid="{00000000-0005-0000-0000-0000E3070000}"/>
    <cellStyle name="Comma 20 4 2" xfId="2017" xr:uid="{00000000-0005-0000-0000-0000E4070000}"/>
    <cellStyle name="Comma 20 4 2 2" xfId="2018" xr:uid="{00000000-0005-0000-0000-0000E5070000}"/>
    <cellStyle name="Comma 20 4 2 2 2" xfId="2019" xr:uid="{00000000-0005-0000-0000-0000E6070000}"/>
    <cellStyle name="Comma 20 4 2 3" xfId="2020" xr:uid="{00000000-0005-0000-0000-0000E7070000}"/>
    <cellStyle name="Comma 20 4 3" xfId="2021" xr:uid="{00000000-0005-0000-0000-0000E8070000}"/>
    <cellStyle name="Comma 20 4 3 2" xfId="2022" xr:uid="{00000000-0005-0000-0000-0000E9070000}"/>
    <cellStyle name="Comma 20 4 4" xfId="2023" xr:uid="{00000000-0005-0000-0000-0000EA070000}"/>
    <cellStyle name="Comma 20 5" xfId="2024" xr:uid="{00000000-0005-0000-0000-0000EB070000}"/>
    <cellStyle name="Comma 20 5 2" xfId="2025" xr:uid="{00000000-0005-0000-0000-0000EC070000}"/>
    <cellStyle name="Comma 20 5 2 2" xfId="2026" xr:uid="{00000000-0005-0000-0000-0000ED070000}"/>
    <cellStyle name="Comma 20 5 3" xfId="2027" xr:uid="{00000000-0005-0000-0000-0000EE070000}"/>
    <cellStyle name="Comma 20 6" xfId="2028" xr:uid="{00000000-0005-0000-0000-0000EF070000}"/>
    <cellStyle name="Comma 20 6 2" xfId="2029" xr:uid="{00000000-0005-0000-0000-0000F0070000}"/>
    <cellStyle name="Comma 20 7" xfId="2030" xr:uid="{00000000-0005-0000-0000-0000F1070000}"/>
    <cellStyle name="Comma 21" xfId="2031" xr:uid="{00000000-0005-0000-0000-0000F2070000}"/>
    <cellStyle name="Comma 21 2" xfId="2032" xr:uid="{00000000-0005-0000-0000-0000F3070000}"/>
    <cellStyle name="Comma 21 3" xfId="2033" xr:uid="{00000000-0005-0000-0000-0000F4070000}"/>
    <cellStyle name="Comma 21 3 2" xfId="2034" xr:uid="{00000000-0005-0000-0000-0000F5070000}"/>
    <cellStyle name="Comma 22" xfId="2035" xr:uid="{00000000-0005-0000-0000-0000F6070000}"/>
    <cellStyle name="Comma 22 2" xfId="2036" xr:uid="{00000000-0005-0000-0000-0000F7070000}"/>
    <cellStyle name="Comma 22 3" xfId="2037" xr:uid="{00000000-0005-0000-0000-0000F8070000}"/>
    <cellStyle name="Comma 22 3 2" xfId="2038" xr:uid="{00000000-0005-0000-0000-0000F9070000}"/>
    <cellStyle name="Comma 22 4" xfId="2039" xr:uid="{00000000-0005-0000-0000-0000FA070000}"/>
    <cellStyle name="Comma 23" xfId="2040" xr:uid="{00000000-0005-0000-0000-0000FB070000}"/>
    <cellStyle name="Comma 23 2" xfId="2041" xr:uid="{00000000-0005-0000-0000-0000FC070000}"/>
    <cellStyle name="Comma 23 3" xfId="2042" xr:uid="{00000000-0005-0000-0000-0000FD070000}"/>
    <cellStyle name="Comma 23 3 2" xfId="2043" xr:uid="{00000000-0005-0000-0000-0000FE070000}"/>
    <cellStyle name="Comma 24" xfId="2044" xr:uid="{00000000-0005-0000-0000-0000FF070000}"/>
    <cellStyle name="Comma 24 2" xfId="2045" xr:uid="{00000000-0005-0000-0000-000000080000}"/>
    <cellStyle name="Comma 24 3" xfId="2046" xr:uid="{00000000-0005-0000-0000-000001080000}"/>
    <cellStyle name="Comma 24 3 2" xfId="2047" xr:uid="{00000000-0005-0000-0000-000002080000}"/>
    <cellStyle name="Comma 25" xfId="2048" xr:uid="{00000000-0005-0000-0000-000003080000}"/>
    <cellStyle name="Comma 25 2" xfId="2049" xr:uid="{00000000-0005-0000-0000-000004080000}"/>
    <cellStyle name="Comma 25 3" xfId="2050" xr:uid="{00000000-0005-0000-0000-000005080000}"/>
    <cellStyle name="Comma 25 3 2" xfId="2051" xr:uid="{00000000-0005-0000-0000-000006080000}"/>
    <cellStyle name="Comma 25 4" xfId="2052" xr:uid="{00000000-0005-0000-0000-000007080000}"/>
    <cellStyle name="Comma 26" xfId="2053" xr:uid="{00000000-0005-0000-0000-000008080000}"/>
    <cellStyle name="Comma 26 2" xfId="2054" xr:uid="{00000000-0005-0000-0000-000009080000}"/>
    <cellStyle name="Comma 26 3" xfId="2055" xr:uid="{00000000-0005-0000-0000-00000A080000}"/>
    <cellStyle name="Comma 26 3 2" xfId="2056" xr:uid="{00000000-0005-0000-0000-00000B080000}"/>
    <cellStyle name="Comma 27" xfId="2057" xr:uid="{00000000-0005-0000-0000-00000C080000}"/>
    <cellStyle name="Comma 27 2" xfId="2058" xr:uid="{00000000-0005-0000-0000-00000D080000}"/>
    <cellStyle name="Comma 27 3" xfId="2059" xr:uid="{00000000-0005-0000-0000-00000E080000}"/>
    <cellStyle name="Comma 27 3 2" xfId="2060" xr:uid="{00000000-0005-0000-0000-00000F080000}"/>
    <cellStyle name="Comma 28" xfId="2061" xr:uid="{00000000-0005-0000-0000-000010080000}"/>
    <cellStyle name="Comma 28 2" xfId="2062" xr:uid="{00000000-0005-0000-0000-000011080000}"/>
    <cellStyle name="Comma 28 3" xfId="2063" xr:uid="{00000000-0005-0000-0000-000012080000}"/>
    <cellStyle name="Comma 29" xfId="2064" xr:uid="{00000000-0005-0000-0000-000013080000}"/>
    <cellStyle name="Comma 29 2" xfId="2065" xr:uid="{00000000-0005-0000-0000-000014080000}"/>
    <cellStyle name="Comma 3" xfId="64" xr:uid="{00000000-0005-0000-0000-000015080000}"/>
    <cellStyle name="Comma 3 10" xfId="2066" xr:uid="{00000000-0005-0000-0000-000016080000}"/>
    <cellStyle name="Comma 3 10 2" xfId="2067" xr:uid="{00000000-0005-0000-0000-000017080000}"/>
    <cellStyle name="Comma 3 10 2 2" xfId="2068" xr:uid="{00000000-0005-0000-0000-000018080000}"/>
    <cellStyle name="Comma 3 10 2 2 2" xfId="2069" xr:uid="{00000000-0005-0000-0000-000019080000}"/>
    <cellStyle name="Comma 3 10 2 2 2 2" xfId="2070" xr:uid="{00000000-0005-0000-0000-00001A080000}"/>
    <cellStyle name="Comma 3 10 2 2 2 2 2" xfId="2071" xr:uid="{00000000-0005-0000-0000-00001B080000}"/>
    <cellStyle name="Comma 3 10 2 2 2 3" xfId="2072" xr:uid="{00000000-0005-0000-0000-00001C080000}"/>
    <cellStyle name="Comma 3 10 2 2 3" xfId="2073" xr:uid="{00000000-0005-0000-0000-00001D080000}"/>
    <cellStyle name="Comma 3 10 2 2 3 2" xfId="2074" xr:uid="{00000000-0005-0000-0000-00001E080000}"/>
    <cellStyle name="Comma 3 10 2 2 4" xfId="2075" xr:uid="{00000000-0005-0000-0000-00001F080000}"/>
    <cellStyle name="Comma 3 10 2 3" xfId="2076" xr:uid="{00000000-0005-0000-0000-000020080000}"/>
    <cellStyle name="Comma 3 10 2 3 2" xfId="2077" xr:uid="{00000000-0005-0000-0000-000021080000}"/>
    <cellStyle name="Comma 3 10 2 3 2 2" xfId="2078" xr:uid="{00000000-0005-0000-0000-000022080000}"/>
    <cellStyle name="Comma 3 10 2 3 3" xfId="2079" xr:uid="{00000000-0005-0000-0000-000023080000}"/>
    <cellStyle name="Comma 3 10 2 4" xfId="2080" xr:uid="{00000000-0005-0000-0000-000024080000}"/>
    <cellStyle name="Comma 3 10 2 4 2" xfId="2081" xr:uid="{00000000-0005-0000-0000-000025080000}"/>
    <cellStyle name="Comma 3 10 2 5" xfId="2082" xr:uid="{00000000-0005-0000-0000-000026080000}"/>
    <cellStyle name="Comma 3 10 3" xfId="2083" xr:uid="{00000000-0005-0000-0000-000027080000}"/>
    <cellStyle name="Comma 3 10 3 2" xfId="2084" xr:uid="{00000000-0005-0000-0000-000028080000}"/>
    <cellStyle name="Comma 3 10 3 2 2" xfId="2085" xr:uid="{00000000-0005-0000-0000-000029080000}"/>
    <cellStyle name="Comma 3 10 3 2 2 2" xfId="2086" xr:uid="{00000000-0005-0000-0000-00002A080000}"/>
    <cellStyle name="Comma 3 10 3 2 2 2 2" xfId="2087" xr:uid="{00000000-0005-0000-0000-00002B080000}"/>
    <cellStyle name="Comma 3 10 3 2 2 3" xfId="2088" xr:uid="{00000000-0005-0000-0000-00002C080000}"/>
    <cellStyle name="Comma 3 10 3 2 3" xfId="2089" xr:uid="{00000000-0005-0000-0000-00002D080000}"/>
    <cellStyle name="Comma 3 10 3 2 3 2" xfId="2090" xr:uid="{00000000-0005-0000-0000-00002E080000}"/>
    <cellStyle name="Comma 3 10 3 2 4" xfId="2091" xr:uid="{00000000-0005-0000-0000-00002F080000}"/>
    <cellStyle name="Comma 3 10 3 3" xfId="2092" xr:uid="{00000000-0005-0000-0000-000030080000}"/>
    <cellStyle name="Comma 3 10 3 3 2" xfId="2093" xr:uid="{00000000-0005-0000-0000-000031080000}"/>
    <cellStyle name="Comma 3 10 3 3 2 2" xfId="2094" xr:uid="{00000000-0005-0000-0000-000032080000}"/>
    <cellStyle name="Comma 3 10 3 3 3" xfId="2095" xr:uid="{00000000-0005-0000-0000-000033080000}"/>
    <cellStyle name="Comma 3 10 3 4" xfId="2096" xr:uid="{00000000-0005-0000-0000-000034080000}"/>
    <cellStyle name="Comma 3 10 3 4 2" xfId="2097" xr:uid="{00000000-0005-0000-0000-000035080000}"/>
    <cellStyle name="Comma 3 10 3 5" xfId="2098" xr:uid="{00000000-0005-0000-0000-000036080000}"/>
    <cellStyle name="Comma 3 10 4" xfId="2099" xr:uid="{00000000-0005-0000-0000-000037080000}"/>
    <cellStyle name="Comma 3 10 4 2" xfId="2100" xr:uid="{00000000-0005-0000-0000-000038080000}"/>
    <cellStyle name="Comma 3 10 4 2 2" xfId="2101" xr:uid="{00000000-0005-0000-0000-000039080000}"/>
    <cellStyle name="Comma 3 10 4 2 2 2" xfId="2102" xr:uid="{00000000-0005-0000-0000-00003A080000}"/>
    <cellStyle name="Comma 3 10 4 2 3" xfId="2103" xr:uid="{00000000-0005-0000-0000-00003B080000}"/>
    <cellStyle name="Comma 3 10 4 3" xfId="2104" xr:uid="{00000000-0005-0000-0000-00003C080000}"/>
    <cellStyle name="Comma 3 10 4 3 2" xfId="2105" xr:uid="{00000000-0005-0000-0000-00003D080000}"/>
    <cellStyle name="Comma 3 10 4 4" xfId="2106" xr:uid="{00000000-0005-0000-0000-00003E080000}"/>
    <cellStyle name="Comma 3 10 5" xfId="2107" xr:uid="{00000000-0005-0000-0000-00003F080000}"/>
    <cellStyle name="Comma 3 10 5 2" xfId="2108" xr:uid="{00000000-0005-0000-0000-000040080000}"/>
    <cellStyle name="Comma 3 10 5 2 2" xfId="2109" xr:uid="{00000000-0005-0000-0000-000041080000}"/>
    <cellStyle name="Comma 3 10 5 3" xfId="2110" xr:uid="{00000000-0005-0000-0000-000042080000}"/>
    <cellStyle name="Comma 3 10 6" xfId="2111" xr:uid="{00000000-0005-0000-0000-000043080000}"/>
    <cellStyle name="Comma 3 10 6 2" xfId="2112" xr:uid="{00000000-0005-0000-0000-000044080000}"/>
    <cellStyle name="Comma 3 10 7" xfId="2113" xr:uid="{00000000-0005-0000-0000-000045080000}"/>
    <cellStyle name="Comma 3 11" xfId="2114" xr:uid="{00000000-0005-0000-0000-000046080000}"/>
    <cellStyle name="Comma 3 11 2" xfId="2115" xr:uid="{00000000-0005-0000-0000-000047080000}"/>
    <cellStyle name="Comma 3 11 3" xfId="2116" xr:uid="{00000000-0005-0000-0000-000048080000}"/>
    <cellStyle name="Comma 3 12" xfId="2117" xr:uid="{00000000-0005-0000-0000-000049080000}"/>
    <cellStyle name="Comma 3 12 2" xfId="2118" xr:uid="{00000000-0005-0000-0000-00004A080000}"/>
    <cellStyle name="Comma 3 12 2 2" xfId="2119" xr:uid="{00000000-0005-0000-0000-00004B080000}"/>
    <cellStyle name="Comma 3 12 2 2 2" xfId="2120" xr:uid="{00000000-0005-0000-0000-00004C080000}"/>
    <cellStyle name="Comma 3 12 2 2 2 2" xfId="2121" xr:uid="{00000000-0005-0000-0000-00004D080000}"/>
    <cellStyle name="Comma 3 12 2 2 3" xfId="2122" xr:uid="{00000000-0005-0000-0000-00004E080000}"/>
    <cellStyle name="Comma 3 12 2 3" xfId="2123" xr:uid="{00000000-0005-0000-0000-00004F080000}"/>
    <cellStyle name="Comma 3 12 2 3 2" xfId="2124" xr:uid="{00000000-0005-0000-0000-000050080000}"/>
    <cellStyle name="Comma 3 12 2 4" xfId="2125" xr:uid="{00000000-0005-0000-0000-000051080000}"/>
    <cellStyle name="Comma 3 12 3" xfId="2126" xr:uid="{00000000-0005-0000-0000-000052080000}"/>
    <cellStyle name="Comma 3 12 3 2" xfId="2127" xr:uid="{00000000-0005-0000-0000-000053080000}"/>
    <cellStyle name="Comma 3 12 3 2 2" xfId="2128" xr:uid="{00000000-0005-0000-0000-000054080000}"/>
    <cellStyle name="Comma 3 12 3 3" xfId="2129" xr:uid="{00000000-0005-0000-0000-000055080000}"/>
    <cellStyle name="Comma 3 12 4" xfId="2130" xr:uid="{00000000-0005-0000-0000-000056080000}"/>
    <cellStyle name="Comma 3 12 4 2" xfId="2131" xr:uid="{00000000-0005-0000-0000-000057080000}"/>
    <cellStyle name="Comma 3 12 5" xfId="2132" xr:uid="{00000000-0005-0000-0000-000058080000}"/>
    <cellStyle name="Comma 3 13" xfId="2133" xr:uid="{00000000-0005-0000-0000-000059080000}"/>
    <cellStyle name="Comma 3 13 2" xfId="2134" xr:uid="{00000000-0005-0000-0000-00005A080000}"/>
    <cellStyle name="Comma 3 13 2 2" xfId="2135" xr:uid="{00000000-0005-0000-0000-00005B080000}"/>
    <cellStyle name="Comma 3 13 3" xfId="2136" xr:uid="{00000000-0005-0000-0000-00005C080000}"/>
    <cellStyle name="Comma 3 14" xfId="2137" xr:uid="{00000000-0005-0000-0000-00005D080000}"/>
    <cellStyle name="Comma 3 14 2" xfId="2138" xr:uid="{00000000-0005-0000-0000-00005E080000}"/>
    <cellStyle name="Comma 3 15" xfId="2139" xr:uid="{00000000-0005-0000-0000-00005F080000}"/>
    <cellStyle name="Comma 3 16" xfId="2140" xr:uid="{00000000-0005-0000-0000-000060080000}"/>
    <cellStyle name="Comma 3 2" xfId="2141" xr:uid="{00000000-0005-0000-0000-000061080000}"/>
    <cellStyle name="Comma 3 2 10" xfId="2142" xr:uid="{00000000-0005-0000-0000-000062080000}"/>
    <cellStyle name="Comma 3 2 10 2" xfId="2143" xr:uid="{00000000-0005-0000-0000-000063080000}"/>
    <cellStyle name="Comma 3 2 10 2 2" xfId="2144" xr:uid="{00000000-0005-0000-0000-000064080000}"/>
    <cellStyle name="Comma 3 2 10 3" xfId="2145" xr:uid="{00000000-0005-0000-0000-000065080000}"/>
    <cellStyle name="Comma 3 2 10 3 2" xfId="2146" xr:uid="{00000000-0005-0000-0000-000066080000}"/>
    <cellStyle name="Comma 3 2 10 4" xfId="2147" xr:uid="{00000000-0005-0000-0000-000067080000}"/>
    <cellStyle name="Comma 3 2 10 4 2" xfId="2148" xr:uid="{00000000-0005-0000-0000-000068080000}"/>
    <cellStyle name="Comma 3 2 10 5" xfId="2149" xr:uid="{00000000-0005-0000-0000-000069080000}"/>
    <cellStyle name="Comma 3 2 10 6" xfId="2150" xr:uid="{00000000-0005-0000-0000-00006A080000}"/>
    <cellStyle name="Comma 3 2 11" xfId="2151" xr:uid="{00000000-0005-0000-0000-00006B080000}"/>
    <cellStyle name="Comma 3 2 11 2" xfId="2152" xr:uid="{00000000-0005-0000-0000-00006C080000}"/>
    <cellStyle name="Comma 3 2 11 2 2" xfId="2153" xr:uid="{00000000-0005-0000-0000-00006D080000}"/>
    <cellStyle name="Comma 3 2 11 3" xfId="2154" xr:uid="{00000000-0005-0000-0000-00006E080000}"/>
    <cellStyle name="Comma 3 2 11 3 2" xfId="2155" xr:uid="{00000000-0005-0000-0000-00006F080000}"/>
    <cellStyle name="Comma 3 2 11 4" xfId="2156" xr:uid="{00000000-0005-0000-0000-000070080000}"/>
    <cellStyle name="Comma 3 2 11 5" xfId="2157" xr:uid="{00000000-0005-0000-0000-000071080000}"/>
    <cellStyle name="Comma 3 2 12" xfId="2158" xr:uid="{00000000-0005-0000-0000-000072080000}"/>
    <cellStyle name="Comma 3 2 12 2" xfId="2159" xr:uid="{00000000-0005-0000-0000-000073080000}"/>
    <cellStyle name="Comma 3 2 13" xfId="2160" xr:uid="{00000000-0005-0000-0000-000074080000}"/>
    <cellStyle name="Comma 3 2 13 2" xfId="2161" xr:uid="{00000000-0005-0000-0000-000075080000}"/>
    <cellStyle name="Comma 3 2 14" xfId="2162" xr:uid="{00000000-0005-0000-0000-000076080000}"/>
    <cellStyle name="Comma 3 2 14 2" xfId="2163" xr:uid="{00000000-0005-0000-0000-000077080000}"/>
    <cellStyle name="Comma 3 2 15" xfId="2164" xr:uid="{00000000-0005-0000-0000-000078080000}"/>
    <cellStyle name="Comma 3 2 16" xfId="2165" xr:uid="{00000000-0005-0000-0000-000079080000}"/>
    <cellStyle name="Comma 3 2 17" xfId="2166" xr:uid="{00000000-0005-0000-0000-00007A080000}"/>
    <cellStyle name="Comma 3 2 18" xfId="2167" xr:uid="{00000000-0005-0000-0000-00007B080000}"/>
    <cellStyle name="Comma 3 2 2" xfId="2168" xr:uid="{00000000-0005-0000-0000-00007C080000}"/>
    <cellStyle name="Comma 3 2 2 10" xfId="2169" xr:uid="{00000000-0005-0000-0000-00007D080000}"/>
    <cellStyle name="Comma 3 2 2 10 2" xfId="2170" xr:uid="{00000000-0005-0000-0000-00007E080000}"/>
    <cellStyle name="Comma 3 2 2 11" xfId="2171" xr:uid="{00000000-0005-0000-0000-00007F080000}"/>
    <cellStyle name="Comma 3 2 2 11 2" xfId="2172" xr:uid="{00000000-0005-0000-0000-000080080000}"/>
    <cellStyle name="Comma 3 2 2 12" xfId="2173" xr:uid="{00000000-0005-0000-0000-000081080000}"/>
    <cellStyle name="Comma 3 2 2 13" xfId="2174" xr:uid="{00000000-0005-0000-0000-000082080000}"/>
    <cellStyle name="Comma 3 2 2 2" xfId="2175" xr:uid="{00000000-0005-0000-0000-000083080000}"/>
    <cellStyle name="Comma 3 2 2 2 10" xfId="2176" xr:uid="{00000000-0005-0000-0000-000084080000}"/>
    <cellStyle name="Comma 3 2 2 2 11" xfId="2177" xr:uid="{00000000-0005-0000-0000-000085080000}"/>
    <cellStyle name="Comma 3 2 2 2 2" xfId="2178" xr:uid="{00000000-0005-0000-0000-000086080000}"/>
    <cellStyle name="Comma 3 2 2 2 2 2" xfId="2179" xr:uid="{00000000-0005-0000-0000-000087080000}"/>
    <cellStyle name="Comma 3 2 2 2 2 2 2" xfId="2180" xr:uid="{00000000-0005-0000-0000-000088080000}"/>
    <cellStyle name="Comma 3 2 2 2 2 3" xfId="2181" xr:uid="{00000000-0005-0000-0000-000089080000}"/>
    <cellStyle name="Comma 3 2 2 2 2 3 2" xfId="2182" xr:uid="{00000000-0005-0000-0000-00008A080000}"/>
    <cellStyle name="Comma 3 2 2 2 2 4" xfId="2183" xr:uid="{00000000-0005-0000-0000-00008B080000}"/>
    <cellStyle name="Comma 3 2 2 2 2 4 2" xfId="2184" xr:uid="{00000000-0005-0000-0000-00008C080000}"/>
    <cellStyle name="Comma 3 2 2 2 2 5" xfId="2185" xr:uid="{00000000-0005-0000-0000-00008D080000}"/>
    <cellStyle name="Comma 3 2 2 2 2 6" xfId="2186" xr:uid="{00000000-0005-0000-0000-00008E080000}"/>
    <cellStyle name="Comma 3 2 2 2 3" xfId="2187" xr:uid="{00000000-0005-0000-0000-00008F080000}"/>
    <cellStyle name="Comma 3 2 2 2 3 2" xfId="2188" xr:uid="{00000000-0005-0000-0000-000090080000}"/>
    <cellStyle name="Comma 3 2 2 2 3 2 2" xfId="2189" xr:uid="{00000000-0005-0000-0000-000091080000}"/>
    <cellStyle name="Comma 3 2 2 2 3 3" xfId="2190" xr:uid="{00000000-0005-0000-0000-000092080000}"/>
    <cellStyle name="Comma 3 2 2 2 3 3 2" xfId="2191" xr:uid="{00000000-0005-0000-0000-000093080000}"/>
    <cellStyle name="Comma 3 2 2 2 3 4" xfId="2192" xr:uid="{00000000-0005-0000-0000-000094080000}"/>
    <cellStyle name="Comma 3 2 2 2 3 4 2" xfId="2193" xr:uid="{00000000-0005-0000-0000-000095080000}"/>
    <cellStyle name="Comma 3 2 2 2 3 5" xfId="2194" xr:uid="{00000000-0005-0000-0000-000096080000}"/>
    <cellStyle name="Comma 3 2 2 2 3 6" xfId="2195" xr:uid="{00000000-0005-0000-0000-000097080000}"/>
    <cellStyle name="Comma 3 2 2 2 4" xfId="2196" xr:uid="{00000000-0005-0000-0000-000098080000}"/>
    <cellStyle name="Comma 3 2 2 2 4 2" xfId="2197" xr:uid="{00000000-0005-0000-0000-000099080000}"/>
    <cellStyle name="Comma 3 2 2 2 4 2 2" xfId="2198" xr:uid="{00000000-0005-0000-0000-00009A080000}"/>
    <cellStyle name="Comma 3 2 2 2 4 3" xfId="2199" xr:uid="{00000000-0005-0000-0000-00009B080000}"/>
    <cellStyle name="Comma 3 2 2 2 4 3 2" xfId="2200" xr:uid="{00000000-0005-0000-0000-00009C080000}"/>
    <cellStyle name="Comma 3 2 2 2 4 4" xfId="2201" xr:uid="{00000000-0005-0000-0000-00009D080000}"/>
    <cellStyle name="Comma 3 2 2 2 4 4 2" xfId="2202" xr:uid="{00000000-0005-0000-0000-00009E080000}"/>
    <cellStyle name="Comma 3 2 2 2 4 5" xfId="2203" xr:uid="{00000000-0005-0000-0000-00009F080000}"/>
    <cellStyle name="Comma 3 2 2 2 4 6" xfId="2204" xr:uid="{00000000-0005-0000-0000-0000A0080000}"/>
    <cellStyle name="Comma 3 2 2 2 5" xfId="2205" xr:uid="{00000000-0005-0000-0000-0000A1080000}"/>
    <cellStyle name="Comma 3 2 2 2 5 2" xfId="2206" xr:uid="{00000000-0005-0000-0000-0000A2080000}"/>
    <cellStyle name="Comma 3 2 2 2 5 2 2" xfId="2207" xr:uid="{00000000-0005-0000-0000-0000A3080000}"/>
    <cellStyle name="Comma 3 2 2 2 5 3" xfId="2208" xr:uid="{00000000-0005-0000-0000-0000A4080000}"/>
    <cellStyle name="Comma 3 2 2 2 5 3 2" xfId="2209" xr:uid="{00000000-0005-0000-0000-0000A5080000}"/>
    <cellStyle name="Comma 3 2 2 2 5 4" xfId="2210" xr:uid="{00000000-0005-0000-0000-0000A6080000}"/>
    <cellStyle name="Comma 3 2 2 2 5 4 2" xfId="2211" xr:uid="{00000000-0005-0000-0000-0000A7080000}"/>
    <cellStyle name="Comma 3 2 2 2 5 5" xfId="2212" xr:uid="{00000000-0005-0000-0000-0000A8080000}"/>
    <cellStyle name="Comma 3 2 2 2 5 6" xfId="2213" xr:uid="{00000000-0005-0000-0000-0000A9080000}"/>
    <cellStyle name="Comma 3 2 2 2 6" xfId="2214" xr:uid="{00000000-0005-0000-0000-0000AA080000}"/>
    <cellStyle name="Comma 3 2 2 2 6 2" xfId="2215" xr:uid="{00000000-0005-0000-0000-0000AB080000}"/>
    <cellStyle name="Comma 3 2 2 2 6 2 2" xfId="2216" xr:uid="{00000000-0005-0000-0000-0000AC080000}"/>
    <cellStyle name="Comma 3 2 2 2 6 3" xfId="2217" xr:uid="{00000000-0005-0000-0000-0000AD080000}"/>
    <cellStyle name="Comma 3 2 2 2 6 3 2" xfId="2218" xr:uid="{00000000-0005-0000-0000-0000AE080000}"/>
    <cellStyle name="Comma 3 2 2 2 6 4" xfId="2219" xr:uid="{00000000-0005-0000-0000-0000AF080000}"/>
    <cellStyle name="Comma 3 2 2 2 6 5" xfId="2220" xr:uid="{00000000-0005-0000-0000-0000B0080000}"/>
    <cellStyle name="Comma 3 2 2 2 7" xfId="2221" xr:uid="{00000000-0005-0000-0000-0000B1080000}"/>
    <cellStyle name="Comma 3 2 2 2 7 2" xfId="2222" xr:uid="{00000000-0005-0000-0000-0000B2080000}"/>
    <cellStyle name="Comma 3 2 2 2 8" xfId="2223" xr:uid="{00000000-0005-0000-0000-0000B3080000}"/>
    <cellStyle name="Comma 3 2 2 2 8 2" xfId="2224" xr:uid="{00000000-0005-0000-0000-0000B4080000}"/>
    <cellStyle name="Comma 3 2 2 2 9" xfId="2225" xr:uid="{00000000-0005-0000-0000-0000B5080000}"/>
    <cellStyle name="Comma 3 2 2 2 9 2" xfId="2226" xr:uid="{00000000-0005-0000-0000-0000B6080000}"/>
    <cellStyle name="Comma 3 2 2 3" xfId="2227" xr:uid="{00000000-0005-0000-0000-0000B7080000}"/>
    <cellStyle name="Comma 3 2 2 3 10" xfId="2228" xr:uid="{00000000-0005-0000-0000-0000B8080000}"/>
    <cellStyle name="Comma 3 2 2 3 2" xfId="2229" xr:uid="{00000000-0005-0000-0000-0000B9080000}"/>
    <cellStyle name="Comma 3 2 2 3 2 2" xfId="2230" xr:uid="{00000000-0005-0000-0000-0000BA080000}"/>
    <cellStyle name="Comma 3 2 2 3 2 2 2" xfId="2231" xr:uid="{00000000-0005-0000-0000-0000BB080000}"/>
    <cellStyle name="Comma 3 2 2 3 2 3" xfId="2232" xr:uid="{00000000-0005-0000-0000-0000BC080000}"/>
    <cellStyle name="Comma 3 2 2 3 2 3 2" xfId="2233" xr:uid="{00000000-0005-0000-0000-0000BD080000}"/>
    <cellStyle name="Comma 3 2 2 3 2 4" xfId="2234" xr:uid="{00000000-0005-0000-0000-0000BE080000}"/>
    <cellStyle name="Comma 3 2 2 3 2 4 2" xfId="2235" xr:uid="{00000000-0005-0000-0000-0000BF080000}"/>
    <cellStyle name="Comma 3 2 2 3 2 5" xfId="2236" xr:uid="{00000000-0005-0000-0000-0000C0080000}"/>
    <cellStyle name="Comma 3 2 2 3 2 6" xfId="2237" xr:uid="{00000000-0005-0000-0000-0000C1080000}"/>
    <cellStyle name="Comma 3 2 2 3 3" xfId="2238" xr:uid="{00000000-0005-0000-0000-0000C2080000}"/>
    <cellStyle name="Comma 3 2 2 3 3 2" xfId="2239" xr:uid="{00000000-0005-0000-0000-0000C3080000}"/>
    <cellStyle name="Comma 3 2 2 3 3 2 2" xfId="2240" xr:uid="{00000000-0005-0000-0000-0000C4080000}"/>
    <cellStyle name="Comma 3 2 2 3 3 3" xfId="2241" xr:uid="{00000000-0005-0000-0000-0000C5080000}"/>
    <cellStyle name="Comma 3 2 2 3 3 3 2" xfId="2242" xr:uid="{00000000-0005-0000-0000-0000C6080000}"/>
    <cellStyle name="Comma 3 2 2 3 3 4" xfId="2243" xr:uid="{00000000-0005-0000-0000-0000C7080000}"/>
    <cellStyle name="Comma 3 2 2 3 3 4 2" xfId="2244" xr:uid="{00000000-0005-0000-0000-0000C8080000}"/>
    <cellStyle name="Comma 3 2 2 3 3 5" xfId="2245" xr:uid="{00000000-0005-0000-0000-0000C9080000}"/>
    <cellStyle name="Comma 3 2 2 3 3 6" xfId="2246" xr:uid="{00000000-0005-0000-0000-0000CA080000}"/>
    <cellStyle name="Comma 3 2 2 3 4" xfId="2247" xr:uid="{00000000-0005-0000-0000-0000CB080000}"/>
    <cellStyle name="Comma 3 2 2 3 4 2" xfId="2248" xr:uid="{00000000-0005-0000-0000-0000CC080000}"/>
    <cellStyle name="Comma 3 2 2 3 4 2 2" xfId="2249" xr:uid="{00000000-0005-0000-0000-0000CD080000}"/>
    <cellStyle name="Comma 3 2 2 3 4 3" xfId="2250" xr:uid="{00000000-0005-0000-0000-0000CE080000}"/>
    <cellStyle name="Comma 3 2 2 3 4 3 2" xfId="2251" xr:uid="{00000000-0005-0000-0000-0000CF080000}"/>
    <cellStyle name="Comma 3 2 2 3 4 4" xfId="2252" xr:uid="{00000000-0005-0000-0000-0000D0080000}"/>
    <cellStyle name="Comma 3 2 2 3 4 4 2" xfId="2253" xr:uid="{00000000-0005-0000-0000-0000D1080000}"/>
    <cellStyle name="Comma 3 2 2 3 4 5" xfId="2254" xr:uid="{00000000-0005-0000-0000-0000D2080000}"/>
    <cellStyle name="Comma 3 2 2 3 4 6" xfId="2255" xr:uid="{00000000-0005-0000-0000-0000D3080000}"/>
    <cellStyle name="Comma 3 2 2 3 5" xfId="2256" xr:uid="{00000000-0005-0000-0000-0000D4080000}"/>
    <cellStyle name="Comma 3 2 2 3 5 2" xfId="2257" xr:uid="{00000000-0005-0000-0000-0000D5080000}"/>
    <cellStyle name="Comma 3 2 2 3 5 2 2" xfId="2258" xr:uid="{00000000-0005-0000-0000-0000D6080000}"/>
    <cellStyle name="Comma 3 2 2 3 5 3" xfId="2259" xr:uid="{00000000-0005-0000-0000-0000D7080000}"/>
    <cellStyle name="Comma 3 2 2 3 5 3 2" xfId="2260" xr:uid="{00000000-0005-0000-0000-0000D8080000}"/>
    <cellStyle name="Comma 3 2 2 3 5 4" xfId="2261" xr:uid="{00000000-0005-0000-0000-0000D9080000}"/>
    <cellStyle name="Comma 3 2 2 3 5 5" xfId="2262" xr:uid="{00000000-0005-0000-0000-0000DA080000}"/>
    <cellStyle name="Comma 3 2 2 3 6" xfId="2263" xr:uid="{00000000-0005-0000-0000-0000DB080000}"/>
    <cellStyle name="Comma 3 2 2 3 6 2" xfId="2264" xr:uid="{00000000-0005-0000-0000-0000DC080000}"/>
    <cellStyle name="Comma 3 2 2 3 7" xfId="2265" xr:uid="{00000000-0005-0000-0000-0000DD080000}"/>
    <cellStyle name="Comma 3 2 2 3 7 2" xfId="2266" xr:uid="{00000000-0005-0000-0000-0000DE080000}"/>
    <cellStyle name="Comma 3 2 2 3 8" xfId="2267" xr:uid="{00000000-0005-0000-0000-0000DF080000}"/>
    <cellStyle name="Comma 3 2 2 3 8 2" xfId="2268" xr:uid="{00000000-0005-0000-0000-0000E0080000}"/>
    <cellStyle name="Comma 3 2 2 3 9" xfId="2269" xr:uid="{00000000-0005-0000-0000-0000E1080000}"/>
    <cellStyle name="Comma 3 2 2 4" xfId="2270" xr:uid="{00000000-0005-0000-0000-0000E2080000}"/>
    <cellStyle name="Comma 3 2 2 4 10" xfId="2271" xr:uid="{00000000-0005-0000-0000-0000E3080000}"/>
    <cellStyle name="Comma 3 2 2 4 2" xfId="2272" xr:uid="{00000000-0005-0000-0000-0000E4080000}"/>
    <cellStyle name="Comma 3 2 2 4 2 2" xfId="2273" xr:uid="{00000000-0005-0000-0000-0000E5080000}"/>
    <cellStyle name="Comma 3 2 2 4 2 2 2" xfId="2274" xr:uid="{00000000-0005-0000-0000-0000E6080000}"/>
    <cellStyle name="Comma 3 2 2 4 2 3" xfId="2275" xr:uid="{00000000-0005-0000-0000-0000E7080000}"/>
    <cellStyle name="Comma 3 2 2 4 2 3 2" xfId="2276" xr:uid="{00000000-0005-0000-0000-0000E8080000}"/>
    <cellStyle name="Comma 3 2 2 4 2 4" xfId="2277" xr:uid="{00000000-0005-0000-0000-0000E9080000}"/>
    <cellStyle name="Comma 3 2 2 4 2 4 2" xfId="2278" xr:uid="{00000000-0005-0000-0000-0000EA080000}"/>
    <cellStyle name="Comma 3 2 2 4 2 5" xfId="2279" xr:uid="{00000000-0005-0000-0000-0000EB080000}"/>
    <cellStyle name="Comma 3 2 2 4 2 6" xfId="2280" xr:uid="{00000000-0005-0000-0000-0000EC080000}"/>
    <cellStyle name="Comma 3 2 2 4 3" xfId="2281" xr:uid="{00000000-0005-0000-0000-0000ED080000}"/>
    <cellStyle name="Comma 3 2 2 4 3 2" xfId="2282" xr:uid="{00000000-0005-0000-0000-0000EE080000}"/>
    <cellStyle name="Comma 3 2 2 4 3 2 2" xfId="2283" xr:uid="{00000000-0005-0000-0000-0000EF080000}"/>
    <cellStyle name="Comma 3 2 2 4 3 3" xfId="2284" xr:uid="{00000000-0005-0000-0000-0000F0080000}"/>
    <cellStyle name="Comma 3 2 2 4 3 3 2" xfId="2285" xr:uid="{00000000-0005-0000-0000-0000F1080000}"/>
    <cellStyle name="Comma 3 2 2 4 3 4" xfId="2286" xr:uid="{00000000-0005-0000-0000-0000F2080000}"/>
    <cellStyle name="Comma 3 2 2 4 3 4 2" xfId="2287" xr:uid="{00000000-0005-0000-0000-0000F3080000}"/>
    <cellStyle name="Comma 3 2 2 4 3 5" xfId="2288" xr:uid="{00000000-0005-0000-0000-0000F4080000}"/>
    <cellStyle name="Comma 3 2 2 4 3 6" xfId="2289" xr:uid="{00000000-0005-0000-0000-0000F5080000}"/>
    <cellStyle name="Comma 3 2 2 4 4" xfId="2290" xr:uid="{00000000-0005-0000-0000-0000F6080000}"/>
    <cellStyle name="Comma 3 2 2 4 4 2" xfId="2291" xr:uid="{00000000-0005-0000-0000-0000F7080000}"/>
    <cellStyle name="Comma 3 2 2 4 4 2 2" xfId="2292" xr:uid="{00000000-0005-0000-0000-0000F8080000}"/>
    <cellStyle name="Comma 3 2 2 4 4 3" xfId="2293" xr:uid="{00000000-0005-0000-0000-0000F9080000}"/>
    <cellStyle name="Comma 3 2 2 4 4 3 2" xfId="2294" xr:uid="{00000000-0005-0000-0000-0000FA080000}"/>
    <cellStyle name="Comma 3 2 2 4 4 4" xfId="2295" xr:uid="{00000000-0005-0000-0000-0000FB080000}"/>
    <cellStyle name="Comma 3 2 2 4 4 4 2" xfId="2296" xr:uid="{00000000-0005-0000-0000-0000FC080000}"/>
    <cellStyle name="Comma 3 2 2 4 4 5" xfId="2297" xr:uid="{00000000-0005-0000-0000-0000FD080000}"/>
    <cellStyle name="Comma 3 2 2 4 4 6" xfId="2298" xr:uid="{00000000-0005-0000-0000-0000FE080000}"/>
    <cellStyle name="Comma 3 2 2 4 5" xfId="2299" xr:uid="{00000000-0005-0000-0000-0000FF080000}"/>
    <cellStyle name="Comma 3 2 2 4 5 2" xfId="2300" xr:uid="{00000000-0005-0000-0000-000000090000}"/>
    <cellStyle name="Comma 3 2 2 4 5 2 2" xfId="2301" xr:uid="{00000000-0005-0000-0000-000001090000}"/>
    <cellStyle name="Comma 3 2 2 4 5 3" xfId="2302" xr:uid="{00000000-0005-0000-0000-000002090000}"/>
    <cellStyle name="Comma 3 2 2 4 5 3 2" xfId="2303" xr:uid="{00000000-0005-0000-0000-000003090000}"/>
    <cellStyle name="Comma 3 2 2 4 5 4" xfId="2304" xr:uid="{00000000-0005-0000-0000-000004090000}"/>
    <cellStyle name="Comma 3 2 2 4 5 5" xfId="2305" xr:uid="{00000000-0005-0000-0000-000005090000}"/>
    <cellStyle name="Comma 3 2 2 4 6" xfId="2306" xr:uid="{00000000-0005-0000-0000-000006090000}"/>
    <cellStyle name="Comma 3 2 2 4 6 2" xfId="2307" xr:uid="{00000000-0005-0000-0000-000007090000}"/>
    <cellStyle name="Comma 3 2 2 4 7" xfId="2308" xr:uid="{00000000-0005-0000-0000-000008090000}"/>
    <cellStyle name="Comma 3 2 2 4 7 2" xfId="2309" xr:uid="{00000000-0005-0000-0000-000009090000}"/>
    <cellStyle name="Comma 3 2 2 4 8" xfId="2310" xr:uid="{00000000-0005-0000-0000-00000A090000}"/>
    <cellStyle name="Comma 3 2 2 4 8 2" xfId="2311" xr:uid="{00000000-0005-0000-0000-00000B090000}"/>
    <cellStyle name="Comma 3 2 2 4 9" xfId="2312" xr:uid="{00000000-0005-0000-0000-00000C090000}"/>
    <cellStyle name="Comma 3 2 2 5" xfId="2313" xr:uid="{00000000-0005-0000-0000-00000D090000}"/>
    <cellStyle name="Comma 3 2 2 5 2" xfId="2314" xr:uid="{00000000-0005-0000-0000-00000E090000}"/>
    <cellStyle name="Comma 3 2 2 5 2 2" xfId="2315" xr:uid="{00000000-0005-0000-0000-00000F090000}"/>
    <cellStyle name="Comma 3 2 2 5 3" xfId="2316" xr:uid="{00000000-0005-0000-0000-000010090000}"/>
    <cellStyle name="Comma 3 2 2 5 3 2" xfId="2317" xr:uid="{00000000-0005-0000-0000-000011090000}"/>
    <cellStyle name="Comma 3 2 2 5 4" xfId="2318" xr:uid="{00000000-0005-0000-0000-000012090000}"/>
    <cellStyle name="Comma 3 2 2 5 4 2" xfId="2319" xr:uid="{00000000-0005-0000-0000-000013090000}"/>
    <cellStyle name="Comma 3 2 2 5 5" xfId="2320" xr:uid="{00000000-0005-0000-0000-000014090000}"/>
    <cellStyle name="Comma 3 2 2 5 6" xfId="2321" xr:uid="{00000000-0005-0000-0000-000015090000}"/>
    <cellStyle name="Comma 3 2 2 6" xfId="2322" xr:uid="{00000000-0005-0000-0000-000016090000}"/>
    <cellStyle name="Comma 3 2 2 6 2" xfId="2323" xr:uid="{00000000-0005-0000-0000-000017090000}"/>
    <cellStyle name="Comma 3 2 2 6 2 2" xfId="2324" xr:uid="{00000000-0005-0000-0000-000018090000}"/>
    <cellStyle name="Comma 3 2 2 6 3" xfId="2325" xr:uid="{00000000-0005-0000-0000-000019090000}"/>
    <cellStyle name="Comma 3 2 2 6 3 2" xfId="2326" xr:uid="{00000000-0005-0000-0000-00001A090000}"/>
    <cellStyle name="Comma 3 2 2 6 4" xfId="2327" xr:uid="{00000000-0005-0000-0000-00001B090000}"/>
    <cellStyle name="Comma 3 2 2 6 4 2" xfId="2328" xr:uid="{00000000-0005-0000-0000-00001C090000}"/>
    <cellStyle name="Comma 3 2 2 6 5" xfId="2329" xr:uid="{00000000-0005-0000-0000-00001D090000}"/>
    <cellStyle name="Comma 3 2 2 6 6" xfId="2330" xr:uid="{00000000-0005-0000-0000-00001E090000}"/>
    <cellStyle name="Comma 3 2 2 7" xfId="2331" xr:uid="{00000000-0005-0000-0000-00001F090000}"/>
    <cellStyle name="Comma 3 2 2 7 2" xfId="2332" xr:uid="{00000000-0005-0000-0000-000020090000}"/>
    <cellStyle name="Comma 3 2 2 7 2 2" xfId="2333" xr:uid="{00000000-0005-0000-0000-000021090000}"/>
    <cellStyle name="Comma 3 2 2 7 3" xfId="2334" xr:uid="{00000000-0005-0000-0000-000022090000}"/>
    <cellStyle name="Comma 3 2 2 7 3 2" xfId="2335" xr:uid="{00000000-0005-0000-0000-000023090000}"/>
    <cellStyle name="Comma 3 2 2 7 4" xfId="2336" xr:uid="{00000000-0005-0000-0000-000024090000}"/>
    <cellStyle name="Comma 3 2 2 7 4 2" xfId="2337" xr:uid="{00000000-0005-0000-0000-000025090000}"/>
    <cellStyle name="Comma 3 2 2 7 5" xfId="2338" xr:uid="{00000000-0005-0000-0000-000026090000}"/>
    <cellStyle name="Comma 3 2 2 7 6" xfId="2339" xr:uid="{00000000-0005-0000-0000-000027090000}"/>
    <cellStyle name="Comma 3 2 2 8" xfId="2340" xr:uid="{00000000-0005-0000-0000-000028090000}"/>
    <cellStyle name="Comma 3 2 2 8 2" xfId="2341" xr:uid="{00000000-0005-0000-0000-000029090000}"/>
    <cellStyle name="Comma 3 2 2 8 2 2" xfId="2342" xr:uid="{00000000-0005-0000-0000-00002A090000}"/>
    <cellStyle name="Comma 3 2 2 8 3" xfId="2343" xr:uid="{00000000-0005-0000-0000-00002B090000}"/>
    <cellStyle name="Comma 3 2 2 8 3 2" xfId="2344" xr:uid="{00000000-0005-0000-0000-00002C090000}"/>
    <cellStyle name="Comma 3 2 2 8 4" xfId="2345" xr:uid="{00000000-0005-0000-0000-00002D090000}"/>
    <cellStyle name="Comma 3 2 2 8 5" xfId="2346" xr:uid="{00000000-0005-0000-0000-00002E090000}"/>
    <cellStyle name="Comma 3 2 2 9" xfId="2347" xr:uid="{00000000-0005-0000-0000-00002F090000}"/>
    <cellStyle name="Comma 3 2 2 9 2" xfId="2348" xr:uid="{00000000-0005-0000-0000-000030090000}"/>
    <cellStyle name="Comma 3 2 3" xfId="2349" xr:uid="{00000000-0005-0000-0000-000031090000}"/>
    <cellStyle name="Comma 3 2 3 10" xfId="2350" xr:uid="{00000000-0005-0000-0000-000032090000}"/>
    <cellStyle name="Comma 3 2 3 10 2" xfId="2351" xr:uid="{00000000-0005-0000-0000-000033090000}"/>
    <cellStyle name="Comma 3 2 3 11" xfId="2352" xr:uid="{00000000-0005-0000-0000-000034090000}"/>
    <cellStyle name="Comma 3 2 3 11 2" xfId="2353" xr:uid="{00000000-0005-0000-0000-000035090000}"/>
    <cellStyle name="Comma 3 2 3 12" xfId="2354" xr:uid="{00000000-0005-0000-0000-000036090000}"/>
    <cellStyle name="Comma 3 2 3 13" xfId="2355" xr:uid="{00000000-0005-0000-0000-000037090000}"/>
    <cellStyle name="Comma 3 2 3 2" xfId="2356" xr:uid="{00000000-0005-0000-0000-000038090000}"/>
    <cellStyle name="Comma 3 2 3 2 10" xfId="2357" xr:uid="{00000000-0005-0000-0000-000039090000}"/>
    <cellStyle name="Comma 3 2 3 2 11" xfId="2358" xr:uid="{00000000-0005-0000-0000-00003A090000}"/>
    <cellStyle name="Comma 3 2 3 2 2" xfId="2359" xr:uid="{00000000-0005-0000-0000-00003B090000}"/>
    <cellStyle name="Comma 3 2 3 2 2 2" xfId="2360" xr:uid="{00000000-0005-0000-0000-00003C090000}"/>
    <cellStyle name="Comma 3 2 3 2 2 2 2" xfId="2361" xr:uid="{00000000-0005-0000-0000-00003D090000}"/>
    <cellStyle name="Comma 3 2 3 2 2 3" xfId="2362" xr:uid="{00000000-0005-0000-0000-00003E090000}"/>
    <cellStyle name="Comma 3 2 3 2 2 3 2" xfId="2363" xr:uid="{00000000-0005-0000-0000-00003F090000}"/>
    <cellStyle name="Comma 3 2 3 2 2 4" xfId="2364" xr:uid="{00000000-0005-0000-0000-000040090000}"/>
    <cellStyle name="Comma 3 2 3 2 2 4 2" xfId="2365" xr:uid="{00000000-0005-0000-0000-000041090000}"/>
    <cellStyle name="Comma 3 2 3 2 2 5" xfId="2366" xr:uid="{00000000-0005-0000-0000-000042090000}"/>
    <cellStyle name="Comma 3 2 3 2 2 6" xfId="2367" xr:uid="{00000000-0005-0000-0000-000043090000}"/>
    <cellStyle name="Comma 3 2 3 2 3" xfId="2368" xr:uid="{00000000-0005-0000-0000-000044090000}"/>
    <cellStyle name="Comma 3 2 3 2 3 2" xfId="2369" xr:uid="{00000000-0005-0000-0000-000045090000}"/>
    <cellStyle name="Comma 3 2 3 2 3 2 2" xfId="2370" xr:uid="{00000000-0005-0000-0000-000046090000}"/>
    <cellStyle name="Comma 3 2 3 2 3 3" xfId="2371" xr:uid="{00000000-0005-0000-0000-000047090000}"/>
    <cellStyle name="Comma 3 2 3 2 3 3 2" xfId="2372" xr:uid="{00000000-0005-0000-0000-000048090000}"/>
    <cellStyle name="Comma 3 2 3 2 3 4" xfId="2373" xr:uid="{00000000-0005-0000-0000-000049090000}"/>
    <cellStyle name="Comma 3 2 3 2 3 4 2" xfId="2374" xr:uid="{00000000-0005-0000-0000-00004A090000}"/>
    <cellStyle name="Comma 3 2 3 2 3 5" xfId="2375" xr:uid="{00000000-0005-0000-0000-00004B090000}"/>
    <cellStyle name="Comma 3 2 3 2 3 6" xfId="2376" xr:uid="{00000000-0005-0000-0000-00004C090000}"/>
    <cellStyle name="Comma 3 2 3 2 4" xfId="2377" xr:uid="{00000000-0005-0000-0000-00004D090000}"/>
    <cellStyle name="Comma 3 2 3 2 4 2" xfId="2378" xr:uid="{00000000-0005-0000-0000-00004E090000}"/>
    <cellStyle name="Comma 3 2 3 2 4 2 2" xfId="2379" xr:uid="{00000000-0005-0000-0000-00004F090000}"/>
    <cellStyle name="Comma 3 2 3 2 4 3" xfId="2380" xr:uid="{00000000-0005-0000-0000-000050090000}"/>
    <cellStyle name="Comma 3 2 3 2 4 3 2" xfId="2381" xr:uid="{00000000-0005-0000-0000-000051090000}"/>
    <cellStyle name="Comma 3 2 3 2 4 4" xfId="2382" xr:uid="{00000000-0005-0000-0000-000052090000}"/>
    <cellStyle name="Comma 3 2 3 2 4 4 2" xfId="2383" xr:uid="{00000000-0005-0000-0000-000053090000}"/>
    <cellStyle name="Comma 3 2 3 2 4 5" xfId="2384" xr:uid="{00000000-0005-0000-0000-000054090000}"/>
    <cellStyle name="Comma 3 2 3 2 4 6" xfId="2385" xr:uid="{00000000-0005-0000-0000-000055090000}"/>
    <cellStyle name="Comma 3 2 3 2 5" xfId="2386" xr:uid="{00000000-0005-0000-0000-000056090000}"/>
    <cellStyle name="Comma 3 2 3 2 5 2" xfId="2387" xr:uid="{00000000-0005-0000-0000-000057090000}"/>
    <cellStyle name="Comma 3 2 3 2 5 2 2" xfId="2388" xr:uid="{00000000-0005-0000-0000-000058090000}"/>
    <cellStyle name="Comma 3 2 3 2 5 3" xfId="2389" xr:uid="{00000000-0005-0000-0000-000059090000}"/>
    <cellStyle name="Comma 3 2 3 2 5 3 2" xfId="2390" xr:uid="{00000000-0005-0000-0000-00005A090000}"/>
    <cellStyle name="Comma 3 2 3 2 5 4" xfId="2391" xr:uid="{00000000-0005-0000-0000-00005B090000}"/>
    <cellStyle name="Comma 3 2 3 2 5 4 2" xfId="2392" xr:uid="{00000000-0005-0000-0000-00005C090000}"/>
    <cellStyle name="Comma 3 2 3 2 5 5" xfId="2393" xr:uid="{00000000-0005-0000-0000-00005D090000}"/>
    <cellStyle name="Comma 3 2 3 2 5 6" xfId="2394" xr:uid="{00000000-0005-0000-0000-00005E090000}"/>
    <cellStyle name="Comma 3 2 3 2 6" xfId="2395" xr:uid="{00000000-0005-0000-0000-00005F090000}"/>
    <cellStyle name="Comma 3 2 3 2 6 2" xfId="2396" xr:uid="{00000000-0005-0000-0000-000060090000}"/>
    <cellStyle name="Comma 3 2 3 2 6 2 2" xfId="2397" xr:uid="{00000000-0005-0000-0000-000061090000}"/>
    <cellStyle name="Comma 3 2 3 2 6 3" xfId="2398" xr:uid="{00000000-0005-0000-0000-000062090000}"/>
    <cellStyle name="Comma 3 2 3 2 6 3 2" xfId="2399" xr:uid="{00000000-0005-0000-0000-000063090000}"/>
    <cellStyle name="Comma 3 2 3 2 6 4" xfId="2400" xr:uid="{00000000-0005-0000-0000-000064090000}"/>
    <cellStyle name="Comma 3 2 3 2 6 5" xfId="2401" xr:uid="{00000000-0005-0000-0000-000065090000}"/>
    <cellStyle name="Comma 3 2 3 2 7" xfId="2402" xr:uid="{00000000-0005-0000-0000-000066090000}"/>
    <cellStyle name="Comma 3 2 3 2 7 2" xfId="2403" xr:uid="{00000000-0005-0000-0000-000067090000}"/>
    <cellStyle name="Comma 3 2 3 2 8" xfId="2404" xr:uid="{00000000-0005-0000-0000-000068090000}"/>
    <cellStyle name="Comma 3 2 3 2 8 2" xfId="2405" xr:uid="{00000000-0005-0000-0000-000069090000}"/>
    <cellStyle name="Comma 3 2 3 2 9" xfId="2406" xr:uid="{00000000-0005-0000-0000-00006A090000}"/>
    <cellStyle name="Comma 3 2 3 2 9 2" xfId="2407" xr:uid="{00000000-0005-0000-0000-00006B090000}"/>
    <cellStyle name="Comma 3 2 3 3" xfId="2408" xr:uid="{00000000-0005-0000-0000-00006C090000}"/>
    <cellStyle name="Comma 3 2 3 3 10" xfId="2409" xr:uid="{00000000-0005-0000-0000-00006D090000}"/>
    <cellStyle name="Comma 3 2 3 3 2" xfId="2410" xr:uid="{00000000-0005-0000-0000-00006E090000}"/>
    <cellStyle name="Comma 3 2 3 3 2 2" xfId="2411" xr:uid="{00000000-0005-0000-0000-00006F090000}"/>
    <cellStyle name="Comma 3 2 3 3 2 2 2" xfId="2412" xr:uid="{00000000-0005-0000-0000-000070090000}"/>
    <cellStyle name="Comma 3 2 3 3 2 3" xfId="2413" xr:uid="{00000000-0005-0000-0000-000071090000}"/>
    <cellStyle name="Comma 3 2 3 3 2 3 2" xfId="2414" xr:uid="{00000000-0005-0000-0000-000072090000}"/>
    <cellStyle name="Comma 3 2 3 3 2 4" xfId="2415" xr:uid="{00000000-0005-0000-0000-000073090000}"/>
    <cellStyle name="Comma 3 2 3 3 2 4 2" xfId="2416" xr:uid="{00000000-0005-0000-0000-000074090000}"/>
    <cellStyle name="Comma 3 2 3 3 2 5" xfId="2417" xr:uid="{00000000-0005-0000-0000-000075090000}"/>
    <cellStyle name="Comma 3 2 3 3 2 6" xfId="2418" xr:uid="{00000000-0005-0000-0000-000076090000}"/>
    <cellStyle name="Comma 3 2 3 3 3" xfId="2419" xr:uid="{00000000-0005-0000-0000-000077090000}"/>
    <cellStyle name="Comma 3 2 3 3 3 2" xfId="2420" xr:uid="{00000000-0005-0000-0000-000078090000}"/>
    <cellStyle name="Comma 3 2 3 3 3 2 2" xfId="2421" xr:uid="{00000000-0005-0000-0000-000079090000}"/>
    <cellStyle name="Comma 3 2 3 3 3 3" xfId="2422" xr:uid="{00000000-0005-0000-0000-00007A090000}"/>
    <cellStyle name="Comma 3 2 3 3 3 3 2" xfId="2423" xr:uid="{00000000-0005-0000-0000-00007B090000}"/>
    <cellStyle name="Comma 3 2 3 3 3 4" xfId="2424" xr:uid="{00000000-0005-0000-0000-00007C090000}"/>
    <cellStyle name="Comma 3 2 3 3 3 4 2" xfId="2425" xr:uid="{00000000-0005-0000-0000-00007D090000}"/>
    <cellStyle name="Comma 3 2 3 3 3 5" xfId="2426" xr:uid="{00000000-0005-0000-0000-00007E090000}"/>
    <cellStyle name="Comma 3 2 3 3 3 6" xfId="2427" xr:uid="{00000000-0005-0000-0000-00007F090000}"/>
    <cellStyle name="Comma 3 2 3 3 4" xfId="2428" xr:uid="{00000000-0005-0000-0000-000080090000}"/>
    <cellStyle name="Comma 3 2 3 3 4 2" xfId="2429" xr:uid="{00000000-0005-0000-0000-000081090000}"/>
    <cellStyle name="Comma 3 2 3 3 4 2 2" xfId="2430" xr:uid="{00000000-0005-0000-0000-000082090000}"/>
    <cellStyle name="Comma 3 2 3 3 4 3" xfId="2431" xr:uid="{00000000-0005-0000-0000-000083090000}"/>
    <cellStyle name="Comma 3 2 3 3 4 3 2" xfId="2432" xr:uid="{00000000-0005-0000-0000-000084090000}"/>
    <cellStyle name="Comma 3 2 3 3 4 4" xfId="2433" xr:uid="{00000000-0005-0000-0000-000085090000}"/>
    <cellStyle name="Comma 3 2 3 3 4 4 2" xfId="2434" xr:uid="{00000000-0005-0000-0000-000086090000}"/>
    <cellStyle name="Comma 3 2 3 3 4 5" xfId="2435" xr:uid="{00000000-0005-0000-0000-000087090000}"/>
    <cellStyle name="Comma 3 2 3 3 4 6" xfId="2436" xr:uid="{00000000-0005-0000-0000-000088090000}"/>
    <cellStyle name="Comma 3 2 3 3 5" xfId="2437" xr:uid="{00000000-0005-0000-0000-000089090000}"/>
    <cellStyle name="Comma 3 2 3 3 5 2" xfId="2438" xr:uid="{00000000-0005-0000-0000-00008A090000}"/>
    <cellStyle name="Comma 3 2 3 3 5 2 2" xfId="2439" xr:uid="{00000000-0005-0000-0000-00008B090000}"/>
    <cellStyle name="Comma 3 2 3 3 5 3" xfId="2440" xr:uid="{00000000-0005-0000-0000-00008C090000}"/>
    <cellStyle name="Comma 3 2 3 3 5 3 2" xfId="2441" xr:uid="{00000000-0005-0000-0000-00008D090000}"/>
    <cellStyle name="Comma 3 2 3 3 5 4" xfId="2442" xr:uid="{00000000-0005-0000-0000-00008E090000}"/>
    <cellStyle name="Comma 3 2 3 3 5 5" xfId="2443" xr:uid="{00000000-0005-0000-0000-00008F090000}"/>
    <cellStyle name="Comma 3 2 3 3 6" xfId="2444" xr:uid="{00000000-0005-0000-0000-000090090000}"/>
    <cellStyle name="Comma 3 2 3 3 6 2" xfId="2445" xr:uid="{00000000-0005-0000-0000-000091090000}"/>
    <cellStyle name="Comma 3 2 3 3 7" xfId="2446" xr:uid="{00000000-0005-0000-0000-000092090000}"/>
    <cellStyle name="Comma 3 2 3 3 7 2" xfId="2447" xr:uid="{00000000-0005-0000-0000-000093090000}"/>
    <cellStyle name="Comma 3 2 3 3 8" xfId="2448" xr:uid="{00000000-0005-0000-0000-000094090000}"/>
    <cellStyle name="Comma 3 2 3 3 8 2" xfId="2449" xr:uid="{00000000-0005-0000-0000-000095090000}"/>
    <cellStyle name="Comma 3 2 3 3 9" xfId="2450" xr:uid="{00000000-0005-0000-0000-000096090000}"/>
    <cellStyle name="Comma 3 2 3 4" xfId="2451" xr:uid="{00000000-0005-0000-0000-000097090000}"/>
    <cellStyle name="Comma 3 2 3 4 10" xfId="2452" xr:uid="{00000000-0005-0000-0000-000098090000}"/>
    <cellStyle name="Comma 3 2 3 4 2" xfId="2453" xr:uid="{00000000-0005-0000-0000-000099090000}"/>
    <cellStyle name="Comma 3 2 3 4 2 2" xfId="2454" xr:uid="{00000000-0005-0000-0000-00009A090000}"/>
    <cellStyle name="Comma 3 2 3 4 2 2 2" xfId="2455" xr:uid="{00000000-0005-0000-0000-00009B090000}"/>
    <cellStyle name="Comma 3 2 3 4 2 3" xfId="2456" xr:uid="{00000000-0005-0000-0000-00009C090000}"/>
    <cellStyle name="Comma 3 2 3 4 2 3 2" xfId="2457" xr:uid="{00000000-0005-0000-0000-00009D090000}"/>
    <cellStyle name="Comma 3 2 3 4 2 4" xfId="2458" xr:uid="{00000000-0005-0000-0000-00009E090000}"/>
    <cellStyle name="Comma 3 2 3 4 2 4 2" xfId="2459" xr:uid="{00000000-0005-0000-0000-00009F090000}"/>
    <cellStyle name="Comma 3 2 3 4 2 5" xfId="2460" xr:uid="{00000000-0005-0000-0000-0000A0090000}"/>
    <cellStyle name="Comma 3 2 3 4 2 6" xfId="2461" xr:uid="{00000000-0005-0000-0000-0000A1090000}"/>
    <cellStyle name="Comma 3 2 3 4 3" xfId="2462" xr:uid="{00000000-0005-0000-0000-0000A2090000}"/>
    <cellStyle name="Comma 3 2 3 4 3 2" xfId="2463" xr:uid="{00000000-0005-0000-0000-0000A3090000}"/>
    <cellStyle name="Comma 3 2 3 4 3 2 2" xfId="2464" xr:uid="{00000000-0005-0000-0000-0000A4090000}"/>
    <cellStyle name="Comma 3 2 3 4 3 3" xfId="2465" xr:uid="{00000000-0005-0000-0000-0000A5090000}"/>
    <cellStyle name="Comma 3 2 3 4 3 3 2" xfId="2466" xr:uid="{00000000-0005-0000-0000-0000A6090000}"/>
    <cellStyle name="Comma 3 2 3 4 3 4" xfId="2467" xr:uid="{00000000-0005-0000-0000-0000A7090000}"/>
    <cellStyle name="Comma 3 2 3 4 3 4 2" xfId="2468" xr:uid="{00000000-0005-0000-0000-0000A8090000}"/>
    <cellStyle name="Comma 3 2 3 4 3 5" xfId="2469" xr:uid="{00000000-0005-0000-0000-0000A9090000}"/>
    <cellStyle name="Comma 3 2 3 4 3 6" xfId="2470" xr:uid="{00000000-0005-0000-0000-0000AA090000}"/>
    <cellStyle name="Comma 3 2 3 4 4" xfId="2471" xr:uid="{00000000-0005-0000-0000-0000AB090000}"/>
    <cellStyle name="Comma 3 2 3 4 4 2" xfId="2472" xr:uid="{00000000-0005-0000-0000-0000AC090000}"/>
    <cellStyle name="Comma 3 2 3 4 4 2 2" xfId="2473" xr:uid="{00000000-0005-0000-0000-0000AD090000}"/>
    <cellStyle name="Comma 3 2 3 4 4 3" xfId="2474" xr:uid="{00000000-0005-0000-0000-0000AE090000}"/>
    <cellStyle name="Comma 3 2 3 4 4 3 2" xfId="2475" xr:uid="{00000000-0005-0000-0000-0000AF090000}"/>
    <cellStyle name="Comma 3 2 3 4 4 4" xfId="2476" xr:uid="{00000000-0005-0000-0000-0000B0090000}"/>
    <cellStyle name="Comma 3 2 3 4 4 4 2" xfId="2477" xr:uid="{00000000-0005-0000-0000-0000B1090000}"/>
    <cellStyle name="Comma 3 2 3 4 4 5" xfId="2478" xr:uid="{00000000-0005-0000-0000-0000B2090000}"/>
    <cellStyle name="Comma 3 2 3 4 4 6" xfId="2479" xr:uid="{00000000-0005-0000-0000-0000B3090000}"/>
    <cellStyle name="Comma 3 2 3 4 5" xfId="2480" xr:uid="{00000000-0005-0000-0000-0000B4090000}"/>
    <cellStyle name="Comma 3 2 3 4 5 2" xfId="2481" xr:uid="{00000000-0005-0000-0000-0000B5090000}"/>
    <cellStyle name="Comma 3 2 3 4 5 2 2" xfId="2482" xr:uid="{00000000-0005-0000-0000-0000B6090000}"/>
    <cellStyle name="Comma 3 2 3 4 5 3" xfId="2483" xr:uid="{00000000-0005-0000-0000-0000B7090000}"/>
    <cellStyle name="Comma 3 2 3 4 5 3 2" xfId="2484" xr:uid="{00000000-0005-0000-0000-0000B8090000}"/>
    <cellStyle name="Comma 3 2 3 4 5 4" xfId="2485" xr:uid="{00000000-0005-0000-0000-0000B9090000}"/>
    <cellStyle name="Comma 3 2 3 4 5 5" xfId="2486" xr:uid="{00000000-0005-0000-0000-0000BA090000}"/>
    <cellStyle name="Comma 3 2 3 4 6" xfId="2487" xr:uid="{00000000-0005-0000-0000-0000BB090000}"/>
    <cellStyle name="Comma 3 2 3 4 6 2" xfId="2488" xr:uid="{00000000-0005-0000-0000-0000BC090000}"/>
    <cellStyle name="Comma 3 2 3 4 7" xfId="2489" xr:uid="{00000000-0005-0000-0000-0000BD090000}"/>
    <cellStyle name="Comma 3 2 3 4 7 2" xfId="2490" xr:uid="{00000000-0005-0000-0000-0000BE090000}"/>
    <cellStyle name="Comma 3 2 3 4 8" xfId="2491" xr:uid="{00000000-0005-0000-0000-0000BF090000}"/>
    <cellStyle name="Comma 3 2 3 4 8 2" xfId="2492" xr:uid="{00000000-0005-0000-0000-0000C0090000}"/>
    <cellStyle name="Comma 3 2 3 4 9" xfId="2493" xr:uid="{00000000-0005-0000-0000-0000C1090000}"/>
    <cellStyle name="Comma 3 2 3 5" xfId="2494" xr:uid="{00000000-0005-0000-0000-0000C2090000}"/>
    <cellStyle name="Comma 3 2 3 5 2" xfId="2495" xr:uid="{00000000-0005-0000-0000-0000C3090000}"/>
    <cellStyle name="Comma 3 2 3 5 2 2" xfId="2496" xr:uid="{00000000-0005-0000-0000-0000C4090000}"/>
    <cellStyle name="Comma 3 2 3 5 3" xfId="2497" xr:uid="{00000000-0005-0000-0000-0000C5090000}"/>
    <cellStyle name="Comma 3 2 3 5 3 2" xfId="2498" xr:uid="{00000000-0005-0000-0000-0000C6090000}"/>
    <cellStyle name="Comma 3 2 3 5 4" xfId="2499" xr:uid="{00000000-0005-0000-0000-0000C7090000}"/>
    <cellStyle name="Comma 3 2 3 5 4 2" xfId="2500" xr:uid="{00000000-0005-0000-0000-0000C8090000}"/>
    <cellStyle name="Comma 3 2 3 5 5" xfId="2501" xr:uid="{00000000-0005-0000-0000-0000C9090000}"/>
    <cellStyle name="Comma 3 2 3 5 6" xfId="2502" xr:uid="{00000000-0005-0000-0000-0000CA090000}"/>
    <cellStyle name="Comma 3 2 3 6" xfId="2503" xr:uid="{00000000-0005-0000-0000-0000CB090000}"/>
    <cellStyle name="Comma 3 2 3 6 2" xfId="2504" xr:uid="{00000000-0005-0000-0000-0000CC090000}"/>
    <cellStyle name="Comma 3 2 3 6 2 2" xfId="2505" xr:uid="{00000000-0005-0000-0000-0000CD090000}"/>
    <cellStyle name="Comma 3 2 3 6 3" xfId="2506" xr:uid="{00000000-0005-0000-0000-0000CE090000}"/>
    <cellStyle name="Comma 3 2 3 6 3 2" xfId="2507" xr:uid="{00000000-0005-0000-0000-0000CF090000}"/>
    <cellStyle name="Comma 3 2 3 6 4" xfId="2508" xr:uid="{00000000-0005-0000-0000-0000D0090000}"/>
    <cellStyle name="Comma 3 2 3 6 4 2" xfId="2509" xr:uid="{00000000-0005-0000-0000-0000D1090000}"/>
    <cellStyle name="Comma 3 2 3 6 5" xfId="2510" xr:uid="{00000000-0005-0000-0000-0000D2090000}"/>
    <cellStyle name="Comma 3 2 3 6 6" xfId="2511" xr:uid="{00000000-0005-0000-0000-0000D3090000}"/>
    <cellStyle name="Comma 3 2 3 7" xfId="2512" xr:uid="{00000000-0005-0000-0000-0000D4090000}"/>
    <cellStyle name="Comma 3 2 3 7 2" xfId="2513" xr:uid="{00000000-0005-0000-0000-0000D5090000}"/>
    <cellStyle name="Comma 3 2 3 7 2 2" xfId="2514" xr:uid="{00000000-0005-0000-0000-0000D6090000}"/>
    <cellStyle name="Comma 3 2 3 7 3" xfId="2515" xr:uid="{00000000-0005-0000-0000-0000D7090000}"/>
    <cellStyle name="Comma 3 2 3 7 3 2" xfId="2516" xr:uid="{00000000-0005-0000-0000-0000D8090000}"/>
    <cellStyle name="Comma 3 2 3 7 4" xfId="2517" xr:uid="{00000000-0005-0000-0000-0000D9090000}"/>
    <cellStyle name="Comma 3 2 3 7 4 2" xfId="2518" xr:uid="{00000000-0005-0000-0000-0000DA090000}"/>
    <cellStyle name="Comma 3 2 3 7 5" xfId="2519" xr:uid="{00000000-0005-0000-0000-0000DB090000}"/>
    <cellStyle name="Comma 3 2 3 7 6" xfId="2520" xr:uid="{00000000-0005-0000-0000-0000DC090000}"/>
    <cellStyle name="Comma 3 2 3 8" xfId="2521" xr:uid="{00000000-0005-0000-0000-0000DD090000}"/>
    <cellStyle name="Comma 3 2 3 8 2" xfId="2522" xr:uid="{00000000-0005-0000-0000-0000DE090000}"/>
    <cellStyle name="Comma 3 2 3 8 2 2" xfId="2523" xr:uid="{00000000-0005-0000-0000-0000DF090000}"/>
    <cellStyle name="Comma 3 2 3 8 3" xfId="2524" xr:uid="{00000000-0005-0000-0000-0000E0090000}"/>
    <cellStyle name="Comma 3 2 3 8 3 2" xfId="2525" xr:uid="{00000000-0005-0000-0000-0000E1090000}"/>
    <cellStyle name="Comma 3 2 3 8 4" xfId="2526" xr:uid="{00000000-0005-0000-0000-0000E2090000}"/>
    <cellStyle name="Comma 3 2 3 8 5" xfId="2527" xr:uid="{00000000-0005-0000-0000-0000E3090000}"/>
    <cellStyle name="Comma 3 2 3 9" xfId="2528" xr:uid="{00000000-0005-0000-0000-0000E4090000}"/>
    <cellStyle name="Comma 3 2 3 9 2" xfId="2529" xr:uid="{00000000-0005-0000-0000-0000E5090000}"/>
    <cellStyle name="Comma 3 2 4" xfId="2530" xr:uid="{00000000-0005-0000-0000-0000E6090000}"/>
    <cellStyle name="Comma 3 2 4 10" xfId="2531" xr:uid="{00000000-0005-0000-0000-0000E7090000}"/>
    <cellStyle name="Comma 3 2 4 10 2" xfId="2532" xr:uid="{00000000-0005-0000-0000-0000E8090000}"/>
    <cellStyle name="Comma 3 2 4 11" xfId="2533" xr:uid="{00000000-0005-0000-0000-0000E9090000}"/>
    <cellStyle name="Comma 3 2 4 12" xfId="2534" xr:uid="{00000000-0005-0000-0000-0000EA090000}"/>
    <cellStyle name="Comma 3 2 4 2" xfId="2535" xr:uid="{00000000-0005-0000-0000-0000EB090000}"/>
    <cellStyle name="Comma 3 2 4 2 10" xfId="2536" xr:uid="{00000000-0005-0000-0000-0000EC090000}"/>
    <cellStyle name="Comma 3 2 4 2 2" xfId="2537" xr:uid="{00000000-0005-0000-0000-0000ED090000}"/>
    <cellStyle name="Comma 3 2 4 2 2 2" xfId="2538" xr:uid="{00000000-0005-0000-0000-0000EE090000}"/>
    <cellStyle name="Comma 3 2 4 2 2 2 2" xfId="2539" xr:uid="{00000000-0005-0000-0000-0000EF090000}"/>
    <cellStyle name="Comma 3 2 4 2 2 3" xfId="2540" xr:uid="{00000000-0005-0000-0000-0000F0090000}"/>
    <cellStyle name="Comma 3 2 4 2 2 3 2" xfId="2541" xr:uid="{00000000-0005-0000-0000-0000F1090000}"/>
    <cellStyle name="Comma 3 2 4 2 2 4" xfId="2542" xr:uid="{00000000-0005-0000-0000-0000F2090000}"/>
    <cellStyle name="Comma 3 2 4 2 2 4 2" xfId="2543" xr:uid="{00000000-0005-0000-0000-0000F3090000}"/>
    <cellStyle name="Comma 3 2 4 2 2 5" xfId="2544" xr:uid="{00000000-0005-0000-0000-0000F4090000}"/>
    <cellStyle name="Comma 3 2 4 2 2 6" xfId="2545" xr:uid="{00000000-0005-0000-0000-0000F5090000}"/>
    <cellStyle name="Comma 3 2 4 2 3" xfId="2546" xr:uid="{00000000-0005-0000-0000-0000F6090000}"/>
    <cellStyle name="Comma 3 2 4 2 3 2" xfId="2547" xr:uid="{00000000-0005-0000-0000-0000F7090000}"/>
    <cellStyle name="Comma 3 2 4 2 3 2 2" xfId="2548" xr:uid="{00000000-0005-0000-0000-0000F8090000}"/>
    <cellStyle name="Comma 3 2 4 2 3 3" xfId="2549" xr:uid="{00000000-0005-0000-0000-0000F9090000}"/>
    <cellStyle name="Comma 3 2 4 2 3 3 2" xfId="2550" xr:uid="{00000000-0005-0000-0000-0000FA090000}"/>
    <cellStyle name="Comma 3 2 4 2 3 4" xfId="2551" xr:uid="{00000000-0005-0000-0000-0000FB090000}"/>
    <cellStyle name="Comma 3 2 4 2 3 4 2" xfId="2552" xr:uid="{00000000-0005-0000-0000-0000FC090000}"/>
    <cellStyle name="Comma 3 2 4 2 3 5" xfId="2553" xr:uid="{00000000-0005-0000-0000-0000FD090000}"/>
    <cellStyle name="Comma 3 2 4 2 3 6" xfId="2554" xr:uid="{00000000-0005-0000-0000-0000FE090000}"/>
    <cellStyle name="Comma 3 2 4 2 4" xfId="2555" xr:uid="{00000000-0005-0000-0000-0000FF090000}"/>
    <cellStyle name="Comma 3 2 4 2 4 2" xfId="2556" xr:uid="{00000000-0005-0000-0000-0000000A0000}"/>
    <cellStyle name="Comma 3 2 4 2 4 2 2" xfId="2557" xr:uid="{00000000-0005-0000-0000-0000010A0000}"/>
    <cellStyle name="Comma 3 2 4 2 4 3" xfId="2558" xr:uid="{00000000-0005-0000-0000-0000020A0000}"/>
    <cellStyle name="Comma 3 2 4 2 4 3 2" xfId="2559" xr:uid="{00000000-0005-0000-0000-0000030A0000}"/>
    <cellStyle name="Comma 3 2 4 2 4 4" xfId="2560" xr:uid="{00000000-0005-0000-0000-0000040A0000}"/>
    <cellStyle name="Comma 3 2 4 2 4 4 2" xfId="2561" xr:uid="{00000000-0005-0000-0000-0000050A0000}"/>
    <cellStyle name="Comma 3 2 4 2 4 5" xfId="2562" xr:uid="{00000000-0005-0000-0000-0000060A0000}"/>
    <cellStyle name="Comma 3 2 4 2 4 6" xfId="2563" xr:uid="{00000000-0005-0000-0000-0000070A0000}"/>
    <cellStyle name="Comma 3 2 4 2 5" xfId="2564" xr:uid="{00000000-0005-0000-0000-0000080A0000}"/>
    <cellStyle name="Comma 3 2 4 2 5 2" xfId="2565" xr:uid="{00000000-0005-0000-0000-0000090A0000}"/>
    <cellStyle name="Comma 3 2 4 2 5 2 2" xfId="2566" xr:uid="{00000000-0005-0000-0000-00000A0A0000}"/>
    <cellStyle name="Comma 3 2 4 2 5 3" xfId="2567" xr:uid="{00000000-0005-0000-0000-00000B0A0000}"/>
    <cellStyle name="Comma 3 2 4 2 5 3 2" xfId="2568" xr:uid="{00000000-0005-0000-0000-00000C0A0000}"/>
    <cellStyle name="Comma 3 2 4 2 5 4" xfId="2569" xr:uid="{00000000-0005-0000-0000-00000D0A0000}"/>
    <cellStyle name="Comma 3 2 4 2 5 5" xfId="2570" xr:uid="{00000000-0005-0000-0000-00000E0A0000}"/>
    <cellStyle name="Comma 3 2 4 2 6" xfId="2571" xr:uid="{00000000-0005-0000-0000-00000F0A0000}"/>
    <cellStyle name="Comma 3 2 4 2 6 2" xfId="2572" xr:uid="{00000000-0005-0000-0000-0000100A0000}"/>
    <cellStyle name="Comma 3 2 4 2 7" xfId="2573" xr:uid="{00000000-0005-0000-0000-0000110A0000}"/>
    <cellStyle name="Comma 3 2 4 2 7 2" xfId="2574" xr:uid="{00000000-0005-0000-0000-0000120A0000}"/>
    <cellStyle name="Comma 3 2 4 2 8" xfId="2575" xr:uid="{00000000-0005-0000-0000-0000130A0000}"/>
    <cellStyle name="Comma 3 2 4 2 8 2" xfId="2576" xr:uid="{00000000-0005-0000-0000-0000140A0000}"/>
    <cellStyle name="Comma 3 2 4 2 9" xfId="2577" xr:uid="{00000000-0005-0000-0000-0000150A0000}"/>
    <cellStyle name="Comma 3 2 4 3" xfId="2578" xr:uid="{00000000-0005-0000-0000-0000160A0000}"/>
    <cellStyle name="Comma 3 2 4 3 10" xfId="2579" xr:uid="{00000000-0005-0000-0000-0000170A0000}"/>
    <cellStyle name="Comma 3 2 4 3 2" xfId="2580" xr:uid="{00000000-0005-0000-0000-0000180A0000}"/>
    <cellStyle name="Comma 3 2 4 3 2 2" xfId="2581" xr:uid="{00000000-0005-0000-0000-0000190A0000}"/>
    <cellStyle name="Comma 3 2 4 3 2 2 2" xfId="2582" xr:uid="{00000000-0005-0000-0000-00001A0A0000}"/>
    <cellStyle name="Comma 3 2 4 3 2 3" xfId="2583" xr:uid="{00000000-0005-0000-0000-00001B0A0000}"/>
    <cellStyle name="Comma 3 2 4 3 2 3 2" xfId="2584" xr:uid="{00000000-0005-0000-0000-00001C0A0000}"/>
    <cellStyle name="Comma 3 2 4 3 2 4" xfId="2585" xr:uid="{00000000-0005-0000-0000-00001D0A0000}"/>
    <cellStyle name="Comma 3 2 4 3 2 4 2" xfId="2586" xr:uid="{00000000-0005-0000-0000-00001E0A0000}"/>
    <cellStyle name="Comma 3 2 4 3 2 5" xfId="2587" xr:uid="{00000000-0005-0000-0000-00001F0A0000}"/>
    <cellStyle name="Comma 3 2 4 3 2 6" xfId="2588" xr:uid="{00000000-0005-0000-0000-0000200A0000}"/>
    <cellStyle name="Comma 3 2 4 3 3" xfId="2589" xr:uid="{00000000-0005-0000-0000-0000210A0000}"/>
    <cellStyle name="Comma 3 2 4 3 3 2" xfId="2590" xr:uid="{00000000-0005-0000-0000-0000220A0000}"/>
    <cellStyle name="Comma 3 2 4 3 3 2 2" xfId="2591" xr:uid="{00000000-0005-0000-0000-0000230A0000}"/>
    <cellStyle name="Comma 3 2 4 3 3 3" xfId="2592" xr:uid="{00000000-0005-0000-0000-0000240A0000}"/>
    <cellStyle name="Comma 3 2 4 3 3 3 2" xfId="2593" xr:uid="{00000000-0005-0000-0000-0000250A0000}"/>
    <cellStyle name="Comma 3 2 4 3 3 4" xfId="2594" xr:uid="{00000000-0005-0000-0000-0000260A0000}"/>
    <cellStyle name="Comma 3 2 4 3 3 4 2" xfId="2595" xr:uid="{00000000-0005-0000-0000-0000270A0000}"/>
    <cellStyle name="Comma 3 2 4 3 3 5" xfId="2596" xr:uid="{00000000-0005-0000-0000-0000280A0000}"/>
    <cellStyle name="Comma 3 2 4 3 3 6" xfId="2597" xr:uid="{00000000-0005-0000-0000-0000290A0000}"/>
    <cellStyle name="Comma 3 2 4 3 4" xfId="2598" xr:uid="{00000000-0005-0000-0000-00002A0A0000}"/>
    <cellStyle name="Comma 3 2 4 3 4 2" xfId="2599" xr:uid="{00000000-0005-0000-0000-00002B0A0000}"/>
    <cellStyle name="Comma 3 2 4 3 4 2 2" xfId="2600" xr:uid="{00000000-0005-0000-0000-00002C0A0000}"/>
    <cellStyle name="Comma 3 2 4 3 4 3" xfId="2601" xr:uid="{00000000-0005-0000-0000-00002D0A0000}"/>
    <cellStyle name="Comma 3 2 4 3 4 3 2" xfId="2602" xr:uid="{00000000-0005-0000-0000-00002E0A0000}"/>
    <cellStyle name="Comma 3 2 4 3 4 4" xfId="2603" xr:uid="{00000000-0005-0000-0000-00002F0A0000}"/>
    <cellStyle name="Comma 3 2 4 3 4 4 2" xfId="2604" xr:uid="{00000000-0005-0000-0000-0000300A0000}"/>
    <cellStyle name="Comma 3 2 4 3 4 5" xfId="2605" xr:uid="{00000000-0005-0000-0000-0000310A0000}"/>
    <cellStyle name="Comma 3 2 4 3 4 6" xfId="2606" xr:uid="{00000000-0005-0000-0000-0000320A0000}"/>
    <cellStyle name="Comma 3 2 4 3 5" xfId="2607" xr:uid="{00000000-0005-0000-0000-0000330A0000}"/>
    <cellStyle name="Comma 3 2 4 3 5 2" xfId="2608" xr:uid="{00000000-0005-0000-0000-0000340A0000}"/>
    <cellStyle name="Comma 3 2 4 3 5 2 2" xfId="2609" xr:uid="{00000000-0005-0000-0000-0000350A0000}"/>
    <cellStyle name="Comma 3 2 4 3 5 3" xfId="2610" xr:uid="{00000000-0005-0000-0000-0000360A0000}"/>
    <cellStyle name="Comma 3 2 4 3 5 3 2" xfId="2611" xr:uid="{00000000-0005-0000-0000-0000370A0000}"/>
    <cellStyle name="Comma 3 2 4 3 5 4" xfId="2612" xr:uid="{00000000-0005-0000-0000-0000380A0000}"/>
    <cellStyle name="Comma 3 2 4 3 5 5" xfId="2613" xr:uid="{00000000-0005-0000-0000-0000390A0000}"/>
    <cellStyle name="Comma 3 2 4 3 6" xfId="2614" xr:uid="{00000000-0005-0000-0000-00003A0A0000}"/>
    <cellStyle name="Comma 3 2 4 3 6 2" xfId="2615" xr:uid="{00000000-0005-0000-0000-00003B0A0000}"/>
    <cellStyle name="Comma 3 2 4 3 7" xfId="2616" xr:uid="{00000000-0005-0000-0000-00003C0A0000}"/>
    <cellStyle name="Comma 3 2 4 3 7 2" xfId="2617" xr:uid="{00000000-0005-0000-0000-00003D0A0000}"/>
    <cellStyle name="Comma 3 2 4 3 8" xfId="2618" xr:uid="{00000000-0005-0000-0000-00003E0A0000}"/>
    <cellStyle name="Comma 3 2 4 3 8 2" xfId="2619" xr:uid="{00000000-0005-0000-0000-00003F0A0000}"/>
    <cellStyle name="Comma 3 2 4 3 9" xfId="2620" xr:uid="{00000000-0005-0000-0000-0000400A0000}"/>
    <cellStyle name="Comma 3 2 4 4" xfId="2621" xr:uid="{00000000-0005-0000-0000-0000410A0000}"/>
    <cellStyle name="Comma 3 2 4 4 2" xfId="2622" xr:uid="{00000000-0005-0000-0000-0000420A0000}"/>
    <cellStyle name="Comma 3 2 4 4 2 2" xfId="2623" xr:uid="{00000000-0005-0000-0000-0000430A0000}"/>
    <cellStyle name="Comma 3 2 4 4 3" xfId="2624" xr:uid="{00000000-0005-0000-0000-0000440A0000}"/>
    <cellStyle name="Comma 3 2 4 4 3 2" xfId="2625" xr:uid="{00000000-0005-0000-0000-0000450A0000}"/>
    <cellStyle name="Comma 3 2 4 4 4" xfId="2626" xr:uid="{00000000-0005-0000-0000-0000460A0000}"/>
    <cellStyle name="Comma 3 2 4 4 4 2" xfId="2627" xr:uid="{00000000-0005-0000-0000-0000470A0000}"/>
    <cellStyle name="Comma 3 2 4 4 5" xfId="2628" xr:uid="{00000000-0005-0000-0000-0000480A0000}"/>
    <cellStyle name="Comma 3 2 4 4 6" xfId="2629" xr:uid="{00000000-0005-0000-0000-0000490A0000}"/>
    <cellStyle name="Comma 3 2 4 5" xfId="2630" xr:uid="{00000000-0005-0000-0000-00004A0A0000}"/>
    <cellStyle name="Comma 3 2 4 5 2" xfId="2631" xr:uid="{00000000-0005-0000-0000-00004B0A0000}"/>
    <cellStyle name="Comma 3 2 4 5 2 2" xfId="2632" xr:uid="{00000000-0005-0000-0000-00004C0A0000}"/>
    <cellStyle name="Comma 3 2 4 5 3" xfId="2633" xr:uid="{00000000-0005-0000-0000-00004D0A0000}"/>
    <cellStyle name="Comma 3 2 4 5 3 2" xfId="2634" xr:uid="{00000000-0005-0000-0000-00004E0A0000}"/>
    <cellStyle name="Comma 3 2 4 5 4" xfId="2635" xr:uid="{00000000-0005-0000-0000-00004F0A0000}"/>
    <cellStyle name="Comma 3 2 4 5 4 2" xfId="2636" xr:uid="{00000000-0005-0000-0000-0000500A0000}"/>
    <cellStyle name="Comma 3 2 4 5 5" xfId="2637" xr:uid="{00000000-0005-0000-0000-0000510A0000}"/>
    <cellStyle name="Comma 3 2 4 5 6" xfId="2638" xr:uid="{00000000-0005-0000-0000-0000520A0000}"/>
    <cellStyle name="Comma 3 2 4 6" xfId="2639" xr:uid="{00000000-0005-0000-0000-0000530A0000}"/>
    <cellStyle name="Comma 3 2 4 6 2" xfId="2640" xr:uid="{00000000-0005-0000-0000-0000540A0000}"/>
    <cellStyle name="Comma 3 2 4 6 2 2" xfId="2641" xr:uid="{00000000-0005-0000-0000-0000550A0000}"/>
    <cellStyle name="Comma 3 2 4 6 3" xfId="2642" xr:uid="{00000000-0005-0000-0000-0000560A0000}"/>
    <cellStyle name="Comma 3 2 4 6 3 2" xfId="2643" xr:uid="{00000000-0005-0000-0000-0000570A0000}"/>
    <cellStyle name="Comma 3 2 4 6 4" xfId="2644" xr:uid="{00000000-0005-0000-0000-0000580A0000}"/>
    <cellStyle name="Comma 3 2 4 6 4 2" xfId="2645" xr:uid="{00000000-0005-0000-0000-0000590A0000}"/>
    <cellStyle name="Comma 3 2 4 6 5" xfId="2646" xr:uid="{00000000-0005-0000-0000-00005A0A0000}"/>
    <cellStyle name="Comma 3 2 4 6 6" xfId="2647" xr:uid="{00000000-0005-0000-0000-00005B0A0000}"/>
    <cellStyle name="Comma 3 2 4 7" xfId="2648" xr:uid="{00000000-0005-0000-0000-00005C0A0000}"/>
    <cellStyle name="Comma 3 2 4 7 2" xfId="2649" xr:uid="{00000000-0005-0000-0000-00005D0A0000}"/>
    <cellStyle name="Comma 3 2 4 7 2 2" xfId="2650" xr:uid="{00000000-0005-0000-0000-00005E0A0000}"/>
    <cellStyle name="Comma 3 2 4 7 3" xfId="2651" xr:uid="{00000000-0005-0000-0000-00005F0A0000}"/>
    <cellStyle name="Comma 3 2 4 7 3 2" xfId="2652" xr:uid="{00000000-0005-0000-0000-0000600A0000}"/>
    <cellStyle name="Comma 3 2 4 7 4" xfId="2653" xr:uid="{00000000-0005-0000-0000-0000610A0000}"/>
    <cellStyle name="Comma 3 2 4 7 5" xfId="2654" xr:uid="{00000000-0005-0000-0000-0000620A0000}"/>
    <cellStyle name="Comma 3 2 4 8" xfId="2655" xr:uid="{00000000-0005-0000-0000-0000630A0000}"/>
    <cellStyle name="Comma 3 2 4 8 2" xfId="2656" xr:uid="{00000000-0005-0000-0000-0000640A0000}"/>
    <cellStyle name="Comma 3 2 4 9" xfId="2657" xr:uid="{00000000-0005-0000-0000-0000650A0000}"/>
    <cellStyle name="Comma 3 2 4 9 2" xfId="2658" xr:uid="{00000000-0005-0000-0000-0000660A0000}"/>
    <cellStyle name="Comma 3 2 5" xfId="2659" xr:uid="{00000000-0005-0000-0000-0000670A0000}"/>
    <cellStyle name="Comma 3 2 5 10" xfId="2660" xr:uid="{00000000-0005-0000-0000-0000680A0000}"/>
    <cellStyle name="Comma 3 2 5 11" xfId="2661" xr:uid="{00000000-0005-0000-0000-0000690A0000}"/>
    <cellStyle name="Comma 3 2 5 2" xfId="2662" xr:uid="{00000000-0005-0000-0000-00006A0A0000}"/>
    <cellStyle name="Comma 3 2 5 2 2" xfId="2663" xr:uid="{00000000-0005-0000-0000-00006B0A0000}"/>
    <cellStyle name="Comma 3 2 5 2 2 2" xfId="2664" xr:uid="{00000000-0005-0000-0000-00006C0A0000}"/>
    <cellStyle name="Comma 3 2 5 2 3" xfId="2665" xr:uid="{00000000-0005-0000-0000-00006D0A0000}"/>
    <cellStyle name="Comma 3 2 5 2 3 2" xfId="2666" xr:uid="{00000000-0005-0000-0000-00006E0A0000}"/>
    <cellStyle name="Comma 3 2 5 2 4" xfId="2667" xr:uid="{00000000-0005-0000-0000-00006F0A0000}"/>
    <cellStyle name="Comma 3 2 5 2 4 2" xfId="2668" xr:uid="{00000000-0005-0000-0000-0000700A0000}"/>
    <cellStyle name="Comma 3 2 5 2 5" xfId="2669" xr:uid="{00000000-0005-0000-0000-0000710A0000}"/>
    <cellStyle name="Comma 3 2 5 2 6" xfId="2670" xr:uid="{00000000-0005-0000-0000-0000720A0000}"/>
    <cellStyle name="Comma 3 2 5 3" xfId="2671" xr:uid="{00000000-0005-0000-0000-0000730A0000}"/>
    <cellStyle name="Comma 3 2 5 3 2" xfId="2672" xr:uid="{00000000-0005-0000-0000-0000740A0000}"/>
    <cellStyle name="Comma 3 2 5 3 2 2" xfId="2673" xr:uid="{00000000-0005-0000-0000-0000750A0000}"/>
    <cellStyle name="Comma 3 2 5 3 3" xfId="2674" xr:uid="{00000000-0005-0000-0000-0000760A0000}"/>
    <cellStyle name="Comma 3 2 5 3 3 2" xfId="2675" xr:uid="{00000000-0005-0000-0000-0000770A0000}"/>
    <cellStyle name="Comma 3 2 5 3 4" xfId="2676" xr:uid="{00000000-0005-0000-0000-0000780A0000}"/>
    <cellStyle name="Comma 3 2 5 3 4 2" xfId="2677" xr:uid="{00000000-0005-0000-0000-0000790A0000}"/>
    <cellStyle name="Comma 3 2 5 3 5" xfId="2678" xr:uid="{00000000-0005-0000-0000-00007A0A0000}"/>
    <cellStyle name="Comma 3 2 5 3 6" xfId="2679" xr:uid="{00000000-0005-0000-0000-00007B0A0000}"/>
    <cellStyle name="Comma 3 2 5 4" xfId="2680" xr:uid="{00000000-0005-0000-0000-00007C0A0000}"/>
    <cellStyle name="Comma 3 2 5 4 2" xfId="2681" xr:uid="{00000000-0005-0000-0000-00007D0A0000}"/>
    <cellStyle name="Comma 3 2 5 4 2 2" xfId="2682" xr:uid="{00000000-0005-0000-0000-00007E0A0000}"/>
    <cellStyle name="Comma 3 2 5 4 3" xfId="2683" xr:uid="{00000000-0005-0000-0000-00007F0A0000}"/>
    <cellStyle name="Comma 3 2 5 4 3 2" xfId="2684" xr:uid="{00000000-0005-0000-0000-0000800A0000}"/>
    <cellStyle name="Comma 3 2 5 4 4" xfId="2685" xr:uid="{00000000-0005-0000-0000-0000810A0000}"/>
    <cellStyle name="Comma 3 2 5 4 4 2" xfId="2686" xr:uid="{00000000-0005-0000-0000-0000820A0000}"/>
    <cellStyle name="Comma 3 2 5 4 5" xfId="2687" xr:uid="{00000000-0005-0000-0000-0000830A0000}"/>
    <cellStyle name="Comma 3 2 5 4 6" xfId="2688" xr:uid="{00000000-0005-0000-0000-0000840A0000}"/>
    <cellStyle name="Comma 3 2 5 5" xfId="2689" xr:uid="{00000000-0005-0000-0000-0000850A0000}"/>
    <cellStyle name="Comma 3 2 5 5 2" xfId="2690" xr:uid="{00000000-0005-0000-0000-0000860A0000}"/>
    <cellStyle name="Comma 3 2 5 5 2 2" xfId="2691" xr:uid="{00000000-0005-0000-0000-0000870A0000}"/>
    <cellStyle name="Comma 3 2 5 5 3" xfId="2692" xr:uid="{00000000-0005-0000-0000-0000880A0000}"/>
    <cellStyle name="Comma 3 2 5 5 3 2" xfId="2693" xr:uid="{00000000-0005-0000-0000-0000890A0000}"/>
    <cellStyle name="Comma 3 2 5 5 4" xfId="2694" xr:uid="{00000000-0005-0000-0000-00008A0A0000}"/>
    <cellStyle name="Comma 3 2 5 5 4 2" xfId="2695" xr:uid="{00000000-0005-0000-0000-00008B0A0000}"/>
    <cellStyle name="Comma 3 2 5 5 5" xfId="2696" xr:uid="{00000000-0005-0000-0000-00008C0A0000}"/>
    <cellStyle name="Comma 3 2 5 5 6" xfId="2697" xr:uid="{00000000-0005-0000-0000-00008D0A0000}"/>
    <cellStyle name="Comma 3 2 5 6" xfId="2698" xr:uid="{00000000-0005-0000-0000-00008E0A0000}"/>
    <cellStyle name="Comma 3 2 5 6 2" xfId="2699" xr:uid="{00000000-0005-0000-0000-00008F0A0000}"/>
    <cellStyle name="Comma 3 2 5 6 2 2" xfId="2700" xr:uid="{00000000-0005-0000-0000-0000900A0000}"/>
    <cellStyle name="Comma 3 2 5 6 3" xfId="2701" xr:uid="{00000000-0005-0000-0000-0000910A0000}"/>
    <cellStyle name="Comma 3 2 5 6 3 2" xfId="2702" xr:uid="{00000000-0005-0000-0000-0000920A0000}"/>
    <cellStyle name="Comma 3 2 5 6 4" xfId="2703" xr:uid="{00000000-0005-0000-0000-0000930A0000}"/>
    <cellStyle name="Comma 3 2 5 6 5" xfId="2704" xr:uid="{00000000-0005-0000-0000-0000940A0000}"/>
    <cellStyle name="Comma 3 2 5 7" xfId="2705" xr:uid="{00000000-0005-0000-0000-0000950A0000}"/>
    <cellStyle name="Comma 3 2 5 7 2" xfId="2706" xr:uid="{00000000-0005-0000-0000-0000960A0000}"/>
    <cellStyle name="Comma 3 2 5 8" xfId="2707" xr:uid="{00000000-0005-0000-0000-0000970A0000}"/>
    <cellStyle name="Comma 3 2 5 8 2" xfId="2708" xr:uid="{00000000-0005-0000-0000-0000980A0000}"/>
    <cellStyle name="Comma 3 2 5 9" xfId="2709" xr:uid="{00000000-0005-0000-0000-0000990A0000}"/>
    <cellStyle name="Comma 3 2 5 9 2" xfId="2710" xr:uid="{00000000-0005-0000-0000-00009A0A0000}"/>
    <cellStyle name="Comma 3 2 6" xfId="2711" xr:uid="{00000000-0005-0000-0000-00009B0A0000}"/>
    <cellStyle name="Comma 3 2 6 10" xfId="2712" xr:uid="{00000000-0005-0000-0000-00009C0A0000}"/>
    <cellStyle name="Comma 3 2 6 2" xfId="2713" xr:uid="{00000000-0005-0000-0000-00009D0A0000}"/>
    <cellStyle name="Comma 3 2 6 2 2" xfId="2714" xr:uid="{00000000-0005-0000-0000-00009E0A0000}"/>
    <cellStyle name="Comma 3 2 6 2 2 2" xfId="2715" xr:uid="{00000000-0005-0000-0000-00009F0A0000}"/>
    <cellStyle name="Comma 3 2 6 2 3" xfId="2716" xr:uid="{00000000-0005-0000-0000-0000A00A0000}"/>
    <cellStyle name="Comma 3 2 6 2 3 2" xfId="2717" xr:uid="{00000000-0005-0000-0000-0000A10A0000}"/>
    <cellStyle name="Comma 3 2 6 2 4" xfId="2718" xr:uid="{00000000-0005-0000-0000-0000A20A0000}"/>
    <cellStyle name="Comma 3 2 6 2 4 2" xfId="2719" xr:uid="{00000000-0005-0000-0000-0000A30A0000}"/>
    <cellStyle name="Comma 3 2 6 2 5" xfId="2720" xr:uid="{00000000-0005-0000-0000-0000A40A0000}"/>
    <cellStyle name="Comma 3 2 6 2 6" xfId="2721" xr:uid="{00000000-0005-0000-0000-0000A50A0000}"/>
    <cellStyle name="Comma 3 2 6 3" xfId="2722" xr:uid="{00000000-0005-0000-0000-0000A60A0000}"/>
    <cellStyle name="Comma 3 2 6 3 2" xfId="2723" xr:uid="{00000000-0005-0000-0000-0000A70A0000}"/>
    <cellStyle name="Comma 3 2 6 3 2 2" xfId="2724" xr:uid="{00000000-0005-0000-0000-0000A80A0000}"/>
    <cellStyle name="Comma 3 2 6 3 3" xfId="2725" xr:uid="{00000000-0005-0000-0000-0000A90A0000}"/>
    <cellStyle name="Comma 3 2 6 3 3 2" xfId="2726" xr:uid="{00000000-0005-0000-0000-0000AA0A0000}"/>
    <cellStyle name="Comma 3 2 6 3 4" xfId="2727" xr:uid="{00000000-0005-0000-0000-0000AB0A0000}"/>
    <cellStyle name="Comma 3 2 6 3 4 2" xfId="2728" xr:uid="{00000000-0005-0000-0000-0000AC0A0000}"/>
    <cellStyle name="Comma 3 2 6 3 5" xfId="2729" xr:uid="{00000000-0005-0000-0000-0000AD0A0000}"/>
    <cellStyle name="Comma 3 2 6 3 6" xfId="2730" xr:uid="{00000000-0005-0000-0000-0000AE0A0000}"/>
    <cellStyle name="Comma 3 2 6 4" xfId="2731" xr:uid="{00000000-0005-0000-0000-0000AF0A0000}"/>
    <cellStyle name="Comma 3 2 6 4 2" xfId="2732" xr:uid="{00000000-0005-0000-0000-0000B00A0000}"/>
    <cellStyle name="Comma 3 2 6 4 2 2" xfId="2733" xr:uid="{00000000-0005-0000-0000-0000B10A0000}"/>
    <cellStyle name="Comma 3 2 6 4 3" xfId="2734" xr:uid="{00000000-0005-0000-0000-0000B20A0000}"/>
    <cellStyle name="Comma 3 2 6 4 3 2" xfId="2735" xr:uid="{00000000-0005-0000-0000-0000B30A0000}"/>
    <cellStyle name="Comma 3 2 6 4 4" xfId="2736" xr:uid="{00000000-0005-0000-0000-0000B40A0000}"/>
    <cellStyle name="Comma 3 2 6 4 4 2" xfId="2737" xr:uid="{00000000-0005-0000-0000-0000B50A0000}"/>
    <cellStyle name="Comma 3 2 6 4 5" xfId="2738" xr:uid="{00000000-0005-0000-0000-0000B60A0000}"/>
    <cellStyle name="Comma 3 2 6 4 6" xfId="2739" xr:uid="{00000000-0005-0000-0000-0000B70A0000}"/>
    <cellStyle name="Comma 3 2 6 5" xfId="2740" xr:uid="{00000000-0005-0000-0000-0000B80A0000}"/>
    <cellStyle name="Comma 3 2 6 5 2" xfId="2741" xr:uid="{00000000-0005-0000-0000-0000B90A0000}"/>
    <cellStyle name="Comma 3 2 6 5 2 2" xfId="2742" xr:uid="{00000000-0005-0000-0000-0000BA0A0000}"/>
    <cellStyle name="Comma 3 2 6 5 3" xfId="2743" xr:uid="{00000000-0005-0000-0000-0000BB0A0000}"/>
    <cellStyle name="Comma 3 2 6 5 3 2" xfId="2744" xr:uid="{00000000-0005-0000-0000-0000BC0A0000}"/>
    <cellStyle name="Comma 3 2 6 5 4" xfId="2745" xr:uid="{00000000-0005-0000-0000-0000BD0A0000}"/>
    <cellStyle name="Comma 3 2 6 5 5" xfId="2746" xr:uid="{00000000-0005-0000-0000-0000BE0A0000}"/>
    <cellStyle name="Comma 3 2 6 6" xfId="2747" xr:uid="{00000000-0005-0000-0000-0000BF0A0000}"/>
    <cellStyle name="Comma 3 2 6 6 2" xfId="2748" xr:uid="{00000000-0005-0000-0000-0000C00A0000}"/>
    <cellStyle name="Comma 3 2 6 7" xfId="2749" xr:uid="{00000000-0005-0000-0000-0000C10A0000}"/>
    <cellStyle name="Comma 3 2 6 7 2" xfId="2750" xr:uid="{00000000-0005-0000-0000-0000C20A0000}"/>
    <cellStyle name="Comma 3 2 6 8" xfId="2751" xr:uid="{00000000-0005-0000-0000-0000C30A0000}"/>
    <cellStyle name="Comma 3 2 6 8 2" xfId="2752" xr:uid="{00000000-0005-0000-0000-0000C40A0000}"/>
    <cellStyle name="Comma 3 2 6 9" xfId="2753" xr:uid="{00000000-0005-0000-0000-0000C50A0000}"/>
    <cellStyle name="Comma 3 2 7" xfId="2754" xr:uid="{00000000-0005-0000-0000-0000C60A0000}"/>
    <cellStyle name="Comma 3 2 7 10" xfId="2755" xr:uid="{00000000-0005-0000-0000-0000C70A0000}"/>
    <cellStyle name="Comma 3 2 7 2" xfId="2756" xr:uid="{00000000-0005-0000-0000-0000C80A0000}"/>
    <cellStyle name="Comma 3 2 7 2 2" xfId="2757" xr:uid="{00000000-0005-0000-0000-0000C90A0000}"/>
    <cellStyle name="Comma 3 2 7 2 2 2" xfId="2758" xr:uid="{00000000-0005-0000-0000-0000CA0A0000}"/>
    <cellStyle name="Comma 3 2 7 2 3" xfId="2759" xr:uid="{00000000-0005-0000-0000-0000CB0A0000}"/>
    <cellStyle name="Comma 3 2 7 2 3 2" xfId="2760" xr:uid="{00000000-0005-0000-0000-0000CC0A0000}"/>
    <cellStyle name="Comma 3 2 7 2 4" xfId="2761" xr:uid="{00000000-0005-0000-0000-0000CD0A0000}"/>
    <cellStyle name="Comma 3 2 7 2 4 2" xfId="2762" xr:uid="{00000000-0005-0000-0000-0000CE0A0000}"/>
    <cellStyle name="Comma 3 2 7 2 5" xfId="2763" xr:uid="{00000000-0005-0000-0000-0000CF0A0000}"/>
    <cellStyle name="Comma 3 2 7 2 6" xfId="2764" xr:uid="{00000000-0005-0000-0000-0000D00A0000}"/>
    <cellStyle name="Comma 3 2 7 3" xfId="2765" xr:uid="{00000000-0005-0000-0000-0000D10A0000}"/>
    <cellStyle name="Comma 3 2 7 3 2" xfId="2766" xr:uid="{00000000-0005-0000-0000-0000D20A0000}"/>
    <cellStyle name="Comma 3 2 7 3 2 2" xfId="2767" xr:uid="{00000000-0005-0000-0000-0000D30A0000}"/>
    <cellStyle name="Comma 3 2 7 3 3" xfId="2768" xr:uid="{00000000-0005-0000-0000-0000D40A0000}"/>
    <cellStyle name="Comma 3 2 7 3 3 2" xfId="2769" xr:uid="{00000000-0005-0000-0000-0000D50A0000}"/>
    <cellStyle name="Comma 3 2 7 3 4" xfId="2770" xr:uid="{00000000-0005-0000-0000-0000D60A0000}"/>
    <cellStyle name="Comma 3 2 7 3 4 2" xfId="2771" xr:uid="{00000000-0005-0000-0000-0000D70A0000}"/>
    <cellStyle name="Comma 3 2 7 3 5" xfId="2772" xr:uid="{00000000-0005-0000-0000-0000D80A0000}"/>
    <cellStyle name="Comma 3 2 7 3 6" xfId="2773" xr:uid="{00000000-0005-0000-0000-0000D90A0000}"/>
    <cellStyle name="Comma 3 2 7 4" xfId="2774" xr:uid="{00000000-0005-0000-0000-0000DA0A0000}"/>
    <cellStyle name="Comma 3 2 7 4 2" xfId="2775" xr:uid="{00000000-0005-0000-0000-0000DB0A0000}"/>
    <cellStyle name="Comma 3 2 7 4 2 2" xfId="2776" xr:uid="{00000000-0005-0000-0000-0000DC0A0000}"/>
    <cellStyle name="Comma 3 2 7 4 3" xfId="2777" xr:uid="{00000000-0005-0000-0000-0000DD0A0000}"/>
    <cellStyle name="Comma 3 2 7 4 3 2" xfId="2778" xr:uid="{00000000-0005-0000-0000-0000DE0A0000}"/>
    <cellStyle name="Comma 3 2 7 4 4" xfId="2779" xr:uid="{00000000-0005-0000-0000-0000DF0A0000}"/>
    <cellStyle name="Comma 3 2 7 4 4 2" xfId="2780" xr:uid="{00000000-0005-0000-0000-0000E00A0000}"/>
    <cellStyle name="Comma 3 2 7 4 5" xfId="2781" xr:uid="{00000000-0005-0000-0000-0000E10A0000}"/>
    <cellStyle name="Comma 3 2 7 4 6" xfId="2782" xr:uid="{00000000-0005-0000-0000-0000E20A0000}"/>
    <cellStyle name="Comma 3 2 7 5" xfId="2783" xr:uid="{00000000-0005-0000-0000-0000E30A0000}"/>
    <cellStyle name="Comma 3 2 7 5 2" xfId="2784" xr:uid="{00000000-0005-0000-0000-0000E40A0000}"/>
    <cellStyle name="Comma 3 2 7 5 2 2" xfId="2785" xr:uid="{00000000-0005-0000-0000-0000E50A0000}"/>
    <cellStyle name="Comma 3 2 7 5 3" xfId="2786" xr:uid="{00000000-0005-0000-0000-0000E60A0000}"/>
    <cellStyle name="Comma 3 2 7 5 3 2" xfId="2787" xr:uid="{00000000-0005-0000-0000-0000E70A0000}"/>
    <cellStyle name="Comma 3 2 7 5 4" xfId="2788" xr:uid="{00000000-0005-0000-0000-0000E80A0000}"/>
    <cellStyle name="Comma 3 2 7 5 5" xfId="2789" xr:uid="{00000000-0005-0000-0000-0000E90A0000}"/>
    <cellStyle name="Comma 3 2 7 6" xfId="2790" xr:uid="{00000000-0005-0000-0000-0000EA0A0000}"/>
    <cellStyle name="Comma 3 2 7 6 2" xfId="2791" xr:uid="{00000000-0005-0000-0000-0000EB0A0000}"/>
    <cellStyle name="Comma 3 2 7 7" xfId="2792" xr:uid="{00000000-0005-0000-0000-0000EC0A0000}"/>
    <cellStyle name="Comma 3 2 7 7 2" xfId="2793" xr:uid="{00000000-0005-0000-0000-0000ED0A0000}"/>
    <cellStyle name="Comma 3 2 7 8" xfId="2794" xr:uid="{00000000-0005-0000-0000-0000EE0A0000}"/>
    <cellStyle name="Comma 3 2 7 8 2" xfId="2795" xr:uid="{00000000-0005-0000-0000-0000EF0A0000}"/>
    <cellStyle name="Comma 3 2 7 9" xfId="2796" xr:uid="{00000000-0005-0000-0000-0000F00A0000}"/>
    <cellStyle name="Comma 3 2 8" xfId="2797" xr:uid="{00000000-0005-0000-0000-0000F10A0000}"/>
    <cellStyle name="Comma 3 2 8 2" xfId="2798" xr:uid="{00000000-0005-0000-0000-0000F20A0000}"/>
    <cellStyle name="Comma 3 2 8 2 2" xfId="2799" xr:uid="{00000000-0005-0000-0000-0000F30A0000}"/>
    <cellStyle name="Comma 3 2 8 3" xfId="2800" xr:uid="{00000000-0005-0000-0000-0000F40A0000}"/>
    <cellStyle name="Comma 3 2 8 3 2" xfId="2801" xr:uid="{00000000-0005-0000-0000-0000F50A0000}"/>
    <cellStyle name="Comma 3 2 8 4" xfId="2802" xr:uid="{00000000-0005-0000-0000-0000F60A0000}"/>
    <cellStyle name="Comma 3 2 8 4 2" xfId="2803" xr:uid="{00000000-0005-0000-0000-0000F70A0000}"/>
    <cellStyle name="Comma 3 2 8 5" xfId="2804" xr:uid="{00000000-0005-0000-0000-0000F80A0000}"/>
    <cellStyle name="Comma 3 2 8 6" xfId="2805" xr:uid="{00000000-0005-0000-0000-0000F90A0000}"/>
    <cellStyle name="Comma 3 2 9" xfId="2806" xr:uid="{00000000-0005-0000-0000-0000FA0A0000}"/>
    <cellStyle name="Comma 3 2 9 2" xfId="2807" xr:uid="{00000000-0005-0000-0000-0000FB0A0000}"/>
    <cellStyle name="Comma 3 2 9 2 2" xfId="2808" xr:uid="{00000000-0005-0000-0000-0000FC0A0000}"/>
    <cellStyle name="Comma 3 2 9 3" xfId="2809" xr:uid="{00000000-0005-0000-0000-0000FD0A0000}"/>
    <cellStyle name="Comma 3 2 9 3 2" xfId="2810" xr:uid="{00000000-0005-0000-0000-0000FE0A0000}"/>
    <cellStyle name="Comma 3 2 9 4" xfId="2811" xr:uid="{00000000-0005-0000-0000-0000FF0A0000}"/>
    <cellStyle name="Comma 3 2 9 4 2" xfId="2812" xr:uid="{00000000-0005-0000-0000-0000000B0000}"/>
    <cellStyle name="Comma 3 2 9 5" xfId="2813" xr:uid="{00000000-0005-0000-0000-0000010B0000}"/>
    <cellStyle name="Comma 3 2 9 6" xfId="2814" xr:uid="{00000000-0005-0000-0000-0000020B0000}"/>
    <cellStyle name="Comma 3 3" xfId="2815" xr:uid="{00000000-0005-0000-0000-0000030B0000}"/>
    <cellStyle name="Comma 3 3 10" xfId="2816" xr:uid="{00000000-0005-0000-0000-0000040B0000}"/>
    <cellStyle name="Comma 3 3 10 2" xfId="2817" xr:uid="{00000000-0005-0000-0000-0000050B0000}"/>
    <cellStyle name="Comma 3 3 10 2 2" xfId="2818" xr:uid="{00000000-0005-0000-0000-0000060B0000}"/>
    <cellStyle name="Comma 3 3 10 3" xfId="2819" xr:uid="{00000000-0005-0000-0000-0000070B0000}"/>
    <cellStyle name="Comma 3 3 10 3 2" xfId="2820" xr:uid="{00000000-0005-0000-0000-0000080B0000}"/>
    <cellStyle name="Comma 3 3 10 4" xfId="2821" xr:uid="{00000000-0005-0000-0000-0000090B0000}"/>
    <cellStyle name="Comma 3 3 11" xfId="2822" xr:uid="{00000000-0005-0000-0000-00000A0B0000}"/>
    <cellStyle name="Comma 3 3 11 2" xfId="2823" xr:uid="{00000000-0005-0000-0000-00000B0B0000}"/>
    <cellStyle name="Comma 3 3 11 3" xfId="2824" xr:uid="{00000000-0005-0000-0000-00000C0B0000}"/>
    <cellStyle name="Comma 3 3 12" xfId="2825" xr:uid="{00000000-0005-0000-0000-00000D0B0000}"/>
    <cellStyle name="Comma 3 3 12 2" xfId="2826" xr:uid="{00000000-0005-0000-0000-00000E0B0000}"/>
    <cellStyle name="Comma 3 3 13" xfId="2827" xr:uid="{00000000-0005-0000-0000-00000F0B0000}"/>
    <cellStyle name="Comma 3 3 13 2" xfId="2828" xr:uid="{00000000-0005-0000-0000-0000100B0000}"/>
    <cellStyle name="Comma 3 3 14" xfId="2829" xr:uid="{00000000-0005-0000-0000-0000110B0000}"/>
    <cellStyle name="Comma 3 3 15" xfId="2830" xr:uid="{00000000-0005-0000-0000-0000120B0000}"/>
    <cellStyle name="Comma 3 3 2" xfId="2831" xr:uid="{00000000-0005-0000-0000-0000130B0000}"/>
    <cellStyle name="Comma 3 3 2 10" xfId="2832" xr:uid="{00000000-0005-0000-0000-0000140B0000}"/>
    <cellStyle name="Comma 3 3 2 10 2" xfId="2833" xr:uid="{00000000-0005-0000-0000-0000150B0000}"/>
    <cellStyle name="Comma 3 3 2 11" xfId="2834" xr:uid="{00000000-0005-0000-0000-0000160B0000}"/>
    <cellStyle name="Comma 3 3 2 11 2" xfId="2835" xr:uid="{00000000-0005-0000-0000-0000170B0000}"/>
    <cellStyle name="Comma 3 3 2 12" xfId="2836" xr:uid="{00000000-0005-0000-0000-0000180B0000}"/>
    <cellStyle name="Comma 3 3 2 2" xfId="2837" xr:uid="{00000000-0005-0000-0000-0000190B0000}"/>
    <cellStyle name="Comma 3 3 2 2 10" xfId="2838" xr:uid="{00000000-0005-0000-0000-00001A0B0000}"/>
    <cellStyle name="Comma 3 3 2 2 2" xfId="2839" xr:uid="{00000000-0005-0000-0000-00001B0B0000}"/>
    <cellStyle name="Comma 3 3 2 2 2 2" xfId="2840" xr:uid="{00000000-0005-0000-0000-00001C0B0000}"/>
    <cellStyle name="Comma 3 3 2 2 2 2 2" xfId="2841" xr:uid="{00000000-0005-0000-0000-00001D0B0000}"/>
    <cellStyle name="Comma 3 3 2 2 2 2 2 2" xfId="2842" xr:uid="{00000000-0005-0000-0000-00001E0B0000}"/>
    <cellStyle name="Comma 3 3 2 2 2 2 2 3" xfId="2843" xr:uid="{00000000-0005-0000-0000-00001F0B0000}"/>
    <cellStyle name="Comma 3 3 2 2 2 2 3" xfId="2844" xr:uid="{00000000-0005-0000-0000-0000200B0000}"/>
    <cellStyle name="Comma 3 3 2 2 2 2 3 2" xfId="2845" xr:uid="{00000000-0005-0000-0000-0000210B0000}"/>
    <cellStyle name="Comma 3 3 2 2 2 2 4" xfId="2846" xr:uid="{00000000-0005-0000-0000-0000220B0000}"/>
    <cellStyle name="Comma 3 3 2 2 2 2 4 2" xfId="2847" xr:uid="{00000000-0005-0000-0000-0000230B0000}"/>
    <cellStyle name="Comma 3 3 2 2 2 2 5" xfId="2848" xr:uid="{00000000-0005-0000-0000-0000240B0000}"/>
    <cellStyle name="Comma 3 3 2 2 2 3" xfId="2849" xr:uid="{00000000-0005-0000-0000-0000250B0000}"/>
    <cellStyle name="Comma 3 3 2 2 2 3 2" xfId="2850" xr:uid="{00000000-0005-0000-0000-0000260B0000}"/>
    <cellStyle name="Comma 3 3 2 2 2 3 2 2" xfId="2851" xr:uid="{00000000-0005-0000-0000-0000270B0000}"/>
    <cellStyle name="Comma 3 3 2 2 2 3 3" xfId="2852" xr:uid="{00000000-0005-0000-0000-0000280B0000}"/>
    <cellStyle name="Comma 3 3 2 2 2 3 3 2" xfId="2853" xr:uid="{00000000-0005-0000-0000-0000290B0000}"/>
    <cellStyle name="Comma 3 3 2 2 2 3 4" xfId="2854" xr:uid="{00000000-0005-0000-0000-00002A0B0000}"/>
    <cellStyle name="Comma 3 3 2 2 2 4" xfId="2855" xr:uid="{00000000-0005-0000-0000-00002B0B0000}"/>
    <cellStyle name="Comma 3 3 2 2 2 4 2" xfId="2856" xr:uid="{00000000-0005-0000-0000-00002C0B0000}"/>
    <cellStyle name="Comma 3 3 2 2 2 4 3" xfId="2857" xr:uid="{00000000-0005-0000-0000-00002D0B0000}"/>
    <cellStyle name="Comma 3 3 2 2 2 5" xfId="2858" xr:uid="{00000000-0005-0000-0000-00002E0B0000}"/>
    <cellStyle name="Comma 3 3 2 2 2 5 2" xfId="2859" xr:uid="{00000000-0005-0000-0000-00002F0B0000}"/>
    <cellStyle name="Comma 3 3 2 2 2 6" xfId="2860" xr:uid="{00000000-0005-0000-0000-0000300B0000}"/>
    <cellStyle name="Comma 3 3 2 2 2 6 2" xfId="2861" xr:uid="{00000000-0005-0000-0000-0000310B0000}"/>
    <cellStyle name="Comma 3 3 2 2 2 7" xfId="2862" xr:uid="{00000000-0005-0000-0000-0000320B0000}"/>
    <cellStyle name="Comma 3 3 2 2 3" xfId="2863" xr:uid="{00000000-0005-0000-0000-0000330B0000}"/>
    <cellStyle name="Comma 3 3 2 2 3 2" xfId="2864" xr:uid="{00000000-0005-0000-0000-0000340B0000}"/>
    <cellStyle name="Comma 3 3 2 2 3 2 2" xfId="2865" xr:uid="{00000000-0005-0000-0000-0000350B0000}"/>
    <cellStyle name="Comma 3 3 2 2 3 2 2 2" xfId="2866" xr:uid="{00000000-0005-0000-0000-0000360B0000}"/>
    <cellStyle name="Comma 3 3 2 2 3 2 2 3" xfId="2867" xr:uid="{00000000-0005-0000-0000-0000370B0000}"/>
    <cellStyle name="Comma 3 3 2 2 3 2 3" xfId="2868" xr:uid="{00000000-0005-0000-0000-0000380B0000}"/>
    <cellStyle name="Comma 3 3 2 2 3 2 3 2" xfId="2869" xr:uid="{00000000-0005-0000-0000-0000390B0000}"/>
    <cellStyle name="Comma 3 3 2 2 3 2 4" xfId="2870" xr:uid="{00000000-0005-0000-0000-00003A0B0000}"/>
    <cellStyle name="Comma 3 3 2 2 3 2 4 2" xfId="2871" xr:uid="{00000000-0005-0000-0000-00003B0B0000}"/>
    <cellStyle name="Comma 3 3 2 2 3 2 5" xfId="2872" xr:uid="{00000000-0005-0000-0000-00003C0B0000}"/>
    <cellStyle name="Comma 3 3 2 2 3 3" xfId="2873" xr:uid="{00000000-0005-0000-0000-00003D0B0000}"/>
    <cellStyle name="Comma 3 3 2 2 3 3 2" xfId="2874" xr:uid="{00000000-0005-0000-0000-00003E0B0000}"/>
    <cellStyle name="Comma 3 3 2 2 3 3 2 2" xfId="2875" xr:uid="{00000000-0005-0000-0000-00003F0B0000}"/>
    <cellStyle name="Comma 3 3 2 2 3 3 3" xfId="2876" xr:uid="{00000000-0005-0000-0000-0000400B0000}"/>
    <cellStyle name="Comma 3 3 2 2 3 3 3 2" xfId="2877" xr:uid="{00000000-0005-0000-0000-0000410B0000}"/>
    <cellStyle name="Comma 3 3 2 2 3 3 4" xfId="2878" xr:uid="{00000000-0005-0000-0000-0000420B0000}"/>
    <cellStyle name="Comma 3 3 2 2 3 4" xfId="2879" xr:uid="{00000000-0005-0000-0000-0000430B0000}"/>
    <cellStyle name="Comma 3 3 2 2 3 4 2" xfId="2880" xr:uid="{00000000-0005-0000-0000-0000440B0000}"/>
    <cellStyle name="Comma 3 3 2 2 3 4 3" xfId="2881" xr:uid="{00000000-0005-0000-0000-0000450B0000}"/>
    <cellStyle name="Comma 3 3 2 2 3 5" xfId="2882" xr:uid="{00000000-0005-0000-0000-0000460B0000}"/>
    <cellStyle name="Comma 3 3 2 2 3 5 2" xfId="2883" xr:uid="{00000000-0005-0000-0000-0000470B0000}"/>
    <cellStyle name="Comma 3 3 2 2 3 6" xfId="2884" xr:uid="{00000000-0005-0000-0000-0000480B0000}"/>
    <cellStyle name="Comma 3 3 2 2 3 6 2" xfId="2885" xr:uid="{00000000-0005-0000-0000-0000490B0000}"/>
    <cellStyle name="Comma 3 3 2 2 3 7" xfId="2886" xr:uid="{00000000-0005-0000-0000-00004A0B0000}"/>
    <cellStyle name="Comma 3 3 2 2 4" xfId="2887" xr:uid="{00000000-0005-0000-0000-00004B0B0000}"/>
    <cellStyle name="Comma 3 3 2 2 4 2" xfId="2888" xr:uid="{00000000-0005-0000-0000-00004C0B0000}"/>
    <cellStyle name="Comma 3 3 2 2 4 2 2" xfId="2889" xr:uid="{00000000-0005-0000-0000-00004D0B0000}"/>
    <cellStyle name="Comma 3 3 2 2 4 2 2 2" xfId="2890" xr:uid="{00000000-0005-0000-0000-00004E0B0000}"/>
    <cellStyle name="Comma 3 3 2 2 4 2 3" xfId="2891" xr:uid="{00000000-0005-0000-0000-00004F0B0000}"/>
    <cellStyle name="Comma 3 3 2 2 4 2 3 2" xfId="2892" xr:uid="{00000000-0005-0000-0000-0000500B0000}"/>
    <cellStyle name="Comma 3 3 2 2 4 2 4" xfId="2893" xr:uid="{00000000-0005-0000-0000-0000510B0000}"/>
    <cellStyle name="Comma 3 3 2 2 4 3" xfId="2894" xr:uid="{00000000-0005-0000-0000-0000520B0000}"/>
    <cellStyle name="Comma 3 3 2 2 4 3 2" xfId="2895" xr:uid="{00000000-0005-0000-0000-0000530B0000}"/>
    <cellStyle name="Comma 3 3 2 2 4 3 3" xfId="2896" xr:uid="{00000000-0005-0000-0000-0000540B0000}"/>
    <cellStyle name="Comma 3 3 2 2 4 4" xfId="2897" xr:uid="{00000000-0005-0000-0000-0000550B0000}"/>
    <cellStyle name="Comma 3 3 2 2 4 4 2" xfId="2898" xr:uid="{00000000-0005-0000-0000-0000560B0000}"/>
    <cellStyle name="Comma 3 3 2 2 4 5" xfId="2899" xr:uid="{00000000-0005-0000-0000-0000570B0000}"/>
    <cellStyle name="Comma 3 3 2 2 4 5 2" xfId="2900" xr:uid="{00000000-0005-0000-0000-0000580B0000}"/>
    <cellStyle name="Comma 3 3 2 2 4 6" xfId="2901" xr:uid="{00000000-0005-0000-0000-0000590B0000}"/>
    <cellStyle name="Comma 3 3 2 2 5" xfId="2902" xr:uid="{00000000-0005-0000-0000-00005A0B0000}"/>
    <cellStyle name="Comma 3 3 2 2 5 2" xfId="2903" xr:uid="{00000000-0005-0000-0000-00005B0B0000}"/>
    <cellStyle name="Comma 3 3 2 2 5 2 2" xfId="2904" xr:uid="{00000000-0005-0000-0000-00005C0B0000}"/>
    <cellStyle name="Comma 3 3 2 2 5 3" xfId="2905" xr:uid="{00000000-0005-0000-0000-00005D0B0000}"/>
    <cellStyle name="Comma 3 3 2 2 5 3 2" xfId="2906" xr:uid="{00000000-0005-0000-0000-00005E0B0000}"/>
    <cellStyle name="Comma 3 3 2 2 5 4" xfId="2907" xr:uid="{00000000-0005-0000-0000-00005F0B0000}"/>
    <cellStyle name="Comma 3 3 2 2 6" xfId="2908" xr:uid="{00000000-0005-0000-0000-0000600B0000}"/>
    <cellStyle name="Comma 3 3 2 2 6 2" xfId="2909" xr:uid="{00000000-0005-0000-0000-0000610B0000}"/>
    <cellStyle name="Comma 3 3 2 2 6 2 2" xfId="2910" xr:uid="{00000000-0005-0000-0000-0000620B0000}"/>
    <cellStyle name="Comma 3 3 2 2 6 3" xfId="2911" xr:uid="{00000000-0005-0000-0000-0000630B0000}"/>
    <cellStyle name="Comma 3 3 2 2 6 3 2" xfId="2912" xr:uid="{00000000-0005-0000-0000-0000640B0000}"/>
    <cellStyle name="Comma 3 3 2 2 6 4" xfId="2913" xr:uid="{00000000-0005-0000-0000-0000650B0000}"/>
    <cellStyle name="Comma 3 3 2 2 7" xfId="2914" xr:uid="{00000000-0005-0000-0000-0000660B0000}"/>
    <cellStyle name="Comma 3 3 2 2 7 2" xfId="2915" xr:uid="{00000000-0005-0000-0000-0000670B0000}"/>
    <cellStyle name="Comma 3 3 2 2 7 3" xfId="2916" xr:uid="{00000000-0005-0000-0000-0000680B0000}"/>
    <cellStyle name="Comma 3 3 2 2 8" xfId="2917" xr:uid="{00000000-0005-0000-0000-0000690B0000}"/>
    <cellStyle name="Comma 3 3 2 2 8 2" xfId="2918" xr:uid="{00000000-0005-0000-0000-00006A0B0000}"/>
    <cellStyle name="Comma 3 3 2 2 9" xfId="2919" xr:uid="{00000000-0005-0000-0000-00006B0B0000}"/>
    <cellStyle name="Comma 3 3 2 2 9 2" xfId="2920" xr:uid="{00000000-0005-0000-0000-00006C0B0000}"/>
    <cellStyle name="Comma 3 3 2 3" xfId="2921" xr:uid="{00000000-0005-0000-0000-00006D0B0000}"/>
    <cellStyle name="Comma 3 3 2 3 2" xfId="2922" xr:uid="{00000000-0005-0000-0000-00006E0B0000}"/>
    <cellStyle name="Comma 3 3 2 3 2 2" xfId="2923" xr:uid="{00000000-0005-0000-0000-00006F0B0000}"/>
    <cellStyle name="Comma 3 3 2 3 2 2 2" xfId="2924" xr:uid="{00000000-0005-0000-0000-0000700B0000}"/>
    <cellStyle name="Comma 3 3 2 3 2 2 2 2" xfId="2925" xr:uid="{00000000-0005-0000-0000-0000710B0000}"/>
    <cellStyle name="Comma 3 3 2 3 2 2 2 3" xfId="2926" xr:uid="{00000000-0005-0000-0000-0000720B0000}"/>
    <cellStyle name="Comma 3 3 2 3 2 2 3" xfId="2927" xr:uid="{00000000-0005-0000-0000-0000730B0000}"/>
    <cellStyle name="Comma 3 3 2 3 2 2 3 2" xfId="2928" xr:uid="{00000000-0005-0000-0000-0000740B0000}"/>
    <cellStyle name="Comma 3 3 2 3 2 2 4" xfId="2929" xr:uid="{00000000-0005-0000-0000-0000750B0000}"/>
    <cellStyle name="Comma 3 3 2 3 2 2 4 2" xfId="2930" xr:uid="{00000000-0005-0000-0000-0000760B0000}"/>
    <cellStyle name="Comma 3 3 2 3 2 2 5" xfId="2931" xr:uid="{00000000-0005-0000-0000-0000770B0000}"/>
    <cellStyle name="Comma 3 3 2 3 2 3" xfId="2932" xr:uid="{00000000-0005-0000-0000-0000780B0000}"/>
    <cellStyle name="Comma 3 3 2 3 2 3 2" xfId="2933" xr:uid="{00000000-0005-0000-0000-0000790B0000}"/>
    <cellStyle name="Comma 3 3 2 3 2 3 2 2" xfId="2934" xr:uid="{00000000-0005-0000-0000-00007A0B0000}"/>
    <cellStyle name="Comma 3 3 2 3 2 3 3" xfId="2935" xr:uid="{00000000-0005-0000-0000-00007B0B0000}"/>
    <cellStyle name="Comma 3 3 2 3 2 3 3 2" xfId="2936" xr:uid="{00000000-0005-0000-0000-00007C0B0000}"/>
    <cellStyle name="Comma 3 3 2 3 2 3 4" xfId="2937" xr:uid="{00000000-0005-0000-0000-00007D0B0000}"/>
    <cellStyle name="Comma 3 3 2 3 2 4" xfId="2938" xr:uid="{00000000-0005-0000-0000-00007E0B0000}"/>
    <cellStyle name="Comma 3 3 2 3 2 4 2" xfId="2939" xr:uid="{00000000-0005-0000-0000-00007F0B0000}"/>
    <cellStyle name="Comma 3 3 2 3 2 4 3" xfId="2940" xr:uid="{00000000-0005-0000-0000-0000800B0000}"/>
    <cellStyle name="Comma 3 3 2 3 2 5" xfId="2941" xr:uid="{00000000-0005-0000-0000-0000810B0000}"/>
    <cellStyle name="Comma 3 3 2 3 2 5 2" xfId="2942" xr:uid="{00000000-0005-0000-0000-0000820B0000}"/>
    <cellStyle name="Comma 3 3 2 3 2 6" xfId="2943" xr:uid="{00000000-0005-0000-0000-0000830B0000}"/>
    <cellStyle name="Comma 3 3 2 3 2 6 2" xfId="2944" xr:uid="{00000000-0005-0000-0000-0000840B0000}"/>
    <cellStyle name="Comma 3 3 2 3 2 7" xfId="2945" xr:uid="{00000000-0005-0000-0000-0000850B0000}"/>
    <cellStyle name="Comma 3 3 2 3 3" xfId="2946" xr:uid="{00000000-0005-0000-0000-0000860B0000}"/>
    <cellStyle name="Comma 3 3 2 3 3 2" xfId="2947" xr:uid="{00000000-0005-0000-0000-0000870B0000}"/>
    <cellStyle name="Comma 3 3 2 3 3 2 2" xfId="2948" xr:uid="{00000000-0005-0000-0000-0000880B0000}"/>
    <cellStyle name="Comma 3 3 2 3 3 2 3" xfId="2949" xr:uid="{00000000-0005-0000-0000-0000890B0000}"/>
    <cellStyle name="Comma 3 3 2 3 3 3" xfId="2950" xr:uid="{00000000-0005-0000-0000-00008A0B0000}"/>
    <cellStyle name="Comma 3 3 2 3 3 3 2" xfId="2951" xr:uid="{00000000-0005-0000-0000-00008B0B0000}"/>
    <cellStyle name="Comma 3 3 2 3 3 4" xfId="2952" xr:uid="{00000000-0005-0000-0000-00008C0B0000}"/>
    <cellStyle name="Comma 3 3 2 3 3 4 2" xfId="2953" xr:uid="{00000000-0005-0000-0000-00008D0B0000}"/>
    <cellStyle name="Comma 3 3 2 3 3 5" xfId="2954" xr:uid="{00000000-0005-0000-0000-00008E0B0000}"/>
    <cellStyle name="Comma 3 3 2 3 4" xfId="2955" xr:uid="{00000000-0005-0000-0000-00008F0B0000}"/>
    <cellStyle name="Comma 3 3 2 3 4 2" xfId="2956" xr:uid="{00000000-0005-0000-0000-0000900B0000}"/>
    <cellStyle name="Comma 3 3 2 3 4 2 2" xfId="2957" xr:uid="{00000000-0005-0000-0000-0000910B0000}"/>
    <cellStyle name="Comma 3 3 2 3 4 3" xfId="2958" xr:uid="{00000000-0005-0000-0000-0000920B0000}"/>
    <cellStyle name="Comma 3 3 2 3 4 3 2" xfId="2959" xr:uid="{00000000-0005-0000-0000-0000930B0000}"/>
    <cellStyle name="Comma 3 3 2 3 4 4" xfId="2960" xr:uid="{00000000-0005-0000-0000-0000940B0000}"/>
    <cellStyle name="Comma 3 3 2 3 5" xfId="2961" xr:uid="{00000000-0005-0000-0000-0000950B0000}"/>
    <cellStyle name="Comma 3 3 2 3 5 2" xfId="2962" xr:uid="{00000000-0005-0000-0000-0000960B0000}"/>
    <cellStyle name="Comma 3 3 2 3 5 3" xfId="2963" xr:uid="{00000000-0005-0000-0000-0000970B0000}"/>
    <cellStyle name="Comma 3 3 2 3 6" xfId="2964" xr:uid="{00000000-0005-0000-0000-0000980B0000}"/>
    <cellStyle name="Comma 3 3 2 3 6 2" xfId="2965" xr:uid="{00000000-0005-0000-0000-0000990B0000}"/>
    <cellStyle name="Comma 3 3 2 3 7" xfId="2966" xr:uid="{00000000-0005-0000-0000-00009A0B0000}"/>
    <cellStyle name="Comma 3 3 2 3 7 2" xfId="2967" xr:uid="{00000000-0005-0000-0000-00009B0B0000}"/>
    <cellStyle name="Comma 3 3 2 3 8" xfId="2968" xr:uid="{00000000-0005-0000-0000-00009C0B0000}"/>
    <cellStyle name="Comma 3 3 2 4" xfId="2969" xr:uid="{00000000-0005-0000-0000-00009D0B0000}"/>
    <cellStyle name="Comma 3 3 2 4 2" xfId="2970" xr:uid="{00000000-0005-0000-0000-00009E0B0000}"/>
    <cellStyle name="Comma 3 3 2 4 2 2" xfId="2971" xr:uid="{00000000-0005-0000-0000-00009F0B0000}"/>
    <cellStyle name="Comma 3 3 2 4 2 2 2" xfId="2972" xr:uid="{00000000-0005-0000-0000-0000A00B0000}"/>
    <cellStyle name="Comma 3 3 2 4 2 2 3" xfId="2973" xr:uid="{00000000-0005-0000-0000-0000A10B0000}"/>
    <cellStyle name="Comma 3 3 2 4 2 3" xfId="2974" xr:uid="{00000000-0005-0000-0000-0000A20B0000}"/>
    <cellStyle name="Comma 3 3 2 4 2 3 2" xfId="2975" xr:uid="{00000000-0005-0000-0000-0000A30B0000}"/>
    <cellStyle name="Comma 3 3 2 4 2 4" xfId="2976" xr:uid="{00000000-0005-0000-0000-0000A40B0000}"/>
    <cellStyle name="Comma 3 3 2 4 2 4 2" xfId="2977" xr:uid="{00000000-0005-0000-0000-0000A50B0000}"/>
    <cellStyle name="Comma 3 3 2 4 2 5" xfId="2978" xr:uid="{00000000-0005-0000-0000-0000A60B0000}"/>
    <cellStyle name="Comma 3 3 2 4 3" xfId="2979" xr:uid="{00000000-0005-0000-0000-0000A70B0000}"/>
    <cellStyle name="Comma 3 3 2 4 3 2" xfId="2980" xr:uid="{00000000-0005-0000-0000-0000A80B0000}"/>
    <cellStyle name="Comma 3 3 2 4 3 2 2" xfId="2981" xr:uid="{00000000-0005-0000-0000-0000A90B0000}"/>
    <cellStyle name="Comma 3 3 2 4 3 3" xfId="2982" xr:uid="{00000000-0005-0000-0000-0000AA0B0000}"/>
    <cellStyle name="Comma 3 3 2 4 3 3 2" xfId="2983" xr:uid="{00000000-0005-0000-0000-0000AB0B0000}"/>
    <cellStyle name="Comma 3 3 2 4 3 4" xfId="2984" xr:uid="{00000000-0005-0000-0000-0000AC0B0000}"/>
    <cellStyle name="Comma 3 3 2 4 4" xfId="2985" xr:uid="{00000000-0005-0000-0000-0000AD0B0000}"/>
    <cellStyle name="Comma 3 3 2 4 4 2" xfId="2986" xr:uid="{00000000-0005-0000-0000-0000AE0B0000}"/>
    <cellStyle name="Comma 3 3 2 4 4 3" xfId="2987" xr:uid="{00000000-0005-0000-0000-0000AF0B0000}"/>
    <cellStyle name="Comma 3 3 2 4 5" xfId="2988" xr:uid="{00000000-0005-0000-0000-0000B00B0000}"/>
    <cellStyle name="Comma 3 3 2 4 5 2" xfId="2989" xr:uid="{00000000-0005-0000-0000-0000B10B0000}"/>
    <cellStyle name="Comma 3 3 2 4 6" xfId="2990" xr:uid="{00000000-0005-0000-0000-0000B20B0000}"/>
    <cellStyle name="Comma 3 3 2 4 6 2" xfId="2991" xr:uid="{00000000-0005-0000-0000-0000B30B0000}"/>
    <cellStyle name="Comma 3 3 2 4 7" xfId="2992" xr:uid="{00000000-0005-0000-0000-0000B40B0000}"/>
    <cellStyle name="Comma 3 3 2 5" xfId="2993" xr:uid="{00000000-0005-0000-0000-0000B50B0000}"/>
    <cellStyle name="Comma 3 3 2 5 2" xfId="2994" xr:uid="{00000000-0005-0000-0000-0000B60B0000}"/>
    <cellStyle name="Comma 3 3 2 5 2 2" xfId="2995" xr:uid="{00000000-0005-0000-0000-0000B70B0000}"/>
    <cellStyle name="Comma 3 3 2 5 2 2 2" xfId="2996" xr:uid="{00000000-0005-0000-0000-0000B80B0000}"/>
    <cellStyle name="Comma 3 3 2 5 2 2 3" xfId="2997" xr:uid="{00000000-0005-0000-0000-0000B90B0000}"/>
    <cellStyle name="Comma 3 3 2 5 2 3" xfId="2998" xr:uid="{00000000-0005-0000-0000-0000BA0B0000}"/>
    <cellStyle name="Comma 3 3 2 5 2 3 2" xfId="2999" xr:uid="{00000000-0005-0000-0000-0000BB0B0000}"/>
    <cellStyle name="Comma 3 3 2 5 2 4" xfId="3000" xr:uid="{00000000-0005-0000-0000-0000BC0B0000}"/>
    <cellStyle name="Comma 3 3 2 5 2 4 2" xfId="3001" xr:uid="{00000000-0005-0000-0000-0000BD0B0000}"/>
    <cellStyle name="Comma 3 3 2 5 2 5" xfId="3002" xr:uid="{00000000-0005-0000-0000-0000BE0B0000}"/>
    <cellStyle name="Comma 3 3 2 5 3" xfId="3003" xr:uid="{00000000-0005-0000-0000-0000BF0B0000}"/>
    <cellStyle name="Comma 3 3 2 5 3 2" xfId="3004" xr:uid="{00000000-0005-0000-0000-0000C00B0000}"/>
    <cellStyle name="Comma 3 3 2 5 3 2 2" xfId="3005" xr:uid="{00000000-0005-0000-0000-0000C10B0000}"/>
    <cellStyle name="Comma 3 3 2 5 3 3" xfId="3006" xr:uid="{00000000-0005-0000-0000-0000C20B0000}"/>
    <cellStyle name="Comma 3 3 2 5 3 3 2" xfId="3007" xr:uid="{00000000-0005-0000-0000-0000C30B0000}"/>
    <cellStyle name="Comma 3 3 2 5 3 4" xfId="3008" xr:uid="{00000000-0005-0000-0000-0000C40B0000}"/>
    <cellStyle name="Comma 3 3 2 5 4" xfId="3009" xr:uid="{00000000-0005-0000-0000-0000C50B0000}"/>
    <cellStyle name="Comma 3 3 2 5 4 2" xfId="3010" xr:uid="{00000000-0005-0000-0000-0000C60B0000}"/>
    <cellStyle name="Comma 3 3 2 5 4 3" xfId="3011" xr:uid="{00000000-0005-0000-0000-0000C70B0000}"/>
    <cellStyle name="Comma 3 3 2 5 5" xfId="3012" xr:uid="{00000000-0005-0000-0000-0000C80B0000}"/>
    <cellStyle name="Comma 3 3 2 5 5 2" xfId="3013" xr:uid="{00000000-0005-0000-0000-0000C90B0000}"/>
    <cellStyle name="Comma 3 3 2 5 6" xfId="3014" xr:uid="{00000000-0005-0000-0000-0000CA0B0000}"/>
    <cellStyle name="Comma 3 3 2 5 6 2" xfId="3015" xr:uid="{00000000-0005-0000-0000-0000CB0B0000}"/>
    <cellStyle name="Comma 3 3 2 5 7" xfId="3016" xr:uid="{00000000-0005-0000-0000-0000CC0B0000}"/>
    <cellStyle name="Comma 3 3 2 6" xfId="3017" xr:uid="{00000000-0005-0000-0000-0000CD0B0000}"/>
    <cellStyle name="Comma 3 3 2 6 2" xfId="3018" xr:uid="{00000000-0005-0000-0000-0000CE0B0000}"/>
    <cellStyle name="Comma 3 3 2 6 2 2" xfId="3019" xr:uid="{00000000-0005-0000-0000-0000CF0B0000}"/>
    <cellStyle name="Comma 3 3 2 6 2 2 2" xfId="3020" xr:uid="{00000000-0005-0000-0000-0000D00B0000}"/>
    <cellStyle name="Comma 3 3 2 6 2 3" xfId="3021" xr:uid="{00000000-0005-0000-0000-0000D10B0000}"/>
    <cellStyle name="Comma 3 3 2 6 2 3 2" xfId="3022" xr:uid="{00000000-0005-0000-0000-0000D20B0000}"/>
    <cellStyle name="Comma 3 3 2 6 2 4" xfId="3023" xr:uid="{00000000-0005-0000-0000-0000D30B0000}"/>
    <cellStyle name="Comma 3 3 2 6 3" xfId="3024" xr:uid="{00000000-0005-0000-0000-0000D40B0000}"/>
    <cellStyle name="Comma 3 3 2 6 3 2" xfId="3025" xr:uid="{00000000-0005-0000-0000-0000D50B0000}"/>
    <cellStyle name="Comma 3 3 2 6 3 3" xfId="3026" xr:uid="{00000000-0005-0000-0000-0000D60B0000}"/>
    <cellStyle name="Comma 3 3 2 6 4" xfId="3027" xr:uid="{00000000-0005-0000-0000-0000D70B0000}"/>
    <cellStyle name="Comma 3 3 2 6 4 2" xfId="3028" xr:uid="{00000000-0005-0000-0000-0000D80B0000}"/>
    <cellStyle name="Comma 3 3 2 6 5" xfId="3029" xr:uid="{00000000-0005-0000-0000-0000D90B0000}"/>
    <cellStyle name="Comma 3 3 2 6 5 2" xfId="3030" xr:uid="{00000000-0005-0000-0000-0000DA0B0000}"/>
    <cellStyle name="Comma 3 3 2 6 6" xfId="3031" xr:uid="{00000000-0005-0000-0000-0000DB0B0000}"/>
    <cellStyle name="Comma 3 3 2 7" xfId="3032" xr:uid="{00000000-0005-0000-0000-0000DC0B0000}"/>
    <cellStyle name="Comma 3 3 2 7 2" xfId="3033" xr:uid="{00000000-0005-0000-0000-0000DD0B0000}"/>
    <cellStyle name="Comma 3 3 2 7 2 2" xfId="3034" xr:uid="{00000000-0005-0000-0000-0000DE0B0000}"/>
    <cellStyle name="Comma 3 3 2 7 3" xfId="3035" xr:uid="{00000000-0005-0000-0000-0000DF0B0000}"/>
    <cellStyle name="Comma 3 3 2 7 3 2" xfId="3036" xr:uid="{00000000-0005-0000-0000-0000E00B0000}"/>
    <cellStyle name="Comma 3 3 2 7 4" xfId="3037" xr:uid="{00000000-0005-0000-0000-0000E10B0000}"/>
    <cellStyle name="Comma 3 3 2 8" xfId="3038" xr:uid="{00000000-0005-0000-0000-0000E20B0000}"/>
    <cellStyle name="Comma 3 3 2 8 2" xfId="3039" xr:uid="{00000000-0005-0000-0000-0000E30B0000}"/>
    <cellStyle name="Comma 3 3 2 8 2 2" xfId="3040" xr:uid="{00000000-0005-0000-0000-0000E40B0000}"/>
    <cellStyle name="Comma 3 3 2 8 3" xfId="3041" xr:uid="{00000000-0005-0000-0000-0000E50B0000}"/>
    <cellStyle name="Comma 3 3 2 8 3 2" xfId="3042" xr:uid="{00000000-0005-0000-0000-0000E60B0000}"/>
    <cellStyle name="Comma 3 3 2 8 4" xfId="3043" xr:uid="{00000000-0005-0000-0000-0000E70B0000}"/>
    <cellStyle name="Comma 3 3 2 9" xfId="3044" xr:uid="{00000000-0005-0000-0000-0000E80B0000}"/>
    <cellStyle name="Comma 3 3 2 9 2" xfId="3045" xr:uid="{00000000-0005-0000-0000-0000E90B0000}"/>
    <cellStyle name="Comma 3 3 2 9 3" xfId="3046" xr:uid="{00000000-0005-0000-0000-0000EA0B0000}"/>
    <cellStyle name="Comma 3 3 3" xfId="3047" xr:uid="{00000000-0005-0000-0000-0000EB0B0000}"/>
    <cellStyle name="Comma 3 3 3 10" xfId="3048" xr:uid="{00000000-0005-0000-0000-0000EC0B0000}"/>
    <cellStyle name="Comma 3 3 3 10 2" xfId="3049" xr:uid="{00000000-0005-0000-0000-0000ED0B0000}"/>
    <cellStyle name="Comma 3 3 3 11" xfId="3050" xr:uid="{00000000-0005-0000-0000-0000EE0B0000}"/>
    <cellStyle name="Comma 3 3 3 2" xfId="3051" xr:uid="{00000000-0005-0000-0000-0000EF0B0000}"/>
    <cellStyle name="Comma 3 3 3 2 2" xfId="3052" xr:uid="{00000000-0005-0000-0000-0000F00B0000}"/>
    <cellStyle name="Comma 3 3 3 2 2 2" xfId="3053" xr:uid="{00000000-0005-0000-0000-0000F10B0000}"/>
    <cellStyle name="Comma 3 3 3 2 2 2 2" xfId="3054" xr:uid="{00000000-0005-0000-0000-0000F20B0000}"/>
    <cellStyle name="Comma 3 3 3 2 2 2 2 2" xfId="3055" xr:uid="{00000000-0005-0000-0000-0000F30B0000}"/>
    <cellStyle name="Comma 3 3 3 2 2 2 2 3" xfId="3056" xr:uid="{00000000-0005-0000-0000-0000F40B0000}"/>
    <cellStyle name="Comma 3 3 3 2 2 2 3" xfId="3057" xr:uid="{00000000-0005-0000-0000-0000F50B0000}"/>
    <cellStyle name="Comma 3 3 3 2 2 2 3 2" xfId="3058" xr:uid="{00000000-0005-0000-0000-0000F60B0000}"/>
    <cellStyle name="Comma 3 3 3 2 2 2 4" xfId="3059" xr:uid="{00000000-0005-0000-0000-0000F70B0000}"/>
    <cellStyle name="Comma 3 3 3 2 2 2 4 2" xfId="3060" xr:uid="{00000000-0005-0000-0000-0000F80B0000}"/>
    <cellStyle name="Comma 3 3 3 2 2 2 5" xfId="3061" xr:uid="{00000000-0005-0000-0000-0000F90B0000}"/>
    <cellStyle name="Comma 3 3 3 2 2 3" xfId="3062" xr:uid="{00000000-0005-0000-0000-0000FA0B0000}"/>
    <cellStyle name="Comma 3 3 3 2 2 3 2" xfId="3063" xr:uid="{00000000-0005-0000-0000-0000FB0B0000}"/>
    <cellStyle name="Comma 3 3 3 2 2 3 2 2" xfId="3064" xr:uid="{00000000-0005-0000-0000-0000FC0B0000}"/>
    <cellStyle name="Comma 3 3 3 2 2 3 3" xfId="3065" xr:uid="{00000000-0005-0000-0000-0000FD0B0000}"/>
    <cellStyle name="Comma 3 3 3 2 2 3 3 2" xfId="3066" xr:uid="{00000000-0005-0000-0000-0000FE0B0000}"/>
    <cellStyle name="Comma 3 3 3 2 2 3 4" xfId="3067" xr:uid="{00000000-0005-0000-0000-0000FF0B0000}"/>
    <cellStyle name="Comma 3 3 3 2 2 4" xfId="3068" xr:uid="{00000000-0005-0000-0000-0000000C0000}"/>
    <cellStyle name="Comma 3 3 3 2 2 4 2" xfId="3069" xr:uid="{00000000-0005-0000-0000-0000010C0000}"/>
    <cellStyle name="Comma 3 3 3 2 2 4 3" xfId="3070" xr:uid="{00000000-0005-0000-0000-0000020C0000}"/>
    <cellStyle name="Comma 3 3 3 2 2 5" xfId="3071" xr:uid="{00000000-0005-0000-0000-0000030C0000}"/>
    <cellStyle name="Comma 3 3 3 2 2 5 2" xfId="3072" xr:uid="{00000000-0005-0000-0000-0000040C0000}"/>
    <cellStyle name="Comma 3 3 3 2 2 6" xfId="3073" xr:uid="{00000000-0005-0000-0000-0000050C0000}"/>
    <cellStyle name="Comma 3 3 3 2 2 6 2" xfId="3074" xr:uid="{00000000-0005-0000-0000-0000060C0000}"/>
    <cellStyle name="Comma 3 3 3 2 2 7" xfId="3075" xr:uid="{00000000-0005-0000-0000-0000070C0000}"/>
    <cellStyle name="Comma 3 3 3 2 3" xfId="3076" xr:uid="{00000000-0005-0000-0000-0000080C0000}"/>
    <cellStyle name="Comma 3 3 3 2 3 2" xfId="3077" xr:uid="{00000000-0005-0000-0000-0000090C0000}"/>
    <cellStyle name="Comma 3 3 3 2 3 2 2" xfId="3078" xr:uid="{00000000-0005-0000-0000-00000A0C0000}"/>
    <cellStyle name="Comma 3 3 3 2 3 2 3" xfId="3079" xr:uid="{00000000-0005-0000-0000-00000B0C0000}"/>
    <cellStyle name="Comma 3 3 3 2 3 3" xfId="3080" xr:uid="{00000000-0005-0000-0000-00000C0C0000}"/>
    <cellStyle name="Comma 3 3 3 2 3 3 2" xfId="3081" xr:uid="{00000000-0005-0000-0000-00000D0C0000}"/>
    <cellStyle name="Comma 3 3 3 2 3 4" xfId="3082" xr:uid="{00000000-0005-0000-0000-00000E0C0000}"/>
    <cellStyle name="Comma 3 3 3 2 3 4 2" xfId="3083" xr:uid="{00000000-0005-0000-0000-00000F0C0000}"/>
    <cellStyle name="Comma 3 3 3 2 3 5" xfId="3084" xr:uid="{00000000-0005-0000-0000-0000100C0000}"/>
    <cellStyle name="Comma 3 3 3 2 4" xfId="3085" xr:uid="{00000000-0005-0000-0000-0000110C0000}"/>
    <cellStyle name="Comma 3 3 3 2 4 2" xfId="3086" xr:uid="{00000000-0005-0000-0000-0000120C0000}"/>
    <cellStyle name="Comma 3 3 3 2 4 2 2" xfId="3087" xr:uid="{00000000-0005-0000-0000-0000130C0000}"/>
    <cellStyle name="Comma 3 3 3 2 4 3" xfId="3088" xr:uid="{00000000-0005-0000-0000-0000140C0000}"/>
    <cellStyle name="Comma 3 3 3 2 4 3 2" xfId="3089" xr:uid="{00000000-0005-0000-0000-0000150C0000}"/>
    <cellStyle name="Comma 3 3 3 2 4 4" xfId="3090" xr:uid="{00000000-0005-0000-0000-0000160C0000}"/>
    <cellStyle name="Comma 3 3 3 2 5" xfId="3091" xr:uid="{00000000-0005-0000-0000-0000170C0000}"/>
    <cellStyle name="Comma 3 3 3 2 5 2" xfId="3092" xr:uid="{00000000-0005-0000-0000-0000180C0000}"/>
    <cellStyle name="Comma 3 3 3 2 5 3" xfId="3093" xr:uid="{00000000-0005-0000-0000-0000190C0000}"/>
    <cellStyle name="Comma 3 3 3 2 6" xfId="3094" xr:uid="{00000000-0005-0000-0000-00001A0C0000}"/>
    <cellStyle name="Comma 3 3 3 2 6 2" xfId="3095" xr:uid="{00000000-0005-0000-0000-00001B0C0000}"/>
    <cellStyle name="Comma 3 3 3 2 7" xfId="3096" xr:uid="{00000000-0005-0000-0000-00001C0C0000}"/>
    <cellStyle name="Comma 3 3 3 2 7 2" xfId="3097" xr:uid="{00000000-0005-0000-0000-00001D0C0000}"/>
    <cellStyle name="Comma 3 3 3 2 8" xfId="3098" xr:uid="{00000000-0005-0000-0000-00001E0C0000}"/>
    <cellStyle name="Comma 3 3 3 3" xfId="3099" xr:uid="{00000000-0005-0000-0000-00001F0C0000}"/>
    <cellStyle name="Comma 3 3 3 3 2" xfId="3100" xr:uid="{00000000-0005-0000-0000-0000200C0000}"/>
    <cellStyle name="Comma 3 3 3 3 2 2" xfId="3101" xr:uid="{00000000-0005-0000-0000-0000210C0000}"/>
    <cellStyle name="Comma 3 3 3 3 2 2 2" xfId="3102" xr:uid="{00000000-0005-0000-0000-0000220C0000}"/>
    <cellStyle name="Comma 3 3 3 3 2 2 3" xfId="3103" xr:uid="{00000000-0005-0000-0000-0000230C0000}"/>
    <cellStyle name="Comma 3 3 3 3 2 3" xfId="3104" xr:uid="{00000000-0005-0000-0000-0000240C0000}"/>
    <cellStyle name="Comma 3 3 3 3 2 3 2" xfId="3105" xr:uid="{00000000-0005-0000-0000-0000250C0000}"/>
    <cellStyle name="Comma 3 3 3 3 2 4" xfId="3106" xr:uid="{00000000-0005-0000-0000-0000260C0000}"/>
    <cellStyle name="Comma 3 3 3 3 2 4 2" xfId="3107" xr:uid="{00000000-0005-0000-0000-0000270C0000}"/>
    <cellStyle name="Comma 3 3 3 3 2 5" xfId="3108" xr:uid="{00000000-0005-0000-0000-0000280C0000}"/>
    <cellStyle name="Comma 3 3 3 3 3" xfId="3109" xr:uid="{00000000-0005-0000-0000-0000290C0000}"/>
    <cellStyle name="Comma 3 3 3 3 3 2" xfId="3110" xr:uid="{00000000-0005-0000-0000-00002A0C0000}"/>
    <cellStyle name="Comma 3 3 3 3 3 2 2" xfId="3111" xr:uid="{00000000-0005-0000-0000-00002B0C0000}"/>
    <cellStyle name="Comma 3 3 3 3 3 3" xfId="3112" xr:uid="{00000000-0005-0000-0000-00002C0C0000}"/>
    <cellStyle name="Comma 3 3 3 3 3 3 2" xfId="3113" xr:uid="{00000000-0005-0000-0000-00002D0C0000}"/>
    <cellStyle name="Comma 3 3 3 3 3 4" xfId="3114" xr:uid="{00000000-0005-0000-0000-00002E0C0000}"/>
    <cellStyle name="Comma 3 3 3 3 4" xfId="3115" xr:uid="{00000000-0005-0000-0000-00002F0C0000}"/>
    <cellStyle name="Comma 3 3 3 3 4 2" xfId="3116" xr:uid="{00000000-0005-0000-0000-0000300C0000}"/>
    <cellStyle name="Comma 3 3 3 3 4 3" xfId="3117" xr:uid="{00000000-0005-0000-0000-0000310C0000}"/>
    <cellStyle name="Comma 3 3 3 3 5" xfId="3118" xr:uid="{00000000-0005-0000-0000-0000320C0000}"/>
    <cellStyle name="Comma 3 3 3 3 5 2" xfId="3119" xr:uid="{00000000-0005-0000-0000-0000330C0000}"/>
    <cellStyle name="Comma 3 3 3 3 6" xfId="3120" xr:uid="{00000000-0005-0000-0000-0000340C0000}"/>
    <cellStyle name="Comma 3 3 3 3 6 2" xfId="3121" xr:uid="{00000000-0005-0000-0000-0000350C0000}"/>
    <cellStyle name="Comma 3 3 3 3 7" xfId="3122" xr:uid="{00000000-0005-0000-0000-0000360C0000}"/>
    <cellStyle name="Comma 3 3 3 4" xfId="3123" xr:uid="{00000000-0005-0000-0000-0000370C0000}"/>
    <cellStyle name="Comma 3 3 3 4 2" xfId="3124" xr:uid="{00000000-0005-0000-0000-0000380C0000}"/>
    <cellStyle name="Comma 3 3 3 4 2 2" xfId="3125" xr:uid="{00000000-0005-0000-0000-0000390C0000}"/>
    <cellStyle name="Comma 3 3 3 4 2 2 2" xfId="3126" xr:uid="{00000000-0005-0000-0000-00003A0C0000}"/>
    <cellStyle name="Comma 3 3 3 4 2 2 3" xfId="3127" xr:uid="{00000000-0005-0000-0000-00003B0C0000}"/>
    <cellStyle name="Comma 3 3 3 4 2 3" xfId="3128" xr:uid="{00000000-0005-0000-0000-00003C0C0000}"/>
    <cellStyle name="Comma 3 3 3 4 2 3 2" xfId="3129" xr:uid="{00000000-0005-0000-0000-00003D0C0000}"/>
    <cellStyle name="Comma 3 3 3 4 2 4" xfId="3130" xr:uid="{00000000-0005-0000-0000-00003E0C0000}"/>
    <cellStyle name="Comma 3 3 3 4 2 4 2" xfId="3131" xr:uid="{00000000-0005-0000-0000-00003F0C0000}"/>
    <cellStyle name="Comma 3 3 3 4 2 5" xfId="3132" xr:uid="{00000000-0005-0000-0000-0000400C0000}"/>
    <cellStyle name="Comma 3 3 3 4 3" xfId="3133" xr:uid="{00000000-0005-0000-0000-0000410C0000}"/>
    <cellStyle name="Comma 3 3 3 4 3 2" xfId="3134" xr:uid="{00000000-0005-0000-0000-0000420C0000}"/>
    <cellStyle name="Comma 3 3 3 4 3 2 2" xfId="3135" xr:uid="{00000000-0005-0000-0000-0000430C0000}"/>
    <cellStyle name="Comma 3 3 3 4 3 3" xfId="3136" xr:uid="{00000000-0005-0000-0000-0000440C0000}"/>
    <cellStyle name="Comma 3 3 3 4 3 3 2" xfId="3137" xr:uid="{00000000-0005-0000-0000-0000450C0000}"/>
    <cellStyle name="Comma 3 3 3 4 3 4" xfId="3138" xr:uid="{00000000-0005-0000-0000-0000460C0000}"/>
    <cellStyle name="Comma 3 3 3 4 4" xfId="3139" xr:uid="{00000000-0005-0000-0000-0000470C0000}"/>
    <cellStyle name="Comma 3 3 3 4 4 2" xfId="3140" xr:uid="{00000000-0005-0000-0000-0000480C0000}"/>
    <cellStyle name="Comma 3 3 3 4 4 3" xfId="3141" xr:uid="{00000000-0005-0000-0000-0000490C0000}"/>
    <cellStyle name="Comma 3 3 3 4 5" xfId="3142" xr:uid="{00000000-0005-0000-0000-00004A0C0000}"/>
    <cellStyle name="Comma 3 3 3 4 5 2" xfId="3143" xr:uid="{00000000-0005-0000-0000-00004B0C0000}"/>
    <cellStyle name="Comma 3 3 3 4 6" xfId="3144" xr:uid="{00000000-0005-0000-0000-00004C0C0000}"/>
    <cellStyle name="Comma 3 3 3 4 6 2" xfId="3145" xr:uid="{00000000-0005-0000-0000-00004D0C0000}"/>
    <cellStyle name="Comma 3 3 3 4 7" xfId="3146" xr:uid="{00000000-0005-0000-0000-00004E0C0000}"/>
    <cellStyle name="Comma 3 3 3 5" xfId="3147" xr:uid="{00000000-0005-0000-0000-00004F0C0000}"/>
    <cellStyle name="Comma 3 3 3 5 2" xfId="3148" xr:uid="{00000000-0005-0000-0000-0000500C0000}"/>
    <cellStyle name="Comma 3 3 3 5 2 2" xfId="3149" xr:uid="{00000000-0005-0000-0000-0000510C0000}"/>
    <cellStyle name="Comma 3 3 3 5 2 2 2" xfId="3150" xr:uid="{00000000-0005-0000-0000-0000520C0000}"/>
    <cellStyle name="Comma 3 3 3 5 2 3" xfId="3151" xr:uid="{00000000-0005-0000-0000-0000530C0000}"/>
    <cellStyle name="Comma 3 3 3 5 2 3 2" xfId="3152" xr:uid="{00000000-0005-0000-0000-0000540C0000}"/>
    <cellStyle name="Comma 3 3 3 5 2 4" xfId="3153" xr:uid="{00000000-0005-0000-0000-0000550C0000}"/>
    <cellStyle name="Comma 3 3 3 5 3" xfId="3154" xr:uid="{00000000-0005-0000-0000-0000560C0000}"/>
    <cellStyle name="Comma 3 3 3 5 3 2" xfId="3155" xr:uid="{00000000-0005-0000-0000-0000570C0000}"/>
    <cellStyle name="Comma 3 3 3 5 3 3" xfId="3156" xr:uid="{00000000-0005-0000-0000-0000580C0000}"/>
    <cellStyle name="Comma 3 3 3 5 4" xfId="3157" xr:uid="{00000000-0005-0000-0000-0000590C0000}"/>
    <cellStyle name="Comma 3 3 3 5 4 2" xfId="3158" xr:uid="{00000000-0005-0000-0000-00005A0C0000}"/>
    <cellStyle name="Comma 3 3 3 5 5" xfId="3159" xr:uid="{00000000-0005-0000-0000-00005B0C0000}"/>
    <cellStyle name="Comma 3 3 3 5 5 2" xfId="3160" xr:uid="{00000000-0005-0000-0000-00005C0C0000}"/>
    <cellStyle name="Comma 3 3 3 5 6" xfId="3161" xr:uid="{00000000-0005-0000-0000-00005D0C0000}"/>
    <cellStyle name="Comma 3 3 3 6" xfId="3162" xr:uid="{00000000-0005-0000-0000-00005E0C0000}"/>
    <cellStyle name="Comma 3 3 3 6 2" xfId="3163" xr:uid="{00000000-0005-0000-0000-00005F0C0000}"/>
    <cellStyle name="Comma 3 3 3 6 2 2" xfId="3164" xr:uid="{00000000-0005-0000-0000-0000600C0000}"/>
    <cellStyle name="Comma 3 3 3 6 3" xfId="3165" xr:uid="{00000000-0005-0000-0000-0000610C0000}"/>
    <cellStyle name="Comma 3 3 3 6 3 2" xfId="3166" xr:uid="{00000000-0005-0000-0000-0000620C0000}"/>
    <cellStyle name="Comma 3 3 3 6 4" xfId="3167" xr:uid="{00000000-0005-0000-0000-0000630C0000}"/>
    <cellStyle name="Comma 3 3 3 7" xfId="3168" xr:uid="{00000000-0005-0000-0000-0000640C0000}"/>
    <cellStyle name="Comma 3 3 3 7 2" xfId="3169" xr:uid="{00000000-0005-0000-0000-0000650C0000}"/>
    <cellStyle name="Comma 3 3 3 7 2 2" xfId="3170" xr:uid="{00000000-0005-0000-0000-0000660C0000}"/>
    <cellStyle name="Comma 3 3 3 7 3" xfId="3171" xr:uid="{00000000-0005-0000-0000-0000670C0000}"/>
    <cellStyle name="Comma 3 3 3 7 3 2" xfId="3172" xr:uid="{00000000-0005-0000-0000-0000680C0000}"/>
    <cellStyle name="Comma 3 3 3 7 4" xfId="3173" xr:uid="{00000000-0005-0000-0000-0000690C0000}"/>
    <cellStyle name="Comma 3 3 3 8" xfId="3174" xr:uid="{00000000-0005-0000-0000-00006A0C0000}"/>
    <cellStyle name="Comma 3 3 3 8 2" xfId="3175" xr:uid="{00000000-0005-0000-0000-00006B0C0000}"/>
    <cellStyle name="Comma 3 3 3 8 3" xfId="3176" xr:uid="{00000000-0005-0000-0000-00006C0C0000}"/>
    <cellStyle name="Comma 3 3 3 9" xfId="3177" xr:uid="{00000000-0005-0000-0000-00006D0C0000}"/>
    <cellStyle name="Comma 3 3 3 9 2" xfId="3178" xr:uid="{00000000-0005-0000-0000-00006E0C0000}"/>
    <cellStyle name="Comma 3 3 4" xfId="3179" xr:uid="{00000000-0005-0000-0000-00006F0C0000}"/>
    <cellStyle name="Comma 3 3 4 10" xfId="3180" xr:uid="{00000000-0005-0000-0000-0000700C0000}"/>
    <cellStyle name="Comma 3 3 4 2" xfId="3181" xr:uid="{00000000-0005-0000-0000-0000710C0000}"/>
    <cellStyle name="Comma 3 3 4 2 2" xfId="3182" xr:uid="{00000000-0005-0000-0000-0000720C0000}"/>
    <cellStyle name="Comma 3 3 4 2 2 2" xfId="3183" xr:uid="{00000000-0005-0000-0000-0000730C0000}"/>
    <cellStyle name="Comma 3 3 4 2 2 2 2" xfId="3184" xr:uid="{00000000-0005-0000-0000-0000740C0000}"/>
    <cellStyle name="Comma 3 3 4 2 2 2 3" xfId="3185" xr:uid="{00000000-0005-0000-0000-0000750C0000}"/>
    <cellStyle name="Comma 3 3 4 2 2 3" xfId="3186" xr:uid="{00000000-0005-0000-0000-0000760C0000}"/>
    <cellStyle name="Comma 3 3 4 2 2 3 2" xfId="3187" xr:uid="{00000000-0005-0000-0000-0000770C0000}"/>
    <cellStyle name="Comma 3 3 4 2 2 4" xfId="3188" xr:uid="{00000000-0005-0000-0000-0000780C0000}"/>
    <cellStyle name="Comma 3 3 4 2 2 4 2" xfId="3189" xr:uid="{00000000-0005-0000-0000-0000790C0000}"/>
    <cellStyle name="Comma 3 3 4 2 2 5" xfId="3190" xr:uid="{00000000-0005-0000-0000-00007A0C0000}"/>
    <cellStyle name="Comma 3 3 4 2 3" xfId="3191" xr:uid="{00000000-0005-0000-0000-00007B0C0000}"/>
    <cellStyle name="Comma 3 3 4 2 3 2" xfId="3192" xr:uid="{00000000-0005-0000-0000-00007C0C0000}"/>
    <cellStyle name="Comma 3 3 4 2 3 2 2" xfId="3193" xr:uid="{00000000-0005-0000-0000-00007D0C0000}"/>
    <cellStyle name="Comma 3 3 4 2 3 3" xfId="3194" xr:uid="{00000000-0005-0000-0000-00007E0C0000}"/>
    <cellStyle name="Comma 3 3 4 2 3 3 2" xfId="3195" xr:uid="{00000000-0005-0000-0000-00007F0C0000}"/>
    <cellStyle name="Comma 3 3 4 2 3 4" xfId="3196" xr:uid="{00000000-0005-0000-0000-0000800C0000}"/>
    <cellStyle name="Comma 3 3 4 2 4" xfId="3197" xr:uid="{00000000-0005-0000-0000-0000810C0000}"/>
    <cellStyle name="Comma 3 3 4 2 4 2" xfId="3198" xr:uid="{00000000-0005-0000-0000-0000820C0000}"/>
    <cellStyle name="Comma 3 3 4 2 4 3" xfId="3199" xr:uid="{00000000-0005-0000-0000-0000830C0000}"/>
    <cellStyle name="Comma 3 3 4 2 5" xfId="3200" xr:uid="{00000000-0005-0000-0000-0000840C0000}"/>
    <cellStyle name="Comma 3 3 4 2 5 2" xfId="3201" xr:uid="{00000000-0005-0000-0000-0000850C0000}"/>
    <cellStyle name="Comma 3 3 4 2 6" xfId="3202" xr:uid="{00000000-0005-0000-0000-0000860C0000}"/>
    <cellStyle name="Comma 3 3 4 2 6 2" xfId="3203" xr:uid="{00000000-0005-0000-0000-0000870C0000}"/>
    <cellStyle name="Comma 3 3 4 2 7" xfId="3204" xr:uid="{00000000-0005-0000-0000-0000880C0000}"/>
    <cellStyle name="Comma 3 3 4 3" xfId="3205" xr:uid="{00000000-0005-0000-0000-0000890C0000}"/>
    <cellStyle name="Comma 3 3 4 3 2" xfId="3206" xr:uid="{00000000-0005-0000-0000-00008A0C0000}"/>
    <cellStyle name="Comma 3 3 4 3 2 2" xfId="3207" xr:uid="{00000000-0005-0000-0000-00008B0C0000}"/>
    <cellStyle name="Comma 3 3 4 3 2 2 2" xfId="3208" xr:uid="{00000000-0005-0000-0000-00008C0C0000}"/>
    <cellStyle name="Comma 3 3 4 3 2 2 3" xfId="3209" xr:uid="{00000000-0005-0000-0000-00008D0C0000}"/>
    <cellStyle name="Comma 3 3 4 3 2 3" xfId="3210" xr:uid="{00000000-0005-0000-0000-00008E0C0000}"/>
    <cellStyle name="Comma 3 3 4 3 2 3 2" xfId="3211" xr:uid="{00000000-0005-0000-0000-00008F0C0000}"/>
    <cellStyle name="Comma 3 3 4 3 2 4" xfId="3212" xr:uid="{00000000-0005-0000-0000-0000900C0000}"/>
    <cellStyle name="Comma 3 3 4 3 2 4 2" xfId="3213" xr:uid="{00000000-0005-0000-0000-0000910C0000}"/>
    <cellStyle name="Comma 3 3 4 3 2 5" xfId="3214" xr:uid="{00000000-0005-0000-0000-0000920C0000}"/>
    <cellStyle name="Comma 3 3 4 3 3" xfId="3215" xr:uid="{00000000-0005-0000-0000-0000930C0000}"/>
    <cellStyle name="Comma 3 3 4 3 3 2" xfId="3216" xr:uid="{00000000-0005-0000-0000-0000940C0000}"/>
    <cellStyle name="Comma 3 3 4 3 3 2 2" xfId="3217" xr:uid="{00000000-0005-0000-0000-0000950C0000}"/>
    <cellStyle name="Comma 3 3 4 3 3 3" xfId="3218" xr:uid="{00000000-0005-0000-0000-0000960C0000}"/>
    <cellStyle name="Comma 3 3 4 3 3 3 2" xfId="3219" xr:uid="{00000000-0005-0000-0000-0000970C0000}"/>
    <cellStyle name="Comma 3 3 4 3 3 4" xfId="3220" xr:uid="{00000000-0005-0000-0000-0000980C0000}"/>
    <cellStyle name="Comma 3 3 4 3 4" xfId="3221" xr:uid="{00000000-0005-0000-0000-0000990C0000}"/>
    <cellStyle name="Comma 3 3 4 3 4 2" xfId="3222" xr:uid="{00000000-0005-0000-0000-00009A0C0000}"/>
    <cellStyle name="Comma 3 3 4 3 4 3" xfId="3223" xr:uid="{00000000-0005-0000-0000-00009B0C0000}"/>
    <cellStyle name="Comma 3 3 4 3 5" xfId="3224" xr:uid="{00000000-0005-0000-0000-00009C0C0000}"/>
    <cellStyle name="Comma 3 3 4 3 5 2" xfId="3225" xr:uid="{00000000-0005-0000-0000-00009D0C0000}"/>
    <cellStyle name="Comma 3 3 4 3 6" xfId="3226" xr:uid="{00000000-0005-0000-0000-00009E0C0000}"/>
    <cellStyle name="Comma 3 3 4 3 6 2" xfId="3227" xr:uid="{00000000-0005-0000-0000-00009F0C0000}"/>
    <cellStyle name="Comma 3 3 4 3 7" xfId="3228" xr:uid="{00000000-0005-0000-0000-0000A00C0000}"/>
    <cellStyle name="Comma 3 3 4 4" xfId="3229" xr:uid="{00000000-0005-0000-0000-0000A10C0000}"/>
    <cellStyle name="Comma 3 3 4 4 2" xfId="3230" xr:uid="{00000000-0005-0000-0000-0000A20C0000}"/>
    <cellStyle name="Comma 3 3 4 4 2 2" xfId="3231" xr:uid="{00000000-0005-0000-0000-0000A30C0000}"/>
    <cellStyle name="Comma 3 3 4 4 2 2 2" xfId="3232" xr:uid="{00000000-0005-0000-0000-0000A40C0000}"/>
    <cellStyle name="Comma 3 3 4 4 2 3" xfId="3233" xr:uid="{00000000-0005-0000-0000-0000A50C0000}"/>
    <cellStyle name="Comma 3 3 4 4 2 3 2" xfId="3234" xr:uid="{00000000-0005-0000-0000-0000A60C0000}"/>
    <cellStyle name="Comma 3 3 4 4 2 4" xfId="3235" xr:uid="{00000000-0005-0000-0000-0000A70C0000}"/>
    <cellStyle name="Comma 3 3 4 4 3" xfId="3236" xr:uid="{00000000-0005-0000-0000-0000A80C0000}"/>
    <cellStyle name="Comma 3 3 4 4 3 2" xfId="3237" xr:uid="{00000000-0005-0000-0000-0000A90C0000}"/>
    <cellStyle name="Comma 3 3 4 4 3 3" xfId="3238" xr:uid="{00000000-0005-0000-0000-0000AA0C0000}"/>
    <cellStyle name="Comma 3 3 4 4 4" xfId="3239" xr:uid="{00000000-0005-0000-0000-0000AB0C0000}"/>
    <cellStyle name="Comma 3 3 4 4 4 2" xfId="3240" xr:uid="{00000000-0005-0000-0000-0000AC0C0000}"/>
    <cellStyle name="Comma 3 3 4 4 5" xfId="3241" xr:uid="{00000000-0005-0000-0000-0000AD0C0000}"/>
    <cellStyle name="Comma 3 3 4 4 5 2" xfId="3242" xr:uid="{00000000-0005-0000-0000-0000AE0C0000}"/>
    <cellStyle name="Comma 3 3 4 4 6" xfId="3243" xr:uid="{00000000-0005-0000-0000-0000AF0C0000}"/>
    <cellStyle name="Comma 3 3 4 5" xfId="3244" xr:uid="{00000000-0005-0000-0000-0000B00C0000}"/>
    <cellStyle name="Comma 3 3 4 5 2" xfId="3245" xr:uid="{00000000-0005-0000-0000-0000B10C0000}"/>
    <cellStyle name="Comma 3 3 4 5 2 2" xfId="3246" xr:uid="{00000000-0005-0000-0000-0000B20C0000}"/>
    <cellStyle name="Comma 3 3 4 5 3" xfId="3247" xr:uid="{00000000-0005-0000-0000-0000B30C0000}"/>
    <cellStyle name="Comma 3 3 4 5 3 2" xfId="3248" xr:uid="{00000000-0005-0000-0000-0000B40C0000}"/>
    <cellStyle name="Comma 3 3 4 5 4" xfId="3249" xr:uid="{00000000-0005-0000-0000-0000B50C0000}"/>
    <cellStyle name="Comma 3 3 4 6" xfId="3250" xr:uid="{00000000-0005-0000-0000-0000B60C0000}"/>
    <cellStyle name="Comma 3 3 4 6 2" xfId="3251" xr:uid="{00000000-0005-0000-0000-0000B70C0000}"/>
    <cellStyle name="Comma 3 3 4 6 2 2" xfId="3252" xr:uid="{00000000-0005-0000-0000-0000B80C0000}"/>
    <cellStyle name="Comma 3 3 4 6 3" xfId="3253" xr:uid="{00000000-0005-0000-0000-0000B90C0000}"/>
    <cellStyle name="Comma 3 3 4 6 3 2" xfId="3254" xr:uid="{00000000-0005-0000-0000-0000BA0C0000}"/>
    <cellStyle name="Comma 3 3 4 6 4" xfId="3255" xr:uid="{00000000-0005-0000-0000-0000BB0C0000}"/>
    <cellStyle name="Comma 3 3 4 7" xfId="3256" xr:uid="{00000000-0005-0000-0000-0000BC0C0000}"/>
    <cellStyle name="Comma 3 3 4 7 2" xfId="3257" xr:uid="{00000000-0005-0000-0000-0000BD0C0000}"/>
    <cellStyle name="Comma 3 3 4 7 3" xfId="3258" xr:uid="{00000000-0005-0000-0000-0000BE0C0000}"/>
    <cellStyle name="Comma 3 3 4 8" xfId="3259" xr:uid="{00000000-0005-0000-0000-0000BF0C0000}"/>
    <cellStyle name="Comma 3 3 4 8 2" xfId="3260" xr:uid="{00000000-0005-0000-0000-0000C00C0000}"/>
    <cellStyle name="Comma 3 3 4 9" xfId="3261" xr:uid="{00000000-0005-0000-0000-0000C10C0000}"/>
    <cellStyle name="Comma 3 3 4 9 2" xfId="3262" xr:uid="{00000000-0005-0000-0000-0000C20C0000}"/>
    <cellStyle name="Comma 3 3 5" xfId="3263" xr:uid="{00000000-0005-0000-0000-0000C30C0000}"/>
    <cellStyle name="Comma 3 3 5 2" xfId="3264" xr:uid="{00000000-0005-0000-0000-0000C40C0000}"/>
    <cellStyle name="Comma 3 3 5 2 2" xfId="3265" xr:uid="{00000000-0005-0000-0000-0000C50C0000}"/>
    <cellStyle name="Comma 3 3 5 2 2 2" xfId="3266" xr:uid="{00000000-0005-0000-0000-0000C60C0000}"/>
    <cellStyle name="Comma 3 3 5 2 2 2 2" xfId="3267" xr:uid="{00000000-0005-0000-0000-0000C70C0000}"/>
    <cellStyle name="Comma 3 3 5 2 2 2 3" xfId="3268" xr:uid="{00000000-0005-0000-0000-0000C80C0000}"/>
    <cellStyle name="Comma 3 3 5 2 2 3" xfId="3269" xr:uid="{00000000-0005-0000-0000-0000C90C0000}"/>
    <cellStyle name="Comma 3 3 5 2 2 3 2" xfId="3270" xr:uid="{00000000-0005-0000-0000-0000CA0C0000}"/>
    <cellStyle name="Comma 3 3 5 2 2 4" xfId="3271" xr:uid="{00000000-0005-0000-0000-0000CB0C0000}"/>
    <cellStyle name="Comma 3 3 5 2 2 4 2" xfId="3272" xr:uid="{00000000-0005-0000-0000-0000CC0C0000}"/>
    <cellStyle name="Comma 3 3 5 2 2 5" xfId="3273" xr:uid="{00000000-0005-0000-0000-0000CD0C0000}"/>
    <cellStyle name="Comma 3 3 5 2 3" xfId="3274" xr:uid="{00000000-0005-0000-0000-0000CE0C0000}"/>
    <cellStyle name="Comma 3 3 5 2 3 2" xfId="3275" xr:uid="{00000000-0005-0000-0000-0000CF0C0000}"/>
    <cellStyle name="Comma 3 3 5 2 3 2 2" xfId="3276" xr:uid="{00000000-0005-0000-0000-0000D00C0000}"/>
    <cellStyle name="Comma 3 3 5 2 3 3" xfId="3277" xr:uid="{00000000-0005-0000-0000-0000D10C0000}"/>
    <cellStyle name="Comma 3 3 5 2 3 3 2" xfId="3278" xr:uid="{00000000-0005-0000-0000-0000D20C0000}"/>
    <cellStyle name="Comma 3 3 5 2 3 4" xfId="3279" xr:uid="{00000000-0005-0000-0000-0000D30C0000}"/>
    <cellStyle name="Comma 3 3 5 2 4" xfId="3280" xr:uid="{00000000-0005-0000-0000-0000D40C0000}"/>
    <cellStyle name="Comma 3 3 5 2 4 2" xfId="3281" xr:uid="{00000000-0005-0000-0000-0000D50C0000}"/>
    <cellStyle name="Comma 3 3 5 2 4 3" xfId="3282" xr:uid="{00000000-0005-0000-0000-0000D60C0000}"/>
    <cellStyle name="Comma 3 3 5 2 5" xfId="3283" xr:uid="{00000000-0005-0000-0000-0000D70C0000}"/>
    <cellStyle name="Comma 3 3 5 2 5 2" xfId="3284" xr:uid="{00000000-0005-0000-0000-0000D80C0000}"/>
    <cellStyle name="Comma 3 3 5 2 6" xfId="3285" xr:uid="{00000000-0005-0000-0000-0000D90C0000}"/>
    <cellStyle name="Comma 3 3 5 2 6 2" xfId="3286" xr:uid="{00000000-0005-0000-0000-0000DA0C0000}"/>
    <cellStyle name="Comma 3 3 5 2 7" xfId="3287" xr:uid="{00000000-0005-0000-0000-0000DB0C0000}"/>
    <cellStyle name="Comma 3 3 5 3" xfId="3288" xr:uid="{00000000-0005-0000-0000-0000DC0C0000}"/>
    <cellStyle name="Comma 3 3 5 3 2" xfId="3289" xr:uid="{00000000-0005-0000-0000-0000DD0C0000}"/>
    <cellStyle name="Comma 3 3 5 3 2 2" xfId="3290" xr:uid="{00000000-0005-0000-0000-0000DE0C0000}"/>
    <cellStyle name="Comma 3 3 5 3 2 3" xfId="3291" xr:uid="{00000000-0005-0000-0000-0000DF0C0000}"/>
    <cellStyle name="Comma 3 3 5 3 3" xfId="3292" xr:uid="{00000000-0005-0000-0000-0000E00C0000}"/>
    <cellStyle name="Comma 3 3 5 3 3 2" xfId="3293" xr:uid="{00000000-0005-0000-0000-0000E10C0000}"/>
    <cellStyle name="Comma 3 3 5 3 4" xfId="3294" xr:uid="{00000000-0005-0000-0000-0000E20C0000}"/>
    <cellStyle name="Comma 3 3 5 3 4 2" xfId="3295" xr:uid="{00000000-0005-0000-0000-0000E30C0000}"/>
    <cellStyle name="Comma 3 3 5 3 5" xfId="3296" xr:uid="{00000000-0005-0000-0000-0000E40C0000}"/>
    <cellStyle name="Comma 3 3 5 4" xfId="3297" xr:uid="{00000000-0005-0000-0000-0000E50C0000}"/>
    <cellStyle name="Comma 3 3 5 4 2" xfId="3298" xr:uid="{00000000-0005-0000-0000-0000E60C0000}"/>
    <cellStyle name="Comma 3 3 5 4 2 2" xfId="3299" xr:uid="{00000000-0005-0000-0000-0000E70C0000}"/>
    <cellStyle name="Comma 3 3 5 4 3" xfId="3300" xr:uid="{00000000-0005-0000-0000-0000E80C0000}"/>
    <cellStyle name="Comma 3 3 5 4 3 2" xfId="3301" xr:uid="{00000000-0005-0000-0000-0000E90C0000}"/>
    <cellStyle name="Comma 3 3 5 4 4" xfId="3302" xr:uid="{00000000-0005-0000-0000-0000EA0C0000}"/>
    <cellStyle name="Comma 3 3 5 5" xfId="3303" xr:uid="{00000000-0005-0000-0000-0000EB0C0000}"/>
    <cellStyle name="Comma 3 3 5 5 2" xfId="3304" xr:uid="{00000000-0005-0000-0000-0000EC0C0000}"/>
    <cellStyle name="Comma 3 3 5 5 3" xfId="3305" xr:uid="{00000000-0005-0000-0000-0000ED0C0000}"/>
    <cellStyle name="Comma 3 3 5 6" xfId="3306" xr:uid="{00000000-0005-0000-0000-0000EE0C0000}"/>
    <cellStyle name="Comma 3 3 5 6 2" xfId="3307" xr:uid="{00000000-0005-0000-0000-0000EF0C0000}"/>
    <cellStyle name="Comma 3 3 5 7" xfId="3308" xr:uid="{00000000-0005-0000-0000-0000F00C0000}"/>
    <cellStyle name="Comma 3 3 5 7 2" xfId="3309" xr:uid="{00000000-0005-0000-0000-0000F10C0000}"/>
    <cellStyle name="Comma 3 3 5 8" xfId="3310" xr:uid="{00000000-0005-0000-0000-0000F20C0000}"/>
    <cellStyle name="Comma 3 3 6" xfId="3311" xr:uid="{00000000-0005-0000-0000-0000F30C0000}"/>
    <cellStyle name="Comma 3 3 6 2" xfId="3312" xr:uid="{00000000-0005-0000-0000-0000F40C0000}"/>
    <cellStyle name="Comma 3 3 6 2 2" xfId="3313" xr:uid="{00000000-0005-0000-0000-0000F50C0000}"/>
    <cellStyle name="Comma 3 3 6 2 2 2" xfId="3314" xr:uid="{00000000-0005-0000-0000-0000F60C0000}"/>
    <cellStyle name="Comma 3 3 6 2 2 3" xfId="3315" xr:uid="{00000000-0005-0000-0000-0000F70C0000}"/>
    <cellStyle name="Comma 3 3 6 2 3" xfId="3316" xr:uid="{00000000-0005-0000-0000-0000F80C0000}"/>
    <cellStyle name="Comma 3 3 6 2 3 2" xfId="3317" xr:uid="{00000000-0005-0000-0000-0000F90C0000}"/>
    <cellStyle name="Comma 3 3 6 2 4" xfId="3318" xr:uid="{00000000-0005-0000-0000-0000FA0C0000}"/>
    <cellStyle name="Comma 3 3 6 2 4 2" xfId="3319" xr:uid="{00000000-0005-0000-0000-0000FB0C0000}"/>
    <cellStyle name="Comma 3 3 6 2 5" xfId="3320" xr:uid="{00000000-0005-0000-0000-0000FC0C0000}"/>
    <cellStyle name="Comma 3 3 6 3" xfId="3321" xr:uid="{00000000-0005-0000-0000-0000FD0C0000}"/>
    <cellStyle name="Comma 3 3 6 3 2" xfId="3322" xr:uid="{00000000-0005-0000-0000-0000FE0C0000}"/>
    <cellStyle name="Comma 3 3 6 3 2 2" xfId="3323" xr:uid="{00000000-0005-0000-0000-0000FF0C0000}"/>
    <cellStyle name="Comma 3 3 6 3 3" xfId="3324" xr:uid="{00000000-0005-0000-0000-0000000D0000}"/>
    <cellStyle name="Comma 3 3 6 3 3 2" xfId="3325" xr:uid="{00000000-0005-0000-0000-0000010D0000}"/>
    <cellStyle name="Comma 3 3 6 3 4" xfId="3326" xr:uid="{00000000-0005-0000-0000-0000020D0000}"/>
    <cellStyle name="Comma 3 3 6 4" xfId="3327" xr:uid="{00000000-0005-0000-0000-0000030D0000}"/>
    <cellStyle name="Comma 3 3 6 4 2" xfId="3328" xr:uid="{00000000-0005-0000-0000-0000040D0000}"/>
    <cellStyle name="Comma 3 3 6 4 3" xfId="3329" xr:uid="{00000000-0005-0000-0000-0000050D0000}"/>
    <cellStyle name="Comma 3 3 6 5" xfId="3330" xr:uid="{00000000-0005-0000-0000-0000060D0000}"/>
    <cellStyle name="Comma 3 3 6 5 2" xfId="3331" xr:uid="{00000000-0005-0000-0000-0000070D0000}"/>
    <cellStyle name="Comma 3 3 6 6" xfId="3332" xr:uid="{00000000-0005-0000-0000-0000080D0000}"/>
    <cellStyle name="Comma 3 3 6 6 2" xfId="3333" xr:uid="{00000000-0005-0000-0000-0000090D0000}"/>
    <cellStyle name="Comma 3 3 6 7" xfId="3334" xr:uid="{00000000-0005-0000-0000-00000A0D0000}"/>
    <cellStyle name="Comma 3 3 7" xfId="3335" xr:uid="{00000000-0005-0000-0000-00000B0D0000}"/>
    <cellStyle name="Comma 3 3 7 2" xfId="3336" xr:uid="{00000000-0005-0000-0000-00000C0D0000}"/>
    <cellStyle name="Comma 3 3 7 2 2" xfId="3337" xr:uid="{00000000-0005-0000-0000-00000D0D0000}"/>
    <cellStyle name="Comma 3 3 7 2 2 2" xfId="3338" xr:uid="{00000000-0005-0000-0000-00000E0D0000}"/>
    <cellStyle name="Comma 3 3 7 2 2 3" xfId="3339" xr:uid="{00000000-0005-0000-0000-00000F0D0000}"/>
    <cellStyle name="Comma 3 3 7 2 3" xfId="3340" xr:uid="{00000000-0005-0000-0000-0000100D0000}"/>
    <cellStyle name="Comma 3 3 7 2 3 2" xfId="3341" xr:uid="{00000000-0005-0000-0000-0000110D0000}"/>
    <cellStyle name="Comma 3 3 7 2 4" xfId="3342" xr:uid="{00000000-0005-0000-0000-0000120D0000}"/>
    <cellStyle name="Comma 3 3 7 2 4 2" xfId="3343" xr:uid="{00000000-0005-0000-0000-0000130D0000}"/>
    <cellStyle name="Comma 3 3 7 2 5" xfId="3344" xr:uid="{00000000-0005-0000-0000-0000140D0000}"/>
    <cellStyle name="Comma 3 3 7 3" xfId="3345" xr:uid="{00000000-0005-0000-0000-0000150D0000}"/>
    <cellStyle name="Comma 3 3 7 3 2" xfId="3346" xr:uid="{00000000-0005-0000-0000-0000160D0000}"/>
    <cellStyle name="Comma 3 3 7 3 2 2" xfId="3347" xr:uid="{00000000-0005-0000-0000-0000170D0000}"/>
    <cellStyle name="Comma 3 3 7 3 3" xfId="3348" xr:uid="{00000000-0005-0000-0000-0000180D0000}"/>
    <cellStyle name="Comma 3 3 7 3 3 2" xfId="3349" xr:uid="{00000000-0005-0000-0000-0000190D0000}"/>
    <cellStyle name="Comma 3 3 7 3 4" xfId="3350" xr:uid="{00000000-0005-0000-0000-00001A0D0000}"/>
    <cellStyle name="Comma 3 3 7 4" xfId="3351" xr:uid="{00000000-0005-0000-0000-00001B0D0000}"/>
    <cellStyle name="Comma 3 3 7 4 2" xfId="3352" xr:uid="{00000000-0005-0000-0000-00001C0D0000}"/>
    <cellStyle name="Comma 3 3 7 4 3" xfId="3353" xr:uid="{00000000-0005-0000-0000-00001D0D0000}"/>
    <cellStyle name="Comma 3 3 7 5" xfId="3354" xr:uid="{00000000-0005-0000-0000-00001E0D0000}"/>
    <cellStyle name="Comma 3 3 7 5 2" xfId="3355" xr:uid="{00000000-0005-0000-0000-00001F0D0000}"/>
    <cellStyle name="Comma 3 3 7 6" xfId="3356" xr:uid="{00000000-0005-0000-0000-0000200D0000}"/>
    <cellStyle name="Comma 3 3 7 6 2" xfId="3357" xr:uid="{00000000-0005-0000-0000-0000210D0000}"/>
    <cellStyle name="Comma 3 3 7 7" xfId="3358" xr:uid="{00000000-0005-0000-0000-0000220D0000}"/>
    <cellStyle name="Comma 3 3 8" xfId="3359" xr:uid="{00000000-0005-0000-0000-0000230D0000}"/>
    <cellStyle name="Comma 3 3 8 2" xfId="3360" xr:uid="{00000000-0005-0000-0000-0000240D0000}"/>
    <cellStyle name="Comma 3 3 8 2 2" xfId="3361" xr:uid="{00000000-0005-0000-0000-0000250D0000}"/>
    <cellStyle name="Comma 3 3 8 2 2 2" xfId="3362" xr:uid="{00000000-0005-0000-0000-0000260D0000}"/>
    <cellStyle name="Comma 3 3 8 2 3" xfId="3363" xr:uid="{00000000-0005-0000-0000-0000270D0000}"/>
    <cellStyle name="Comma 3 3 8 2 3 2" xfId="3364" xr:uid="{00000000-0005-0000-0000-0000280D0000}"/>
    <cellStyle name="Comma 3 3 8 2 4" xfId="3365" xr:uid="{00000000-0005-0000-0000-0000290D0000}"/>
    <cellStyle name="Comma 3 3 8 3" xfId="3366" xr:uid="{00000000-0005-0000-0000-00002A0D0000}"/>
    <cellStyle name="Comma 3 3 8 3 2" xfId="3367" xr:uid="{00000000-0005-0000-0000-00002B0D0000}"/>
    <cellStyle name="Comma 3 3 8 3 3" xfId="3368" xr:uid="{00000000-0005-0000-0000-00002C0D0000}"/>
    <cellStyle name="Comma 3 3 8 4" xfId="3369" xr:uid="{00000000-0005-0000-0000-00002D0D0000}"/>
    <cellStyle name="Comma 3 3 8 4 2" xfId="3370" xr:uid="{00000000-0005-0000-0000-00002E0D0000}"/>
    <cellStyle name="Comma 3 3 8 5" xfId="3371" xr:uid="{00000000-0005-0000-0000-00002F0D0000}"/>
    <cellStyle name="Comma 3 3 8 5 2" xfId="3372" xr:uid="{00000000-0005-0000-0000-0000300D0000}"/>
    <cellStyle name="Comma 3 3 8 6" xfId="3373" xr:uid="{00000000-0005-0000-0000-0000310D0000}"/>
    <cellStyle name="Comma 3 3 9" xfId="3374" xr:uid="{00000000-0005-0000-0000-0000320D0000}"/>
    <cellStyle name="Comma 3 3 9 2" xfId="3375" xr:uid="{00000000-0005-0000-0000-0000330D0000}"/>
    <cellStyle name="Comma 3 3 9 2 2" xfId="3376" xr:uid="{00000000-0005-0000-0000-0000340D0000}"/>
    <cellStyle name="Comma 3 3 9 3" xfId="3377" xr:uid="{00000000-0005-0000-0000-0000350D0000}"/>
    <cellStyle name="Comma 3 3 9 3 2" xfId="3378" xr:uid="{00000000-0005-0000-0000-0000360D0000}"/>
    <cellStyle name="Comma 3 3 9 4" xfId="3379" xr:uid="{00000000-0005-0000-0000-0000370D0000}"/>
    <cellStyle name="Comma 3 4" xfId="3380" xr:uid="{00000000-0005-0000-0000-0000380D0000}"/>
    <cellStyle name="Comma 3 4 10" xfId="3381" xr:uid="{00000000-0005-0000-0000-0000390D0000}"/>
    <cellStyle name="Comma 3 4 10 2" xfId="3382" xr:uid="{00000000-0005-0000-0000-00003A0D0000}"/>
    <cellStyle name="Comma 3 4 11" xfId="3383" xr:uid="{00000000-0005-0000-0000-00003B0D0000}"/>
    <cellStyle name="Comma 3 4 12" xfId="3384" xr:uid="{00000000-0005-0000-0000-00003C0D0000}"/>
    <cellStyle name="Comma 3 4 2" xfId="3385" xr:uid="{00000000-0005-0000-0000-00003D0D0000}"/>
    <cellStyle name="Comma 3 4 2 2" xfId="3386" xr:uid="{00000000-0005-0000-0000-00003E0D0000}"/>
    <cellStyle name="Comma 3 4 2 2 2" xfId="3387" xr:uid="{00000000-0005-0000-0000-00003F0D0000}"/>
    <cellStyle name="Comma 3 4 2 2 2 2" xfId="3388" xr:uid="{00000000-0005-0000-0000-0000400D0000}"/>
    <cellStyle name="Comma 3 4 2 2 2 2 2" xfId="3389" xr:uid="{00000000-0005-0000-0000-0000410D0000}"/>
    <cellStyle name="Comma 3 4 2 2 2 2 3" xfId="3390" xr:uid="{00000000-0005-0000-0000-0000420D0000}"/>
    <cellStyle name="Comma 3 4 2 2 2 3" xfId="3391" xr:uid="{00000000-0005-0000-0000-0000430D0000}"/>
    <cellStyle name="Comma 3 4 2 2 2 3 2" xfId="3392" xr:uid="{00000000-0005-0000-0000-0000440D0000}"/>
    <cellStyle name="Comma 3 4 2 2 2 4" xfId="3393" xr:uid="{00000000-0005-0000-0000-0000450D0000}"/>
    <cellStyle name="Comma 3 4 2 2 2 4 2" xfId="3394" xr:uid="{00000000-0005-0000-0000-0000460D0000}"/>
    <cellStyle name="Comma 3 4 2 2 2 5" xfId="3395" xr:uid="{00000000-0005-0000-0000-0000470D0000}"/>
    <cellStyle name="Comma 3 4 2 2 3" xfId="3396" xr:uid="{00000000-0005-0000-0000-0000480D0000}"/>
    <cellStyle name="Comma 3 4 2 2 3 2" xfId="3397" xr:uid="{00000000-0005-0000-0000-0000490D0000}"/>
    <cellStyle name="Comma 3 4 2 2 3 2 2" xfId="3398" xr:uid="{00000000-0005-0000-0000-00004A0D0000}"/>
    <cellStyle name="Comma 3 4 2 2 3 3" xfId="3399" xr:uid="{00000000-0005-0000-0000-00004B0D0000}"/>
    <cellStyle name="Comma 3 4 2 2 3 3 2" xfId="3400" xr:uid="{00000000-0005-0000-0000-00004C0D0000}"/>
    <cellStyle name="Comma 3 4 2 2 3 4" xfId="3401" xr:uid="{00000000-0005-0000-0000-00004D0D0000}"/>
    <cellStyle name="Comma 3 4 2 2 4" xfId="3402" xr:uid="{00000000-0005-0000-0000-00004E0D0000}"/>
    <cellStyle name="Comma 3 4 2 2 4 2" xfId="3403" xr:uid="{00000000-0005-0000-0000-00004F0D0000}"/>
    <cellStyle name="Comma 3 4 2 2 4 3" xfId="3404" xr:uid="{00000000-0005-0000-0000-0000500D0000}"/>
    <cellStyle name="Comma 3 4 2 2 5" xfId="3405" xr:uid="{00000000-0005-0000-0000-0000510D0000}"/>
    <cellStyle name="Comma 3 4 2 2 5 2" xfId="3406" xr:uid="{00000000-0005-0000-0000-0000520D0000}"/>
    <cellStyle name="Comma 3 4 2 2 6" xfId="3407" xr:uid="{00000000-0005-0000-0000-0000530D0000}"/>
    <cellStyle name="Comma 3 4 2 2 6 2" xfId="3408" xr:uid="{00000000-0005-0000-0000-0000540D0000}"/>
    <cellStyle name="Comma 3 4 2 2 7" xfId="3409" xr:uid="{00000000-0005-0000-0000-0000550D0000}"/>
    <cellStyle name="Comma 3 4 2 3" xfId="3410" xr:uid="{00000000-0005-0000-0000-0000560D0000}"/>
    <cellStyle name="Comma 3 4 2 3 2" xfId="3411" xr:uid="{00000000-0005-0000-0000-0000570D0000}"/>
    <cellStyle name="Comma 3 4 2 3 2 2" xfId="3412" xr:uid="{00000000-0005-0000-0000-0000580D0000}"/>
    <cellStyle name="Comma 3 4 2 3 2 3" xfId="3413" xr:uid="{00000000-0005-0000-0000-0000590D0000}"/>
    <cellStyle name="Comma 3 4 2 3 3" xfId="3414" xr:uid="{00000000-0005-0000-0000-00005A0D0000}"/>
    <cellStyle name="Comma 3 4 2 3 3 2" xfId="3415" xr:uid="{00000000-0005-0000-0000-00005B0D0000}"/>
    <cellStyle name="Comma 3 4 2 3 4" xfId="3416" xr:uid="{00000000-0005-0000-0000-00005C0D0000}"/>
    <cellStyle name="Comma 3 4 2 3 4 2" xfId="3417" xr:uid="{00000000-0005-0000-0000-00005D0D0000}"/>
    <cellStyle name="Comma 3 4 2 3 5" xfId="3418" xr:uid="{00000000-0005-0000-0000-00005E0D0000}"/>
    <cellStyle name="Comma 3 4 2 4" xfId="3419" xr:uid="{00000000-0005-0000-0000-00005F0D0000}"/>
    <cellStyle name="Comma 3 4 2 4 2" xfId="3420" xr:uid="{00000000-0005-0000-0000-0000600D0000}"/>
    <cellStyle name="Comma 3 4 2 4 2 2" xfId="3421" xr:uid="{00000000-0005-0000-0000-0000610D0000}"/>
    <cellStyle name="Comma 3 4 2 4 3" xfId="3422" xr:uid="{00000000-0005-0000-0000-0000620D0000}"/>
    <cellStyle name="Comma 3 4 2 4 3 2" xfId="3423" xr:uid="{00000000-0005-0000-0000-0000630D0000}"/>
    <cellStyle name="Comma 3 4 2 4 4" xfId="3424" xr:uid="{00000000-0005-0000-0000-0000640D0000}"/>
    <cellStyle name="Comma 3 4 2 5" xfId="3425" xr:uid="{00000000-0005-0000-0000-0000650D0000}"/>
    <cellStyle name="Comma 3 4 2 5 2" xfId="3426" xr:uid="{00000000-0005-0000-0000-0000660D0000}"/>
    <cellStyle name="Comma 3 4 2 5 3" xfId="3427" xr:uid="{00000000-0005-0000-0000-0000670D0000}"/>
    <cellStyle name="Comma 3 4 2 6" xfId="3428" xr:uid="{00000000-0005-0000-0000-0000680D0000}"/>
    <cellStyle name="Comma 3 4 2 6 2" xfId="3429" xr:uid="{00000000-0005-0000-0000-0000690D0000}"/>
    <cellStyle name="Comma 3 4 2 7" xfId="3430" xr:uid="{00000000-0005-0000-0000-00006A0D0000}"/>
    <cellStyle name="Comma 3 4 2 7 2" xfId="3431" xr:uid="{00000000-0005-0000-0000-00006B0D0000}"/>
    <cellStyle name="Comma 3 4 2 8" xfId="3432" xr:uid="{00000000-0005-0000-0000-00006C0D0000}"/>
    <cellStyle name="Comma 3 4 3" xfId="3433" xr:uid="{00000000-0005-0000-0000-00006D0D0000}"/>
    <cellStyle name="Comma 3 4 3 2" xfId="3434" xr:uid="{00000000-0005-0000-0000-00006E0D0000}"/>
    <cellStyle name="Comma 3 4 3 2 2" xfId="3435" xr:uid="{00000000-0005-0000-0000-00006F0D0000}"/>
    <cellStyle name="Comma 3 4 3 2 2 2" xfId="3436" xr:uid="{00000000-0005-0000-0000-0000700D0000}"/>
    <cellStyle name="Comma 3 4 3 2 2 2 2" xfId="3437" xr:uid="{00000000-0005-0000-0000-0000710D0000}"/>
    <cellStyle name="Comma 3 4 3 2 2 3" xfId="3438" xr:uid="{00000000-0005-0000-0000-0000720D0000}"/>
    <cellStyle name="Comma 3 4 3 2 3" xfId="3439" xr:uid="{00000000-0005-0000-0000-0000730D0000}"/>
    <cellStyle name="Comma 3 4 3 2 3 2" xfId="3440" xr:uid="{00000000-0005-0000-0000-0000740D0000}"/>
    <cellStyle name="Comma 3 4 3 2 4" xfId="3441" xr:uid="{00000000-0005-0000-0000-0000750D0000}"/>
    <cellStyle name="Comma 3 4 3 2 4 2" xfId="3442" xr:uid="{00000000-0005-0000-0000-0000760D0000}"/>
    <cellStyle name="Comma 3 4 3 2 5" xfId="3443" xr:uid="{00000000-0005-0000-0000-0000770D0000}"/>
    <cellStyle name="Comma 3 4 3 3" xfId="3444" xr:uid="{00000000-0005-0000-0000-0000780D0000}"/>
    <cellStyle name="Comma 3 4 3 3 2" xfId="3445" xr:uid="{00000000-0005-0000-0000-0000790D0000}"/>
    <cellStyle name="Comma 3 4 3 3 2 2" xfId="3446" xr:uid="{00000000-0005-0000-0000-00007A0D0000}"/>
    <cellStyle name="Comma 3 4 3 3 3" xfId="3447" xr:uid="{00000000-0005-0000-0000-00007B0D0000}"/>
    <cellStyle name="Comma 3 4 3 3 3 2" xfId="3448" xr:uid="{00000000-0005-0000-0000-00007C0D0000}"/>
    <cellStyle name="Comma 3 4 3 3 4" xfId="3449" xr:uid="{00000000-0005-0000-0000-00007D0D0000}"/>
    <cellStyle name="Comma 3 4 3 4" xfId="3450" xr:uid="{00000000-0005-0000-0000-00007E0D0000}"/>
    <cellStyle name="Comma 3 4 3 4 2" xfId="3451" xr:uid="{00000000-0005-0000-0000-00007F0D0000}"/>
    <cellStyle name="Comma 3 4 3 4 3" xfId="3452" xr:uid="{00000000-0005-0000-0000-0000800D0000}"/>
    <cellStyle name="Comma 3 4 3 5" xfId="3453" xr:uid="{00000000-0005-0000-0000-0000810D0000}"/>
    <cellStyle name="Comma 3 4 3 5 2" xfId="3454" xr:uid="{00000000-0005-0000-0000-0000820D0000}"/>
    <cellStyle name="Comma 3 4 3 6" xfId="3455" xr:uid="{00000000-0005-0000-0000-0000830D0000}"/>
    <cellStyle name="Comma 3 4 3 6 2" xfId="3456" xr:uid="{00000000-0005-0000-0000-0000840D0000}"/>
    <cellStyle name="Comma 3 4 3 7" xfId="3457" xr:uid="{00000000-0005-0000-0000-0000850D0000}"/>
    <cellStyle name="Comma 3 4 4" xfId="3458" xr:uid="{00000000-0005-0000-0000-0000860D0000}"/>
    <cellStyle name="Comma 3 4 4 2" xfId="3459" xr:uid="{00000000-0005-0000-0000-0000870D0000}"/>
    <cellStyle name="Comma 3 4 4 2 2" xfId="3460" xr:uid="{00000000-0005-0000-0000-0000880D0000}"/>
    <cellStyle name="Comma 3 4 4 2 2 2" xfId="3461" xr:uid="{00000000-0005-0000-0000-0000890D0000}"/>
    <cellStyle name="Comma 3 4 4 2 2 3" xfId="3462" xr:uid="{00000000-0005-0000-0000-00008A0D0000}"/>
    <cellStyle name="Comma 3 4 4 2 3" xfId="3463" xr:uid="{00000000-0005-0000-0000-00008B0D0000}"/>
    <cellStyle name="Comma 3 4 4 2 3 2" xfId="3464" xr:uid="{00000000-0005-0000-0000-00008C0D0000}"/>
    <cellStyle name="Comma 3 4 4 2 4" xfId="3465" xr:uid="{00000000-0005-0000-0000-00008D0D0000}"/>
    <cellStyle name="Comma 3 4 4 2 4 2" xfId="3466" xr:uid="{00000000-0005-0000-0000-00008E0D0000}"/>
    <cellStyle name="Comma 3 4 4 2 5" xfId="3467" xr:uid="{00000000-0005-0000-0000-00008F0D0000}"/>
    <cellStyle name="Comma 3 4 4 3" xfId="3468" xr:uid="{00000000-0005-0000-0000-0000900D0000}"/>
    <cellStyle name="Comma 3 4 4 3 2" xfId="3469" xr:uid="{00000000-0005-0000-0000-0000910D0000}"/>
    <cellStyle name="Comma 3 4 4 3 2 2" xfId="3470" xr:uid="{00000000-0005-0000-0000-0000920D0000}"/>
    <cellStyle name="Comma 3 4 4 3 3" xfId="3471" xr:uid="{00000000-0005-0000-0000-0000930D0000}"/>
    <cellStyle name="Comma 3 4 4 3 3 2" xfId="3472" xr:uid="{00000000-0005-0000-0000-0000940D0000}"/>
    <cellStyle name="Comma 3 4 4 3 4" xfId="3473" xr:uid="{00000000-0005-0000-0000-0000950D0000}"/>
    <cellStyle name="Comma 3 4 4 4" xfId="3474" xr:uid="{00000000-0005-0000-0000-0000960D0000}"/>
    <cellStyle name="Comma 3 4 4 4 2" xfId="3475" xr:uid="{00000000-0005-0000-0000-0000970D0000}"/>
    <cellStyle name="Comma 3 4 4 4 3" xfId="3476" xr:uid="{00000000-0005-0000-0000-0000980D0000}"/>
    <cellStyle name="Comma 3 4 4 5" xfId="3477" xr:uid="{00000000-0005-0000-0000-0000990D0000}"/>
    <cellStyle name="Comma 3 4 4 5 2" xfId="3478" xr:uid="{00000000-0005-0000-0000-00009A0D0000}"/>
    <cellStyle name="Comma 3 4 4 6" xfId="3479" xr:uid="{00000000-0005-0000-0000-00009B0D0000}"/>
    <cellStyle name="Comma 3 4 4 6 2" xfId="3480" xr:uid="{00000000-0005-0000-0000-00009C0D0000}"/>
    <cellStyle name="Comma 3 4 4 7" xfId="3481" xr:uid="{00000000-0005-0000-0000-00009D0D0000}"/>
    <cellStyle name="Comma 3 4 5" xfId="3482" xr:uid="{00000000-0005-0000-0000-00009E0D0000}"/>
    <cellStyle name="Comma 3 4 5 2" xfId="3483" xr:uid="{00000000-0005-0000-0000-00009F0D0000}"/>
    <cellStyle name="Comma 3 4 5 2 2" xfId="3484" xr:uid="{00000000-0005-0000-0000-0000A00D0000}"/>
    <cellStyle name="Comma 3 4 5 2 2 2" xfId="3485" xr:uid="{00000000-0005-0000-0000-0000A10D0000}"/>
    <cellStyle name="Comma 3 4 5 2 3" xfId="3486" xr:uid="{00000000-0005-0000-0000-0000A20D0000}"/>
    <cellStyle name="Comma 3 4 5 2 3 2" xfId="3487" xr:uid="{00000000-0005-0000-0000-0000A30D0000}"/>
    <cellStyle name="Comma 3 4 5 2 4" xfId="3488" xr:uid="{00000000-0005-0000-0000-0000A40D0000}"/>
    <cellStyle name="Comma 3 4 5 3" xfId="3489" xr:uid="{00000000-0005-0000-0000-0000A50D0000}"/>
    <cellStyle name="Comma 3 4 5 3 2" xfId="3490" xr:uid="{00000000-0005-0000-0000-0000A60D0000}"/>
    <cellStyle name="Comma 3 4 5 3 3" xfId="3491" xr:uid="{00000000-0005-0000-0000-0000A70D0000}"/>
    <cellStyle name="Comma 3 4 5 4" xfId="3492" xr:uid="{00000000-0005-0000-0000-0000A80D0000}"/>
    <cellStyle name="Comma 3 4 5 4 2" xfId="3493" xr:uid="{00000000-0005-0000-0000-0000A90D0000}"/>
    <cellStyle name="Comma 3 4 5 5" xfId="3494" xr:uid="{00000000-0005-0000-0000-0000AA0D0000}"/>
    <cellStyle name="Comma 3 4 5 5 2" xfId="3495" xr:uid="{00000000-0005-0000-0000-0000AB0D0000}"/>
    <cellStyle name="Comma 3 4 5 6" xfId="3496" xr:uid="{00000000-0005-0000-0000-0000AC0D0000}"/>
    <cellStyle name="Comma 3 4 6" xfId="3497" xr:uid="{00000000-0005-0000-0000-0000AD0D0000}"/>
    <cellStyle name="Comma 3 4 6 2" xfId="3498" xr:uid="{00000000-0005-0000-0000-0000AE0D0000}"/>
    <cellStyle name="Comma 3 4 6 2 2" xfId="3499" xr:uid="{00000000-0005-0000-0000-0000AF0D0000}"/>
    <cellStyle name="Comma 3 4 6 3" xfId="3500" xr:uid="{00000000-0005-0000-0000-0000B00D0000}"/>
    <cellStyle name="Comma 3 4 6 3 2" xfId="3501" xr:uid="{00000000-0005-0000-0000-0000B10D0000}"/>
    <cellStyle name="Comma 3 4 6 4" xfId="3502" xr:uid="{00000000-0005-0000-0000-0000B20D0000}"/>
    <cellStyle name="Comma 3 4 7" xfId="3503" xr:uid="{00000000-0005-0000-0000-0000B30D0000}"/>
    <cellStyle name="Comma 3 4 7 2" xfId="3504" xr:uid="{00000000-0005-0000-0000-0000B40D0000}"/>
    <cellStyle name="Comma 3 4 7 2 2" xfId="3505" xr:uid="{00000000-0005-0000-0000-0000B50D0000}"/>
    <cellStyle name="Comma 3 4 7 3" xfId="3506" xr:uid="{00000000-0005-0000-0000-0000B60D0000}"/>
    <cellStyle name="Comma 3 4 7 3 2" xfId="3507" xr:uid="{00000000-0005-0000-0000-0000B70D0000}"/>
    <cellStyle name="Comma 3 4 7 4" xfId="3508" xr:uid="{00000000-0005-0000-0000-0000B80D0000}"/>
    <cellStyle name="Comma 3 4 8" xfId="3509" xr:uid="{00000000-0005-0000-0000-0000B90D0000}"/>
    <cellStyle name="Comma 3 4 8 2" xfId="3510" xr:uid="{00000000-0005-0000-0000-0000BA0D0000}"/>
    <cellStyle name="Comma 3 4 8 3" xfId="3511" xr:uid="{00000000-0005-0000-0000-0000BB0D0000}"/>
    <cellStyle name="Comma 3 4 9" xfId="3512" xr:uid="{00000000-0005-0000-0000-0000BC0D0000}"/>
    <cellStyle name="Comma 3 4 9 2" xfId="3513" xr:uid="{00000000-0005-0000-0000-0000BD0D0000}"/>
    <cellStyle name="Comma 3 5" xfId="3514" xr:uid="{00000000-0005-0000-0000-0000BE0D0000}"/>
    <cellStyle name="Comma 3 5 10" xfId="3515" xr:uid="{00000000-0005-0000-0000-0000BF0D0000}"/>
    <cellStyle name="Comma 3 5 2" xfId="3516" xr:uid="{00000000-0005-0000-0000-0000C00D0000}"/>
    <cellStyle name="Comma 3 5 2 2" xfId="3517" xr:uid="{00000000-0005-0000-0000-0000C10D0000}"/>
    <cellStyle name="Comma 3 5 2 2 2" xfId="3518" xr:uid="{00000000-0005-0000-0000-0000C20D0000}"/>
    <cellStyle name="Comma 3 5 2 2 2 2" xfId="3519" xr:uid="{00000000-0005-0000-0000-0000C30D0000}"/>
    <cellStyle name="Comma 3 5 2 2 2 2 2" xfId="3520" xr:uid="{00000000-0005-0000-0000-0000C40D0000}"/>
    <cellStyle name="Comma 3 5 2 2 2 3" xfId="3521" xr:uid="{00000000-0005-0000-0000-0000C50D0000}"/>
    <cellStyle name="Comma 3 5 2 2 3" xfId="3522" xr:uid="{00000000-0005-0000-0000-0000C60D0000}"/>
    <cellStyle name="Comma 3 5 2 2 3 2" xfId="3523" xr:uid="{00000000-0005-0000-0000-0000C70D0000}"/>
    <cellStyle name="Comma 3 5 2 2 4" xfId="3524" xr:uid="{00000000-0005-0000-0000-0000C80D0000}"/>
    <cellStyle name="Comma 3 5 2 2 4 2" xfId="3525" xr:uid="{00000000-0005-0000-0000-0000C90D0000}"/>
    <cellStyle name="Comma 3 5 2 2 5" xfId="3526" xr:uid="{00000000-0005-0000-0000-0000CA0D0000}"/>
    <cellStyle name="Comma 3 5 2 3" xfId="3527" xr:uid="{00000000-0005-0000-0000-0000CB0D0000}"/>
    <cellStyle name="Comma 3 5 2 3 2" xfId="3528" xr:uid="{00000000-0005-0000-0000-0000CC0D0000}"/>
    <cellStyle name="Comma 3 5 2 3 2 2" xfId="3529" xr:uid="{00000000-0005-0000-0000-0000CD0D0000}"/>
    <cellStyle name="Comma 3 5 2 3 3" xfId="3530" xr:uid="{00000000-0005-0000-0000-0000CE0D0000}"/>
    <cellStyle name="Comma 3 5 2 3 3 2" xfId="3531" xr:uid="{00000000-0005-0000-0000-0000CF0D0000}"/>
    <cellStyle name="Comma 3 5 2 3 4" xfId="3532" xr:uid="{00000000-0005-0000-0000-0000D00D0000}"/>
    <cellStyle name="Comma 3 5 2 4" xfId="3533" xr:uid="{00000000-0005-0000-0000-0000D10D0000}"/>
    <cellStyle name="Comma 3 5 2 4 2" xfId="3534" xr:uid="{00000000-0005-0000-0000-0000D20D0000}"/>
    <cellStyle name="Comma 3 5 2 4 3" xfId="3535" xr:uid="{00000000-0005-0000-0000-0000D30D0000}"/>
    <cellStyle name="Comma 3 5 2 5" xfId="3536" xr:uid="{00000000-0005-0000-0000-0000D40D0000}"/>
    <cellStyle name="Comma 3 5 2 5 2" xfId="3537" xr:uid="{00000000-0005-0000-0000-0000D50D0000}"/>
    <cellStyle name="Comma 3 5 2 6" xfId="3538" xr:uid="{00000000-0005-0000-0000-0000D60D0000}"/>
    <cellStyle name="Comma 3 5 2 6 2" xfId="3539" xr:uid="{00000000-0005-0000-0000-0000D70D0000}"/>
    <cellStyle name="Comma 3 5 2 7" xfId="3540" xr:uid="{00000000-0005-0000-0000-0000D80D0000}"/>
    <cellStyle name="Comma 3 5 3" xfId="3541" xr:uid="{00000000-0005-0000-0000-0000D90D0000}"/>
    <cellStyle name="Comma 3 5 3 2" xfId="3542" xr:uid="{00000000-0005-0000-0000-0000DA0D0000}"/>
    <cellStyle name="Comma 3 5 3 2 2" xfId="3543" xr:uid="{00000000-0005-0000-0000-0000DB0D0000}"/>
    <cellStyle name="Comma 3 5 3 2 2 2" xfId="3544" xr:uid="{00000000-0005-0000-0000-0000DC0D0000}"/>
    <cellStyle name="Comma 3 5 3 2 2 2 2" xfId="3545" xr:uid="{00000000-0005-0000-0000-0000DD0D0000}"/>
    <cellStyle name="Comma 3 5 3 2 2 3" xfId="3546" xr:uid="{00000000-0005-0000-0000-0000DE0D0000}"/>
    <cellStyle name="Comma 3 5 3 2 3" xfId="3547" xr:uid="{00000000-0005-0000-0000-0000DF0D0000}"/>
    <cellStyle name="Comma 3 5 3 2 3 2" xfId="3548" xr:uid="{00000000-0005-0000-0000-0000E00D0000}"/>
    <cellStyle name="Comma 3 5 3 2 4" xfId="3549" xr:uid="{00000000-0005-0000-0000-0000E10D0000}"/>
    <cellStyle name="Comma 3 5 3 2 4 2" xfId="3550" xr:uid="{00000000-0005-0000-0000-0000E20D0000}"/>
    <cellStyle name="Comma 3 5 3 2 5" xfId="3551" xr:uid="{00000000-0005-0000-0000-0000E30D0000}"/>
    <cellStyle name="Comma 3 5 3 3" xfId="3552" xr:uid="{00000000-0005-0000-0000-0000E40D0000}"/>
    <cellStyle name="Comma 3 5 3 3 2" xfId="3553" xr:uid="{00000000-0005-0000-0000-0000E50D0000}"/>
    <cellStyle name="Comma 3 5 3 3 2 2" xfId="3554" xr:uid="{00000000-0005-0000-0000-0000E60D0000}"/>
    <cellStyle name="Comma 3 5 3 3 3" xfId="3555" xr:uid="{00000000-0005-0000-0000-0000E70D0000}"/>
    <cellStyle name="Comma 3 5 3 3 3 2" xfId="3556" xr:uid="{00000000-0005-0000-0000-0000E80D0000}"/>
    <cellStyle name="Comma 3 5 3 3 4" xfId="3557" xr:uid="{00000000-0005-0000-0000-0000E90D0000}"/>
    <cellStyle name="Comma 3 5 3 4" xfId="3558" xr:uid="{00000000-0005-0000-0000-0000EA0D0000}"/>
    <cellStyle name="Comma 3 5 3 4 2" xfId="3559" xr:uid="{00000000-0005-0000-0000-0000EB0D0000}"/>
    <cellStyle name="Comma 3 5 3 4 3" xfId="3560" xr:uid="{00000000-0005-0000-0000-0000EC0D0000}"/>
    <cellStyle name="Comma 3 5 3 5" xfId="3561" xr:uid="{00000000-0005-0000-0000-0000ED0D0000}"/>
    <cellStyle name="Comma 3 5 3 5 2" xfId="3562" xr:uid="{00000000-0005-0000-0000-0000EE0D0000}"/>
    <cellStyle name="Comma 3 5 3 6" xfId="3563" xr:uid="{00000000-0005-0000-0000-0000EF0D0000}"/>
    <cellStyle name="Comma 3 5 3 6 2" xfId="3564" xr:uid="{00000000-0005-0000-0000-0000F00D0000}"/>
    <cellStyle name="Comma 3 5 3 7" xfId="3565" xr:uid="{00000000-0005-0000-0000-0000F10D0000}"/>
    <cellStyle name="Comma 3 5 4" xfId="3566" xr:uid="{00000000-0005-0000-0000-0000F20D0000}"/>
    <cellStyle name="Comma 3 5 4 2" xfId="3567" xr:uid="{00000000-0005-0000-0000-0000F30D0000}"/>
    <cellStyle name="Comma 3 5 4 2 2" xfId="3568" xr:uid="{00000000-0005-0000-0000-0000F40D0000}"/>
    <cellStyle name="Comma 3 5 4 2 2 2" xfId="3569" xr:uid="{00000000-0005-0000-0000-0000F50D0000}"/>
    <cellStyle name="Comma 3 5 4 2 3" xfId="3570" xr:uid="{00000000-0005-0000-0000-0000F60D0000}"/>
    <cellStyle name="Comma 3 5 4 2 3 2" xfId="3571" xr:uid="{00000000-0005-0000-0000-0000F70D0000}"/>
    <cellStyle name="Comma 3 5 4 2 4" xfId="3572" xr:uid="{00000000-0005-0000-0000-0000F80D0000}"/>
    <cellStyle name="Comma 3 5 4 3" xfId="3573" xr:uid="{00000000-0005-0000-0000-0000F90D0000}"/>
    <cellStyle name="Comma 3 5 4 3 2" xfId="3574" xr:uid="{00000000-0005-0000-0000-0000FA0D0000}"/>
    <cellStyle name="Comma 3 5 4 3 3" xfId="3575" xr:uid="{00000000-0005-0000-0000-0000FB0D0000}"/>
    <cellStyle name="Comma 3 5 4 4" xfId="3576" xr:uid="{00000000-0005-0000-0000-0000FC0D0000}"/>
    <cellStyle name="Comma 3 5 4 4 2" xfId="3577" xr:uid="{00000000-0005-0000-0000-0000FD0D0000}"/>
    <cellStyle name="Comma 3 5 4 5" xfId="3578" xr:uid="{00000000-0005-0000-0000-0000FE0D0000}"/>
    <cellStyle name="Comma 3 5 4 5 2" xfId="3579" xr:uid="{00000000-0005-0000-0000-0000FF0D0000}"/>
    <cellStyle name="Comma 3 5 4 6" xfId="3580" xr:uid="{00000000-0005-0000-0000-0000000E0000}"/>
    <cellStyle name="Comma 3 5 5" xfId="3581" xr:uid="{00000000-0005-0000-0000-0000010E0000}"/>
    <cellStyle name="Comma 3 5 5 2" xfId="3582" xr:uid="{00000000-0005-0000-0000-0000020E0000}"/>
    <cellStyle name="Comma 3 5 5 2 2" xfId="3583" xr:uid="{00000000-0005-0000-0000-0000030E0000}"/>
    <cellStyle name="Comma 3 5 5 3" xfId="3584" xr:uid="{00000000-0005-0000-0000-0000040E0000}"/>
    <cellStyle name="Comma 3 5 5 3 2" xfId="3585" xr:uid="{00000000-0005-0000-0000-0000050E0000}"/>
    <cellStyle name="Comma 3 5 5 4" xfId="3586" xr:uid="{00000000-0005-0000-0000-0000060E0000}"/>
    <cellStyle name="Comma 3 5 6" xfId="3587" xr:uid="{00000000-0005-0000-0000-0000070E0000}"/>
    <cellStyle name="Comma 3 5 6 2" xfId="3588" xr:uid="{00000000-0005-0000-0000-0000080E0000}"/>
    <cellStyle name="Comma 3 5 6 2 2" xfId="3589" xr:uid="{00000000-0005-0000-0000-0000090E0000}"/>
    <cellStyle name="Comma 3 5 6 3" xfId="3590" xr:uid="{00000000-0005-0000-0000-00000A0E0000}"/>
    <cellStyle name="Comma 3 5 6 3 2" xfId="3591" xr:uid="{00000000-0005-0000-0000-00000B0E0000}"/>
    <cellStyle name="Comma 3 5 6 4" xfId="3592" xr:uid="{00000000-0005-0000-0000-00000C0E0000}"/>
    <cellStyle name="Comma 3 5 7" xfId="3593" xr:uid="{00000000-0005-0000-0000-00000D0E0000}"/>
    <cellStyle name="Comma 3 5 7 2" xfId="3594" xr:uid="{00000000-0005-0000-0000-00000E0E0000}"/>
    <cellStyle name="Comma 3 5 7 3" xfId="3595" xr:uid="{00000000-0005-0000-0000-00000F0E0000}"/>
    <cellStyle name="Comma 3 5 8" xfId="3596" xr:uid="{00000000-0005-0000-0000-0000100E0000}"/>
    <cellStyle name="Comma 3 5 8 2" xfId="3597" xr:uid="{00000000-0005-0000-0000-0000110E0000}"/>
    <cellStyle name="Comma 3 5 9" xfId="3598" xr:uid="{00000000-0005-0000-0000-0000120E0000}"/>
    <cellStyle name="Comma 3 5 9 2" xfId="3599" xr:uid="{00000000-0005-0000-0000-0000130E0000}"/>
    <cellStyle name="Comma 3 6" xfId="3600" xr:uid="{00000000-0005-0000-0000-0000140E0000}"/>
    <cellStyle name="Comma 3 6 2" xfId="3601" xr:uid="{00000000-0005-0000-0000-0000150E0000}"/>
    <cellStyle name="Comma 3 6 2 2" xfId="3602" xr:uid="{00000000-0005-0000-0000-0000160E0000}"/>
    <cellStyle name="Comma 3 6 2 2 2" xfId="3603" xr:uid="{00000000-0005-0000-0000-0000170E0000}"/>
    <cellStyle name="Comma 3 6 2 2 2 2" xfId="3604" xr:uid="{00000000-0005-0000-0000-0000180E0000}"/>
    <cellStyle name="Comma 3 6 2 2 2 2 2" xfId="3605" xr:uid="{00000000-0005-0000-0000-0000190E0000}"/>
    <cellStyle name="Comma 3 6 2 2 2 3" xfId="3606" xr:uid="{00000000-0005-0000-0000-00001A0E0000}"/>
    <cellStyle name="Comma 3 6 2 2 3" xfId="3607" xr:uid="{00000000-0005-0000-0000-00001B0E0000}"/>
    <cellStyle name="Comma 3 6 2 2 3 2" xfId="3608" xr:uid="{00000000-0005-0000-0000-00001C0E0000}"/>
    <cellStyle name="Comma 3 6 2 2 4" xfId="3609" xr:uid="{00000000-0005-0000-0000-00001D0E0000}"/>
    <cellStyle name="Comma 3 6 2 3" xfId="3610" xr:uid="{00000000-0005-0000-0000-00001E0E0000}"/>
    <cellStyle name="Comma 3 6 2 3 2" xfId="3611" xr:uid="{00000000-0005-0000-0000-00001F0E0000}"/>
    <cellStyle name="Comma 3 6 2 3 2 2" xfId="3612" xr:uid="{00000000-0005-0000-0000-0000200E0000}"/>
    <cellStyle name="Comma 3 6 2 3 3" xfId="3613" xr:uid="{00000000-0005-0000-0000-0000210E0000}"/>
    <cellStyle name="Comma 3 6 2 4" xfId="3614" xr:uid="{00000000-0005-0000-0000-0000220E0000}"/>
    <cellStyle name="Comma 3 6 2 4 2" xfId="3615" xr:uid="{00000000-0005-0000-0000-0000230E0000}"/>
    <cellStyle name="Comma 3 6 2 5" xfId="3616" xr:uid="{00000000-0005-0000-0000-0000240E0000}"/>
    <cellStyle name="Comma 3 6 3" xfId="3617" xr:uid="{00000000-0005-0000-0000-0000250E0000}"/>
    <cellStyle name="Comma 3 6 3 2" xfId="3618" xr:uid="{00000000-0005-0000-0000-0000260E0000}"/>
    <cellStyle name="Comma 3 6 3 2 2" xfId="3619" xr:uid="{00000000-0005-0000-0000-0000270E0000}"/>
    <cellStyle name="Comma 3 6 3 2 2 2" xfId="3620" xr:uid="{00000000-0005-0000-0000-0000280E0000}"/>
    <cellStyle name="Comma 3 6 3 2 2 2 2" xfId="3621" xr:uid="{00000000-0005-0000-0000-0000290E0000}"/>
    <cellStyle name="Comma 3 6 3 2 2 3" xfId="3622" xr:uid="{00000000-0005-0000-0000-00002A0E0000}"/>
    <cellStyle name="Comma 3 6 3 2 3" xfId="3623" xr:uid="{00000000-0005-0000-0000-00002B0E0000}"/>
    <cellStyle name="Comma 3 6 3 2 3 2" xfId="3624" xr:uid="{00000000-0005-0000-0000-00002C0E0000}"/>
    <cellStyle name="Comma 3 6 3 2 4" xfId="3625" xr:uid="{00000000-0005-0000-0000-00002D0E0000}"/>
    <cellStyle name="Comma 3 6 3 3" xfId="3626" xr:uid="{00000000-0005-0000-0000-00002E0E0000}"/>
    <cellStyle name="Comma 3 6 3 3 2" xfId="3627" xr:uid="{00000000-0005-0000-0000-00002F0E0000}"/>
    <cellStyle name="Comma 3 6 3 3 2 2" xfId="3628" xr:uid="{00000000-0005-0000-0000-0000300E0000}"/>
    <cellStyle name="Comma 3 6 3 3 3" xfId="3629" xr:uid="{00000000-0005-0000-0000-0000310E0000}"/>
    <cellStyle name="Comma 3 6 3 4" xfId="3630" xr:uid="{00000000-0005-0000-0000-0000320E0000}"/>
    <cellStyle name="Comma 3 6 3 4 2" xfId="3631" xr:uid="{00000000-0005-0000-0000-0000330E0000}"/>
    <cellStyle name="Comma 3 6 3 5" xfId="3632" xr:uid="{00000000-0005-0000-0000-0000340E0000}"/>
    <cellStyle name="Comma 3 6 4" xfId="3633" xr:uid="{00000000-0005-0000-0000-0000350E0000}"/>
    <cellStyle name="Comma 3 6 4 2" xfId="3634" xr:uid="{00000000-0005-0000-0000-0000360E0000}"/>
    <cellStyle name="Comma 3 6 4 2 2" xfId="3635" xr:uid="{00000000-0005-0000-0000-0000370E0000}"/>
    <cellStyle name="Comma 3 6 4 2 2 2" xfId="3636" xr:uid="{00000000-0005-0000-0000-0000380E0000}"/>
    <cellStyle name="Comma 3 6 4 2 3" xfId="3637" xr:uid="{00000000-0005-0000-0000-0000390E0000}"/>
    <cellStyle name="Comma 3 6 4 3" xfId="3638" xr:uid="{00000000-0005-0000-0000-00003A0E0000}"/>
    <cellStyle name="Comma 3 6 4 3 2" xfId="3639" xr:uid="{00000000-0005-0000-0000-00003B0E0000}"/>
    <cellStyle name="Comma 3 6 4 4" xfId="3640" xr:uid="{00000000-0005-0000-0000-00003C0E0000}"/>
    <cellStyle name="Comma 3 6 5" xfId="3641" xr:uid="{00000000-0005-0000-0000-00003D0E0000}"/>
    <cellStyle name="Comma 3 6 5 2" xfId="3642" xr:uid="{00000000-0005-0000-0000-00003E0E0000}"/>
    <cellStyle name="Comma 3 6 5 2 2" xfId="3643" xr:uid="{00000000-0005-0000-0000-00003F0E0000}"/>
    <cellStyle name="Comma 3 6 5 3" xfId="3644" xr:uid="{00000000-0005-0000-0000-0000400E0000}"/>
    <cellStyle name="Comma 3 6 6" xfId="3645" xr:uid="{00000000-0005-0000-0000-0000410E0000}"/>
    <cellStyle name="Comma 3 6 6 2" xfId="3646" xr:uid="{00000000-0005-0000-0000-0000420E0000}"/>
    <cellStyle name="Comma 3 6 7" xfId="3647" xr:uid="{00000000-0005-0000-0000-0000430E0000}"/>
    <cellStyle name="Comma 3 6 8" xfId="3648" xr:uid="{00000000-0005-0000-0000-0000440E0000}"/>
    <cellStyle name="Comma 3 7" xfId="3649" xr:uid="{00000000-0005-0000-0000-0000450E0000}"/>
    <cellStyle name="Comma 3 7 2" xfId="3650" xr:uid="{00000000-0005-0000-0000-0000460E0000}"/>
    <cellStyle name="Comma 3 7 2 2" xfId="3651" xr:uid="{00000000-0005-0000-0000-0000470E0000}"/>
    <cellStyle name="Comma 3 7 2 2 2" xfId="3652" xr:uid="{00000000-0005-0000-0000-0000480E0000}"/>
    <cellStyle name="Comma 3 7 2 2 2 2" xfId="3653" xr:uid="{00000000-0005-0000-0000-0000490E0000}"/>
    <cellStyle name="Comma 3 7 2 2 2 2 2" xfId="3654" xr:uid="{00000000-0005-0000-0000-00004A0E0000}"/>
    <cellStyle name="Comma 3 7 2 2 2 3" xfId="3655" xr:uid="{00000000-0005-0000-0000-00004B0E0000}"/>
    <cellStyle name="Comma 3 7 2 2 3" xfId="3656" xr:uid="{00000000-0005-0000-0000-00004C0E0000}"/>
    <cellStyle name="Comma 3 7 2 2 3 2" xfId="3657" xr:uid="{00000000-0005-0000-0000-00004D0E0000}"/>
    <cellStyle name="Comma 3 7 2 2 4" xfId="3658" xr:uid="{00000000-0005-0000-0000-00004E0E0000}"/>
    <cellStyle name="Comma 3 7 2 3" xfId="3659" xr:uid="{00000000-0005-0000-0000-00004F0E0000}"/>
    <cellStyle name="Comma 3 7 2 3 2" xfId="3660" xr:uid="{00000000-0005-0000-0000-0000500E0000}"/>
    <cellStyle name="Comma 3 7 2 3 2 2" xfId="3661" xr:uid="{00000000-0005-0000-0000-0000510E0000}"/>
    <cellStyle name="Comma 3 7 2 3 3" xfId="3662" xr:uid="{00000000-0005-0000-0000-0000520E0000}"/>
    <cellStyle name="Comma 3 7 2 4" xfId="3663" xr:uid="{00000000-0005-0000-0000-0000530E0000}"/>
    <cellStyle name="Comma 3 7 2 4 2" xfId="3664" xr:uid="{00000000-0005-0000-0000-0000540E0000}"/>
    <cellStyle name="Comma 3 7 2 5" xfId="3665" xr:uid="{00000000-0005-0000-0000-0000550E0000}"/>
    <cellStyle name="Comma 3 7 3" xfId="3666" xr:uid="{00000000-0005-0000-0000-0000560E0000}"/>
    <cellStyle name="Comma 3 7 3 2" xfId="3667" xr:uid="{00000000-0005-0000-0000-0000570E0000}"/>
    <cellStyle name="Comma 3 7 3 2 2" xfId="3668" xr:uid="{00000000-0005-0000-0000-0000580E0000}"/>
    <cellStyle name="Comma 3 7 3 2 2 2" xfId="3669" xr:uid="{00000000-0005-0000-0000-0000590E0000}"/>
    <cellStyle name="Comma 3 7 3 2 2 2 2" xfId="3670" xr:uid="{00000000-0005-0000-0000-00005A0E0000}"/>
    <cellStyle name="Comma 3 7 3 2 2 3" xfId="3671" xr:uid="{00000000-0005-0000-0000-00005B0E0000}"/>
    <cellStyle name="Comma 3 7 3 2 3" xfId="3672" xr:uid="{00000000-0005-0000-0000-00005C0E0000}"/>
    <cellStyle name="Comma 3 7 3 2 3 2" xfId="3673" xr:uid="{00000000-0005-0000-0000-00005D0E0000}"/>
    <cellStyle name="Comma 3 7 3 2 4" xfId="3674" xr:uid="{00000000-0005-0000-0000-00005E0E0000}"/>
    <cellStyle name="Comma 3 7 3 3" xfId="3675" xr:uid="{00000000-0005-0000-0000-00005F0E0000}"/>
    <cellStyle name="Comma 3 7 3 3 2" xfId="3676" xr:uid="{00000000-0005-0000-0000-0000600E0000}"/>
    <cellStyle name="Comma 3 7 3 3 2 2" xfId="3677" xr:uid="{00000000-0005-0000-0000-0000610E0000}"/>
    <cellStyle name="Comma 3 7 3 3 3" xfId="3678" xr:uid="{00000000-0005-0000-0000-0000620E0000}"/>
    <cellStyle name="Comma 3 7 3 4" xfId="3679" xr:uid="{00000000-0005-0000-0000-0000630E0000}"/>
    <cellStyle name="Comma 3 7 3 4 2" xfId="3680" xr:uid="{00000000-0005-0000-0000-0000640E0000}"/>
    <cellStyle name="Comma 3 7 3 5" xfId="3681" xr:uid="{00000000-0005-0000-0000-0000650E0000}"/>
    <cellStyle name="Comma 3 7 4" xfId="3682" xr:uid="{00000000-0005-0000-0000-0000660E0000}"/>
    <cellStyle name="Comma 3 7 4 2" xfId="3683" xr:uid="{00000000-0005-0000-0000-0000670E0000}"/>
    <cellStyle name="Comma 3 7 4 2 2" xfId="3684" xr:uid="{00000000-0005-0000-0000-0000680E0000}"/>
    <cellStyle name="Comma 3 7 4 2 2 2" xfId="3685" xr:uid="{00000000-0005-0000-0000-0000690E0000}"/>
    <cellStyle name="Comma 3 7 4 2 3" xfId="3686" xr:uid="{00000000-0005-0000-0000-00006A0E0000}"/>
    <cellStyle name="Comma 3 7 4 3" xfId="3687" xr:uid="{00000000-0005-0000-0000-00006B0E0000}"/>
    <cellStyle name="Comma 3 7 4 3 2" xfId="3688" xr:uid="{00000000-0005-0000-0000-00006C0E0000}"/>
    <cellStyle name="Comma 3 7 4 4" xfId="3689" xr:uid="{00000000-0005-0000-0000-00006D0E0000}"/>
    <cellStyle name="Comma 3 7 5" xfId="3690" xr:uid="{00000000-0005-0000-0000-00006E0E0000}"/>
    <cellStyle name="Comma 3 7 5 2" xfId="3691" xr:uid="{00000000-0005-0000-0000-00006F0E0000}"/>
    <cellStyle name="Comma 3 7 5 2 2" xfId="3692" xr:uid="{00000000-0005-0000-0000-0000700E0000}"/>
    <cellStyle name="Comma 3 7 5 3" xfId="3693" xr:uid="{00000000-0005-0000-0000-0000710E0000}"/>
    <cellStyle name="Comma 3 7 6" xfId="3694" xr:uid="{00000000-0005-0000-0000-0000720E0000}"/>
    <cellStyle name="Comma 3 7 6 2" xfId="3695" xr:uid="{00000000-0005-0000-0000-0000730E0000}"/>
    <cellStyle name="Comma 3 7 7" xfId="3696" xr:uid="{00000000-0005-0000-0000-0000740E0000}"/>
    <cellStyle name="Comma 3 8" xfId="3697" xr:uid="{00000000-0005-0000-0000-0000750E0000}"/>
    <cellStyle name="Comma 3 8 2" xfId="3698" xr:uid="{00000000-0005-0000-0000-0000760E0000}"/>
    <cellStyle name="Comma 3 8 2 2" xfId="3699" xr:uid="{00000000-0005-0000-0000-0000770E0000}"/>
    <cellStyle name="Comma 3 8 2 2 2" xfId="3700" xr:uid="{00000000-0005-0000-0000-0000780E0000}"/>
    <cellStyle name="Comma 3 8 2 2 2 2" xfId="3701" xr:uid="{00000000-0005-0000-0000-0000790E0000}"/>
    <cellStyle name="Comma 3 8 2 2 2 2 2" xfId="3702" xr:uid="{00000000-0005-0000-0000-00007A0E0000}"/>
    <cellStyle name="Comma 3 8 2 2 2 3" xfId="3703" xr:uid="{00000000-0005-0000-0000-00007B0E0000}"/>
    <cellStyle name="Comma 3 8 2 2 3" xfId="3704" xr:uid="{00000000-0005-0000-0000-00007C0E0000}"/>
    <cellStyle name="Comma 3 8 2 2 3 2" xfId="3705" xr:uid="{00000000-0005-0000-0000-00007D0E0000}"/>
    <cellStyle name="Comma 3 8 2 2 4" xfId="3706" xr:uid="{00000000-0005-0000-0000-00007E0E0000}"/>
    <cellStyle name="Comma 3 8 2 3" xfId="3707" xr:uid="{00000000-0005-0000-0000-00007F0E0000}"/>
    <cellStyle name="Comma 3 8 2 3 2" xfId="3708" xr:uid="{00000000-0005-0000-0000-0000800E0000}"/>
    <cellStyle name="Comma 3 8 2 3 2 2" xfId="3709" xr:uid="{00000000-0005-0000-0000-0000810E0000}"/>
    <cellStyle name="Comma 3 8 2 3 3" xfId="3710" xr:uid="{00000000-0005-0000-0000-0000820E0000}"/>
    <cellStyle name="Comma 3 8 2 4" xfId="3711" xr:uid="{00000000-0005-0000-0000-0000830E0000}"/>
    <cellStyle name="Comma 3 8 2 4 2" xfId="3712" xr:uid="{00000000-0005-0000-0000-0000840E0000}"/>
    <cellStyle name="Comma 3 8 2 5" xfId="3713" xr:uid="{00000000-0005-0000-0000-0000850E0000}"/>
    <cellStyle name="Comma 3 8 3" xfId="3714" xr:uid="{00000000-0005-0000-0000-0000860E0000}"/>
    <cellStyle name="Comma 3 8 3 2" xfId="3715" xr:uid="{00000000-0005-0000-0000-0000870E0000}"/>
    <cellStyle name="Comma 3 8 3 2 2" xfId="3716" xr:uid="{00000000-0005-0000-0000-0000880E0000}"/>
    <cellStyle name="Comma 3 8 3 2 2 2" xfId="3717" xr:uid="{00000000-0005-0000-0000-0000890E0000}"/>
    <cellStyle name="Comma 3 8 3 2 2 2 2" xfId="3718" xr:uid="{00000000-0005-0000-0000-00008A0E0000}"/>
    <cellStyle name="Comma 3 8 3 2 2 3" xfId="3719" xr:uid="{00000000-0005-0000-0000-00008B0E0000}"/>
    <cellStyle name="Comma 3 8 3 2 3" xfId="3720" xr:uid="{00000000-0005-0000-0000-00008C0E0000}"/>
    <cellStyle name="Comma 3 8 3 2 3 2" xfId="3721" xr:uid="{00000000-0005-0000-0000-00008D0E0000}"/>
    <cellStyle name="Comma 3 8 3 2 4" xfId="3722" xr:uid="{00000000-0005-0000-0000-00008E0E0000}"/>
    <cellStyle name="Comma 3 8 3 3" xfId="3723" xr:uid="{00000000-0005-0000-0000-00008F0E0000}"/>
    <cellStyle name="Comma 3 8 3 3 2" xfId="3724" xr:uid="{00000000-0005-0000-0000-0000900E0000}"/>
    <cellStyle name="Comma 3 8 3 3 2 2" xfId="3725" xr:uid="{00000000-0005-0000-0000-0000910E0000}"/>
    <cellStyle name="Comma 3 8 3 3 3" xfId="3726" xr:uid="{00000000-0005-0000-0000-0000920E0000}"/>
    <cellStyle name="Comma 3 8 3 4" xfId="3727" xr:uid="{00000000-0005-0000-0000-0000930E0000}"/>
    <cellStyle name="Comma 3 8 3 4 2" xfId="3728" xr:uid="{00000000-0005-0000-0000-0000940E0000}"/>
    <cellStyle name="Comma 3 8 3 5" xfId="3729" xr:uid="{00000000-0005-0000-0000-0000950E0000}"/>
    <cellStyle name="Comma 3 8 4" xfId="3730" xr:uid="{00000000-0005-0000-0000-0000960E0000}"/>
    <cellStyle name="Comma 3 8 4 2" xfId="3731" xr:uid="{00000000-0005-0000-0000-0000970E0000}"/>
    <cellStyle name="Comma 3 8 4 2 2" xfId="3732" xr:uid="{00000000-0005-0000-0000-0000980E0000}"/>
    <cellStyle name="Comma 3 8 4 2 2 2" xfId="3733" xr:uid="{00000000-0005-0000-0000-0000990E0000}"/>
    <cellStyle name="Comma 3 8 4 2 3" xfId="3734" xr:uid="{00000000-0005-0000-0000-00009A0E0000}"/>
    <cellStyle name="Comma 3 8 4 3" xfId="3735" xr:uid="{00000000-0005-0000-0000-00009B0E0000}"/>
    <cellStyle name="Comma 3 8 4 3 2" xfId="3736" xr:uid="{00000000-0005-0000-0000-00009C0E0000}"/>
    <cellStyle name="Comma 3 8 4 4" xfId="3737" xr:uid="{00000000-0005-0000-0000-00009D0E0000}"/>
    <cellStyle name="Comma 3 8 5" xfId="3738" xr:uid="{00000000-0005-0000-0000-00009E0E0000}"/>
    <cellStyle name="Comma 3 8 5 2" xfId="3739" xr:uid="{00000000-0005-0000-0000-00009F0E0000}"/>
    <cellStyle name="Comma 3 8 5 2 2" xfId="3740" xr:uid="{00000000-0005-0000-0000-0000A00E0000}"/>
    <cellStyle name="Comma 3 8 5 3" xfId="3741" xr:uid="{00000000-0005-0000-0000-0000A10E0000}"/>
    <cellStyle name="Comma 3 8 6" xfId="3742" xr:uid="{00000000-0005-0000-0000-0000A20E0000}"/>
    <cellStyle name="Comma 3 8 6 2" xfId="3743" xr:uid="{00000000-0005-0000-0000-0000A30E0000}"/>
    <cellStyle name="Comma 3 8 7" xfId="3744" xr:uid="{00000000-0005-0000-0000-0000A40E0000}"/>
    <cellStyle name="Comma 3 9" xfId="3745" xr:uid="{00000000-0005-0000-0000-0000A50E0000}"/>
    <cellStyle name="Comma 3 9 2" xfId="3746" xr:uid="{00000000-0005-0000-0000-0000A60E0000}"/>
    <cellStyle name="Comma 3 9 2 2" xfId="3747" xr:uid="{00000000-0005-0000-0000-0000A70E0000}"/>
    <cellStyle name="Comma 3 9 2 2 2" xfId="3748" xr:uid="{00000000-0005-0000-0000-0000A80E0000}"/>
    <cellStyle name="Comma 3 9 2 2 2 2" xfId="3749" xr:uid="{00000000-0005-0000-0000-0000A90E0000}"/>
    <cellStyle name="Comma 3 9 2 2 2 2 2" xfId="3750" xr:uid="{00000000-0005-0000-0000-0000AA0E0000}"/>
    <cellStyle name="Comma 3 9 2 2 2 3" xfId="3751" xr:uid="{00000000-0005-0000-0000-0000AB0E0000}"/>
    <cellStyle name="Comma 3 9 2 2 3" xfId="3752" xr:uid="{00000000-0005-0000-0000-0000AC0E0000}"/>
    <cellStyle name="Comma 3 9 2 2 3 2" xfId="3753" xr:uid="{00000000-0005-0000-0000-0000AD0E0000}"/>
    <cellStyle name="Comma 3 9 2 2 4" xfId="3754" xr:uid="{00000000-0005-0000-0000-0000AE0E0000}"/>
    <cellStyle name="Comma 3 9 2 3" xfId="3755" xr:uid="{00000000-0005-0000-0000-0000AF0E0000}"/>
    <cellStyle name="Comma 3 9 2 3 2" xfId="3756" xr:uid="{00000000-0005-0000-0000-0000B00E0000}"/>
    <cellStyle name="Comma 3 9 2 3 2 2" xfId="3757" xr:uid="{00000000-0005-0000-0000-0000B10E0000}"/>
    <cellStyle name="Comma 3 9 2 3 3" xfId="3758" xr:uid="{00000000-0005-0000-0000-0000B20E0000}"/>
    <cellStyle name="Comma 3 9 2 4" xfId="3759" xr:uid="{00000000-0005-0000-0000-0000B30E0000}"/>
    <cellStyle name="Comma 3 9 2 4 2" xfId="3760" xr:uid="{00000000-0005-0000-0000-0000B40E0000}"/>
    <cellStyle name="Comma 3 9 2 5" xfId="3761" xr:uid="{00000000-0005-0000-0000-0000B50E0000}"/>
    <cellStyle name="Comma 3 9 3" xfId="3762" xr:uid="{00000000-0005-0000-0000-0000B60E0000}"/>
    <cellStyle name="Comma 3 9 3 2" xfId="3763" xr:uid="{00000000-0005-0000-0000-0000B70E0000}"/>
    <cellStyle name="Comma 3 9 3 2 2" xfId="3764" xr:uid="{00000000-0005-0000-0000-0000B80E0000}"/>
    <cellStyle name="Comma 3 9 3 2 2 2" xfId="3765" xr:uid="{00000000-0005-0000-0000-0000B90E0000}"/>
    <cellStyle name="Comma 3 9 3 2 2 2 2" xfId="3766" xr:uid="{00000000-0005-0000-0000-0000BA0E0000}"/>
    <cellStyle name="Comma 3 9 3 2 2 3" xfId="3767" xr:uid="{00000000-0005-0000-0000-0000BB0E0000}"/>
    <cellStyle name="Comma 3 9 3 2 3" xfId="3768" xr:uid="{00000000-0005-0000-0000-0000BC0E0000}"/>
    <cellStyle name="Comma 3 9 3 2 3 2" xfId="3769" xr:uid="{00000000-0005-0000-0000-0000BD0E0000}"/>
    <cellStyle name="Comma 3 9 3 2 4" xfId="3770" xr:uid="{00000000-0005-0000-0000-0000BE0E0000}"/>
    <cellStyle name="Comma 3 9 3 3" xfId="3771" xr:uid="{00000000-0005-0000-0000-0000BF0E0000}"/>
    <cellStyle name="Comma 3 9 3 3 2" xfId="3772" xr:uid="{00000000-0005-0000-0000-0000C00E0000}"/>
    <cellStyle name="Comma 3 9 3 3 2 2" xfId="3773" xr:uid="{00000000-0005-0000-0000-0000C10E0000}"/>
    <cellStyle name="Comma 3 9 3 3 3" xfId="3774" xr:uid="{00000000-0005-0000-0000-0000C20E0000}"/>
    <cellStyle name="Comma 3 9 3 4" xfId="3775" xr:uid="{00000000-0005-0000-0000-0000C30E0000}"/>
    <cellStyle name="Comma 3 9 3 4 2" xfId="3776" xr:uid="{00000000-0005-0000-0000-0000C40E0000}"/>
    <cellStyle name="Comma 3 9 3 5" xfId="3777" xr:uid="{00000000-0005-0000-0000-0000C50E0000}"/>
    <cellStyle name="Comma 3 9 4" xfId="3778" xr:uid="{00000000-0005-0000-0000-0000C60E0000}"/>
    <cellStyle name="Comma 3 9 4 2" xfId="3779" xr:uid="{00000000-0005-0000-0000-0000C70E0000}"/>
    <cellStyle name="Comma 3 9 4 2 2" xfId="3780" xr:uid="{00000000-0005-0000-0000-0000C80E0000}"/>
    <cellStyle name="Comma 3 9 4 2 2 2" xfId="3781" xr:uid="{00000000-0005-0000-0000-0000C90E0000}"/>
    <cellStyle name="Comma 3 9 4 2 3" xfId="3782" xr:uid="{00000000-0005-0000-0000-0000CA0E0000}"/>
    <cellStyle name="Comma 3 9 4 3" xfId="3783" xr:uid="{00000000-0005-0000-0000-0000CB0E0000}"/>
    <cellStyle name="Comma 3 9 4 3 2" xfId="3784" xr:uid="{00000000-0005-0000-0000-0000CC0E0000}"/>
    <cellStyle name="Comma 3 9 4 4" xfId="3785" xr:uid="{00000000-0005-0000-0000-0000CD0E0000}"/>
    <cellStyle name="Comma 3 9 5" xfId="3786" xr:uid="{00000000-0005-0000-0000-0000CE0E0000}"/>
    <cellStyle name="Comma 3 9 5 2" xfId="3787" xr:uid="{00000000-0005-0000-0000-0000CF0E0000}"/>
    <cellStyle name="Comma 3 9 5 2 2" xfId="3788" xr:uid="{00000000-0005-0000-0000-0000D00E0000}"/>
    <cellStyle name="Comma 3 9 5 3" xfId="3789" xr:uid="{00000000-0005-0000-0000-0000D10E0000}"/>
    <cellStyle name="Comma 3 9 6" xfId="3790" xr:uid="{00000000-0005-0000-0000-0000D20E0000}"/>
    <cellStyle name="Comma 3 9 6 2" xfId="3791" xr:uid="{00000000-0005-0000-0000-0000D30E0000}"/>
    <cellStyle name="Comma 3 9 7" xfId="3792" xr:uid="{00000000-0005-0000-0000-0000D40E0000}"/>
    <cellStyle name="Comma 30" xfId="3793" xr:uid="{00000000-0005-0000-0000-0000D50E0000}"/>
    <cellStyle name="Comma 31" xfId="3794" xr:uid="{00000000-0005-0000-0000-0000D60E0000}"/>
    <cellStyle name="Comma 31 2" xfId="3795" xr:uid="{00000000-0005-0000-0000-0000D70E0000}"/>
    <cellStyle name="Comma 31 3" xfId="3796" xr:uid="{00000000-0005-0000-0000-0000D80E0000}"/>
    <cellStyle name="Comma 31 3 2" xfId="3797" xr:uid="{00000000-0005-0000-0000-0000D90E0000}"/>
    <cellStyle name="Comma 32" xfId="3798" xr:uid="{00000000-0005-0000-0000-0000DA0E0000}"/>
    <cellStyle name="Comma 32 2" xfId="3799" xr:uid="{00000000-0005-0000-0000-0000DB0E0000}"/>
    <cellStyle name="Comma 32 2 2" xfId="3800" xr:uid="{00000000-0005-0000-0000-0000DC0E0000}"/>
    <cellStyle name="Comma 32 3" xfId="3801" xr:uid="{00000000-0005-0000-0000-0000DD0E0000}"/>
    <cellStyle name="Comma 32 4" xfId="3802" xr:uid="{00000000-0005-0000-0000-0000DE0E0000}"/>
    <cellStyle name="Comma 32 4 2" xfId="3803" xr:uid="{00000000-0005-0000-0000-0000DF0E0000}"/>
    <cellStyle name="Comma 33" xfId="3804" xr:uid="{00000000-0005-0000-0000-0000E00E0000}"/>
    <cellStyle name="Comma 33 2" xfId="3805" xr:uid="{00000000-0005-0000-0000-0000E10E0000}"/>
    <cellStyle name="Comma 33 3" xfId="3806" xr:uid="{00000000-0005-0000-0000-0000E20E0000}"/>
    <cellStyle name="Comma 33 3 2" xfId="3807" xr:uid="{00000000-0005-0000-0000-0000E30E0000}"/>
    <cellStyle name="Comma 34" xfId="3808" xr:uid="{00000000-0005-0000-0000-0000E40E0000}"/>
    <cellStyle name="Comma 35" xfId="3809" xr:uid="{00000000-0005-0000-0000-0000E50E0000}"/>
    <cellStyle name="Comma 35 2" xfId="3810" xr:uid="{00000000-0005-0000-0000-0000E60E0000}"/>
    <cellStyle name="Comma 36" xfId="3811" xr:uid="{00000000-0005-0000-0000-0000E70E0000}"/>
    <cellStyle name="Comma 36 2" xfId="3812" xr:uid="{00000000-0005-0000-0000-0000E80E0000}"/>
    <cellStyle name="Comma 37" xfId="3813" xr:uid="{00000000-0005-0000-0000-0000E90E0000}"/>
    <cellStyle name="Comma 37 2" xfId="3814" xr:uid="{00000000-0005-0000-0000-0000EA0E0000}"/>
    <cellStyle name="Comma 38" xfId="3815" xr:uid="{00000000-0005-0000-0000-0000EB0E0000}"/>
    <cellStyle name="Comma 38 2" xfId="3816" xr:uid="{00000000-0005-0000-0000-0000EC0E0000}"/>
    <cellStyle name="Comma 39" xfId="3817" xr:uid="{00000000-0005-0000-0000-0000ED0E0000}"/>
    <cellStyle name="Comma 39 2" xfId="3818" xr:uid="{00000000-0005-0000-0000-0000EE0E0000}"/>
    <cellStyle name="Comma 4" xfId="70" xr:uid="{00000000-0005-0000-0000-0000EF0E0000}"/>
    <cellStyle name="Comma 4 10" xfId="3819" xr:uid="{00000000-0005-0000-0000-0000F00E0000}"/>
    <cellStyle name="Comma 4 10 2" xfId="3820" xr:uid="{00000000-0005-0000-0000-0000F10E0000}"/>
    <cellStyle name="Comma 4 10 2 2" xfId="3821" xr:uid="{00000000-0005-0000-0000-0000F20E0000}"/>
    <cellStyle name="Comma 4 10 3" xfId="3822" xr:uid="{00000000-0005-0000-0000-0000F30E0000}"/>
    <cellStyle name="Comma 4 10 3 2" xfId="3823" xr:uid="{00000000-0005-0000-0000-0000F40E0000}"/>
    <cellStyle name="Comma 4 10 4" xfId="3824" xr:uid="{00000000-0005-0000-0000-0000F50E0000}"/>
    <cellStyle name="Comma 4 11" xfId="3825" xr:uid="{00000000-0005-0000-0000-0000F60E0000}"/>
    <cellStyle name="Comma 4 11 2" xfId="3826" xr:uid="{00000000-0005-0000-0000-0000F70E0000}"/>
    <cellStyle name="Comma 4 11 3" xfId="3827" xr:uid="{00000000-0005-0000-0000-0000F80E0000}"/>
    <cellStyle name="Comma 4 12" xfId="3828" xr:uid="{00000000-0005-0000-0000-0000F90E0000}"/>
    <cellStyle name="Comma 4 12 2" xfId="3829" xr:uid="{00000000-0005-0000-0000-0000FA0E0000}"/>
    <cellStyle name="Comma 4 13" xfId="3830" xr:uid="{00000000-0005-0000-0000-0000FB0E0000}"/>
    <cellStyle name="Comma 4 13 2" xfId="3831" xr:uid="{00000000-0005-0000-0000-0000FC0E0000}"/>
    <cellStyle name="Comma 4 14" xfId="3832" xr:uid="{00000000-0005-0000-0000-0000FD0E0000}"/>
    <cellStyle name="Comma 4 15" xfId="3833" xr:uid="{00000000-0005-0000-0000-0000FE0E0000}"/>
    <cellStyle name="Comma 4 2" xfId="3834" xr:uid="{00000000-0005-0000-0000-0000FF0E0000}"/>
    <cellStyle name="Comma 4 2 10" xfId="3835" xr:uid="{00000000-0005-0000-0000-0000000F0000}"/>
    <cellStyle name="Comma 4 2 10 2" xfId="3836" xr:uid="{00000000-0005-0000-0000-0000010F0000}"/>
    <cellStyle name="Comma 4 2 11" xfId="3837" xr:uid="{00000000-0005-0000-0000-0000020F0000}"/>
    <cellStyle name="Comma 4 2 11 2" xfId="3838" xr:uid="{00000000-0005-0000-0000-0000030F0000}"/>
    <cellStyle name="Comma 4 2 12" xfId="3839" xr:uid="{00000000-0005-0000-0000-0000040F0000}"/>
    <cellStyle name="Comma 4 2 13" xfId="3840" xr:uid="{00000000-0005-0000-0000-0000050F0000}"/>
    <cellStyle name="Comma 4 2 2" xfId="3841" xr:uid="{00000000-0005-0000-0000-0000060F0000}"/>
    <cellStyle name="Comma 4 2 2 10" xfId="3842" xr:uid="{00000000-0005-0000-0000-0000070F0000}"/>
    <cellStyle name="Comma 4 2 2 11" xfId="3843" xr:uid="{00000000-0005-0000-0000-0000080F0000}"/>
    <cellStyle name="Comma 4 2 2 2" xfId="3844" xr:uid="{00000000-0005-0000-0000-0000090F0000}"/>
    <cellStyle name="Comma 4 2 2 2 2" xfId="3845" xr:uid="{00000000-0005-0000-0000-00000A0F0000}"/>
    <cellStyle name="Comma 4 2 2 2 2 2" xfId="3846" xr:uid="{00000000-0005-0000-0000-00000B0F0000}"/>
    <cellStyle name="Comma 4 2 2 2 2 2 2" xfId="3847" xr:uid="{00000000-0005-0000-0000-00000C0F0000}"/>
    <cellStyle name="Comma 4 2 2 2 2 2 3" xfId="3848" xr:uid="{00000000-0005-0000-0000-00000D0F0000}"/>
    <cellStyle name="Comma 4 2 2 2 2 3" xfId="3849" xr:uid="{00000000-0005-0000-0000-00000E0F0000}"/>
    <cellStyle name="Comma 4 2 2 2 2 3 2" xfId="3850" xr:uid="{00000000-0005-0000-0000-00000F0F0000}"/>
    <cellStyle name="Comma 4 2 2 2 2 4" xfId="3851" xr:uid="{00000000-0005-0000-0000-0000100F0000}"/>
    <cellStyle name="Comma 4 2 2 2 2 4 2" xfId="3852" xr:uid="{00000000-0005-0000-0000-0000110F0000}"/>
    <cellStyle name="Comma 4 2 2 2 2 5" xfId="3853" xr:uid="{00000000-0005-0000-0000-0000120F0000}"/>
    <cellStyle name="Comma 4 2 2 2 3" xfId="3854" xr:uid="{00000000-0005-0000-0000-0000130F0000}"/>
    <cellStyle name="Comma 4 2 2 2 3 2" xfId="3855" xr:uid="{00000000-0005-0000-0000-0000140F0000}"/>
    <cellStyle name="Comma 4 2 2 2 3 2 2" xfId="3856" xr:uid="{00000000-0005-0000-0000-0000150F0000}"/>
    <cellStyle name="Comma 4 2 2 2 3 3" xfId="3857" xr:uid="{00000000-0005-0000-0000-0000160F0000}"/>
    <cellStyle name="Comma 4 2 2 2 3 3 2" xfId="3858" xr:uid="{00000000-0005-0000-0000-0000170F0000}"/>
    <cellStyle name="Comma 4 2 2 2 3 4" xfId="3859" xr:uid="{00000000-0005-0000-0000-0000180F0000}"/>
    <cellStyle name="Comma 4 2 2 2 4" xfId="3860" xr:uid="{00000000-0005-0000-0000-0000190F0000}"/>
    <cellStyle name="Comma 4 2 2 2 4 2" xfId="3861" xr:uid="{00000000-0005-0000-0000-00001A0F0000}"/>
    <cellStyle name="Comma 4 2 2 2 4 3" xfId="3862" xr:uid="{00000000-0005-0000-0000-00001B0F0000}"/>
    <cellStyle name="Comma 4 2 2 2 5" xfId="3863" xr:uid="{00000000-0005-0000-0000-00001C0F0000}"/>
    <cellStyle name="Comma 4 2 2 2 5 2" xfId="3864" xr:uid="{00000000-0005-0000-0000-00001D0F0000}"/>
    <cellStyle name="Comma 4 2 2 2 6" xfId="3865" xr:uid="{00000000-0005-0000-0000-00001E0F0000}"/>
    <cellStyle name="Comma 4 2 2 2 6 2" xfId="3866" xr:uid="{00000000-0005-0000-0000-00001F0F0000}"/>
    <cellStyle name="Comma 4 2 2 2 7" xfId="3867" xr:uid="{00000000-0005-0000-0000-0000200F0000}"/>
    <cellStyle name="Comma 4 2 2 3" xfId="3868" xr:uid="{00000000-0005-0000-0000-0000210F0000}"/>
    <cellStyle name="Comma 4 2 2 3 2" xfId="3869" xr:uid="{00000000-0005-0000-0000-0000220F0000}"/>
    <cellStyle name="Comma 4 2 2 3 2 2" xfId="3870" xr:uid="{00000000-0005-0000-0000-0000230F0000}"/>
    <cellStyle name="Comma 4 2 2 3 2 2 2" xfId="3871" xr:uid="{00000000-0005-0000-0000-0000240F0000}"/>
    <cellStyle name="Comma 4 2 2 3 2 2 3" xfId="3872" xr:uid="{00000000-0005-0000-0000-0000250F0000}"/>
    <cellStyle name="Comma 4 2 2 3 2 3" xfId="3873" xr:uid="{00000000-0005-0000-0000-0000260F0000}"/>
    <cellStyle name="Comma 4 2 2 3 2 3 2" xfId="3874" xr:uid="{00000000-0005-0000-0000-0000270F0000}"/>
    <cellStyle name="Comma 4 2 2 3 2 4" xfId="3875" xr:uid="{00000000-0005-0000-0000-0000280F0000}"/>
    <cellStyle name="Comma 4 2 2 3 2 4 2" xfId="3876" xr:uid="{00000000-0005-0000-0000-0000290F0000}"/>
    <cellStyle name="Comma 4 2 2 3 2 5" xfId="3877" xr:uid="{00000000-0005-0000-0000-00002A0F0000}"/>
    <cellStyle name="Comma 4 2 2 3 3" xfId="3878" xr:uid="{00000000-0005-0000-0000-00002B0F0000}"/>
    <cellStyle name="Comma 4 2 2 3 3 2" xfId="3879" xr:uid="{00000000-0005-0000-0000-00002C0F0000}"/>
    <cellStyle name="Comma 4 2 2 3 3 2 2" xfId="3880" xr:uid="{00000000-0005-0000-0000-00002D0F0000}"/>
    <cellStyle name="Comma 4 2 2 3 3 3" xfId="3881" xr:uid="{00000000-0005-0000-0000-00002E0F0000}"/>
    <cellStyle name="Comma 4 2 2 3 3 3 2" xfId="3882" xr:uid="{00000000-0005-0000-0000-00002F0F0000}"/>
    <cellStyle name="Comma 4 2 2 3 3 4" xfId="3883" xr:uid="{00000000-0005-0000-0000-0000300F0000}"/>
    <cellStyle name="Comma 4 2 2 3 4" xfId="3884" xr:uid="{00000000-0005-0000-0000-0000310F0000}"/>
    <cellStyle name="Comma 4 2 2 3 4 2" xfId="3885" xr:uid="{00000000-0005-0000-0000-0000320F0000}"/>
    <cellStyle name="Comma 4 2 2 3 4 3" xfId="3886" xr:uid="{00000000-0005-0000-0000-0000330F0000}"/>
    <cellStyle name="Comma 4 2 2 3 5" xfId="3887" xr:uid="{00000000-0005-0000-0000-0000340F0000}"/>
    <cellStyle name="Comma 4 2 2 3 5 2" xfId="3888" xr:uid="{00000000-0005-0000-0000-0000350F0000}"/>
    <cellStyle name="Comma 4 2 2 3 6" xfId="3889" xr:uid="{00000000-0005-0000-0000-0000360F0000}"/>
    <cellStyle name="Comma 4 2 2 3 6 2" xfId="3890" xr:uid="{00000000-0005-0000-0000-0000370F0000}"/>
    <cellStyle name="Comma 4 2 2 3 7" xfId="3891" xr:uid="{00000000-0005-0000-0000-0000380F0000}"/>
    <cellStyle name="Comma 4 2 2 4" xfId="3892" xr:uid="{00000000-0005-0000-0000-0000390F0000}"/>
    <cellStyle name="Comma 4 2 2 4 2" xfId="3893" xr:uid="{00000000-0005-0000-0000-00003A0F0000}"/>
    <cellStyle name="Comma 4 2 2 4 2 2" xfId="3894" xr:uid="{00000000-0005-0000-0000-00003B0F0000}"/>
    <cellStyle name="Comma 4 2 2 4 2 2 2" xfId="3895" xr:uid="{00000000-0005-0000-0000-00003C0F0000}"/>
    <cellStyle name="Comma 4 2 2 4 2 3" xfId="3896" xr:uid="{00000000-0005-0000-0000-00003D0F0000}"/>
    <cellStyle name="Comma 4 2 2 4 2 3 2" xfId="3897" xr:uid="{00000000-0005-0000-0000-00003E0F0000}"/>
    <cellStyle name="Comma 4 2 2 4 2 4" xfId="3898" xr:uid="{00000000-0005-0000-0000-00003F0F0000}"/>
    <cellStyle name="Comma 4 2 2 4 3" xfId="3899" xr:uid="{00000000-0005-0000-0000-0000400F0000}"/>
    <cellStyle name="Comma 4 2 2 4 3 2" xfId="3900" xr:uid="{00000000-0005-0000-0000-0000410F0000}"/>
    <cellStyle name="Comma 4 2 2 4 3 3" xfId="3901" xr:uid="{00000000-0005-0000-0000-0000420F0000}"/>
    <cellStyle name="Comma 4 2 2 4 4" xfId="3902" xr:uid="{00000000-0005-0000-0000-0000430F0000}"/>
    <cellStyle name="Comma 4 2 2 4 4 2" xfId="3903" xr:uid="{00000000-0005-0000-0000-0000440F0000}"/>
    <cellStyle name="Comma 4 2 2 4 5" xfId="3904" xr:uid="{00000000-0005-0000-0000-0000450F0000}"/>
    <cellStyle name="Comma 4 2 2 4 5 2" xfId="3905" xr:uid="{00000000-0005-0000-0000-0000460F0000}"/>
    <cellStyle name="Comma 4 2 2 4 6" xfId="3906" xr:uid="{00000000-0005-0000-0000-0000470F0000}"/>
    <cellStyle name="Comma 4 2 2 5" xfId="3907" xr:uid="{00000000-0005-0000-0000-0000480F0000}"/>
    <cellStyle name="Comma 4 2 2 5 2" xfId="3908" xr:uid="{00000000-0005-0000-0000-0000490F0000}"/>
    <cellStyle name="Comma 4 2 2 5 2 2" xfId="3909" xr:uid="{00000000-0005-0000-0000-00004A0F0000}"/>
    <cellStyle name="Comma 4 2 2 5 3" xfId="3910" xr:uid="{00000000-0005-0000-0000-00004B0F0000}"/>
    <cellStyle name="Comma 4 2 2 5 3 2" xfId="3911" xr:uid="{00000000-0005-0000-0000-00004C0F0000}"/>
    <cellStyle name="Comma 4 2 2 5 4" xfId="3912" xr:uid="{00000000-0005-0000-0000-00004D0F0000}"/>
    <cellStyle name="Comma 4 2 2 6" xfId="3913" xr:uid="{00000000-0005-0000-0000-00004E0F0000}"/>
    <cellStyle name="Comma 4 2 2 6 2" xfId="3914" xr:uid="{00000000-0005-0000-0000-00004F0F0000}"/>
    <cellStyle name="Comma 4 2 2 6 2 2" xfId="3915" xr:uid="{00000000-0005-0000-0000-0000500F0000}"/>
    <cellStyle name="Comma 4 2 2 6 3" xfId="3916" xr:uid="{00000000-0005-0000-0000-0000510F0000}"/>
    <cellStyle name="Comma 4 2 2 6 3 2" xfId="3917" xr:uid="{00000000-0005-0000-0000-0000520F0000}"/>
    <cellStyle name="Comma 4 2 2 6 4" xfId="3918" xr:uid="{00000000-0005-0000-0000-0000530F0000}"/>
    <cellStyle name="Comma 4 2 2 7" xfId="3919" xr:uid="{00000000-0005-0000-0000-0000540F0000}"/>
    <cellStyle name="Comma 4 2 2 7 2" xfId="3920" xr:uid="{00000000-0005-0000-0000-0000550F0000}"/>
    <cellStyle name="Comma 4 2 2 7 3" xfId="3921" xr:uid="{00000000-0005-0000-0000-0000560F0000}"/>
    <cellStyle name="Comma 4 2 2 8" xfId="3922" xr:uid="{00000000-0005-0000-0000-0000570F0000}"/>
    <cellStyle name="Comma 4 2 2 8 2" xfId="3923" xr:uid="{00000000-0005-0000-0000-0000580F0000}"/>
    <cellStyle name="Comma 4 2 2 9" xfId="3924" xr:uid="{00000000-0005-0000-0000-0000590F0000}"/>
    <cellStyle name="Comma 4 2 2 9 2" xfId="3925" xr:uid="{00000000-0005-0000-0000-00005A0F0000}"/>
    <cellStyle name="Comma 4 2 3" xfId="3926" xr:uid="{00000000-0005-0000-0000-00005B0F0000}"/>
    <cellStyle name="Comma 4 2 3 2" xfId="3927" xr:uid="{00000000-0005-0000-0000-00005C0F0000}"/>
    <cellStyle name="Comma 4 2 3 2 2" xfId="3928" xr:uid="{00000000-0005-0000-0000-00005D0F0000}"/>
    <cellStyle name="Comma 4 2 3 2 2 2" xfId="3929" xr:uid="{00000000-0005-0000-0000-00005E0F0000}"/>
    <cellStyle name="Comma 4 2 3 2 2 2 2" xfId="3930" xr:uid="{00000000-0005-0000-0000-00005F0F0000}"/>
    <cellStyle name="Comma 4 2 3 2 2 2 3" xfId="3931" xr:uid="{00000000-0005-0000-0000-0000600F0000}"/>
    <cellStyle name="Comma 4 2 3 2 2 3" xfId="3932" xr:uid="{00000000-0005-0000-0000-0000610F0000}"/>
    <cellStyle name="Comma 4 2 3 2 2 3 2" xfId="3933" xr:uid="{00000000-0005-0000-0000-0000620F0000}"/>
    <cellStyle name="Comma 4 2 3 2 2 4" xfId="3934" xr:uid="{00000000-0005-0000-0000-0000630F0000}"/>
    <cellStyle name="Comma 4 2 3 2 2 4 2" xfId="3935" xr:uid="{00000000-0005-0000-0000-0000640F0000}"/>
    <cellStyle name="Comma 4 2 3 2 2 5" xfId="3936" xr:uid="{00000000-0005-0000-0000-0000650F0000}"/>
    <cellStyle name="Comma 4 2 3 2 3" xfId="3937" xr:uid="{00000000-0005-0000-0000-0000660F0000}"/>
    <cellStyle name="Comma 4 2 3 2 3 2" xfId="3938" xr:uid="{00000000-0005-0000-0000-0000670F0000}"/>
    <cellStyle name="Comma 4 2 3 2 3 2 2" xfId="3939" xr:uid="{00000000-0005-0000-0000-0000680F0000}"/>
    <cellStyle name="Comma 4 2 3 2 3 3" xfId="3940" xr:uid="{00000000-0005-0000-0000-0000690F0000}"/>
    <cellStyle name="Comma 4 2 3 2 3 3 2" xfId="3941" xr:uid="{00000000-0005-0000-0000-00006A0F0000}"/>
    <cellStyle name="Comma 4 2 3 2 3 4" xfId="3942" xr:uid="{00000000-0005-0000-0000-00006B0F0000}"/>
    <cellStyle name="Comma 4 2 3 2 4" xfId="3943" xr:uid="{00000000-0005-0000-0000-00006C0F0000}"/>
    <cellStyle name="Comma 4 2 3 2 4 2" xfId="3944" xr:uid="{00000000-0005-0000-0000-00006D0F0000}"/>
    <cellStyle name="Comma 4 2 3 2 4 3" xfId="3945" xr:uid="{00000000-0005-0000-0000-00006E0F0000}"/>
    <cellStyle name="Comma 4 2 3 2 5" xfId="3946" xr:uid="{00000000-0005-0000-0000-00006F0F0000}"/>
    <cellStyle name="Comma 4 2 3 2 5 2" xfId="3947" xr:uid="{00000000-0005-0000-0000-0000700F0000}"/>
    <cellStyle name="Comma 4 2 3 2 6" xfId="3948" xr:uid="{00000000-0005-0000-0000-0000710F0000}"/>
    <cellStyle name="Comma 4 2 3 2 6 2" xfId="3949" xr:uid="{00000000-0005-0000-0000-0000720F0000}"/>
    <cellStyle name="Comma 4 2 3 2 7" xfId="3950" xr:uid="{00000000-0005-0000-0000-0000730F0000}"/>
    <cellStyle name="Comma 4 2 3 3" xfId="3951" xr:uid="{00000000-0005-0000-0000-0000740F0000}"/>
    <cellStyle name="Comma 4 2 3 3 2" xfId="3952" xr:uid="{00000000-0005-0000-0000-0000750F0000}"/>
    <cellStyle name="Comma 4 2 3 3 2 2" xfId="3953" xr:uid="{00000000-0005-0000-0000-0000760F0000}"/>
    <cellStyle name="Comma 4 2 3 3 2 3" xfId="3954" xr:uid="{00000000-0005-0000-0000-0000770F0000}"/>
    <cellStyle name="Comma 4 2 3 3 3" xfId="3955" xr:uid="{00000000-0005-0000-0000-0000780F0000}"/>
    <cellStyle name="Comma 4 2 3 3 3 2" xfId="3956" xr:uid="{00000000-0005-0000-0000-0000790F0000}"/>
    <cellStyle name="Comma 4 2 3 3 4" xfId="3957" xr:uid="{00000000-0005-0000-0000-00007A0F0000}"/>
    <cellStyle name="Comma 4 2 3 3 4 2" xfId="3958" xr:uid="{00000000-0005-0000-0000-00007B0F0000}"/>
    <cellStyle name="Comma 4 2 3 3 5" xfId="3959" xr:uid="{00000000-0005-0000-0000-00007C0F0000}"/>
    <cellStyle name="Comma 4 2 3 4" xfId="3960" xr:uid="{00000000-0005-0000-0000-00007D0F0000}"/>
    <cellStyle name="Comma 4 2 3 4 2" xfId="3961" xr:uid="{00000000-0005-0000-0000-00007E0F0000}"/>
    <cellStyle name="Comma 4 2 3 4 2 2" xfId="3962" xr:uid="{00000000-0005-0000-0000-00007F0F0000}"/>
    <cellStyle name="Comma 4 2 3 4 3" xfId="3963" xr:uid="{00000000-0005-0000-0000-0000800F0000}"/>
    <cellStyle name="Comma 4 2 3 4 3 2" xfId="3964" xr:uid="{00000000-0005-0000-0000-0000810F0000}"/>
    <cellStyle name="Comma 4 2 3 4 4" xfId="3965" xr:uid="{00000000-0005-0000-0000-0000820F0000}"/>
    <cellStyle name="Comma 4 2 3 5" xfId="3966" xr:uid="{00000000-0005-0000-0000-0000830F0000}"/>
    <cellStyle name="Comma 4 2 3 5 2" xfId="3967" xr:uid="{00000000-0005-0000-0000-0000840F0000}"/>
    <cellStyle name="Comma 4 2 3 5 3" xfId="3968" xr:uid="{00000000-0005-0000-0000-0000850F0000}"/>
    <cellStyle name="Comma 4 2 3 6" xfId="3969" xr:uid="{00000000-0005-0000-0000-0000860F0000}"/>
    <cellStyle name="Comma 4 2 3 6 2" xfId="3970" xr:uid="{00000000-0005-0000-0000-0000870F0000}"/>
    <cellStyle name="Comma 4 2 3 7" xfId="3971" xr:uid="{00000000-0005-0000-0000-0000880F0000}"/>
    <cellStyle name="Comma 4 2 3 7 2" xfId="3972" xr:uid="{00000000-0005-0000-0000-0000890F0000}"/>
    <cellStyle name="Comma 4 2 3 8" xfId="3973" xr:uid="{00000000-0005-0000-0000-00008A0F0000}"/>
    <cellStyle name="Comma 4 2 4" xfId="3974" xr:uid="{00000000-0005-0000-0000-00008B0F0000}"/>
    <cellStyle name="Comma 4 2 4 2" xfId="3975" xr:uid="{00000000-0005-0000-0000-00008C0F0000}"/>
    <cellStyle name="Comma 4 2 4 2 2" xfId="3976" xr:uid="{00000000-0005-0000-0000-00008D0F0000}"/>
    <cellStyle name="Comma 4 2 4 2 2 2" xfId="3977" xr:uid="{00000000-0005-0000-0000-00008E0F0000}"/>
    <cellStyle name="Comma 4 2 4 2 2 3" xfId="3978" xr:uid="{00000000-0005-0000-0000-00008F0F0000}"/>
    <cellStyle name="Comma 4 2 4 2 3" xfId="3979" xr:uid="{00000000-0005-0000-0000-0000900F0000}"/>
    <cellStyle name="Comma 4 2 4 2 3 2" xfId="3980" xr:uid="{00000000-0005-0000-0000-0000910F0000}"/>
    <cellStyle name="Comma 4 2 4 2 4" xfId="3981" xr:uid="{00000000-0005-0000-0000-0000920F0000}"/>
    <cellStyle name="Comma 4 2 4 2 4 2" xfId="3982" xr:uid="{00000000-0005-0000-0000-0000930F0000}"/>
    <cellStyle name="Comma 4 2 4 2 5" xfId="3983" xr:uid="{00000000-0005-0000-0000-0000940F0000}"/>
    <cellStyle name="Comma 4 2 4 3" xfId="3984" xr:uid="{00000000-0005-0000-0000-0000950F0000}"/>
    <cellStyle name="Comma 4 2 4 3 2" xfId="3985" xr:uid="{00000000-0005-0000-0000-0000960F0000}"/>
    <cellStyle name="Comma 4 2 4 3 2 2" xfId="3986" xr:uid="{00000000-0005-0000-0000-0000970F0000}"/>
    <cellStyle name="Comma 4 2 4 3 3" xfId="3987" xr:uid="{00000000-0005-0000-0000-0000980F0000}"/>
    <cellStyle name="Comma 4 2 4 3 3 2" xfId="3988" xr:uid="{00000000-0005-0000-0000-0000990F0000}"/>
    <cellStyle name="Comma 4 2 4 3 4" xfId="3989" xr:uid="{00000000-0005-0000-0000-00009A0F0000}"/>
    <cellStyle name="Comma 4 2 4 4" xfId="3990" xr:uid="{00000000-0005-0000-0000-00009B0F0000}"/>
    <cellStyle name="Comma 4 2 4 4 2" xfId="3991" xr:uid="{00000000-0005-0000-0000-00009C0F0000}"/>
    <cellStyle name="Comma 4 2 4 4 3" xfId="3992" xr:uid="{00000000-0005-0000-0000-00009D0F0000}"/>
    <cellStyle name="Comma 4 2 4 5" xfId="3993" xr:uid="{00000000-0005-0000-0000-00009E0F0000}"/>
    <cellStyle name="Comma 4 2 4 5 2" xfId="3994" xr:uid="{00000000-0005-0000-0000-00009F0F0000}"/>
    <cellStyle name="Comma 4 2 4 6" xfId="3995" xr:uid="{00000000-0005-0000-0000-0000A00F0000}"/>
    <cellStyle name="Comma 4 2 4 6 2" xfId="3996" xr:uid="{00000000-0005-0000-0000-0000A10F0000}"/>
    <cellStyle name="Comma 4 2 4 7" xfId="3997" xr:uid="{00000000-0005-0000-0000-0000A20F0000}"/>
    <cellStyle name="Comma 4 2 5" xfId="3998" xr:uid="{00000000-0005-0000-0000-0000A30F0000}"/>
    <cellStyle name="Comma 4 2 5 2" xfId="3999" xr:uid="{00000000-0005-0000-0000-0000A40F0000}"/>
    <cellStyle name="Comma 4 2 5 2 2" xfId="4000" xr:uid="{00000000-0005-0000-0000-0000A50F0000}"/>
    <cellStyle name="Comma 4 2 5 2 2 2" xfId="4001" xr:uid="{00000000-0005-0000-0000-0000A60F0000}"/>
    <cellStyle name="Comma 4 2 5 2 2 3" xfId="4002" xr:uid="{00000000-0005-0000-0000-0000A70F0000}"/>
    <cellStyle name="Comma 4 2 5 2 3" xfId="4003" xr:uid="{00000000-0005-0000-0000-0000A80F0000}"/>
    <cellStyle name="Comma 4 2 5 2 3 2" xfId="4004" xr:uid="{00000000-0005-0000-0000-0000A90F0000}"/>
    <cellStyle name="Comma 4 2 5 2 4" xfId="4005" xr:uid="{00000000-0005-0000-0000-0000AA0F0000}"/>
    <cellStyle name="Comma 4 2 5 2 4 2" xfId="4006" xr:uid="{00000000-0005-0000-0000-0000AB0F0000}"/>
    <cellStyle name="Comma 4 2 5 2 5" xfId="4007" xr:uid="{00000000-0005-0000-0000-0000AC0F0000}"/>
    <cellStyle name="Comma 4 2 5 3" xfId="4008" xr:uid="{00000000-0005-0000-0000-0000AD0F0000}"/>
    <cellStyle name="Comma 4 2 5 3 2" xfId="4009" xr:uid="{00000000-0005-0000-0000-0000AE0F0000}"/>
    <cellStyle name="Comma 4 2 5 3 2 2" xfId="4010" xr:uid="{00000000-0005-0000-0000-0000AF0F0000}"/>
    <cellStyle name="Comma 4 2 5 3 3" xfId="4011" xr:uid="{00000000-0005-0000-0000-0000B00F0000}"/>
    <cellStyle name="Comma 4 2 5 3 3 2" xfId="4012" xr:uid="{00000000-0005-0000-0000-0000B10F0000}"/>
    <cellStyle name="Comma 4 2 5 3 4" xfId="4013" xr:uid="{00000000-0005-0000-0000-0000B20F0000}"/>
    <cellStyle name="Comma 4 2 5 4" xfId="4014" xr:uid="{00000000-0005-0000-0000-0000B30F0000}"/>
    <cellStyle name="Comma 4 2 5 4 2" xfId="4015" xr:uid="{00000000-0005-0000-0000-0000B40F0000}"/>
    <cellStyle name="Comma 4 2 5 4 3" xfId="4016" xr:uid="{00000000-0005-0000-0000-0000B50F0000}"/>
    <cellStyle name="Comma 4 2 5 5" xfId="4017" xr:uid="{00000000-0005-0000-0000-0000B60F0000}"/>
    <cellStyle name="Comma 4 2 5 5 2" xfId="4018" xr:uid="{00000000-0005-0000-0000-0000B70F0000}"/>
    <cellStyle name="Comma 4 2 5 6" xfId="4019" xr:uid="{00000000-0005-0000-0000-0000B80F0000}"/>
    <cellStyle name="Comma 4 2 5 6 2" xfId="4020" xr:uid="{00000000-0005-0000-0000-0000B90F0000}"/>
    <cellStyle name="Comma 4 2 5 7" xfId="4021" xr:uid="{00000000-0005-0000-0000-0000BA0F0000}"/>
    <cellStyle name="Comma 4 2 6" xfId="4022" xr:uid="{00000000-0005-0000-0000-0000BB0F0000}"/>
    <cellStyle name="Comma 4 2 6 2" xfId="4023" xr:uid="{00000000-0005-0000-0000-0000BC0F0000}"/>
    <cellStyle name="Comma 4 2 6 2 2" xfId="4024" xr:uid="{00000000-0005-0000-0000-0000BD0F0000}"/>
    <cellStyle name="Comma 4 2 6 2 2 2" xfId="4025" xr:uid="{00000000-0005-0000-0000-0000BE0F0000}"/>
    <cellStyle name="Comma 4 2 6 2 3" xfId="4026" xr:uid="{00000000-0005-0000-0000-0000BF0F0000}"/>
    <cellStyle name="Comma 4 2 6 2 3 2" xfId="4027" xr:uid="{00000000-0005-0000-0000-0000C00F0000}"/>
    <cellStyle name="Comma 4 2 6 2 4" xfId="4028" xr:uid="{00000000-0005-0000-0000-0000C10F0000}"/>
    <cellStyle name="Comma 4 2 6 3" xfId="4029" xr:uid="{00000000-0005-0000-0000-0000C20F0000}"/>
    <cellStyle name="Comma 4 2 6 3 2" xfId="4030" xr:uid="{00000000-0005-0000-0000-0000C30F0000}"/>
    <cellStyle name="Comma 4 2 6 3 3" xfId="4031" xr:uid="{00000000-0005-0000-0000-0000C40F0000}"/>
    <cellStyle name="Comma 4 2 6 4" xfId="4032" xr:uid="{00000000-0005-0000-0000-0000C50F0000}"/>
    <cellStyle name="Comma 4 2 6 4 2" xfId="4033" xr:uid="{00000000-0005-0000-0000-0000C60F0000}"/>
    <cellStyle name="Comma 4 2 6 5" xfId="4034" xr:uid="{00000000-0005-0000-0000-0000C70F0000}"/>
    <cellStyle name="Comma 4 2 6 5 2" xfId="4035" xr:uid="{00000000-0005-0000-0000-0000C80F0000}"/>
    <cellStyle name="Comma 4 2 6 6" xfId="4036" xr:uid="{00000000-0005-0000-0000-0000C90F0000}"/>
    <cellStyle name="Comma 4 2 7" xfId="4037" xr:uid="{00000000-0005-0000-0000-0000CA0F0000}"/>
    <cellStyle name="Comma 4 2 7 2" xfId="4038" xr:uid="{00000000-0005-0000-0000-0000CB0F0000}"/>
    <cellStyle name="Comma 4 2 7 2 2" xfId="4039" xr:uid="{00000000-0005-0000-0000-0000CC0F0000}"/>
    <cellStyle name="Comma 4 2 7 3" xfId="4040" xr:uid="{00000000-0005-0000-0000-0000CD0F0000}"/>
    <cellStyle name="Comma 4 2 7 3 2" xfId="4041" xr:uid="{00000000-0005-0000-0000-0000CE0F0000}"/>
    <cellStyle name="Comma 4 2 7 4" xfId="4042" xr:uid="{00000000-0005-0000-0000-0000CF0F0000}"/>
    <cellStyle name="Comma 4 2 8" xfId="4043" xr:uid="{00000000-0005-0000-0000-0000D00F0000}"/>
    <cellStyle name="Comma 4 2 8 2" xfId="4044" xr:uid="{00000000-0005-0000-0000-0000D10F0000}"/>
    <cellStyle name="Comma 4 2 8 2 2" xfId="4045" xr:uid="{00000000-0005-0000-0000-0000D20F0000}"/>
    <cellStyle name="Comma 4 2 8 3" xfId="4046" xr:uid="{00000000-0005-0000-0000-0000D30F0000}"/>
    <cellStyle name="Comma 4 2 8 3 2" xfId="4047" xr:uid="{00000000-0005-0000-0000-0000D40F0000}"/>
    <cellStyle name="Comma 4 2 8 4" xfId="4048" xr:uid="{00000000-0005-0000-0000-0000D50F0000}"/>
    <cellStyle name="Comma 4 2 9" xfId="4049" xr:uid="{00000000-0005-0000-0000-0000D60F0000}"/>
    <cellStyle name="Comma 4 2 9 2" xfId="4050" xr:uid="{00000000-0005-0000-0000-0000D70F0000}"/>
    <cellStyle name="Comma 4 2 9 3" xfId="4051" xr:uid="{00000000-0005-0000-0000-0000D80F0000}"/>
    <cellStyle name="Comma 4 3" xfId="4052" xr:uid="{00000000-0005-0000-0000-0000D90F0000}"/>
    <cellStyle name="Comma 4 3 10" xfId="4053" xr:uid="{00000000-0005-0000-0000-0000DA0F0000}"/>
    <cellStyle name="Comma 4 3 10 2" xfId="4054" xr:uid="{00000000-0005-0000-0000-0000DB0F0000}"/>
    <cellStyle name="Comma 4 3 11" xfId="4055" xr:uid="{00000000-0005-0000-0000-0000DC0F0000}"/>
    <cellStyle name="Comma 4 3 12" xfId="4056" xr:uid="{00000000-0005-0000-0000-0000DD0F0000}"/>
    <cellStyle name="Comma 4 3 2" xfId="4057" xr:uid="{00000000-0005-0000-0000-0000DE0F0000}"/>
    <cellStyle name="Comma 4 3 2 2" xfId="4058" xr:uid="{00000000-0005-0000-0000-0000DF0F0000}"/>
    <cellStyle name="Comma 4 3 2 2 2" xfId="4059" xr:uid="{00000000-0005-0000-0000-0000E00F0000}"/>
    <cellStyle name="Comma 4 3 2 2 2 2" xfId="4060" xr:uid="{00000000-0005-0000-0000-0000E10F0000}"/>
    <cellStyle name="Comma 4 3 2 2 2 2 2" xfId="4061" xr:uid="{00000000-0005-0000-0000-0000E20F0000}"/>
    <cellStyle name="Comma 4 3 2 2 2 2 3" xfId="4062" xr:uid="{00000000-0005-0000-0000-0000E30F0000}"/>
    <cellStyle name="Comma 4 3 2 2 2 3" xfId="4063" xr:uid="{00000000-0005-0000-0000-0000E40F0000}"/>
    <cellStyle name="Comma 4 3 2 2 2 3 2" xfId="4064" xr:uid="{00000000-0005-0000-0000-0000E50F0000}"/>
    <cellStyle name="Comma 4 3 2 2 2 4" xfId="4065" xr:uid="{00000000-0005-0000-0000-0000E60F0000}"/>
    <cellStyle name="Comma 4 3 2 2 2 4 2" xfId="4066" xr:uid="{00000000-0005-0000-0000-0000E70F0000}"/>
    <cellStyle name="Comma 4 3 2 2 2 5" xfId="4067" xr:uid="{00000000-0005-0000-0000-0000E80F0000}"/>
    <cellStyle name="Comma 4 3 2 2 3" xfId="4068" xr:uid="{00000000-0005-0000-0000-0000E90F0000}"/>
    <cellStyle name="Comma 4 3 2 2 3 2" xfId="4069" xr:uid="{00000000-0005-0000-0000-0000EA0F0000}"/>
    <cellStyle name="Comma 4 3 2 2 3 2 2" xfId="4070" xr:uid="{00000000-0005-0000-0000-0000EB0F0000}"/>
    <cellStyle name="Comma 4 3 2 2 3 3" xfId="4071" xr:uid="{00000000-0005-0000-0000-0000EC0F0000}"/>
    <cellStyle name="Comma 4 3 2 2 3 3 2" xfId="4072" xr:uid="{00000000-0005-0000-0000-0000ED0F0000}"/>
    <cellStyle name="Comma 4 3 2 2 3 4" xfId="4073" xr:uid="{00000000-0005-0000-0000-0000EE0F0000}"/>
    <cellStyle name="Comma 4 3 2 2 4" xfId="4074" xr:uid="{00000000-0005-0000-0000-0000EF0F0000}"/>
    <cellStyle name="Comma 4 3 2 2 4 2" xfId="4075" xr:uid="{00000000-0005-0000-0000-0000F00F0000}"/>
    <cellStyle name="Comma 4 3 2 2 4 3" xfId="4076" xr:uid="{00000000-0005-0000-0000-0000F10F0000}"/>
    <cellStyle name="Comma 4 3 2 2 5" xfId="4077" xr:uid="{00000000-0005-0000-0000-0000F20F0000}"/>
    <cellStyle name="Comma 4 3 2 2 5 2" xfId="4078" xr:uid="{00000000-0005-0000-0000-0000F30F0000}"/>
    <cellStyle name="Comma 4 3 2 2 6" xfId="4079" xr:uid="{00000000-0005-0000-0000-0000F40F0000}"/>
    <cellStyle name="Comma 4 3 2 2 6 2" xfId="4080" xr:uid="{00000000-0005-0000-0000-0000F50F0000}"/>
    <cellStyle name="Comma 4 3 2 2 7" xfId="4081" xr:uid="{00000000-0005-0000-0000-0000F60F0000}"/>
    <cellStyle name="Comma 4 3 2 3" xfId="4082" xr:uid="{00000000-0005-0000-0000-0000F70F0000}"/>
    <cellStyle name="Comma 4 3 2 3 2" xfId="4083" xr:uid="{00000000-0005-0000-0000-0000F80F0000}"/>
    <cellStyle name="Comma 4 3 2 3 2 2" xfId="4084" xr:uid="{00000000-0005-0000-0000-0000F90F0000}"/>
    <cellStyle name="Comma 4 3 2 3 2 3" xfId="4085" xr:uid="{00000000-0005-0000-0000-0000FA0F0000}"/>
    <cellStyle name="Comma 4 3 2 3 3" xfId="4086" xr:uid="{00000000-0005-0000-0000-0000FB0F0000}"/>
    <cellStyle name="Comma 4 3 2 3 3 2" xfId="4087" xr:uid="{00000000-0005-0000-0000-0000FC0F0000}"/>
    <cellStyle name="Comma 4 3 2 3 4" xfId="4088" xr:uid="{00000000-0005-0000-0000-0000FD0F0000}"/>
    <cellStyle name="Comma 4 3 2 3 4 2" xfId="4089" xr:uid="{00000000-0005-0000-0000-0000FE0F0000}"/>
    <cellStyle name="Comma 4 3 2 3 5" xfId="4090" xr:uid="{00000000-0005-0000-0000-0000FF0F0000}"/>
    <cellStyle name="Comma 4 3 2 4" xfId="4091" xr:uid="{00000000-0005-0000-0000-000000100000}"/>
    <cellStyle name="Comma 4 3 2 4 2" xfId="4092" xr:uid="{00000000-0005-0000-0000-000001100000}"/>
    <cellStyle name="Comma 4 3 2 4 2 2" xfId="4093" xr:uid="{00000000-0005-0000-0000-000002100000}"/>
    <cellStyle name="Comma 4 3 2 4 3" xfId="4094" xr:uid="{00000000-0005-0000-0000-000003100000}"/>
    <cellStyle name="Comma 4 3 2 4 3 2" xfId="4095" xr:uid="{00000000-0005-0000-0000-000004100000}"/>
    <cellStyle name="Comma 4 3 2 4 4" xfId="4096" xr:uid="{00000000-0005-0000-0000-000005100000}"/>
    <cellStyle name="Comma 4 3 2 5" xfId="4097" xr:uid="{00000000-0005-0000-0000-000006100000}"/>
    <cellStyle name="Comma 4 3 2 5 2" xfId="4098" xr:uid="{00000000-0005-0000-0000-000007100000}"/>
    <cellStyle name="Comma 4 3 2 5 3" xfId="4099" xr:uid="{00000000-0005-0000-0000-000008100000}"/>
    <cellStyle name="Comma 4 3 2 6" xfId="4100" xr:uid="{00000000-0005-0000-0000-000009100000}"/>
    <cellStyle name="Comma 4 3 2 6 2" xfId="4101" xr:uid="{00000000-0005-0000-0000-00000A100000}"/>
    <cellStyle name="Comma 4 3 2 7" xfId="4102" xr:uid="{00000000-0005-0000-0000-00000B100000}"/>
    <cellStyle name="Comma 4 3 2 7 2" xfId="4103" xr:uid="{00000000-0005-0000-0000-00000C100000}"/>
    <cellStyle name="Comma 4 3 2 8" xfId="4104" xr:uid="{00000000-0005-0000-0000-00000D100000}"/>
    <cellStyle name="Comma 4 3 3" xfId="4105" xr:uid="{00000000-0005-0000-0000-00000E100000}"/>
    <cellStyle name="Comma 4 3 3 2" xfId="4106" xr:uid="{00000000-0005-0000-0000-00000F100000}"/>
    <cellStyle name="Comma 4 3 3 2 2" xfId="4107" xr:uid="{00000000-0005-0000-0000-000010100000}"/>
    <cellStyle name="Comma 4 3 3 2 2 2" xfId="4108" xr:uid="{00000000-0005-0000-0000-000011100000}"/>
    <cellStyle name="Comma 4 3 3 2 2 3" xfId="4109" xr:uid="{00000000-0005-0000-0000-000012100000}"/>
    <cellStyle name="Comma 4 3 3 2 3" xfId="4110" xr:uid="{00000000-0005-0000-0000-000013100000}"/>
    <cellStyle name="Comma 4 3 3 2 3 2" xfId="4111" xr:uid="{00000000-0005-0000-0000-000014100000}"/>
    <cellStyle name="Comma 4 3 3 2 4" xfId="4112" xr:uid="{00000000-0005-0000-0000-000015100000}"/>
    <cellStyle name="Comma 4 3 3 2 4 2" xfId="4113" xr:uid="{00000000-0005-0000-0000-000016100000}"/>
    <cellStyle name="Comma 4 3 3 2 5" xfId="4114" xr:uid="{00000000-0005-0000-0000-000017100000}"/>
    <cellStyle name="Comma 4 3 3 3" xfId="4115" xr:uid="{00000000-0005-0000-0000-000018100000}"/>
    <cellStyle name="Comma 4 3 3 3 2" xfId="4116" xr:uid="{00000000-0005-0000-0000-000019100000}"/>
    <cellStyle name="Comma 4 3 3 3 2 2" xfId="4117" xr:uid="{00000000-0005-0000-0000-00001A100000}"/>
    <cellStyle name="Comma 4 3 3 3 3" xfId="4118" xr:uid="{00000000-0005-0000-0000-00001B100000}"/>
    <cellStyle name="Comma 4 3 3 3 3 2" xfId="4119" xr:uid="{00000000-0005-0000-0000-00001C100000}"/>
    <cellStyle name="Comma 4 3 3 3 4" xfId="4120" xr:uid="{00000000-0005-0000-0000-00001D100000}"/>
    <cellStyle name="Comma 4 3 3 4" xfId="4121" xr:uid="{00000000-0005-0000-0000-00001E100000}"/>
    <cellStyle name="Comma 4 3 3 4 2" xfId="4122" xr:uid="{00000000-0005-0000-0000-00001F100000}"/>
    <cellStyle name="Comma 4 3 3 4 3" xfId="4123" xr:uid="{00000000-0005-0000-0000-000020100000}"/>
    <cellStyle name="Comma 4 3 3 5" xfId="4124" xr:uid="{00000000-0005-0000-0000-000021100000}"/>
    <cellStyle name="Comma 4 3 3 5 2" xfId="4125" xr:uid="{00000000-0005-0000-0000-000022100000}"/>
    <cellStyle name="Comma 4 3 3 6" xfId="4126" xr:uid="{00000000-0005-0000-0000-000023100000}"/>
    <cellStyle name="Comma 4 3 3 6 2" xfId="4127" xr:uid="{00000000-0005-0000-0000-000024100000}"/>
    <cellStyle name="Comma 4 3 3 7" xfId="4128" xr:uid="{00000000-0005-0000-0000-000025100000}"/>
    <cellStyle name="Comma 4 3 4" xfId="4129" xr:uid="{00000000-0005-0000-0000-000026100000}"/>
    <cellStyle name="Comma 4 3 4 2" xfId="4130" xr:uid="{00000000-0005-0000-0000-000027100000}"/>
    <cellStyle name="Comma 4 3 4 2 2" xfId="4131" xr:uid="{00000000-0005-0000-0000-000028100000}"/>
    <cellStyle name="Comma 4 3 4 2 2 2" xfId="4132" xr:uid="{00000000-0005-0000-0000-000029100000}"/>
    <cellStyle name="Comma 4 3 4 2 2 3" xfId="4133" xr:uid="{00000000-0005-0000-0000-00002A100000}"/>
    <cellStyle name="Comma 4 3 4 2 3" xfId="4134" xr:uid="{00000000-0005-0000-0000-00002B100000}"/>
    <cellStyle name="Comma 4 3 4 2 3 2" xfId="4135" xr:uid="{00000000-0005-0000-0000-00002C100000}"/>
    <cellStyle name="Comma 4 3 4 2 4" xfId="4136" xr:uid="{00000000-0005-0000-0000-00002D100000}"/>
    <cellStyle name="Comma 4 3 4 2 4 2" xfId="4137" xr:uid="{00000000-0005-0000-0000-00002E100000}"/>
    <cellStyle name="Comma 4 3 4 2 5" xfId="4138" xr:uid="{00000000-0005-0000-0000-00002F100000}"/>
    <cellStyle name="Comma 4 3 4 3" xfId="4139" xr:uid="{00000000-0005-0000-0000-000030100000}"/>
    <cellStyle name="Comma 4 3 4 3 2" xfId="4140" xr:uid="{00000000-0005-0000-0000-000031100000}"/>
    <cellStyle name="Comma 4 3 4 3 2 2" xfId="4141" xr:uid="{00000000-0005-0000-0000-000032100000}"/>
    <cellStyle name="Comma 4 3 4 3 3" xfId="4142" xr:uid="{00000000-0005-0000-0000-000033100000}"/>
    <cellStyle name="Comma 4 3 4 3 3 2" xfId="4143" xr:uid="{00000000-0005-0000-0000-000034100000}"/>
    <cellStyle name="Comma 4 3 4 3 4" xfId="4144" xr:uid="{00000000-0005-0000-0000-000035100000}"/>
    <cellStyle name="Comma 4 3 4 4" xfId="4145" xr:uid="{00000000-0005-0000-0000-000036100000}"/>
    <cellStyle name="Comma 4 3 4 4 2" xfId="4146" xr:uid="{00000000-0005-0000-0000-000037100000}"/>
    <cellStyle name="Comma 4 3 4 4 3" xfId="4147" xr:uid="{00000000-0005-0000-0000-000038100000}"/>
    <cellStyle name="Comma 4 3 4 5" xfId="4148" xr:uid="{00000000-0005-0000-0000-000039100000}"/>
    <cellStyle name="Comma 4 3 4 5 2" xfId="4149" xr:uid="{00000000-0005-0000-0000-00003A100000}"/>
    <cellStyle name="Comma 4 3 4 6" xfId="4150" xr:uid="{00000000-0005-0000-0000-00003B100000}"/>
    <cellStyle name="Comma 4 3 4 6 2" xfId="4151" xr:uid="{00000000-0005-0000-0000-00003C100000}"/>
    <cellStyle name="Comma 4 3 4 7" xfId="4152" xr:uid="{00000000-0005-0000-0000-00003D100000}"/>
    <cellStyle name="Comma 4 3 5" xfId="4153" xr:uid="{00000000-0005-0000-0000-00003E100000}"/>
    <cellStyle name="Comma 4 3 5 2" xfId="4154" xr:uid="{00000000-0005-0000-0000-00003F100000}"/>
    <cellStyle name="Comma 4 3 5 2 2" xfId="4155" xr:uid="{00000000-0005-0000-0000-000040100000}"/>
    <cellStyle name="Comma 4 3 5 2 2 2" xfId="4156" xr:uid="{00000000-0005-0000-0000-000041100000}"/>
    <cellStyle name="Comma 4 3 5 2 3" xfId="4157" xr:uid="{00000000-0005-0000-0000-000042100000}"/>
    <cellStyle name="Comma 4 3 5 2 3 2" xfId="4158" xr:uid="{00000000-0005-0000-0000-000043100000}"/>
    <cellStyle name="Comma 4 3 5 2 4" xfId="4159" xr:uid="{00000000-0005-0000-0000-000044100000}"/>
    <cellStyle name="Comma 4 3 5 3" xfId="4160" xr:uid="{00000000-0005-0000-0000-000045100000}"/>
    <cellStyle name="Comma 4 3 5 3 2" xfId="4161" xr:uid="{00000000-0005-0000-0000-000046100000}"/>
    <cellStyle name="Comma 4 3 5 3 3" xfId="4162" xr:uid="{00000000-0005-0000-0000-000047100000}"/>
    <cellStyle name="Comma 4 3 5 4" xfId="4163" xr:uid="{00000000-0005-0000-0000-000048100000}"/>
    <cellStyle name="Comma 4 3 5 4 2" xfId="4164" xr:uid="{00000000-0005-0000-0000-000049100000}"/>
    <cellStyle name="Comma 4 3 5 5" xfId="4165" xr:uid="{00000000-0005-0000-0000-00004A100000}"/>
    <cellStyle name="Comma 4 3 5 5 2" xfId="4166" xr:uid="{00000000-0005-0000-0000-00004B100000}"/>
    <cellStyle name="Comma 4 3 5 6" xfId="4167" xr:uid="{00000000-0005-0000-0000-00004C100000}"/>
    <cellStyle name="Comma 4 3 6" xfId="4168" xr:uid="{00000000-0005-0000-0000-00004D100000}"/>
    <cellStyle name="Comma 4 3 6 2" xfId="4169" xr:uid="{00000000-0005-0000-0000-00004E100000}"/>
    <cellStyle name="Comma 4 3 6 2 2" xfId="4170" xr:uid="{00000000-0005-0000-0000-00004F100000}"/>
    <cellStyle name="Comma 4 3 6 3" xfId="4171" xr:uid="{00000000-0005-0000-0000-000050100000}"/>
    <cellStyle name="Comma 4 3 6 3 2" xfId="4172" xr:uid="{00000000-0005-0000-0000-000051100000}"/>
    <cellStyle name="Comma 4 3 6 4" xfId="4173" xr:uid="{00000000-0005-0000-0000-000052100000}"/>
    <cellStyle name="Comma 4 3 7" xfId="4174" xr:uid="{00000000-0005-0000-0000-000053100000}"/>
    <cellStyle name="Comma 4 3 7 2" xfId="4175" xr:uid="{00000000-0005-0000-0000-000054100000}"/>
    <cellStyle name="Comma 4 3 7 2 2" xfId="4176" xr:uid="{00000000-0005-0000-0000-000055100000}"/>
    <cellStyle name="Comma 4 3 7 3" xfId="4177" xr:uid="{00000000-0005-0000-0000-000056100000}"/>
    <cellStyle name="Comma 4 3 7 3 2" xfId="4178" xr:uid="{00000000-0005-0000-0000-000057100000}"/>
    <cellStyle name="Comma 4 3 7 4" xfId="4179" xr:uid="{00000000-0005-0000-0000-000058100000}"/>
    <cellStyle name="Comma 4 3 8" xfId="4180" xr:uid="{00000000-0005-0000-0000-000059100000}"/>
    <cellStyle name="Comma 4 3 8 2" xfId="4181" xr:uid="{00000000-0005-0000-0000-00005A100000}"/>
    <cellStyle name="Comma 4 3 8 3" xfId="4182" xr:uid="{00000000-0005-0000-0000-00005B100000}"/>
    <cellStyle name="Comma 4 3 9" xfId="4183" xr:uid="{00000000-0005-0000-0000-00005C100000}"/>
    <cellStyle name="Comma 4 3 9 2" xfId="4184" xr:uid="{00000000-0005-0000-0000-00005D100000}"/>
    <cellStyle name="Comma 4 4" xfId="4185" xr:uid="{00000000-0005-0000-0000-00005E100000}"/>
    <cellStyle name="Comma 4 4 10" xfId="4186" xr:uid="{00000000-0005-0000-0000-00005F100000}"/>
    <cellStyle name="Comma 4 4 11" xfId="4187" xr:uid="{00000000-0005-0000-0000-000060100000}"/>
    <cellStyle name="Comma 4 4 2" xfId="4188" xr:uid="{00000000-0005-0000-0000-000061100000}"/>
    <cellStyle name="Comma 4 4 2 2" xfId="4189" xr:uid="{00000000-0005-0000-0000-000062100000}"/>
    <cellStyle name="Comma 4 4 2 2 2" xfId="4190" xr:uid="{00000000-0005-0000-0000-000063100000}"/>
    <cellStyle name="Comma 4 4 2 2 2 2" xfId="4191" xr:uid="{00000000-0005-0000-0000-000064100000}"/>
    <cellStyle name="Comma 4 4 2 2 2 3" xfId="4192" xr:uid="{00000000-0005-0000-0000-000065100000}"/>
    <cellStyle name="Comma 4 4 2 2 3" xfId="4193" xr:uid="{00000000-0005-0000-0000-000066100000}"/>
    <cellStyle name="Comma 4 4 2 2 3 2" xfId="4194" xr:uid="{00000000-0005-0000-0000-000067100000}"/>
    <cellStyle name="Comma 4 4 2 2 4" xfId="4195" xr:uid="{00000000-0005-0000-0000-000068100000}"/>
    <cellStyle name="Comma 4 4 2 2 4 2" xfId="4196" xr:uid="{00000000-0005-0000-0000-000069100000}"/>
    <cellStyle name="Comma 4 4 2 2 5" xfId="4197" xr:uid="{00000000-0005-0000-0000-00006A100000}"/>
    <cellStyle name="Comma 4 4 2 3" xfId="4198" xr:uid="{00000000-0005-0000-0000-00006B100000}"/>
    <cellStyle name="Comma 4 4 2 3 2" xfId="4199" xr:uid="{00000000-0005-0000-0000-00006C100000}"/>
    <cellStyle name="Comma 4 4 2 3 2 2" xfId="4200" xr:uid="{00000000-0005-0000-0000-00006D100000}"/>
    <cellStyle name="Comma 4 4 2 3 3" xfId="4201" xr:uid="{00000000-0005-0000-0000-00006E100000}"/>
    <cellStyle name="Comma 4 4 2 3 3 2" xfId="4202" xr:uid="{00000000-0005-0000-0000-00006F100000}"/>
    <cellStyle name="Comma 4 4 2 3 4" xfId="4203" xr:uid="{00000000-0005-0000-0000-000070100000}"/>
    <cellStyle name="Comma 4 4 2 4" xfId="4204" xr:uid="{00000000-0005-0000-0000-000071100000}"/>
    <cellStyle name="Comma 4 4 2 4 2" xfId="4205" xr:uid="{00000000-0005-0000-0000-000072100000}"/>
    <cellStyle name="Comma 4 4 2 4 3" xfId="4206" xr:uid="{00000000-0005-0000-0000-000073100000}"/>
    <cellStyle name="Comma 4 4 2 5" xfId="4207" xr:uid="{00000000-0005-0000-0000-000074100000}"/>
    <cellStyle name="Comma 4 4 2 5 2" xfId="4208" xr:uid="{00000000-0005-0000-0000-000075100000}"/>
    <cellStyle name="Comma 4 4 2 6" xfId="4209" xr:uid="{00000000-0005-0000-0000-000076100000}"/>
    <cellStyle name="Comma 4 4 2 6 2" xfId="4210" xr:uid="{00000000-0005-0000-0000-000077100000}"/>
    <cellStyle name="Comma 4 4 2 7" xfId="4211" xr:uid="{00000000-0005-0000-0000-000078100000}"/>
    <cellStyle name="Comma 4 4 3" xfId="4212" xr:uid="{00000000-0005-0000-0000-000079100000}"/>
    <cellStyle name="Comma 4 4 3 2" xfId="4213" xr:uid="{00000000-0005-0000-0000-00007A100000}"/>
    <cellStyle name="Comma 4 4 3 2 2" xfId="4214" xr:uid="{00000000-0005-0000-0000-00007B100000}"/>
    <cellStyle name="Comma 4 4 3 2 2 2" xfId="4215" xr:uid="{00000000-0005-0000-0000-00007C100000}"/>
    <cellStyle name="Comma 4 4 3 2 2 3" xfId="4216" xr:uid="{00000000-0005-0000-0000-00007D100000}"/>
    <cellStyle name="Comma 4 4 3 2 3" xfId="4217" xr:uid="{00000000-0005-0000-0000-00007E100000}"/>
    <cellStyle name="Comma 4 4 3 2 3 2" xfId="4218" xr:uid="{00000000-0005-0000-0000-00007F100000}"/>
    <cellStyle name="Comma 4 4 3 2 4" xfId="4219" xr:uid="{00000000-0005-0000-0000-000080100000}"/>
    <cellStyle name="Comma 4 4 3 2 4 2" xfId="4220" xr:uid="{00000000-0005-0000-0000-000081100000}"/>
    <cellStyle name="Comma 4 4 3 2 5" xfId="4221" xr:uid="{00000000-0005-0000-0000-000082100000}"/>
    <cellStyle name="Comma 4 4 3 3" xfId="4222" xr:uid="{00000000-0005-0000-0000-000083100000}"/>
    <cellStyle name="Comma 4 4 3 3 2" xfId="4223" xr:uid="{00000000-0005-0000-0000-000084100000}"/>
    <cellStyle name="Comma 4 4 3 3 2 2" xfId="4224" xr:uid="{00000000-0005-0000-0000-000085100000}"/>
    <cellStyle name="Comma 4 4 3 3 3" xfId="4225" xr:uid="{00000000-0005-0000-0000-000086100000}"/>
    <cellStyle name="Comma 4 4 3 3 3 2" xfId="4226" xr:uid="{00000000-0005-0000-0000-000087100000}"/>
    <cellStyle name="Comma 4 4 3 3 4" xfId="4227" xr:uid="{00000000-0005-0000-0000-000088100000}"/>
    <cellStyle name="Comma 4 4 3 4" xfId="4228" xr:uid="{00000000-0005-0000-0000-000089100000}"/>
    <cellStyle name="Comma 4 4 3 4 2" xfId="4229" xr:uid="{00000000-0005-0000-0000-00008A100000}"/>
    <cellStyle name="Comma 4 4 3 4 3" xfId="4230" xr:uid="{00000000-0005-0000-0000-00008B100000}"/>
    <cellStyle name="Comma 4 4 3 5" xfId="4231" xr:uid="{00000000-0005-0000-0000-00008C100000}"/>
    <cellStyle name="Comma 4 4 3 5 2" xfId="4232" xr:uid="{00000000-0005-0000-0000-00008D100000}"/>
    <cellStyle name="Comma 4 4 3 6" xfId="4233" xr:uid="{00000000-0005-0000-0000-00008E100000}"/>
    <cellStyle name="Comma 4 4 3 6 2" xfId="4234" xr:uid="{00000000-0005-0000-0000-00008F100000}"/>
    <cellStyle name="Comma 4 4 3 7" xfId="4235" xr:uid="{00000000-0005-0000-0000-000090100000}"/>
    <cellStyle name="Comma 4 4 4" xfId="4236" xr:uid="{00000000-0005-0000-0000-000091100000}"/>
    <cellStyle name="Comma 4 4 4 2" xfId="4237" xr:uid="{00000000-0005-0000-0000-000092100000}"/>
    <cellStyle name="Comma 4 4 4 2 2" xfId="4238" xr:uid="{00000000-0005-0000-0000-000093100000}"/>
    <cellStyle name="Comma 4 4 4 2 2 2" xfId="4239" xr:uid="{00000000-0005-0000-0000-000094100000}"/>
    <cellStyle name="Comma 4 4 4 2 3" xfId="4240" xr:uid="{00000000-0005-0000-0000-000095100000}"/>
    <cellStyle name="Comma 4 4 4 2 3 2" xfId="4241" xr:uid="{00000000-0005-0000-0000-000096100000}"/>
    <cellStyle name="Comma 4 4 4 2 4" xfId="4242" xr:uid="{00000000-0005-0000-0000-000097100000}"/>
    <cellStyle name="Comma 4 4 4 3" xfId="4243" xr:uid="{00000000-0005-0000-0000-000098100000}"/>
    <cellStyle name="Comma 4 4 4 3 2" xfId="4244" xr:uid="{00000000-0005-0000-0000-000099100000}"/>
    <cellStyle name="Comma 4 4 4 3 3" xfId="4245" xr:uid="{00000000-0005-0000-0000-00009A100000}"/>
    <cellStyle name="Comma 4 4 4 4" xfId="4246" xr:uid="{00000000-0005-0000-0000-00009B100000}"/>
    <cellStyle name="Comma 4 4 4 4 2" xfId="4247" xr:uid="{00000000-0005-0000-0000-00009C100000}"/>
    <cellStyle name="Comma 4 4 4 5" xfId="4248" xr:uid="{00000000-0005-0000-0000-00009D100000}"/>
    <cellStyle name="Comma 4 4 4 5 2" xfId="4249" xr:uid="{00000000-0005-0000-0000-00009E100000}"/>
    <cellStyle name="Comma 4 4 4 6" xfId="4250" xr:uid="{00000000-0005-0000-0000-00009F100000}"/>
    <cellStyle name="Comma 4 4 5" xfId="4251" xr:uid="{00000000-0005-0000-0000-0000A0100000}"/>
    <cellStyle name="Comma 4 4 5 2" xfId="4252" xr:uid="{00000000-0005-0000-0000-0000A1100000}"/>
    <cellStyle name="Comma 4 4 5 2 2" xfId="4253" xr:uid="{00000000-0005-0000-0000-0000A2100000}"/>
    <cellStyle name="Comma 4 4 5 3" xfId="4254" xr:uid="{00000000-0005-0000-0000-0000A3100000}"/>
    <cellStyle name="Comma 4 4 5 3 2" xfId="4255" xr:uid="{00000000-0005-0000-0000-0000A4100000}"/>
    <cellStyle name="Comma 4 4 5 4" xfId="4256" xr:uid="{00000000-0005-0000-0000-0000A5100000}"/>
    <cellStyle name="Comma 4 4 6" xfId="4257" xr:uid="{00000000-0005-0000-0000-0000A6100000}"/>
    <cellStyle name="Comma 4 4 6 2" xfId="4258" xr:uid="{00000000-0005-0000-0000-0000A7100000}"/>
    <cellStyle name="Comma 4 4 6 2 2" xfId="4259" xr:uid="{00000000-0005-0000-0000-0000A8100000}"/>
    <cellStyle name="Comma 4 4 6 3" xfId="4260" xr:uid="{00000000-0005-0000-0000-0000A9100000}"/>
    <cellStyle name="Comma 4 4 6 3 2" xfId="4261" xr:uid="{00000000-0005-0000-0000-0000AA100000}"/>
    <cellStyle name="Comma 4 4 6 4" xfId="4262" xr:uid="{00000000-0005-0000-0000-0000AB100000}"/>
    <cellStyle name="Comma 4 4 7" xfId="4263" xr:uid="{00000000-0005-0000-0000-0000AC100000}"/>
    <cellStyle name="Comma 4 4 7 2" xfId="4264" xr:uid="{00000000-0005-0000-0000-0000AD100000}"/>
    <cellStyle name="Comma 4 4 7 3" xfId="4265" xr:uid="{00000000-0005-0000-0000-0000AE100000}"/>
    <cellStyle name="Comma 4 4 8" xfId="4266" xr:uid="{00000000-0005-0000-0000-0000AF100000}"/>
    <cellStyle name="Comma 4 4 8 2" xfId="4267" xr:uid="{00000000-0005-0000-0000-0000B0100000}"/>
    <cellStyle name="Comma 4 4 9" xfId="4268" xr:uid="{00000000-0005-0000-0000-0000B1100000}"/>
    <cellStyle name="Comma 4 4 9 2" xfId="4269" xr:uid="{00000000-0005-0000-0000-0000B2100000}"/>
    <cellStyle name="Comma 4 5" xfId="4270" xr:uid="{00000000-0005-0000-0000-0000B3100000}"/>
    <cellStyle name="Comma 4 5 2" xfId="4271" xr:uid="{00000000-0005-0000-0000-0000B4100000}"/>
    <cellStyle name="Comma 4 5 2 2" xfId="4272" xr:uid="{00000000-0005-0000-0000-0000B5100000}"/>
    <cellStyle name="Comma 4 5 2 2 2" xfId="4273" xr:uid="{00000000-0005-0000-0000-0000B6100000}"/>
    <cellStyle name="Comma 4 5 2 2 2 2" xfId="4274" xr:uid="{00000000-0005-0000-0000-0000B7100000}"/>
    <cellStyle name="Comma 4 5 2 2 2 3" xfId="4275" xr:uid="{00000000-0005-0000-0000-0000B8100000}"/>
    <cellStyle name="Comma 4 5 2 2 3" xfId="4276" xr:uid="{00000000-0005-0000-0000-0000B9100000}"/>
    <cellStyle name="Comma 4 5 2 2 3 2" xfId="4277" xr:uid="{00000000-0005-0000-0000-0000BA100000}"/>
    <cellStyle name="Comma 4 5 2 2 4" xfId="4278" xr:uid="{00000000-0005-0000-0000-0000BB100000}"/>
    <cellStyle name="Comma 4 5 2 2 4 2" xfId="4279" xr:uid="{00000000-0005-0000-0000-0000BC100000}"/>
    <cellStyle name="Comma 4 5 2 2 5" xfId="4280" xr:uid="{00000000-0005-0000-0000-0000BD100000}"/>
    <cellStyle name="Comma 4 5 2 3" xfId="4281" xr:uid="{00000000-0005-0000-0000-0000BE100000}"/>
    <cellStyle name="Comma 4 5 2 3 2" xfId="4282" xr:uid="{00000000-0005-0000-0000-0000BF100000}"/>
    <cellStyle name="Comma 4 5 2 3 2 2" xfId="4283" xr:uid="{00000000-0005-0000-0000-0000C0100000}"/>
    <cellStyle name="Comma 4 5 2 3 3" xfId="4284" xr:uid="{00000000-0005-0000-0000-0000C1100000}"/>
    <cellStyle name="Comma 4 5 2 3 3 2" xfId="4285" xr:uid="{00000000-0005-0000-0000-0000C2100000}"/>
    <cellStyle name="Comma 4 5 2 3 4" xfId="4286" xr:uid="{00000000-0005-0000-0000-0000C3100000}"/>
    <cellStyle name="Comma 4 5 2 4" xfId="4287" xr:uid="{00000000-0005-0000-0000-0000C4100000}"/>
    <cellStyle name="Comma 4 5 2 4 2" xfId="4288" xr:uid="{00000000-0005-0000-0000-0000C5100000}"/>
    <cellStyle name="Comma 4 5 2 4 3" xfId="4289" xr:uid="{00000000-0005-0000-0000-0000C6100000}"/>
    <cellStyle name="Comma 4 5 2 5" xfId="4290" xr:uid="{00000000-0005-0000-0000-0000C7100000}"/>
    <cellStyle name="Comma 4 5 2 5 2" xfId="4291" xr:uid="{00000000-0005-0000-0000-0000C8100000}"/>
    <cellStyle name="Comma 4 5 2 6" xfId="4292" xr:uid="{00000000-0005-0000-0000-0000C9100000}"/>
    <cellStyle name="Comma 4 5 2 6 2" xfId="4293" xr:uid="{00000000-0005-0000-0000-0000CA100000}"/>
    <cellStyle name="Comma 4 5 2 7" xfId="4294" xr:uid="{00000000-0005-0000-0000-0000CB100000}"/>
    <cellStyle name="Comma 4 5 3" xfId="4295" xr:uid="{00000000-0005-0000-0000-0000CC100000}"/>
    <cellStyle name="Comma 4 5 3 2" xfId="4296" xr:uid="{00000000-0005-0000-0000-0000CD100000}"/>
    <cellStyle name="Comma 4 5 3 2 2" xfId="4297" xr:uid="{00000000-0005-0000-0000-0000CE100000}"/>
    <cellStyle name="Comma 4 5 3 2 3" xfId="4298" xr:uid="{00000000-0005-0000-0000-0000CF100000}"/>
    <cellStyle name="Comma 4 5 3 3" xfId="4299" xr:uid="{00000000-0005-0000-0000-0000D0100000}"/>
    <cellStyle name="Comma 4 5 3 3 2" xfId="4300" xr:uid="{00000000-0005-0000-0000-0000D1100000}"/>
    <cellStyle name="Comma 4 5 3 4" xfId="4301" xr:uid="{00000000-0005-0000-0000-0000D2100000}"/>
    <cellStyle name="Comma 4 5 3 4 2" xfId="4302" xr:uid="{00000000-0005-0000-0000-0000D3100000}"/>
    <cellStyle name="Comma 4 5 3 5" xfId="4303" xr:uid="{00000000-0005-0000-0000-0000D4100000}"/>
    <cellStyle name="Comma 4 5 4" xfId="4304" xr:uid="{00000000-0005-0000-0000-0000D5100000}"/>
    <cellStyle name="Comma 4 5 4 2" xfId="4305" xr:uid="{00000000-0005-0000-0000-0000D6100000}"/>
    <cellStyle name="Comma 4 5 4 2 2" xfId="4306" xr:uid="{00000000-0005-0000-0000-0000D7100000}"/>
    <cellStyle name="Comma 4 5 4 3" xfId="4307" xr:uid="{00000000-0005-0000-0000-0000D8100000}"/>
    <cellStyle name="Comma 4 5 4 3 2" xfId="4308" xr:uid="{00000000-0005-0000-0000-0000D9100000}"/>
    <cellStyle name="Comma 4 5 4 4" xfId="4309" xr:uid="{00000000-0005-0000-0000-0000DA100000}"/>
    <cellStyle name="Comma 4 5 5" xfId="4310" xr:uid="{00000000-0005-0000-0000-0000DB100000}"/>
    <cellStyle name="Comma 4 5 5 2" xfId="4311" xr:uid="{00000000-0005-0000-0000-0000DC100000}"/>
    <cellStyle name="Comma 4 5 5 3" xfId="4312" xr:uid="{00000000-0005-0000-0000-0000DD100000}"/>
    <cellStyle name="Comma 4 5 6" xfId="4313" xr:uid="{00000000-0005-0000-0000-0000DE100000}"/>
    <cellStyle name="Comma 4 5 6 2" xfId="4314" xr:uid="{00000000-0005-0000-0000-0000DF100000}"/>
    <cellStyle name="Comma 4 5 7" xfId="4315" xr:uid="{00000000-0005-0000-0000-0000E0100000}"/>
    <cellStyle name="Comma 4 5 7 2" xfId="4316" xr:uid="{00000000-0005-0000-0000-0000E1100000}"/>
    <cellStyle name="Comma 4 5 8" xfId="4317" xr:uid="{00000000-0005-0000-0000-0000E2100000}"/>
    <cellStyle name="Comma 4 6" xfId="4318" xr:uid="{00000000-0005-0000-0000-0000E3100000}"/>
    <cellStyle name="Comma 4 6 2" xfId="4319" xr:uid="{00000000-0005-0000-0000-0000E4100000}"/>
    <cellStyle name="Comma 4 6 2 2" xfId="4320" xr:uid="{00000000-0005-0000-0000-0000E5100000}"/>
    <cellStyle name="Comma 4 6 2 2 2" xfId="4321" xr:uid="{00000000-0005-0000-0000-0000E6100000}"/>
    <cellStyle name="Comma 4 6 2 2 3" xfId="4322" xr:uid="{00000000-0005-0000-0000-0000E7100000}"/>
    <cellStyle name="Comma 4 6 2 3" xfId="4323" xr:uid="{00000000-0005-0000-0000-0000E8100000}"/>
    <cellStyle name="Comma 4 6 2 3 2" xfId="4324" xr:uid="{00000000-0005-0000-0000-0000E9100000}"/>
    <cellStyle name="Comma 4 6 2 4" xfId="4325" xr:uid="{00000000-0005-0000-0000-0000EA100000}"/>
    <cellStyle name="Comma 4 6 2 4 2" xfId="4326" xr:uid="{00000000-0005-0000-0000-0000EB100000}"/>
    <cellStyle name="Comma 4 6 2 5" xfId="4327" xr:uid="{00000000-0005-0000-0000-0000EC100000}"/>
    <cellStyle name="Comma 4 6 3" xfId="4328" xr:uid="{00000000-0005-0000-0000-0000ED100000}"/>
    <cellStyle name="Comma 4 6 3 2" xfId="4329" xr:uid="{00000000-0005-0000-0000-0000EE100000}"/>
    <cellStyle name="Comma 4 6 3 2 2" xfId="4330" xr:uid="{00000000-0005-0000-0000-0000EF100000}"/>
    <cellStyle name="Comma 4 6 3 3" xfId="4331" xr:uid="{00000000-0005-0000-0000-0000F0100000}"/>
    <cellStyle name="Comma 4 6 3 3 2" xfId="4332" xr:uid="{00000000-0005-0000-0000-0000F1100000}"/>
    <cellStyle name="Comma 4 6 3 4" xfId="4333" xr:uid="{00000000-0005-0000-0000-0000F2100000}"/>
    <cellStyle name="Comma 4 6 4" xfId="4334" xr:uid="{00000000-0005-0000-0000-0000F3100000}"/>
    <cellStyle name="Comma 4 6 4 2" xfId="4335" xr:uid="{00000000-0005-0000-0000-0000F4100000}"/>
    <cellStyle name="Comma 4 6 4 3" xfId="4336" xr:uid="{00000000-0005-0000-0000-0000F5100000}"/>
    <cellStyle name="Comma 4 6 5" xfId="4337" xr:uid="{00000000-0005-0000-0000-0000F6100000}"/>
    <cellStyle name="Comma 4 6 5 2" xfId="4338" xr:uid="{00000000-0005-0000-0000-0000F7100000}"/>
    <cellStyle name="Comma 4 6 6" xfId="4339" xr:uid="{00000000-0005-0000-0000-0000F8100000}"/>
    <cellStyle name="Comma 4 6 6 2" xfId="4340" xr:uid="{00000000-0005-0000-0000-0000F9100000}"/>
    <cellStyle name="Comma 4 6 7" xfId="4341" xr:uid="{00000000-0005-0000-0000-0000FA100000}"/>
    <cellStyle name="Comma 4 7" xfId="4342" xr:uid="{00000000-0005-0000-0000-0000FB100000}"/>
    <cellStyle name="Comma 4 7 2" xfId="4343" xr:uid="{00000000-0005-0000-0000-0000FC100000}"/>
    <cellStyle name="Comma 4 7 2 2" xfId="4344" xr:uid="{00000000-0005-0000-0000-0000FD100000}"/>
    <cellStyle name="Comma 4 7 2 2 2" xfId="4345" xr:uid="{00000000-0005-0000-0000-0000FE100000}"/>
    <cellStyle name="Comma 4 7 2 2 3" xfId="4346" xr:uid="{00000000-0005-0000-0000-0000FF100000}"/>
    <cellStyle name="Comma 4 7 2 3" xfId="4347" xr:uid="{00000000-0005-0000-0000-000000110000}"/>
    <cellStyle name="Comma 4 7 2 3 2" xfId="4348" xr:uid="{00000000-0005-0000-0000-000001110000}"/>
    <cellStyle name="Comma 4 7 2 4" xfId="4349" xr:uid="{00000000-0005-0000-0000-000002110000}"/>
    <cellStyle name="Comma 4 7 2 4 2" xfId="4350" xr:uid="{00000000-0005-0000-0000-000003110000}"/>
    <cellStyle name="Comma 4 7 2 5" xfId="4351" xr:uid="{00000000-0005-0000-0000-000004110000}"/>
    <cellStyle name="Comma 4 7 3" xfId="4352" xr:uid="{00000000-0005-0000-0000-000005110000}"/>
    <cellStyle name="Comma 4 7 3 2" xfId="4353" xr:uid="{00000000-0005-0000-0000-000006110000}"/>
    <cellStyle name="Comma 4 7 3 2 2" xfId="4354" xr:uid="{00000000-0005-0000-0000-000007110000}"/>
    <cellStyle name="Comma 4 7 3 3" xfId="4355" xr:uid="{00000000-0005-0000-0000-000008110000}"/>
    <cellStyle name="Comma 4 7 3 3 2" xfId="4356" xr:uid="{00000000-0005-0000-0000-000009110000}"/>
    <cellStyle name="Comma 4 7 3 4" xfId="4357" xr:uid="{00000000-0005-0000-0000-00000A110000}"/>
    <cellStyle name="Comma 4 7 4" xfId="4358" xr:uid="{00000000-0005-0000-0000-00000B110000}"/>
    <cellStyle name="Comma 4 7 4 2" xfId="4359" xr:uid="{00000000-0005-0000-0000-00000C110000}"/>
    <cellStyle name="Comma 4 7 4 3" xfId="4360" xr:uid="{00000000-0005-0000-0000-00000D110000}"/>
    <cellStyle name="Comma 4 7 5" xfId="4361" xr:uid="{00000000-0005-0000-0000-00000E110000}"/>
    <cellStyle name="Comma 4 7 5 2" xfId="4362" xr:uid="{00000000-0005-0000-0000-00000F110000}"/>
    <cellStyle name="Comma 4 7 6" xfId="4363" xr:uid="{00000000-0005-0000-0000-000010110000}"/>
    <cellStyle name="Comma 4 7 6 2" xfId="4364" xr:uid="{00000000-0005-0000-0000-000011110000}"/>
    <cellStyle name="Comma 4 7 7" xfId="4365" xr:uid="{00000000-0005-0000-0000-000012110000}"/>
    <cellStyle name="Comma 4 8" xfId="4366" xr:uid="{00000000-0005-0000-0000-000013110000}"/>
    <cellStyle name="Comma 4 8 2" xfId="4367" xr:uid="{00000000-0005-0000-0000-000014110000}"/>
    <cellStyle name="Comma 4 8 2 2" xfId="4368" xr:uid="{00000000-0005-0000-0000-000015110000}"/>
    <cellStyle name="Comma 4 8 2 2 2" xfId="4369" xr:uid="{00000000-0005-0000-0000-000016110000}"/>
    <cellStyle name="Comma 4 8 2 3" xfId="4370" xr:uid="{00000000-0005-0000-0000-000017110000}"/>
    <cellStyle name="Comma 4 8 2 3 2" xfId="4371" xr:uid="{00000000-0005-0000-0000-000018110000}"/>
    <cellStyle name="Comma 4 8 2 4" xfId="4372" xr:uid="{00000000-0005-0000-0000-000019110000}"/>
    <cellStyle name="Comma 4 8 3" xfId="4373" xr:uid="{00000000-0005-0000-0000-00001A110000}"/>
    <cellStyle name="Comma 4 8 3 2" xfId="4374" xr:uid="{00000000-0005-0000-0000-00001B110000}"/>
    <cellStyle name="Comma 4 8 3 3" xfId="4375" xr:uid="{00000000-0005-0000-0000-00001C110000}"/>
    <cellStyle name="Comma 4 8 4" xfId="4376" xr:uid="{00000000-0005-0000-0000-00001D110000}"/>
    <cellStyle name="Comma 4 8 4 2" xfId="4377" xr:uid="{00000000-0005-0000-0000-00001E110000}"/>
    <cellStyle name="Comma 4 8 5" xfId="4378" xr:uid="{00000000-0005-0000-0000-00001F110000}"/>
    <cellStyle name="Comma 4 8 5 2" xfId="4379" xr:uid="{00000000-0005-0000-0000-000020110000}"/>
    <cellStyle name="Comma 4 8 6" xfId="4380" xr:uid="{00000000-0005-0000-0000-000021110000}"/>
    <cellStyle name="Comma 4 9" xfId="4381" xr:uid="{00000000-0005-0000-0000-000022110000}"/>
    <cellStyle name="Comma 4 9 2" xfId="4382" xr:uid="{00000000-0005-0000-0000-000023110000}"/>
    <cellStyle name="Comma 4 9 2 2" xfId="4383" xr:uid="{00000000-0005-0000-0000-000024110000}"/>
    <cellStyle name="Comma 4 9 3" xfId="4384" xr:uid="{00000000-0005-0000-0000-000025110000}"/>
    <cellStyle name="Comma 4 9 3 2" xfId="4385" xr:uid="{00000000-0005-0000-0000-000026110000}"/>
    <cellStyle name="Comma 4 9 4" xfId="4386" xr:uid="{00000000-0005-0000-0000-000027110000}"/>
    <cellStyle name="Comma 40" xfId="4387" xr:uid="{00000000-0005-0000-0000-000028110000}"/>
    <cellStyle name="Comma 41" xfId="4388" xr:uid="{00000000-0005-0000-0000-000029110000}"/>
    <cellStyle name="Comma 42" xfId="4389" xr:uid="{00000000-0005-0000-0000-00002A110000}"/>
    <cellStyle name="Comma 43" xfId="4390" xr:uid="{00000000-0005-0000-0000-00002B110000}"/>
    <cellStyle name="Comma 44" xfId="4391" xr:uid="{00000000-0005-0000-0000-00002C110000}"/>
    <cellStyle name="Comma 45" xfId="4392" xr:uid="{00000000-0005-0000-0000-00002D110000}"/>
    <cellStyle name="Comma 46" xfId="4393" xr:uid="{00000000-0005-0000-0000-00002E110000}"/>
    <cellStyle name="Comma 47" xfId="4394" xr:uid="{00000000-0005-0000-0000-00002F110000}"/>
    <cellStyle name="Comma 48" xfId="4395" xr:uid="{00000000-0005-0000-0000-000030110000}"/>
    <cellStyle name="Comma 49" xfId="4396" xr:uid="{00000000-0005-0000-0000-000031110000}"/>
    <cellStyle name="Comma 5" xfId="4397" xr:uid="{00000000-0005-0000-0000-000032110000}"/>
    <cellStyle name="Comma 5 2" xfId="4398" xr:uid="{00000000-0005-0000-0000-000033110000}"/>
    <cellStyle name="Comma 5 2 2" xfId="4399" xr:uid="{00000000-0005-0000-0000-000034110000}"/>
    <cellStyle name="Comma 5 2 2 2" xfId="4400" xr:uid="{00000000-0005-0000-0000-000035110000}"/>
    <cellStyle name="Comma 5 2 2 2 2" xfId="4401" xr:uid="{00000000-0005-0000-0000-000036110000}"/>
    <cellStyle name="Comma 5 2 2 3" xfId="4402" xr:uid="{00000000-0005-0000-0000-000037110000}"/>
    <cellStyle name="Comma 5 2 2 4" xfId="4403" xr:uid="{00000000-0005-0000-0000-000038110000}"/>
    <cellStyle name="Comma 5 2 3" xfId="4404" xr:uid="{00000000-0005-0000-0000-000039110000}"/>
    <cellStyle name="Comma 5 2 3 2" xfId="4405" xr:uid="{00000000-0005-0000-0000-00003A110000}"/>
    <cellStyle name="Comma 5 2 4" xfId="4406" xr:uid="{00000000-0005-0000-0000-00003B110000}"/>
    <cellStyle name="Comma 5 2 5" xfId="4407" xr:uid="{00000000-0005-0000-0000-00003C110000}"/>
    <cellStyle name="Comma 5 3" xfId="4408" xr:uid="{00000000-0005-0000-0000-00003D110000}"/>
    <cellStyle name="Comma 5 3 2" xfId="4409" xr:uid="{00000000-0005-0000-0000-00003E110000}"/>
    <cellStyle name="Comma 5 3 2 2" xfId="4410" xr:uid="{00000000-0005-0000-0000-00003F110000}"/>
    <cellStyle name="Comma 5 3 3" xfId="4411" xr:uid="{00000000-0005-0000-0000-000040110000}"/>
    <cellStyle name="Comma 5 3 4" xfId="4412" xr:uid="{00000000-0005-0000-0000-000041110000}"/>
    <cellStyle name="Comma 5 4" xfId="4413" xr:uid="{00000000-0005-0000-0000-000042110000}"/>
    <cellStyle name="Comma 5 4 2" xfId="4414" xr:uid="{00000000-0005-0000-0000-000043110000}"/>
    <cellStyle name="Comma 5 4 2 2" xfId="4415" xr:uid="{00000000-0005-0000-0000-000044110000}"/>
    <cellStyle name="Comma 5 4 3" xfId="4416" xr:uid="{00000000-0005-0000-0000-000045110000}"/>
    <cellStyle name="Comma 5 4 4" xfId="4417" xr:uid="{00000000-0005-0000-0000-000046110000}"/>
    <cellStyle name="Comma 5 5" xfId="4418" xr:uid="{00000000-0005-0000-0000-000047110000}"/>
    <cellStyle name="Comma 5 5 2" xfId="4419" xr:uid="{00000000-0005-0000-0000-000048110000}"/>
    <cellStyle name="Comma 5 5 2 2" xfId="4420" xr:uid="{00000000-0005-0000-0000-000049110000}"/>
    <cellStyle name="Comma 5 5 3" xfId="4421" xr:uid="{00000000-0005-0000-0000-00004A110000}"/>
    <cellStyle name="Comma 5 5 4" xfId="4422" xr:uid="{00000000-0005-0000-0000-00004B110000}"/>
    <cellStyle name="Comma 5 6" xfId="4423" xr:uid="{00000000-0005-0000-0000-00004C110000}"/>
    <cellStyle name="Comma 5 6 2" xfId="4424" xr:uid="{00000000-0005-0000-0000-00004D110000}"/>
    <cellStyle name="Comma 5 7" xfId="4425" xr:uid="{00000000-0005-0000-0000-00004E110000}"/>
    <cellStyle name="Comma 5 8" xfId="4426" xr:uid="{00000000-0005-0000-0000-00004F110000}"/>
    <cellStyle name="Comma 5 9" xfId="4427" xr:uid="{00000000-0005-0000-0000-000050110000}"/>
    <cellStyle name="Comma 50" xfId="4428" xr:uid="{00000000-0005-0000-0000-000051110000}"/>
    <cellStyle name="Comma 51" xfId="4429" xr:uid="{00000000-0005-0000-0000-000052110000}"/>
    <cellStyle name="Comma 52" xfId="4430" xr:uid="{00000000-0005-0000-0000-000053110000}"/>
    <cellStyle name="Comma 53" xfId="4431" xr:uid="{00000000-0005-0000-0000-000054110000}"/>
    <cellStyle name="Comma 54" xfId="4432" xr:uid="{00000000-0005-0000-0000-000055110000}"/>
    <cellStyle name="Comma 55" xfId="4433" xr:uid="{00000000-0005-0000-0000-000056110000}"/>
    <cellStyle name="Comma 56" xfId="4434" xr:uid="{00000000-0005-0000-0000-000057110000}"/>
    <cellStyle name="Comma 57" xfId="4435" xr:uid="{00000000-0005-0000-0000-000058110000}"/>
    <cellStyle name="Comma 58" xfId="4436" xr:uid="{00000000-0005-0000-0000-000059110000}"/>
    <cellStyle name="Comma 59" xfId="4437" xr:uid="{00000000-0005-0000-0000-00005A110000}"/>
    <cellStyle name="Comma 6" xfId="4438" xr:uid="{00000000-0005-0000-0000-00005B110000}"/>
    <cellStyle name="Comma 6 2" xfId="4439" xr:uid="{00000000-0005-0000-0000-00005C110000}"/>
    <cellStyle name="Comma 6 2 2" xfId="4440" xr:uid="{00000000-0005-0000-0000-00005D110000}"/>
    <cellStyle name="Comma 6 2 2 2" xfId="4441" xr:uid="{00000000-0005-0000-0000-00005E110000}"/>
    <cellStyle name="Comma 6 2 3" xfId="4442" xr:uid="{00000000-0005-0000-0000-00005F110000}"/>
    <cellStyle name="Comma 6 2 4" xfId="4443" xr:uid="{00000000-0005-0000-0000-000060110000}"/>
    <cellStyle name="Comma 6 3" xfId="4444" xr:uid="{00000000-0005-0000-0000-000061110000}"/>
    <cellStyle name="Comma 6 3 2" xfId="4445" xr:uid="{00000000-0005-0000-0000-000062110000}"/>
    <cellStyle name="Comma 6 3 3" xfId="4446" xr:uid="{00000000-0005-0000-0000-000063110000}"/>
    <cellStyle name="Comma 6 4" xfId="4447" xr:uid="{00000000-0005-0000-0000-000064110000}"/>
    <cellStyle name="Comma 6 4 2" xfId="4448" xr:uid="{00000000-0005-0000-0000-000065110000}"/>
    <cellStyle name="Comma 6 4 2 2" xfId="4449" xr:uid="{00000000-0005-0000-0000-000066110000}"/>
    <cellStyle name="Comma 6 4 3" xfId="4450" xr:uid="{00000000-0005-0000-0000-000067110000}"/>
    <cellStyle name="Comma 6 4 4" xfId="4451" xr:uid="{00000000-0005-0000-0000-000068110000}"/>
    <cellStyle name="Comma 6 4 5" xfId="4452" xr:uid="{00000000-0005-0000-0000-000069110000}"/>
    <cellStyle name="Comma 6 4 5 2" xfId="4453" xr:uid="{00000000-0005-0000-0000-00006A110000}"/>
    <cellStyle name="Comma 6 5" xfId="4454" xr:uid="{00000000-0005-0000-0000-00006B110000}"/>
    <cellStyle name="Comma 6 6" xfId="4455" xr:uid="{00000000-0005-0000-0000-00006C110000}"/>
    <cellStyle name="Comma 60" xfId="4456" xr:uid="{00000000-0005-0000-0000-00006D110000}"/>
    <cellStyle name="Comma 61" xfId="4457" xr:uid="{00000000-0005-0000-0000-00006E110000}"/>
    <cellStyle name="Comma 62" xfId="4458" xr:uid="{00000000-0005-0000-0000-00006F110000}"/>
    <cellStyle name="Comma 63" xfId="4459" xr:uid="{00000000-0005-0000-0000-000070110000}"/>
    <cellStyle name="Comma 64" xfId="4460" xr:uid="{00000000-0005-0000-0000-000071110000}"/>
    <cellStyle name="Comma 65" xfId="4461" xr:uid="{00000000-0005-0000-0000-000072110000}"/>
    <cellStyle name="Comma 66" xfId="4462" xr:uid="{00000000-0005-0000-0000-000073110000}"/>
    <cellStyle name="Comma 67" xfId="4463" xr:uid="{00000000-0005-0000-0000-000074110000}"/>
    <cellStyle name="Comma 68" xfId="4464" xr:uid="{00000000-0005-0000-0000-000075110000}"/>
    <cellStyle name="Comma 69" xfId="4465" xr:uid="{00000000-0005-0000-0000-000076110000}"/>
    <cellStyle name="Comma 7" xfId="4466" xr:uid="{00000000-0005-0000-0000-000077110000}"/>
    <cellStyle name="Comma 7 10" xfId="4467" xr:uid="{00000000-0005-0000-0000-000078110000}"/>
    <cellStyle name="Comma 7 10 2" xfId="4468" xr:uid="{00000000-0005-0000-0000-000079110000}"/>
    <cellStyle name="Comma 7 10 2 2" xfId="4469" xr:uid="{00000000-0005-0000-0000-00007A110000}"/>
    <cellStyle name="Comma 7 10 3" xfId="4470" xr:uid="{00000000-0005-0000-0000-00007B110000}"/>
    <cellStyle name="Comma 7 10 3 2" xfId="4471" xr:uid="{00000000-0005-0000-0000-00007C110000}"/>
    <cellStyle name="Comma 7 10 4" xfId="4472" xr:uid="{00000000-0005-0000-0000-00007D110000}"/>
    <cellStyle name="Comma 7 10 4 2" xfId="4473" xr:uid="{00000000-0005-0000-0000-00007E110000}"/>
    <cellStyle name="Comma 7 10 5" xfId="4474" xr:uid="{00000000-0005-0000-0000-00007F110000}"/>
    <cellStyle name="Comma 7 10 6" xfId="4475" xr:uid="{00000000-0005-0000-0000-000080110000}"/>
    <cellStyle name="Comma 7 11" xfId="4476" xr:uid="{00000000-0005-0000-0000-000081110000}"/>
    <cellStyle name="Comma 7 11 2" xfId="4477" xr:uid="{00000000-0005-0000-0000-000082110000}"/>
    <cellStyle name="Comma 7 11 2 2" xfId="4478" xr:uid="{00000000-0005-0000-0000-000083110000}"/>
    <cellStyle name="Comma 7 11 3" xfId="4479" xr:uid="{00000000-0005-0000-0000-000084110000}"/>
    <cellStyle name="Comma 7 11 3 2" xfId="4480" xr:uid="{00000000-0005-0000-0000-000085110000}"/>
    <cellStyle name="Comma 7 11 4" xfId="4481" xr:uid="{00000000-0005-0000-0000-000086110000}"/>
    <cellStyle name="Comma 7 11 5" xfId="4482" xr:uid="{00000000-0005-0000-0000-000087110000}"/>
    <cellStyle name="Comma 7 12" xfId="4483" xr:uid="{00000000-0005-0000-0000-000088110000}"/>
    <cellStyle name="Comma 7 12 2" xfId="4484" xr:uid="{00000000-0005-0000-0000-000089110000}"/>
    <cellStyle name="Comma 7 13" xfId="4485" xr:uid="{00000000-0005-0000-0000-00008A110000}"/>
    <cellStyle name="Comma 7 13 2" xfId="4486" xr:uid="{00000000-0005-0000-0000-00008B110000}"/>
    <cellStyle name="Comma 7 14" xfId="4487" xr:uid="{00000000-0005-0000-0000-00008C110000}"/>
    <cellStyle name="Comma 7 14 2" xfId="4488" xr:uid="{00000000-0005-0000-0000-00008D110000}"/>
    <cellStyle name="Comma 7 15" xfId="4489" xr:uid="{00000000-0005-0000-0000-00008E110000}"/>
    <cellStyle name="Comma 7 16" xfId="4490" xr:uid="{00000000-0005-0000-0000-00008F110000}"/>
    <cellStyle name="Comma 7 17" xfId="4491" xr:uid="{00000000-0005-0000-0000-000090110000}"/>
    <cellStyle name="Comma 7 2" xfId="4492" xr:uid="{00000000-0005-0000-0000-000091110000}"/>
    <cellStyle name="Comma 7 2 10" xfId="4493" xr:uid="{00000000-0005-0000-0000-000092110000}"/>
    <cellStyle name="Comma 7 2 10 2" xfId="4494" xr:uid="{00000000-0005-0000-0000-000093110000}"/>
    <cellStyle name="Comma 7 2 11" xfId="4495" xr:uid="{00000000-0005-0000-0000-000094110000}"/>
    <cellStyle name="Comma 7 2 11 2" xfId="4496" xr:uid="{00000000-0005-0000-0000-000095110000}"/>
    <cellStyle name="Comma 7 2 12" xfId="4497" xr:uid="{00000000-0005-0000-0000-000096110000}"/>
    <cellStyle name="Comma 7 2 13" xfId="4498" xr:uid="{00000000-0005-0000-0000-000097110000}"/>
    <cellStyle name="Comma 7 2 14" xfId="4499" xr:uid="{00000000-0005-0000-0000-000098110000}"/>
    <cellStyle name="Comma 7 2 2" xfId="4500" xr:uid="{00000000-0005-0000-0000-000099110000}"/>
    <cellStyle name="Comma 7 2 2 10" xfId="4501" xr:uid="{00000000-0005-0000-0000-00009A110000}"/>
    <cellStyle name="Comma 7 2 2 11" xfId="4502" xr:uid="{00000000-0005-0000-0000-00009B110000}"/>
    <cellStyle name="Comma 7 2 2 12" xfId="4503" xr:uid="{00000000-0005-0000-0000-00009C110000}"/>
    <cellStyle name="Comma 7 2 2 2" xfId="4504" xr:uid="{00000000-0005-0000-0000-00009D110000}"/>
    <cellStyle name="Comma 7 2 2 2 2" xfId="4505" xr:uid="{00000000-0005-0000-0000-00009E110000}"/>
    <cellStyle name="Comma 7 2 2 2 2 2" xfId="4506" xr:uid="{00000000-0005-0000-0000-00009F110000}"/>
    <cellStyle name="Comma 7 2 2 2 3" xfId="4507" xr:uid="{00000000-0005-0000-0000-0000A0110000}"/>
    <cellStyle name="Comma 7 2 2 2 3 2" xfId="4508" xr:uid="{00000000-0005-0000-0000-0000A1110000}"/>
    <cellStyle name="Comma 7 2 2 2 4" xfId="4509" xr:uid="{00000000-0005-0000-0000-0000A2110000}"/>
    <cellStyle name="Comma 7 2 2 2 4 2" xfId="4510" xr:uid="{00000000-0005-0000-0000-0000A3110000}"/>
    <cellStyle name="Comma 7 2 2 2 5" xfId="4511" xr:uid="{00000000-0005-0000-0000-0000A4110000}"/>
    <cellStyle name="Comma 7 2 2 2 6" xfId="4512" xr:uid="{00000000-0005-0000-0000-0000A5110000}"/>
    <cellStyle name="Comma 7 2 2 3" xfId="4513" xr:uid="{00000000-0005-0000-0000-0000A6110000}"/>
    <cellStyle name="Comma 7 2 2 3 2" xfId="4514" xr:uid="{00000000-0005-0000-0000-0000A7110000}"/>
    <cellStyle name="Comma 7 2 2 3 2 2" xfId="4515" xr:uid="{00000000-0005-0000-0000-0000A8110000}"/>
    <cellStyle name="Comma 7 2 2 3 3" xfId="4516" xr:uid="{00000000-0005-0000-0000-0000A9110000}"/>
    <cellStyle name="Comma 7 2 2 3 3 2" xfId="4517" xr:uid="{00000000-0005-0000-0000-0000AA110000}"/>
    <cellStyle name="Comma 7 2 2 3 4" xfId="4518" xr:uid="{00000000-0005-0000-0000-0000AB110000}"/>
    <cellStyle name="Comma 7 2 2 3 4 2" xfId="4519" xr:uid="{00000000-0005-0000-0000-0000AC110000}"/>
    <cellStyle name="Comma 7 2 2 3 5" xfId="4520" xr:uid="{00000000-0005-0000-0000-0000AD110000}"/>
    <cellStyle name="Comma 7 2 2 3 6" xfId="4521" xr:uid="{00000000-0005-0000-0000-0000AE110000}"/>
    <cellStyle name="Comma 7 2 2 4" xfId="4522" xr:uid="{00000000-0005-0000-0000-0000AF110000}"/>
    <cellStyle name="Comma 7 2 2 4 2" xfId="4523" xr:uid="{00000000-0005-0000-0000-0000B0110000}"/>
    <cellStyle name="Comma 7 2 2 4 2 2" xfId="4524" xr:uid="{00000000-0005-0000-0000-0000B1110000}"/>
    <cellStyle name="Comma 7 2 2 4 3" xfId="4525" xr:uid="{00000000-0005-0000-0000-0000B2110000}"/>
    <cellStyle name="Comma 7 2 2 4 3 2" xfId="4526" xr:uid="{00000000-0005-0000-0000-0000B3110000}"/>
    <cellStyle name="Comma 7 2 2 4 4" xfId="4527" xr:uid="{00000000-0005-0000-0000-0000B4110000}"/>
    <cellStyle name="Comma 7 2 2 4 4 2" xfId="4528" xr:uid="{00000000-0005-0000-0000-0000B5110000}"/>
    <cellStyle name="Comma 7 2 2 4 5" xfId="4529" xr:uid="{00000000-0005-0000-0000-0000B6110000}"/>
    <cellStyle name="Comma 7 2 2 4 6" xfId="4530" xr:uid="{00000000-0005-0000-0000-0000B7110000}"/>
    <cellStyle name="Comma 7 2 2 5" xfId="4531" xr:uid="{00000000-0005-0000-0000-0000B8110000}"/>
    <cellStyle name="Comma 7 2 2 5 2" xfId="4532" xr:uid="{00000000-0005-0000-0000-0000B9110000}"/>
    <cellStyle name="Comma 7 2 2 5 2 2" xfId="4533" xr:uid="{00000000-0005-0000-0000-0000BA110000}"/>
    <cellStyle name="Comma 7 2 2 5 3" xfId="4534" xr:uid="{00000000-0005-0000-0000-0000BB110000}"/>
    <cellStyle name="Comma 7 2 2 5 3 2" xfId="4535" xr:uid="{00000000-0005-0000-0000-0000BC110000}"/>
    <cellStyle name="Comma 7 2 2 5 4" xfId="4536" xr:uid="{00000000-0005-0000-0000-0000BD110000}"/>
    <cellStyle name="Comma 7 2 2 5 4 2" xfId="4537" xr:uid="{00000000-0005-0000-0000-0000BE110000}"/>
    <cellStyle name="Comma 7 2 2 5 5" xfId="4538" xr:uid="{00000000-0005-0000-0000-0000BF110000}"/>
    <cellStyle name="Comma 7 2 2 5 6" xfId="4539" xr:uid="{00000000-0005-0000-0000-0000C0110000}"/>
    <cellStyle name="Comma 7 2 2 6" xfId="4540" xr:uid="{00000000-0005-0000-0000-0000C1110000}"/>
    <cellStyle name="Comma 7 2 2 6 2" xfId="4541" xr:uid="{00000000-0005-0000-0000-0000C2110000}"/>
    <cellStyle name="Comma 7 2 2 6 2 2" xfId="4542" xr:uid="{00000000-0005-0000-0000-0000C3110000}"/>
    <cellStyle name="Comma 7 2 2 6 3" xfId="4543" xr:uid="{00000000-0005-0000-0000-0000C4110000}"/>
    <cellStyle name="Comma 7 2 2 6 3 2" xfId="4544" xr:uid="{00000000-0005-0000-0000-0000C5110000}"/>
    <cellStyle name="Comma 7 2 2 6 4" xfId="4545" xr:uid="{00000000-0005-0000-0000-0000C6110000}"/>
    <cellStyle name="Comma 7 2 2 6 5" xfId="4546" xr:uid="{00000000-0005-0000-0000-0000C7110000}"/>
    <cellStyle name="Comma 7 2 2 7" xfId="4547" xr:uid="{00000000-0005-0000-0000-0000C8110000}"/>
    <cellStyle name="Comma 7 2 2 7 2" xfId="4548" xr:uid="{00000000-0005-0000-0000-0000C9110000}"/>
    <cellStyle name="Comma 7 2 2 8" xfId="4549" xr:uid="{00000000-0005-0000-0000-0000CA110000}"/>
    <cellStyle name="Comma 7 2 2 8 2" xfId="4550" xr:uid="{00000000-0005-0000-0000-0000CB110000}"/>
    <cellStyle name="Comma 7 2 2 9" xfId="4551" xr:uid="{00000000-0005-0000-0000-0000CC110000}"/>
    <cellStyle name="Comma 7 2 2 9 2" xfId="4552" xr:uid="{00000000-0005-0000-0000-0000CD110000}"/>
    <cellStyle name="Comma 7 2 3" xfId="4553" xr:uid="{00000000-0005-0000-0000-0000CE110000}"/>
    <cellStyle name="Comma 7 2 3 10" xfId="4554" xr:uid="{00000000-0005-0000-0000-0000CF110000}"/>
    <cellStyle name="Comma 7 2 3 2" xfId="4555" xr:uid="{00000000-0005-0000-0000-0000D0110000}"/>
    <cellStyle name="Comma 7 2 3 2 2" xfId="4556" xr:uid="{00000000-0005-0000-0000-0000D1110000}"/>
    <cellStyle name="Comma 7 2 3 2 2 2" xfId="4557" xr:uid="{00000000-0005-0000-0000-0000D2110000}"/>
    <cellStyle name="Comma 7 2 3 2 3" xfId="4558" xr:uid="{00000000-0005-0000-0000-0000D3110000}"/>
    <cellStyle name="Comma 7 2 3 2 3 2" xfId="4559" xr:uid="{00000000-0005-0000-0000-0000D4110000}"/>
    <cellStyle name="Comma 7 2 3 2 4" xfId="4560" xr:uid="{00000000-0005-0000-0000-0000D5110000}"/>
    <cellStyle name="Comma 7 2 3 2 4 2" xfId="4561" xr:uid="{00000000-0005-0000-0000-0000D6110000}"/>
    <cellStyle name="Comma 7 2 3 2 5" xfId="4562" xr:uid="{00000000-0005-0000-0000-0000D7110000}"/>
    <cellStyle name="Comma 7 2 3 2 6" xfId="4563" xr:uid="{00000000-0005-0000-0000-0000D8110000}"/>
    <cellStyle name="Comma 7 2 3 3" xfId="4564" xr:uid="{00000000-0005-0000-0000-0000D9110000}"/>
    <cellStyle name="Comma 7 2 3 3 2" xfId="4565" xr:uid="{00000000-0005-0000-0000-0000DA110000}"/>
    <cellStyle name="Comma 7 2 3 3 2 2" xfId="4566" xr:uid="{00000000-0005-0000-0000-0000DB110000}"/>
    <cellStyle name="Comma 7 2 3 3 3" xfId="4567" xr:uid="{00000000-0005-0000-0000-0000DC110000}"/>
    <cellStyle name="Comma 7 2 3 3 3 2" xfId="4568" xr:uid="{00000000-0005-0000-0000-0000DD110000}"/>
    <cellStyle name="Comma 7 2 3 3 4" xfId="4569" xr:uid="{00000000-0005-0000-0000-0000DE110000}"/>
    <cellStyle name="Comma 7 2 3 3 4 2" xfId="4570" xr:uid="{00000000-0005-0000-0000-0000DF110000}"/>
    <cellStyle name="Comma 7 2 3 3 5" xfId="4571" xr:uid="{00000000-0005-0000-0000-0000E0110000}"/>
    <cellStyle name="Comma 7 2 3 3 6" xfId="4572" xr:uid="{00000000-0005-0000-0000-0000E1110000}"/>
    <cellStyle name="Comma 7 2 3 4" xfId="4573" xr:uid="{00000000-0005-0000-0000-0000E2110000}"/>
    <cellStyle name="Comma 7 2 3 4 2" xfId="4574" xr:uid="{00000000-0005-0000-0000-0000E3110000}"/>
    <cellStyle name="Comma 7 2 3 4 2 2" xfId="4575" xr:uid="{00000000-0005-0000-0000-0000E4110000}"/>
    <cellStyle name="Comma 7 2 3 4 3" xfId="4576" xr:uid="{00000000-0005-0000-0000-0000E5110000}"/>
    <cellStyle name="Comma 7 2 3 4 3 2" xfId="4577" xr:uid="{00000000-0005-0000-0000-0000E6110000}"/>
    <cellStyle name="Comma 7 2 3 4 4" xfId="4578" xr:uid="{00000000-0005-0000-0000-0000E7110000}"/>
    <cellStyle name="Comma 7 2 3 4 4 2" xfId="4579" xr:uid="{00000000-0005-0000-0000-0000E8110000}"/>
    <cellStyle name="Comma 7 2 3 4 5" xfId="4580" xr:uid="{00000000-0005-0000-0000-0000E9110000}"/>
    <cellStyle name="Comma 7 2 3 4 6" xfId="4581" xr:uid="{00000000-0005-0000-0000-0000EA110000}"/>
    <cellStyle name="Comma 7 2 3 5" xfId="4582" xr:uid="{00000000-0005-0000-0000-0000EB110000}"/>
    <cellStyle name="Comma 7 2 3 5 2" xfId="4583" xr:uid="{00000000-0005-0000-0000-0000EC110000}"/>
    <cellStyle name="Comma 7 2 3 5 2 2" xfId="4584" xr:uid="{00000000-0005-0000-0000-0000ED110000}"/>
    <cellStyle name="Comma 7 2 3 5 3" xfId="4585" xr:uid="{00000000-0005-0000-0000-0000EE110000}"/>
    <cellStyle name="Comma 7 2 3 5 3 2" xfId="4586" xr:uid="{00000000-0005-0000-0000-0000EF110000}"/>
    <cellStyle name="Comma 7 2 3 5 4" xfId="4587" xr:uid="{00000000-0005-0000-0000-0000F0110000}"/>
    <cellStyle name="Comma 7 2 3 5 5" xfId="4588" xr:uid="{00000000-0005-0000-0000-0000F1110000}"/>
    <cellStyle name="Comma 7 2 3 6" xfId="4589" xr:uid="{00000000-0005-0000-0000-0000F2110000}"/>
    <cellStyle name="Comma 7 2 3 6 2" xfId="4590" xr:uid="{00000000-0005-0000-0000-0000F3110000}"/>
    <cellStyle name="Comma 7 2 3 7" xfId="4591" xr:uid="{00000000-0005-0000-0000-0000F4110000}"/>
    <cellStyle name="Comma 7 2 3 7 2" xfId="4592" xr:uid="{00000000-0005-0000-0000-0000F5110000}"/>
    <cellStyle name="Comma 7 2 3 8" xfId="4593" xr:uid="{00000000-0005-0000-0000-0000F6110000}"/>
    <cellStyle name="Comma 7 2 3 8 2" xfId="4594" xr:uid="{00000000-0005-0000-0000-0000F7110000}"/>
    <cellStyle name="Comma 7 2 3 9" xfId="4595" xr:uid="{00000000-0005-0000-0000-0000F8110000}"/>
    <cellStyle name="Comma 7 2 4" xfId="4596" xr:uid="{00000000-0005-0000-0000-0000F9110000}"/>
    <cellStyle name="Comma 7 2 4 10" xfId="4597" xr:uid="{00000000-0005-0000-0000-0000FA110000}"/>
    <cellStyle name="Comma 7 2 4 2" xfId="4598" xr:uid="{00000000-0005-0000-0000-0000FB110000}"/>
    <cellStyle name="Comma 7 2 4 2 2" xfId="4599" xr:uid="{00000000-0005-0000-0000-0000FC110000}"/>
    <cellStyle name="Comma 7 2 4 2 2 2" xfId="4600" xr:uid="{00000000-0005-0000-0000-0000FD110000}"/>
    <cellStyle name="Comma 7 2 4 2 3" xfId="4601" xr:uid="{00000000-0005-0000-0000-0000FE110000}"/>
    <cellStyle name="Comma 7 2 4 2 3 2" xfId="4602" xr:uid="{00000000-0005-0000-0000-0000FF110000}"/>
    <cellStyle name="Comma 7 2 4 2 4" xfId="4603" xr:uid="{00000000-0005-0000-0000-000000120000}"/>
    <cellStyle name="Comma 7 2 4 2 4 2" xfId="4604" xr:uid="{00000000-0005-0000-0000-000001120000}"/>
    <cellStyle name="Comma 7 2 4 2 5" xfId="4605" xr:uid="{00000000-0005-0000-0000-000002120000}"/>
    <cellStyle name="Comma 7 2 4 2 6" xfId="4606" xr:uid="{00000000-0005-0000-0000-000003120000}"/>
    <cellStyle name="Comma 7 2 4 3" xfId="4607" xr:uid="{00000000-0005-0000-0000-000004120000}"/>
    <cellStyle name="Comma 7 2 4 3 2" xfId="4608" xr:uid="{00000000-0005-0000-0000-000005120000}"/>
    <cellStyle name="Comma 7 2 4 3 2 2" xfId="4609" xr:uid="{00000000-0005-0000-0000-000006120000}"/>
    <cellStyle name="Comma 7 2 4 3 3" xfId="4610" xr:uid="{00000000-0005-0000-0000-000007120000}"/>
    <cellStyle name="Comma 7 2 4 3 3 2" xfId="4611" xr:uid="{00000000-0005-0000-0000-000008120000}"/>
    <cellStyle name="Comma 7 2 4 3 4" xfId="4612" xr:uid="{00000000-0005-0000-0000-000009120000}"/>
    <cellStyle name="Comma 7 2 4 3 4 2" xfId="4613" xr:uid="{00000000-0005-0000-0000-00000A120000}"/>
    <cellStyle name="Comma 7 2 4 3 5" xfId="4614" xr:uid="{00000000-0005-0000-0000-00000B120000}"/>
    <cellStyle name="Comma 7 2 4 3 6" xfId="4615" xr:uid="{00000000-0005-0000-0000-00000C120000}"/>
    <cellStyle name="Comma 7 2 4 4" xfId="4616" xr:uid="{00000000-0005-0000-0000-00000D120000}"/>
    <cellStyle name="Comma 7 2 4 4 2" xfId="4617" xr:uid="{00000000-0005-0000-0000-00000E120000}"/>
    <cellStyle name="Comma 7 2 4 4 2 2" xfId="4618" xr:uid="{00000000-0005-0000-0000-00000F120000}"/>
    <cellStyle name="Comma 7 2 4 4 3" xfId="4619" xr:uid="{00000000-0005-0000-0000-000010120000}"/>
    <cellStyle name="Comma 7 2 4 4 3 2" xfId="4620" xr:uid="{00000000-0005-0000-0000-000011120000}"/>
    <cellStyle name="Comma 7 2 4 4 4" xfId="4621" xr:uid="{00000000-0005-0000-0000-000012120000}"/>
    <cellStyle name="Comma 7 2 4 4 4 2" xfId="4622" xr:uid="{00000000-0005-0000-0000-000013120000}"/>
    <cellStyle name="Comma 7 2 4 4 5" xfId="4623" xr:uid="{00000000-0005-0000-0000-000014120000}"/>
    <cellStyle name="Comma 7 2 4 4 6" xfId="4624" xr:uid="{00000000-0005-0000-0000-000015120000}"/>
    <cellStyle name="Comma 7 2 4 5" xfId="4625" xr:uid="{00000000-0005-0000-0000-000016120000}"/>
    <cellStyle name="Comma 7 2 4 5 2" xfId="4626" xr:uid="{00000000-0005-0000-0000-000017120000}"/>
    <cellStyle name="Comma 7 2 4 5 2 2" xfId="4627" xr:uid="{00000000-0005-0000-0000-000018120000}"/>
    <cellStyle name="Comma 7 2 4 5 3" xfId="4628" xr:uid="{00000000-0005-0000-0000-000019120000}"/>
    <cellStyle name="Comma 7 2 4 5 3 2" xfId="4629" xr:uid="{00000000-0005-0000-0000-00001A120000}"/>
    <cellStyle name="Comma 7 2 4 5 4" xfId="4630" xr:uid="{00000000-0005-0000-0000-00001B120000}"/>
    <cellStyle name="Comma 7 2 4 5 5" xfId="4631" xr:uid="{00000000-0005-0000-0000-00001C120000}"/>
    <cellStyle name="Comma 7 2 4 6" xfId="4632" xr:uid="{00000000-0005-0000-0000-00001D120000}"/>
    <cellStyle name="Comma 7 2 4 6 2" xfId="4633" xr:uid="{00000000-0005-0000-0000-00001E120000}"/>
    <cellStyle name="Comma 7 2 4 7" xfId="4634" xr:uid="{00000000-0005-0000-0000-00001F120000}"/>
    <cellStyle name="Comma 7 2 4 7 2" xfId="4635" xr:uid="{00000000-0005-0000-0000-000020120000}"/>
    <cellStyle name="Comma 7 2 4 8" xfId="4636" xr:uid="{00000000-0005-0000-0000-000021120000}"/>
    <cellStyle name="Comma 7 2 4 8 2" xfId="4637" xr:uid="{00000000-0005-0000-0000-000022120000}"/>
    <cellStyle name="Comma 7 2 4 9" xfId="4638" xr:uid="{00000000-0005-0000-0000-000023120000}"/>
    <cellStyle name="Comma 7 2 5" xfId="4639" xr:uid="{00000000-0005-0000-0000-000024120000}"/>
    <cellStyle name="Comma 7 2 5 2" xfId="4640" xr:uid="{00000000-0005-0000-0000-000025120000}"/>
    <cellStyle name="Comma 7 2 5 2 2" xfId="4641" xr:uid="{00000000-0005-0000-0000-000026120000}"/>
    <cellStyle name="Comma 7 2 5 3" xfId="4642" xr:uid="{00000000-0005-0000-0000-000027120000}"/>
    <cellStyle name="Comma 7 2 5 3 2" xfId="4643" xr:uid="{00000000-0005-0000-0000-000028120000}"/>
    <cellStyle name="Comma 7 2 5 4" xfId="4644" xr:uid="{00000000-0005-0000-0000-000029120000}"/>
    <cellStyle name="Comma 7 2 5 4 2" xfId="4645" xr:uid="{00000000-0005-0000-0000-00002A120000}"/>
    <cellStyle name="Comma 7 2 5 5" xfId="4646" xr:uid="{00000000-0005-0000-0000-00002B120000}"/>
    <cellStyle name="Comma 7 2 5 6" xfId="4647" xr:uid="{00000000-0005-0000-0000-00002C120000}"/>
    <cellStyle name="Comma 7 2 6" xfId="4648" xr:uid="{00000000-0005-0000-0000-00002D120000}"/>
    <cellStyle name="Comma 7 2 6 2" xfId="4649" xr:uid="{00000000-0005-0000-0000-00002E120000}"/>
    <cellStyle name="Comma 7 2 6 2 2" xfId="4650" xr:uid="{00000000-0005-0000-0000-00002F120000}"/>
    <cellStyle name="Comma 7 2 6 3" xfId="4651" xr:uid="{00000000-0005-0000-0000-000030120000}"/>
    <cellStyle name="Comma 7 2 6 3 2" xfId="4652" xr:uid="{00000000-0005-0000-0000-000031120000}"/>
    <cellStyle name="Comma 7 2 6 4" xfId="4653" xr:uid="{00000000-0005-0000-0000-000032120000}"/>
    <cellStyle name="Comma 7 2 6 4 2" xfId="4654" xr:uid="{00000000-0005-0000-0000-000033120000}"/>
    <cellStyle name="Comma 7 2 6 5" xfId="4655" xr:uid="{00000000-0005-0000-0000-000034120000}"/>
    <cellStyle name="Comma 7 2 6 6" xfId="4656" xr:uid="{00000000-0005-0000-0000-000035120000}"/>
    <cellStyle name="Comma 7 2 7" xfId="4657" xr:uid="{00000000-0005-0000-0000-000036120000}"/>
    <cellStyle name="Comma 7 2 7 2" xfId="4658" xr:uid="{00000000-0005-0000-0000-000037120000}"/>
    <cellStyle name="Comma 7 2 7 2 2" xfId="4659" xr:uid="{00000000-0005-0000-0000-000038120000}"/>
    <cellStyle name="Comma 7 2 7 3" xfId="4660" xr:uid="{00000000-0005-0000-0000-000039120000}"/>
    <cellStyle name="Comma 7 2 7 3 2" xfId="4661" xr:uid="{00000000-0005-0000-0000-00003A120000}"/>
    <cellStyle name="Comma 7 2 7 4" xfId="4662" xr:uid="{00000000-0005-0000-0000-00003B120000}"/>
    <cellStyle name="Comma 7 2 7 4 2" xfId="4663" xr:uid="{00000000-0005-0000-0000-00003C120000}"/>
    <cellStyle name="Comma 7 2 7 5" xfId="4664" xr:uid="{00000000-0005-0000-0000-00003D120000}"/>
    <cellStyle name="Comma 7 2 7 6" xfId="4665" xr:uid="{00000000-0005-0000-0000-00003E120000}"/>
    <cellStyle name="Comma 7 2 8" xfId="4666" xr:uid="{00000000-0005-0000-0000-00003F120000}"/>
    <cellStyle name="Comma 7 2 8 2" xfId="4667" xr:uid="{00000000-0005-0000-0000-000040120000}"/>
    <cellStyle name="Comma 7 2 8 2 2" xfId="4668" xr:uid="{00000000-0005-0000-0000-000041120000}"/>
    <cellStyle name="Comma 7 2 8 3" xfId="4669" xr:uid="{00000000-0005-0000-0000-000042120000}"/>
    <cellStyle name="Comma 7 2 8 3 2" xfId="4670" xr:uid="{00000000-0005-0000-0000-000043120000}"/>
    <cellStyle name="Comma 7 2 8 4" xfId="4671" xr:uid="{00000000-0005-0000-0000-000044120000}"/>
    <cellStyle name="Comma 7 2 8 5" xfId="4672" xr:uid="{00000000-0005-0000-0000-000045120000}"/>
    <cellStyle name="Comma 7 2 9" xfId="4673" xr:uid="{00000000-0005-0000-0000-000046120000}"/>
    <cellStyle name="Comma 7 2 9 2" xfId="4674" xr:uid="{00000000-0005-0000-0000-000047120000}"/>
    <cellStyle name="Comma 7 3" xfId="4675" xr:uid="{00000000-0005-0000-0000-000048120000}"/>
    <cellStyle name="Comma 7 3 10" xfId="4676" xr:uid="{00000000-0005-0000-0000-000049120000}"/>
    <cellStyle name="Comma 7 3 10 2" xfId="4677" xr:uid="{00000000-0005-0000-0000-00004A120000}"/>
    <cellStyle name="Comma 7 3 11" xfId="4678" xr:uid="{00000000-0005-0000-0000-00004B120000}"/>
    <cellStyle name="Comma 7 3 11 2" xfId="4679" xr:uid="{00000000-0005-0000-0000-00004C120000}"/>
    <cellStyle name="Comma 7 3 12" xfId="4680" xr:uid="{00000000-0005-0000-0000-00004D120000}"/>
    <cellStyle name="Comma 7 3 13" xfId="4681" xr:uid="{00000000-0005-0000-0000-00004E120000}"/>
    <cellStyle name="Comma 7 3 14" xfId="4682" xr:uid="{00000000-0005-0000-0000-00004F120000}"/>
    <cellStyle name="Comma 7 3 2" xfId="4683" xr:uid="{00000000-0005-0000-0000-000050120000}"/>
    <cellStyle name="Comma 7 3 2 10" xfId="4684" xr:uid="{00000000-0005-0000-0000-000051120000}"/>
    <cellStyle name="Comma 7 3 2 11" xfId="4685" xr:uid="{00000000-0005-0000-0000-000052120000}"/>
    <cellStyle name="Comma 7 3 2 12" xfId="4686" xr:uid="{00000000-0005-0000-0000-000053120000}"/>
    <cellStyle name="Comma 7 3 2 2" xfId="4687" xr:uid="{00000000-0005-0000-0000-000054120000}"/>
    <cellStyle name="Comma 7 3 2 2 2" xfId="4688" xr:uid="{00000000-0005-0000-0000-000055120000}"/>
    <cellStyle name="Comma 7 3 2 2 2 2" xfId="4689" xr:uid="{00000000-0005-0000-0000-000056120000}"/>
    <cellStyle name="Comma 7 3 2 2 3" xfId="4690" xr:uid="{00000000-0005-0000-0000-000057120000}"/>
    <cellStyle name="Comma 7 3 2 2 3 2" xfId="4691" xr:uid="{00000000-0005-0000-0000-000058120000}"/>
    <cellStyle name="Comma 7 3 2 2 4" xfId="4692" xr:uid="{00000000-0005-0000-0000-000059120000}"/>
    <cellStyle name="Comma 7 3 2 2 4 2" xfId="4693" xr:uid="{00000000-0005-0000-0000-00005A120000}"/>
    <cellStyle name="Comma 7 3 2 2 5" xfId="4694" xr:uid="{00000000-0005-0000-0000-00005B120000}"/>
    <cellStyle name="Comma 7 3 2 2 6" xfId="4695" xr:uid="{00000000-0005-0000-0000-00005C120000}"/>
    <cellStyle name="Comma 7 3 2 3" xfId="4696" xr:uid="{00000000-0005-0000-0000-00005D120000}"/>
    <cellStyle name="Comma 7 3 2 3 2" xfId="4697" xr:uid="{00000000-0005-0000-0000-00005E120000}"/>
    <cellStyle name="Comma 7 3 2 3 2 2" xfId="4698" xr:uid="{00000000-0005-0000-0000-00005F120000}"/>
    <cellStyle name="Comma 7 3 2 3 3" xfId="4699" xr:uid="{00000000-0005-0000-0000-000060120000}"/>
    <cellStyle name="Comma 7 3 2 3 3 2" xfId="4700" xr:uid="{00000000-0005-0000-0000-000061120000}"/>
    <cellStyle name="Comma 7 3 2 3 4" xfId="4701" xr:uid="{00000000-0005-0000-0000-000062120000}"/>
    <cellStyle name="Comma 7 3 2 3 4 2" xfId="4702" xr:uid="{00000000-0005-0000-0000-000063120000}"/>
    <cellStyle name="Comma 7 3 2 3 5" xfId="4703" xr:uid="{00000000-0005-0000-0000-000064120000}"/>
    <cellStyle name="Comma 7 3 2 3 6" xfId="4704" xr:uid="{00000000-0005-0000-0000-000065120000}"/>
    <cellStyle name="Comma 7 3 2 4" xfId="4705" xr:uid="{00000000-0005-0000-0000-000066120000}"/>
    <cellStyle name="Comma 7 3 2 4 2" xfId="4706" xr:uid="{00000000-0005-0000-0000-000067120000}"/>
    <cellStyle name="Comma 7 3 2 4 2 2" xfId="4707" xr:uid="{00000000-0005-0000-0000-000068120000}"/>
    <cellStyle name="Comma 7 3 2 4 3" xfId="4708" xr:uid="{00000000-0005-0000-0000-000069120000}"/>
    <cellStyle name="Comma 7 3 2 4 3 2" xfId="4709" xr:uid="{00000000-0005-0000-0000-00006A120000}"/>
    <cellStyle name="Comma 7 3 2 4 4" xfId="4710" xr:uid="{00000000-0005-0000-0000-00006B120000}"/>
    <cellStyle name="Comma 7 3 2 4 4 2" xfId="4711" xr:uid="{00000000-0005-0000-0000-00006C120000}"/>
    <cellStyle name="Comma 7 3 2 4 5" xfId="4712" xr:uid="{00000000-0005-0000-0000-00006D120000}"/>
    <cellStyle name="Comma 7 3 2 4 6" xfId="4713" xr:uid="{00000000-0005-0000-0000-00006E120000}"/>
    <cellStyle name="Comma 7 3 2 5" xfId="4714" xr:uid="{00000000-0005-0000-0000-00006F120000}"/>
    <cellStyle name="Comma 7 3 2 5 2" xfId="4715" xr:uid="{00000000-0005-0000-0000-000070120000}"/>
    <cellStyle name="Comma 7 3 2 5 2 2" xfId="4716" xr:uid="{00000000-0005-0000-0000-000071120000}"/>
    <cellStyle name="Comma 7 3 2 5 3" xfId="4717" xr:uid="{00000000-0005-0000-0000-000072120000}"/>
    <cellStyle name="Comma 7 3 2 5 3 2" xfId="4718" xr:uid="{00000000-0005-0000-0000-000073120000}"/>
    <cellStyle name="Comma 7 3 2 5 4" xfId="4719" xr:uid="{00000000-0005-0000-0000-000074120000}"/>
    <cellStyle name="Comma 7 3 2 5 4 2" xfId="4720" xr:uid="{00000000-0005-0000-0000-000075120000}"/>
    <cellStyle name="Comma 7 3 2 5 5" xfId="4721" xr:uid="{00000000-0005-0000-0000-000076120000}"/>
    <cellStyle name="Comma 7 3 2 5 6" xfId="4722" xr:uid="{00000000-0005-0000-0000-000077120000}"/>
    <cellStyle name="Comma 7 3 2 6" xfId="4723" xr:uid="{00000000-0005-0000-0000-000078120000}"/>
    <cellStyle name="Comma 7 3 2 6 2" xfId="4724" xr:uid="{00000000-0005-0000-0000-000079120000}"/>
    <cellStyle name="Comma 7 3 2 6 2 2" xfId="4725" xr:uid="{00000000-0005-0000-0000-00007A120000}"/>
    <cellStyle name="Comma 7 3 2 6 3" xfId="4726" xr:uid="{00000000-0005-0000-0000-00007B120000}"/>
    <cellStyle name="Comma 7 3 2 6 3 2" xfId="4727" xr:uid="{00000000-0005-0000-0000-00007C120000}"/>
    <cellStyle name="Comma 7 3 2 6 4" xfId="4728" xr:uid="{00000000-0005-0000-0000-00007D120000}"/>
    <cellStyle name="Comma 7 3 2 6 5" xfId="4729" xr:uid="{00000000-0005-0000-0000-00007E120000}"/>
    <cellStyle name="Comma 7 3 2 7" xfId="4730" xr:uid="{00000000-0005-0000-0000-00007F120000}"/>
    <cellStyle name="Comma 7 3 2 7 2" xfId="4731" xr:uid="{00000000-0005-0000-0000-000080120000}"/>
    <cellStyle name="Comma 7 3 2 8" xfId="4732" xr:uid="{00000000-0005-0000-0000-000081120000}"/>
    <cellStyle name="Comma 7 3 2 8 2" xfId="4733" xr:uid="{00000000-0005-0000-0000-000082120000}"/>
    <cellStyle name="Comma 7 3 2 9" xfId="4734" xr:uid="{00000000-0005-0000-0000-000083120000}"/>
    <cellStyle name="Comma 7 3 2 9 2" xfId="4735" xr:uid="{00000000-0005-0000-0000-000084120000}"/>
    <cellStyle name="Comma 7 3 3" xfId="4736" xr:uid="{00000000-0005-0000-0000-000085120000}"/>
    <cellStyle name="Comma 7 3 3 10" xfId="4737" xr:uid="{00000000-0005-0000-0000-000086120000}"/>
    <cellStyle name="Comma 7 3 3 2" xfId="4738" xr:uid="{00000000-0005-0000-0000-000087120000}"/>
    <cellStyle name="Comma 7 3 3 2 2" xfId="4739" xr:uid="{00000000-0005-0000-0000-000088120000}"/>
    <cellStyle name="Comma 7 3 3 2 2 2" xfId="4740" xr:uid="{00000000-0005-0000-0000-000089120000}"/>
    <cellStyle name="Comma 7 3 3 2 3" xfId="4741" xr:uid="{00000000-0005-0000-0000-00008A120000}"/>
    <cellStyle name="Comma 7 3 3 2 3 2" xfId="4742" xr:uid="{00000000-0005-0000-0000-00008B120000}"/>
    <cellStyle name="Comma 7 3 3 2 4" xfId="4743" xr:uid="{00000000-0005-0000-0000-00008C120000}"/>
    <cellStyle name="Comma 7 3 3 2 4 2" xfId="4744" xr:uid="{00000000-0005-0000-0000-00008D120000}"/>
    <cellStyle name="Comma 7 3 3 2 5" xfId="4745" xr:uid="{00000000-0005-0000-0000-00008E120000}"/>
    <cellStyle name="Comma 7 3 3 2 6" xfId="4746" xr:uid="{00000000-0005-0000-0000-00008F120000}"/>
    <cellStyle name="Comma 7 3 3 3" xfId="4747" xr:uid="{00000000-0005-0000-0000-000090120000}"/>
    <cellStyle name="Comma 7 3 3 3 2" xfId="4748" xr:uid="{00000000-0005-0000-0000-000091120000}"/>
    <cellStyle name="Comma 7 3 3 3 2 2" xfId="4749" xr:uid="{00000000-0005-0000-0000-000092120000}"/>
    <cellStyle name="Comma 7 3 3 3 3" xfId="4750" xr:uid="{00000000-0005-0000-0000-000093120000}"/>
    <cellStyle name="Comma 7 3 3 3 3 2" xfId="4751" xr:uid="{00000000-0005-0000-0000-000094120000}"/>
    <cellStyle name="Comma 7 3 3 3 4" xfId="4752" xr:uid="{00000000-0005-0000-0000-000095120000}"/>
    <cellStyle name="Comma 7 3 3 3 4 2" xfId="4753" xr:uid="{00000000-0005-0000-0000-000096120000}"/>
    <cellStyle name="Comma 7 3 3 3 5" xfId="4754" xr:uid="{00000000-0005-0000-0000-000097120000}"/>
    <cellStyle name="Comma 7 3 3 3 6" xfId="4755" xr:uid="{00000000-0005-0000-0000-000098120000}"/>
    <cellStyle name="Comma 7 3 3 4" xfId="4756" xr:uid="{00000000-0005-0000-0000-000099120000}"/>
    <cellStyle name="Comma 7 3 3 4 2" xfId="4757" xr:uid="{00000000-0005-0000-0000-00009A120000}"/>
    <cellStyle name="Comma 7 3 3 4 2 2" xfId="4758" xr:uid="{00000000-0005-0000-0000-00009B120000}"/>
    <cellStyle name="Comma 7 3 3 4 3" xfId="4759" xr:uid="{00000000-0005-0000-0000-00009C120000}"/>
    <cellStyle name="Comma 7 3 3 4 3 2" xfId="4760" xr:uid="{00000000-0005-0000-0000-00009D120000}"/>
    <cellStyle name="Comma 7 3 3 4 4" xfId="4761" xr:uid="{00000000-0005-0000-0000-00009E120000}"/>
    <cellStyle name="Comma 7 3 3 4 4 2" xfId="4762" xr:uid="{00000000-0005-0000-0000-00009F120000}"/>
    <cellStyle name="Comma 7 3 3 4 5" xfId="4763" xr:uid="{00000000-0005-0000-0000-0000A0120000}"/>
    <cellStyle name="Comma 7 3 3 4 6" xfId="4764" xr:uid="{00000000-0005-0000-0000-0000A1120000}"/>
    <cellStyle name="Comma 7 3 3 5" xfId="4765" xr:uid="{00000000-0005-0000-0000-0000A2120000}"/>
    <cellStyle name="Comma 7 3 3 5 2" xfId="4766" xr:uid="{00000000-0005-0000-0000-0000A3120000}"/>
    <cellStyle name="Comma 7 3 3 5 2 2" xfId="4767" xr:uid="{00000000-0005-0000-0000-0000A4120000}"/>
    <cellStyle name="Comma 7 3 3 5 3" xfId="4768" xr:uid="{00000000-0005-0000-0000-0000A5120000}"/>
    <cellStyle name="Comma 7 3 3 5 3 2" xfId="4769" xr:uid="{00000000-0005-0000-0000-0000A6120000}"/>
    <cellStyle name="Comma 7 3 3 5 4" xfId="4770" xr:uid="{00000000-0005-0000-0000-0000A7120000}"/>
    <cellStyle name="Comma 7 3 3 5 5" xfId="4771" xr:uid="{00000000-0005-0000-0000-0000A8120000}"/>
    <cellStyle name="Comma 7 3 3 6" xfId="4772" xr:uid="{00000000-0005-0000-0000-0000A9120000}"/>
    <cellStyle name="Comma 7 3 3 6 2" xfId="4773" xr:uid="{00000000-0005-0000-0000-0000AA120000}"/>
    <cellStyle name="Comma 7 3 3 7" xfId="4774" xr:uid="{00000000-0005-0000-0000-0000AB120000}"/>
    <cellStyle name="Comma 7 3 3 7 2" xfId="4775" xr:uid="{00000000-0005-0000-0000-0000AC120000}"/>
    <cellStyle name="Comma 7 3 3 8" xfId="4776" xr:uid="{00000000-0005-0000-0000-0000AD120000}"/>
    <cellStyle name="Comma 7 3 3 8 2" xfId="4777" xr:uid="{00000000-0005-0000-0000-0000AE120000}"/>
    <cellStyle name="Comma 7 3 3 9" xfId="4778" xr:uid="{00000000-0005-0000-0000-0000AF120000}"/>
    <cellStyle name="Comma 7 3 4" xfId="4779" xr:uid="{00000000-0005-0000-0000-0000B0120000}"/>
    <cellStyle name="Comma 7 3 4 10" xfId="4780" xr:uid="{00000000-0005-0000-0000-0000B1120000}"/>
    <cellStyle name="Comma 7 3 4 2" xfId="4781" xr:uid="{00000000-0005-0000-0000-0000B2120000}"/>
    <cellStyle name="Comma 7 3 4 2 2" xfId="4782" xr:uid="{00000000-0005-0000-0000-0000B3120000}"/>
    <cellStyle name="Comma 7 3 4 2 2 2" xfId="4783" xr:uid="{00000000-0005-0000-0000-0000B4120000}"/>
    <cellStyle name="Comma 7 3 4 2 3" xfId="4784" xr:uid="{00000000-0005-0000-0000-0000B5120000}"/>
    <cellStyle name="Comma 7 3 4 2 3 2" xfId="4785" xr:uid="{00000000-0005-0000-0000-0000B6120000}"/>
    <cellStyle name="Comma 7 3 4 2 4" xfId="4786" xr:uid="{00000000-0005-0000-0000-0000B7120000}"/>
    <cellStyle name="Comma 7 3 4 2 4 2" xfId="4787" xr:uid="{00000000-0005-0000-0000-0000B8120000}"/>
    <cellStyle name="Comma 7 3 4 2 5" xfId="4788" xr:uid="{00000000-0005-0000-0000-0000B9120000}"/>
    <cellStyle name="Comma 7 3 4 2 6" xfId="4789" xr:uid="{00000000-0005-0000-0000-0000BA120000}"/>
    <cellStyle name="Comma 7 3 4 3" xfId="4790" xr:uid="{00000000-0005-0000-0000-0000BB120000}"/>
    <cellStyle name="Comma 7 3 4 3 2" xfId="4791" xr:uid="{00000000-0005-0000-0000-0000BC120000}"/>
    <cellStyle name="Comma 7 3 4 3 2 2" xfId="4792" xr:uid="{00000000-0005-0000-0000-0000BD120000}"/>
    <cellStyle name="Comma 7 3 4 3 3" xfId="4793" xr:uid="{00000000-0005-0000-0000-0000BE120000}"/>
    <cellStyle name="Comma 7 3 4 3 3 2" xfId="4794" xr:uid="{00000000-0005-0000-0000-0000BF120000}"/>
    <cellStyle name="Comma 7 3 4 3 4" xfId="4795" xr:uid="{00000000-0005-0000-0000-0000C0120000}"/>
    <cellStyle name="Comma 7 3 4 3 4 2" xfId="4796" xr:uid="{00000000-0005-0000-0000-0000C1120000}"/>
    <cellStyle name="Comma 7 3 4 3 5" xfId="4797" xr:uid="{00000000-0005-0000-0000-0000C2120000}"/>
    <cellStyle name="Comma 7 3 4 3 6" xfId="4798" xr:uid="{00000000-0005-0000-0000-0000C3120000}"/>
    <cellStyle name="Comma 7 3 4 4" xfId="4799" xr:uid="{00000000-0005-0000-0000-0000C4120000}"/>
    <cellStyle name="Comma 7 3 4 4 2" xfId="4800" xr:uid="{00000000-0005-0000-0000-0000C5120000}"/>
    <cellStyle name="Comma 7 3 4 4 2 2" xfId="4801" xr:uid="{00000000-0005-0000-0000-0000C6120000}"/>
    <cellStyle name="Comma 7 3 4 4 3" xfId="4802" xr:uid="{00000000-0005-0000-0000-0000C7120000}"/>
    <cellStyle name="Comma 7 3 4 4 3 2" xfId="4803" xr:uid="{00000000-0005-0000-0000-0000C8120000}"/>
    <cellStyle name="Comma 7 3 4 4 4" xfId="4804" xr:uid="{00000000-0005-0000-0000-0000C9120000}"/>
    <cellStyle name="Comma 7 3 4 4 4 2" xfId="4805" xr:uid="{00000000-0005-0000-0000-0000CA120000}"/>
    <cellStyle name="Comma 7 3 4 4 5" xfId="4806" xr:uid="{00000000-0005-0000-0000-0000CB120000}"/>
    <cellStyle name="Comma 7 3 4 4 6" xfId="4807" xr:uid="{00000000-0005-0000-0000-0000CC120000}"/>
    <cellStyle name="Comma 7 3 4 5" xfId="4808" xr:uid="{00000000-0005-0000-0000-0000CD120000}"/>
    <cellStyle name="Comma 7 3 4 5 2" xfId="4809" xr:uid="{00000000-0005-0000-0000-0000CE120000}"/>
    <cellStyle name="Comma 7 3 4 5 2 2" xfId="4810" xr:uid="{00000000-0005-0000-0000-0000CF120000}"/>
    <cellStyle name="Comma 7 3 4 5 3" xfId="4811" xr:uid="{00000000-0005-0000-0000-0000D0120000}"/>
    <cellStyle name="Comma 7 3 4 5 3 2" xfId="4812" xr:uid="{00000000-0005-0000-0000-0000D1120000}"/>
    <cellStyle name="Comma 7 3 4 5 4" xfId="4813" xr:uid="{00000000-0005-0000-0000-0000D2120000}"/>
    <cellStyle name="Comma 7 3 4 5 5" xfId="4814" xr:uid="{00000000-0005-0000-0000-0000D3120000}"/>
    <cellStyle name="Comma 7 3 4 6" xfId="4815" xr:uid="{00000000-0005-0000-0000-0000D4120000}"/>
    <cellStyle name="Comma 7 3 4 6 2" xfId="4816" xr:uid="{00000000-0005-0000-0000-0000D5120000}"/>
    <cellStyle name="Comma 7 3 4 7" xfId="4817" xr:uid="{00000000-0005-0000-0000-0000D6120000}"/>
    <cellStyle name="Comma 7 3 4 7 2" xfId="4818" xr:uid="{00000000-0005-0000-0000-0000D7120000}"/>
    <cellStyle name="Comma 7 3 4 8" xfId="4819" xr:uid="{00000000-0005-0000-0000-0000D8120000}"/>
    <cellStyle name="Comma 7 3 4 8 2" xfId="4820" xr:uid="{00000000-0005-0000-0000-0000D9120000}"/>
    <cellStyle name="Comma 7 3 4 9" xfId="4821" xr:uid="{00000000-0005-0000-0000-0000DA120000}"/>
    <cellStyle name="Comma 7 3 5" xfId="4822" xr:uid="{00000000-0005-0000-0000-0000DB120000}"/>
    <cellStyle name="Comma 7 3 5 2" xfId="4823" xr:uid="{00000000-0005-0000-0000-0000DC120000}"/>
    <cellStyle name="Comma 7 3 5 2 2" xfId="4824" xr:uid="{00000000-0005-0000-0000-0000DD120000}"/>
    <cellStyle name="Comma 7 3 5 3" xfId="4825" xr:uid="{00000000-0005-0000-0000-0000DE120000}"/>
    <cellStyle name="Comma 7 3 5 3 2" xfId="4826" xr:uid="{00000000-0005-0000-0000-0000DF120000}"/>
    <cellStyle name="Comma 7 3 5 4" xfId="4827" xr:uid="{00000000-0005-0000-0000-0000E0120000}"/>
    <cellStyle name="Comma 7 3 5 4 2" xfId="4828" xr:uid="{00000000-0005-0000-0000-0000E1120000}"/>
    <cellStyle name="Comma 7 3 5 5" xfId="4829" xr:uid="{00000000-0005-0000-0000-0000E2120000}"/>
    <cellStyle name="Comma 7 3 5 6" xfId="4830" xr:uid="{00000000-0005-0000-0000-0000E3120000}"/>
    <cellStyle name="Comma 7 3 6" xfId="4831" xr:uid="{00000000-0005-0000-0000-0000E4120000}"/>
    <cellStyle name="Comma 7 3 6 2" xfId="4832" xr:uid="{00000000-0005-0000-0000-0000E5120000}"/>
    <cellStyle name="Comma 7 3 6 2 2" xfId="4833" xr:uid="{00000000-0005-0000-0000-0000E6120000}"/>
    <cellStyle name="Comma 7 3 6 3" xfId="4834" xr:uid="{00000000-0005-0000-0000-0000E7120000}"/>
    <cellStyle name="Comma 7 3 6 3 2" xfId="4835" xr:uid="{00000000-0005-0000-0000-0000E8120000}"/>
    <cellStyle name="Comma 7 3 6 4" xfId="4836" xr:uid="{00000000-0005-0000-0000-0000E9120000}"/>
    <cellStyle name="Comma 7 3 6 4 2" xfId="4837" xr:uid="{00000000-0005-0000-0000-0000EA120000}"/>
    <cellStyle name="Comma 7 3 6 5" xfId="4838" xr:uid="{00000000-0005-0000-0000-0000EB120000}"/>
    <cellStyle name="Comma 7 3 6 6" xfId="4839" xr:uid="{00000000-0005-0000-0000-0000EC120000}"/>
    <cellStyle name="Comma 7 3 7" xfId="4840" xr:uid="{00000000-0005-0000-0000-0000ED120000}"/>
    <cellStyle name="Comma 7 3 7 2" xfId="4841" xr:uid="{00000000-0005-0000-0000-0000EE120000}"/>
    <cellStyle name="Comma 7 3 7 2 2" xfId="4842" xr:uid="{00000000-0005-0000-0000-0000EF120000}"/>
    <cellStyle name="Comma 7 3 7 3" xfId="4843" xr:uid="{00000000-0005-0000-0000-0000F0120000}"/>
    <cellStyle name="Comma 7 3 7 3 2" xfId="4844" xr:uid="{00000000-0005-0000-0000-0000F1120000}"/>
    <cellStyle name="Comma 7 3 7 4" xfId="4845" xr:uid="{00000000-0005-0000-0000-0000F2120000}"/>
    <cellStyle name="Comma 7 3 7 4 2" xfId="4846" xr:uid="{00000000-0005-0000-0000-0000F3120000}"/>
    <cellStyle name="Comma 7 3 7 5" xfId="4847" xr:uid="{00000000-0005-0000-0000-0000F4120000}"/>
    <cellStyle name="Comma 7 3 7 6" xfId="4848" xr:uid="{00000000-0005-0000-0000-0000F5120000}"/>
    <cellStyle name="Comma 7 3 8" xfId="4849" xr:uid="{00000000-0005-0000-0000-0000F6120000}"/>
    <cellStyle name="Comma 7 3 8 2" xfId="4850" xr:uid="{00000000-0005-0000-0000-0000F7120000}"/>
    <cellStyle name="Comma 7 3 8 2 2" xfId="4851" xr:uid="{00000000-0005-0000-0000-0000F8120000}"/>
    <cellStyle name="Comma 7 3 8 3" xfId="4852" xr:uid="{00000000-0005-0000-0000-0000F9120000}"/>
    <cellStyle name="Comma 7 3 8 3 2" xfId="4853" xr:uid="{00000000-0005-0000-0000-0000FA120000}"/>
    <cellStyle name="Comma 7 3 8 4" xfId="4854" xr:uid="{00000000-0005-0000-0000-0000FB120000}"/>
    <cellStyle name="Comma 7 3 8 5" xfId="4855" xr:uid="{00000000-0005-0000-0000-0000FC120000}"/>
    <cellStyle name="Comma 7 3 9" xfId="4856" xr:uid="{00000000-0005-0000-0000-0000FD120000}"/>
    <cellStyle name="Comma 7 3 9 2" xfId="4857" xr:uid="{00000000-0005-0000-0000-0000FE120000}"/>
    <cellStyle name="Comma 7 4" xfId="4858" xr:uid="{00000000-0005-0000-0000-0000FF120000}"/>
    <cellStyle name="Comma 7 4 10" xfId="4859" xr:uid="{00000000-0005-0000-0000-000000130000}"/>
    <cellStyle name="Comma 7 4 10 2" xfId="4860" xr:uid="{00000000-0005-0000-0000-000001130000}"/>
    <cellStyle name="Comma 7 4 11" xfId="4861" xr:uid="{00000000-0005-0000-0000-000002130000}"/>
    <cellStyle name="Comma 7 4 12" xfId="4862" xr:uid="{00000000-0005-0000-0000-000003130000}"/>
    <cellStyle name="Comma 7 4 13" xfId="4863" xr:uid="{00000000-0005-0000-0000-000004130000}"/>
    <cellStyle name="Comma 7 4 2" xfId="4864" xr:uid="{00000000-0005-0000-0000-000005130000}"/>
    <cellStyle name="Comma 7 4 2 10" xfId="4865" xr:uid="{00000000-0005-0000-0000-000006130000}"/>
    <cellStyle name="Comma 7 4 2 2" xfId="4866" xr:uid="{00000000-0005-0000-0000-000007130000}"/>
    <cellStyle name="Comma 7 4 2 2 2" xfId="4867" xr:uid="{00000000-0005-0000-0000-000008130000}"/>
    <cellStyle name="Comma 7 4 2 2 2 2" xfId="4868" xr:uid="{00000000-0005-0000-0000-000009130000}"/>
    <cellStyle name="Comma 7 4 2 2 3" xfId="4869" xr:uid="{00000000-0005-0000-0000-00000A130000}"/>
    <cellStyle name="Comma 7 4 2 2 3 2" xfId="4870" xr:uid="{00000000-0005-0000-0000-00000B130000}"/>
    <cellStyle name="Comma 7 4 2 2 4" xfId="4871" xr:uid="{00000000-0005-0000-0000-00000C130000}"/>
    <cellStyle name="Comma 7 4 2 2 4 2" xfId="4872" xr:uid="{00000000-0005-0000-0000-00000D130000}"/>
    <cellStyle name="Comma 7 4 2 2 5" xfId="4873" xr:uid="{00000000-0005-0000-0000-00000E130000}"/>
    <cellStyle name="Comma 7 4 2 2 6" xfId="4874" xr:uid="{00000000-0005-0000-0000-00000F130000}"/>
    <cellStyle name="Comma 7 4 2 3" xfId="4875" xr:uid="{00000000-0005-0000-0000-000010130000}"/>
    <cellStyle name="Comma 7 4 2 3 2" xfId="4876" xr:uid="{00000000-0005-0000-0000-000011130000}"/>
    <cellStyle name="Comma 7 4 2 3 2 2" xfId="4877" xr:uid="{00000000-0005-0000-0000-000012130000}"/>
    <cellStyle name="Comma 7 4 2 3 3" xfId="4878" xr:uid="{00000000-0005-0000-0000-000013130000}"/>
    <cellStyle name="Comma 7 4 2 3 3 2" xfId="4879" xr:uid="{00000000-0005-0000-0000-000014130000}"/>
    <cellStyle name="Comma 7 4 2 3 4" xfId="4880" xr:uid="{00000000-0005-0000-0000-000015130000}"/>
    <cellStyle name="Comma 7 4 2 3 4 2" xfId="4881" xr:uid="{00000000-0005-0000-0000-000016130000}"/>
    <cellStyle name="Comma 7 4 2 3 5" xfId="4882" xr:uid="{00000000-0005-0000-0000-000017130000}"/>
    <cellStyle name="Comma 7 4 2 3 6" xfId="4883" xr:uid="{00000000-0005-0000-0000-000018130000}"/>
    <cellStyle name="Comma 7 4 2 4" xfId="4884" xr:uid="{00000000-0005-0000-0000-000019130000}"/>
    <cellStyle name="Comma 7 4 2 4 2" xfId="4885" xr:uid="{00000000-0005-0000-0000-00001A130000}"/>
    <cellStyle name="Comma 7 4 2 4 2 2" xfId="4886" xr:uid="{00000000-0005-0000-0000-00001B130000}"/>
    <cellStyle name="Comma 7 4 2 4 3" xfId="4887" xr:uid="{00000000-0005-0000-0000-00001C130000}"/>
    <cellStyle name="Comma 7 4 2 4 3 2" xfId="4888" xr:uid="{00000000-0005-0000-0000-00001D130000}"/>
    <cellStyle name="Comma 7 4 2 4 4" xfId="4889" xr:uid="{00000000-0005-0000-0000-00001E130000}"/>
    <cellStyle name="Comma 7 4 2 4 4 2" xfId="4890" xr:uid="{00000000-0005-0000-0000-00001F130000}"/>
    <cellStyle name="Comma 7 4 2 4 5" xfId="4891" xr:uid="{00000000-0005-0000-0000-000020130000}"/>
    <cellStyle name="Comma 7 4 2 4 6" xfId="4892" xr:uid="{00000000-0005-0000-0000-000021130000}"/>
    <cellStyle name="Comma 7 4 2 5" xfId="4893" xr:uid="{00000000-0005-0000-0000-000022130000}"/>
    <cellStyle name="Comma 7 4 2 5 2" xfId="4894" xr:uid="{00000000-0005-0000-0000-000023130000}"/>
    <cellStyle name="Comma 7 4 2 5 2 2" xfId="4895" xr:uid="{00000000-0005-0000-0000-000024130000}"/>
    <cellStyle name="Comma 7 4 2 5 3" xfId="4896" xr:uid="{00000000-0005-0000-0000-000025130000}"/>
    <cellStyle name="Comma 7 4 2 5 3 2" xfId="4897" xr:uid="{00000000-0005-0000-0000-000026130000}"/>
    <cellStyle name="Comma 7 4 2 5 4" xfId="4898" xr:uid="{00000000-0005-0000-0000-000027130000}"/>
    <cellStyle name="Comma 7 4 2 5 5" xfId="4899" xr:uid="{00000000-0005-0000-0000-000028130000}"/>
    <cellStyle name="Comma 7 4 2 6" xfId="4900" xr:uid="{00000000-0005-0000-0000-000029130000}"/>
    <cellStyle name="Comma 7 4 2 6 2" xfId="4901" xr:uid="{00000000-0005-0000-0000-00002A130000}"/>
    <cellStyle name="Comma 7 4 2 7" xfId="4902" xr:uid="{00000000-0005-0000-0000-00002B130000}"/>
    <cellStyle name="Comma 7 4 2 7 2" xfId="4903" xr:uid="{00000000-0005-0000-0000-00002C130000}"/>
    <cellStyle name="Comma 7 4 2 8" xfId="4904" xr:uid="{00000000-0005-0000-0000-00002D130000}"/>
    <cellStyle name="Comma 7 4 2 8 2" xfId="4905" xr:uid="{00000000-0005-0000-0000-00002E130000}"/>
    <cellStyle name="Comma 7 4 2 9" xfId="4906" xr:uid="{00000000-0005-0000-0000-00002F130000}"/>
    <cellStyle name="Comma 7 4 3" xfId="4907" xr:uid="{00000000-0005-0000-0000-000030130000}"/>
    <cellStyle name="Comma 7 4 3 10" xfId="4908" xr:uid="{00000000-0005-0000-0000-000031130000}"/>
    <cellStyle name="Comma 7 4 3 2" xfId="4909" xr:uid="{00000000-0005-0000-0000-000032130000}"/>
    <cellStyle name="Comma 7 4 3 2 2" xfId="4910" xr:uid="{00000000-0005-0000-0000-000033130000}"/>
    <cellStyle name="Comma 7 4 3 2 2 2" xfId="4911" xr:uid="{00000000-0005-0000-0000-000034130000}"/>
    <cellStyle name="Comma 7 4 3 2 3" xfId="4912" xr:uid="{00000000-0005-0000-0000-000035130000}"/>
    <cellStyle name="Comma 7 4 3 2 3 2" xfId="4913" xr:uid="{00000000-0005-0000-0000-000036130000}"/>
    <cellStyle name="Comma 7 4 3 2 4" xfId="4914" xr:uid="{00000000-0005-0000-0000-000037130000}"/>
    <cellStyle name="Comma 7 4 3 2 4 2" xfId="4915" xr:uid="{00000000-0005-0000-0000-000038130000}"/>
    <cellStyle name="Comma 7 4 3 2 5" xfId="4916" xr:uid="{00000000-0005-0000-0000-000039130000}"/>
    <cellStyle name="Comma 7 4 3 2 6" xfId="4917" xr:uid="{00000000-0005-0000-0000-00003A130000}"/>
    <cellStyle name="Comma 7 4 3 3" xfId="4918" xr:uid="{00000000-0005-0000-0000-00003B130000}"/>
    <cellStyle name="Comma 7 4 3 3 2" xfId="4919" xr:uid="{00000000-0005-0000-0000-00003C130000}"/>
    <cellStyle name="Comma 7 4 3 3 2 2" xfId="4920" xr:uid="{00000000-0005-0000-0000-00003D130000}"/>
    <cellStyle name="Comma 7 4 3 3 3" xfId="4921" xr:uid="{00000000-0005-0000-0000-00003E130000}"/>
    <cellStyle name="Comma 7 4 3 3 3 2" xfId="4922" xr:uid="{00000000-0005-0000-0000-00003F130000}"/>
    <cellStyle name="Comma 7 4 3 3 4" xfId="4923" xr:uid="{00000000-0005-0000-0000-000040130000}"/>
    <cellStyle name="Comma 7 4 3 3 4 2" xfId="4924" xr:uid="{00000000-0005-0000-0000-000041130000}"/>
    <cellStyle name="Comma 7 4 3 3 5" xfId="4925" xr:uid="{00000000-0005-0000-0000-000042130000}"/>
    <cellStyle name="Comma 7 4 3 3 6" xfId="4926" xr:uid="{00000000-0005-0000-0000-000043130000}"/>
    <cellStyle name="Comma 7 4 3 4" xfId="4927" xr:uid="{00000000-0005-0000-0000-000044130000}"/>
    <cellStyle name="Comma 7 4 3 4 2" xfId="4928" xr:uid="{00000000-0005-0000-0000-000045130000}"/>
    <cellStyle name="Comma 7 4 3 4 2 2" xfId="4929" xr:uid="{00000000-0005-0000-0000-000046130000}"/>
    <cellStyle name="Comma 7 4 3 4 3" xfId="4930" xr:uid="{00000000-0005-0000-0000-000047130000}"/>
    <cellStyle name="Comma 7 4 3 4 3 2" xfId="4931" xr:uid="{00000000-0005-0000-0000-000048130000}"/>
    <cellStyle name="Comma 7 4 3 4 4" xfId="4932" xr:uid="{00000000-0005-0000-0000-000049130000}"/>
    <cellStyle name="Comma 7 4 3 4 4 2" xfId="4933" xr:uid="{00000000-0005-0000-0000-00004A130000}"/>
    <cellStyle name="Comma 7 4 3 4 5" xfId="4934" xr:uid="{00000000-0005-0000-0000-00004B130000}"/>
    <cellStyle name="Comma 7 4 3 4 6" xfId="4935" xr:uid="{00000000-0005-0000-0000-00004C130000}"/>
    <cellStyle name="Comma 7 4 3 5" xfId="4936" xr:uid="{00000000-0005-0000-0000-00004D130000}"/>
    <cellStyle name="Comma 7 4 3 5 2" xfId="4937" xr:uid="{00000000-0005-0000-0000-00004E130000}"/>
    <cellStyle name="Comma 7 4 3 5 2 2" xfId="4938" xr:uid="{00000000-0005-0000-0000-00004F130000}"/>
    <cellStyle name="Comma 7 4 3 5 3" xfId="4939" xr:uid="{00000000-0005-0000-0000-000050130000}"/>
    <cellStyle name="Comma 7 4 3 5 3 2" xfId="4940" xr:uid="{00000000-0005-0000-0000-000051130000}"/>
    <cellStyle name="Comma 7 4 3 5 4" xfId="4941" xr:uid="{00000000-0005-0000-0000-000052130000}"/>
    <cellStyle name="Comma 7 4 3 5 5" xfId="4942" xr:uid="{00000000-0005-0000-0000-000053130000}"/>
    <cellStyle name="Comma 7 4 3 6" xfId="4943" xr:uid="{00000000-0005-0000-0000-000054130000}"/>
    <cellStyle name="Comma 7 4 3 6 2" xfId="4944" xr:uid="{00000000-0005-0000-0000-000055130000}"/>
    <cellStyle name="Comma 7 4 3 7" xfId="4945" xr:uid="{00000000-0005-0000-0000-000056130000}"/>
    <cellStyle name="Comma 7 4 3 7 2" xfId="4946" xr:uid="{00000000-0005-0000-0000-000057130000}"/>
    <cellStyle name="Comma 7 4 3 8" xfId="4947" xr:uid="{00000000-0005-0000-0000-000058130000}"/>
    <cellStyle name="Comma 7 4 3 8 2" xfId="4948" xr:uid="{00000000-0005-0000-0000-000059130000}"/>
    <cellStyle name="Comma 7 4 3 9" xfId="4949" xr:uid="{00000000-0005-0000-0000-00005A130000}"/>
    <cellStyle name="Comma 7 4 4" xfId="4950" xr:uid="{00000000-0005-0000-0000-00005B130000}"/>
    <cellStyle name="Comma 7 4 4 2" xfId="4951" xr:uid="{00000000-0005-0000-0000-00005C130000}"/>
    <cellStyle name="Comma 7 4 4 2 2" xfId="4952" xr:uid="{00000000-0005-0000-0000-00005D130000}"/>
    <cellStyle name="Comma 7 4 4 3" xfId="4953" xr:uid="{00000000-0005-0000-0000-00005E130000}"/>
    <cellStyle name="Comma 7 4 4 3 2" xfId="4954" xr:uid="{00000000-0005-0000-0000-00005F130000}"/>
    <cellStyle name="Comma 7 4 4 4" xfId="4955" xr:uid="{00000000-0005-0000-0000-000060130000}"/>
    <cellStyle name="Comma 7 4 4 4 2" xfId="4956" xr:uid="{00000000-0005-0000-0000-000061130000}"/>
    <cellStyle name="Comma 7 4 4 5" xfId="4957" xr:uid="{00000000-0005-0000-0000-000062130000}"/>
    <cellStyle name="Comma 7 4 4 6" xfId="4958" xr:uid="{00000000-0005-0000-0000-000063130000}"/>
    <cellStyle name="Comma 7 4 5" xfId="4959" xr:uid="{00000000-0005-0000-0000-000064130000}"/>
    <cellStyle name="Comma 7 4 5 2" xfId="4960" xr:uid="{00000000-0005-0000-0000-000065130000}"/>
    <cellStyle name="Comma 7 4 5 2 2" xfId="4961" xr:uid="{00000000-0005-0000-0000-000066130000}"/>
    <cellStyle name="Comma 7 4 5 3" xfId="4962" xr:uid="{00000000-0005-0000-0000-000067130000}"/>
    <cellStyle name="Comma 7 4 5 3 2" xfId="4963" xr:uid="{00000000-0005-0000-0000-000068130000}"/>
    <cellStyle name="Comma 7 4 5 4" xfId="4964" xr:uid="{00000000-0005-0000-0000-000069130000}"/>
    <cellStyle name="Comma 7 4 5 4 2" xfId="4965" xr:uid="{00000000-0005-0000-0000-00006A130000}"/>
    <cellStyle name="Comma 7 4 5 5" xfId="4966" xr:uid="{00000000-0005-0000-0000-00006B130000}"/>
    <cellStyle name="Comma 7 4 5 6" xfId="4967" xr:uid="{00000000-0005-0000-0000-00006C130000}"/>
    <cellStyle name="Comma 7 4 6" xfId="4968" xr:uid="{00000000-0005-0000-0000-00006D130000}"/>
    <cellStyle name="Comma 7 4 6 2" xfId="4969" xr:uid="{00000000-0005-0000-0000-00006E130000}"/>
    <cellStyle name="Comma 7 4 6 2 2" xfId="4970" xr:uid="{00000000-0005-0000-0000-00006F130000}"/>
    <cellStyle name="Comma 7 4 6 3" xfId="4971" xr:uid="{00000000-0005-0000-0000-000070130000}"/>
    <cellStyle name="Comma 7 4 6 3 2" xfId="4972" xr:uid="{00000000-0005-0000-0000-000071130000}"/>
    <cellStyle name="Comma 7 4 6 4" xfId="4973" xr:uid="{00000000-0005-0000-0000-000072130000}"/>
    <cellStyle name="Comma 7 4 6 4 2" xfId="4974" xr:uid="{00000000-0005-0000-0000-000073130000}"/>
    <cellStyle name="Comma 7 4 6 5" xfId="4975" xr:uid="{00000000-0005-0000-0000-000074130000}"/>
    <cellStyle name="Comma 7 4 6 6" xfId="4976" xr:uid="{00000000-0005-0000-0000-000075130000}"/>
    <cellStyle name="Comma 7 4 7" xfId="4977" xr:uid="{00000000-0005-0000-0000-000076130000}"/>
    <cellStyle name="Comma 7 4 7 2" xfId="4978" xr:uid="{00000000-0005-0000-0000-000077130000}"/>
    <cellStyle name="Comma 7 4 7 2 2" xfId="4979" xr:uid="{00000000-0005-0000-0000-000078130000}"/>
    <cellStyle name="Comma 7 4 7 3" xfId="4980" xr:uid="{00000000-0005-0000-0000-000079130000}"/>
    <cellStyle name="Comma 7 4 7 3 2" xfId="4981" xr:uid="{00000000-0005-0000-0000-00007A130000}"/>
    <cellStyle name="Comma 7 4 7 4" xfId="4982" xr:uid="{00000000-0005-0000-0000-00007B130000}"/>
    <cellStyle name="Comma 7 4 7 5" xfId="4983" xr:uid="{00000000-0005-0000-0000-00007C130000}"/>
    <cellStyle name="Comma 7 4 8" xfId="4984" xr:uid="{00000000-0005-0000-0000-00007D130000}"/>
    <cellStyle name="Comma 7 4 8 2" xfId="4985" xr:uid="{00000000-0005-0000-0000-00007E130000}"/>
    <cellStyle name="Comma 7 4 9" xfId="4986" xr:uid="{00000000-0005-0000-0000-00007F130000}"/>
    <cellStyle name="Comma 7 4 9 2" xfId="4987" xr:uid="{00000000-0005-0000-0000-000080130000}"/>
    <cellStyle name="Comma 7 5" xfId="4988" xr:uid="{00000000-0005-0000-0000-000081130000}"/>
    <cellStyle name="Comma 7 5 10" xfId="4989" xr:uid="{00000000-0005-0000-0000-000082130000}"/>
    <cellStyle name="Comma 7 5 11" xfId="4990" xr:uid="{00000000-0005-0000-0000-000083130000}"/>
    <cellStyle name="Comma 7 5 2" xfId="4991" xr:uid="{00000000-0005-0000-0000-000084130000}"/>
    <cellStyle name="Comma 7 5 2 2" xfId="4992" xr:uid="{00000000-0005-0000-0000-000085130000}"/>
    <cellStyle name="Comma 7 5 2 2 2" xfId="4993" xr:uid="{00000000-0005-0000-0000-000086130000}"/>
    <cellStyle name="Comma 7 5 2 3" xfId="4994" xr:uid="{00000000-0005-0000-0000-000087130000}"/>
    <cellStyle name="Comma 7 5 2 3 2" xfId="4995" xr:uid="{00000000-0005-0000-0000-000088130000}"/>
    <cellStyle name="Comma 7 5 2 4" xfId="4996" xr:uid="{00000000-0005-0000-0000-000089130000}"/>
    <cellStyle name="Comma 7 5 2 4 2" xfId="4997" xr:uid="{00000000-0005-0000-0000-00008A130000}"/>
    <cellStyle name="Comma 7 5 2 5" xfId="4998" xr:uid="{00000000-0005-0000-0000-00008B130000}"/>
    <cellStyle name="Comma 7 5 2 6" xfId="4999" xr:uid="{00000000-0005-0000-0000-00008C130000}"/>
    <cellStyle name="Comma 7 5 3" xfId="5000" xr:uid="{00000000-0005-0000-0000-00008D130000}"/>
    <cellStyle name="Comma 7 5 3 2" xfId="5001" xr:uid="{00000000-0005-0000-0000-00008E130000}"/>
    <cellStyle name="Comma 7 5 3 2 2" xfId="5002" xr:uid="{00000000-0005-0000-0000-00008F130000}"/>
    <cellStyle name="Comma 7 5 3 3" xfId="5003" xr:uid="{00000000-0005-0000-0000-000090130000}"/>
    <cellStyle name="Comma 7 5 3 3 2" xfId="5004" xr:uid="{00000000-0005-0000-0000-000091130000}"/>
    <cellStyle name="Comma 7 5 3 4" xfId="5005" xr:uid="{00000000-0005-0000-0000-000092130000}"/>
    <cellStyle name="Comma 7 5 3 4 2" xfId="5006" xr:uid="{00000000-0005-0000-0000-000093130000}"/>
    <cellStyle name="Comma 7 5 3 5" xfId="5007" xr:uid="{00000000-0005-0000-0000-000094130000}"/>
    <cellStyle name="Comma 7 5 3 6" xfId="5008" xr:uid="{00000000-0005-0000-0000-000095130000}"/>
    <cellStyle name="Comma 7 5 4" xfId="5009" xr:uid="{00000000-0005-0000-0000-000096130000}"/>
    <cellStyle name="Comma 7 5 4 2" xfId="5010" xr:uid="{00000000-0005-0000-0000-000097130000}"/>
    <cellStyle name="Comma 7 5 4 2 2" xfId="5011" xr:uid="{00000000-0005-0000-0000-000098130000}"/>
    <cellStyle name="Comma 7 5 4 3" xfId="5012" xr:uid="{00000000-0005-0000-0000-000099130000}"/>
    <cellStyle name="Comma 7 5 4 3 2" xfId="5013" xr:uid="{00000000-0005-0000-0000-00009A130000}"/>
    <cellStyle name="Comma 7 5 4 4" xfId="5014" xr:uid="{00000000-0005-0000-0000-00009B130000}"/>
    <cellStyle name="Comma 7 5 4 4 2" xfId="5015" xr:uid="{00000000-0005-0000-0000-00009C130000}"/>
    <cellStyle name="Comma 7 5 4 5" xfId="5016" xr:uid="{00000000-0005-0000-0000-00009D130000}"/>
    <cellStyle name="Comma 7 5 4 6" xfId="5017" xr:uid="{00000000-0005-0000-0000-00009E130000}"/>
    <cellStyle name="Comma 7 5 5" xfId="5018" xr:uid="{00000000-0005-0000-0000-00009F130000}"/>
    <cellStyle name="Comma 7 5 5 2" xfId="5019" xr:uid="{00000000-0005-0000-0000-0000A0130000}"/>
    <cellStyle name="Comma 7 5 5 2 2" xfId="5020" xr:uid="{00000000-0005-0000-0000-0000A1130000}"/>
    <cellStyle name="Comma 7 5 5 3" xfId="5021" xr:uid="{00000000-0005-0000-0000-0000A2130000}"/>
    <cellStyle name="Comma 7 5 5 3 2" xfId="5022" xr:uid="{00000000-0005-0000-0000-0000A3130000}"/>
    <cellStyle name="Comma 7 5 5 4" xfId="5023" xr:uid="{00000000-0005-0000-0000-0000A4130000}"/>
    <cellStyle name="Comma 7 5 5 4 2" xfId="5024" xr:uid="{00000000-0005-0000-0000-0000A5130000}"/>
    <cellStyle name="Comma 7 5 5 5" xfId="5025" xr:uid="{00000000-0005-0000-0000-0000A6130000}"/>
    <cellStyle name="Comma 7 5 5 6" xfId="5026" xr:uid="{00000000-0005-0000-0000-0000A7130000}"/>
    <cellStyle name="Comma 7 5 6" xfId="5027" xr:uid="{00000000-0005-0000-0000-0000A8130000}"/>
    <cellStyle name="Comma 7 5 6 2" xfId="5028" xr:uid="{00000000-0005-0000-0000-0000A9130000}"/>
    <cellStyle name="Comma 7 5 6 2 2" xfId="5029" xr:uid="{00000000-0005-0000-0000-0000AA130000}"/>
    <cellStyle name="Comma 7 5 6 3" xfId="5030" xr:uid="{00000000-0005-0000-0000-0000AB130000}"/>
    <cellStyle name="Comma 7 5 6 3 2" xfId="5031" xr:uid="{00000000-0005-0000-0000-0000AC130000}"/>
    <cellStyle name="Comma 7 5 6 4" xfId="5032" xr:uid="{00000000-0005-0000-0000-0000AD130000}"/>
    <cellStyle name="Comma 7 5 6 5" xfId="5033" xr:uid="{00000000-0005-0000-0000-0000AE130000}"/>
    <cellStyle name="Comma 7 5 7" xfId="5034" xr:uid="{00000000-0005-0000-0000-0000AF130000}"/>
    <cellStyle name="Comma 7 5 7 2" xfId="5035" xr:uid="{00000000-0005-0000-0000-0000B0130000}"/>
    <cellStyle name="Comma 7 5 8" xfId="5036" xr:uid="{00000000-0005-0000-0000-0000B1130000}"/>
    <cellStyle name="Comma 7 5 8 2" xfId="5037" xr:uid="{00000000-0005-0000-0000-0000B2130000}"/>
    <cellStyle name="Comma 7 5 9" xfId="5038" xr:uid="{00000000-0005-0000-0000-0000B3130000}"/>
    <cellStyle name="Comma 7 5 9 2" xfId="5039" xr:uid="{00000000-0005-0000-0000-0000B4130000}"/>
    <cellStyle name="Comma 7 6" xfId="5040" xr:uid="{00000000-0005-0000-0000-0000B5130000}"/>
    <cellStyle name="Comma 7 6 10" xfId="5041" xr:uid="{00000000-0005-0000-0000-0000B6130000}"/>
    <cellStyle name="Comma 7 6 2" xfId="5042" xr:uid="{00000000-0005-0000-0000-0000B7130000}"/>
    <cellStyle name="Comma 7 6 2 2" xfId="5043" xr:uid="{00000000-0005-0000-0000-0000B8130000}"/>
    <cellStyle name="Comma 7 6 2 2 2" xfId="5044" xr:uid="{00000000-0005-0000-0000-0000B9130000}"/>
    <cellStyle name="Comma 7 6 2 3" xfId="5045" xr:uid="{00000000-0005-0000-0000-0000BA130000}"/>
    <cellStyle name="Comma 7 6 2 3 2" xfId="5046" xr:uid="{00000000-0005-0000-0000-0000BB130000}"/>
    <cellStyle name="Comma 7 6 2 4" xfId="5047" xr:uid="{00000000-0005-0000-0000-0000BC130000}"/>
    <cellStyle name="Comma 7 6 2 4 2" xfId="5048" xr:uid="{00000000-0005-0000-0000-0000BD130000}"/>
    <cellStyle name="Comma 7 6 2 5" xfId="5049" xr:uid="{00000000-0005-0000-0000-0000BE130000}"/>
    <cellStyle name="Comma 7 6 2 6" xfId="5050" xr:uid="{00000000-0005-0000-0000-0000BF130000}"/>
    <cellStyle name="Comma 7 6 3" xfId="5051" xr:uid="{00000000-0005-0000-0000-0000C0130000}"/>
    <cellStyle name="Comma 7 6 3 2" xfId="5052" xr:uid="{00000000-0005-0000-0000-0000C1130000}"/>
    <cellStyle name="Comma 7 6 3 2 2" xfId="5053" xr:uid="{00000000-0005-0000-0000-0000C2130000}"/>
    <cellStyle name="Comma 7 6 3 3" xfId="5054" xr:uid="{00000000-0005-0000-0000-0000C3130000}"/>
    <cellStyle name="Comma 7 6 3 3 2" xfId="5055" xr:uid="{00000000-0005-0000-0000-0000C4130000}"/>
    <cellStyle name="Comma 7 6 3 4" xfId="5056" xr:uid="{00000000-0005-0000-0000-0000C5130000}"/>
    <cellStyle name="Comma 7 6 3 4 2" xfId="5057" xr:uid="{00000000-0005-0000-0000-0000C6130000}"/>
    <cellStyle name="Comma 7 6 3 5" xfId="5058" xr:uid="{00000000-0005-0000-0000-0000C7130000}"/>
    <cellStyle name="Comma 7 6 3 6" xfId="5059" xr:uid="{00000000-0005-0000-0000-0000C8130000}"/>
    <cellStyle name="Comma 7 6 4" xfId="5060" xr:uid="{00000000-0005-0000-0000-0000C9130000}"/>
    <cellStyle name="Comma 7 6 4 2" xfId="5061" xr:uid="{00000000-0005-0000-0000-0000CA130000}"/>
    <cellStyle name="Comma 7 6 4 2 2" xfId="5062" xr:uid="{00000000-0005-0000-0000-0000CB130000}"/>
    <cellStyle name="Comma 7 6 4 3" xfId="5063" xr:uid="{00000000-0005-0000-0000-0000CC130000}"/>
    <cellStyle name="Comma 7 6 4 3 2" xfId="5064" xr:uid="{00000000-0005-0000-0000-0000CD130000}"/>
    <cellStyle name="Comma 7 6 4 4" xfId="5065" xr:uid="{00000000-0005-0000-0000-0000CE130000}"/>
    <cellStyle name="Comma 7 6 4 4 2" xfId="5066" xr:uid="{00000000-0005-0000-0000-0000CF130000}"/>
    <cellStyle name="Comma 7 6 4 5" xfId="5067" xr:uid="{00000000-0005-0000-0000-0000D0130000}"/>
    <cellStyle name="Comma 7 6 4 6" xfId="5068" xr:uid="{00000000-0005-0000-0000-0000D1130000}"/>
    <cellStyle name="Comma 7 6 5" xfId="5069" xr:uid="{00000000-0005-0000-0000-0000D2130000}"/>
    <cellStyle name="Comma 7 6 5 2" xfId="5070" xr:uid="{00000000-0005-0000-0000-0000D3130000}"/>
    <cellStyle name="Comma 7 6 5 2 2" xfId="5071" xr:uid="{00000000-0005-0000-0000-0000D4130000}"/>
    <cellStyle name="Comma 7 6 5 3" xfId="5072" xr:uid="{00000000-0005-0000-0000-0000D5130000}"/>
    <cellStyle name="Comma 7 6 5 3 2" xfId="5073" xr:uid="{00000000-0005-0000-0000-0000D6130000}"/>
    <cellStyle name="Comma 7 6 5 4" xfId="5074" xr:uid="{00000000-0005-0000-0000-0000D7130000}"/>
    <cellStyle name="Comma 7 6 5 5" xfId="5075" xr:uid="{00000000-0005-0000-0000-0000D8130000}"/>
    <cellStyle name="Comma 7 6 6" xfId="5076" xr:uid="{00000000-0005-0000-0000-0000D9130000}"/>
    <cellStyle name="Comma 7 6 6 2" xfId="5077" xr:uid="{00000000-0005-0000-0000-0000DA130000}"/>
    <cellStyle name="Comma 7 6 7" xfId="5078" xr:uid="{00000000-0005-0000-0000-0000DB130000}"/>
    <cellStyle name="Comma 7 6 7 2" xfId="5079" xr:uid="{00000000-0005-0000-0000-0000DC130000}"/>
    <cellStyle name="Comma 7 6 8" xfId="5080" xr:uid="{00000000-0005-0000-0000-0000DD130000}"/>
    <cellStyle name="Comma 7 6 8 2" xfId="5081" xr:uid="{00000000-0005-0000-0000-0000DE130000}"/>
    <cellStyle name="Comma 7 6 9" xfId="5082" xr:uid="{00000000-0005-0000-0000-0000DF130000}"/>
    <cellStyle name="Comma 7 7" xfId="5083" xr:uid="{00000000-0005-0000-0000-0000E0130000}"/>
    <cellStyle name="Comma 7 7 10" xfId="5084" xr:uid="{00000000-0005-0000-0000-0000E1130000}"/>
    <cellStyle name="Comma 7 7 2" xfId="5085" xr:uid="{00000000-0005-0000-0000-0000E2130000}"/>
    <cellStyle name="Comma 7 7 2 2" xfId="5086" xr:uid="{00000000-0005-0000-0000-0000E3130000}"/>
    <cellStyle name="Comma 7 7 2 2 2" xfId="5087" xr:uid="{00000000-0005-0000-0000-0000E4130000}"/>
    <cellStyle name="Comma 7 7 2 3" xfId="5088" xr:uid="{00000000-0005-0000-0000-0000E5130000}"/>
    <cellStyle name="Comma 7 7 2 3 2" xfId="5089" xr:uid="{00000000-0005-0000-0000-0000E6130000}"/>
    <cellStyle name="Comma 7 7 2 4" xfId="5090" xr:uid="{00000000-0005-0000-0000-0000E7130000}"/>
    <cellStyle name="Comma 7 7 2 4 2" xfId="5091" xr:uid="{00000000-0005-0000-0000-0000E8130000}"/>
    <cellStyle name="Comma 7 7 2 5" xfId="5092" xr:uid="{00000000-0005-0000-0000-0000E9130000}"/>
    <cellStyle name="Comma 7 7 2 6" xfId="5093" xr:uid="{00000000-0005-0000-0000-0000EA130000}"/>
    <cellStyle name="Comma 7 7 3" xfId="5094" xr:uid="{00000000-0005-0000-0000-0000EB130000}"/>
    <cellStyle name="Comma 7 7 3 2" xfId="5095" xr:uid="{00000000-0005-0000-0000-0000EC130000}"/>
    <cellStyle name="Comma 7 7 3 2 2" xfId="5096" xr:uid="{00000000-0005-0000-0000-0000ED130000}"/>
    <cellStyle name="Comma 7 7 3 3" xfId="5097" xr:uid="{00000000-0005-0000-0000-0000EE130000}"/>
    <cellStyle name="Comma 7 7 3 3 2" xfId="5098" xr:uid="{00000000-0005-0000-0000-0000EF130000}"/>
    <cellStyle name="Comma 7 7 3 4" xfId="5099" xr:uid="{00000000-0005-0000-0000-0000F0130000}"/>
    <cellStyle name="Comma 7 7 3 4 2" xfId="5100" xr:uid="{00000000-0005-0000-0000-0000F1130000}"/>
    <cellStyle name="Comma 7 7 3 5" xfId="5101" xr:uid="{00000000-0005-0000-0000-0000F2130000}"/>
    <cellStyle name="Comma 7 7 3 6" xfId="5102" xr:uid="{00000000-0005-0000-0000-0000F3130000}"/>
    <cellStyle name="Comma 7 7 4" xfId="5103" xr:uid="{00000000-0005-0000-0000-0000F4130000}"/>
    <cellStyle name="Comma 7 7 4 2" xfId="5104" xr:uid="{00000000-0005-0000-0000-0000F5130000}"/>
    <cellStyle name="Comma 7 7 4 2 2" xfId="5105" xr:uid="{00000000-0005-0000-0000-0000F6130000}"/>
    <cellStyle name="Comma 7 7 4 3" xfId="5106" xr:uid="{00000000-0005-0000-0000-0000F7130000}"/>
    <cellStyle name="Comma 7 7 4 3 2" xfId="5107" xr:uid="{00000000-0005-0000-0000-0000F8130000}"/>
    <cellStyle name="Comma 7 7 4 4" xfId="5108" xr:uid="{00000000-0005-0000-0000-0000F9130000}"/>
    <cellStyle name="Comma 7 7 4 4 2" xfId="5109" xr:uid="{00000000-0005-0000-0000-0000FA130000}"/>
    <cellStyle name="Comma 7 7 4 5" xfId="5110" xr:uid="{00000000-0005-0000-0000-0000FB130000}"/>
    <cellStyle name="Comma 7 7 4 6" xfId="5111" xr:uid="{00000000-0005-0000-0000-0000FC130000}"/>
    <cellStyle name="Comma 7 7 5" xfId="5112" xr:uid="{00000000-0005-0000-0000-0000FD130000}"/>
    <cellStyle name="Comma 7 7 5 2" xfId="5113" xr:uid="{00000000-0005-0000-0000-0000FE130000}"/>
    <cellStyle name="Comma 7 7 5 2 2" xfId="5114" xr:uid="{00000000-0005-0000-0000-0000FF130000}"/>
    <cellStyle name="Comma 7 7 5 3" xfId="5115" xr:uid="{00000000-0005-0000-0000-000000140000}"/>
    <cellStyle name="Comma 7 7 5 3 2" xfId="5116" xr:uid="{00000000-0005-0000-0000-000001140000}"/>
    <cellStyle name="Comma 7 7 5 4" xfId="5117" xr:uid="{00000000-0005-0000-0000-000002140000}"/>
    <cellStyle name="Comma 7 7 5 5" xfId="5118" xr:uid="{00000000-0005-0000-0000-000003140000}"/>
    <cellStyle name="Comma 7 7 6" xfId="5119" xr:uid="{00000000-0005-0000-0000-000004140000}"/>
    <cellStyle name="Comma 7 7 6 2" xfId="5120" xr:uid="{00000000-0005-0000-0000-000005140000}"/>
    <cellStyle name="Comma 7 7 7" xfId="5121" xr:uid="{00000000-0005-0000-0000-000006140000}"/>
    <cellStyle name="Comma 7 7 7 2" xfId="5122" xr:uid="{00000000-0005-0000-0000-000007140000}"/>
    <cellStyle name="Comma 7 7 8" xfId="5123" xr:uid="{00000000-0005-0000-0000-000008140000}"/>
    <cellStyle name="Comma 7 7 8 2" xfId="5124" xr:uid="{00000000-0005-0000-0000-000009140000}"/>
    <cellStyle name="Comma 7 7 9" xfId="5125" xr:uid="{00000000-0005-0000-0000-00000A140000}"/>
    <cellStyle name="Comma 7 8" xfId="5126" xr:uid="{00000000-0005-0000-0000-00000B140000}"/>
    <cellStyle name="Comma 7 8 2" xfId="5127" xr:uid="{00000000-0005-0000-0000-00000C140000}"/>
    <cellStyle name="Comma 7 8 2 2" xfId="5128" xr:uid="{00000000-0005-0000-0000-00000D140000}"/>
    <cellStyle name="Comma 7 8 3" xfId="5129" xr:uid="{00000000-0005-0000-0000-00000E140000}"/>
    <cellStyle name="Comma 7 8 3 2" xfId="5130" xr:uid="{00000000-0005-0000-0000-00000F140000}"/>
    <cellStyle name="Comma 7 8 4" xfId="5131" xr:uid="{00000000-0005-0000-0000-000010140000}"/>
    <cellStyle name="Comma 7 8 4 2" xfId="5132" xr:uid="{00000000-0005-0000-0000-000011140000}"/>
    <cellStyle name="Comma 7 8 5" xfId="5133" xr:uid="{00000000-0005-0000-0000-000012140000}"/>
    <cellStyle name="Comma 7 8 6" xfId="5134" xr:uid="{00000000-0005-0000-0000-000013140000}"/>
    <cellStyle name="Comma 7 9" xfId="5135" xr:uid="{00000000-0005-0000-0000-000014140000}"/>
    <cellStyle name="Comma 7 9 2" xfId="5136" xr:uid="{00000000-0005-0000-0000-000015140000}"/>
    <cellStyle name="Comma 7 9 2 2" xfId="5137" xr:uid="{00000000-0005-0000-0000-000016140000}"/>
    <cellStyle name="Comma 7 9 3" xfId="5138" xr:uid="{00000000-0005-0000-0000-000017140000}"/>
    <cellStyle name="Comma 7 9 3 2" xfId="5139" xr:uid="{00000000-0005-0000-0000-000018140000}"/>
    <cellStyle name="Comma 7 9 4" xfId="5140" xr:uid="{00000000-0005-0000-0000-000019140000}"/>
    <cellStyle name="Comma 7 9 4 2" xfId="5141" xr:uid="{00000000-0005-0000-0000-00001A140000}"/>
    <cellStyle name="Comma 7 9 5" xfId="5142" xr:uid="{00000000-0005-0000-0000-00001B140000}"/>
    <cellStyle name="Comma 7 9 6" xfId="5143" xr:uid="{00000000-0005-0000-0000-00001C140000}"/>
    <cellStyle name="Comma 70" xfId="5144" xr:uid="{00000000-0005-0000-0000-00001D140000}"/>
    <cellStyle name="Comma 71" xfId="5145" xr:uid="{00000000-0005-0000-0000-00001E140000}"/>
    <cellStyle name="Comma 72" xfId="5146" xr:uid="{00000000-0005-0000-0000-00001F140000}"/>
    <cellStyle name="Comma 73" xfId="5147" xr:uid="{00000000-0005-0000-0000-000020140000}"/>
    <cellStyle name="Comma 74" xfId="5148" xr:uid="{00000000-0005-0000-0000-000021140000}"/>
    <cellStyle name="Comma 75" xfId="5149" xr:uid="{00000000-0005-0000-0000-000022140000}"/>
    <cellStyle name="Comma 76" xfId="5150" xr:uid="{00000000-0005-0000-0000-000023140000}"/>
    <cellStyle name="Comma 77" xfId="5151" xr:uid="{00000000-0005-0000-0000-000024140000}"/>
    <cellStyle name="Comma 78" xfId="5152" xr:uid="{00000000-0005-0000-0000-000025140000}"/>
    <cellStyle name="Comma 79" xfId="87" xr:uid="{00000000-0005-0000-0000-000026140000}"/>
    <cellStyle name="Comma 8" xfId="5153" xr:uid="{00000000-0005-0000-0000-000027140000}"/>
    <cellStyle name="Comma 8 10" xfId="5154" xr:uid="{00000000-0005-0000-0000-000028140000}"/>
    <cellStyle name="Comma 8 10 2" xfId="5155" xr:uid="{00000000-0005-0000-0000-000029140000}"/>
    <cellStyle name="Comma 8 10 2 2" xfId="5156" xr:uid="{00000000-0005-0000-0000-00002A140000}"/>
    <cellStyle name="Comma 8 10 3" xfId="5157" xr:uid="{00000000-0005-0000-0000-00002B140000}"/>
    <cellStyle name="Comma 8 10 3 2" xfId="5158" xr:uid="{00000000-0005-0000-0000-00002C140000}"/>
    <cellStyle name="Comma 8 10 4" xfId="5159" xr:uid="{00000000-0005-0000-0000-00002D140000}"/>
    <cellStyle name="Comma 8 10 4 2" xfId="5160" xr:uid="{00000000-0005-0000-0000-00002E140000}"/>
    <cellStyle name="Comma 8 10 5" xfId="5161" xr:uid="{00000000-0005-0000-0000-00002F140000}"/>
    <cellStyle name="Comma 8 10 6" xfId="5162" xr:uid="{00000000-0005-0000-0000-000030140000}"/>
    <cellStyle name="Comma 8 11" xfId="5163" xr:uid="{00000000-0005-0000-0000-000031140000}"/>
    <cellStyle name="Comma 8 11 2" xfId="5164" xr:uid="{00000000-0005-0000-0000-000032140000}"/>
    <cellStyle name="Comma 8 11 2 2" xfId="5165" xr:uid="{00000000-0005-0000-0000-000033140000}"/>
    <cellStyle name="Comma 8 11 3" xfId="5166" xr:uid="{00000000-0005-0000-0000-000034140000}"/>
    <cellStyle name="Comma 8 11 3 2" xfId="5167" xr:uid="{00000000-0005-0000-0000-000035140000}"/>
    <cellStyle name="Comma 8 11 4" xfId="5168" xr:uid="{00000000-0005-0000-0000-000036140000}"/>
    <cellStyle name="Comma 8 11 5" xfId="5169" xr:uid="{00000000-0005-0000-0000-000037140000}"/>
    <cellStyle name="Comma 8 12" xfId="5170" xr:uid="{00000000-0005-0000-0000-000038140000}"/>
    <cellStyle name="Comma 8 12 2" xfId="5171" xr:uid="{00000000-0005-0000-0000-000039140000}"/>
    <cellStyle name="Comma 8 13" xfId="5172" xr:uid="{00000000-0005-0000-0000-00003A140000}"/>
    <cellStyle name="Comma 8 13 2" xfId="5173" xr:uid="{00000000-0005-0000-0000-00003B140000}"/>
    <cellStyle name="Comma 8 14" xfId="5174" xr:uid="{00000000-0005-0000-0000-00003C140000}"/>
    <cellStyle name="Comma 8 14 2" xfId="5175" xr:uid="{00000000-0005-0000-0000-00003D140000}"/>
    <cellStyle name="Comma 8 15" xfId="5176" xr:uid="{00000000-0005-0000-0000-00003E140000}"/>
    <cellStyle name="Comma 8 16" xfId="5177" xr:uid="{00000000-0005-0000-0000-00003F140000}"/>
    <cellStyle name="Comma 8 17" xfId="5178" xr:uid="{00000000-0005-0000-0000-000040140000}"/>
    <cellStyle name="Comma 8 18" xfId="5179" xr:uid="{00000000-0005-0000-0000-000041140000}"/>
    <cellStyle name="Comma 8 2" xfId="5180" xr:uid="{00000000-0005-0000-0000-000042140000}"/>
    <cellStyle name="Comma 8 2 10" xfId="5181" xr:uid="{00000000-0005-0000-0000-000043140000}"/>
    <cellStyle name="Comma 8 2 10 2" xfId="5182" xr:uid="{00000000-0005-0000-0000-000044140000}"/>
    <cellStyle name="Comma 8 2 11" xfId="5183" xr:uid="{00000000-0005-0000-0000-000045140000}"/>
    <cellStyle name="Comma 8 2 11 2" xfId="5184" xr:uid="{00000000-0005-0000-0000-000046140000}"/>
    <cellStyle name="Comma 8 2 12" xfId="5185" xr:uid="{00000000-0005-0000-0000-000047140000}"/>
    <cellStyle name="Comma 8 2 13" xfId="5186" xr:uid="{00000000-0005-0000-0000-000048140000}"/>
    <cellStyle name="Comma 8 2 14" xfId="5187" xr:uid="{00000000-0005-0000-0000-000049140000}"/>
    <cellStyle name="Comma 8 2 2" xfId="5188" xr:uid="{00000000-0005-0000-0000-00004A140000}"/>
    <cellStyle name="Comma 8 2 2 10" xfId="5189" xr:uid="{00000000-0005-0000-0000-00004B140000}"/>
    <cellStyle name="Comma 8 2 2 11" xfId="5190" xr:uid="{00000000-0005-0000-0000-00004C140000}"/>
    <cellStyle name="Comma 8 2 2 2" xfId="5191" xr:uid="{00000000-0005-0000-0000-00004D140000}"/>
    <cellStyle name="Comma 8 2 2 2 2" xfId="5192" xr:uid="{00000000-0005-0000-0000-00004E140000}"/>
    <cellStyle name="Comma 8 2 2 2 2 2" xfId="5193" xr:uid="{00000000-0005-0000-0000-00004F140000}"/>
    <cellStyle name="Comma 8 2 2 2 3" xfId="5194" xr:uid="{00000000-0005-0000-0000-000050140000}"/>
    <cellStyle name="Comma 8 2 2 2 3 2" xfId="5195" xr:uid="{00000000-0005-0000-0000-000051140000}"/>
    <cellStyle name="Comma 8 2 2 2 4" xfId="5196" xr:uid="{00000000-0005-0000-0000-000052140000}"/>
    <cellStyle name="Comma 8 2 2 2 4 2" xfId="5197" xr:uid="{00000000-0005-0000-0000-000053140000}"/>
    <cellStyle name="Comma 8 2 2 2 5" xfId="5198" xr:uid="{00000000-0005-0000-0000-000054140000}"/>
    <cellStyle name="Comma 8 2 2 2 6" xfId="5199" xr:uid="{00000000-0005-0000-0000-000055140000}"/>
    <cellStyle name="Comma 8 2 2 3" xfId="5200" xr:uid="{00000000-0005-0000-0000-000056140000}"/>
    <cellStyle name="Comma 8 2 2 3 2" xfId="5201" xr:uid="{00000000-0005-0000-0000-000057140000}"/>
    <cellStyle name="Comma 8 2 2 3 2 2" xfId="5202" xr:uid="{00000000-0005-0000-0000-000058140000}"/>
    <cellStyle name="Comma 8 2 2 3 3" xfId="5203" xr:uid="{00000000-0005-0000-0000-000059140000}"/>
    <cellStyle name="Comma 8 2 2 3 3 2" xfId="5204" xr:uid="{00000000-0005-0000-0000-00005A140000}"/>
    <cellStyle name="Comma 8 2 2 3 4" xfId="5205" xr:uid="{00000000-0005-0000-0000-00005B140000}"/>
    <cellStyle name="Comma 8 2 2 3 4 2" xfId="5206" xr:uid="{00000000-0005-0000-0000-00005C140000}"/>
    <cellStyle name="Comma 8 2 2 3 5" xfId="5207" xr:uid="{00000000-0005-0000-0000-00005D140000}"/>
    <cellStyle name="Comma 8 2 2 3 6" xfId="5208" xr:uid="{00000000-0005-0000-0000-00005E140000}"/>
    <cellStyle name="Comma 8 2 2 4" xfId="5209" xr:uid="{00000000-0005-0000-0000-00005F140000}"/>
    <cellStyle name="Comma 8 2 2 4 2" xfId="5210" xr:uid="{00000000-0005-0000-0000-000060140000}"/>
    <cellStyle name="Comma 8 2 2 4 2 2" xfId="5211" xr:uid="{00000000-0005-0000-0000-000061140000}"/>
    <cellStyle name="Comma 8 2 2 4 3" xfId="5212" xr:uid="{00000000-0005-0000-0000-000062140000}"/>
    <cellStyle name="Comma 8 2 2 4 3 2" xfId="5213" xr:uid="{00000000-0005-0000-0000-000063140000}"/>
    <cellStyle name="Comma 8 2 2 4 4" xfId="5214" xr:uid="{00000000-0005-0000-0000-000064140000}"/>
    <cellStyle name="Comma 8 2 2 4 4 2" xfId="5215" xr:uid="{00000000-0005-0000-0000-000065140000}"/>
    <cellStyle name="Comma 8 2 2 4 5" xfId="5216" xr:uid="{00000000-0005-0000-0000-000066140000}"/>
    <cellStyle name="Comma 8 2 2 4 6" xfId="5217" xr:uid="{00000000-0005-0000-0000-000067140000}"/>
    <cellStyle name="Comma 8 2 2 5" xfId="5218" xr:uid="{00000000-0005-0000-0000-000068140000}"/>
    <cellStyle name="Comma 8 2 2 5 2" xfId="5219" xr:uid="{00000000-0005-0000-0000-000069140000}"/>
    <cellStyle name="Comma 8 2 2 5 2 2" xfId="5220" xr:uid="{00000000-0005-0000-0000-00006A140000}"/>
    <cellStyle name="Comma 8 2 2 5 3" xfId="5221" xr:uid="{00000000-0005-0000-0000-00006B140000}"/>
    <cellStyle name="Comma 8 2 2 5 3 2" xfId="5222" xr:uid="{00000000-0005-0000-0000-00006C140000}"/>
    <cellStyle name="Comma 8 2 2 5 4" xfId="5223" xr:uid="{00000000-0005-0000-0000-00006D140000}"/>
    <cellStyle name="Comma 8 2 2 5 4 2" xfId="5224" xr:uid="{00000000-0005-0000-0000-00006E140000}"/>
    <cellStyle name="Comma 8 2 2 5 5" xfId="5225" xr:uid="{00000000-0005-0000-0000-00006F140000}"/>
    <cellStyle name="Comma 8 2 2 5 6" xfId="5226" xr:uid="{00000000-0005-0000-0000-000070140000}"/>
    <cellStyle name="Comma 8 2 2 6" xfId="5227" xr:uid="{00000000-0005-0000-0000-000071140000}"/>
    <cellStyle name="Comma 8 2 2 6 2" xfId="5228" xr:uid="{00000000-0005-0000-0000-000072140000}"/>
    <cellStyle name="Comma 8 2 2 6 2 2" xfId="5229" xr:uid="{00000000-0005-0000-0000-000073140000}"/>
    <cellStyle name="Comma 8 2 2 6 3" xfId="5230" xr:uid="{00000000-0005-0000-0000-000074140000}"/>
    <cellStyle name="Comma 8 2 2 6 3 2" xfId="5231" xr:uid="{00000000-0005-0000-0000-000075140000}"/>
    <cellStyle name="Comma 8 2 2 6 4" xfId="5232" xr:uid="{00000000-0005-0000-0000-000076140000}"/>
    <cellStyle name="Comma 8 2 2 6 5" xfId="5233" xr:uid="{00000000-0005-0000-0000-000077140000}"/>
    <cellStyle name="Comma 8 2 2 7" xfId="5234" xr:uid="{00000000-0005-0000-0000-000078140000}"/>
    <cellStyle name="Comma 8 2 2 7 2" xfId="5235" xr:uid="{00000000-0005-0000-0000-000079140000}"/>
    <cellStyle name="Comma 8 2 2 8" xfId="5236" xr:uid="{00000000-0005-0000-0000-00007A140000}"/>
    <cellStyle name="Comma 8 2 2 8 2" xfId="5237" xr:uid="{00000000-0005-0000-0000-00007B140000}"/>
    <cellStyle name="Comma 8 2 2 9" xfId="5238" xr:uid="{00000000-0005-0000-0000-00007C140000}"/>
    <cellStyle name="Comma 8 2 2 9 2" xfId="5239" xr:uid="{00000000-0005-0000-0000-00007D140000}"/>
    <cellStyle name="Comma 8 2 3" xfId="5240" xr:uid="{00000000-0005-0000-0000-00007E140000}"/>
    <cellStyle name="Comma 8 2 3 10" xfId="5241" xr:uid="{00000000-0005-0000-0000-00007F140000}"/>
    <cellStyle name="Comma 8 2 3 2" xfId="5242" xr:uid="{00000000-0005-0000-0000-000080140000}"/>
    <cellStyle name="Comma 8 2 3 2 2" xfId="5243" xr:uid="{00000000-0005-0000-0000-000081140000}"/>
    <cellStyle name="Comma 8 2 3 2 2 2" xfId="5244" xr:uid="{00000000-0005-0000-0000-000082140000}"/>
    <cellStyle name="Comma 8 2 3 2 3" xfId="5245" xr:uid="{00000000-0005-0000-0000-000083140000}"/>
    <cellStyle name="Comma 8 2 3 2 3 2" xfId="5246" xr:uid="{00000000-0005-0000-0000-000084140000}"/>
    <cellStyle name="Comma 8 2 3 2 4" xfId="5247" xr:uid="{00000000-0005-0000-0000-000085140000}"/>
    <cellStyle name="Comma 8 2 3 2 4 2" xfId="5248" xr:uid="{00000000-0005-0000-0000-000086140000}"/>
    <cellStyle name="Comma 8 2 3 2 5" xfId="5249" xr:uid="{00000000-0005-0000-0000-000087140000}"/>
    <cellStyle name="Comma 8 2 3 2 6" xfId="5250" xr:uid="{00000000-0005-0000-0000-000088140000}"/>
    <cellStyle name="Comma 8 2 3 3" xfId="5251" xr:uid="{00000000-0005-0000-0000-000089140000}"/>
    <cellStyle name="Comma 8 2 3 3 2" xfId="5252" xr:uid="{00000000-0005-0000-0000-00008A140000}"/>
    <cellStyle name="Comma 8 2 3 3 2 2" xfId="5253" xr:uid="{00000000-0005-0000-0000-00008B140000}"/>
    <cellStyle name="Comma 8 2 3 3 3" xfId="5254" xr:uid="{00000000-0005-0000-0000-00008C140000}"/>
    <cellStyle name="Comma 8 2 3 3 3 2" xfId="5255" xr:uid="{00000000-0005-0000-0000-00008D140000}"/>
    <cellStyle name="Comma 8 2 3 3 4" xfId="5256" xr:uid="{00000000-0005-0000-0000-00008E140000}"/>
    <cellStyle name="Comma 8 2 3 3 4 2" xfId="5257" xr:uid="{00000000-0005-0000-0000-00008F140000}"/>
    <cellStyle name="Comma 8 2 3 3 5" xfId="5258" xr:uid="{00000000-0005-0000-0000-000090140000}"/>
    <cellStyle name="Comma 8 2 3 3 6" xfId="5259" xr:uid="{00000000-0005-0000-0000-000091140000}"/>
    <cellStyle name="Comma 8 2 3 4" xfId="5260" xr:uid="{00000000-0005-0000-0000-000092140000}"/>
    <cellStyle name="Comma 8 2 3 4 2" xfId="5261" xr:uid="{00000000-0005-0000-0000-000093140000}"/>
    <cellStyle name="Comma 8 2 3 4 2 2" xfId="5262" xr:uid="{00000000-0005-0000-0000-000094140000}"/>
    <cellStyle name="Comma 8 2 3 4 3" xfId="5263" xr:uid="{00000000-0005-0000-0000-000095140000}"/>
    <cellStyle name="Comma 8 2 3 4 3 2" xfId="5264" xr:uid="{00000000-0005-0000-0000-000096140000}"/>
    <cellStyle name="Comma 8 2 3 4 4" xfId="5265" xr:uid="{00000000-0005-0000-0000-000097140000}"/>
    <cellStyle name="Comma 8 2 3 4 4 2" xfId="5266" xr:uid="{00000000-0005-0000-0000-000098140000}"/>
    <cellStyle name="Comma 8 2 3 4 5" xfId="5267" xr:uid="{00000000-0005-0000-0000-000099140000}"/>
    <cellStyle name="Comma 8 2 3 4 6" xfId="5268" xr:uid="{00000000-0005-0000-0000-00009A140000}"/>
    <cellStyle name="Comma 8 2 3 5" xfId="5269" xr:uid="{00000000-0005-0000-0000-00009B140000}"/>
    <cellStyle name="Comma 8 2 3 5 2" xfId="5270" xr:uid="{00000000-0005-0000-0000-00009C140000}"/>
    <cellStyle name="Comma 8 2 3 5 2 2" xfId="5271" xr:uid="{00000000-0005-0000-0000-00009D140000}"/>
    <cellStyle name="Comma 8 2 3 5 3" xfId="5272" xr:uid="{00000000-0005-0000-0000-00009E140000}"/>
    <cellStyle name="Comma 8 2 3 5 3 2" xfId="5273" xr:uid="{00000000-0005-0000-0000-00009F140000}"/>
    <cellStyle name="Comma 8 2 3 5 4" xfId="5274" xr:uid="{00000000-0005-0000-0000-0000A0140000}"/>
    <cellStyle name="Comma 8 2 3 5 5" xfId="5275" xr:uid="{00000000-0005-0000-0000-0000A1140000}"/>
    <cellStyle name="Comma 8 2 3 6" xfId="5276" xr:uid="{00000000-0005-0000-0000-0000A2140000}"/>
    <cellStyle name="Comma 8 2 3 6 2" xfId="5277" xr:uid="{00000000-0005-0000-0000-0000A3140000}"/>
    <cellStyle name="Comma 8 2 3 7" xfId="5278" xr:uid="{00000000-0005-0000-0000-0000A4140000}"/>
    <cellStyle name="Comma 8 2 3 7 2" xfId="5279" xr:uid="{00000000-0005-0000-0000-0000A5140000}"/>
    <cellStyle name="Comma 8 2 3 8" xfId="5280" xr:uid="{00000000-0005-0000-0000-0000A6140000}"/>
    <cellStyle name="Comma 8 2 3 8 2" xfId="5281" xr:uid="{00000000-0005-0000-0000-0000A7140000}"/>
    <cellStyle name="Comma 8 2 3 9" xfId="5282" xr:uid="{00000000-0005-0000-0000-0000A8140000}"/>
    <cellStyle name="Comma 8 2 4" xfId="5283" xr:uid="{00000000-0005-0000-0000-0000A9140000}"/>
    <cellStyle name="Comma 8 2 4 10" xfId="5284" xr:uid="{00000000-0005-0000-0000-0000AA140000}"/>
    <cellStyle name="Comma 8 2 4 11" xfId="5285" xr:uid="{00000000-0005-0000-0000-0000AB140000}"/>
    <cellStyle name="Comma 8 2 4 11 2" xfId="5286" xr:uid="{00000000-0005-0000-0000-0000AC140000}"/>
    <cellStyle name="Comma 8 2 4 11 2 2" xfId="5287" xr:uid="{00000000-0005-0000-0000-0000AD140000}"/>
    <cellStyle name="Comma 8 2 4 11 2 3" xfId="5288" xr:uid="{00000000-0005-0000-0000-0000AE140000}"/>
    <cellStyle name="Comma 8 2 4 11 2 3 2" xfId="5289" xr:uid="{00000000-0005-0000-0000-0000AF140000}"/>
    <cellStyle name="Comma 8 2 4 2" xfId="5290" xr:uid="{00000000-0005-0000-0000-0000B0140000}"/>
    <cellStyle name="Comma 8 2 4 2 2" xfId="5291" xr:uid="{00000000-0005-0000-0000-0000B1140000}"/>
    <cellStyle name="Comma 8 2 4 2 2 2" xfId="5292" xr:uid="{00000000-0005-0000-0000-0000B2140000}"/>
    <cellStyle name="Comma 8 2 4 2 3" xfId="5293" xr:uid="{00000000-0005-0000-0000-0000B3140000}"/>
    <cellStyle name="Comma 8 2 4 2 3 2" xfId="5294" xr:uid="{00000000-0005-0000-0000-0000B4140000}"/>
    <cellStyle name="Comma 8 2 4 2 4" xfId="5295" xr:uid="{00000000-0005-0000-0000-0000B5140000}"/>
    <cellStyle name="Comma 8 2 4 2 4 2" xfId="5296" xr:uid="{00000000-0005-0000-0000-0000B6140000}"/>
    <cellStyle name="Comma 8 2 4 2 5" xfId="5297" xr:uid="{00000000-0005-0000-0000-0000B7140000}"/>
    <cellStyle name="Comma 8 2 4 2 6" xfId="5298" xr:uid="{00000000-0005-0000-0000-0000B8140000}"/>
    <cellStyle name="Comma 8 2 4 3" xfId="5299" xr:uid="{00000000-0005-0000-0000-0000B9140000}"/>
    <cellStyle name="Comma 8 2 4 3 2" xfId="5300" xr:uid="{00000000-0005-0000-0000-0000BA140000}"/>
    <cellStyle name="Comma 8 2 4 3 2 2" xfId="5301" xr:uid="{00000000-0005-0000-0000-0000BB140000}"/>
    <cellStyle name="Comma 8 2 4 3 3" xfId="5302" xr:uid="{00000000-0005-0000-0000-0000BC140000}"/>
    <cellStyle name="Comma 8 2 4 3 3 2" xfId="5303" xr:uid="{00000000-0005-0000-0000-0000BD140000}"/>
    <cellStyle name="Comma 8 2 4 3 4" xfId="5304" xr:uid="{00000000-0005-0000-0000-0000BE140000}"/>
    <cellStyle name="Comma 8 2 4 3 4 2" xfId="5305" xr:uid="{00000000-0005-0000-0000-0000BF140000}"/>
    <cellStyle name="Comma 8 2 4 3 5" xfId="5306" xr:uid="{00000000-0005-0000-0000-0000C0140000}"/>
    <cellStyle name="Comma 8 2 4 3 6" xfId="5307" xr:uid="{00000000-0005-0000-0000-0000C1140000}"/>
    <cellStyle name="Comma 8 2 4 4" xfId="5308" xr:uid="{00000000-0005-0000-0000-0000C2140000}"/>
    <cellStyle name="Comma 8 2 4 4 2" xfId="5309" xr:uid="{00000000-0005-0000-0000-0000C3140000}"/>
    <cellStyle name="Comma 8 2 4 4 2 2" xfId="5310" xr:uid="{00000000-0005-0000-0000-0000C4140000}"/>
    <cellStyle name="Comma 8 2 4 4 3" xfId="5311" xr:uid="{00000000-0005-0000-0000-0000C5140000}"/>
    <cellStyle name="Comma 8 2 4 4 3 2" xfId="5312" xr:uid="{00000000-0005-0000-0000-0000C6140000}"/>
    <cellStyle name="Comma 8 2 4 4 4" xfId="5313" xr:uid="{00000000-0005-0000-0000-0000C7140000}"/>
    <cellStyle name="Comma 8 2 4 4 4 2" xfId="5314" xr:uid="{00000000-0005-0000-0000-0000C8140000}"/>
    <cellStyle name="Comma 8 2 4 4 5" xfId="5315" xr:uid="{00000000-0005-0000-0000-0000C9140000}"/>
    <cellStyle name="Comma 8 2 4 4 6" xfId="5316" xr:uid="{00000000-0005-0000-0000-0000CA140000}"/>
    <cellStyle name="Comma 8 2 4 5" xfId="5317" xr:uid="{00000000-0005-0000-0000-0000CB140000}"/>
    <cellStyle name="Comma 8 2 4 5 2" xfId="5318" xr:uid="{00000000-0005-0000-0000-0000CC140000}"/>
    <cellStyle name="Comma 8 2 4 5 2 2" xfId="5319" xr:uid="{00000000-0005-0000-0000-0000CD140000}"/>
    <cellStyle name="Comma 8 2 4 5 2 3" xfId="5320" xr:uid="{00000000-0005-0000-0000-0000CE140000}"/>
    <cellStyle name="Comma 8 2 4 5 3" xfId="5321" xr:uid="{00000000-0005-0000-0000-0000CF140000}"/>
    <cellStyle name="Comma 8 2 4 5 3 2" xfId="5322" xr:uid="{00000000-0005-0000-0000-0000D0140000}"/>
    <cellStyle name="Comma 8 2 4 5 4" xfId="5323" xr:uid="{00000000-0005-0000-0000-0000D1140000}"/>
    <cellStyle name="Comma 8 2 4 5 5" xfId="5324" xr:uid="{00000000-0005-0000-0000-0000D2140000}"/>
    <cellStyle name="Comma 8 2 4 6" xfId="5325" xr:uid="{00000000-0005-0000-0000-0000D3140000}"/>
    <cellStyle name="Comma 8 2 4 6 2" xfId="5326" xr:uid="{00000000-0005-0000-0000-0000D4140000}"/>
    <cellStyle name="Comma 8 2 4 7" xfId="5327" xr:uid="{00000000-0005-0000-0000-0000D5140000}"/>
    <cellStyle name="Comma 8 2 4 7 2" xfId="5328" xr:uid="{00000000-0005-0000-0000-0000D6140000}"/>
    <cellStyle name="Comma 8 2 4 8" xfId="5329" xr:uid="{00000000-0005-0000-0000-0000D7140000}"/>
    <cellStyle name="Comma 8 2 4 8 2" xfId="5330" xr:uid="{00000000-0005-0000-0000-0000D8140000}"/>
    <cellStyle name="Comma 8 2 4 9" xfId="5331" xr:uid="{00000000-0005-0000-0000-0000D9140000}"/>
    <cellStyle name="Comma 8 2 4 9 2" xfId="5332" xr:uid="{00000000-0005-0000-0000-0000DA140000}"/>
    <cellStyle name="Comma 8 2 4 9 2 2" xfId="5333" xr:uid="{00000000-0005-0000-0000-0000DB140000}"/>
    <cellStyle name="Comma 8 2 4 9 2 3" xfId="5334" xr:uid="{00000000-0005-0000-0000-0000DC140000}"/>
    <cellStyle name="Comma 8 2 4 9 2 3 2" xfId="5335" xr:uid="{00000000-0005-0000-0000-0000DD140000}"/>
    <cellStyle name="Comma 8 2 5" xfId="5336" xr:uid="{00000000-0005-0000-0000-0000DE140000}"/>
    <cellStyle name="Comma 8 2 5 2" xfId="5337" xr:uid="{00000000-0005-0000-0000-0000DF140000}"/>
    <cellStyle name="Comma 8 2 5 2 2" xfId="5338" xr:uid="{00000000-0005-0000-0000-0000E0140000}"/>
    <cellStyle name="Comma 8 2 5 3" xfId="5339" xr:uid="{00000000-0005-0000-0000-0000E1140000}"/>
    <cellStyle name="Comma 8 2 5 3 2" xfId="5340" xr:uid="{00000000-0005-0000-0000-0000E2140000}"/>
    <cellStyle name="Comma 8 2 5 4" xfId="5341" xr:uid="{00000000-0005-0000-0000-0000E3140000}"/>
    <cellStyle name="Comma 8 2 5 4 2" xfId="5342" xr:uid="{00000000-0005-0000-0000-0000E4140000}"/>
    <cellStyle name="Comma 8 2 5 5" xfId="5343" xr:uid="{00000000-0005-0000-0000-0000E5140000}"/>
    <cellStyle name="Comma 8 2 5 6" xfId="5344" xr:uid="{00000000-0005-0000-0000-0000E6140000}"/>
    <cellStyle name="Comma 8 2 6" xfId="5345" xr:uid="{00000000-0005-0000-0000-0000E7140000}"/>
    <cellStyle name="Comma 8 2 6 2" xfId="5346" xr:uid="{00000000-0005-0000-0000-0000E8140000}"/>
    <cellStyle name="Comma 8 2 6 2 2" xfId="5347" xr:uid="{00000000-0005-0000-0000-0000E9140000}"/>
    <cellStyle name="Comma 8 2 6 2 3" xfId="5348" xr:uid="{00000000-0005-0000-0000-0000EA140000}"/>
    <cellStyle name="Comma 8 2 6 2 3 2" xfId="5349" xr:uid="{00000000-0005-0000-0000-0000EB140000}"/>
    <cellStyle name="Comma 8 2 6 3" xfId="5350" xr:uid="{00000000-0005-0000-0000-0000EC140000}"/>
    <cellStyle name="Comma 8 2 6 3 2" xfId="5351" xr:uid="{00000000-0005-0000-0000-0000ED140000}"/>
    <cellStyle name="Comma 8 2 6 4" xfId="5352" xr:uid="{00000000-0005-0000-0000-0000EE140000}"/>
    <cellStyle name="Comma 8 2 6 4 2" xfId="5353" xr:uid="{00000000-0005-0000-0000-0000EF140000}"/>
    <cellStyle name="Comma 8 2 6 5" xfId="5354" xr:uid="{00000000-0005-0000-0000-0000F0140000}"/>
    <cellStyle name="Comma 8 2 6 6" xfId="5355" xr:uid="{00000000-0005-0000-0000-0000F1140000}"/>
    <cellStyle name="Comma 8 2 7" xfId="5356" xr:uid="{00000000-0005-0000-0000-0000F2140000}"/>
    <cellStyle name="Comma 8 2 7 2" xfId="5357" xr:uid="{00000000-0005-0000-0000-0000F3140000}"/>
    <cellStyle name="Comma 8 2 7 2 2" xfId="5358" xr:uid="{00000000-0005-0000-0000-0000F4140000}"/>
    <cellStyle name="Comma 8 2 7 3" xfId="5359" xr:uid="{00000000-0005-0000-0000-0000F5140000}"/>
    <cellStyle name="Comma 8 2 7 3 2" xfId="5360" xr:uid="{00000000-0005-0000-0000-0000F6140000}"/>
    <cellStyle name="Comma 8 2 7 4" xfId="5361" xr:uid="{00000000-0005-0000-0000-0000F7140000}"/>
    <cellStyle name="Comma 8 2 7 4 2" xfId="5362" xr:uid="{00000000-0005-0000-0000-0000F8140000}"/>
    <cellStyle name="Comma 8 2 7 5" xfId="5363" xr:uid="{00000000-0005-0000-0000-0000F9140000}"/>
    <cellStyle name="Comma 8 2 7 6" xfId="5364" xr:uid="{00000000-0005-0000-0000-0000FA140000}"/>
    <cellStyle name="Comma 8 2 8" xfId="5365" xr:uid="{00000000-0005-0000-0000-0000FB140000}"/>
    <cellStyle name="Comma 8 2 8 2" xfId="5366" xr:uid="{00000000-0005-0000-0000-0000FC140000}"/>
    <cellStyle name="Comma 8 2 8 2 2" xfId="5367" xr:uid="{00000000-0005-0000-0000-0000FD140000}"/>
    <cellStyle name="Comma 8 2 8 3" xfId="5368" xr:uid="{00000000-0005-0000-0000-0000FE140000}"/>
    <cellStyle name="Comma 8 2 8 3 2" xfId="5369" xr:uid="{00000000-0005-0000-0000-0000FF140000}"/>
    <cellStyle name="Comma 8 2 8 4" xfId="5370" xr:uid="{00000000-0005-0000-0000-000000150000}"/>
    <cellStyle name="Comma 8 2 8 5" xfId="5371" xr:uid="{00000000-0005-0000-0000-000001150000}"/>
    <cellStyle name="Comma 8 2 9" xfId="5372" xr:uid="{00000000-0005-0000-0000-000002150000}"/>
    <cellStyle name="Comma 8 2 9 2" xfId="5373" xr:uid="{00000000-0005-0000-0000-000003150000}"/>
    <cellStyle name="Comma 8 3" xfId="5374" xr:uid="{00000000-0005-0000-0000-000004150000}"/>
    <cellStyle name="Comma 8 3 10" xfId="5375" xr:uid="{00000000-0005-0000-0000-000005150000}"/>
    <cellStyle name="Comma 8 3 10 2" xfId="5376" xr:uid="{00000000-0005-0000-0000-000006150000}"/>
    <cellStyle name="Comma 8 3 11" xfId="5377" xr:uid="{00000000-0005-0000-0000-000007150000}"/>
    <cellStyle name="Comma 8 3 11 2" xfId="5378" xr:uid="{00000000-0005-0000-0000-000008150000}"/>
    <cellStyle name="Comma 8 3 12" xfId="5379" xr:uid="{00000000-0005-0000-0000-000009150000}"/>
    <cellStyle name="Comma 8 3 13" xfId="5380" xr:uid="{00000000-0005-0000-0000-00000A150000}"/>
    <cellStyle name="Comma 8 3 14" xfId="5381" xr:uid="{00000000-0005-0000-0000-00000B150000}"/>
    <cellStyle name="Comma 8 3 2" xfId="5382" xr:uid="{00000000-0005-0000-0000-00000C150000}"/>
    <cellStyle name="Comma 8 3 2 10" xfId="5383" xr:uid="{00000000-0005-0000-0000-00000D150000}"/>
    <cellStyle name="Comma 8 3 2 11" xfId="5384" xr:uid="{00000000-0005-0000-0000-00000E150000}"/>
    <cellStyle name="Comma 8 3 2 2" xfId="5385" xr:uid="{00000000-0005-0000-0000-00000F150000}"/>
    <cellStyle name="Comma 8 3 2 2 2" xfId="5386" xr:uid="{00000000-0005-0000-0000-000010150000}"/>
    <cellStyle name="Comma 8 3 2 2 2 2" xfId="5387" xr:uid="{00000000-0005-0000-0000-000011150000}"/>
    <cellStyle name="Comma 8 3 2 2 3" xfId="5388" xr:uid="{00000000-0005-0000-0000-000012150000}"/>
    <cellStyle name="Comma 8 3 2 2 3 2" xfId="5389" xr:uid="{00000000-0005-0000-0000-000013150000}"/>
    <cellStyle name="Comma 8 3 2 2 4" xfId="5390" xr:uid="{00000000-0005-0000-0000-000014150000}"/>
    <cellStyle name="Comma 8 3 2 2 4 2" xfId="5391" xr:uid="{00000000-0005-0000-0000-000015150000}"/>
    <cellStyle name="Comma 8 3 2 2 5" xfId="5392" xr:uid="{00000000-0005-0000-0000-000016150000}"/>
    <cellStyle name="Comma 8 3 2 2 6" xfId="5393" xr:uid="{00000000-0005-0000-0000-000017150000}"/>
    <cellStyle name="Comma 8 3 2 3" xfId="5394" xr:uid="{00000000-0005-0000-0000-000018150000}"/>
    <cellStyle name="Comma 8 3 2 3 2" xfId="5395" xr:uid="{00000000-0005-0000-0000-000019150000}"/>
    <cellStyle name="Comma 8 3 2 3 2 2" xfId="5396" xr:uid="{00000000-0005-0000-0000-00001A150000}"/>
    <cellStyle name="Comma 8 3 2 3 3" xfId="5397" xr:uid="{00000000-0005-0000-0000-00001B150000}"/>
    <cellStyle name="Comma 8 3 2 3 3 2" xfId="5398" xr:uid="{00000000-0005-0000-0000-00001C150000}"/>
    <cellStyle name="Comma 8 3 2 3 4" xfId="5399" xr:uid="{00000000-0005-0000-0000-00001D150000}"/>
    <cellStyle name="Comma 8 3 2 3 4 2" xfId="5400" xr:uid="{00000000-0005-0000-0000-00001E150000}"/>
    <cellStyle name="Comma 8 3 2 3 5" xfId="5401" xr:uid="{00000000-0005-0000-0000-00001F150000}"/>
    <cellStyle name="Comma 8 3 2 3 6" xfId="5402" xr:uid="{00000000-0005-0000-0000-000020150000}"/>
    <cellStyle name="Comma 8 3 2 4" xfId="5403" xr:uid="{00000000-0005-0000-0000-000021150000}"/>
    <cellStyle name="Comma 8 3 2 4 2" xfId="5404" xr:uid="{00000000-0005-0000-0000-000022150000}"/>
    <cellStyle name="Comma 8 3 2 4 2 2" xfId="5405" xr:uid="{00000000-0005-0000-0000-000023150000}"/>
    <cellStyle name="Comma 8 3 2 4 3" xfId="5406" xr:uid="{00000000-0005-0000-0000-000024150000}"/>
    <cellStyle name="Comma 8 3 2 4 3 2" xfId="5407" xr:uid="{00000000-0005-0000-0000-000025150000}"/>
    <cellStyle name="Comma 8 3 2 4 4" xfId="5408" xr:uid="{00000000-0005-0000-0000-000026150000}"/>
    <cellStyle name="Comma 8 3 2 4 4 2" xfId="5409" xr:uid="{00000000-0005-0000-0000-000027150000}"/>
    <cellStyle name="Comma 8 3 2 4 5" xfId="5410" xr:uid="{00000000-0005-0000-0000-000028150000}"/>
    <cellStyle name="Comma 8 3 2 4 6" xfId="5411" xr:uid="{00000000-0005-0000-0000-000029150000}"/>
    <cellStyle name="Comma 8 3 2 5" xfId="5412" xr:uid="{00000000-0005-0000-0000-00002A150000}"/>
    <cellStyle name="Comma 8 3 2 5 2" xfId="5413" xr:uid="{00000000-0005-0000-0000-00002B150000}"/>
    <cellStyle name="Comma 8 3 2 5 2 2" xfId="5414" xr:uid="{00000000-0005-0000-0000-00002C150000}"/>
    <cellStyle name="Comma 8 3 2 5 3" xfId="5415" xr:uid="{00000000-0005-0000-0000-00002D150000}"/>
    <cellStyle name="Comma 8 3 2 5 3 2" xfId="5416" xr:uid="{00000000-0005-0000-0000-00002E150000}"/>
    <cellStyle name="Comma 8 3 2 5 4" xfId="5417" xr:uid="{00000000-0005-0000-0000-00002F150000}"/>
    <cellStyle name="Comma 8 3 2 5 4 2" xfId="5418" xr:uid="{00000000-0005-0000-0000-000030150000}"/>
    <cellStyle name="Comma 8 3 2 5 5" xfId="5419" xr:uid="{00000000-0005-0000-0000-000031150000}"/>
    <cellStyle name="Comma 8 3 2 5 6" xfId="5420" xr:uid="{00000000-0005-0000-0000-000032150000}"/>
    <cellStyle name="Comma 8 3 2 6" xfId="5421" xr:uid="{00000000-0005-0000-0000-000033150000}"/>
    <cellStyle name="Comma 8 3 2 6 2" xfId="5422" xr:uid="{00000000-0005-0000-0000-000034150000}"/>
    <cellStyle name="Comma 8 3 2 6 2 2" xfId="5423" xr:uid="{00000000-0005-0000-0000-000035150000}"/>
    <cellStyle name="Comma 8 3 2 6 3" xfId="5424" xr:uid="{00000000-0005-0000-0000-000036150000}"/>
    <cellStyle name="Comma 8 3 2 6 3 2" xfId="5425" xr:uid="{00000000-0005-0000-0000-000037150000}"/>
    <cellStyle name="Comma 8 3 2 6 4" xfId="5426" xr:uid="{00000000-0005-0000-0000-000038150000}"/>
    <cellStyle name="Comma 8 3 2 6 5" xfId="5427" xr:uid="{00000000-0005-0000-0000-000039150000}"/>
    <cellStyle name="Comma 8 3 2 7" xfId="5428" xr:uid="{00000000-0005-0000-0000-00003A150000}"/>
    <cellStyle name="Comma 8 3 2 7 2" xfId="5429" xr:uid="{00000000-0005-0000-0000-00003B150000}"/>
    <cellStyle name="Comma 8 3 2 8" xfId="5430" xr:uid="{00000000-0005-0000-0000-00003C150000}"/>
    <cellStyle name="Comma 8 3 2 8 2" xfId="5431" xr:uid="{00000000-0005-0000-0000-00003D150000}"/>
    <cellStyle name="Comma 8 3 2 9" xfId="5432" xr:uid="{00000000-0005-0000-0000-00003E150000}"/>
    <cellStyle name="Comma 8 3 2 9 2" xfId="5433" xr:uid="{00000000-0005-0000-0000-00003F150000}"/>
    <cellStyle name="Comma 8 3 3" xfId="5434" xr:uid="{00000000-0005-0000-0000-000040150000}"/>
    <cellStyle name="Comma 8 3 3 10" xfId="5435" xr:uid="{00000000-0005-0000-0000-000041150000}"/>
    <cellStyle name="Comma 8 3 3 2" xfId="5436" xr:uid="{00000000-0005-0000-0000-000042150000}"/>
    <cellStyle name="Comma 8 3 3 2 2" xfId="5437" xr:uid="{00000000-0005-0000-0000-000043150000}"/>
    <cellStyle name="Comma 8 3 3 2 2 2" xfId="5438" xr:uid="{00000000-0005-0000-0000-000044150000}"/>
    <cellStyle name="Comma 8 3 3 2 3" xfId="5439" xr:uid="{00000000-0005-0000-0000-000045150000}"/>
    <cellStyle name="Comma 8 3 3 2 3 2" xfId="5440" xr:uid="{00000000-0005-0000-0000-000046150000}"/>
    <cellStyle name="Comma 8 3 3 2 4" xfId="5441" xr:uid="{00000000-0005-0000-0000-000047150000}"/>
    <cellStyle name="Comma 8 3 3 2 4 2" xfId="5442" xr:uid="{00000000-0005-0000-0000-000048150000}"/>
    <cellStyle name="Comma 8 3 3 2 5" xfId="5443" xr:uid="{00000000-0005-0000-0000-000049150000}"/>
    <cellStyle name="Comma 8 3 3 2 6" xfId="5444" xr:uid="{00000000-0005-0000-0000-00004A150000}"/>
    <cellStyle name="Comma 8 3 3 3" xfId="5445" xr:uid="{00000000-0005-0000-0000-00004B150000}"/>
    <cellStyle name="Comma 8 3 3 3 2" xfId="5446" xr:uid="{00000000-0005-0000-0000-00004C150000}"/>
    <cellStyle name="Comma 8 3 3 3 2 2" xfId="5447" xr:uid="{00000000-0005-0000-0000-00004D150000}"/>
    <cellStyle name="Comma 8 3 3 3 3" xfId="5448" xr:uid="{00000000-0005-0000-0000-00004E150000}"/>
    <cellStyle name="Comma 8 3 3 3 3 2" xfId="5449" xr:uid="{00000000-0005-0000-0000-00004F150000}"/>
    <cellStyle name="Comma 8 3 3 3 4" xfId="5450" xr:uid="{00000000-0005-0000-0000-000050150000}"/>
    <cellStyle name="Comma 8 3 3 3 4 2" xfId="5451" xr:uid="{00000000-0005-0000-0000-000051150000}"/>
    <cellStyle name="Comma 8 3 3 3 5" xfId="5452" xr:uid="{00000000-0005-0000-0000-000052150000}"/>
    <cellStyle name="Comma 8 3 3 3 6" xfId="5453" xr:uid="{00000000-0005-0000-0000-000053150000}"/>
    <cellStyle name="Comma 8 3 3 4" xfId="5454" xr:uid="{00000000-0005-0000-0000-000054150000}"/>
    <cellStyle name="Comma 8 3 3 4 2" xfId="5455" xr:uid="{00000000-0005-0000-0000-000055150000}"/>
    <cellStyle name="Comma 8 3 3 4 2 2" xfId="5456" xr:uid="{00000000-0005-0000-0000-000056150000}"/>
    <cellStyle name="Comma 8 3 3 4 3" xfId="5457" xr:uid="{00000000-0005-0000-0000-000057150000}"/>
    <cellStyle name="Comma 8 3 3 4 3 2" xfId="5458" xr:uid="{00000000-0005-0000-0000-000058150000}"/>
    <cellStyle name="Comma 8 3 3 4 4" xfId="5459" xr:uid="{00000000-0005-0000-0000-000059150000}"/>
    <cellStyle name="Comma 8 3 3 4 4 2" xfId="5460" xr:uid="{00000000-0005-0000-0000-00005A150000}"/>
    <cellStyle name="Comma 8 3 3 4 5" xfId="5461" xr:uid="{00000000-0005-0000-0000-00005B150000}"/>
    <cellStyle name="Comma 8 3 3 4 6" xfId="5462" xr:uid="{00000000-0005-0000-0000-00005C150000}"/>
    <cellStyle name="Comma 8 3 3 5" xfId="5463" xr:uid="{00000000-0005-0000-0000-00005D150000}"/>
    <cellStyle name="Comma 8 3 3 5 2" xfId="5464" xr:uid="{00000000-0005-0000-0000-00005E150000}"/>
    <cellStyle name="Comma 8 3 3 5 2 2" xfId="5465" xr:uid="{00000000-0005-0000-0000-00005F150000}"/>
    <cellStyle name="Comma 8 3 3 5 3" xfId="5466" xr:uid="{00000000-0005-0000-0000-000060150000}"/>
    <cellStyle name="Comma 8 3 3 5 3 2" xfId="5467" xr:uid="{00000000-0005-0000-0000-000061150000}"/>
    <cellStyle name="Comma 8 3 3 5 4" xfId="5468" xr:uid="{00000000-0005-0000-0000-000062150000}"/>
    <cellStyle name="Comma 8 3 3 5 5" xfId="5469" xr:uid="{00000000-0005-0000-0000-000063150000}"/>
    <cellStyle name="Comma 8 3 3 6" xfId="5470" xr:uid="{00000000-0005-0000-0000-000064150000}"/>
    <cellStyle name="Comma 8 3 3 6 2" xfId="5471" xr:uid="{00000000-0005-0000-0000-000065150000}"/>
    <cellStyle name="Comma 8 3 3 7" xfId="5472" xr:uid="{00000000-0005-0000-0000-000066150000}"/>
    <cellStyle name="Comma 8 3 3 7 2" xfId="5473" xr:uid="{00000000-0005-0000-0000-000067150000}"/>
    <cellStyle name="Comma 8 3 3 8" xfId="5474" xr:uid="{00000000-0005-0000-0000-000068150000}"/>
    <cellStyle name="Comma 8 3 3 8 2" xfId="5475" xr:uid="{00000000-0005-0000-0000-000069150000}"/>
    <cellStyle name="Comma 8 3 3 9" xfId="5476" xr:uid="{00000000-0005-0000-0000-00006A150000}"/>
    <cellStyle name="Comma 8 3 4" xfId="5477" xr:uid="{00000000-0005-0000-0000-00006B150000}"/>
    <cellStyle name="Comma 8 3 4 10" xfId="5478" xr:uid="{00000000-0005-0000-0000-00006C150000}"/>
    <cellStyle name="Comma 8 3 4 2" xfId="5479" xr:uid="{00000000-0005-0000-0000-00006D150000}"/>
    <cellStyle name="Comma 8 3 4 2 2" xfId="5480" xr:uid="{00000000-0005-0000-0000-00006E150000}"/>
    <cellStyle name="Comma 8 3 4 2 2 2" xfId="5481" xr:uid="{00000000-0005-0000-0000-00006F150000}"/>
    <cellStyle name="Comma 8 3 4 2 3" xfId="5482" xr:uid="{00000000-0005-0000-0000-000070150000}"/>
    <cellStyle name="Comma 8 3 4 2 3 2" xfId="5483" xr:uid="{00000000-0005-0000-0000-000071150000}"/>
    <cellStyle name="Comma 8 3 4 2 4" xfId="5484" xr:uid="{00000000-0005-0000-0000-000072150000}"/>
    <cellStyle name="Comma 8 3 4 2 4 2" xfId="5485" xr:uid="{00000000-0005-0000-0000-000073150000}"/>
    <cellStyle name="Comma 8 3 4 2 5" xfId="5486" xr:uid="{00000000-0005-0000-0000-000074150000}"/>
    <cellStyle name="Comma 8 3 4 2 6" xfId="5487" xr:uid="{00000000-0005-0000-0000-000075150000}"/>
    <cellStyle name="Comma 8 3 4 3" xfId="5488" xr:uid="{00000000-0005-0000-0000-000076150000}"/>
    <cellStyle name="Comma 8 3 4 3 2" xfId="5489" xr:uid="{00000000-0005-0000-0000-000077150000}"/>
    <cellStyle name="Comma 8 3 4 3 2 2" xfId="5490" xr:uid="{00000000-0005-0000-0000-000078150000}"/>
    <cellStyle name="Comma 8 3 4 3 3" xfId="5491" xr:uid="{00000000-0005-0000-0000-000079150000}"/>
    <cellStyle name="Comma 8 3 4 3 3 2" xfId="5492" xr:uid="{00000000-0005-0000-0000-00007A150000}"/>
    <cellStyle name="Comma 8 3 4 3 4" xfId="5493" xr:uid="{00000000-0005-0000-0000-00007B150000}"/>
    <cellStyle name="Comma 8 3 4 3 4 2" xfId="5494" xr:uid="{00000000-0005-0000-0000-00007C150000}"/>
    <cellStyle name="Comma 8 3 4 3 5" xfId="5495" xr:uid="{00000000-0005-0000-0000-00007D150000}"/>
    <cellStyle name="Comma 8 3 4 3 6" xfId="5496" xr:uid="{00000000-0005-0000-0000-00007E150000}"/>
    <cellStyle name="Comma 8 3 4 4" xfId="5497" xr:uid="{00000000-0005-0000-0000-00007F150000}"/>
    <cellStyle name="Comma 8 3 4 4 2" xfId="5498" xr:uid="{00000000-0005-0000-0000-000080150000}"/>
    <cellStyle name="Comma 8 3 4 4 2 2" xfId="5499" xr:uid="{00000000-0005-0000-0000-000081150000}"/>
    <cellStyle name="Comma 8 3 4 4 3" xfId="5500" xr:uid="{00000000-0005-0000-0000-000082150000}"/>
    <cellStyle name="Comma 8 3 4 4 3 2" xfId="5501" xr:uid="{00000000-0005-0000-0000-000083150000}"/>
    <cellStyle name="Comma 8 3 4 4 4" xfId="5502" xr:uid="{00000000-0005-0000-0000-000084150000}"/>
    <cellStyle name="Comma 8 3 4 4 4 2" xfId="5503" xr:uid="{00000000-0005-0000-0000-000085150000}"/>
    <cellStyle name="Comma 8 3 4 4 5" xfId="5504" xr:uid="{00000000-0005-0000-0000-000086150000}"/>
    <cellStyle name="Comma 8 3 4 4 6" xfId="5505" xr:uid="{00000000-0005-0000-0000-000087150000}"/>
    <cellStyle name="Comma 8 3 4 5" xfId="5506" xr:uid="{00000000-0005-0000-0000-000088150000}"/>
    <cellStyle name="Comma 8 3 4 5 2" xfId="5507" xr:uid="{00000000-0005-0000-0000-000089150000}"/>
    <cellStyle name="Comma 8 3 4 5 2 2" xfId="5508" xr:uid="{00000000-0005-0000-0000-00008A150000}"/>
    <cellStyle name="Comma 8 3 4 5 3" xfId="5509" xr:uid="{00000000-0005-0000-0000-00008B150000}"/>
    <cellStyle name="Comma 8 3 4 5 3 2" xfId="5510" xr:uid="{00000000-0005-0000-0000-00008C150000}"/>
    <cellStyle name="Comma 8 3 4 5 4" xfId="5511" xr:uid="{00000000-0005-0000-0000-00008D150000}"/>
    <cellStyle name="Comma 8 3 4 5 5" xfId="5512" xr:uid="{00000000-0005-0000-0000-00008E150000}"/>
    <cellStyle name="Comma 8 3 4 6" xfId="5513" xr:uid="{00000000-0005-0000-0000-00008F150000}"/>
    <cellStyle name="Comma 8 3 4 6 2" xfId="5514" xr:uid="{00000000-0005-0000-0000-000090150000}"/>
    <cellStyle name="Comma 8 3 4 7" xfId="5515" xr:uid="{00000000-0005-0000-0000-000091150000}"/>
    <cellStyle name="Comma 8 3 4 7 2" xfId="5516" xr:uid="{00000000-0005-0000-0000-000092150000}"/>
    <cellStyle name="Comma 8 3 4 8" xfId="5517" xr:uid="{00000000-0005-0000-0000-000093150000}"/>
    <cellStyle name="Comma 8 3 4 8 2" xfId="5518" xr:uid="{00000000-0005-0000-0000-000094150000}"/>
    <cellStyle name="Comma 8 3 4 9" xfId="5519" xr:uid="{00000000-0005-0000-0000-000095150000}"/>
    <cellStyle name="Comma 8 3 5" xfId="5520" xr:uid="{00000000-0005-0000-0000-000096150000}"/>
    <cellStyle name="Comma 8 3 5 2" xfId="5521" xr:uid="{00000000-0005-0000-0000-000097150000}"/>
    <cellStyle name="Comma 8 3 5 2 2" xfId="5522" xr:uid="{00000000-0005-0000-0000-000098150000}"/>
    <cellStyle name="Comma 8 3 5 3" xfId="5523" xr:uid="{00000000-0005-0000-0000-000099150000}"/>
    <cellStyle name="Comma 8 3 5 3 2" xfId="5524" xr:uid="{00000000-0005-0000-0000-00009A150000}"/>
    <cellStyle name="Comma 8 3 5 4" xfId="5525" xr:uid="{00000000-0005-0000-0000-00009B150000}"/>
    <cellStyle name="Comma 8 3 5 4 2" xfId="5526" xr:uid="{00000000-0005-0000-0000-00009C150000}"/>
    <cellStyle name="Comma 8 3 5 5" xfId="5527" xr:uid="{00000000-0005-0000-0000-00009D150000}"/>
    <cellStyle name="Comma 8 3 5 6" xfId="5528" xr:uid="{00000000-0005-0000-0000-00009E150000}"/>
    <cellStyle name="Comma 8 3 6" xfId="5529" xr:uid="{00000000-0005-0000-0000-00009F150000}"/>
    <cellStyle name="Comma 8 3 6 2" xfId="5530" xr:uid="{00000000-0005-0000-0000-0000A0150000}"/>
    <cellStyle name="Comma 8 3 6 2 2" xfId="5531" xr:uid="{00000000-0005-0000-0000-0000A1150000}"/>
    <cellStyle name="Comma 8 3 6 3" xfId="5532" xr:uid="{00000000-0005-0000-0000-0000A2150000}"/>
    <cellStyle name="Comma 8 3 6 3 2" xfId="5533" xr:uid="{00000000-0005-0000-0000-0000A3150000}"/>
    <cellStyle name="Comma 8 3 6 4" xfId="5534" xr:uid="{00000000-0005-0000-0000-0000A4150000}"/>
    <cellStyle name="Comma 8 3 6 4 2" xfId="5535" xr:uid="{00000000-0005-0000-0000-0000A5150000}"/>
    <cellStyle name="Comma 8 3 6 5" xfId="5536" xr:uid="{00000000-0005-0000-0000-0000A6150000}"/>
    <cellStyle name="Comma 8 3 6 6" xfId="5537" xr:uid="{00000000-0005-0000-0000-0000A7150000}"/>
    <cellStyle name="Comma 8 3 7" xfId="5538" xr:uid="{00000000-0005-0000-0000-0000A8150000}"/>
    <cellStyle name="Comma 8 3 7 2" xfId="5539" xr:uid="{00000000-0005-0000-0000-0000A9150000}"/>
    <cellStyle name="Comma 8 3 7 2 2" xfId="5540" xr:uid="{00000000-0005-0000-0000-0000AA150000}"/>
    <cellStyle name="Comma 8 3 7 3" xfId="5541" xr:uid="{00000000-0005-0000-0000-0000AB150000}"/>
    <cellStyle name="Comma 8 3 7 3 2" xfId="5542" xr:uid="{00000000-0005-0000-0000-0000AC150000}"/>
    <cellStyle name="Comma 8 3 7 4" xfId="5543" xr:uid="{00000000-0005-0000-0000-0000AD150000}"/>
    <cellStyle name="Comma 8 3 7 4 2" xfId="5544" xr:uid="{00000000-0005-0000-0000-0000AE150000}"/>
    <cellStyle name="Comma 8 3 7 5" xfId="5545" xr:uid="{00000000-0005-0000-0000-0000AF150000}"/>
    <cellStyle name="Comma 8 3 7 6" xfId="5546" xr:uid="{00000000-0005-0000-0000-0000B0150000}"/>
    <cellStyle name="Comma 8 3 8" xfId="5547" xr:uid="{00000000-0005-0000-0000-0000B1150000}"/>
    <cellStyle name="Comma 8 3 8 2" xfId="5548" xr:uid="{00000000-0005-0000-0000-0000B2150000}"/>
    <cellStyle name="Comma 8 3 8 2 2" xfId="5549" xr:uid="{00000000-0005-0000-0000-0000B3150000}"/>
    <cellStyle name="Comma 8 3 8 3" xfId="5550" xr:uid="{00000000-0005-0000-0000-0000B4150000}"/>
    <cellStyle name="Comma 8 3 8 3 2" xfId="5551" xr:uid="{00000000-0005-0000-0000-0000B5150000}"/>
    <cellStyle name="Comma 8 3 8 4" xfId="5552" xr:uid="{00000000-0005-0000-0000-0000B6150000}"/>
    <cellStyle name="Comma 8 3 8 5" xfId="5553" xr:uid="{00000000-0005-0000-0000-0000B7150000}"/>
    <cellStyle name="Comma 8 3 9" xfId="5554" xr:uid="{00000000-0005-0000-0000-0000B8150000}"/>
    <cellStyle name="Comma 8 3 9 2" xfId="5555" xr:uid="{00000000-0005-0000-0000-0000B9150000}"/>
    <cellStyle name="Comma 8 4" xfId="5556" xr:uid="{00000000-0005-0000-0000-0000BA150000}"/>
    <cellStyle name="Comma 8 4 10" xfId="5557" xr:uid="{00000000-0005-0000-0000-0000BB150000}"/>
    <cellStyle name="Comma 8 4 10 2" xfId="5558" xr:uid="{00000000-0005-0000-0000-0000BC150000}"/>
    <cellStyle name="Comma 8 4 11" xfId="5559" xr:uid="{00000000-0005-0000-0000-0000BD150000}"/>
    <cellStyle name="Comma 8 4 12" xfId="5560" xr:uid="{00000000-0005-0000-0000-0000BE150000}"/>
    <cellStyle name="Comma 8 4 13" xfId="5561" xr:uid="{00000000-0005-0000-0000-0000BF150000}"/>
    <cellStyle name="Comma 8 4 2" xfId="5562" xr:uid="{00000000-0005-0000-0000-0000C0150000}"/>
    <cellStyle name="Comma 8 4 2 10" xfId="5563" xr:uid="{00000000-0005-0000-0000-0000C1150000}"/>
    <cellStyle name="Comma 8 4 2 2" xfId="5564" xr:uid="{00000000-0005-0000-0000-0000C2150000}"/>
    <cellStyle name="Comma 8 4 2 2 2" xfId="5565" xr:uid="{00000000-0005-0000-0000-0000C3150000}"/>
    <cellStyle name="Comma 8 4 2 2 2 2" xfId="5566" xr:uid="{00000000-0005-0000-0000-0000C4150000}"/>
    <cellStyle name="Comma 8 4 2 2 3" xfId="5567" xr:uid="{00000000-0005-0000-0000-0000C5150000}"/>
    <cellStyle name="Comma 8 4 2 2 3 2" xfId="5568" xr:uid="{00000000-0005-0000-0000-0000C6150000}"/>
    <cellStyle name="Comma 8 4 2 2 4" xfId="5569" xr:uid="{00000000-0005-0000-0000-0000C7150000}"/>
    <cellStyle name="Comma 8 4 2 2 4 2" xfId="5570" xr:uid="{00000000-0005-0000-0000-0000C8150000}"/>
    <cellStyle name="Comma 8 4 2 2 5" xfId="5571" xr:uid="{00000000-0005-0000-0000-0000C9150000}"/>
    <cellStyle name="Comma 8 4 2 2 6" xfId="5572" xr:uid="{00000000-0005-0000-0000-0000CA150000}"/>
    <cellStyle name="Comma 8 4 2 3" xfId="5573" xr:uid="{00000000-0005-0000-0000-0000CB150000}"/>
    <cellStyle name="Comma 8 4 2 3 2" xfId="5574" xr:uid="{00000000-0005-0000-0000-0000CC150000}"/>
    <cellStyle name="Comma 8 4 2 3 2 2" xfId="5575" xr:uid="{00000000-0005-0000-0000-0000CD150000}"/>
    <cellStyle name="Comma 8 4 2 3 3" xfId="5576" xr:uid="{00000000-0005-0000-0000-0000CE150000}"/>
    <cellStyle name="Comma 8 4 2 3 3 2" xfId="5577" xr:uid="{00000000-0005-0000-0000-0000CF150000}"/>
    <cellStyle name="Comma 8 4 2 3 4" xfId="5578" xr:uid="{00000000-0005-0000-0000-0000D0150000}"/>
    <cellStyle name="Comma 8 4 2 3 4 2" xfId="5579" xr:uid="{00000000-0005-0000-0000-0000D1150000}"/>
    <cellStyle name="Comma 8 4 2 3 5" xfId="5580" xr:uid="{00000000-0005-0000-0000-0000D2150000}"/>
    <cellStyle name="Comma 8 4 2 3 6" xfId="5581" xr:uid="{00000000-0005-0000-0000-0000D3150000}"/>
    <cellStyle name="Comma 8 4 2 4" xfId="5582" xr:uid="{00000000-0005-0000-0000-0000D4150000}"/>
    <cellStyle name="Comma 8 4 2 4 2" xfId="5583" xr:uid="{00000000-0005-0000-0000-0000D5150000}"/>
    <cellStyle name="Comma 8 4 2 4 2 2" xfId="5584" xr:uid="{00000000-0005-0000-0000-0000D6150000}"/>
    <cellStyle name="Comma 8 4 2 4 3" xfId="5585" xr:uid="{00000000-0005-0000-0000-0000D7150000}"/>
    <cellStyle name="Comma 8 4 2 4 3 2" xfId="5586" xr:uid="{00000000-0005-0000-0000-0000D8150000}"/>
    <cellStyle name="Comma 8 4 2 4 4" xfId="5587" xr:uid="{00000000-0005-0000-0000-0000D9150000}"/>
    <cellStyle name="Comma 8 4 2 4 4 2" xfId="5588" xr:uid="{00000000-0005-0000-0000-0000DA150000}"/>
    <cellStyle name="Comma 8 4 2 4 5" xfId="5589" xr:uid="{00000000-0005-0000-0000-0000DB150000}"/>
    <cellStyle name="Comma 8 4 2 4 6" xfId="5590" xr:uid="{00000000-0005-0000-0000-0000DC150000}"/>
    <cellStyle name="Comma 8 4 2 5" xfId="5591" xr:uid="{00000000-0005-0000-0000-0000DD150000}"/>
    <cellStyle name="Comma 8 4 2 5 2" xfId="5592" xr:uid="{00000000-0005-0000-0000-0000DE150000}"/>
    <cellStyle name="Comma 8 4 2 5 2 2" xfId="5593" xr:uid="{00000000-0005-0000-0000-0000DF150000}"/>
    <cellStyle name="Comma 8 4 2 5 3" xfId="5594" xr:uid="{00000000-0005-0000-0000-0000E0150000}"/>
    <cellStyle name="Comma 8 4 2 5 3 2" xfId="5595" xr:uid="{00000000-0005-0000-0000-0000E1150000}"/>
    <cellStyle name="Comma 8 4 2 5 4" xfId="5596" xr:uid="{00000000-0005-0000-0000-0000E2150000}"/>
    <cellStyle name="Comma 8 4 2 5 5" xfId="5597" xr:uid="{00000000-0005-0000-0000-0000E3150000}"/>
    <cellStyle name="Comma 8 4 2 6" xfId="5598" xr:uid="{00000000-0005-0000-0000-0000E4150000}"/>
    <cellStyle name="Comma 8 4 2 6 2" xfId="5599" xr:uid="{00000000-0005-0000-0000-0000E5150000}"/>
    <cellStyle name="Comma 8 4 2 7" xfId="5600" xr:uid="{00000000-0005-0000-0000-0000E6150000}"/>
    <cellStyle name="Comma 8 4 2 7 2" xfId="5601" xr:uid="{00000000-0005-0000-0000-0000E7150000}"/>
    <cellStyle name="Comma 8 4 2 8" xfId="5602" xr:uid="{00000000-0005-0000-0000-0000E8150000}"/>
    <cellStyle name="Comma 8 4 2 8 2" xfId="5603" xr:uid="{00000000-0005-0000-0000-0000E9150000}"/>
    <cellStyle name="Comma 8 4 2 9" xfId="5604" xr:uid="{00000000-0005-0000-0000-0000EA150000}"/>
    <cellStyle name="Comma 8 4 3" xfId="5605" xr:uid="{00000000-0005-0000-0000-0000EB150000}"/>
    <cellStyle name="Comma 8 4 3 10" xfId="5606" xr:uid="{00000000-0005-0000-0000-0000EC150000}"/>
    <cellStyle name="Comma 8 4 3 2" xfId="5607" xr:uid="{00000000-0005-0000-0000-0000ED150000}"/>
    <cellStyle name="Comma 8 4 3 2 2" xfId="5608" xr:uid="{00000000-0005-0000-0000-0000EE150000}"/>
    <cellStyle name="Comma 8 4 3 2 2 2" xfId="5609" xr:uid="{00000000-0005-0000-0000-0000EF150000}"/>
    <cellStyle name="Comma 8 4 3 2 3" xfId="5610" xr:uid="{00000000-0005-0000-0000-0000F0150000}"/>
    <cellStyle name="Comma 8 4 3 2 3 2" xfId="5611" xr:uid="{00000000-0005-0000-0000-0000F1150000}"/>
    <cellStyle name="Comma 8 4 3 2 4" xfId="5612" xr:uid="{00000000-0005-0000-0000-0000F2150000}"/>
    <cellStyle name="Comma 8 4 3 2 4 2" xfId="5613" xr:uid="{00000000-0005-0000-0000-0000F3150000}"/>
    <cellStyle name="Comma 8 4 3 2 5" xfId="5614" xr:uid="{00000000-0005-0000-0000-0000F4150000}"/>
    <cellStyle name="Comma 8 4 3 2 6" xfId="5615" xr:uid="{00000000-0005-0000-0000-0000F5150000}"/>
    <cellStyle name="Comma 8 4 3 3" xfId="5616" xr:uid="{00000000-0005-0000-0000-0000F6150000}"/>
    <cellStyle name="Comma 8 4 3 3 2" xfId="5617" xr:uid="{00000000-0005-0000-0000-0000F7150000}"/>
    <cellStyle name="Comma 8 4 3 3 2 2" xfId="5618" xr:uid="{00000000-0005-0000-0000-0000F8150000}"/>
    <cellStyle name="Comma 8 4 3 3 3" xfId="5619" xr:uid="{00000000-0005-0000-0000-0000F9150000}"/>
    <cellStyle name="Comma 8 4 3 3 3 2" xfId="5620" xr:uid="{00000000-0005-0000-0000-0000FA150000}"/>
    <cellStyle name="Comma 8 4 3 3 4" xfId="5621" xr:uid="{00000000-0005-0000-0000-0000FB150000}"/>
    <cellStyle name="Comma 8 4 3 3 4 2" xfId="5622" xr:uid="{00000000-0005-0000-0000-0000FC150000}"/>
    <cellStyle name="Comma 8 4 3 3 5" xfId="5623" xr:uid="{00000000-0005-0000-0000-0000FD150000}"/>
    <cellStyle name="Comma 8 4 3 3 6" xfId="5624" xr:uid="{00000000-0005-0000-0000-0000FE150000}"/>
    <cellStyle name="Comma 8 4 3 4" xfId="5625" xr:uid="{00000000-0005-0000-0000-0000FF150000}"/>
    <cellStyle name="Comma 8 4 3 4 2" xfId="5626" xr:uid="{00000000-0005-0000-0000-000000160000}"/>
    <cellStyle name="Comma 8 4 3 4 2 2" xfId="5627" xr:uid="{00000000-0005-0000-0000-000001160000}"/>
    <cellStyle name="Comma 8 4 3 4 3" xfId="5628" xr:uid="{00000000-0005-0000-0000-000002160000}"/>
    <cellStyle name="Comma 8 4 3 4 3 2" xfId="5629" xr:uid="{00000000-0005-0000-0000-000003160000}"/>
    <cellStyle name="Comma 8 4 3 4 4" xfId="5630" xr:uid="{00000000-0005-0000-0000-000004160000}"/>
    <cellStyle name="Comma 8 4 3 4 4 2" xfId="5631" xr:uid="{00000000-0005-0000-0000-000005160000}"/>
    <cellStyle name="Comma 8 4 3 4 5" xfId="5632" xr:uid="{00000000-0005-0000-0000-000006160000}"/>
    <cellStyle name="Comma 8 4 3 4 6" xfId="5633" xr:uid="{00000000-0005-0000-0000-000007160000}"/>
    <cellStyle name="Comma 8 4 3 5" xfId="5634" xr:uid="{00000000-0005-0000-0000-000008160000}"/>
    <cellStyle name="Comma 8 4 3 5 2" xfId="5635" xr:uid="{00000000-0005-0000-0000-000009160000}"/>
    <cellStyle name="Comma 8 4 3 5 2 2" xfId="5636" xr:uid="{00000000-0005-0000-0000-00000A160000}"/>
    <cellStyle name="Comma 8 4 3 5 3" xfId="5637" xr:uid="{00000000-0005-0000-0000-00000B160000}"/>
    <cellStyle name="Comma 8 4 3 5 3 2" xfId="5638" xr:uid="{00000000-0005-0000-0000-00000C160000}"/>
    <cellStyle name="Comma 8 4 3 5 4" xfId="5639" xr:uid="{00000000-0005-0000-0000-00000D160000}"/>
    <cellStyle name="Comma 8 4 3 5 5" xfId="5640" xr:uid="{00000000-0005-0000-0000-00000E160000}"/>
    <cellStyle name="Comma 8 4 3 6" xfId="5641" xr:uid="{00000000-0005-0000-0000-00000F160000}"/>
    <cellStyle name="Comma 8 4 3 6 2" xfId="5642" xr:uid="{00000000-0005-0000-0000-000010160000}"/>
    <cellStyle name="Comma 8 4 3 7" xfId="5643" xr:uid="{00000000-0005-0000-0000-000011160000}"/>
    <cellStyle name="Comma 8 4 3 7 2" xfId="5644" xr:uid="{00000000-0005-0000-0000-000012160000}"/>
    <cellStyle name="Comma 8 4 3 8" xfId="5645" xr:uid="{00000000-0005-0000-0000-000013160000}"/>
    <cellStyle name="Comma 8 4 3 8 2" xfId="5646" xr:uid="{00000000-0005-0000-0000-000014160000}"/>
    <cellStyle name="Comma 8 4 3 9" xfId="5647" xr:uid="{00000000-0005-0000-0000-000015160000}"/>
    <cellStyle name="Comma 8 4 4" xfId="5648" xr:uid="{00000000-0005-0000-0000-000016160000}"/>
    <cellStyle name="Comma 8 4 4 2" xfId="5649" xr:uid="{00000000-0005-0000-0000-000017160000}"/>
    <cellStyle name="Comma 8 4 4 2 2" xfId="5650" xr:uid="{00000000-0005-0000-0000-000018160000}"/>
    <cellStyle name="Comma 8 4 4 3" xfId="5651" xr:uid="{00000000-0005-0000-0000-000019160000}"/>
    <cellStyle name="Comma 8 4 4 3 2" xfId="5652" xr:uid="{00000000-0005-0000-0000-00001A160000}"/>
    <cellStyle name="Comma 8 4 4 4" xfId="5653" xr:uid="{00000000-0005-0000-0000-00001B160000}"/>
    <cellStyle name="Comma 8 4 4 4 2" xfId="5654" xr:uid="{00000000-0005-0000-0000-00001C160000}"/>
    <cellStyle name="Comma 8 4 4 5" xfId="5655" xr:uid="{00000000-0005-0000-0000-00001D160000}"/>
    <cellStyle name="Comma 8 4 4 6" xfId="5656" xr:uid="{00000000-0005-0000-0000-00001E160000}"/>
    <cellStyle name="Comma 8 4 5" xfId="5657" xr:uid="{00000000-0005-0000-0000-00001F160000}"/>
    <cellStyle name="Comma 8 4 5 2" xfId="5658" xr:uid="{00000000-0005-0000-0000-000020160000}"/>
    <cellStyle name="Comma 8 4 5 2 2" xfId="5659" xr:uid="{00000000-0005-0000-0000-000021160000}"/>
    <cellStyle name="Comma 8 4 5 3" xfId="5660" xr:uid="{00000000-0005-0000-0000-000022160000}"/>
    <cellStyle name="Comma 8 4 5 3 2" xfId="5661" xr:uid="{00000000-0005-0000-0000-000023160000}"/>
    <cellStyle name="Comma 8 4 5 4" xfId="5662" xr:uid="{00000000-0005-0000-0000-000024160000}"/>
    <cellStyle name="Comma 8 4 5 4 2" xfId="5663" xr:uid="{00000000-0005-0000-0000-000025160000}"/>
    <cellStyle name="Comma 8 4 5 5" xfId="5664" xr:uid="{00000000-0005-0000-0000-000026160000}"/>
    <cellStyle name="Comma 8 4 5 6" xfId="5665" xr:uid="{00000000-0005-0000-0000-000027160000}"/>
    <cellStyle name="Comma 8 4 6" xfId="5666" xr:uid="{00000000-0005-0000-0000-000028160000}"/>
    <cellStyle name="Comma 8 4 6 2" xfId="5667" xr:uid="{00000000-0005-0000-0000-000029160000}"/>
    <cellStyle name="Comma 8 4 6 2 2" xfId="5668" xr:uid="{00000000-0005-0000-0000-00002A160000}"/>
    <cellStyle name="Comma 8 4 6 3" xfId="5669" xr:uid="{00000000-0005-0000-0000-00002B160000}"/>
    <cellStyle name="Comma 8 4 6 3 2" xfId="5670" xr:uid="{00000000-0005-0000-0000-00002C160000}"/>
    <cellStyle name="Comma 8 4 6 4" xfId="5671" xr:uid="{00000000-0005-0000-0000-00002D160000}"/>
    <cellStyle name="Comma 8 4 6 4 2" xfId="5672" xr:uid="{00000000-0005-0000-0000-00002E160000}"/>
    <cellStyle name="Comma 8 4 6 5" xfId="5673" xr:uid="{00000000-0005-0000-0000-00002F160000}"/>
    <cellStyle name="Comma 8 4 6 6" xfId="5674" xr:uid="{00000000-0005-0000-0000-000030160000}"/>
    <cellStyle name="Comma 8 4 7" xfId="5675" xr:uid="{00000000-0005-0000-0000-000031160000}"/>
    <cellStyle name="Comma 8 4 7 2" xfId="5676" xr:uid="{00000000-0005-0000-0000-000032160000}"/>
    <cellStyle name="Comma 8 4 7 2 2" xfId="5677" xr:uid="{00000000-0005-0000-0000-000033160000}"/>
    <cellStyle name="Comma 8 4 7 3" xfId="5678" xr:uid="{00000000-0005-0000-0000-000034160000}"/>
    <cellStyle name="Comma 8 4 7 3 2" xfId="5679" xr:uid="{00000000-0005-0000-0000-000035160000}"/>
    <cellStyle name="Comma 8 4 7 4" xfId="5680" xr:uid="{00000000-0005-0000-0000-000036160000}"/>
    <cellStyle name="Comma 8 4 7 5" xfId="5681" xr:uid="{00000000-0005-0000-0000-000037160000}"/>
    <cellStyle name="Comma 8 4 8" xfId="5682" xr:uid="{00000000-0005-0000-0000-000038160000}"/>
    <cellStyle name="Comma 8 4 8 2" xfId="5683" xr:uid="{00000000-0005-0000-0000-000039160000}"/>
    <cellStyle name="Comma 8 4 9" xfId="5684" xr:uid="{00000000-0005-0000-0000-00003A160000}"/>
    <cellStyle name="Comma 8 4 9 2" xfId="5685" xr:uid="{00000000-0005-0000-0000-00003B160000}"/>
    <cellStyle name="Comma 8 5" xfId="5686" xr:uid="{00000000-0005-0000-0000-00003C160000}"/>
    <cellStyle name="Comma 8 5 10" xfId="5687" xr:uid="{00000000-0005-0000-0000-00003D160000}"/>
    <cellStyle name="Comma 8 5 11" xfId="5688" xr:uid="{00000000-0005-0000-0000-00003E160000}"/>
    <cellStyle name="Comma 8 5 12" xfId="5689" xr:uid="{00000000-0005-0000-0000-00003F160000}"/>
    <cellStyle name="Comma 8 5 2" xfId="5690" xr:uid="{00000000-0005-0000-0000-000040160000}"/>
    <cellStyle name="Comma 8 5 2 2" xfId="5691" xr:uid="{00000000-0005-0000-0000-000041160000}"/>
    <cellStyle name="Comma 8 5 2 2 2" xfId="5692" xr:uid="{00000000-0005-0000-0000-000042160000}"/>
    <cellStyle name="Comma 8 5 2 3" xfId="5693" xr:uid="{00000000-0005-0000-0000-000043160000}"/>
    <cellStyle name="Comma 8 5 2 3 2" xfId="5694" xr:uid="{00000000-0005-0000-0000-000044160000}"/>
    <cellStyle name="Comma 8 5 2 4" xfId="5695" xr:uid="{00000000-0005-0000-0000-000045160000}"/>
    <cellStyle name="Comma 8 5 2 4 2" xfId="5696" xr:uid="{00000000-0005-0000-0000-000046160000}"/>
    <cellStyle name="Comma 8 5 2 5" xfId="5697" xr:uid="{00000000-0005-0000-0000-000047160000}"/>
    <cellStyle name="Comma 8 5 2 6" xfId="5698" xr:uid="{00000000-0005-0000-0000-000048160000}"/>
    <cellStyle name="Comma 8 5 3" xfId="5699" xr:uid="{00000000-0005-0000-0000-000049160000}"/>
    <cellStyle name="Comma 8 5 3 2" xfId="5700" xr:uid="{00000000-0005-0000-0000-00004A160000}"/>
    <cellStyle name="Comma 8 5 3 2 2" xfId="5701" xr:uid="{00000000-0005-0000-0000-00004B160000}"/>
    <cellStyle name="Comma 8 5 3 3" xfId="5702" xr:uid="{00000000-0005-0000-0000-00004C160000}"/>
    <cellStyle name="Comma 8 5 3 3 2" xfId="5703" xr:uid="{00000000-0005-0000-0000-00004D160000}"/>
    <cellStyle name="Comma 8 5 3 4" xfId="5704" xr:uid="{00000000-0005-0000-0000-00004E160000}"/>
    <cellStyle name="Comma 8 5 3 4 2" xfId="5705" xr:uid="{00000000-0005-0000-0000-00004F160000}"/>
    <cellStyle name="Comma 8 5 3 5" xfId="5706" xr:uid="{00000000-0005-0000-0000-000050160000}"/>
    <cellStyle name="Comma 8 5 3 6" xfId="5707" xr:uid="{00000000-0005-0000-0000-000051160000}"/>
    <cellStyle name="Comma 8 5 4" xfId="5708" xr:uid="{00000000-0005-0000-0000-000052160000}"/>
    <cellStyle name="Comma 8 5 4 2" xfId="5709" xr:uid="{00000000-0005-0000-0000-000053160000}"/>
    <cellStyle name="Comma 8 5 4 2 2" xfId="5710" xr:uid="{00000000-0005-0000-0000-000054160000}"/>
    <cellStyle name="Comma 8 5 4 3" xfId="5711" xr:uid="{00000000-0005-0000-0000-000055160000}"/>
    <cellStyle name="Comma 8 5 4 3 2" xfId="5712" xr:uid="{00000000-0005-0000-0000-000056160000}"/>
    <cellStyle name="Comma 8 5 4 4" xfId="5713" xr:uid="{00000000-0005-0000-0000-000057160000}"/>
    <cellStyle name="Comma 8 5 4 4 2" xfId="5714" xr:uid="{00000000-0005-0000-0000-000058160000}"/>
    <cellStyle name="Comma 8 5 4 5" xfId="5715" xr:uid="{00000000-0005-0000-0000-000059160000}"/>
    <cellStyle name="Comma 8 5 4 6" xfId="5716" xr:uid="{00000000-0005-0000-0000-00005A160000}"/>
    <cellStyle name="Comma 8 5 5" xfId="5717" xr:uid="{00000000-0005-0000-0000-00005B160000}"/>
    <cellStyle name="Comma 8 5 5 2" xfId="5718" xr:uid="{00000000-0005-0000-0000-00005C160000}"/>
    <cellStyle name="Comma 8 5 5 2 2" xfId="5719" xr:uid="{00000000-0005-0000-0000-00005D160000}"/>
    <cellStyle name="Comma 8 5 5 3" xfId="5720" xr:uid="{00000000-0005-0000-0000-00005E160000}"/>
    <cellStyle name="Comma 8 5 5 3 2" xfId="5721" xr:uid="{00000000-0005-0000-0000-00005F160000}"/>
    <cellStyle name="Comma 8 5 5 4" xfId="5722" xr:uid="{00000000-0005-0000-0000-000060160000}"/>
    <cellStyle name="Comma 8 5 5 4 2" xfId="5723" xr:uid="{00000000-0005-0000-0000-000061160000}"/>
    <cellStyle name="Comma 8 5 5 5" xfId="5724" xr:uid="{00000000-0005-0000-0000-000062160000}"/>
    <cellStyle name="Comma 8 5 5 6" xfId="5725" xr:uid="{00000000-0005-0000-0000-000063160000}"/>
    <cellStyle name="Comma 8 5 6" xfId="5726" xr:uid="{00000000-0005-0000-0000-000064160000}"/>
    <cellStyle name="Comma 8 5 6 2" xfId="5727" xr:uid="{00000000-0005-0000-0000-000065160000}"/>
    <cellStyle name="Comma 8 5 6 2 2" xfId="5728" xr:uid="{00000000-0005-0000-0000-000066160000}"/>
    <cellStyle name="Comma 8 5 6 3" xfId="5729" xr:uid="{00000000-0005-0000-0000-000067160000}"/>
    <cellStyle name="Comma 8 5 6 3 2" xfId="5730" xr:uid="{00000000-0005-0000-0000-000068160000}"/>
    <cellStyle name="Comma 8 5 6 4" xfId="5731" xr:uid="{00000000-0005-0000-0000-000069160000}"/>
    <cellStyle name="Comma 8 5 6 5" xfId="5732" xr:uid="{00000000-0005-0000-0000-00006A160000}"/>
    <cellStyle name="Comma 8 5 7" xfId="5733" xr:uid="{00000000-0005-0000-0000-00006B160000}"/>
    <cellStyle name="Comma 8 5 7 2" xfId="5734" xr:uid="{00000000-0005-0000-0000-00006C160000}"/>
    <cellStyle name="Comma 8 5 8" xfId="5735" xr:uid="{00000000-0005-0000-0000-00006D160000}"/>
    <cellStyle name="Comma 8 5 8 2" xfId="5736" xr:uid="{00000000-0005-0000-0000-00006E160000}"/>
    <cellStyle name="Comma 8 5 9" xfId="5737" xr:uid="{00000000-0005-0000-0000-00006F160000}"/>
    <cellStyle name="Comma 8 5 9 2" xfId="5738" xr:uid="{00000000-0005-0000-0000-000070160000}"/>
    <cellStyle name="Comma 8 6" xfId="5739" xr:uid="{00000000-0005-0000-0000-000071160000}"/>
    <cellStyle name="Comma 8 6 10" xfId="5740" xr:uid="{00000000-0005-0000-0000-000072160000}"/>
    <cellStyle name="Comma 8 6 11" xfId="5741" xr:uid="{00000000-0005-0000-0000-000073160000}"/>
    <cellStyle name="Comma 8 6 2" xfId="5742" xr:uid="{00000000-0005-0000-0000-000074160000}"/>
    <cellStyle name="Comma 8 6 2 2" xfId="5743" xr:uid="{00000000-0005-0000-0000-000075160000}"/>
    <cellStyle name="Comma 8 6 2 2 2" xfId="5744" xr:uid="{00000000-0005-0000-0000-000076160000}"/>
    <cellStyle name="Comma 8 6 2 3" xfId="5745" xr:uid="{00000000-0005-0000-0000-000077160000}"/>
    <cellStyle name="Comma 8 6 2 3 2" xfId="5746" xr:uid="{00000000-0005-0000-0000-000078160000}"/>
    <cellStyle name="Comma 8 6 2 4" xfId="5747" xr:uid="{00000000-0005-0000-0000-000079160000}"/>
    <cellStyle name="Comma 8 6 2 4 2" xfId="5748" xr:uid="{00000000-0005-0000-0000-00007A160000}"/>
    <cellStyle name="Comma 8 6 2 5" xfId="5749" xr:uid="{00000000-0005-0000-0000-00007B160000}"/>
    <cellStyle name="Comma 8 6 2 6" xfId="5750" xr:uid="{00000000-0005-0000-0000-00007C160000}"/>
    <cellStyle name="Comma 8 6 3" xfId="5751" xr:uid="{00000000-0005-0000-0000-00007D160000}"/>
    <cellStyle name="Comma 8 6 3 2" xfId="5752" xr:uid="{00000000-0005-0000-0000-00007E160000}"/>
    <cellStyle name="Comma 8 6 3 2 2" xfId="5753" xr:uid="{00000000-0005-0000-0000-00007F160000}"/>
    <cellStyle name="Comma 8 6 3 3" xfId="5754" xr:uid="{00000000-0005-0000-0000-000080160000}"/>
    <cellStyle name="Comma 8 6 3 3 2" xfId="5755" xr:uid="{00000000-0005-0000-0000-000081160000}"/>
    <cellStyle name="Comma 8 6 3 4" xfId="5756" xr:uid="{00000000-0005-0000-0000-000082160000}"/>
    <cellStyle name="Comma 8 6 3 4 2" xfId="5757" xr:uid="{00000000-0005-0000-0000-000083160000}"/>
    <cellStyle name="Comma 8 6 3 5" xfId="5758" xr:uid="{00000000-0005-0000-0000-000084160000}"/>
    <cellStyle name="Comma 8 6 3 6" xfId="5759" xr:uid="{00000000-0005-0000-0000-000085160000}"/>
    <cellStyle name="Comma 8 6 4" xfId="5760" xr:uid="{00000000-0005-0000-0000-000086160000}"/>
    <cellStyle name="Comma 8 6 4 2" xfId="5761" xr:uid="{00000000-0005-0000-0000-000087160000}"/>
    <cellStyle name="Comma 8 6 4 2 2" xfId="5762" xr:uid="{00000000-0005-0000-0000-000088160000}"/>
    <cellStyle name="Comma 8 6 4 3" xfId="5763" xr:uid="{00000000-0005-0000-0000-000089160000}"/>
    <cellStyle name="Comma 8 6 4 3 2" xfId="5764" xr:uid="{00000000-0005-0000-0000-00008A160000}"/>
    <cellStyle name="Comma 8 6 4 4" xfId="5765" xr:uid="{00000000-0005-0000-0000-00008B160000}"/>
    <cellStyle name="Comma 8 6 4 4 2" xfId="5766" xr:uid="{00000000-0005-0000-0000-00008C160000}"/>
    <cellStyle name="Comma 8 6 4 5" xfId="5767" xr:uid="{00000000-0005-0000-0000-00008D160000}"/>
    <cellStyle name="Comma 8 6 4 6" xfId="5768" xr:uid="{00000000-0005-0000-0000-00008E160000}"/>
    <cellStyle name="Comma 8 6 5" xfId="5769" xr:uid="{00000000-0005-0000-0000-00008F160000}"/>
    <cellStyle name="Comma 8 6 5 2" xfId="5770" xr:uid="{00000000-0005-0000-0000-000090160000}"/>
    <cellStyle name="Comma 8 6 5 2 2" xfId="5771" xr:uid="{00000000-0005-0000-0000-000091160000}"/>
    <cellStyle name="Comma 8 6 5 3" xfId="5772" xr:uid="{00000000-0005-0000-0000-000092160000}"/>
    <cellStyle name="Comma 8 6 5 3 2" xfId="5773" xr:uid="{00000000-0005-0000-0000-000093160000}"/>
    <cellStyle name="Comma 8 6 5 4" xfId="5774" xr:uid="{00000000-0005-0000-0000-000094160000}"/>
    <cellStyle name="Comma 8 6 5 5" xfId="5775" xr:uid="{00000000-0005-0000-0000-000095160000}"/>
    <cellStyle name="Comma 8 6 6" xfId="5776" xr:uid="{00000000-0005-0000-0000-000096160000}"/>
    <cellStyle name="Comma 8 6 6 2" xfId="5777" xr:uid="{00000000-0005-0000-0000-000097160000}"/>
    <cellStyle name="Comma 8 6 7" xfId="5778" xr:uid="{00000000-0005-0000-0000-000098160000}"/>
    <cellStyle name="Comma 8 6 7 2" xfId="5779" xr:uid="{00000000-0005-0000-0000-000099160000}"/>
    <cellStyle name="Comma 8 6 8" xfId="5780" xr:uid="{00000000-0005-0000-0000-00009A160000}"/>
    <cellStyle name="Comma 8 6 8 2" xfId="5781" xr:uid="{00000000-0005-0000-0000-00009B160000}"/>
    <cellStyle name="Comma 8 6 9" xfId="5782" xr:uid="{00000000-0005-0000-0000-00009C160000}"/>
    <cellStyle name="Comma 8 7" xfId="5783" xr:uid="{00000000-0005-0000-0000-00009D160000}"/>
    <cellStyle name="Comma 8 7 10" xfId="5784" xr:uid="{00000000-0005-0000-0000-00009E160000}"/>
    <cellStyle name="Comma 8 7 11" xfId="5785" xr:uid="{00000000-0005-0000-0000-00009F160000}"/>
    <cellStyle name="Comma 8 7 2" xfId="5786" xr:uid="{00000000-0005-0000-0000-0000A0160000}"/>
    <cellStyle name="Comma 8 7 2 2" xfId="5787" xr:uid="{00000000-0005-0000-0000-0000A1160000}"/>
    <cellStyle name="Comma 8 7 2 2 2" xfId="5788" xr:uid="{00000000-0005-0000-0000-0000A2160000}"/>
    <cellStyle name="Comma 8 7 2 3" xfId="5789" xr:uid="{00000000-0005-0000-0000-0000A3160000}"/>
    <cellStyle name="Comma 8 7 2 3 2" xfId="5790" xr:uid="{00000000-0005-0000-0000-0000A4160000}"/>
    <cellStyle name="Comma 8 7 2 4" xfId="5791" xr:uid="{00000000-0005-0000-0000-0000A5160000}"/>
    <cellStyle name="Comma 8 7 2 4 2" xfId="5792" xr:uid="{00000000-0005-0000-0000-0000A6160000}"/>
    <cellStyle name="Comma 8 7 2 5" xfId="5793" xr:uid="{00000000-0005-0000-0000-0000A7160000}"/>
    <cellStyle name="Comma 8 7 2 6" xfId="5794" xr:uid="{00000000-0005-0000-0000-0000A8160000}"/>
    <cellStyle name="Comma 8 7 3" xfId="5795" xr:uid="{00000000-0005-0000-0000-0000A9160000}"/>
    <cellStyle name="Comma 8 7 3 2" xfId="5796" xr:uid="{00000000-0005-0000-0000-0000AA160000}"/>
    <cellStyle name="Comma 8 7 3 2 2" xfId="5797" xr:uid="{00000000-0005-0000-0000-0000AB160000}"/>
    <cellStyle name="Comma 8 7 3 3" xfId="5798" xr:uid="{00000000-0005-0000-0000-0000AC160000}"/>
    <cellStyle name="Comma 8 7 3 3 2" xfId="5799" xr:uid="{00000000-0005-0000-0000-0000AD160000}"/>
    <cellStyle name="Comma 8 7 3 4" xfId="5800" xr:uid="{00000000-0005-0000-0000-0000AE160000}"/>
    <cellStyle name="Comma 8 7 3 4 2" xfId="5801" xr:uid="{00000000-0005-0000-0000-0000AF160000}"/>
    <cellStyle name="Comma 8 7 3 5" xfId="5802" xr:uid="{00000000-0005-0000-0000-0000B0160000}"/>
    <cellStyle name="Comma 8 7 3 6" xfId="5803" xr:uid="{00000000-0005-0000-0000-0000B1160000}"/>
    <cellStyle name="Comma 8 7 4" xfId="5804" xr:uid="{00000000-0005-0000-0000-0000B2160000}"/>
    <cellStyle name="Comma 8 7 4 2" xfId="5805" xr:uid="{00000000-0005-0000-0000-0000B3160000}"/>
    <cellStyle name="Comma 8 7 4 2 2" xfId="5806" xr:uid="{00000000-0005-0000-0000-0000B4160000}"/>
    <cellStyle name="Comma 8 7 4 3" xfId="5807" xr:uid="{00000000-0005-0000-0000-0000B5160000}"/>
    <cellStyle name="Comma 8 7 4 3 2" xfId="5808" xr:uid="{00000000-0005-0000-0000-0000B6160000}"/>
    <cellStyle name="Comma 8 7 4 4" xfId="5809" xr:uid="{00000000-0005-0000-0000-0000B7160000}"/>
    <cellStyle name="Comma 8 7 4 4 2" xfId="5810" xr:uid="{00000000-0005-0000-0000-0000B8160000}"/>
    <cellStyle name="Comma 8 7 4 5" xfId="5811" xr:uid="{00000000-0005-0000-0000-0000B9160000}"/>
    <cellStyle name="Comma 8 7 4 6" xfId="5812" xr:uid="{00000000-0005-0000-0000-0000BA160000}"/>
    <cellStyle name="Comma 8 7 5" xfId="5813" xr:uid="{00000000-0005-0000-0000-0000BB160000}"/>
    <cellStyle name="Comma 8 7 5 2" xfId="5814" xr:uid="{00000000-0005-0000-0000-0000BC160000}"/>
    <cellStyle name="Comma 8 7 5 2 2" xfId="5815" xr:uid="{00000000-0005-0000-0000-0000BD160000}"/>
    <cellStyle name="Comma 8 7 5 3" xfId="5816" xr:uid="{00000000-0005-0000-0000-0000BE160000}"/>
    <cellStyle name="Comma 8 7 5 3 2" xfId="5817" xr:uid="{00000000-0005-0000-0000-0000BF160000}"/>
    <cellStyle name="Comma 8 7 5 4" xfId="5818" xr:uid="{00000000-0005-0000-0000-0000C0160000}"/>
    <cellStyle name="Comma 8 7 5 5" xfId="5819" xr:uid="{00000000-0005-0000-0000-0000C1160000}"/>
    <cellStyle name="Comma 8 7 6" xfId="5820" xr:uid="{00000000-0005-0000-0000-0000C2160000}"/>
    <cellStyle name="Comma 8 7 6 2" xfId="5821" xr:uid="{00000000-0005-0000-0000-0000C3160000}"/>
    <cellStyle name="Comma 8 7 7" xfId="5822" xr:uid="{00000000-0005-0000-0000-0000C4160000}"/>
    <cellStyle name="Comma 8 7 7 2" xfId="5823" xr:uid="{00000000-0005-0000-0000-0000C5160000}"/>
    <cellStyle name="Comma 8 7 8" xfId="5824" xr:uid="{00000000-0005-0000-0000-0000C6160000}"/>
    <cellStyle name="Comma 8 7 8 2" xfId="5825" xr:uid="{00000000-0005-0000-0000-0000C7160000}"/>
    <cellStyle name="Comma 8 7 9" xfId="5826" xr:uid="{00000000-0005-0000-0000-0000C8160000}"/>
    <cellStyle name="Comma 8 8" xfId="5827" xr:uid="{00000000-0005-0000-0000-0000C9160000}"/>
    <cellStyle name="Comma 8 8 2" xfId="5828" xr:uid="{00000000-0005-0000-0000-0000CA160000}"/>
    <cellStyle name="Comma 8 8 2 2" xfId="5829" xr:uid="{00000000-0005-0000-0000-0000CB160000}"/>
    <cellStyle name="Comma 8 8 3" xfId="5830" xr:uid="{00000000-0005-0000-0000-0000CC160000}"/>
    <cellStyle name="Comma 8 8 3 2" xfId="5831" xr:uid="{00000000-0005-0000-0000-0000CD160000}"/>
    <cellStyle name="Comma 8 8 4" xfId="5832" xr:uid="{00000000-0005-0000-0000-0000CE160000}"/>
    <cellStyle name="Comma 8 8 4 2" xfId="5833" xr:uid="{00000000-0005-0000-0000-0000CF160000}"/>
    <cellStyle name="Comma 8 8 5" xfId="5834" xr:uid="{00000000-0005-0000-0000-0000D0160000}"/>
    <cellStyle name="Comma 8 8 6" xfId="5835" xr:uid="{00000000-0005-0000-0000-0000D1160000}"/>
    <cellStyle name="Comma 8 9" xfId="5836" xr:uid="{00000000-0005-0000-0000-0000D2160000}"/>
    <cellStyle name="Comma 8 9 2" xfId="5837" xr:uid="{00000000-0005-0000-0000-0000D3160000}"/>
    <cellStyle name="Comma 8 9 2 2" xfId="5838" xr:uid="{00000000-0005-0000-0000-0000D4160000}"/>
    <cellStyle name="Comma 8 9 3" xfId="5839" xr:uid="{00000000-0005-0000-0000-0000D5160000}"/>
    <cellStyle name="Comma 8 9 3 2" xfId="5840" xr:uid="{00000000-0005-0000-0000-0000D6160000}"/>
    <cellStyle name="Comma 8 9 4" xfId="5841" xr:uid="{00000000-0005-0000-0000-0000D7160000}"/>
    <cellStyle name="Comma 8 9 4 2" xfId="5842" xr:uid="{00000000-0005-0000-0000-0000D8160000}"/>
    <cellStyle name="Comma 8 9 5" xfId="5843" xr:uid="{00000000-0005-0000-0000-0000D9160000}"/>
    <cellStyle name="Comma 8 9 6" xfId="5844" xr:uid="{00000000-0005-0000-0000-0000DA160000}"/>
    <cellStyle name="Comma 80" xfId="48304" xr:uid="{00000000-0005-0000-0000-0000DB160000}"/>
    <cellStyle name="Comma 81" xfId="48577" xr:uid="{00000000-0005-0000-0000-0000DC160000}"/>
    <cellStyle name="Comma 86" xfId="48479" xr:uid="{00000000-0005-0000-0000-0000DD160000}"/>
    <cellStyle name="Comma 9" xfId="5845" xr:uid="{00000000-0005-0000-0000-0000DE160000}"/>
    <cellStyle name="Comma 9 2" xfId="5846" xr:uid="{00000000-0005-0000-0000-0000DF160000}"/>
    <cellStyle name="Comma 9 2 2" xfId="5847" xr:uid="{00000000-0005-0000-0000-0000E0160000}"/>
    <cellStyle name="Comma 9 2 3" xfId="5848" xr:uid="{00000000-0005-0000-0000-0000E1160000}"/>
    <cellStyle name="Comma 9 2 3 2" xfId="5849" xr:uid="{00000000-0005-0000-0000-0000E2160000}"/>
    <cellStyle name="Comma 9 2 3 3" xfId="5850" xr:uid="{00000000-0005-0000-0000-0000E3160000}"/>
    <cellStyle name="Comma 9 2 3 4" xfId="5851" xr:uid="{00000000-0005-0000-0000-0000E4160000}"/>
    <cellStyle name="Comma 9 2 4" xfId="5852" xr:uid="{00000000-0005-0000-0000-0000E5160000}"/>
    <cellStyle name="Comma 9 2 4 2" xfId="5853" xr:uid="{00000000-0005-0000-0000-0000E6160000}"/>
    <cellStyle name="Comma 9 2 4 2 2" xfId="5854" xr:uid="{00000000-0005-0000-0000-0000E7160000}"/>
    <cellStyle name="Comma 9 2 4 2 3" xfId="5855" xr:uid="{00000000-0005-0000-0000-0000E8160000}"/>
    <cellStyle name="Comma 9 2 4 2 3 2" xfId="5856" xr:uid="{00000000-0005-0000-0000-0000E9160000}"/>
    <cellStyle name="Comma 9 2 4 3" xfId="5857" xr:uid="{00000000-0005-0000-0000-0000EA160000}"/>
    <cellStyle name="Comma 9 2 5" xfId="5858" xr:uid="{00000000-0005-0000-0000-0000EB160000}"/>
    <cellStyle name="Comma 9 2 5 2" xfId="5859" xr:uid="{00000000-0005-0000-0000-0000EC160000}"/>
    <cellStyle name="Comma 9 2 5 3" xfId="5860" xr:uid="{00000000-0005-0000-0000-0000ED160000}"/>
    <cellStyle name="Comma 9 2 5 3 2" xfId="5861" xr:uid="{00000000-0005-0000-0000-0000EE160000}"/>
    <cellStyle name="Comma 9 2 6" xfId="5862" xr:uid="{00000000-0005-0000-0000-0000EF160000}"/>
    <cellStyle name="Comma 9 2 7" xfId="5863" xr:uid="{00000000-0005-0000-0000-0000F0160000}"/>
    <cellStyle name="Comma 9 2 7 2" xfId="5864" xr:uid="{00000000-0005-0000-0000-0000F1160000}"/>
    <cellStyle name="Comma 9 2 8" xfId="5865" xr:uid="{00000000-0005-0000-0000-0000F2160000}"/>
    <cellStyle name="Comma 9 3" xfId="5866" xr:uid="{00000000-0005-0000-0000-0000F3160000}"/>
    <cellStyle name="Comma 9 4" xfId="5867" xr:uid="{00000000-0005-0000-0000-0000F4160000}"/>
    <cellStyle name="Comma 9 5" xfId="5868" xr:uid="{00000000-0005-0000-0000-0000F5160000}"/>
    <cellStyle name="Comma 9 6" xfId="5869" xr:uid="{00000000-0005-0000-0000-0000F6160000}"/>
    <cellStyle name="Comma 9 6 10" xfId="5870" xr:uid="{00000000-0005-0000-0000-0000F7160000}"/>
    <cellStyle name="Comma 9 6 11" xfId="5871" xr:uid="{00000000-0005-0000-0000-0000F8160000}"/>
    <cellStyle name="Comma 9 6 11 2" xfId="5872" xr:uid="{00000000-0005-0000-0000-0000F9160000}"/>
    <cellStyle name="Comma 9 6 11 2 2" xfId="5873" xr:uid="{00000000-0005-0000-0000-0000FA160000}"/>
    <cellStyle name="Comma 9 6 11 2 3" xfId="5874" xr:uid="{00000000-0005-0000-0000-0000FB160000}"/>
    <cellStyle name="Comma 9 6 11 2 3 2" xfId="5875" xr:uid="{00000000-0005-0000-0000-0000FC160000}"/>
    <cellStyle name="Comma 9 6 2" xfId="5876" xr:uid="{00000000-0005-0000-0000-0000FD160000}"/>
    <cellStyle name="Comma 9 6 3" xfId="5877" xr:uid="{00000000-0005-0000-0000-0000FE160000}"/>
    <cellStyle name="Comma 9 6 4" xfId="5878" xr:uid="{00000000-0005-0000-0000-0000FF160000}"/>
    <cellStyle name="Comma 9 6 5" xfId="5879" xr:uid="{00000000-0005-0000-0000-000000170000}"/>
    <cellStyle name="Comma 9 6 5 2" xfId="5880" xr:uid="{00000000-0005-0000-0000-000001170000}"/>
    <cellStyle name="Comma 9 6 5 2 2" xfId="5881" xr:uid="{00000000-0005-0000-0000-000002170000}"/>
    <cellStyle name="Comma 9 6 5 2 3" xfId="5882" xr:uid="{00000000-0005-0000-0000-000003170000}"/>
    <cellStyle name="Comma 9 6 6" xfId="5883" xr:uid="{00000000-0005-0000-0000-000004170000}"/>
    <cellStyle name="Comma 9 6 7" xfId="5884" xr:uid="{00000000-0005-0000-0000-000005170000}"/>
    <cellStyle name="Comma 9 6 8" xfId="5885" xr:uid="{00000000-0005-0000-0000-000006170000}"/>
    <cellStyle name="Comma 9 6 9" xfId="5886" xr:uid="{00000000-0005-0000-0000-000007170000}"/>
    <cellStyle name="Comma 9 6 9 2" xfId="5887" xr:uid="{00000000-0005-0000-0000-000008170000}"/>
    <cellStyle name="Comma 9 6 9 2 2" xfId="5888" xr:uid="{00000000-0005-0000-0000-000009170000}"/>
    <cellStyle name="Comma 9 6 9 2 3" xfId="5889" xr:uid="{00000000-0005-0000-0000-00000A170000}"/>
    <cellStyle name="Comma 9 6 9 2 3 2" xfId="5890" xr:uid="{00000000-0005-0000-0000-00000B170000}"/>
    <cellStyle name="Comma 9 7" xfId="5891" xr:uid="{00000000-0005-0000-0000-00000C170000}"/>
    <cellStyle name="Comma0" xfId="5892" xr:uid="{00000000-0005-0000-0000-00000D170000}"/>
    <cellStyle name="Comma0 - Style3" xfId="5893" xr:uid="{00000000-0005-0000-0000-00000E170000}"/>
    <cellStyle name="Comma0 - Style4" xfId="5894" xr:uid="{00000000-0005-0000-0000-00000F170000}"/>
    <cellStyle name="Comma0 2" xfId="5895" xr:uid="{00000000-0005-0000-0000-000010170000}"/>
    <cellStyle name="Comma0 3" xfId="5896" xr:uid="{00000000-0005-0000-0000-000011170000}"/>
    <cellStyle name="Comma0_050318 MON POWER OHIO LOAD" xfId="5897" xr:uid="{00000000-0005-0000-0000-000012170000}"/>
    <cellStyle name="comma1" xfId="5898" xr:uid="{00000000-0005-0000-0000-000013170000}"/>
    <cellStyle name="Comma1 - Style1" xfId="5899" xr:uid="{00000000-0005-0000-0000-000014170000}"/>
    <cellStyle name="CommaBlank" xfId="5900" xr:uid="{00000000-0005-0000-0000-000015170000}"/>
    <cellStyle name="CommaBlank 2" xfId="5901" xr:uid="{00000000-0005-0000-0000-000016170000}"/>
    <cellStyle name="CommaBlank 2 2" xfId="5902" xr:uid="{00000000-0005-0000-0000-000017170000}"/>
    <cellStyle name="CommaBlank 2 3" xfId="5903" xr:uid="{00000000-0005-0000-0000-000018170000}"/>
    <cellStyle name="CommaBlank 3" xfId="5904" xr:uid="{00000000-0005-0000-0000-000019170000}"/>
    <cellStyle name="CommaBlank 4" xfId="5905" xr:uid="{00000000-0005-0000-0000-00001A170000}"/>
    <cellStyle name="Condition" xfId="5906" xr:uid="{00000000-0005-0000-0000-00001B170000}"/>
    <cellStyle name="Condition 10" xfId="5907" xr:uid="{00000000-0005-0000-0000-00001C170000}"/>
    <cellStyle name="Condition 2" xfId="5908" xr:uid="{00000000-0005-0000-0000-00001D170000}"/>
    <cellStyle name="Condition 3" xfId="5909" xr:uid="{00000000-0005-0000-0000-00001E170000}"/>
    <cellStyle name="Condition 4" xfId="5910" xr:uid="{00000000-0005-0000-0000-00001F170000}"/>
    <cellStyle name="Condition 5" xfId="5911" xr:uid="{00000000-0005-0000-0000-000020170000}"/>
    <cellStyle name="Condition 6" xfId="5912" xr:uid="{00000000-0005-0000-0000-000021170000}"/>
    <cellStyle name="Condition 7" xfId="5913" xr:uid="{00000000-0005-0000-0000-000022170000}"/>
    <cellStyle name="Condition 8" xfId="5914" xr:uid="{00000000-0005-0000-0000-000023170000}"/>
    <cellStyle name="Condition 9" xfId="5915" xr:uid="{00000000-0005-0000-0000-000024170000}"/>
    <cellStyle name="ContentsHyperlink" xfId="6" xr:uid="{00000000-0005-0000-0000-000025170000}"/>
    <cellStyle name="Currency" xfId="7" builtinId="4"/>
    <cellStyle name="Currency [0] 2" xfId="71" xr:uid="{00000000-0005-0000-0000-000027170000}"/>
    <cellStyle name="Currency [1]" xfId="5916" xr:uid="{00000000-0005-0000-0000-000028170000}"/>
    <cellStyle name="Currency [2]" xfId="8" xr:uid="{00000000-0005-0000-0000-000029170000}"/>
    <cellStyle name="Currency [2] 2" xfId="5917" xr:uid="{00000000-0005-0000-0000-00002A170000}"/>
    <cellStyle name="Currency 10" xfId="5918" xr:uid="{00000000-0005-0000-0000-00002B170000}"/>
    <cellStyle name="Currency 10 2" xfId="5919" xr:uid="{00000000-0005-0000-0000-00002C170000}"/>
    <cellStyle name="Currency 10 2 2" xfId="5920" xr:uid="{00000000-0005-0000-0000-00002D170000}"/>
    <cellStyle name="Currency 10 2 2 2" xfId="5921" xr:uid="{00000000-0005-0000-0000-00002E170000}"/>
    <cellStyle name="Currency 10 2 2 2 2" xfId="5922" xr:uid="{00000000-0005-0000-0000-00002F170000}"/>
    <cellStyle name="Currency 10 2 2 2 2 2" xfId="5923" xr:uid="{00000000-0005-0000-0000-000030170000}"/>
    <cellStyle name="Currency 10 2 2 2 3" xfId="5924" xr:uid="{00000000-0005-0000-0000-000031170000}"/>
    <cellStyle name="Currency 10 2 2 3" xfId="5925" xr:uid="{00000000-0005-0000-0000-000032170000}"/>
    <cellStyle name="Currency 10 2 2 3 2" xfId="5926" xr:uid="{00000000-0005-0000-0000-000033170000}"/>
    <cellStyle name="Currency 10 2 2 4" xfId="5927" xr:uid="{00000000-0005-0000-0000-000034170000}"/>
    <cellStyle name="Currency 10 2 2 5" xfId="5928" xr:uid="{00000000-0005-0000-0000-000035170000}"/>
    <cellStyle name="Currency 10 2 3" xfId="5929" xr:uid="{00000000-0005-0000-0000-000036170000}"/>
    <cellStyle name="Currency 10 2 3 2" xfId="5930" xr:uid="{00000000-0005-0000-0000-000037170000}"/>
    <cellStyle name="Currency 10 2 3 2 2" xfId="5931" xr:uid="{00000000-0005-0000-0000-000038170000}"/>
    <cellStyle name="Currency 10 2 3 3" xfId="5932" xr:uid="{00000000-0005-0000-0000-000039170000}"/>
    <cellStyle name="Currency 10 2 4" xfId="5933" xr:uid="{00000000-0005-0000-0000-00003A170000}"/>
    <cellStyle name="Currency 10 2 4 2" xfId="5934" xr:uid="{00000000-0005-0000-0000-00003B170000}"/>
    <cellStyle name="Currency 10 2 5" xfId="5935" xr:uid="{00000000-0005-0000-0000-00003C170000}"/>
    <cellStyle name="Currency 10 3" xfId="5936" xr:uid="{00000000-0005-0000-0000-00003D170000}"/>
    <cellStyle name="Currency 10 3 2" xfId="5937" xr:uid="{00000000-0005-0000-0000-00003E170000}"/>
    <cellStyle name="Currency 10 3 2 2" xfId="5938" xr:uid="{00000000-0005-0000-0000-00003F170000}"/>
    <cellStyle name="Currency 10 3 2 2 2" xfId="5939" xr:uid="{00000000-0005-0000-0000-000040170000}"/>
    <cellStyle name="Currency 10 3 2 2 2 2" xfId="5940" xr:uid="{00000000-0005-0000-0000-000041170000}"/>
    <cellStyle name="Currency 10 3 2 2 3" xfId="5941" xr:uid="{00000000-0005-0000-0000-000042170000}"/>
    <cellStyle name="Currency 10 3 2 3" xfId="5942" xr:uid="{00000000-0005-0000-0000-000043170000}"/>
    <cellStyle name="Currency 10 3 2 3 2" xfId="5943" xr:uid="{00000000-0005-0000-0000-000044170000}"/>
    <cellStyle name="Currency 10 3 2 4" xfId="5944" xr:uid="{00000000-0005-0000-0000-000045170000}"/>
    <cellStyle name="Currency 10 3 3" xfId="5945" xr:uid="{00000000-0005-0000-0000-000046170000}"/>
    <cellStyle name="Currency 10 3 3 2" xfId="5946" xr:uid="{00000000-0005-0000-0000-000047170000}"/>
    <cellStyle name="Currency 10 3 3 2 2" xfId="5947" xr:uid="{00000000-0005-0000-0000-000048170000}"/>
    <cellStyle name="Currency 10 3 3 3" xfId="5948" xr:uid="{00000000-0005-0000-0000-000049170000}"/>
    <cellStyle name="Currency 10 3 4" xfId="5949" xr:uid="{00000000-0005-0000-0000-00004A170000}"/>
    <cellStyle name="Currency 10 3 4 2" xfId="5950" xr:uid="{00000000-0005-0000-0000-00004B170000}"/>
    <cellStyle name="Currency 10 3 5" xfId="5951" xr:uid="{00000000-0005-0000-0000-00004C170000}"/>
    <cellStyle name="Currency 10 3 6" xfId="5952" xr:uid="{00000000-0005-0000-0000-00004D170000}"/>
    <cellStyle name="Currency 10 4" xfId="5953" xr:uid="{00000000-0005-0000-0000-00004E170000}"/>
    <cellStyle name="Currency 10 4 2" xfId="5954" xr:uid="{00000000-0005-0000-0000-00004F170000}"/>
    <cellStyle name="Currency 10 4 2 2" xfId="5955" xr:uid="{00000000-0005-0000-0000-000050170000}"/>
    <cellStyle name="Currency 10 4 2 2 2" xfId="5956" xr:uid="{00000000-0005-0000-0000-000051170000}"/>
    <cellStyle name="Currency 10 4 2 3" xfId="5957" xr:uid="{00000000-0005-0000-0000-000052170000}"/>
    <cellStyle name="Currency 10 4 3" xfId="5958" xr:uid="{00000000-0005-0000-0000-000053170000}"/>
    <cellStyle name="Currency 10 4 3 2" xfId="5959" xr:uid="{00000000-0005-0000-0000-000054170000}"/>
    <cellStyle name="Currency 10 4 4" xfId="5960" xr:uid="{00000000-0005-0000-0000-000055170000}"/>
    <cellStyle name="Currency 10 5" xfId="5961" xr:uid="{00000000-0005-0000-0000-000056170000}"/>
    <cellStyle name="Currency 10 5 2" xfId="5962" xr:uid="{00000000-0005-0000-0000-000057170000}"/>
    <cellStyle name="Currency 10 5 2 2" xfId="5963" xr:uid="{00000000-0005-0000-0000-000058170000}"/>
    <cellStyle name="Currency 10 5 3" xfId="5964" xr:uid="{00000000-0005-0000-0000-000059170000}"/>
    <cellStyle name="Currency 10 6" xfId="5965" xr:uid="{00000000-0005-0000-0000-00005A170000}"/>
    <cellStyle name="Currency 10 6 2" xfId="5966" xr:uid="{00000000-0005-0000-0000-00005B170000}"/>
    <cellStyle name="Currency 10 7" xfId="5967" xr:uid="{00000000-0005-0000-0000-00005C170000}"/>
    <cellStyle name="Currency 11" xfId="5968" xr:uid="{00000000-0005-0000-0000-00005D170000}"/>
    <cellStyle name="Currency 11 2" xfId="5969" xr:uid="{00000000-0005-0000-0000-00005E170000}"/>
    <cellStyle name="Currency 11 2 2" xfId="5970" xr:uid="{00000000-0005-0000-0000-00005F170000}"/>
    <cellStyle name="Currency 11 2 2 2" xfId="5971" xr:uid="{00000000-0005-0000-0000-000060170000}"/>
    <cellStyle name="Currency 11 2 2 2 2" xfId="5972" xr:uid="{00000000-0005-0000-0000-000061170000}"/>
    <cellStyle name="Currency 11 2 2 3" xfId="5973" xr:uid="{00000000-0005-0000-0000-000062170000}"/>
    <cellStyle name="Currency 11 2 3" xfId="5974" xr:uid="{00000000-0005-0000-0000-000063170000}"/>
    <cellStyle name="Currency 11 2 3 2" xfId="5975" xr:uid="{00000000-0005-0000-0000-000064170000}"/>
    <cellStyle name="Currency 11 2 4" xfId="5976" xr:uid="{00000000-0005-0000-0000-000065170000}"/>
    <cellStyle name="Currency 11 3" xfId="5977" xr:uid="{00000000-0005-0000-0000-000066170000}"/>
    <cellStyle name="Currency 11 3 2" xfId="5978" xr:uid="{00000000-0005-0000-0000-000067170000}"/>
    <cellStyle name="Currency 11 3 2 2" xfId="5979" xr:uid="{00000000-0005-0000-0000-000068170000}"/>
    <cellStyle name="Currency 11 3 3" xfId="5980" xr:uid="{00000000-0005-0000-0000-000069170000}"/>
    <cellStyle name="Currency 11 4" xfId="5981" xr:uid="{00000000-0005-0000-0000-00006A170000}"/>
    <cellStyle name="Currency 11 4 2" xfId="5982" xr:uid="{00000000-0005-0000-0000-00006B170000}"/>
    <cellStyle name="Currency 11 4 2 2" xfId="5983" xr:uid="{00000000-0005-0000-0000-00006C170000}"/>
    <cellStyle name="Currency 11 4 3" xfId="5984" xr:uid="{00000000-0005-0000-0000-00006D170000}"/>
    <cellStyle name="Currency 11 5" xfId="5985" xr:uid="{00000000-0005-0000-0000-00006E170000}"/>
    <cellStyle name="Currency 11 5 2" xfId="5986" xr:uid="{00000000-0005-0000-0000-00006F170000}"/>
    <cellStyle name="Currency 11 6" xfId="5987" xr:uid="{00000000-0005-0000-0000-000070170000}"/>
    <cellStyle name="Currency 11 6 2" xfId="5988" xr:uid="{00000000-0005-0000-0000-000071170000}"/>
    <cellStyle name="Currency 11 7" xfId="5989" xr:uid="{00000000-0005-0000-0000-000072170000}"/>
    <cellStyle name="Currency 11 7 2" xfId="5990" xr:uid="{00000000-0005-0000-0000-000073170000}"/>
    <cellStyle name="Currency 11 7 2 2" xfId="5991" xr:uid="{00000000-0005-0000-0000-000074170000}"/>
    <cellStyle name="Currency 11 7 3" xfId="5992" xr:uid="{00000000-0005-0000-0000-000075170000}"/>
    <cellStyle name="Currency 11 8" xfId="5993" xr:uid="{00000000-0005-0000-0000-000076170000}"/>
    <cellStyle name="Currency 12" xfId="5994" xr:uid="{00000000-0005-0000-0000-000077170000}"/>
    <cellStyle name="Currency 12 2" xfId="5995" xr:uid="{00000000-0005-0000-0000-000078170000}"/>
    <cellStyle name="Currency 12 2 2" xfId="5996" xr:uid="{00000000-0005-0000-0000-000079170000}"/>
    <cellStyle name="Currency 12 2 2 2" xfId="5997" xr:uid="{00000000-0005-0000-0000-00007A170000}"/>
    <cellStyle name="Currency 12 2 3" xfId="5998" xr:uid="{00000000-0005-0000-0000-00007B170000}"/>
    <cellStyle name="Currency 12 3" xfId="5999" xr:uid="{00000000-0005-0000-0000-00007C170000}"/>
    <cellStyle name="Currency 12 3 2" xfId="6000" xr:uid="{00000000-0005-0000-0000-00007D170000}"/>
    <cellStyle name="Currency 12 4" xfId="6001" xr:uid="{00000000-0005-0000-0000-00007E170000}"/>
    <cellStyle name="Currency 12 4 2" xfId="6002" xr:uid="{00000000-0005-0000-0000-00007F170000}"/>
    <cellStyle name="Currency 12 5" xfId="6003" xr:uid="{00000000-0005-0000-0000-000080170000}"/>
    <cellStyle name="Currency 13" xfId="6004" xr:uid="{00000000-0005-0000-0000-000081170000}"/>
    <cellStyle name="Currency 13 2" xfId="6005" xr:uid="{00000000-0005-0000-0000-000082170000}"/>
    <cellStyle name="Currency 13 2 2" xfId="6006" xr:uid="{00000000-0005-0000-0000-000083170000}"/>
    <cellStyle name="Currency 13 3" xfId="6007" xr:uid="{00000000-0005-0000-0000-000084170000}"/>
    <cellStyle name="Currency 13 3 2" xfId="6008" xr:uid="{00000000-0005-0000-0000-000085170000}"/>
    <cellStyle name="Currency 13 4" xfId="6009" xr:uid="{00000000-0005-0000-0000-000086170000}"/>
    <cellStyle name="Currency 14" xfId="6010" xr:uid="{00000000-0005-0000-0000-000087170000}"/>
    <cellStyle name="Currency 14 2" xfId="6011" xr:uid="{00000000-0005-0000-0000-000088170000}"/>
    <cellStyle name="Currency 14 2 2" xfId="6012" xr:uid="{00000000-0005-0000-0000-000089170000}"/>
    <cellStyle name="Currency 14 3" xfId="6013" xr:uid="{00000000-0005-0000-0000-00008A170000}"/>
    <cellStyle name="Currency 14 3 2" xfId="6014" xr:uid="{00000000-0005-0000-0000-00008B170000}"/>
    <cellStyle name="Currency 14 4" xfId="6015" xr:uid="{00000000-0005-0000-0000-00008C170000}"/>
    <cellStyle name="Currency 15" xfId="6016" xr:uid="{00000000-0005-0000-0000-00008D170000}"/>
    <cellStyle name="Currency 15 2" xfId="6017" xr:uid="{00000000-0005-0000-0000-00008E170000}"/>
    <cellStyle name="Currency 15 2 2" xfId="6018" xr:uid="{00000000-0005-0000-0000-00008F170000}"/>
    <cellStyle name="Currency 15 3" xfId="6019" xr:uid="{00000000-0005-0000-0000-000090170000}"/>
    <cellStyle name="Currency 15 3 2" xfId="6020" xr:uid="{00000000-0005-0000-0000-000091170000}"/>
    <cellStyle name="Currency 15 4" xfId="6021" xr:uid="{00000000-0005-0000-0000-000092170000}"/>
    <cellStyle name="Currency 15 4 2" xfId="6022" xr:uid="{00000000-0005-0000-0000-000093170000}"/>
    <cellStyle name="Currency 15 5" xfId="6023" xr:uid="{00000000-0005-0000-0000-000094170000}"/>
    <cellStyle name="Currency 16" xfId="6024" xr:uid="{00000000-0005-0000-0000-000095170000}"/>
    <cellStyle name="Currency 16 2" xfId="6025" xr:uid="{00000000-0005-0000-0000-000096170000}"/>
    <cellStyle name="Currency 16 2 2" xfId="6026" xr:uid="{00000000-0005-0000-0000-000097170000}"/>
    <cellStyle name="Currency 16 2 2 2" xfId="6027" xr:uid="{00000000-0005-0000-0000-000098170000}"/>
    <cellStyle name="Currency 16 2 3" xfId="6028" xr:uid="{00000000-0005-0000-0000-000099170000}"/>
    <cellStyle name="Currency 16 3" xfId="6029" xr:uid="{00000000-0005-0000-0000-00009A170000}"/>
    <cellStyle name="Currency 16 3 2" xfId="6030" xr:uid="{00000000-0005-0000-0000-00009B170000}"/>
    <cellStyle name="Currency 16 4" xfId="6031" xr:uid="{00000000-0005-0000-0000-00009C170000}"/>
    <cellStyle name="Currency 17" xfId="6032" xr:uid="{00000000-0005-0000-0000-00009D170000}"/>
    <cellStyle name="Currency 17 2" xfId="6033" xr:uid="{00000000-0005-0000-0000-00009E170000}"/>
    <cellStyle name="Currency 17 2 2" xfId="6034" xr:uid="{00000000-0005-0000-0000-00009F170000}"/>
    <cellStyle name="Currency 17 3" xfId="6035" xr:uid="{00000000-0005-0000-0000-0000A0170000}"/>
    <cellStyle name="Currency 17 3 2" xfId="6036" xr:uid="{00000000-0005-0000-0000-0000A1170000}"/>
    <cellStyle name="Currency 17 4" xfId="6037" xr:uid="{00000000-0005-0000-0000-0000A2170000}"/>
    <cellStyle name="Currency 18" xfId="6038" xr:uid="{00000000-0005-0000-0000-0000A3170000}"/>
    <cellStyle name="Currency 18 2" xfId="6039" xr:uid="{00000000-0005-0000-0000-0000A4170000}"/>
    <cellStyle name="Currency 18 2 2" xfId="6040" xr:uid="{00000000-0005-0000-0000-0000A5170000}"/>
    <cellStyle name="Currency 18 2 2 2" xfId="6041" xr:uid="{00000000-0005-0000-0000-0000A6170000}"/>
    <cellStyle name="Currency 18 2 2 2 2" xfId="6042" xr:uid="{00000000-0005-0000-0000-0000A7170000}"/>
    <cellStyle name="Currency 18 2 2 3" xfId="6043" xr:uid="{00000000-0005-0000-0000-0000A8170000}"/>
    <cellStyle name="Currency 18 2 3" xfId="6044" xr:uid="{00000000-0005-0000-0000-0000A9170000}"/>
    <cellStyle name="Currency 18 2 3 2" xfId="6045" xr:uid="{00000000-0005-0000-0000-0000AA170000}"/>
    <cellStyle name="Currency 18 2 4" xfId="6046" xr:uid="{00000000-0005-0000-0000-0000AB170000}"/>
    <cellStyle name="Currency 18 3" xfId="6047" xr:uid="{00000000-0005-0000-0000-0000AC170000}"/>
    <cellStyle name="Currency 18 3 2" xfId="6048" xr:uid="{00000000-0005-0000-0000-0000AD170000}"/>
    <cellStyle name="Currency 18 3 2 2" xfId="6049" xr:uid="{00000000-0005-0000-0000-0000AE170000}"/>
    <cellStyle name="Currency 18 3 3" xfId="6050" xr:uid="{00000000-0005-0000-0000-0000AF170000}"/>
    <cellStyle name="Currency 18 4" xfId="6051" xr:uid="{00000000-0005-0000-0000-0000B0170000}"/>
    <cellStyle name="Currency 18 4 2" xfId="6052" xr:uid="{00000000-0005-0000-0000-0000B1170000}"/>
    <cellStyle name="Currency 18 5" xfId="6053" xr:uid="{00000000-0005-0000-0000-0000B2170000}"/>
    <cellStyle name="Currency 18 5 2" xfId="6054" xr:uid="{00000000-0005-0000-0000-0000B3170000}"/>
    <cellStyle name="Currency 18 6" xfId="6055" xr:uid="{00000000-0005-0000-0000-0000B4170000}"/>
    <cellStyle name="Currency 19" xfId="6056" xr:uid="{00000000-0005-0000-0000-0000B5170000}"/>
    <cellStyle name="Currency 19 2" xfId="6057" xr:uid="{00000000-0005-0000-0000-0000B6170000}"/>
    <cellStyle name="Currency 19 2 2" xfId="6058" xr:uid="{00000000-0005-0000-0000-0000B7170000}"/>
    <cellStyle name="Currency 19 3" xfId="6059" xr:uid="{00000000-0005-0000-0000-0000B8170000}"/>
    <cellStyle name="Currency 19 3 2" xfId="6060" xr:uid="{00000000-0005-0000-0000-0000B9170000}"/>
    <cellStyle name="Currency 19 4" xfId="6061" xr:uid="{00000000-0005-0000-0000-0000BA170000}"/>
    <cellStyle name="Currency 2" xfId="66" xr:uid="{00000000-0005-0000-0000-0000BB170000}"/>
    <cellStyle name="Currency 2 10" xfId="48366" xr:uid="{00000000-0005-0000-0000-0000BC170000}"/>
    <cellStyle name="Currency 2 11" xfId="48367" xr:uid="{00000000-0005-0000-0000-0000BD170000}"/>
    <cellStyle name="Currency 2 12" xfId="48368" xr:uid="{00000000-0005-0000-0000-0000BE170000}"/>
    <cellStyle name="Currency 2 13" xfId="48369" xr:uid="{00000000-0005-0000-0000-0000BF170000}"/>
    <cellStyle name="Currency 2 14" xfId="48370" xr:uid="{00000000-0005-0000-0000-0000C0170000}"/>
    <cellStyle name="Currency 2 15" xfId="48371" xr:uid="{00000000-0005-0000-0000-0000C1170000}"/>
    <cellStyle name="Currency 2 2" xfId="6062" xr:uid="{00000000-0005-0000-0000-0000C2170000}"/>
    <cellStyle name="Currency 2 2 2" xfId="6063" xr:uid="{00000000-0005-0000-0000-0000C3170000}"/>
    <cellStyle name="Currency 2 2 2 2" xfId="6064" xr:uid="{00000000-0005-0000-0000-0000C4170000}"/>
    <cellStyle name="Currency 2 2 2 2 2" xfId="48372" xr:uid="{00000000-0005-0000-0000-0000C5170000}"/>
    <cellStyle name="Currency 2 2 2 3" xfId="48373" xr:uid="{00000000-0005-0000-0000-0000C6170000}"/>
    <cellStyle name="Currency 2 2 3" xfId="6065" xr:uid="{00000000-0005-0000-0000-0000C7170000}"/>
    <cellStyle name="Currency 2 2 3 2" xfId="6066" xr:uid="{00000000-0005-0000-0000-0000C8170000}"/>
    <cellStyle name="Currency 2 2 4" xfId="6067" xr:uid="{00000000-0005-0000-0000-0000C9170000}"/>
    <cellStyle name="Currency 2 2 5" xfId="6068" xr:uid="{00000000-0005-0000-0000-0000CA170000}"/>
    <cellStyle name="Currency 2 3" xfId="6069" xr:uid="{00000000-0005-0000-0000-0000CB170000}"/>
    <cellStyle name="Currency 2 3 2" xfId="6070" xr:uid="{00000000-0005-0000-0000-0000CC170000}"/>
    <cellStyle name="Currency 2 3 2 2" xfId="6071" xr:uid="{00000000-0005-0000-0000-0000CD170000}"/>
    <cellStyle name="Currency 2 3 3" xfId="6072" xr:uid="{00000000-0005-0000-0000-0000CE170000}"/>
    <cellStyle name="Currency 2 3 3 2" xfId="6073" xr:uid="{00000000-0005-0000-0000-0000CF170000}"/>
    <cellStyle name="Currency 2 3 4" xfId="48374" xr:uid="{00000000-0005-0000-0000-0000D0170000}"/>
    <cellStyle name="Currency 2 4" xfId="6074" xr:uid="{00000000-0005-0000-0000-0000D1170000}"/>
    <cellStyle name="Currency 2 4 2" xfId="6075" xr:uid="{00000000-0005-0000-0000-0000D2170000}"/>
    <cellStyle name="Currency 2 4 2 2" xfId="6076" xr:uid="{00000000-0005-0000-0000-0000D3170000}"/>
    <cellStyle name="Currency 2 4 3" xfId="6077" xr:uid="{00000000-0005-0000-0000-0000D4170000}"/>
    <cellStyle name="Currency 2 5" xfId="6078" xr:uid="{00000000-0005-0000-0000-0000D5170000}"/>
    <cellStyle name="Currency 2 5 2" xfId="6079" xr:uid="{00000000-0005-0000-0000-0000D6170000}"/>
    <cellStyle name="Currency 2 5 2 2" xfId="6080" xr:uid="{00000000-0005-0000-0000-0000D7170000}"/>
    <cellStyle name="Currency 2 6" xfId="6081" xr:uid="{00000000-0005-0000-0000-0000D8170000}"/>
    <cellStyle name="Currency 2 6 2" xfId="6082" xr:uid="{00000000-0005-0000-0000-0000D9170000}"/>
    <cellStyle name="Currency 2 6 2 2" xfId="6083" xr:uid="{00000000-0005-0000-0000-0000DA170000}"/>
    <cellStyle name="Currency 2 7" xfId="6084" xr:uid="{00000000-0005-0000-0000-0000DB170000}"/>
    <cellStyle name="Currency 2 7 2" xfId="6085" xr:uid="{00000000-0005-0000-0000-0000DC170000}"/>
    <cellStyle name="Currency 2 8" xfId="6086" xr:uid="{00000000-0005-0000-0000-0000DD170000}"/>
    <cellStyle name="Currency 2 9" xfId="48375" xr:uid="{00000000-0005-0000-0000-0000DE170000}"/>
    <cellStyle name="Currency 20" xfId="6087" xr:uid="{00000000-0005-0000-0000-0000DF170000}"/>
    <cellStyle name="Currency 20 2" xfId="6088" xr:uid="{00000000-0005-0000-0000-0000E0170000}"/>
    <cellStyle name="Currency 20 2 2" xfId="6089" xr:uid="{00000000-0005-0000-0000-0000E1170000}"/>
    <cellStyle name="Currency 20 3" xfId="6090" xr:uid="{00000000-0005-0000-0000-0000E2170000}"/>
    <cellStyle name="Currency 20 3 2" xfId="6091" xr:uid="{00000000-0005-0000-0000-0000E3170000}"/>
    <cellStyle name="Currency 20 4" xfId="6092" xr:uid="{00000000-0005-0000-0000-0000E4170000}"/>
    <cellStyle name="Currency 21" xfId="6093" xr:uid="{00000000-0005-0000-0000-0000E5170000}"/>
    <cellStyle name="Currency 21 2" xfId="6094" xr:uid="{00000000-0005-0000-0000-0000E6170000}"/>
    <cellStyle name="Currency 21 2 2" xfId="6095" xr:uid="{00000000-0005-0000-0000-0000E7170000}"/>
    <cellStyle name="Currency 21 3" xfId="6096" xr:uid="{00000000-0005-0000-0000-0000E8170000}"/>
    <cellStyle name="Currency 21 3 2" xfId="6097" xr:uid="{00000000-0005-0000-0000-0000E9170000}"/>
    <cellStyle name="Currency 21 4" xfId="6098" xr:uid="{00000000-0005-0000-0000-0000EA170000}"/>
    <cellStyle name="Currency 22" xfId="6099" xr:uid="{00000000-0005-0000-0000-0000EB170000}"/>
    <cellStyle name="Currency 22 2" xfId="6100" xr:uid="{00000000-0005-0000-0000-0000EC170000}"/>
    <cellStyle name="Currency 22 2 2" xfId="6101" xr:uid="{00000000-0005-0000-0000-0000ED170000}"/>
    <cellStyle name="Currency 22 3" xfId="6102" xr:uid="{00000000-0005-0000-0000-0000EE170000}"/>
    <cellStyle name="Currency 22 3 2" xfId="6103" xr:uid="{00000000-0005-0000-0000-0000EF170000}"/>
    <cellStyle name="Currency 22 4" xfId="6104" xr:uid="{00000000-0005-0000-0000-0000F0170000}"/>
    <cellStyle name="Currency 23" xfId="6105" xr:uid="{00000000-0005-0000-0000-0000F1170000}"/>
    <cellStyle name="Currency 23 2" xfId="6106" xr:uid="{00000000-0005-0000-0000-0000F2170000}"/>
    <cellStyle name="Currency 23 2 2" xfId="6107" xr:uid="{00000000-0005-0000-0000-0000F3170000}"/>
    <cellStyle name="Currency 23 3" xfId="6108" xr:uid="{00000000-0005-0000-0000-0000F4170000}"/>
    <cellStyle name="Currency 23 3 2" xfId="6109" xr:uid="{00000000-0005-0000-0000-0000F5170000}"/>
    <cellStyle name="Currency 23 4" xfId="6110" xr:uid="{00000000-0005-0000-0000-0000F6170000}"/>
    <cellStyle name="Currency 24" xfId="6111" xr:uid="{00000000-0005-0000-0000-0000F7170000}"/>
    <cellStyle name="Currency 24 2" xfId="6112" xr:uid="{00000000-0005-0000-0000-0000F8170000}"/>
    <cellStyle name="Currency 24 2 2" xfId="6113" xr:uid="{00000000-0005-0000-0000-0000F9170000}"/>
    <cellStyle name="Currency 24 3" xfId="6114" xr:uid="{00000000-0005-0000-0000-0000FA170000}"/>
    <cellStyle name="Currency 24 3 2" xfId="6115" xr:uid="{00000000-0005-0000-0000-0000FB170000}"/>
    <cellStyle name="Currency 24 4" xfId="6116" xr:uid="{00000000-0005-0000-0000-0000FC170000}"/>
    <cellStyle name="Currency 25" xfId="6117" xr:uid="{00000000-0005-0000-0000-0000FD170000}"/>
    <cellStyle name="Currency 25 2" xfId="6118" xr:uid="{00000000-0005-0000-0000-0000FE170000}"/>
    <cellStyle name="Currency 25 2 2" xfId="6119" xr:uid="{00000000-0005-0000-0000-0000FF170000}"/>
    <cellStyle name="Currency 25 3" xfId="6120" xr:uid="{00000000-0005-0000-0000-000000180000}"/>
    <cellStyle name="Currency 25 3 2" xfId="6121" xr:uid="{00000000-0005-0000-0000-000001180000}"/>
    <cellStyle name="Currency 25 4" xfId="6122" xr:uid="{00000000-0005-0000-0000-000002180000}"/>
    <cellStyle name="Currency 26" xfId="6123" xr:uid="{00000000-0005-0000-0000-000003180000}"/>
    <cellStyle name="Currency 26 2" xfId="6124" xr:uid="{00000000-0005-0000-0000-000004180000}"/>
    <cellStyle name="Currency 26 2 2" xfId="6125" xr:uid="{00000000-0005-0000-0000-000005180000}"/>
    <cellStyle name="Currency 26 3" xfId="6126" xr:uid="{00000000-0005-0000-0000-000006180000}"/>
    <cellStyle name="Currency 26 3 2" xfId="6127" xr:uid="{00000000-0005-0000-0000-000007180000}"/>
    <cellStyle name="Currency 26 4" xfId="6128" xr:uid="{00000000-0005-0000-0000-000008180000}"/>
    <cellStyle name="Currency 27" xfId="6129" xr:uid="{00000000-0005-0000-0000-000009180000}"/>
    <cellStyle name="Currency 27 2" xfId="6130" xr:uid="{00000000-0005-0000-0000-00000A180000}"/>
    <cellStyle name="Currency 27 2 2" xfId="6131" xr:uid="{00000000-0005-0000-0000-00000B180000}"/>
    <cellStyle name="Currency 27 3" xfId="6132" xr:uid="{00000000-0005-0000-0000-00000C180000}"/>
    <cellStyle name="Currency 27 3 2" xfId="6133" xr:uid="{00000000-0005-0000-0000-00000D180000}"/>
    <cellStyle name="Currency 27 4" xfId="6134" xr:uid="{00000000-0005-0000-0000-00000E180000}"/>
    <cellStyle name="Currency 28" xfId="6135" xr:uid="{00000000-0005-0000-0000-00000F180000}"/>
    <cellStyle name="Currency 28 2" xfId="6136" xr:uid="{00000000-0005-0000-0000-000010180000}"/>
    <cellStyle name="Currency 28 2 2" xfId="6137" xr:uid="{00000000-0005-0000-0000-000011180000}"/>
    <cellStyle name="Currency 28 3" xfId="6138" xr:uid="{00000000-0005-0000-0000-000012180000}"/>
    <cellStyle name="Currency 28 3 2" xfId="6139" xr:uid="{00000000-0005-0000-0000-000013180000}"/>
    <cellStyle name="Currency 28 4" xfId="6140" xr:uid="{00000000-0005-0000-0000-000014180000}"/>
    <cellStyle name="Currency 29" xfId="6141" xr:uid="{00000000-0005-0000-0000-000015180000}"/>
    <cellStyle name="Currency 29 2" xfId="6142" xr:uid="{00000000-0005-0000-0000-000016180000}"/>
    <cellStyle name="Currency 29 2 2" xfId="6143" xr:uid="{00000000-0005-0000-0000-000017180000}"/>
    <cellStyle name="Currency 29 3" xfId="6144" xr:uid="{00000000-0005-0000-0000-000018180000}"/>
    <cellStyle name="Currency 29 3 2" xfId="6145" xr:uid="{00000000-0005-0000-0000-000019180000}"/>
    <cellStyle name="Currency 29 4" xfId="6146" xr:uid="{00000000-0005-0000-0000-00001A180000}"/>
    <cellStyle name="Currency 3" xfId="72" xr:uid="{00000000-0005-0000-0000-00001B180000}"/>
    <cellStyle name="Currency 3 2" xfId="6147" xr:uid="{00000000-0005-0000-0000-00001C180000}"/>
    <cellStyle name="Currency 3 2 10" xfId="6148" xr:uid="{00000000-0005-0000-0000-00001D180000}"/>
    <cellStyle name="Currency 3 2 10 2" xfId="6149" xr:uid="{00000000-0005-0000-0000-00001E180000}"/>
    <cellStyle name="Currency 3 2 10 2 2" xfId="6150" xr:uid="{00000000-0005-0000-0000-00001F180000}"/>
    <cellStyle name="Currency 3 2 10 3" xfId="6151" xr:uid="{00000000-0005-0000-0000-000020180000}"/>
    <cellStyle name="Currency 3 2 10 3 2" xfId="6152" xr:uid="{00000000-0005-0000-0000-000021180000}"/>
    <cellStyle name="Currency 3 2 10 4" xfId="6153" xr:uid="{00000000-0005-0000-0000-000022180000}"/>
    <cellStyle name="Currency 3 2 10 4 2" xfId="6154" xr:uid="{00000000-0005-0000-0000-000023180000}"/>
    <cellStyle name="Currency 3 2 10 5" xfId="6155" xr:uid="{00000000-0005-0000-0000-000024180000}"/>
    <cellStyle name="Currency 3 2 10 6" xfId="6156" xr:uid="{00000000-0005-0000-0000-000025180000}"/>
    <cellStyle name="Currency 3 2 11" xfId="6157" xr:uid="{00000000-0005-0000-0000-000026180000}"/>
    <cellStyle name="Currency 3 2 11 2" xfId="6158" xr:uid="{00000000-0005-0000-0000-000027180000}"/>
    <cellStyle name="Currency 3 2 11 2 2" xfId="6159" xr:uid="{00000000-0005-0000-0000-000028180000}"/>
    <cellStyle name="Currency 3 2 11 3" xfId="6160" xr:uid="{00000000-0005-0000-0000-000029180000}"/>
    <cellStyle name="Currency 3 2 11 3 2" xfId="6161" xr:uid="{00000000-0005-0000-0000-00002A180000}"/>
    <cellStyle name="Currency 3 2 11 4" xfId="6162" xr:uid="{00000000-0005-0000-0000-00002B180000}"/>
    <cellStyle name="Currency 3 2 11 4 2" xfId="6163" xr:uid="{00000000-0005-0000-0000-00002C180000}"/>
    <cellStyle name="Currency 3 2 11 5" xfId="6164" xr:uid="{00000000-0005-0000-0000-00002D180000}"/>
    <cellStyle name="Currency 3 2 11 6" xfId="6165" xr:uid="{00000000-0005-0000-0000-00002E180000}"/>
    <cellStyle name="Currency 3 2 12" xfId="6166" xr:uid="{00000000-0005-0000-0000-00002F180000}"/>
    <cellStyle name="Currency 3 2 12 2" xfId="6167" xr:uid="{00000000-0005-0000-0000-000030180000}"/>
    <cellStyle name="Currency 3 2 12 2 2" xfId="6168" xr:uid="{00000000-0005-0000-0000-000031180000}"/>
    <cellStyle name="Currency 3 2 12 3" xfId="6169" xr:uid="{00000000-0005-0000-0000-000032180000}"/>
    <cellStyle name="Currency 3 2 12 3 2" xfId="6170" xr:uid="{00000000-0005-0000-0000-000033180000}"/>
    <cellStyle name="Currency 3 2 12 4" xfId="6171" xr:uid="{00000000-0005-0000-0000-000034180000}"/>
    <cellStyle name="Currency 3 2 12 5" xfId="6172" xr:uid="{00000000-0005-0000-0000-000035180000}"/>
    <cellStyle name="Currency 3 2 13" xfId="6173" xr:uid="{00000000-0005-0000-0000-000036180000}"/>
    <cellStyle name="Currency 3 2 13 2" xfId="6174" xr:uid="{00000000-0005-0000-0000-000037180000}"/>
    <cellStyle name="Currency 3 2 14" xfId="6175" xr:uid="{00000000-0005-0000-0000-000038180000}"/>
    <cellStyle name="Currency 3 2 14 2" xfId="6176" xr:uid="{00000000-0005-0000-0000-000039180000}"/>
    <cellStyle name="Currency 3 2 15" xfId="6177" xr:uid="{00000000-0005-0000-0000-00003A180000}"/>
    <cellStyle name="Currency 3 2 15 2" xfId="6178" xr:uid="{00000000-0005-0000-0000-00003B180000}"/>
    <cellStyle name="Currency 3 2 16" xfId="6179" xr:uid="{00000000-0005-0000-0000-00003C180000}"/>
    <cellStyle name="Currency 3 2 17" xfId="6180" xr:uid="{00000000-0005-0000-0000-00003D180000}"/>
    <cellStyle name="Currency 3 2 2" xfId="6181" xr:uid="{00000000-0005-0000-0000-00003E180000}"/>
    <cellStyle name="Currency 3 2 2 10" xfId="6182" xr:uid="{00000000-0005-0000-0000-00003F180000}"/>
    <cellStyle name="Currency 3 2 2 10 2" xfId="6183" xr:uid="{00000000-0005-0000-0000-000040180000}"/>
    <cellStyle name="Currency 3 2 2 10 2 2" xfId="6184" xr:uid="{00000000-0005-0000-0000-000041180000}"/>
    <cellStyle name="Currency 3 2 2 10 3" xfId="6185" xr:uid="{00000000-0005-0000-0000-000042180000}"/>
    <cellStyle name="Currency 3 2 2 10 3 2" xfId="6186" xr:uid="{00000000-0005-0000-0000-000043180000}"/>
    <cellStyle name="Currency 3 2 2 10 4" xfId="6187" xr:uid="{00000000-0005-0000-0000-000044180000}"/>
    <cellStyle name="Currency 3 2 2 10 4 2" xfId="6188" xr:uid="{00000000-0005-0000-0000-000045180000}"/>
    <cellStyle name="Currency 3 2 2 10 5" xfId="6189" xr:uid="{00000000-0005-0000-0000-000046180000}"/>
    <cellStyle name="Currency 3 2 2 10 6" xfId="6190" xr:uid="{00000000-0005-0000-0000-000047180000}"/>
    <cellStyle name="Currency 3 2 2 11" xfId="6191" xr:uid="{00000000-0005-0000-0000-000048180000}"/>
    <cellStyle name="Currency 3 2 2 11 2" xfId="6192" xr:uid="{00000000-0005-0000-0000-000049180000}"/>
    <cellStyle name="Currency 3 2 2 11 2 2" xfId="6193" xr:uid="{00000000-0005-0000-0000-00004A180000}"/>
    <cellStyle name="Currency 3 2 2 11 3" xfId="6194" xr:uid="{00000000-0005-0000-0000-00004B180000}"/>
    <cellStyle name="Currency 3 2 2 11 3 2" xfId="6195" xr:uid="{00000000-0005-0000-0000-00004C180000}"/>
    <cellStyle name="Currency 3 2 2 11 4" xfId="6196" xr:uid="{00000000-0005-0000-0000-00004D180000}"/>
    <cellStyle name="Currency 3 2 2 11 4 2" xfId="6197" xr:uid="{00000000-0005-0000-0000-00004E180000}"/>
    <cellStyle name="Currency 3 2 2 11 5" xfId="6198" xr:uid="{00000000-0005-0000-0000-00004F180000}"/>
    <cellStyle name="Currency 3 2 2 11 6" xfId="6199" xr:uid="{00000000-0005-0000-0000-000050180000}"/>
    <cellStyle name="Currency 3 2 2 12" xfId="6200" xr:uid="{00000000-0005-0000-0000-000051180000}"/>
    <cellStyle name="Currency 3 2 2 12 2" xfId="6201" xr:uid="{00000000-0005-0000-0000-000052180000}"/>
    <cellStyle name="Currency 3 2 2 12 2 2" xfId="6202" xr:uid="{00000000-0005-0000-0000-000053180000}"/>
    <cellStyle name="Currency 3 2 2 12 3" xfId="6203" xr:uid="{00000000-0005-0000-0000-000054180000}"/>
    <cellStyle name="Currency 3 2 2 12 3 2" xfId="6204" xr:uid="{00000000-0005-0000-0000-000055180000}"/>
    <cellStyle name="Currency 3 2 2 12 4" xfId="6205" xr:uid="{00000000-0005-0000-0000-000056180000}"/>
    <cellStyle name="Currency 3 2 2 12 5" xfId="6206" xr:uid="{00000000-0005-0000-0000-000057180000}"/>
    <cellStyle name="Currency 3 2 2 13" xfId="6207" xr:uid="{00000000-0005-0000-0000-000058180000}"/>
    <cellStyle name="Currency 3 2 2 13 2" xfId="6208" xr:uid="{00000000-0005-0000-0000-000059180000}"/>
    <cellStyle name="Currency 3 2 2 14" xfId="6209" xr:uid="{00000000-0005-0000-0000-00005A180000}"/>
    <cellStyle name="Currency 3 2 2 14 2" xfId="6210" xr:uid="{00000000-0005-0000-0000-00005B180000}"/>
    <cellStyle name="Currency 3 2 2 15" xfId="6211" xr:uid="{00000000-0005-0000-0000-00005C180000}"/>
    <cellStyle name="Currency 3 2 2 15 2" xfId="6212" xr:uid="{00000000-0005-0000-0000-00005D180000}"/>
    <cellStyle name="Currency 3 2 2 16" xfId="6213" xr:uid="{00000000-0005-0000-0000-00005E180000}"/>
    <cellStyle name="Currency 3 2 2 17" xfId="6214" xr:uid="{00000000-0005-0000-0000-00005F180000}"/>
    <cellStyle name="Currency 3 2 2 2" xfId="6215" xr:uid="{00000000-0005-0000-0000-000060180000}"/>
    <cellStyle name="Currency 3 2 2 2 10" xfId="6216" xr:uid="{00000000-0005-0000-0000-000061180000}"/>
    <cellStyle name="Currency 3 2 2 2 10 2" xfId="6217" xr:uid="{00000000-0005-0000-0000-000062180000}"/>
    <cellStyle name="Currency 3 2 2 2 10 2 2" xfId="6218" xr:uid="{00000000-0005-0000-0000-000063180000}"/>
    <cellStyle name="Currency 3 2 2 2 10 3" xfId="6219" xr:uid="{00000000-0005-0000-0000-000064180000}"/>
    <cellStyle name="Currency 3 2 2 2 10 3 2" xfId="6220" xr:uid="{00000000-0005-0000-0000-000065180000}"/>
    <cellStyle name="Currency 3 2 2 2 10 4" xfId="6221" xr:uid="{00000000-0005-0000-0000-000066180000}"/>
    <cellStyle name="Currency 3 2 2 2 10 4 2" xfId="6222" xr:uid="{00000000-0005-0000-0000-000067180000}"/>
    <cellStyle name="Currency 3 2 2 2 10 5" xfId="6223" xr:uid="{00000000-0005-0000-0000-000068180000}"/>
    <cellStyle name="Currency 3 2 2 2 10 6" xfId="6224" xr:uid="{00000000-0005-0000-0000-000069180000}"/>
    <cellStyle name="Currency 3 2 2 2 11" xfId="6225" xr:uid="{00000000-0005-0000-0000-00006A180000}"/>
    <cellStyle name="Currency 3 2 2 2 11 2" xfId="6226" xr:uid="{00000000-0005-0000-0000-00006B180000}"/>
    <cellStyle name="Currency 3 2 2 2 11 2 2" xfId="6227" xr:uid="{00000000-0005-0000-0000-00006C180000}"/>
    <cellStyle name="Currency 3 2 2 2 11 3" xfId="6228" xr:uid="{00000000-0005-0000-0000-00006D180000}"/>
    <cellStyle name="Currency 3 2 2 2 11 3 2" xfId="6229" xr:uid="{00000000-0005-0000-0000-00006E180000}"/>
    <cellStyle name="Currency 3 2 2 2 11 4" xfId="6230" xr:uid="{00000000-0005-0000-0000-00006F180000}"/>
    <cellStyle name="Currency 3 2 2 2 11 5" xfId="6231" xr:uid="{00000000-0005-0000-0000-000070180000}"/>
    <cellStyle name="Currency 3 2 2 2 12" xfId="6232" xr:uid="{00000000-0005-0000-0000-000071180000}"/>
    <cellStyle name="Currency 3 2 2 2 12 2" xfId="6233" xr:uid="{00000000-0005-0000-0000-000072180000}"/>
    <cellStyle name="Currency 3 2 2 2 13" xfId="6234" xr:uid="{00000000-0005-0000-0000-000073180000}"/>
    <cellStyle name="Currency 3 2 2 2 13 2" xfId="6235" xr:uid="{00000000-0005-0000-0000-000074180000}"/>
    <cellStyle name="Currency 3 2 2 2 14" xfId="6236" xr:uid="{00000000-0005-0000-0000-000075180000}"/>
    <cellStyle name="Currency 3 2 2 2 14 2" xfId="6237" xr:uid="{00000000-0005-0000-0000-000076180000}"/>
    <cellStyle name="Currency 3 2 2 2 15" xfId="6238" xr:uid="{00000000-0005-0000-0000-000077180000}"/>
    <cellStyle name="Currency 3 2 2 2 16" xfId="6239" xr:uid="{00000000-0005-0000-0000-000078180000}"/>
    <cellStyle name="Currency 3 2 2 2 2" xfId="6240" xr:uid="{00000000-0005-0000-0000-000079180000}"/>
    <cellStyle name="Currency 3 2 2 2 2 10" xfId="6241" xr:uid="{00000000-0005-0000-0000-00007A180000}"/>
    <cellStyle name="Currency 3 2 2 2 2 10 2" xfId="6242" xr:uid="{00000000-0005-0000-0000-00007B180000}"/>
    <cellStyle name="Currency 3 2 2 2 2 11" xfId="6243" xr:uid="{00000000-0005-0000-0000-00007C180000}"/>
    <cellStyle name="Currency 3 2 2 2 2 11 2" xfId="6244" xr:uid="{00000000-0005-0000-0000-00007D180000}"/>
    <cellStyle name="Currency 3 2 2 2 2 12" xfId="6245" xr:uid="{00000000-0005-0000-0000-00007E180000}"/>
    <cellStyle name="Currency 3 2 2 2 2 13" xfId="6246" xr:uid="{00000000-0005-0000-0000-00007F180000}"/>
    <cellStyle name="Currency 3 2 2 2 2 2" xfId="6247" xr:uid="{00000000-0005-0000-0000-000080180000}"/>
    <cellStyle name="Currency 3 2 2 2 2 2 10" xfId="6248" xr:uid="{00000000-0005-0000-0000-000081180000}"/>
    <cellStyle name="Currency 3 2 2 2 2 2 11" xfId="6249" xr:uid="{00000000-0005-0000-0000-000082180000}"/>
    <cellStyle name="Currency 3 2 2 2 2 2 2" xfId="6250" xr:uid="{00000000-0005-0000-0000-000083180000}"/>
    <cellStyle name="Currency 3 2 2 2 2 2 2 2" xfId="6251" xr:uid="{00000000-0005-0000-0000-000084180000}"/>
    <cellStyle name="Currency 3 2 2 2 2 2 2 2 2" xfId="6252" xr:uid="{00000000-0005-0000-0000-000085180000}"/>
    <cellStyle name="Currency 3 2 2 2 2 2 2 3" xfId="6253" xr:uid="{00000000-0005-0000-0000-000086180000}"/>
    <cellStyle name="Currency 3 2 2 2 2 2 2 3 2" xfId="6254" xr:uid="{00000000-0005-0000-0000-000087180000}"/>
    <cellStyle name="Currency 3 2 2 2 2 2 2 4" xfId="6255" xr:uid="{00000000-0005-0000-0000-000088180000}"/>
    <cellStyle name="Currency 3 2 2 2 2 2 2 4 2" xfId="6256" xr:uid="{00000000-0005-0000-0000-000089180000}"/>
    <cellStyle name="Currency 3 2 2 2 2 2 2 5" xfId="6257" xr:uid="{00000000-0005-0000-0000-00008A180000}"/>
    <cellStyle name="Currency 3 2 2 2 2 2 2 6" xfId="6258" xr:uid="{00000000-0005-0000-0000-00008B180000}"/>
    <cellStyle name="Currency 3 2 2 2 2 2 3" xfId="6259" xr:uid="{00000000-0005-0000-0000-00008C180000}"/>
    <cellStyle name="Currency 3 2 2 2 2 2 3 2" xfId="6260" xr:uid="{00000000-0005-0000-0000-00008D180000}"/>
    <cellStyle name="Currency 3 2 2 2 2 2 3 2 2" xfId="6261" xr:uid="{00000000-0005-0000-0000-00008E180000}"/>
    <cellStyle name="Currency 3 2 2 2 2 2 3 3" xfId="6262" xr:uid="{00000000-0005-0000-0000-00008F180000}"/>
    <cellStyle name="Currency 3 2 2 2 2 2 3 3 2" xfId="6263" xr:uid="{00000000-0005-0000-0000-000090180000}"/>
    <cellStyle name="Currency 3 2 2 2 2 2 3 4" xfId="6264" xr:uid="{00000000-0005-0000-0000-000091180000}"/>
    <cellStyle name="Currency 3 2 2 2 2 2 3 4 2" xfId="6265" xr:uid="{00000000-0005-0000-0000-000092180000}"/>
    <cellStyle name="Currency 3 2 2 2 2 2 3 5" xfId="6266" xr:uid="{00000000-0005-0000-0000-000093180000}"/>
    <cellStyle name="Currency 3 2 2 2 2 2 3 6" xfId="6267" xr:uid="{00000000-0005-0000-0000-000094180000}"/>
    <cellStyle name="Currency 3 2 2 2 2 2 4" xfId="6268" xr:uid="{00000000-0005-0000-0000-000095180000}"/>
    <cellStyle name="Currency 3 2 2 2 2 2 4 2" xfId="6269" xr:uid="{00000000-0005-0000-0000-000096180000}"/>
    <cellStyle name="Currency 3 2 2 2 2 2 4 2 2" xfId="6270" xr:uid="{00000000-0005-0000-0000-000097180000}"/>
    <cellStyle name="Currency 3 2 2 2 2 2 4 3" xfId="6271" xr:uid="{00000000-0005-0000-0000-000098180000}"/>
    <cellStyle name="Currency 3 2 2 2 2 2 4 3 2" xfId="6272" xr:uid="{00000000-0005-0000-0000-000099180000}"/>
    <cellStyle name="Currency 3 2 2 2 2 2 4 4" xfId="6273" xr:uid="{00000000-0005-0000-0000-00009A180000}"/>
    <cellStyle name="Currency 3 2 2 2 2 2 4 4 2" xfId="6274" xr:uid="{00000000-0005-0000-0000-00009B180000}"/>
    <cellStyle name="Currency 3 2 2 2 2 2 4 5" xfId="6275" xr:uid="{00000000-0005-0000-0000-00009C180000}"/>
    <cellStyle name="Currency 3 2 2 2 2 2 4 6" xfId="6276" xr:uid="{00000000-0005-0000-0000-00009D180000}"/>
    <cellStyle name="Currency 3 2 2 2 2 2 5" xfId="6277" xr:uid="{00000000-0005-0000-0000-00009E180000}"/>
    <cellStyle name="Currency 3 2 2 2 2 2 5 2" xfId="6278" xr:uid="{00000000-0005-0000-0000-00009F180000}"/>
    <cellStyle name="Currency 3 2 2 2 2 2 5 2 2" xfId="6279" xr:uid="{00000000-0005-0000-0000-0000A0180000}"/>
    <cellStyle name="Currency 3 2 2 2 2 2 5 3" xfId="6280" xr:uid="{00000000-0005-0000-0000-0000A1180000}"/>
    <cellStyle name="Currency 3 2 2 2 2 2 5 3 2" xfId="6281" xr:uid="{00000000-0005-0000-0000-0000A2180000}"/>
    <cellStyle name="Currency 3 2 2 2 2 2 5 4" xfId="6282" xr:uid="{00000000-0005-0000-0000-0000A3180000}"/>
    <cellStyle name="Currency 3 2 2 2 2 2 5 4 2" xfId="6283" xr:uid="{00000000-0005-0000-0000-0000A4180000}"/>
    <cellStyle name="Currency 3 2 2 2 2 2 5 5" xfId="6284" xr:uid="{00000000-0005-0000-0000-0000A5180000}"/>
    <cellStyle name="Currency 3 2 2 2 2 2 5 6" xfId="6285" xr:uid="{00000000-0005-0000-0000-0000A6180000}"/>
    <cellStyle name="Currency 3 2 2 2 2 2 6" xfId="6286" xr:uid="{00000000-0005-0000-0000-0000A7180000}"/>
    <cellStyle name="Currency 3 2 2 2 2 2 6 2" xfId="6287" xr:uid="{00000000-0005-0000-0000-0000A8180000}"/>
    <cellStyle name="Currency 3 2 2 2 2 2 6 2 2" xfId="6288" xr:uid="{00000000-0005-0000-0000-0000A9180000}"/>
    <cellStyle name="Currency 3 2 2 2 2 2 6 3" xfId="6289" xr:uid="{00000000-0005-0000-0000-0000AA180000}"/>
    <cellStyle name="Currency 3 2 2 2 2 2 6 3 2" xfId="6290" xr:uid="{00000000-0005-0000-0000-0000AB180000}"/>
    <cellStyle name="Currency 3 2 2 2 2 2 6 4" xfId="6291" xr:uid="{00000000-0005-0000-0000-0000AC180000}"/>
    <cellStyle name="Currency 3 2 2 2 2 2 6 5" xfId="6292" xr:uid="{00000000-0005-0000-0000-0000AD180000}"/>
    <cellStyle name="Currency 3 2 2 2 2 2 7" xfId="6293" xr:uid="{00000000-0005-0000-0000-0000AE180000}"/>
    <cellStyle name="Currency 3 2 2 2 2 2 7 2" xfId="6294" xr:uid="{00000000-0005-0000-0000-0000AF180000}"/>
    <cellStyle name="Currency 3 2 2 2 2 2 8" xfId="6295" xr:uid="{00000000-0005-0000-0000-0000B0180000}"/>
    <cellStyle name="Currency 3 2 2 2 2 2 8 2" xfId="6296" xr:uid="{00000000-0005-0000-0000-0000B1180000}"/>
    <cellStyle name="Currency 3 2 2 2 2 2 9" xfId="6297" xr:uid="{00000000-0005-0000-0000-0000B2180000}"/>
    <cellStyle name="Currency 3 2 2 2 2 2 9 2" xfId="6298" xr:uid="{00000000-0005-0000-0000-0000B3180000}"/>
    <cellStyle name="Currency 3 2 2 2 2 3" xfId="6299" xr:uid="{00000000-0005-0000-0000-0000B4180000}"/>
    <cellStyle name="Currency 3 2 2 2 2 3 10" xfId="6300" xr:uid="{00000000-0005-0000-0000-0000B5180000}"/>
    <cellStyle name="Currency 3 2 2 2 2 3 2" xfId="6301" xr:uid="{00000000-0005-0000-0000-0000B6180000}"/>
    <cellStyle name="Currency 3 2 2 2 2 3 2 2" xfId="6302" xr:uid="{00000000-0005-0000-0000-0000B7180000}"/>
    <cellStyle name="Currency 3 2 2 2 2 3 2 2 2" xfId="6303" xr:uid="{00000000-0005-0000-0000-0000B8180000}"/>
    <cellStyle name="Currency 3 2 2 2 2 3 2 3" xfId="6304" xr:uid="{00000000-0005-0000-0000-0000B9180000}"/>
    <cellStyle name="Currency 3 2 2 2 2 3 2 3 2" xfId="6305" xr:uid="{00000000-0005-0000-0000-0000BA180000}"/>
    <cellStyle name="Currency 3 2 2 2 2 3 2 4" xfId="6306" xr:uid="{00000000-0005-0000-0000-0000BB180000}"/>
    <cellStyle name="Currency 3 2 2 2 2 3 2 4 2" xfId="6307" xr:uid="{00000000-0005-0000-0000-0000BC180000}"/>
    <cellStyle name="Currency 3 2 2 2 2 3 2 5" xfId="6308" xr:uid="{00000000-0005-0000-0000-0000BD180000}"/>
    <cellStyle name="Currency 3 2 2 2 2 3 2 6" xfId="6309" xr:uid="{00000000-0005-0000-0000-0000BE180000}"/>
    <cellStyle name="Currency 3 2 2 2 2 3 3" xfId="6310" xr:uid="{00000000-0005-0000-0000-0000BF180000}"/>
    <cellStyle name="Currency 3 2 2 2 2 3 3 2" xfId="6311" xr:uid="{00000000-0005-0000-0000-0000C0180000}"/>
    <cellStyle name="Currency 3 2 2 2 2 3 3 2 2" xfId="6312" xr:uid="{00000000-0005-0000-0000-0000C1180000}"/>
    <cellStyle name="Currency 3 2 2 2 2 3 3 3" xfId="6313" xr:uid="{00000000-0005-0000-0000-0000C2180000}"/>
    <cellStyle name="Currency 3 2 2 2 2 3 3 3 2" xfId="6314" xr:uid="{00000000-0005-0000-0000-0000C3180000}"/>
    <cellStyle name="Currency 3 2 2 2 2 3 3 4" xfId="6315" xr:uid="{00000000-0005-0000-0000-0000C4180000}"/>
    <cellStyle name="Currency 3 2 2 2 2 3 3 4 2" xfId="6316" xr:uid="{00000000-0005-0000-0000-0000C5180000}"/>
    <cellStyle name="Currency 3 2 2 2 2 3 3 5" xfId="6317" xr:uid="{00000000-0005-0000-0000-0000C6180000}"/>
    <cellStyle name="Currency 3 2 2 2 2 3 3 6" xfId="6318" xr:uid="{00000000-0005-0000-0000-0000C7180000}"/>
    <cellStyle name="Currency 3 2 2 2 2 3 4" xfId="6319" xr:uid="{00000000-0005-0000-0000-0000C8180000}"/>
    <cellStyle name="Currency 3 2 2 2 2 3 4 2" xfId="6320" xr:uid="{00000000-0005-0000-0000-0000C9180000}"/>
    <cellStyle name="Currency 3 2 2 2 2 3 4 2 2" xfId="6321" xr:uid="{00000000-0005-0000-0000-0000CA180000}"/>
    <cellStyle name="Currency 3 2 2 2 2 3 4 3" xfId="6322" xr:uid="{00000000-0005-0000-0000-0000CB180000}"/>
    <cellStyle name="Currency 3 2 2 2 2 3 4 3 2" xfId="6323" xr:uid="{00000000-0005-0000-0000-0000CC180000}"/>
    <cellStyle name="Currency 3 2 2 2 2 3 4 4" xfId="6324" xr:uid="{00000000-0005-0000-0000-0000CD180000}"/>
    <cellStyle name="Currency 3 2 2 2 2 3 4 4 2" xfId="6325" xr:uid="{00000000-0005-0000-0000-0000CE180000}"/>
    <cellStyle name="Currency 3 2 2 2 2 3 4 5" xfId="6326" xr:uid="{00000000-0005-0000-0000-0000CF180000}"/>
    <cellStyle name="Currency 3 2 2 2 2 3 4 6" xfId="6327" xr:uid="{00000000-0005-0000-0000-0000D0180000}"/>
    <cellStyle name="Currency 3 2 2 2 2 3 5" xfId="6328" xr:uid="{00000000-0005-0000-0000-0000D1180000}"/>
    <cellStyle name="Currency 3 2 2 2 2 3 5 2" xfId="6329" xr:uid="{00000000-0005-0000-0000-0000D2180000}"/>
    <cellStyle name="Currency 3 2 2 2 2 3 5 2 2" xfId="6330" xr:uid="{00000000-0005-0000-0000-0000D3180000}"/>
    <cellStyle name="Currency 3 2 2 2 2 3 5 3" xfId="6331" xr:uid="{00000000-0005-0000-0000-0000D4180000}"/>
    <cellStyle name="Currency 3 2 2 2 2 3 5 3 2" xfId="6332" xr:uid="{00000000-0005-0000-0000-0000D5180000}"/>
    <cellStyle name="Currency 3 2 2 2 2 3 5 4" xfId="6333" xr:uid="{00000000-0005-0000-0000-0000D6180000}"/>
    <cellStyle name="Currency 3 2 2 2 2 3 5 5" xfId="6334" xr:uid="{00000000-0005-0000-0000-0000D7180000}"/>
    <cellStyle name="Currency 3 2 2 2 2 3 6" xfId="6335" xr:uid="{00000000-0005-0000-0000-0000D8180000}"/>
    <cellStyle name="Currency 3 2 2 2 2 3 6 2" xfId="6336" xr:uid="{00000000-0005-0000-0000-0000D9180000}"/>
    <cellStyle name="Currency 3 2 2 2 2 3 7" xfId="6337" xr:uid="{00000000-0005-0000-0000-0000DA180000}"/>
    <cellStyle name="Currency 3 2 2 2 2 3 7 2" xfId="6338" xr:uid="{00000000-0005-0000-0000-0000DB180000}"/>
    <cellStyle name="Currency 3 2 2 2 2 3 8" xfId="6339" xr:uid="{00000000-0005-0000-0000-0000DC180000}"/>
    <cellStyle name="Currency 3 2 2 2 2 3 8 2" xfId="6340" xr:uid="{00000000-0005-0000-0000-0000DD180000}"/>
    <cellStyle name="Currency 3 2 2 2 2 3 9" xfId="6341" xr:uid="{00000000-0005-0000-0000-0000DE180000}"/>
    <cellStyle name="Currency 3 2 2 2 2 4" xfId="6342" xr:uid="{00000000-0005-0000-0000-0000DF180000}"/>
    <cellStyle name="Currency 3 2 2 2 2 4 10" xfId="6343" xr:uid="{00000000-0005-0000-0000-0000E0180000}"/>
    <cellStyle name="Currency 3 2 2 2 2 4 2" xfId="6344" xr:uid="{00000000-0005-0000-0000-0000E1180000}"/>
    <cellStyle name="Currency 3 2 2 2 2 4 2 2" xfId="6345" xr:uid="{00000000-0005-0000-0000-0000E2180000}"/>
    <cellStyle name="Currency 3 2 2 2 2 4 2 2 2" xfId="6346" xr:uid="{00000000-0005-0000-0000-0000E3180000}"/>
    <cellStyle name="Currency 3 2 2 2 2 4 2 3" xfId="6347" xr:uid="{00000000-0005-0000-0000-0000E4180000}"/>
    <cellStyle name="Currency 3 2 2 2 2 4 2 3 2" xfId="6348" xr:uid="{00000000-0005-0000-0000-0000E5180000}"/>
    <cellStyle name="Currency 3 2 2 2 2 4 2 4" xfId="6349" xr:uid="{00000000-0005-0000-0000-0000E6180000}"/>
    <cellStyle name="Currency 3 2 2 2 2 4 2 4 2" xfId="6350" xr:uid="{00000000-0005-0000-0000-0000E7180000}"/>
    <cellStyle name="Currency 3 2 2 2 2 4 2 5" xfId="6351" xr:uid="{00000000-0005-0000-0000-0000E8180000}"/>
    <cellStyle name="Currency 3 2 2 2 2 4 2 6" xfId="6352" xr:uid="{00000000-0005-0000-0000-0000E9180000}"/>
    <cellStyle name="Currency 3 2 2 2 2 4 3" xfId="6353" xr:uid="{00000000-0005-0000-0000-0000EA180000}"/>
    <cellStyle name="Currency 3 2 2 2 2 4 3 2" xfId="6354" xr:uid="{00000000-0005-0000-0000-0000EB180000}"/>
    <cellStyle name="Currency 3 2 2 2 2 4 3 2 2" xfId="6355" xr:uid="{00000000-0005-0000-0000-0000EC180000}"/>
    <cellStyle name="Currency 3 2 2 2 2 4 3 3" xfId="6356" xr:uid="{00000000-0005-0000-0000-0000ED180000}"/>
    <cellStyle name="Currency 3 2 2 2 2 4 3 3 2" xfId="6357" xr:uid="{00000000-0005-0000-0000-0000EE180000}"/>
    <cellStyle name="Currency 3 2 2 2 2 4 3 4" xfId="6358" xr:uid="{00000000-0005-0000-0000-0000EF180000}"/>
    <cellStyle name="Currency 3 2 2 2 2 4 3 4 2" xfId="6359" xr:uid="{00000000-0005-0000-0000-0000F0180000}"/>
    <cellStyle name="Currency 3 2 2 2 2 4 3 5" xfId="6360" xr:uid="{00000000-0005-0000-0000-0000F1180000}"/>
    <cellStyle name="Currency 3 2 2 2 2 4 3 6" xfId="6361" xr:uid="{00000000-0005-0000-0000-0000F2180000}"/>
    <cellStyle name="Currency 3 2 2 2 2 4 4" xfId="6362" xr:uid="{00000000-0005-0000-0000-0000F3180000}"/>
    <cellStyle name="Currency 3 2 2 2 2 4 4 2" xfId="6363" xr:uid="{00000000-0005-0000-0000-0000F4180000}"/>
    <cellStyle name="Currency 3 2 2 2 2 4 4 2 2" xfId="6364" xr:uid="{00000000-0005-0000-0000-0000F5180000}"/>
    <cellStyle name="Currency 3 2 2 2 2 4 4 3" xfId="6365" xr:uid="{00000000-0005-0000-0000-0000F6180000}"/>
    <cellStyle name="Currency 3 2 2 2 2 4 4 3 2" xfId="6366" xr:uid="{00000000-0005-0000-0000-0000F7180000}"/>
    <cellStyle name="Currency 3 2 2 2 2 4 4 4" xfId="6367" xr:uid="{00000000-0005-0000-0000-0000F8180000}"/>
    <cellStyle name="Currency 3 2 2 2 2 4 4 4 2" xfId="6368" xr:uid="{00000000-0005-0000-0000-0000F9180000}"/>
    <cellStyle name="Currency 3 2 2 2 2 4 4 5" xfId="6369" xr:uid="{00000000-0005-0000-0000-0000FA180000}"/>
    <cellStyle name="Currency 3 2 2 2 2 4 4 6" xfId="6370" xr:uid="{00000000-0005-0000-0000-0000FB180000}"/>
    <cellStyle name="Currency 3 2 2 2 2 4 5" xfId="6371" xr:uid="{00000000-0005-0000-0000-0000FC180000}"/>
    <cellStyle name="Currency 3 2 2 2 2 4 5 2" xfId="6372" xr:uid="{00000000-0005-0000-0000-0000FD180000}"/>
    <cellStyle name="Currency 3 2 2 2 2 4 5 2 2" xfId="6373" xr:uid="{00000000-0005-0000-0000-0000FE180000}"/>
    <cellStyle name="Currency 3 2 2 2 2 4 5 3" xfId="6374" xr:uid="{00000000-0005-0000-0000-0000FF180000}"/>
    <cellStyle name="Currency 3 2 2 2 2 4 5 3 2" xfId="6375" xr:uid="{00000000-0005-0000-0000-000000190000}"/>
    <cellStyle name="Currency 3 2 2 2 2 4 5 4" xfId="6376" xr:uid="{00000000-0005-0000-0000-000001190000}"/>
    <cellStyle name="Currency 3 2 2 2 2 4 5 5" xfId="6377" xr:uid="{00000000-0005-0000-0000-000002190000}"/>
    <cellStyle name="Currency 3 2 2 2 2 4 6" xfId="6378" xr:uid="{00000000-0005-0000-0000-000003190000}"/>
    <cellStyle name="Currency 3 2 2 2 2 4 6 2" xfId="6379" xr:uid="{00000000-0005-0000-0000-000004190000}"/>
    <cellStyle name="Currency 3 2 2 2 2 4 7" xfId="6380" xr:uid="{00000000-0005-0000-0000-000005190000}"/>
    <cellStyle name="Currency 3 2 2 2 2 4 7 2" xfId="6381" xr:uid="{00000000-0005-0000-0000-000006190000}"/>
    <cellStyle name="Currency 3 2 2 2 2 4 8" xfId="6382" xr:uid="{00000000-0005-0000-0000-000007190000}"/>
    <cellStyle name="Currency 3 2 2 2 2 4 8 2" xfId="6383" xr:uid="{00000000-0005-0000-0000-000008190000}"/>
    <cellStyle name="Currency 3 2 2 2 2 4 9" xfId="6384" xr:uid="{00000000-0005-0000-0000-000009190000}"/>
    <cellStyle name="Currency 3 2 2 2 2 5" xfId="6385" xr:uid="{00000000-0005-0000-0000-00000A190000}"/>
    <cellStyle name="Currency 3 2 2 2 2 5 2" xfId="6386" xr:uid="{00000000-0005-0000-0000-00000B190000}"/>
    <cellStyle name="Currency 3 2 2 2 2 5 2 2" xfId="6387" xr:uid="{00000000-0005-0000-0000-00000C190000}"/>
    <cellStyle name="Currency 3 2 2 2 2 5 3" xfId="6388" xr:uid="{00000000-0005-0000-0000-00000D190000}"/>
    <cellStyle name="Currency 3 2 2 2 2 5 3 2" xfId="6389" xr:uid="{00000000-0005-0000-0000-00000E190000}"/>
    <cellStyle name="Currency 3 2 2 2 2 5 4" xfId="6390" xr:uid="{00000000-0005-0000-0000-00000F190000}"/>
    <cellStyle name="Currency 3 2 2 2 2 5 4 2" xfId="6391" xr:uid="{00000000-0005-0000-0000-000010190000}"/>
    <cellStyle name="Currency 3 2 2 2 2 5 5" xfId="6392" xr:uid="{00000000-0005-0000-0000-000011190000}"/>
    <cellStyle name="Currency 3 2 2 2 2 5 6" xfId="6393" xr:uid="{00000000-0005-0000-0000-000012190000}"/>
    <cellStyle name="Currency 3 2 2 2 2 6" xfId="6394" xr:uid="{00000000-0005-0000-0000-000013190000}"/>
    <cellStyle name="Currency 3 2 2 2 2 6 2" xfId="6395" xr:uid="{00000000-0005-0000-0000-000014190000}"/>
    <cellStyle name="Currency 3 2 2 2 2 6 2 2" xfId="6396" xr:uid="{00000000-0005-0000-0000-000015190000}"/>
    <cellStyle name="Currency 3 2 2 2 2 6 3" xfId="6397" xr:uid="{00000000-0005-0000-0000-000016190000}"/>
    <cellStyle name="Currency 3 2 2 2 2 6 3 2" xfId="6398" xr:uid="{00000000-0005-0000-0000-000017190000}"/>
    <cellStyle name="Currency 3 2 2 2 2 6 4" xfId="6399" xr:uid="{00000000-0005-0000-0000-000018190000}"/>
    <cellStyle name="Currency 3 2 2 2 2 6 4 2" xfId="6400" xr:uid="{00000000-0005-0000-0000-000019190000}"/>
    <cellStyle name="Currency 3 2 2 2 2 6 5" xfId="6401" xr:uid="{00000000-0005-0000-0000-00001A190000}"/>
    <cellStyle name="Currency 3 2 2 2 2 6 6" xfId="6402" xr:uid="{00000000-0005-0000-0000-00001B190000}"/>
    <cellStyle name="Currency 3 2 2 2 2 7" xfId="6403" xr:uid="{00000000-0005-0000-0000-00001C190000}"/>
    <cellStyle name="Currency 3 2 2 2 2 7 2" xfId="6404" xr:uid="{00000000-0005-0000-0000-00001D190000}"/>
    <cellStyle name="Currency 3 2 2 2 2 7 2 2" xfId="6405" xr:uid="{00000000-0005-0000-0000-00001E190000}"/>
    <cellStyle name="Currency 3 2 2 2 2 7 3" xfId="6406" xr:uid="{00000000-0005-0000-0000-00001F190000}"/>
    <cellStyle name="Currency 3 2 2 2 2 7 3 2" xfId="6407" xr:uid="{00000000-0005-0000-0000-000020190000}"/>
    <cellStyle name="Currency 3 2 2 2 2 7 4" xfId="6408" xr:uid="{00000000-0005-0000-0000-000021190000}"/>
    <cellStyle name="Currency 3 2 2 2 2 7 4 2" xfId="6409" xr:uid="{00000000-0005-0000-0000-000022190000}"/>
    <cellStyle name="Currency 3 2 2 2 2 7 5" xfId="6410" xr:uid="{00000000-0005-0000-0000-000023190000}"/>
    <cellStyle name="Currency 3 2 2 2 2 7 6" xfId="6411" xr:uid="{00000000-0005-0000-0000-000024190000}"/>
    <cellStyle name="Currency 3 2 2 2 2 8" xfId="6412" xr:uid="{00000000-0005-0000-0000-000025190000}"/>
    <cellStyle name="Currency 3 2 2 2 2 8 2" xfId="6413" xr:uid="{00000000-0005-0000-0000-000026190000}"/>
    <cellStyle name="Currency 3 2 2 2 2 8 2 2" xfId="6414" xr:uid="{00000000-0005-0000-0000-000027190000}"/>
    <cellStyle name="Currency 3 2 2 2 2 8 3" xfId="6415" xr:uid="{00000000-0005-0000-0000-000028190000}"/>
    <cellStyle name="Currency 3 2 2 2 2 8 3 2" xfId="6416" xr:uid="{00000000-0005-0000-0000-000029190000}"/>
    <cellStyle name="Currency 3 2 2 2 2 8 4" xfId="6417" xr:uid="{00000000-0005-0000-0000-00002A190000}"/>
    <cellStyle name="Currency 3 2 2 2 2 8 5" xfId="6418" xr:uid="{00000000-0005-0000-0000-00002B190000}"/>
    <cellStyle name="Currency 3 2 2 2 2 9" xfId="6419" xr:uid="{00000000-0005-0000-0000-00002C190000}"/>
    <cellStyle name="Currency 3 2 2 2 2 9 2" xfId="6420" xr:uid="{00000000-0005-0000-0000-00002D190000}"/>
    <cellStyle name="Currency 3 2 2 2 3" xfId="6421" xr:uid="{00000000-0005-0000-0000-00002E190000}"/>
    <cellStyle name="Currency 3 2 2 2 3 10" xfId="6422" xr:uid="{00000000-0005-0000-0000-00002F190000}"/>
    <cellStyle name="Currency 3 2 2 2 3 10 2" xfId="6423" xr:uid="{00000000-0005-0000-0000-000030190000}"/>
    <cellStyle name="Currency 3 2 2 2 3 11" xfId="6424" xr:uid="{00000000-0005-0000-0000-000031190000}"/>
    <cellStyle name="Currency 3 2 2 2 3 11 2" xfId="6425" xr:uid="{00000000-0005-0000-0000-000032190000}"/>
    <cellStyle name="Currency 3 2 2 2 3 12" xfId="6426" xr:uid="{00000000-0005-0000-0000-000033190000}"/>
    <cellStyle name="Currency 3 2 2 2 3 13" xfId="6427" xr:uid="{00000000-0005-0000-0000-000034190000}"/>
    <cellStyle name="Currency 3 2 2 2 3 2" xfId="6428" xr:uid="{00000000-0005-0000-0000-000035190000}"/>
    <cellStyle name="Currency 3 2 2 2 3 2 10" xfId="6429" xr:uid="{00000000-0005-0000-0000-000036190000}"/>
    <cellStyle name="Currency 3 2 2 2 3 2 11" xfId="6430" xr:uid="{00000000-0005-0000-0000-000037190000}"/>
    <cellStyle name="Currency 3 2 2 2 3 2 2" xfId="6431" xr:uid="{00000000-0005-0000-0000-000038190000}"/>
    <cellStyle name="Currency 3 2 2 2 3 2 2 2" xfId="6432" xr:uid="{00000000-0005-0000-0000-000039190000}"/>
    <cellStyle name="Currency 3 2 2 2 3 2 2 2 2" xfId="6433" xr:uid="{00000000-0005-0000-0000-00003A190000}"/>
    <cellStyle name="Currency 3 2 2 2 3 2 2 3" xfId="6434" xr:uid="{00000000-0005-0000-0000-00003B190000}"/>
    <cellStyle name="Currency 3 2 2 2 3 2 2 3 2" xfId="6435" xr:uid="{00000000-0005-0000-0000-00003C190000}"/>
    <cellStyle name="Currency 3 2 2 2 3 2 2 4" xfId="6436" xr:uid="{00000000-0005-0000-0000-00003D190000}"/>
    <cellStyle name="Currency 3 2 2 2 3 2 2 4 2" xfId="6437" xr:uid="{00000000-0005-0000-0000-00003E190000}"/>
    <cellStyle name="Currency 3 2 2 2 3 2 2 5" xfId="6438" xr:uid="{00000000-0005-0000-0000-00003F190000}"/>
    <cellStyle name="Currency 3 2 2 2 3 2 2 6" xfId="6439" xr:uid="{00000000-0005-0000-0000-000040190000}"/>
    <cellStyle name="Currency 3 2 2 2 3 2 3" xfId="6440" xr:uid="{00000000-0005-0000-0000-000041190000}"/>
    <cellStyle name="Currency 3 2 2 2 3 2 3 2" xfId="6441" xr:uid="{00000000-0005-0000-0000-000042190000}"/>
    <cellStyle name="Currency 3 2 2 2 3 2 3 2 2" xfId="6442" xr:uid="{00000000-0005-0000-0000-000043190000}"/>
    <cellStyle name="Currency 3 2 2 2 3 2 3 3" xfId="6443" xr:uid="{00000000-0005-0000-0000-000044190000}"/>
    <cellStyle name="Currency 3 2 2 2 3 2 3 3 2" xfId="6444" xr:uid="{00000000-0005-0000-0000-000045190000}"/>
    <cellStyle name="Currency 3 2 2 2 3 2 3 4" xfId="6445" xr:uid="{00000000-0005-0000-0000-000046190000}"/>
    <cellStyle name="Currency 3 2 2 2 3 2 3 4 2" xfId="6446" xr:uid="{00000000-0005-0000-0000-000047190000}"/>
    <cellStyle name="Currency 3 2 2 2 3 2 3 5" xfId="6447" xr:uid="{00000000-0005-0000-0000-000048190000}"/>
    <cellStyle name="Currency 3 2 2 2 3 2 3 6" xfId="6448" xr:uid="{00000000-0005-0000-0000-000049190000}"/>
    <cellStyle name="Currency 3 2 2 2 3 2 4" xfId="6449" xr:uid="{00000000-0005-0000-0000-00004A190000}"/>
    <cellStyle name="Currency 3 2 2 2 3 2 4 2" xfId="6450" xr:uid="{00000000-0005-0000-0000-00004B190000}"/>
    <cellStyle name="Currency 3 2 2 2 3 2 4 2 2" xfId="6451" xr:uid="{00000000-0005-0000-0000-00004C190000}"/>
    <cellStyle name="Currency 3 2 2 2 3 2 4 3" xfId="6452" xr:uid="{00000000-0005-0000-0000-00004D190000}"/>
    <cellStyle name="Currency 3 2 2 2 3 2 4 3 2" xfId="6453" xr:uid="{00000000-0005-0000-0000-00004E190000}"/>
    <cellStyle name="Currency 3 2 2 2 3 2 4 4" xfId="6454" xr:uid="{00000000-0005-0000-0000-00004F190000}"/>
    <cellStyle name="Currency 3 2 2 2 3 2 4 4 2" xfId="6455" xr:uid="{00000000-0005-0000-0000-000050190000}"/>
    <cellStyle name="Currency 3 2 2 2 3 2 4 5" xfId="6456" xr:uid="{00000000-0005-0000-0000-000051190000}"/>
    <cellStyle name="Currency 3 2 2 2 3 2 4 6" xfId="6457" xr:uid="{00000000-0005-0000-0000-000052190000}"/>
    <cellStyle name="Currency 3 2 2 2 3 2 5" xfId="6458" xr:uid="{00000000-0005-0000-0000-000053190000}"/>
    <cellStyle name="Currency 3 2 2 2 3 2 5 2" xfId="6459" xr:uid="{00000000-0005-0000-0000-000054190000}"/>
    <cellStyle name="Currency 3 2 2 2 3 2 5 2 2" xfId="6460" xr:uid="{00000000-0005-0000-0000-000055190000}"/>
    <cellStyle name="Currency 3 2 2 2 3 2 5 3" xfId="6461" xr:uid="{00000000-0005-0000-0000-000056190000}"/>
    <cellStyle name="Currency 3 2 2 2 3 2 5 3 2" xfId="6462" xr:uid="{00000000-0005-0000-0000-000057190000}"/>
    <cellStyle name="Currency 3 2 2 2 3 2 5 4" xfId="6463" xr:uid="{00000000-0005-0000-0000-000058190000}"/>
    <cellStyle name="Currency 3 2 2 2 3 2 5 4 2" xfId="6464" xr:uid="{00000000-0005-0000-0000-000059190000}"/>
    <cellStyle name="Currency 3 2 2 2 3 2 5 5" xfId="6465" xr:uid="{00000000-0005-0000-0000-00005A190000}"/>
    <cellStyle name="Currency 3 2 2 2 3 2 5 6" xfId="6466" xr:uid="{00000000-0005-0000-0000-00005B190000}"/>
    <cellStyle name="Currency 3 2 2 2 3 2 6" xfId="6467" xr:uid="{00000000-0005-0000-0000-00005C190000}"/>
    <cellStyle name="Currency 3 2 2 2 3 2 6 2" xfId="6468" xr:uid="{00000000-0005-0000-0000-00005D190000}"/>
    <cellStyle name="Currency 3 2 2 2 3 2 6 2 2" xfId="6469" xr:uid="{00000000-0005-0000-0000-00005E190000}"/>
    <cellStyle name="Currency 3 2 2 2 3 2 6 3" xfId="6470" xr:uid="{00000000-0005-0000-0000-00005F190000}"/>
    <cellStyle name="Currency 3 2 2 2 3 2 6 3 2" xfId="6471" xr:uid="{00000000-0005-0000-0000-000060190000}"/>
    <cellStyle name="Currency 3 2 2 2 3 2 6 4" xfId="6472" xr:uid="{00000000-0005-0000-0000-000061190000}"/>
    <cellStyle name="Currency 3 2 2 2 3 2 6 5" xfId="6473" xr:uid="{00000000-0005-0000-0000-000062190000}"/>
    <cellStyle name="Currency 3 2 2 2 3 2 7" xfId="6474" xr:uid="{00000000-0005-0000-0000-000063190000}"/>
    <cellStyle name="Currency 3 2 2 2 3 2 7 2" xfId="6475" xr:uid="{00000000-0005-0000-0000-000064190000}"/>
    <cellStyle name="Currency 3 2 2 2 3 2 8" xfId="6476" xr:uid="{00000000-0005-0000-0000-000065190000}"/>
    <cellStyle name="Currency 3 2 2 2 3 2 8 2" xfId="6477" xr:uid="{00000000-0005-0000-0000-000066190000}"/>
    <cellStyle name="Currency 3 2 2 2 3 2 9" xfId="6478" xr:uid="{00000000-0005-0000-0000-000067190000}"/>
    <cellStyle name="Currency 3 2 2 2 3 2 9 2" xfId="6479" xr:uid="{00000000-0005-0000-0000-000068190000}"/>
    <cellStyle name="Currency 3 2 2 2 3 3" xfId="6480" xr:uid="{00000000-0005-0000-0000-000069190000}"/>
    <cellStyle name="Currency 3 2 2 2 3 3 10" xfId="6481" xr:uid="{00000000-0005-0000-0000-00006A190000}"/>
    <cellStyle name="Currency 3 2 2 2 3 3 2" xfId="6482" xr:uid="{00000000-0005-0000-0000-00006B190000}"/>
    <cellStyle name="Currency 3 2 2 2 3 3 2 2" xfId="6483" xr:uid="{00000000-0005-0000-0000-00006C190000}"/>
    <cellStyle name="Currency 3 2 2 2 3 3 2 2 2" xfId="6484" xr:uid="{00000000-0005-0000-0000-00006D190000}"/>
    <cellStyle name="Currency 3 2 2 2 3 3 2 3" xfId="6485" xr:uid="{00000000-0005-0000-0000-00006E190000}"/>
    <cellStyle name="Currency 3 2 2 2 3 3 2 3 2" xfId="6486" xr:uid="{00000000-0005-0000-0000-00006F190000}"/>
    <cellStyle name="Currency 3 2 2 2 3 3 2 4" xfId="6487" xr:uid="{00000000-0005-0000-0000-000070190000}"/>
    <cellStyle name="Currency 3 2 2 2 3 3 2 4 2" xfId="6488" xr:uid="{00000000-0005-0000-0000-000071190000}"/>
    <cellStyle name="Currency 3 2 2 2 3 3 2 5" xfId="6489" xr:uid="{00000000-0005-0000-0000-000072190000}"/>
    <cellStyle name="Currency 3 2 2 2 3 3 2 6" xfId="6490" xr:uid="{00000000-0005-0000-0000-000073190000}"/>
    <cellStyle name="Currency 3 2 2 2 3 3 3" xfId="6491" xr:uid="{00000000-0005-0000-0000-000074190000}"/>
    <cellStyle name="Currency 3 2 2 2 3 3 3 2" xfId="6492" xr:uid="{00000000-0005-0000-0000-000075190000}"/>
    <cellStyle name="Currency 3 2 2 2 3 3 3 2 2" xfId="6493" xr:uid="{00000000-0005-0000-0000-000076190000}"/>
    <cellStyle name="Currency 3 2 2 2 3 3 3 3" xfId="6494" xr:uid="{00000000-0005-0000-0000-000077190000}"/>
    <cellStyle name="Currency 3 2 2 2 3 3 3 3 2" xfId="6495" xr:uid="{00000000-0005-0000-0000-000078190000}"/>
    <cellStyle name="Currency 3 2 2 2 3 3 3 4" xfId="6496" xr:uid="{00000000-0005-0000-0000-000079190000}"/>
    <cellStyle name="Currency 3 2 2 2 3 3 3 4 2" xfId="6497" xr:uid="{00000000-0005-0000-0000-00007A190000}"/>
    <cellStyle name="Currency 3 2 2 2 3 3 3 5" xfId="6498" xr:uid="{00000000-0005-0000-0000-00007B190000}"/>
    <cellStyle name="Currency 3 2 2 2 3 3 3 6" xfId="6499" xr:uid="{00000000-0005-0000-0000-00007C190000}"/>
    <cellStyle name="Currency 3 2 2 2 3 3 4" xfId="6500" xr:uid="{00000000-0005-0000-0000-00007D190000}"/>
    <cellStyle name="Currency 3 2 2 2 3 3 4 2" xfId="6501" xr:uid="{00000000-0005-0000-0000-00007E190000}"/>
    <cellStyle name="Currency 3 2 2 2 3 3 4 2 2" xfId="6502" xr:uid="{00000000-0005-0000-0000-00007F190000}"/>
    <cellStyle name="Currency 3 2 2 2 3 3 4 3" xfId="6503" xr:uid="{00000000-0005-0000-0000-000080190000}"/>
    <cellStyle name="Currency 3 2 2 2 3 3 4 3 2" xfId="6504" xr:uid="{00000000-0005-0000-0000-000081190000}"/>
    <cellStyle name="Currency 3 2 2 2 3 3 4 4" xfId="6505" xr:uid="{00000000-0005-0000-0000-000082190000}"/>
    <cellStyle name="Currency 3 2 2 2 3 3 4 4 2" xfId="6506" xr:uid="{00000000-0005-0000-0000-000083190000}"/>
    <cellStyle name="Currency 3 2 2 2 3 3 4 5" xfId="6507" xr:uid="{00000000-0005-0000-0000-000084190000}"/>
    <cellStyle name="Currency 3 2 2 2 3 3 4 6" xfId="6508" xr:uid="{00000000-0005-0000-0000-000085190000}"/>
    <cellStyle name="Currency 3 2 2 2 3 3 5" xfId="6509" xr:uid="{00000000-0005-0000-0000-000086190000}"/>
    <cellStyle name="Currency 3 2 2 2 3 3 5 2" xfId="6510" xr:uid="{00000000-0005-0000-0000-000087190000}"/>
    <cellStyle name="Currency 3 2 2 2 3 3 5 2 2" xfId="6511" xr:uid="{00000000-0005-0000-0000-000088190000}"/>
    <cellStyle name="Currency 3 2 2 2 3 3 5 3" xfId="6512" xr:uid="{00000000-0005-0000-0000-000089190000}"/>
    <cellStyle name="Currency 3 2 2 2 3 3 5 3 2" xfId="6513" xr:uid="{00000000-0005-0000-0000-00008A190000}"/>
    <cellStyle name="Currency 3 2 2 2 3 3 5 4" xfId="6514" xr:uid="{00000000-0005-0000-0000-00008B190000}"/>
    <cellStyle name="Currency 3 2 2 2 3 3 5 5" xfId="6515" xr:uid="{00000000-0005-0000-0000-00008C190000}"/>
    <cellStyle name="Currency 3 2 2 2 3 3 6" xfId="6516" xr:uid="{00000000-0005-0000-0000-00008D190000}"/>
    <cellStyle name="Currency 3 2 2 2 3 3 6 2" xfId="6517" xr:uid="{00000000-0005-0000-0000-00008E190000}"/>
    <cellStyle name="Currency 3 2 2 2 3 3 7" xfId="6518" xr:uid="{00000000-0005-0000-0000-00008F190000}"/>
    <cellStyle name="Currency 3 2 2 2 3 3 7 2" xfId="6519" xr:uid="{00000000-0005-0000-0000-000090190000}"/>
    <cellStyle name="Currency 3 2 2 2 3 3 8" xfId="6520" xr:uid="{00000000-0005-0000-0000-000091190000}"/>
    <cellStyle name="Currency 3 2 2 2 3 3 8 2" xfId="6521" xr:uid="{00000000-0005-0000-0000-000092190000}"/>
    <cellStyle name="Currency 3 2 2 2 3 3 9" xfId="6522" xr:uid="{00000000-0005-0000-0000-000093190000}"/>
    <cellStyle name="Currency 3 2 2 2 3 4" xfId="6523" xr:uid="{00000000-0005-0000-0000-000094190000}"/>
    <cellStyle name="Currency 3 2 2 2 3 4 10" xfId="6524" xr:uid="{00000000-0005-0000-0000-000095190000}"/>
    <cellStyle name="Currency 3 2 2 2 3 4 2" xfId="6525" xr:uid="{00000000-0005-0000-0000-000096190000}"/>
    <cellStyle name="Currency 3 2 2 2 3 4 2 2" xfId="6526" xr:uid="{00000000-0005-0000-0000-000097190000}"/>
    <cellStyle name="Currency 3 2 2 2 3 4 2 2 2" xfId="6527" xr:uid="{00000000-0005-0000-0000-000098190000}"/>
    <cellStyle name="Currency 3 2 2 2 3 4 2 3" xfId="6528" xr:uid="{00000000-0005-0000-0000-000099190000}"/>
    <cellStyle name="Currency 3 2 2 2 3 4 2 3 2" xfId="6529" xr:uid="{00000000-0005-0000-0000-00009A190000}"/>
    <cellStyle name="Currency 3 2 2 2 3 4 2 4" xfId="6530" xr:uid="{00000000-0005-0000-0000-00009B190000}"/>
    <cellStyle name="Currency 3 2 2 2 3 4 2 4 2" xfId="6531" xr:uid="{00000000-0005-0000-0000-00009C190000}"/>
    <cellStyle name="Currency 3 2 2 2 3 4 2 5" xfId="6532" xr:uid="{00000000-0005-0000-0000-00009D190000}"/>
    <cellStyle name="Currency 3 2 2 2 3 4 2 6" xfId="6533" xr:uid="{00000000-0005-0000-0000-00009E190000}"/>
    <cellStyle name="Currency 3 2 2 2 3 4 3" xfId="6534" xr:uid="{00000000-0005-0000-0000-00009F190000}"/>
    <cellStyle name="Currency 3 2 2 2 3 4 3 2" xfId="6535" xr:uid="{00000000-0005-0000-0000-0000A0190000}"/>
    <cellStyle name="Currency 3 2 2 2 3 4 3 2 2" xfId="6536" xr:uid="{00000000-0005-0000-0000-0000A1190000}"/>
    <cellStyle name="Currency 3 2 2 2 3 4 3 3" xfId="6537" xr:uid="{00000000-0005-0000-0000-0000A2190000}"/>
    <cellStyle name="Currency 3 2 2 2 3 4 3 3 2" xfId="6538" xr:uid="{00000000-0005-0000-0000-0000A3190000}"/>
    <cellStyle name="Currency 3 2 2 2 3 4 3 4" xfId="6539" xr:uid="{00000000-0005-0000-0000-0000A4190000}"/>
    <cellStyle name="Currency 3 2 2 2 3 4 3 4 2" xfId="6540" xr:uid="{00000000-0005-0000-0000-0000A5190000}"/>
    <cellStyle name="Currency 3 2 2 2 3 4 3 5" xfId="6541" xr:uid="{00000000-0005-0000-0000-0000A6190000}"/>
    <cellStyle name="Currency 3 2 2 2 3 4 3 6" xfId="6542" xr:uid="{00000000-0005-0000-0000-0000A7190000}"/>
    <cellStyle name="Currency 3 2 2 2 3 4 4" xfId="6543" xr:uid="{00000000-0005-0000-0000-0000A8190000}"/>
    <cellStyle name="Currency 3 2 2 2 3 4 4 2" xfId="6544" xr:uid="{00000000-0005-0000-0000-0000A9190000}"/>
    <cellStyle name="Currency 3 2 2 2 3 4 4 2 2" xfId="6545" xr:uid="{00000000-0005-0000-0000-0000AA190000}"/>
    <cellStyle name="Currency 3 2 2 2 3 4 4 3" xfId="6546" xr:uid="{00000000-0005-0000-0000-0000AB190000}"/>
    <cellStyle name="Currency 3 2 2 2 3 4 4 3 2" xfId="6547" xr:uid="{00000000-0005-0000-0000-0000AC190000}"/>
    <cellStyle name="Currency 3 2 2 2 3 4 4 4" xfId="6548" xr:uid="{00000000-0005-0000-0000-0000AD190000}"/>
    <cellStyle name="Currency 3 2 2 2 3 4 4 4 2" xfId="6549" xr:uid="{00000000-0005-0000-0000-0000AE190000}"/>
    <cellStyle name="Currency 3 2 2 2 3 4 4 5" xfId="6550" xr:uid="{00000000-0005-0000-0000-0000AF190000}"/>
    <cellStyle name="Currency 3 2 2 2 3 4 4 6" xfId="6551" xr:uid="{00000000-0005-0000-0000-0000B0190000}"/>
    <cellStyle name="Currency 3 2 2 2 3 4 5" xfId="6552" xr:uid="{00000000-0005-0000-0000-0000B1190000}"/>
    <cellStyle name="Currency 3 2 2 2 3 4 5 2" xfId="6553" xr:uid="{00000000-0005-0000-0000-0000B2190000}"/>
    <cellStyle name="Currency 3 2 2 2 3 4 5 2 2" xfId="6554" xr:uid="{00000000-0005-0000-0000-0000B3190000}"/>
    <cellStyle name="Currency 3 2 2 2 3 4 5 3" xfId="6555" xr:uid="{00000000-0005-0000-0000-0000B4190000}"/>
    <cellStyle name="Currency 3 2 2 2 3 4 5 3 2" xfId="6556" xr:uid="{00000000-0005-0000-0000-0000B5190000}"/>
    <cellStyle name="Currency 3 2 2 2 3 4 5 4" xfId="6557" xr:uid="{00000000-0005-0000-0000-0000B6190000}"/>
    <cellStyle name="Currency 3 2 2 2 3 4 5 5" xfId="6558" xr:uid="{00000000-0005-0000-0000-0000B7190000}"/>
    <cellStyle name="Currency 3 2 2 2 3 4 6" xfId="6559" xr:uid="{00000000-0005-0000-0000-0000B8190000}"/>
    <cellStyle name="Currency 3 2 2 2 3 4 6 2" xfId="6560" xr:uid="{00000000-0005-0000-0000-0000B9190000}"/>
    <cellStyle name="Currency 3 2 2 2 3 4 7" xfId="6561" xr:uid="{00000000-0005-0000-0000-0000BA190000}"/>
    <cellStyle name="Currency 3 2 2 2 3 4 7 2" xfId="6562" xr:uid="{00000000-0005-0000-0000-0000BB190000}"/>
    <cellStyle name="Currency 3 2 2 2 3 4 8" xfId="6563" xr:uid="{00000000-0005-0000-0000-0000BC190000}"/>
    <cellStyle name="Currency 3 2 2 2 3 4 8 2" xfId="6564" xr:uid="{00000000-0005-0000-0000-0000BD190000}"/>
    <cellStyle name="Currency 3 2 2 2 3 4 9" xfId="6565" xr:uid="{00000000-0005-0000-0000-0000BE190000}"/>
    <cellStyle name="Currency 3 2 2 2 3 5" xfId="6566" xr:uid="{00000000-0005-0000-0000-0000BF190000}"/>
    <cellStyle name="Currency 3 2 2 2 3 5 2" xfId="6567" xr:uid="{00000000-0005-0000-0000-0000C0190000}"/>
    <cellStyle name="Currency 3 2 2 2 3 5 2 2" xfId="6568" xr:uid="{00000000-0005-0000-0000-0000C1190000}"/>
    <cellStyle name="Currency 3 2 2 2 3 5 3" xfId="6569" xr:uid="{00000000-0005-0000-0000-0000C2190000}"/>
    <cellStyle name="Currency 3 2 2 2 3 5 3 2" xfId="6570" xr:uid="{00000000-0005-0000-0000-0000C3190000}"/>
    <cellStyle name="Currency 3 2 2 2 3 5 4" xfId="6571" xr:uid="{00000000-0005-0000-0000-0000C4190000}"/>
    <cellStyle name="Currency 3 2 2 2 3 5 4 2" xfId="6572" xr:uid="{00000000-0005-0000-0000-0000C5190000}"/>
    <cellStyle name="Currency 3 2 2 2 3 5 5" xfId="6573" xr:uid="{00000000-0005-0000-0000-0000C6190000}"/>
    <cellStyle name="Currency 3 2 2 2 3 5 6" xfId="6574" xr:uid="{00000000-0005-0000-0000-0000C7190000}"/>
    <cellStyle name="Currency 3 2 2 2 3 6" xfId="6575" xr:uid="{00000000-0005-0000-0000-0000C8190000}"/>
    <cellStyle name="Currency 3 2 2 2 3 6 2" xfId="6576" xr:uid="{00000000-0005-0000-0000-0000C9190000}"/>
    <cellStyle name="Currency 3 2 2 2 3 6 2 2" xfId="6577" xr:uid="{00000000-0005-0000-0000-0000CA190000}"/>
    <cellStyle name="Currency 3 2 2 2 3 6 3" xfId="6578" xr:uid="{00000000-0005-0000-0000-0000CB190000}"/>
    <cellStyle name="Currency 3 2 2 2 3 6 3 2" xfId="6579" xr:uid="{00000000-0005-0000-0000-0000CC190000}"/>
    <cellStyle name="Currency 3 2 2 2 3 6 4" xfId="6580" xr:uid="{00000000-0005-0000-0000-0000CD190000}"/>
    <cellStyle name="Currency 3 2 2 2 3 6 4 2" xfId="6581" xr:uid="{00000000-0005-0000-0000-0000CE190000}"/>
    <cellStyle name="Currency 3 2 2 2 3 6 5" xfId="6582" xr:uid="{00000000-0005-0000-0000-0000CF190000}"/>
    <cellStyle name="Currency 3 2 2 2 3 6 6" xfId="6583" xr:uid="{00000000-0005-0000-0000-0000D0190000}"/>
    <cellStyle name="Currency 3 2 2 2 3 7" xfId="6584" xr:uid="{00000000-0005-0000-0000-0000D1190000}"/>
    <cellStyle name="Currency 3 2 2 2 3 7 2" xfId="6585" xr:uid="{00000000-0005-0000-0000-0000D2190000}"/>
    <cellStyle name="Currency 3 2 2 2 3 7 2 2" xfId="6586" xr:uid="{00000000-0005-0000-0000-0000D3190000}"/>
    <cellStyle name="Currency 3 2 2 2 3 7 3" xfId="6587" xr:uid="{00000000-0005-0000-0000-0000D4190000}"/>
    <cellStyle name="Currency 3 2 2 2 3 7 3 2" xfId="6588" xr:uid="{00000000-0005-0000-0000-0000D5190000}"/>
    <cellStyle name="Currency 3 2 2 2 3 7 4" xfId="6589" xr:uid="{00000000-0005-0000-0000-0000D6190000}"/>
    <cellStyle name="Currency 3 2 2 2 3 7 4 2" xfId="6590" xr:uid="{00000000-0005-0000-0000-0000D7190000}"/>
    <cellStyle name="Currency 3 2 2 2 3 7 5" xfId="6591" xr:uid="{00000000-0005-0000-0000-0000D8190000}"/>
    <cellStyle name="Currency 3 2 2 2 3 7 6" xfId="6592" xr:uid="{00000000-0005-0000-0000-0000D9190000}"/>
    <cellStyle name="Currency 3 2 2 2 3 8" xfId="6593" xr:uid="{00000000-0005-0000-0000-0000DA190000}"/>
    <cellStyle name="Currency 3 2 2 2 3 8 2" xfId="6594" xr:uid="{00000000-0005-0000-0000-0000DB190000}"/>
    <cellStyle name="Currency 3 2 2 2 3 8 2 2" xfId="6595" xr:uid="{00000000-0005-0000-0000-0000DC190000}"/>
    <cellStyle name="Currency 3 2 2 2 3 8 3" xfId="6596" xr:uid="{00000000-0005-0000-0000-0000DD190000}"/>
    <cellStyle name="Currency 3 2 2 2 3 8 3 2" xfId="6597" xr:uid="{00000000-0005-0000-0000-0000DE190000}"/>
    <cellStyle name="Currency 3 2 2 2 3 8 4" xfId="6598" xr:uid="{00000000-0005-0000-0000-0000DF190000}"/>
    <cellStyle name="Currency 3 2 2 2 3 8 5" xfId="6599" xr:uid="{00000000-0005-0000-0000-0000E0190000}"/>
    <cellStyle name="Currency 3 2 2 2 3 9" xfId="6600" xr:uid="{00000000-0005-0000-0000-0000E1190000}"/>
    <cellStyle name="Currency 3 2 2 2 3 9 2" xfId="6601" xr:uid="{00000000-0005-0000-0000-0000E2190000}"/>
    <cellStyle name="Currency 3 2 2 2 4" xfId="6602" xr:uid="{00000000-0005-0000-0000-0000E3190000}"/>
    <cellStyle name="Currency 3 2 2 2 4 10" xfId="6603" xr:uid="{00000000-0005-0000-0000-0000E4190000}"/>
    <cellStyle name="Currency 3 2 2 2 4 10 2" xfId="6604" xr:uid="{00000000-0005-0000-0000-0000E5190000}"/>
    <cellStyle name="Currency 3 2 2 2 4 11" xfId="6605" xr:uid="{00000000-0005-0000-0000-0000E6190000}"/>
    <cellStyle name="Currency 3 2 2 2 4 12" xfId="6606" xr:uid="{00000000-0005-0000-0000-0000E7190000}"/>
    <cellStyle name="Currency 3 2 2 2 4 2" xfId="6607" xr:uid="{00000000-0005-0000-0000-0000E8190000}"/>
    <cellStyle name="Currency 3 2 2 2 4 2 10" xfId="6608" xr:uid="{00000000-0005-0000-0000-0000E9190000}"/>
    <cellStyle name="Currency 3 2 2 2 4 2 2" xfId="6609" xr:uid="{00000000-0005-0000-0000-0000EA190000}"/>
    <cellStyle name="Currency 3 2 2 2 4 2 2 2" xfId="6610" xr:uid="{00000000-0005-0000-0000-0000EB190000}"/>
    <cellStyle name="Currency 3 2 2 2 4 2 2 2 2" xfId="6611" xr:uid="{00000000-0005-0000-0000-0000EC190000}"/>
    <cellStyle name="Currency 3 2 2 2 4 2 2 3" xfId="6612" xr:uid="{00000000-0005-0000-0000-0000ED190000}"/>
    <cellStyle name="Currency 3 2 2 2 4 2 2 3 2" xfId="6613" xr:uid="{00000000-0005-0000-0000-0000EE190000}"/>
    <cellStyle name="Currency 3 2 2 2 4 2 2 4" xfId="6614" xr:uid="{00000000-0005-0000-0000-0000EF190000}"/>
    <cellStyle name="Currency 3 2 2 2 4 2 2 4 2" xfId="6615" xr:uid="{00000000-0005-0000-0000-0000F0190000}"/>
    <cellStyle name="Currency 3 2 2 2 4 2 2 5" xfId="6616" xr:uid="{00000000-0005-0000-0000-0000F1190000}"/>
    <cellStyle name="Currency 3 2 2 2 4 2 2 6" xfId="6617" xr:uid="{00000000-0005-0000-0000-0000F2190000}"/>
    <cellStyle name="Currency 3 2 2 2 4 2 3" xfId="6618" xr:uid="{00000000-0005-0000-0000-0000F3190000}"/>
    <cellStyle name="Currency 3 2 2 2 4 2 3 2" xfId="6619" xr:uid="{00000000-0005-0000-0000-0000F4190000}"/>
    <cellStyle name="Currency 3 2 2 2 4 2 3 2 2" xfId="6620" xr:uid="{00000000-0005-0000-0000-0000F5190000}"/>
    <cellStyle name="Currency 3 2 2 2 4 2 3 3" xfId="6621" xr:uid="{00000000-0005-0000-0000-0000F6190000}"/>
    <cellStyle name="Currency 3 2 2 2 4 2 3 3 2" xfId="6622" xr:uid="{00000000-0005-0000-0000-0000F7190000}"/>
    <cellStyle name="Currency 3 2 2 2 4 2 3 4" xfId="6623" xr:uid="{00000000-0005-0000-0000-0000F8190000}"/>
    <cellStyle name="Currency 3 2 2 2 4 2 3 4 2" xfId="6624" xr:uid="{00000000-0005-0000-0000-0000F9190000}"/>
    <cellStyle name="Currency 3 2 2 2 4 2 3 5" xfId="6625" xr:uid="{00000000-0005-0000-0000-0000FA190000}"/>
    <cellStyle name="Currency 3 2 2 2 4 2 3 6" xfId="6626" xr:uid="{00000000-0005-0000-0000-0000FB190000}"/>
    <cellStyle name="Currency 3 2 2 2 4 2 4" xfId="6627" xr:uid="{00000000-0005-0000-0000-0000FC190000}"/>
    <cellStyle name="Currency 3 2 2 2 4 2 4 2" xfId="6628" xr:uid="{00000000-0005-0000-0000-0000FD190000}"/>
    <cellStyle name="Currency 3 2 2 2 4 2 4 2 2" xfId="6629" xr:uid="{00000000-0005-0000-0000-0000FE190000}"/>
    <cellStyle name="Currency 3 2 2 2 4 2 4 3" xfId="6630" xr:uid="{00000000-0005-0000-0000-0000FF190000}"/>
    <cellStyle name="Currency 3 2 2 2 4 2 4 3 2" xfId="6631" xr:uid="{00000000-0005-0000-0000-0000001A0000}"/>
    <cellStyle name="Currency 3 2 2 2 4 2 4 4" xfId="6632" xr:uid="{00000000-0005-0000-0000-0000011A0000}"/>
    <cellStyle name="Currency 3 2 2 2 4 2 4 4 2" xfId="6633" xr:uid="{00000000-0005-0000-0000-0000021A0000}"/>
    <cellStyle name="Currency 3 2 2 2 4 2 4 5" xfId="6634" xr:uid="{00000000-0005-0000-0000-0000031A0000}"/>
    <cellStyle name="Currency 3 2 2 2 4 2 4 6" xfId="6635" xr:uid="{00000000-0005-0000-0000-0000041A0000}"/>
    <cellStyle name="Currency 3 2 2 2 4 2 5" xfId="6636" xr:uid="{00000000-0005-0000-0000-0000051A0000}"/>
    <cellStyle name="Currency 3 2 2 2 4 2 5 2" xfId="6637" xr:uid="{00000000-0005-0000-0000-0000061A0000}"/>
    <cellStyle name="Currency 3 2 2 2 4 2 5 2 2" xfId="6638" xr:uid="{00000000-0005-0000-0000-0000071A0000}"/>
    <cellStyle name="Currency 3 2 2 2 4 2 5 3" xfId="6639" xr:uid="{00000000-0005-0000-0000-0000081A0000}"/>
    <cellStyle name="Currency 3 2 2 2 4 2 5 3 2" xfId="6640" xr:uid="{00000000-0005-0000-0000-0000091A0000}"/>
    <cellStyle name="Currency 3 2 2 2 4 2 5 4" xfId="6641" xr:uid="{00000000-0005-0000-0000-00000A1A0000}"/>
    <cellStyle name="Currency 3 2 2 2 4 2 5 5" xfId="6642" xr:uid="{00000000-0005-0000-0000-00000B1A0000}"/>
    <cellStyle name="Currency 3 2 2 2 4 2 6" xfId="6643" xr:uid="{00000000-0005-0000-0000-00000C1A0000}"/>
    <cellStyle name="Currency 3 2 2 2 4 2 6 2" xfId="6644" xr:uid="{00000000-0005-0000-0000-00000D1A0000}"/>
    <cellStyle name="Currency 3 2 2 2 4 2 7" xfId="6645" xr:uid="{00000000-0005-0000-0000-00000E1A0000}"/>
    <cellStyle name="Currency 3 2 2 2 4 2 7 2" xfId="6646" xr:uid="{00000000-0005-0000-0000-00000F1A0000}"/>
    <cellStyle name="Currency 3 2 2 2 4 2 8" xfId="6647" xr:uid="{00000000-0005-0000-0000-0000101A0000}"/>
    <cellStyle name="Currency 3 2 2 2 4 2 8 2" xfId="6648" xr:uid="{00000000-0005-0000-0000-0000111A0000}"/>
    <cellStyle name="Currency 3 2 2 2 4 2 9" xfId="6649" xr:uid="{00000000-0005-0000-0000-0000121A0000}"/>
    <cellStyle name="Currency 3 2 2 2 4 3" xfId="6650" xr:uid="{00000000-0005-0000-0000-0000131A0000}"/>
    <cellStyle name="Currency 3 2 2 2 4 3 10" xfId="6651" xr:uid="{00000000-0005-0000-0000-0000141A0000}"/>
    <cellStyle name="Currency 3 2 2 2 4 3 2" xfId="6652" xr:uid="{00000000-0005-0000-0000-0000151A0000}"/>
    <cellStyle name="Currency 3 2 2 2 4 3 2 2" xfId="6653" xr:uid="{00000000-0005-0000-0000-0000161A0000}"/>
    <cellStyle name="Currency 3 2 2 2 4 3 2 2 2" xfId="6654" xr:uid="{00000000-0005-0000-0000-0000171A0000}"/>
    <cellStyle name="Currency 3 2 2 2 4 3 2 3" xfId="6655" xr:uid="{00000000-0005-0000-0000-0000181A0000}"/>
    <cellStyle name="Currency 3 2 2 2 4 3 2 3 2" xfId="6656" xr:uid="{00000000-0005-0000-0000-0000191A0000}"/>
    <cellStyle name="Currency 3 2 2 2 4 3 2 4" xfId="6657" xr:uid="{00000000-0005-0000-0000-00001A1A0000}"/>
    <cellStyle name="Currency 3 2 2 2 4 3 2 4 2" xfId="6658" xr:uid="{00000000-0005-0000-0000-00001B1A0000}"/>
    <cellStyle name="Currency 3 2 2 2 4 3 2 5" xfId="6659" xr:uid="{00000000-0005-0000-0000-00001C1A0000}"/>
    <cellStyle name="Currency 3 2 2 2 4 3 2 6" xfId="6660" xr:uid="{00000000-0005-0000-0000-00001D1A0000}"/>
    <cellStyle name="Currency 3 2 2 2 4 3 3" xfId="6661" xr:uid="{00000000-0005-0000-0000-00001E1A0000}"/>
    <cellStyle name="Currency 3 2 2 2 4 3 3 2" xfId="6662" xr:uid="{00000000-0005-0000-0000-00001F1A0000}"/>
    <cellStyle name="Currency 3 2 2 2 4 3 3 2 2" xfId="6663" xr:uid="{00000000-0005-0000-0000-0000201A0000}"/>
    <cellStyle name="Currency 3 2 2 2 4 3 3 3" xfId="6664" xr:uid="{00000000-0005-0000-0000-0000211A0000}"/>
    <cellStyle name="Currency 3 2 2 2 4 3 3 3 2" xfId="6665" xr:uid="{00000000-0005-0000-0000-0000221A0000}"/>
    <cellStyle name="Currency 3 2 2 2 4 3 3 4" xfId="6666" xr:uid="{00000000-0005-0000-0000-0000231A0000}"/>
    <cellStyle name="Currency 3 2 2 2 4 3 3 4 2" xfId="6667" xr:uid="{00000000-0005-0000-0000-0000241A0000}"/>
    <cellStyle name="Currency 3 2 2 2 4 3 3 5" xfId="6668" xr:uid="{00000000-0005-0000-0000-0000251A0000}"/>
    <cellStyle name="Currency 3 2 2 2 4 3 3 6" xfId="6669" xr:uid="{00000000-0005-0000-0000-0000261A0000}"/>
    <cellStyle name="Currency 3 2 2 2 4 3 4" xfId="6670" xr:uid="{00000000-0005-0000-0000-0000271A0000}"/>
    <cellStyle name="Currency 3 2 2 2 4 3 4 2" xfId="6671" xr:uid="{00000000-0005-0000-0000-0000281A0000}"/>
    <cellStyle name="Currency 3 2 2 2 4 3 4 2 2" xfId="6672" xr:uid="{00000000-0005-0000-0000-0000291A0000}"/>
    <cellStyle name="Currency 3 2 2 2 4 3 4 3" xfId="6673" xr:uid="{00000000-0005-0000-0000-00002A1A0000}"/>
    <cellStyle name="Currency 3 2 2 2 4 3 4 3 2" xfId="6674" xr:uid="{00000000-0005-0000-0000-00002B1A0000}"/>
    <cellStyle name="Currency 3 2 2 2 4 3 4 4" xfId="6675" xr:uid="{00000000-0005-0000-0000-00002C1A0000}"/>
    <cellStyle name="Currency 3 2 2 2 4 3 4 4 2" xfId="6676" xr:uid="{00000000-0005-0000-0000-00002D1A0000}"/>
    <cellStyle name="Currency 3 2 2 2 4 3 4 5" xfId="6677" xr:uid="{00000000-0005-0000-0000-00002E1A0000}"/>
    <cellStyle name="Currency 3 2 2 2 4 3 4 6" xfId="6678" xr:uid="{00000000-0005-0000-0000-00002F1A0000}"/>
    <cellStyle name="Currency 3 2 2 2 4 3 5" xfId="6679" xr:uid="{00000000-0005-0000-0000-0000301A0000}"/>
    <cellStyle name="Currency 3 2 2 2 4 3 5 2" xfId="6680" xr:uid="{00000000-0005-0000-0000-0000311A0000}"/>
    <cellStyle name="Currency 3 2 2 2 4 3 5 2 2" xfId="6681" xr:uid="{00000000-0005-0000-0000-0000321A0000}"/>
    <cellStyle name="Currency 3 2 2 2 4 3 5 3" xfId="6682" xr:uid="{00000000-0005-0000-0000-0000331A0000}"/>
    <cellStyle name="Currency 3 2 2 2 4 3 5 3 2" xfId="6683" xr:uid="{00000000-0005-0000-0000-0000341A0000}"/>
    <cellStyle name="Currency 3 2 2 2 4 3 5 4" xfId="6684" xr:uid="{00000000-0005-0000-0000-0000351A0000}"/>
    <cellStyle name="Currency 3 2 2 2 4 3 5 5" xfId="6685" xr:uid="{00000000-0005-0000-0000-0000361A0000}"/>
    <cellStyle name="Currency 3 2 2 2 4 3 6" xfId="6686" xr:uid="{00000000-0005-0000-0000-0000371A0000}"/>
    <cellStyle name="Currency 3 2 2 2 4 3 6 2" xfId="6687" xr:uid="{00000000-0005-0000-0000-0000381A0000}"/>
    <cellStyle name="Currency 3 2 2 2 4 3 7" xfId="6688" xr:uid="{00000000-0005-0000-0000-0000391A0000}"/>
    <cellStyle name="Currency 3 2 2 2 4 3 7 2" xfId="6689" xr:uid="{00000000-0005-0000-0000-00003A1A0000}"/>
    <cellStyle name="Currency 3 2 2 2 4 3 8" xfId="6690" xr:uid="{00000000-0005-0000-0000-00003B1A0000}"/>
    <cellStyle name="Currency 3 2 2 2 4 3 8 2" xfId="6691" xr:uid="{00000000-0005-0000-0000-00003C1A0000}"/>
    <cellStyle name="Currency 3 2 2 2 4 3 9" xfId="6692" xr:uid="{00000000-0005-0000-0000-00003D1A0000}"/>
    <cellStyle name="Currency 3 2 2 2 4 4" xfId="6693" xr:uid="{00000000-0005-0000-0000-00003E1A0000}"/>
    <cellStyle name="Currency 3 2 2 2 4 4 2" xfId="6694" xr:uid="{00000000-0005-0000-0000-00003F1A0000}"/>
    <cellStyle name="Currency 3 2 2 2 4 4 2 2" xfId="6695" xr:uid="{00000000-0005-0000-0000-0000401A0000}"/>
    <cellStyle name="Currency 3 2 2 2 4 4 3" xfId="6696" xr:uid="{00000000-0005-0000-0000-0000411A0000}"/>
    <cellStyle name="Currency 3 2 2 2 4 4 3 2" xfId="6697" xr:uid="{00000000-0005-0000-0000-0000421A0000}"/>
    <cellStyle name="Currency 3 2 2 2 4 4 4" xfId="6698" xr:uid="{00000000-0005-0000-0000-0000431A0000}"/>
    <cellStyle name="Currency 3 2 2 2 4 4 4 2" xfId="6699" xr:uid="{00000000-0005-0000-0000-0000441A0000}"/>
    <cellStyle name="Currency 3 2 2 2 4 4 5" xfId="6700" xr:uid="{00000000-0005-0000-0000-0000451A0000}"/>
    <cellStyle name="Currency 3 2 2 2 4 4 6" xfId="6701" xr:uid="{00000000-0005-0000-0000-0000461A0000}"/>
    <cellStyle name="Currency 3 2 2 2 4 5" xfId="6702" xr:uid="{00000000-0005-0000-0000-0000471A0000}"/>
    <cellStyle name="Currency 3 2 2 2 4 5 2" xfId="6703" xr:uid="{00000000-0005-0000-0000-0000481A0000}"/>
    <cellStyle name="Currency 3 2 2 2 4 5 2 2" xfId="6704" xr:uid="{00000000-0005-0000-0000-0000491A0000}"/>
    <cellStyle name="Currency 3 2 2 2 4 5 3" xfId="6705" xr:uid="{00000000-0005-0000-0000-00004A1A0000}"/>
    <cellStyle name="Currency 3 2 2 2 4 5 3 2" xfId="6706" xr:uid="{00000000-0005-0000-0000-00004B1A0000}"/>
    <cellStyle name="Currency 3 2 2 2 4 5 4" xfId="6707" xr:uid="{00000000-0005-0000-0000-00004C1A0000}"/>
    <cellStyle name="Currency 3 2 2 2 4 5 4 2" xfId="6708" xr:uid="{00000000-0005-0000-0000-00004D1A0000}"/>
    <cellStyle name="Currency 3 2 2 2 4 5 5" xfId="6709" xr:uid="{00000000-0005-0000-0000-00004E1A0000}"/>
    <cellStyle name="Currency 3 2 2 2 4 5 6" xfId="6710" xr:uid="{00000000-0005-0000-0000-00004F1A0000}"/>
    <cellStyle name="Currency 3 2 2 2 4 6" xfId="6711" xr:uid="{00000000-0005-0000-0000-0000501A0000}"/>
    <cellStyle name="Currency 3 2 2 2 4 6 2" xfId="6712" xr:uid="{00000000-0005-0000-0000-0000511A0000}"/>
    <cellStyle name="Currency 3 2 2 2 4 6 2 2" xfId="6713" xr:uid="{00000000-0005-0000-0000-0000521A0000}"/>
    <cellStyle name="Currency 3 2 2 2 4 6 3" xfId="6714" xr:uid="{00000000-0005-0000-0000-0000531A0000}"/>
    <cellStyle name="Currency 3 2 2 2 4 6 3 2" xfId="6715" xr:uid="{00000000-0005-0000-0000-0000541A0000}"/>
    <cellStyle name="Currency 3 2 2 2 4 6 4" xfId="6716" xr:uid="{00000000-0005-0000-0000-0000551A0000}"/>
    <cellStyle name="Currency 3 2 2 2 4 6 4 2" xfId="6717" xr:uid="{00000000-0005-0000-0000-0000561A0000}"/>
    <cellStyle name="Currency 3 2 2 2 4 6 5" xfId="6718" xr:uid="{00000000-0005-0000-0000-0000571A0000}"/>
    <cellStyle name="Currency 3 2 2 2 4 6 6" xfId="6719" xr:uid="{00000000-0005-0000-0000-0000581A0000}"/>
    <cellStyle name="Currency 3 2 2 2 4 7" xfId="6720" xr:uid="{00000000-0005-0000-0000-0000591A0000}"/>
    <cellStyle name="Currency 3 2 2 2 4 7 2" xfId="6721" xr:uid="{00000000-0005-0000-0000-00005A1A0000}"/>
    <cellStyle name="Currency 3 2 2 2 4 7 2 2" xfId="6722" xr:uid="{00000000-0005-0000-0000-00005B1A0000}"/>
    <cellStyle name="Currency 3 2 2 2 4 7 3" xfId="6723" xr:uid="{00000000-0005-0000-0000-00005C1A0000}"/>
    <cellStyle name="Currency 3 2 2 2 4 7 3 2" xfId="6724" xr:uid="{00000000-0005-0000-0000-00005D1A0000}"/>
    <cellStyle name="Currency 3 2 2 2 4 7 4" xfId="6725" xr:uid="{00000000-0005-0000-0000-00005E1A0000}"/>
    <cellStyle name="Currency 3 2 2 2 4 7 5" xfId="6726" xr:uid="{00000000-0005-0000-0000-00005F1A0000}"/>
    <cellStyle name="Currency 3 2 2 2 4 8" xfId="6727" xr:uid="{00000000-0005-0000-0000-0000601A0000}"/>
    <cellStyle name="Currency 3 2 2 2 4 8 2" xfId="6728" xr:uid="{00000000-0005-0000-0000-0000611A0000}"/>
    <cellStyle name="Currency 3 2 2 2 4 9" xfId="6729" xr:uid="{00000000-0005-0000-0000-0000621A0000}"/>
    <cellStyle name="Currency 3 2 2 2 4 9 2" xfId="6730" xr:uid="{00000000-0005-0000-0000-0000631A0000}"/>
    <cellStyle name="Currency 3 2 2 2 5" xfId="6731" xr:uid="{00000000-0005-0000-0000-0000641A0000}"/>
    <cellStyle name="Currency 3 2 2 2 5 10" xfId="6732" xr:uid="{00000000-0005-0000-0000-0000651A0000}"/>
    <cellStyle name="Currency 3 2 2 2 5 11" xfId="6733" xr:uid="{00000000-0005-0000-0000-0000661A0000}"/>
    <cellStyle name="Currency 3 2 2 2 5 2" xfId="6734" xr:uid="{00000000-0005-0000-0000-0000671A0000}"/>
    <cellStyle name="Currency 3 2 2 2 5 2 2" xfId="6735" xr:uid="{00000000-0005-0000-0000-0000681A0000}"/>
    <cellStyle name="Currency 3 2 2 2 5 2 2 2" xfId="6736" xr:uid="{00000000-0005-0000-0000-0000691A0000}"/>
    <cellStyle name="Currency 3 2 2 2 5 2 3" xfId="6737" xr:uid="{00000000-0005-0000-0000-00006A1A0000}"/>
    <cellStyle name="Currency 3 2 2 2 5 2 3 2" xfId="6738" xr:uid="{00000000-0005-0000-0000-00006B1A0000}"/>
    <cellStyle name="Currency 3 2 2 2 5 2 4" xfId="6739" xr:uid="{00000000-0005-0000-0000-00006C1A0000}"/>
    <cellStyle name="Currency 3 2 2 2 5 2 4 2" xfId="6740" xr:uid="{00000000-0005-0000-0000-00006D1A0000}"/>
    <cellStyle name="Currency 3 2 2 2 5 2 5" xfId="6741" xr:uid="{00000000-0005-0000-0000-00006E1A0000}"/>
    <cellStyle name="Currency 3 2 2 2 5 2 6" xfId="6742" xr:uid="{00000000-0005-0000-0000-00006F1A0000}"/>
    <cellStyle name="Currency 3 2 2 2 5 3" xfId="6743" xr:uid="{00000000-0005-0000-0000-0000701A0000}"/>
    <cellStyle name="Currency 3 2 2 2 5 3 2" xfId="6744" xr:uid="{00000000-0005-0000-0000-0000711A0000}"/>
    <cellStyle name="Currency 3 2 2 2 5 3 2 2" xfId="6745" xr:uid="{00000000-0005-0000-0000-0000721A0000}"/>
    <cellStyle name="Currency 3 2 2 2 5 3 3" xfId="6746" xr:uid="{00000000-0005-0000-0000-0000731A0000}"/>
    <cellStyle name="Currency 3 2 2 2 5 3 3 2" xfId="6747" xr:uid="{00000000-0005-0000-0000-0000741A0000}"/>
    <cellStyle name="Currency 3 2 2 2 5 3 4" xfId="6748" xr:uid="{00000000-0005-0000-0000-0000751A0000}"/>
    <cellStyle name="Currency 3 2 2 2 5 3 4 2" xfId="6749" xr:uid="{00000000-0005-0000-0000-0000761A0000}"/>
    <cellStyle name="Currency 3 2 2 2 5 3 5" xfId="6750" xr:uid="{00000000-0005-0000-0000-0000771A0000}"/>
    <cellStyle name="Currency 3 2 2 2 5 3 6" xfId="6751" xr:uid="{00000000-0005-0000-0000-0000781A0000}"/>
    <cellStyle name="Currency 3 2 2 2 5 4" xfId="6752" xr:uid="{00000000-0005-0000-0000-0000791A0000}"/>
    <cellStyle name="Currency 3 2 2 2 5 4 2" xfId="6753" xr:uid="{00000000-0005-0000-0000-00007A1A0000}"/>
    <cellStyle name="Currency 3 2 2 2 5 4 2 2" xfId="6754" xr:uid="{00000000-0005-0000-0000-00007B1A0000}"/>
    <cellStyle name="Currency 3 2 2 2 5 4 3" xfId="6755" xr:uid="{00000000-0005-0000-0000-00007C1A0000}"/>
    <cellStyle name="Currency 3 2 2 2 5 4 3 2" xfId="6756" xr:uid="{00000000-0005-0000-0000-00007D1A0000}"/>
    <cellStyle name="Currency 3 2 2 2 5 4 4" xfId="6757" xr:uid="{00000000-0005-0000-0000-00007E1A0000}"/>
    <cellStyle name="Currency 3 2 2 2 5 4 4 2" xfId="6758" xr:uid="{00000000-0005-0000-0000-00007F1A0000}"/>
    <cellStyle name="Currency 3 2 2 2 5 4 5" xfId="6759" xr:uid="{00000000-0005-0000-0000-0000801A0000}"/>
    <cellStyle name="Currency 3 2 2 2 5 4 6" xfId="6760" xr:uid="{00000000-0005-0000-0000-0000811A0000}"/>
    <cellStyle name="Currency 3 2 2 2 5 5" xfId="6761" xr:uid="{00000000-0005-0000-0000-0000821A0000}"/>
    <cellStyle name="Currency 3 2 2 2 5 5 2" xfId="6762" xr:uid="{00000000-0005-0000-0000-0000831A0000}"/>
    <cellStyle name="Currency 3 2 2 2 5 5 2 2" xfId="6763" xr:uid="{00000000-0005-0000-0000-0000841A0000}"/>
    <cellStyle name="Currency 3 2 2 2 5 5 3" xfId="6764" xr:uid="{00000000-0005-0000-0000-0000851A0000}"/>
    <cellStyle name="Currency 3 2 2 2 5 5 3 2" xfId="6765" xr:uid="{00000000-0005-0000-0000-0000861A0000}"/>
    <cellStyle name="Currency 3 2 2 2 5 5 4" xfId="6766" xr:uid="{00000000-0005-0000-0000-0000871A0000}"/>
    <cellStyle name="Currency 3 2 2 2 5 5 4 2" xfId="6767" xr:uid="{00000000-0005-0000-0000-0000881A0000}"/>
    <cellStyle name="Currency 3 2 2 2 5 5 5" xfId="6768" xr:uid="{00000000-0005-0000-0000-0000891A0000}"/>
    <cellStyle name="Currency 3 2 2 2 5 5 6" xfId="6769" xr:uid="{00000000-0005-0000-0000-00008A1A0000}"/>
    <cellStyle name="Currency 3 2 2 2 5 6" xfId="6770" xr:uid="{00000000-0005-0000-0000-00008B1A0000}"/>
    <cellStyle name="Currency 3 2 2 2 5 6 2" xfId="6771" xr:uid="{00000000-0005-0000-0000-00008C1A0000}"/>
    <cellStyle name="Currency 3 2 2 2 5 6 2 2" xfId="6772" xr:uid="{00000000-0005-0000-0000-00008D1A0000}"/>
    <cellStyle name="Currency 3 2 2 2 5 6 3" xfId="6773" xr:uid="{00000000-0005-0000-0000-00008E1A0000}"/>
    <cellStyle name="Currency 3 2 2 2 5 6 3 2" xfId="6774" xr:uid="{00000000-0005-0000-0000-00008F1A0000}"/>
    <cellStyle name="Currency 3 2 2 2 5 6 4" xfId="6775" xr:uid="{00000000-0005-0000-0000-0000901A0000}"/>
    <cellStyle name="Currency 3 2 2 2 5 6 5" xfId="6776" xr:uid="{00000000-0005-0000-0000-0000911A0000}"/>
    <cellStyle name="Currency 3 2 2 2 5 7" xfId="6777" xr:uid="{00000000-0005-0000-0000-0000921A0000}"/>
    <cellStyle name="Currency 3 2 2 2 5 7 2" xfId="6778" xr:uid="{00000000-0005-0000-0000-0000931A0000}"/>
    <cellStyle name="Currency 3 2 2 2 5 8" xfId="6779" xr:uid="{00000000-0005-0000-0000-0000941A0000}"/>
    <cellStyle name="Currency 3 2 2 2 5 8 2" xfId="6780" xr:uid="{00000000-0005-0000-0000-0000951A0000}"/>
    <cellStyle name="Currency 3 2 2 2 5 9" xfId="6781" xr:uid="{00000000-0005-0000-0000-0000961A0000}"/>
    <cellStyle name="Currency 3 2 2 2 5 9 2" xfId="6782" xr:uid="{00000000-0005-0000-0000-0000971A0000}"/>
    <cellStyle name="Currency 3 2 2 2 6" xfId="6783" xr:uid="{00000000-0005-0000-0000-0000981A0000}"/>
    <cellStyle name="Currency 3 2 2 2 6 10" xfId="6784" xr:uid="{00000000-0005-0000-0000-0000991A0000}"/>
    <cellStyle name="Currency 3 2 2 2 6 2" xfId="6785" xr:uid="{00000000-0005-0000-0000-00009A1A0000}"/>
    <cellStyle name="Currency 3 2 2 2 6 2 2" xfId="6786" xr:uid="{00000000-0005-0000-0000-00009B1A0000}"/>
    <cellStyle name="Currency 3 2 2 2 6 2 2 2" xfId="6787" xr:uid="{00000000-0005-0000-0000-00009C1A0000}"/>
    <cellStyle name="Currency 3 2 2 2 6 2 3" xfId="6788" xr:uid="{00000000-0005-0000-0000-00009D1A0000}"/>
    <cellStyle name="Currency 3 2 2 2 6 2 3 2" xfId="6789" xr:uid="{00000000-0005-0000-0000-00009E1A0000}"/>
    <cellStyle name="Currency 3 2 2 2 6 2 4" xfId="6790" xr:uid="{00000000-0005-0000-0000-00009F1A0000}"/>
    <cellStyle name="Currency 3 2 2 2 6 2 4 2" xfId="6791" xr:uid="{00000000-0005-0000-0000-0000A01A0000}"/>
    <cellStyle name="Currency 3 2 2 2 6 2 5" xfId="6792" xr:uid="{00000000-0005-0000-0000-0000A11A0000}"/>
    <cellStyle name="Currency 3 2 2 2 6 2 6" xfId="6793" xr:uid="{00000000-0005-0000-0000-0000A21A0000}"/>
    <cellStyle name="Currency 3 2 2 2 6 3" xfId="6794" xr:uid="{00000000-0005-0000-0000-0000A31A0000}"/>
    <cellStyle name="Currency 3 2 2 2 6 3 2" xfId="6795" xr:uid="{00000000-0005-0000-0000-0000A41A0000}"/>
    <cellStyle name="Currency 3 2 2 2 6 3 2 2" xfId="6796" xr:uid="{00000000-0005-0000-0000-0000A51A0000}"/>
    <cellStyle name="Currency 3 2 2 2 6 3 3" xfId="6797" xr:uid="{00000000-0005-0000-0000-0000A61A0000}"/>
    <cellStyle name="Currency 3 2 2 2 6 3 3 2" xfId="6798" xr:uid="{00000000-0005-0000-0000-0000A71A0000}"/>
    <cellStyle name="Currency 3 2 2 2 6 3 4" xfId="6799" xr:uid="{00000000-0005-0000-0000-0000A81A0000}"/>
    <cellStyle name="Currency 3 2 2 2 6 3 4 2" xfId="6800" xr:uid="{00000000-0005-0000-0000-0000A91A0000}"/>
    <cellStyle name="Currency 3 2 2 2 6 3 5" xfId="6801" xr:uid="{00000000-0005-0000-0000-0000AA1A0000}"/>
    <cellStyle name="Currency 3 2 2 2 6 3 6" xfId="6802" xr:uid="{00000000-0005-0000-0000-0000AB1A0000}"/>
    <cellStyle name="Currency 3 2 2 2 6 4" xfId="6803" xr:uid="{00000000-0005-0000-0000-0000AC1A0000}"/>
    <cellStyle name="Currency 3 2 2 2 6 4 2" xfId="6804" xr:uid="{00000000-0005-0000-0000-0000AD1A0000}"/>
    <cellStyle name="Currency 3 2 2 2 6 4 2 2" xfId="6805" xr:uid="{00000000-0005-0000-0000-0000AE1A0000}"/>
    <cellStyle name="Currency 3 2 2 2 6 4 3" xfId="6806" xr:uid="{00000000-0005-0000-0000-0000AF1A0000}"/>
    <cellStyle name="Currency 3 2 2 2 6 4 3 2" xfId="6807" xr:uid="{00000000-0005-0000-0000-0000B01A0000}"/>
    <cellStyle name="Currency 3 2 2 2 6 4 4" xfId="6808" xr:uid="{00000000-0005-0000-0000-0000B11A0000}"/>
    <cellStyle name="Currency 3 2 2 2 6 4 4 2" xfId="6809" xr:uid="{00000000-0005-0000-0000-0000B21A0000}"/>
    <cellStyle name="Currency 3 2 2 2 6 4 5" xfId="6810" xr:uid="{00000000-0005-0000-0000-0000B31A0000}"/>
    <cellStyle name="Currency 3 2 2 2 6 4 6" xfId="6811" xr:uid="{00000000-0005-0000-0000-0000B41A0000}"/>
    <cellStyle name="Currency 3 2 2 2 6 5" xfId="6812" xr:uid="{00000000-0005-0000-0000-0000B51A0000}"/>
    <cellStyle name="Currency 3 2 2 2 6 5 2" xfId="6813" xr:uid="{00000000-0005-0000-0000-0000B61A0000}"/>
    <cellStyle name="Currency 3 2 2 2 6 5 2 2" xfId="6814" xr:uid="{00000000-0005-0000-0000-0000B71A0000}"/>
    <cellStyle name="Currency 3 2 2 2 6 5 3" xfId="6815" xr:uid="{00000000-0005-0000-0000-0000B81A0000}"/>
    <cellStyle name="Currency 3 2 2 2 6 5 3 2" xfId="6816" xr:uid="{00000000-0005-0000-0000-0000B91A0000}"/>
    <cellStyle name="Currency 3 2 2 2 6 5 4" xfId="6817" xr:uid="{00000000-0005-0000-0000-0000BA1A0000}"/>
    <cellStyle name="Currency 3 2 2 2 6 5 5" xfId="6818" xr:uid="{00000000-0005-0000-0000-0000BB1A0000}"/>
    <cellStyle name="Currency 3 2 2 2 6 6" xfId="6819" xr:uid="{00000000-0005-0000-0000-0000BC1A0000}"/>
    <cellStyle name="Currency 3 2 2 2 6 6 2" xfId="6820" xr:uid="{00000000-0005-0000-0000-0000BD1A0000}"/>
    <cellStyle name="Currency 3 2 2 2 6 7" xfId="6821" xr:uid="{00000000-0005-0000-0000-0000BE1A0000}"/>
    <cellStyle name="Currency 3 2 2 2 6 7 2" xfId="6822" xr:uid="{00000000-0005-0000-0000-0000BF1A0000}"/>
    <cellStyle name="Currency 3 2 2 2 6 8" xfId="6823" xr:uid="{00000000-0005-0000-0000-0000C01A0000}"/>
    <cellStyle name="Currency 3 2 2 2 6 8 2" xfId="6824" xr:uid="{00000000-0005-0000-0000-0000C11A0000}"/>
    <cellStyle name="Currency 3 2 2 2 6 9" xfId="6825" xr:uid="{00000000-0005-0000-0000-0000C21A0000}"/>
    <cellStyle name="Currency 3 2 2 2 7" xfId="6826" xr:uid="{00000000-0005-0000-0000-0000C31A0000}"/>
    <cellStyle name="Currency 3 2 2 2 7 10" xfId="6827" xr:uid="{00000000-0005-0000-0000-0000C41A0000}"/>
    <cellStyle name="Currency 3 2 2 2 7 2" xfId="6828" xr:uid="{00000000-0005-0000-0000-0000C51A0000}"/>
    <cellStyle name="Currency 3 2 2 2 7 2 2" xfId="6829" xr:uid="{00000000-0005-0000-0000-0000C61A0000}"/>
    <cellStyle name="Currency 3 2 2 2 7 2 2 2" xfId="6830" xr:uid="{00000000-0005-0000-0000-0000C71A0000}"/>
    <cellStyle name="Currency 3 2 2 2 7 2 3" xfId="6831" xr:uid="{00000000-0005-0000-0000-0000C81A0000}"/>
    <cellStyle name="Currency 3 2 2 2 7 2 3 2" xfId="6832" xr:uid="{00000000-0005-0000-0000-0000C91A0000}"/>
    <cellStyle name="Currency 3 2 2 2 7 2 4" xfId="6833" xr:uid="{00000000-0005-0000-0000-0000CA1A0000}"/>
    <cellStyle name="Currency 3 2 2 2 7 2 4 2" xfId="6834" xr:uid="{00000000-0005-0000-0000-0000CB1A0000}"/>
    <cellStyle name="Currency 3 2 2 2 7 2 5" xfId="6835" xr:uid="{00000000-0005-0000-0000-0000CC1A0000}"/>
    <cellStyle name="Currency 3 2 2 2 7 2 6" xfId="6836" xr:uid="{00000000-0005-0000-0000-0000CD1A0000}"/>
    <cellStyle name="Currency 3 2 2 2 7 3" xfId="6837" xr:uid="{00000000-0005-0000-0000-0000CE1A0000}"/>
    <cellStyle name="Currency 3 2 2 2 7 3 2" xfId="6838" xr:uid="{00000000-0005-0000-0000-0000CF1A0000}"/>
    <cellStyle name="Currency 3 2 2 2 7 3 2 2" xfId="6839" xr:uid="{00000000-0005-0000-0000-0000D01A0000}"/>
    <cellStyle name="Currency 3 2 2 2 7 3 3" xfId="6840" xr:uid="{00000000-0005-0000-0000-0000D11A0000}"/>
    <cellStyle name="Currency 3 2 2 2 7 3 3 2" xfId="6841" xr:uid="{00000000-0005-0000-0000-0000D21A0000}"/>
    <cellStyle name="Currency 3 2 2 2 7 3 4" xfId="6842" xr:uid="{00000000-0005-0000-0000-0000D31A0000}"/>
    <cellStyle name="Currency 3 2 2 2 7 3 4 2" xfId="6843" xr:uid="{00000000-0005-0000-0000-0000D41A0000}"/>
    <cellStyle name="Currency 3 2 2 2 7 3 5" xfId="6844" xr:uid="{00000000-0005-0000-0000-0000D51A0000}"/>
    <cellStyle name="Currency 3 2 2 2 7 3 6" xfId="6845" xr:uid="{00000000-0005-0000-0000-0000D61A0000}"/>
    <cellStyle name="Currency 3 2 2 2 7 4" xfId="6846" xr:uid="{00000000-0005-0000-0000-0000D71A0000}"/>
    <cellStyle name="Currency 3 2 2 2 7 4 2" xfId="6847" xr:uid="{00000000-0005-0000-0000-0000D81A0000}"/>
    <cellStyle name="Currency 3 2 2 2 7 4 2 2" xfId="6848" xr:uid="{00000000-0005-0000-0000-0000D91A0000}"/>
    <cellStyle name="Currency 3 2 2 2 7 4 3" xfId="6849" xr:uid="{00000000-0005-0000-0000-0000DA1A0000}"/>
    <cellStyle name="Currency 3 2 2 2 7 4 3 2" xfId="6850" xr:uid="{00000000-0005-0000-0000-0000DB1A0000}"/>
    <cellStyle name="Currency 3 2 2 2 7 4 4" xfId="6851" xr:uid="{00000000-0005-0000-0000-0000DC1A0000}"/>
    <cellStyle name="Currency 3 2 2 2 7 4 4 2" xfId="6852" xr:uid="{00000000-0005-0000-0000-0000DD1A0000}"/>
    <cellStyle name="Currency 3 2 2 2 7 4 5" xfId="6853" xr:uid="{00000000-0005-0000-0000-0000DE1A0000}"/>
    <cellStyle name="Currency 3 2 2 2 7 4 6" xfId="6854" xr:uid="{00000000-0005-0000-0000-0000DF1A0000}"/>
    <cellStyle name="Currency 3 2 2 2 7 5" xfId="6855" xr:uid="{00000000-0005-0000-0000-0000E01A0000}"/>
    <cellStyle name="Currency 3 2 2 2 7 5 2" xfId="6856" xr:uid="{00000000-0005-0000-0000-0000E11A0000}"/>
    <cellStyle name="Currency 3 2 2 2 7 5 2 2" xfId="6857" xr:uid="{00000000-0005-0000-0000-0000E21A0000}"/>
    <cellStyle name="Currency 3 2 2 2 7 5 3" xfId="6858" xr:uid="{00000000-0005-0000-0000-0000E31A0000}"/>
    <cellStyle name="Currency 3 2 2 2 7 5 3 2" xfId="6859" xr:uid="{00000000-0005-0000-0000-0000E41A0000}"/>
    <cellStyle name="Currency 3 2 2 2 7 5 4" xfId="6860" xr:uid="{00000000-0005-0000-0000-0000E51A0000}"/>
    <cellStyle name="Currency 3 2 2 2 7 5 5" xfId="6861" xr:uid="{00000000-0005-0000-0000-0000E61A0000}"/>
    <cellStyle name="Currency 3 2 2 2 7 6" xfId="6862" xr:uid="{00000000-0005-0000-0000-0000E71A0000}"/>
    <cellStyle name="Currency 3 2 2 2 7 6 2" xfId="6863" xr:uid="{00000000-0005-0000-0000-0000E81A0000}"/>
    <cellStyle name="Currency 3 2 2 2 7 7" xfId="6864" xr:uid="{00000000-0005-0000-0000-0000E91A0000}"/>
    <cellStyle name="Currency 3 2 2 2 7 7 2" xfId="6865" xr:uid="{00000000-0005-0000-0000-0000EA1A0000}"/>
    <cellStyle name="Currency 3 2 2 2 7 8" xfId="6866" xr:uid="{00000000-0005-0000-0000-0000EB1A0000}"/>
    <cellStyle name="Currency 3 2 2 2 7 8 2" xfId="6867" xr:uid="{00000000-0005-0000-0000-0000EC1A0000}"/>
    <cellStyle name="Currency 3 2 2 2 7 9" xfId="6868" xr:uid="{00000000-0005-0000-0000-0000ED1A0000}"/>
    <cellStyle name="Currency 3 2 2 2 8" xfId="6869" xr:uid="{00000000-0005-0000-0000-0000EE1A0000}"/>
    <cellStyle name="Currency 3 2 2 2 8 2" xfId="6870" xr:uid="{00000000-0005-0000-0000-0000EF1A0000}"/>
    <cellStyle name="Currency 3 2 2 2 8 2 2" xfId="6871" xr:uid="{00000000-0005-0000-0000-0000F01A0000}"/>
    <cellStyle name="Currency 3 2 2 2 8 3" xfId="6872" xr:uid="{00000000-0005-0000-0000-0000F11A0000}"/>
    <cellStyle name="Currency 3 2 2 2 8 3 2" xfId="6873" xr:uid="{00000000-0005-0000-0000-0000F21A0000}"/>
    <cellStyle name="Currency 3 2 2 2 8 4" xfId="6874" xr:uid="{00000000-0005-0000-0000-0000F31A0000}"/>
    <cellStyle name="Currency 3 2 2 2 8 4 2" xfId="6875" xr:uid="{00000000-0005-0000-0000-0000F41A0000}"/>
    <cellStyle name="Currency 3 2 2 2 8 5" xfId="6876" xr:uid="{00000000-0005-0000-0000-0000F51A0000}"/>
    <cellStyle name="Currency 3 2 2 2 8 6" xfId="6877" xr:uid="{00000000-0005-0000-0000-0000F61A0000}"/>
    <cellStyle name="Currency 3 2 2 2 9" xfId="6878" xr:uid="{00000000-0005-0000-0000-0000F71A0000}"/>
    <cellStyle name="Currency 3 2 2 2 9 2" xfId="6879" xr:uid="{00000000-0005-0000-0000-0000F81A0000}"/>
    <cellStyle name="Currency 3 2 2 2 9 2 2" xfId="6880" xr:uid="{00000000-0005-0000-0000-0000F91A0000}"/>
    <cellStyle name="Currency 3 2 2 2 9 3" xfId="6881" xr:uid="{00000000-0005-0000-0000-0000FA1A0000}"/>
    <cellStyle name="Currency 3 2 2 2 9 3 2" xfId="6882" xr:uid="{00000000-0005-0000-0000-0000FB1A0000}"/>
    <cellStyle name="Currency 3 2 2 2 9 4" xfId="6883" xr:uid="{00000000-0005-0000-0000-0000FC1A0000}"/>
    <cellStyle name="Currency 3 2 2 2 9 4 2" xfId="6884" xr:uid="{00000000-0005-0000-0000-0000FD1A0000}"/>
    <cellStyle name="Currency 3 2 2 2 9 5" xfId="6885" xr:uid="{00000000-0005-0000-0000-0000FE1A0000}"/>
    <cellStyle name="Currency 3 2 2 2 9 6" xfId="6886" xr:uid="{00000000-0005-0000-0000-0000FF1A0000}"/>
    <cellStyle name="Currency 3 2 2 3" xfId="6887" xr:uid="{00000000-0005-0000-0000-0000001B0000}"/>
    <cellStyle name="Currency 3 2 2 3 10" xfId="6888" xr:uid="{00000000-0005-0000-0000-0000011B0000}"/>
    <cellStyle name="Currency 3 2 2 3 10 2" xfId="6889" xr:uid="{00000000-0005-0000-0000-0000021B0000}"/>
    <cellStyle name="Currency 3 2 2 3 11" xfId="6890" xr:uid="{00000000-0005-0000-0000-0000031B0000}"/>
    <cellStyle name="Currency 3 2 2 3 11 2" xfId="6891" xr:uid="{00000000-0005-0000-0000-0000041B0000}"/>
    <cellStyle name="Currency 3 2 2 3 12" xfId="6892" xr:uid="{00000000-0005-0000-0000-0000051B0000}"/>
    <cellStyle name="Currency 3 2 2 3 13" xfId="6893" xr:uid="{00000000-0005-0000-0000-0000061B0000}"/>
    <cellStyle name="Currency 3 2 2 3 2" xfId="6894" xr:uid="{00000000-0005-0000-0000-0000071B0000}"/>
    <cellStyle name="Currency 3 2 2 3 2 10" xfId="6895" xr:uid="{00000000-0005-0000-0000-0000081B0000}"/>
    <cellStyle name="Currency 3 2 2 3 2 11" xfId="6896" xr:uid="{00000000-0005-0000-0000-0000091B0000}"/>
    <cellStyle name="Currency 3 2 2 3 2 2" xfId="6897" xr:uid="{00000000-0005-0000-0000-00000A1B0000}"/>
    <cellStyle name="Currency 3 2 2 3 2 2 2" xfId="6898" xr:uid="{00000000-0005-0000-0000-00000B1B0000}"/>
    <cellStyle name="Currency 3 2 2 3 2 2 2 2" xfId="6899" xr:uid="{00000000-0005-0000-0000-00000C1B0000}"/>
    <cellStyle name="Currency 3 2 2 3 2 2 3" xfId="6900" xr:uid="{00000000-0005-0000-0000-00000D1B0000}"/>
    <cellStyle name="Currency 3 2 2 3 2 2 3 2" xfId="6901" xr:uid="{00000000-0005-0000-0000-00000E1B0000}"/>
    <cellStyle name="Currency 3 2 2 3 2 2 4" xfId="6902" xr:uid="{00000000-0005-0000-0000-00000F1B0000}"/>
    <cellStyle name="Currency 3 2 2 3 2 2 4 2" xfId="6903" xr:uid="{00000000-0005-0000-0000-0000101B0000}"/>
    <cellStyle name="Currency 3 2 2 3 2 2 5" xfId="6904" xr:uid="{00000000-0005-0000-0000-0000111B0000}"/>
    <cellStyle name="Currency 3 2 2 3 2 2 6" xfId="6905" xr:uid="{00000000-0005-0000-0000-0000121B0000}"/>
    <cellStyle name="Currency 3 2 2 3 2 3" xfId="6906" xr:uid="{00000000-0005-0000-0000-0000131B0000}"/>
    <cellStyle name="Currency 3 2 2 3 2 3 2" xfId="6907" xr:uid="{00000000-0005-0000-0000-0000141B0000}"/>
    <cellStyle name="Currency 3 2 2 3 2 3 2 2" xfId="6908" xr:uid="{00000000-0005-0000-0000-0000151B0000}"/>
    <cellStyle name="Currency 3 2 2 3 2 3 3" xfId="6909" xr:uid="{00000000-0005-0000-0000-0000161B0000}"/>
    <cellStyle name="Currency 3 2 2 3 2 3 3 2" xfId="6910" xr:uid="{00000000-0005-0000-0000-0000171B0000}"/>
    <cellStyle name="Currency 3 2 2 3 2 3 4" xfId="6911" xr:uid="{00000000-0005-0000-0000-0000181B0000}"/>
    <cellStyle name="Currency 3 2 2 3 2 3 4 2" xfId="6912" xr:uid="{00000000-0005-0000-0000-0000191B0000}"/>
    <cellStyle name="Currency 3 2 2 3 2 3 5" xfId="6913" xr:uid="{00000000-0005-0000-0000-00001A1B0000}"/>
    <cellStyle name="Currency 3 2 2 3 2 3 6" xfId="6914" xr:uid="{00000000-0005-0000-0000-00001B1B0000}"/>
    <cellStyle name="Currency 3 2 2 3 2 4" xfId="6915" xr:uid="{00000000-0005-0000-0000-00001C1B0000}"/>
    <cellStyle name="Currency 3 2 2 3 2 4 2" xfId="6916" xr:uid="{00000000-0005-0000-0000-00001D1B0000}"/>
    <cellStyle name="Currency 3 2 2 3 2 4 2 2" xfId="6917" xr:uid="{00000000-0005-0000-0000-00001E1B0000}"/>
    <cellStyle name="Currency 3 2 2 3 2 4 3" xfId="6918" xr:uid="{00000000-0005-0000-0000-00001F1B0000}"/>
    <cellStyle name="Currency 3 2 2 3 2 4 3 2" xfId="6919" xr:uid="{00000000-0005-0000-0000-0000201B0000}"/>
    <cellStyle name="Currency 3 2 2 3 2 4 4" xfId="6920" xr:uid="{00000000-0005-0000-0000-0000211B0000}"/>
    <cellStyle name="Currency 3 2 2 3 2 4 4 2" xfId="6921" xr:uid="{00000000-0005-0000-0000-0000221B0000}"/>
    <cellStyle name="Currency 3 2 2 3 2 4 5" xfId="6922" xr:uid="{00000000-0005-0000-0000-0000231B0000}"/>
    <cellStyle name="Currency 3 2 2 3 2 4 6" xfId="6923" xr:uid="{00000000-0005-0000-0000-0000241B0000}"/>
    <cellStyle name="Currency 3 2 2 3 2 5" xfId="6924" xr:uid="{00000000-0005-0000-0000-0000251B0000}"/>
    <cellStyle name="Currency 3 2 2 3 2 5 2" xfId="6925" xr:uid="{00000000-0005-0000-0000-0000261B0000}"/>
    <cellStyle name="Currency 3 2 2 3 2 5 2 2" xfId="6926" xr:uid="{00000000-0005-0000-0000-0000271B0000}"/>
    <cellStyle name="Currency 3 2 2 3 2 5 3" xfId="6927" xr:uid="{00000000-0005-0000-0000-0000281B0000}"/>
    <cellStyle name="Currency 3 2 2 3 2 5 3 2" xfId="6928" xr:uid="{00000000-0005-0000-0000-0000291B0000}"/>
    <cellStyle name="Currency 3 2 2 3 2 5 4" xfId="6929" xr:uid="{00000000-0005-0000-0000-00002A1B0000}"/>
    <cellStyle name="Currency 3 2 2 3 2 5 4 2" xfId="6930" xr:uid="{00000000-0005-0000-0000-00002B1B0000}"/>
    <cellStyle name="Currency 3 2 2 3 2 5 5" xfId="6931" xr:uid="{00000000-0005-0000-0000-00002C1B0000}"/>
    <cellStyle name="Currency 3 2 2 3 2 5 6" xfId="6932" xr:uid="{00000000-0005-0000-0000-00002D1B0000}"/>
    <cellStyle name="Currency 3 2 2 3 2 6" xfId="6933" xr:uid="{00000000-0005-0000-0000-00002E1B0000}"/>
    <cellStyle name="Currency 3 2 2 3 2 6 2" xfId="6934" xr:uid="{00000000-0005-0000-0000-00002F1B0000}"/>
    <cellStyle name="Currency 3 2 2 3 2 6 2 2" xfId="6935" xr:uid="{00000000-0005-0000-0000-0000301B0000}"/>
    <cellStyle name="Currency 3 2 2 3 2 6 3" xfId="6936" xr:uid="{00000000-0005-0000-0000-0000311B0000}"/>
    <cellStyle name="Currency 3 2 2 3 2 6 3 2" xfId="6937" xr:uid="{00000000-0005-0000-0000-0000321B0000}"/>
    <cellStyle name="Currency 3 2 2 3 2 6 4" xfId="6938" xr:uid="{00000000-0005-0000-0000-0000331B0000}"/>
    <cellStyle name="Currency 3 2 2 3 2 6 5" xfId="6939" xr:uid="{00000000-0005-0000-0000-0000341B0000}"/>
    <cellStyle name="Currency 3 2 2 3 2 7" xfId="6940" xr:uid="{00000000-0005-0000-0000-0000351B0000}"/>
    <cellStyle name="Currency 3 2 2 3 2 7 2" xfId="6941" xr:uid="{00000000-0005-0000-0000-0000361B0000}"/>
    <cellStyle name="Currency 3 2 2 3 2 8" xfId="6942" xr:uid="{00000000-0005-0000-0000-0000371B0000}"/>
    <cellStyle name="Currency 3 2 2 3 2 8 2" xfId="6943" xr:uid="{00000000-0005-0000-0000-0000381B0000}"/>
    <cellStyle name="Currency 3 2 2 3 2 9" xfId="6944" xr:uid="{00000000-0005-0000-0000-0000391B0000}"/>
    <cellStyle name="Currency 3 2 2 3 2 9 2" xfId="6945" xr:uid="{00000000-0005-0000-0000-00003A1B0000}"/>
    <cellStyle name="Currency 3 2 2 3 3" xfId="6946" xr:uid="{00000000-0005-0000-0000-00003B1B0000}"/>
    <cellStyle name="Currency 3 2 2 3 3 10" xfId="6947" xr:uid="{00000000-0005-0000-0000-00003C1B0000}"/>
    <cellStyle name="Currency 3 2 2 3 3 2" xfId="6948" xr:uid="{00000000-0005-0000-0000-00003D1B0000}"/>
    <cellStyle name="Currency 3 2 2 3 3 2 2" xfId="6949" xr:uid="{00000000-0005-0000-0000-00003E1B0000}"/>
    <cellStyle name="Currency 3 2 2 3 3 2 2 2" xfId="6950" xr:uid="{00000000-0005-0000-0000-00003F1B0000}"/>
    <cellStyle name="Currency 3 2 2 3 3 2 3" xfId="6951" xr:uid="{00000000-0005-0000-0000-0000401B0000}"/>
    <cellStyle name="Currency 3 2 2 3 3 2 3 2" xfId="6952" xr:uid="{00000000-0005-0000-0000-0000411B0000}"/>
    <cellStyle name="Currency 3 2 2 3 3 2 4" xfId="6953" xr:uid="{00000000-0005-0000-0000-0000421B0000}"/>
    <cellStyle name="Currency 3 2 2 3 3 2 4 2" xfId="6954" xr:uid="{00000000-0005-0000-0000-0000431B0000}"/>
    <cellStyle name="Currency 3 2 2 3 3 2 5" xfId="6955" xr:uid="{00000000-0005-0000-0000-0000441B0000}"/>
    <cellStyle name="Currency 3 2 2 3 3 2 6" xfId="6956" xr:uid="{00000000-0005-0000-0000-0000451B0000}"/>
    <cellStyle name="Currency 3 2 2 3 3 3" xfId="6957" xr:uid="{00000000-0005-0000-0000-0000461B0000}"/>
    <cellStyle name="Currency 3 2 2 3 3 3 2" xfId="6958" xr:uid="{00000000-0005-0000-0000-0000471B0000}"/>
    <cellStyle name="Currency 3 2 2 3 3 3 2 2" xfId="6959" xr:uid="{00000000-0005-0000-0000-0000481B0000}"/>
    <cellStyle name="Currency 3 2 2 3 3 3 3" xfId="6960" xr:uid="{00000000-0005-0000-0000-0000491B0000}"/>
    <cellStyle name="Currency 3 2 2 3 3 3 3 2" xfId="6961" xr:uid="{00000000-0005-0000-0000-00004A1B0000}"/>
    <cellStyle name="Currency 3 2 2 3 3 3 4" xfId="6962" xr:uid="{00000000-0005-0000-0000-00004B1B0000}"/>
    <cellStyle name="Currency 3 2 2 3 3 3 4 2" xfId="6963" xr:uid="{00000000-0005-0000-0000-00004C1B0000}"/>
    <cellStyle name="Currency 3 2 2 3 3 3 5" xfId="6964" xr:uid="{00000000-0005-0000-0000-00004D1B0000}"/>
    <cellStyle name="Currency 3 2 2 3 3 3 6" xfId="6965" xr:uid="{00000000-0005-0000-0000-00004E1B0000}"/>
    <cellStyle name="Currency 3 2 2 3 3 4" xfId="6966" xr:uid="{00000000-0005-0000-0000-00004F1B0000}"/>
    <cellStyle name="Currency 3 2 2 3 3 4 2" xfId="6967" xr:uid="{00000000-0005-0000-0000-0000501B0000}"/>
    <cellStyle name="Currency 3 2 2 3 3 4 2 2" xfId="6968" xr:uid="{00000000-0005-0000-0000-0000511B0000}"/>
    <cellStyle name="Currency 3 2 2 3 3 4 3" xfId="6969" xr:uid="{00000000-0005-0000-0000-0000521B0000}"/>
    <cellStyle name="Currency 3 2 2 3 3 4 3 2" xfId="6970" xr:uid="{00000000-0005-0000-0000-0000531B0000}"/>
    <cellStyle name="Currency 3 2 2 3 3 4 4" xfId="6971" xr:uid="{00000000-0005-0000-0000-0000541B0000}"/>
    <cellStyle name="Currency 3 2 2 3 3 4 4 2" xfId="6972" xr:uid="{00000000-0005-0000-0000-0000551B0000}"/>
    <cellStyle name="Currency 3 2 2 3 3 4 5" xfId="6973" xr:uid="{00000000-0005-0000-0000-0000561B0000}"/>
    <cellStyle name="Currency 3 2 2 3 3 4 6" xfId="6974" xr:uid="{00000000-0005-0000-0000-0000571B0000}"/>
    <cellStyle name="Currency 3 2 2 3 3 5" xfId="6975" xr:uid="{00000000-0005-0000-0000-0000581B0000}"/>
    <cellStyle name="Currency 3 2 2 3 3 5 2" xfId="6976" xr:uid="{00000000-0005-0000-0000-0000591B0000}"/>
    <cellStyle name="Currency 3 2 2 3 3 5 2 2" xfId="6977" xr:uid="{00000000-0005-0000-0000-00005A1B0000}"/>
    <cellStyle name="Currency 3 2 2 3 3 5 3" xfId="6978" xr:uid="{00000000-0005-0000-0000-00005B1B0000}"/>
    <cellStyle name="Currency 3 2 2 3 3 5 3 2" xfId="6979" xr:uid="{00000000-0005-0000-0000-00005C1B0000}"/>
    <cellStyle name="Currency 3 2 2 3 3 5 4" xfId="6980" xr:uid="{00000000-0005-0000-0000-00005D1B0000}"/>
    <cellStyle name="Currency 3 2 2 3 3 5 5" xfId="6981" xr:uid="{00000000-0005-0000-0000-00005E1B0000}"/>
    <cellStyle name="Currency 3 2 2 3 3 6" xfId="6982" xr:uid="{00000000-0005-0000-0000-00005F1B0000}"/>
    <cellStyle name="Currency 3 2 2 3 3 6 2" xfId="6983" xr:uid="{00000000-0005-0000-0000-0000601B0000}"/>
    <cellStyle name="Currency 3 2 2 3 3 7" xfId="6984" xr:uid="{00000000-0005-0000-0000-0000611B0000}"/>
    <cellStyle name="Currency 3 2 2 3 3 7 2" xfId="6985" xr:uid="{00000000-0005-0000-0000-0000621B0000}"/>
    <cellStyle name="Currency 3 2 2 3 3 8" xfId="6986" xr:uid="{00000000-0005-0000-0000-0000631B0000}"/>
    <cellStyle name="Currency 3 2 2 3 3 8 2" xfId="6987" xr:uid="{00000000-0005-0000-0000-0000641B0000}"/>
    <cellStyle name="Currency 3 2 2 3 3 9" xfId="6988" xr:uid="{00000000-0005-0000-0000-0000651B0000}"/>
    <cellStyle name="Currency 3 2 2 3 4" xfId="6989" xr:uid="{00000000-0005-0000-0000-0000661B0000}"/>
    <cellStyle name="Currency 3 2 2 3 4 10" xfId="6990" xr:uid="{00000000-0005-0000-0000-0000671B0000}"/>
    <cellStyle name="Currency 3 2 2 3 4 2" xfId="6991" xr:uid="{00000000-0005-0000-0000-0000681B0000}"/>
    <cellStyle name="Currency 3 2 2 3 4 2 2" xfId="6992" xr:uid="{00000000-0005-0000-0000-0000691B0000}"/>
    <cellStyle name="Currency 3 2 2 3 4 2 2 2" xfId="6993" xr:uid="{00000000-0005-0000-0000-00006A1B0000}"/>
    <cellStyle name="Currency 3 2 2 3 4 2 3" xfId="6994" xr:uid="{00000000-0005-0000-0000-00006B1B0000}"/>
    <cellStyle name="Currency 3 2 2 3 4 2 3 2" xfId="6995" xr:uid="{00000000-0005-0000-0000-00006C1B0000}"/>
    <cellStyle name="Currency 3 2 2 3 4 2 4" xfId="6996" xr:uid="{00000000-0005-0000-0000-00006D1B0000}"/>
    <cellStyle name="Currency 3 2 2 3 4 2 4 2" xfId="6997" xr:uid="{00000000-0005-0000-0000-00006E1B0000}"/>
    <cellStyle name="Currency 3 2 2 3 4 2 5" xfId="6998" xr:uid="{00000000-0005-0000-0000-00006F1B0000}"/>
    <cellStyle name="Currency 3 2 2 3 4 2 6" xfId="6999" xr:uid="{00000000-0005-0000-0000-0000701B0000}"/>
    <cellStyle name="Currency 3 2 2 3 4 3" xfId="7000" xr:uid="{00000000-0005-0000-0000-0000711B0000}"/>
    <cellStyle name="Currency 3 2 2 3 4 3 2" xfId="7001" xr:uid="{00000000-0005-0000-0000-0000721B0000}"/>
    <cellStyle name="Currency 3 2 2 3 4 3 2 2" xfId="7002" xr:uid="{00000000-0005-0000-0000-0000731B0000}"/>
    <cellStyle name="Currency 3 2 2 3 4 3 3" xfId="7003" xr:uid="{00000000-0005-0000-0000-0000741B0000}"/>
    <cellStyle name="Currency 3 2 2 3 4 3 3 2" xfId="7004" xr:uid="{00000000-0005-0000-0000-0000751B0000}"/>
    <cellStyle name="Currency 3 2 2 3 4 3 4" xfId="7005" xr:uid="{00000000-0005-0000-0000-0000761B0000}"/>
    <cellStyle name="Currency 3 2 2 3 4 3 4 2" xfId="7006" xr:uid="{00000000-0005-0000-0000-0000771B0000}"/>
    <cellStyle name="Currency 3 2 2 3 4 3 5" xfId="7007" xr:uid="{00000000-0005-0000-0000-0000781B0000}"/>
    <cellStyle name="Currency 3 2 2 3 4 3 6" xfId="7008" xr:uid="{00000000-0005-0000-0000-0000791B0000}"/>
    <cellStyle name="Currency 3 2 2 3 4 4" xfId="7009" xr:uid="{00000000-0005-0000-0000-00007A1B0000}"/>
    <cellStyle name="Currency 3 2 2 3 4 4 2" xfId="7010" xr:uid="{00000000-0005-0000-0000-00007B1B0000}"/>
    <cellStyle name="Currency 3 2 2 3 4 4 2 2" xfId="7011" xr:uid="{00000000-0005-0000-0000-00007C1B0000}"/>
    <cellStyle name="Currency 3 2 2 3 4 4 3" xfId="7012" xr:uid="{00000000-0005-0000-0000-00007D1B0000}"/>
    <cellStyle name="Currency 3 2 2 3 4 4 3 2" xfId="7013" xr:uid="{00000000-0005-0000-0000-00007E1B0000}"/>
    <cellStyle name="Currency 3 2 2 3 4 4 4" xfId="7014" xr:uid="{00000000-0005-0000-0000-00007F1B0000}"/>
    <cellStyle name="Currency 3 2 2 3 4 4 4 2" xfId="7015" xr:uid="{00000000-0005-0000-0000-0000801B0000}"/>
    <cellStyle name="Currency 3 2 2 3 4 4 5" xfId="7016" xr:uid="{00000000-0005-0000-0000-0000811B0000}"/>
    <cellStyle name="Currency 3 2 2 3 4 4 6" xfId="7017" xr:uid="{00000000-0005-0000-0000-0000821B0000}"/>
    <cellStyle name="Currency 3 2 2 3 4 5" xfId="7018" xr:uid="{00000000-0005-0000-0000-0000831B0000}"/>
    <cellStyle name="Currency 3 2 2 3 4 5 2" xfId="7019" xr:uid="{00000000-0005-0000-0000-0000841B0000}"/>
    <cellStyle name="Currency 3 2 2 3 4 5 2 2" xfId="7020" xr:uid="{00000000-0005-0000-0000-0000851B0000}"/>
    <cellStyle name="Currency 3 2 2 3 4 5 3" xfId="7021" xr:uid="{00000000-0005-0000-0000-0000861B0000}"/>
    <cellStyle name="Currency 3 2 2 3 4 5 3 2" xfId="7022" xr:uid="{00000000-0005-0000-0000-0000871B0000}"/>
    <cellStyle name="Currency 3 2 2 3 4 5 4" xfId="7023" xr:uid="{00000000-0005-0000-0000-0000881B0000}"/>
    <cellStyle name="Currency 3 2 2 3 4 5 5" xfId="7024" xr:uid="{00000000-0005-0000-0000-0000891B0000}"/>
    <cellStyle name="Currency 3 2 2 3 4 6" xfId="7025" xr:uid="{00000000-0005-0000-0000-00008A1B0000}"/>
    <cellStyle name="Currency 3 2 2 3 4 6 2" xfId="7026" xr:uid="{00000000-0005-0000-0000-00008B1B0000}"/>
    <cellStyle name="Currency 3 2 2 3 4 7" xfId="7027" xr:uid="{00000000-0005-0000-0000-00008C1B0000}"/>
    <cellStyle name="Currency 3 2 2 3 4 7 2" xfId="7028" xr:uid="{00000000-0005-0000-0000-00008D1B0000}"/>
    <cellStyle name="Currency 3 2 2 3 4 8" xfId="7029" xr:uid="{00000000-0005-0000-0000-00008E1B0000}"/>
    <cellStyle name="Currency 3 2 2 3 4 8 2" xfId="7030" xr:uid="{00000000-0005-0000-0000-00008F1B0000}"/>
    <cellStyle name="Currency 3 2 2 3 4 9" xfId="7031" xr:uid="{00000000-0005-0000-0000-0000901B0000}"/>
    <cellStyle name="Currency 3 2 2 3 5" xfId="7032" xr:uid="{00000000-0005-0000-0000-0000911B0000}"/>
    <cellStyle name="Currency 3 2 2 3 5 2" xfId="7033" xr:uid="{00000000-0005-0000-0000-0000921B0000}"/>
    <cellStyle name="Currency 3 2 2 3 5 2 2" xfId="7034" xr:uid="{00000000-0005-0000-0000-0000931B0000}"/>
    <cellStyle name="Currency 3 2 2 3 5 3" xfId="7035" xr:uid="{00000000-0005-0000-0000-0000941B0000}"/>
    <cellStyle name="Currency 3 2 2 3 5 3 2" xfId="7036" xr:uid="{00000000-0005-0000-0000-0000951B0000}"/>
    <cellStyle name="Currency 3 2 2 3 5 4" xfId="7037" xr:uid="{00000000-0005-0000-0000-0000961B0000}"/>
    <cellStyle name="Currency 3 2 2 3 5 4 2" xfId="7038" xr:uid="{00000000-0005-0000-0000-0000971B0000}"/>
    <cellStyle name="Currency 3 2 2 3 5 5" xfId="7039" xr:uid="{00000000-0005-0000-0000-0000981B0000}"/>
    <cellStyle name="Currency 3 2 2 3 5 6" xfId="7040" xr:uid="{00000000-0005-0000-0000-0000991B0000}"/>
    <cellStyle name="Currency 3 2 2 3 6" xfId="7041" xr:uid="{00000000-0005-0000-0000-00009A1B0000}"/>
    <cellStyle name="Currency 3 2 2 3 6 2" xfId="7042" xr:uid="{00000000-0005-0000-0000-00009B1B0000}"/>
    <cellStyle name="Currency 3 2 2 3 6 2 2" xfId="7043" xr:uid="{00000000-0005-0000-0000-00009C1B0000}"/>
    <cellStyle name="Currency 3 2 2 3 6 3" xfId="7044" xr:uid="{00000000-0005-0000-0000-00009D1B0000}"/>
    <cellStyle name="Currency 3 2 2 3 6 3 2" xfId="7045" xr:uid="{00000000-0005-0000-0000-00009E1B0000}"/>
    <cellStyle name="Currency 3 2 2 3 6 4" xfId="7046" xr:uid="{00000000-0005-0000-0000-00009F1B0000}"/>
    <cellStyle name="Currency 3 2 2 3 6 4 2" xfId="7047" xr:uid="{00000000-0005-0000-0000-0000A01B0000}"/>
    <cellStyle name="Currency 3 2 2 3 6 5" xfId="7048" xr:uid="{00000000-0005-0000-0000-0000A11B0000}"/>
    <cellStyle name="Currency 3 2 2 3 6 6" xfId="7049" xr:uid="{00000000-0005-0000-0000-0000A21B0000}"/>
    <cellStyle name="Currency 3 2 2 3 7" xfId="7050" xr:uid="{00000000-0005-0000-0000-0000A31B0000}"/>
    <cellStyle name="Currency 3 2 2 3 7 2" xfId="7051" xr:uid="{00000000-0005-0000-0000-0000A41B0000}"/>
    <cellStyle name="Currency 3 2 2 3 7 2 2" xfId="7052" xr:uid="{00000000-0005-0000-0000-0000A51B0000}"/>
    <cellStyle name="Currency 3 2 2 3 7 3" xfId="7053" xr:uid="{00000000-0005-0000-0000-0000A61B0000}"/>
    <cellStyle name="Currency 3 2 2 3 7 3 2" xfId="7054" xr:uid="{00000000-0005-0000-0000-0000A71B0000}"/>
    <cellStyle name="Currency 3 2 2 3 7 4" xfId="7055" xr:uid="{00000000-0005-0000-0000-0000A81B0000}"/>
    <cellStyle name="Currency 3 2 2 3 7 4 2" xfId="7056" xr:uid="{00000000-0005-0000-0000-0000A91B0000}"/>
    <cellStyle name="Currency 3 2 2 3 7 5" xfId="7057" xr:uid="{00000000-0005-0000-0000-0000AA1B0000}"/>
    <cellStyle name="Currency 3 2 2 3 7 6" xfId="7058" xr:uid="{00000000-0005-0000-0000-0000AB1B0000}"/>
    <cellStyle name="Currency 3 2 2 3 8" xfId="7059" xr:uid="{00000000-0005-0000-0000-0000AC1B0000}"/>
    <cellStyle name="Currency 3 2 2 3 8 2" xfId="7060" xr:uid="{00000000-0005-0000-0000-0000AD1B0000}"/>
    <cellStyle name="Currency 3 2 2 3 8 2 2" xfId="7061" xr:uid="{00000000-0005-0000-0000-0000AE1B0000}"/>
    <cellStyle name="Currency 3 2 2 3 8 3" xfId="7062" xr:uid="{00000000-0005-0000-0000-0000AF1B0000}"/>
    <cellStyle name="Currency 3 2 2 3 8 3 2" xfId="7063" xr:uid="{00000000-0005-0000-0000-0000B01B0000}"/>
    <cellStyle name="Currency 3 2 2 3 8 4" xfId="7064" xr:uid="{00000000-0005-0000-0000-0000B11B0000}"/>
    <cellStyle name="Currency 3 2 2 3 8 5" xfId="7065" xr:uid="{00000000-0005-0000-0000-0000B21B0000}"/>
    <cellStyle name="Currency 3 2 2 3 9" xfId="7066" xr:uid="{00000000-0005-0000-0000-0000B31B0000}"/>
    <cellStyle name="Currency 3 2 2 3 9 2" xfId="7067" xr:uid="{00000000-0005-0000-0000-0000B41B0000}"/>
    <cellStyle name="Currency 3 2 2 4" xfId="7068" xr:uid="{00000000-0005-0000-0000-0000B51B0000}"/>
    <cellStyle name="Currency 3 2 2 4 10" xfId="7069" xr:uid="{00000000-0005-0000-0000-0000B61B0000}"/>
    <cellStyle name="Currency 3 2 2 4 10 2" xfId="7070" xr:uid="{00000000-0005-0000-0000-0000B71B0000}"/>
    <cellStyle name="Currency 3 2 2 4 11" xfId="7071" xr:uid="{00000000-0005-0000-0000-0000B81B0000}"/>
    <cellStyle name="Currency 3 2 2 4 11 2" xfId="7072" xr:uid="{00000000-0005-0000-0000-0000B91B0000}"/>
    <cellStyle name="Currency 3 2 2 4 12" xfId="7073" xr:uid="{00000000-0005-0000-0000-0000BA1B0000}"/>
    <cellStyle name="Currency 3 2 2 4 13" xfId="7074" xr:uid="{00000000-0005-0000-0000-0000BB1B0000}"/>
    <cellStyle name="Currency 3 2 2 4 2" xfId="7075" xr:uid="{00000000-0005-0000-0000-0000BC1B0000}"/>
    <cellStyle name="Currency 3 2 2 4 2 10" xfId="7076" xr:uid="{00000000-0005-0000-0000-0000BD1B0000}"/>
    <cellStyle name="Currency 3 2 2 4 2 11" xfId="7077" xr:uid="{00000000-0005-0000-0000-0000BE1B0000}"/>
    <cellStyle name="Currency 3 2 2 4 2 2" xfId="7078" xr:uid="{00000000-0005-0000-0000-0000BF1B0000}"/>
    <cellStyle name="Currency 3 2 2 4 2 2 2" xfId="7079" xr:uid="{00000000-0005-0000-0000-0000C01B0000}"/>
    <cellStyle name="Currency 3 2 2 4 2 2 2 2" xfId="7080" xr:uid="{00000000-0005-0000-0000-0000C11B0000}"/>
    <cellStyle name="Currency 3 2 2 4 2 2 3" xfId="7081" xr:uid="{00000000-0005-0000-0000-0000C21B0000}"/>
    <cellStyle name="Currency 3 2 2 4 2 2 3 2" xfId="7082" xr:uid="{00000000-0005-0000-0000-0000C31B0000}"/>
    <cellStyle name="Currency 3 2 2 4 2 2 4" xfId="7083" xr:uid="{00000000-0005-0000-0000-0000C41B0000}"/>
    <cellStyle name="Currency 3 2 2 4 2 2 4 2" xfId="7084" xr:uid="{00000000-0005-0000-0000-0000C51B0000}"/>
    <cellStyle name="Currency 3 2 2 4 2 2 5" xfId="7085" xr:uid="{00000000-0005-0000-0000-0000C61B0000}"/>
    <cellStyle name="Currency 3 2 2 4 2 2 6" xfId="7086" xr:uid="{00000000-0005-0000-0000-0000C71B0000}"/>
    <cellStyle name="Currency 3 2 2 4 2 3" xfId="7087" xr:uid="{00000000-0005-0000-0000-0000C81B0000}"/>
    <cellStyle name="Currency 3 2 2 4 2 3 2" xfId="7088" xr:uid="{00000000-0005-0000-0000-0000C91B0000}"/>
    <cellStyle name="Currency 3 2 2 4 2 3 2 2" xfId="7089" xr:uid="{00000000-0005-0000-0000-0000CA1B0000}"/>
    <cellStyle name="Currency 3 2 2 4 2 3 3" xfId="7090" xr:uid="{00000000-0005-0000-0000-0000CB1B0000}"/>
    <cellStyle name="Currency 3 2 2 4 2 3 3 2" xfId="7091" xr:uid="{00000000-0005-0000-0000-0000CC1B0000}"/>
    <cellStyle name="Currency 3 2 2 4 2 3 4" xfId="7092" xr:uid="{00000000-0005-0000-0000-0000CD1B0000}"/>
    <cellStyle name="Currency 3 2 2 4 2 3 4 2" xfId="7093" xr:uid="{00000000-0005-0000-0000-0000CE1B0000}"/>
    <cellStyle name="Currency 3 2 2 4 2 3 5" xfId="7094" xr:uid="{00000000-0005-0000-0000-0000CF1B0000}"/>
    <cellStyle name="Currency 3 2 2 4 2 3 6" xfId="7095" xr:uid="{00000000-0005-0000-0000-0000D01B0000}"/>
    <cellStyle name="Currency 3 2 2 4 2 4" xfId="7096" xr:uid="{00000000-0005-0000-0000-0000D11B0000}"/>
    <cellStyle name="Currency 3 2 2 4 2 4 2" xfId="7097" xr:uid="{00000000-0005-0000-0000-0000D21B0000}"/>
    <cellStyle name="Currency 3 2 2 4 2 4 2 2" xfId="7098" xr:uid="{00000000-0005-0000-0000-0000D31B0000}"/>
    <cellStyle name="Currency 3 2 2 4 2 4 3" xfId="7099" xr:uid="{00000000-0005-0000-0000-0000D41B0000}"/>
    <cellStyle name="Currency 3 2 2 4 2 4 3 2" xfId="7100" xr:uid="{00000000-0005-0000-0000-0000D51B0000}"/>
    <cellStyle name="Currency 3 2 2 4 2 4 4" xfId="7101" xr:uid="{00000000-0005-0000-0000-0000D61B0000}"/>
    <cellStyle name="Currency 3 2 2 4 2 4 4 2" xfId="7102" xr:uid="{00000000-0005-0000-0000-0000D71B0000}"/>
    <cellStyle name="Currency 3 2 2 4 2 4 5" xfId="7103" xr:uid="{00000000-0005-0000-0000-0000D81B0000}"/>
    <cellStyle name="Currency 3 2 2 4 2 4 6" xfId="7104" xr:uid="{00000000-0005-0000-0000-0000D91B0000}"/>
    <cellStyle name="Currency 3 2 2 4 2 5" xfId="7105" xr:uid="{00000000-0005-0000-0000-0000DA1B0000}"/>
    <cellStyle name="Currency 3 2 2 4 2 5 2" xfId="7106" xr:uid="{00000000-0005-0000-0000-0000DB1B0000}"/>
    <cellStyle name="Currency 3 2 2 4 2 5 2 2" xfId="7107" xr:uid="{00000000-0005-0000-0000-0000DC1B0000}"/>
    <cellStyle name="Currency 3 2 2 4 2 5 3" xfId="7108" xr:uid="{00000000-0005-0000-0000-0000DD1B0000}"/>
    <cellStyle name="Currency 3 2 2 4 2 5 3 2" xfId="7109" xr:uid="{00000000-0005-0000-0000-0000DE1B0000}"/>
    <cellStyle name="Currency 3 2 2 4 2 5 4" xfId="7110" xr:uid="{00000000-0005-0000-0000-0000DF1B0000}"/>
    <cellStyle name="Currency 3 2 2 4 2 5 4 2" xfId="7111" xr:uid="{00000000-0005-0000-0000-0000E01B0000}"/>
    <cellStyle name="Currency 3 2 2 4 2 5 5" xfId="7112" xr:uid="{00000000-0005-0000-0000-0000E11B0000}"/>
    <cellStyle name="Currency 3 2 2 4 2 5 6" xfId="7113" xr:uid="{00000000-0005-0000-0000-0000E21B0000}"/>
    <cellStyle name="Currency 3 2 2 4 2 6" xfId="7114" xr:uid="{00000000-0005-0000-0000-0000E31B0000}"/>
    <cellStyle name="Currency 3 2 2 4 2 6 2" xfId="7115" xr:uid="{00000000-0005-0000-0000-0000E41B0000}"/>
    <cellStyle name="Currency 3 2 2 4 2 6 2 2" xfId="7116" xr:uid="{00000000-0005-0000-0000-0000E51B0000}"/>
    <cellStyle name="Currency 3 2 2 4 2 6 3" xfId="7117" xr:uid="{00000000-0005-0000-0000-0000E61B0000}"/>
    <cellStyle name="Currency 3 2 2 4 2 6 3 2" xfId="7118" xr:uid="{00000000-0005-0000-0000-0000E71B0000}"/>
    <cellStyle name="Currency 3 2 2 4 2 6 4" xfId="7119" xr:uid="{00000000-0005-0000-0000-0000E81B0000}"/>
    <cellStyle name="Currency 3 2 2 4 2 6 5" xfId="7120" xr:uid="{00000000-0005-0000-0000-0000E91B0000}"/>
    <cellStyle name="Currency 3 2 2 4 2 7" xfId="7121" xr:uid="{00000000-0005-0000-0000-0000EA1B0000}"/>
    <cellStyle name="Currency 3 2 2 4 2 7 2" xfId="7122" xr:uid="{00000000-0005-0000-0000-0000EB1B0000}"/>
    <cellStyle name="Currency 3 2 2 4 2 8" xfId="7123" xr:uid="{00000000-0005-0000-0000-0000EC1B0000}"/>
    <cellStyle name="Currency 3 2 2 4 2 8 2" xfId="7124" xr:uid="{00000000-0005-0000-0000-0000ED1B0000}"/>
    <cellStyle name="Currency 3 2 2 4 2 9" xfId="7125" xr:uid="{00000000-0005-0000-0000-0000EE1B0000}"/>
    <cellStyle name="Currency 3 2 2 4 2 9 2" xfId="7126" xr:uid="{00000000-0005-0000-0000-0000EF1B0000}"/>
    <cellStyle name="Currency 3 2 2 4 3" xfId="7127" xr:uid="{00000000-0005-0000-0000-0000F01B0000}"/>
    <cellStyle name="Currency 3 2 2 4 3 10" xfId="7128" xr:uid="{00000000-0005-0000-0000-0000F11B0000}"/>
    <cellStyle name="Currency 3 2 2 4 3 2" xfId="7129" xr:uid="{00000000-0005-0000-0000-0000F21B0000}"/>
    <cellStyle name="Currency 3 2 2 4 3 2 2" xfId="7130" xr:uid="{00000000-0005-0000-0000-0000F31B0000}"/>
    <cellStyle name="Currency 3 2 2 4 3 2 2 2" xfId="7131" xr:uid="{00000000-0005-0000-0000-0000F41B0000}"/>
    <cellStyle name="Currency 3 2 2 4 3 2 3" xfId="7132" xr:uid="{00000000-0005-0000-0000-0000F51B0000}"/>
    <cellStyle name="Currency 3 2 2 4 3 2 3 2" xfId="7133" xr:uid="{00000000-0005-0000-0000-0000F61B0000}"/>
    <cellStyle name="Currency 3 2 2 4 3 2 4" xfId="7134" xr:uid="{00000000-0005-0000-0000-0000F71B0000}"/>
    <cellStyle name="Currency 3 2 2 4 3 2 4 2" xfId="7135" xr:uid="{00000000-0005-0000-0000-0000F81B0000}"/>
    <cellStyle name="Currency 3 2 2 4 3 2 5" xfId="7136" xr:uid="{00000000-0005-0000-0000-0000F91B0000}"/>
    <cellStyle name="Currency 3 2 2 4 3 2 6" xfId="7137" xr:uid="{00000000-0005-0000-0000-0000FA1B0000}"/>
    <cellStyle name="Currency 3 2 2 4 3 3" xfId="7138" xr:uid="{00000000-0005-0000-0000-0000FB1B0000}"/>
    <cellStyle name="Currency 3 2 2 4 3 3 2" xfId="7139" xr:uid="{00000000-0005-0000-0000-0000FC1B0000}"/>
    <cellStyle name="Currency 3 2 2 4 3 3 2 2" xfId="7140" xr:uid="{00000000-0005-0000-0000-0000FD1B0000}"/>
    <cellStyle name="Currency 3 2 2 4 3 3 3" xfId="7141" xr:uid="{00000000-0005-0000-0000-0000FE1B0000}"/>
    <cellStyle name="Currency 3 2 2 4 3 3 3 2" xfId="7142" xr:uid="{00000000-0005-0000-0000-0000FF1B0000}"/>
    <cellStyle name="Currency 3 2 2 4 3 3 4" xfId="7143" xr:uid="{00000000-0005-0000-0000-0000001C0000}"/>
    <cellStyle name="Currency 3 2 2 4 3 3 4 2" xfId="7144" xr:uid="{00000000-0005-0000-0000-0000011C0000}"/>
    <cellStyle name="Currency 3 2 2 4 3 3 5" xfId="7145" xr:uid="{00000000-0005-0000-0000-0000021C0000}"/>
    <cellStyle name="Currency 3 2 2 4 3 3 6" xfId="7146" xr:uid="{00000000-0005-0000-0000-0000031C0000}"/>
    <cellStyle name="Currency 3 2 2 4 3 4" xfId="7147" xr:uid="{00000000-0005-0000-0000-0000041C0000}"/>
    <cellStyle name="Currency 3 2 2 4 3 4 2" xfId="7148" xr:uid="{00000000-0005-0000-0000-0000051C0000}"/>
    <cellStyle name="Currency 3 2 2 4 3 4 2 2" xfId="7149" xr:uid="{00000000-0005-0000-0000-0000061C0000}"/>
    <cellStyle name="Currency 3 2 2 4 3 4 3" xfId="7150" xr:uid="{00000000-0005-0000-0000-0000071C0000}"/>
    <cellStyle name="Currency 3 2 2 4 3 4 3 2" xfId="7151" xr:uid="{00000000-0005-0000-0000-0000081C0000}"/>
    <cellStyle name="Currency 3 2 2 4 3 4 4" xfId="7152" xr:uid="{00000000-0005-0000-0000-0000091C0000}"/>
    <cellStyle name="Currency 3 2 2 4 3 4 4 2" xfId="7153" xr:uid="{00000000-0005-0000-0000-00000A1C0000}"/>
    <cellStyle name="Currency 3 2 2 4 3 4 5" xfId="7154" xr:uid="{00000000-0005-0000-0000-00000B1C0000}"/>
    <cellStyle name="Currency 3 2 2 4 3 4 6" xfId="7155" xr:uid="{00000000-0005-0000-0000-00000C1C0000}"/>
    <cellStyle name="Currency 3 2 2 4 3 5" xfId="7156" xr:uid="{00000000-0005-0000-0000-00000D1C0000}"/>
    <cellStyle name="Currency 3 2 2 4 3 5 2" xfId="7157" xr:uid="{00000000-0005-0000-0000-00000E1C0000}"/>
    <cellStyle name="Currency 3 2 2 4 3 5 2 2" xfId="7158" xr:uid="{00000000-0005-0000-0000-00000F1C0000}"/>
    <cellStyle name="Currency 3 2 2 4 3 5 3" xfId="7159" xr:uid="{00000000-0005-0000-0000-0000101C0000}"/>
    <cellStyle name="Currency 3 2 2 4 3 5 3 2" xfId="7160" xr:uid="{00000000-0005-0000-0000-0000111C0000}"/>
    <cellStyle name="Currency 3 2 2 4 3 5 4" xfId="7161" xr:uid="{00000000-0005-0000-0000-0000121C0000}"/>
    <cellStyle name="Currency 3 2 2 4 3 5 5" xfId="7162" xr:uid="{00000000-0005-0000-0000-0000131C0000}"/>
    <cellStyle name="Currency 3 2 2 4 3 6" xfId="7163" xr:uid="{00000000-0005-0000-0000-0000141C0000}"/>
    <cellStyle name="Currency 3 2 2 4 3 6 2" xfId="7164" xr:uid="{00000000-0005-0000-0000-0000151C0000}"/>
    <cellStyle name="Currency 3 2 2 4 3 7" xfId="7165" xr:uid="{00000000-0005-0000-0000-0000161C0000}"/>
    <cellStyle name="Currency 3 2 2 4 3 7 2" xfId="7166" xr:uid="{00000000-0005-0000-0000-0000171C0000}"/>
    <cellStyle name="Currency 3 2 2 4 3 8" xfId="7167" xr:uid="{00000000-0005-0000-0000-0000181C0000}"/>
    <cellStyle name="Currency 3 2 2 4 3 8 2" xfId="7168" xr:uid="{00000000-0005-0000-0000-0000191C0000}"/>
    <cellStyle name="Currency 3 2 2 4 3 9" xfId="7169" xr:uid="{00000000-0005-0000-0000-00001A1C0000}"/>
    <cellStyle name="Currency 3 2 2 4 4" xfId="7170" xr:uid="{00000000-0005-0000-0000-00001B1C0000}"/>
    <cellStyle name="Currency 3 2 2 4 4 10" xfId="7171" xr:uid="{00000000-0005-0000-0000-00001C1C0000}"/>
    <cellStyle name="Currency 3 2 2 4 4 2" xfId="7172" xr:uid="{00000000-0005-0000-0000-00001D1C0000}"/>
    <cellStyle name="Currency 3 2 2 4 4 2 2" xfId="7173" xr:uid="{00000000-0005-0000-0000-00001E1C0000}"/>
    <cellStyle name="Currency 3 2 2 4 4 2 2 2" xfId="7174" xr:uid="{00000000-0005-0000-0000-00001F1C0000}"/>
    <cellStyle name="Currency 3 2 2 4 4 2 3" xfId="7175" xr:uid="{00000000-0005-0000-0000-0000201C0000}"/>
    <cellStyle name="Currency 3 2 2 4 4 2 3 2" xfId="7176" xr:uid="{00000000-0005-0000-0000-0000211C0000}"/>
    <cellStyle name="Currency 3 2 2 4 4 2 4" xfId="7177" xr:uid="{00000000-0005-0000-0000-0000221C0000}"/>
    <cellStyle name="Currency 3 2 2 4 4 2 4 2" xfId="7178" xr:uid="{00000000-0005-0000-0000-0000231C0000}"/>
    <cellStyle name="Currency 3 2 2 4 4 2 5" xfId="7179" xr:uid="{00000000-0005-0000-0000-0000241C0000}"/>
    <cellStyle name="Currency 3 2 2 4 4 2 6" xfId="7180" xr:uid="{00000000-0005-0000-0000-0000251C0000}"/>
    <cellStyle name="Currency 3 2 2 4 4 3" xfId="7181" xr:uid="{00000000-0005-0000-0000-0000261C0000}"/>
    <cellStyle name="Currency 3 2 2 4 4 3 2" xfId="7182" xr:uid="{00000000-0005-0000-0000-0000271C0000}"/>
    <cellStyle name="Currency 3 2 2 4 4 3 2 2" xfId="7183" xr:uid="{00000000-0005-0000-0000-0000281C0000}"/>
    <cellStyle name="Currency 3 2 2 4 4 3 3" xfId="7184" xr:uid="{00000000-0005-0000-0000-0000291C0000}"/>
    <cellStyle name="Currency 3 2 2 4 4 3 3 2" xfId="7185" xr:uid="{00000000-0005-0000-0000-00002A1C0000}"/>
    <cellStyle name="Currency 3 2 2 4 4 3 4" xfId="7186" xr:uid="{00000000-0005-0000-0000-00002B1C0000}"/>
    <cellStyle name="Currency 3 2 2 4 4 3 4 2" xfId="7187" xr:uid="{00000000-0005-0000-0000-00002C1C0000}"/>
    <cellStyle name="Currency 3 2 2 4 4 3 5" xfId="7188" xr:uid="{00000000-0005-0000-0000-00002D1C0000}"/>
    <cellStyle name="Currency 3 2 2 4 4 3 6" xfId="7189" xr:uid="{00000000-0005-0000-0000-00002E1C0000}"/>
    <cellStyle name="Currency 3 2 2 4 4 4" xfId="7190" xr:uid="{00000000-0005-0000-0000-00002F1C0000}"/>
    <cellStyle name="Currency 3 2 2 4 4 4 2" xfId="7191" xr:uid="{00000000-0005-0000-0000-0000301C0000}"/>
    <cellStyle name="Currency 3 2 2 4 4 4 2 2" xfId="7192" xr:uid="{00000000-0005-0000-0000-0000311C0000}"/>
    <cellStyle name="Currency 3 2 2 4 4 4 3" xfId="7193" xr:uid="{00000000-0005-0000-0000-0000321C0000}"/>
    <cellStyle name="Currency 3 2 2 4 4 4 3 2" xfId="7194" xr:uid="{00000000-0005-0000-0000-0000331C0000}"/>
    <cellStyle name="Currency 3 2 2 4 4 4 4" xfId="7195" xr:uid="{00000000-0005-0000-0000-0000341C0000}"/>
    <cellStyle name="Currency 3 2 2 4 4 4 4 2" xfId="7196" xr:uid="{00000000-0005-0000-0000-0000351C0000}"/>
    <cellStyle name="Currency 3 2 2 4 4 4 5" xfId="7197" xr:uid="{00000000-0005-0000-0000-0000361C0000}"/>
    <cellStyle name="Currency 3 2 2 4 4 4 6" xfId="7198" xr:uid="{00000000-0005-0000-0000-0000371C0000}"/>
    <cellStyle name="Currency 3 2 2 4 4 5" xfId="7199" xr:uid="{00000000-0005-0000-0000-0000381C0000}"/>
    <cellStyle name="Currency 3 2 2 4 4 5 2" xfId="7200" xr:uid="{00000000-0005-0000-0000-0000391C0000}"/>
    <cellStyle name="Currency 3 2 2 4 4 5 2 2" xfId="7201" xr:uid="{00000000-0005-0000-0000-00003A1C0000}"/>
    <cellStyle name="Currency 3 2 2 4 4 5 3" xfId="7202" xr:uid="{00000000-0005-0000-0000-00003B1C0000}"/>
    <cellStyle name="Currency 3 2 2 4 4 5 3 2" xfId="7203" xr:uid="{00000000-0005-0000-0000-00003C1C0000}"/>
    <cellStyle name="Currency 3 2 2 4 4 5 4" xfId="7204" xr:uid="{00000000-0005-0000-0000-00003D1C0000}"/>
    <cellStyle name="Currency 3 2 2 4 4 5 5" xfId="7205" xr:uid="{00000000-0005-0000-0000-00003E1C0000}"/>
    <cellStyle name="Currency 3 2 2 4 4 6" xfId="7206" xr:uid="{00000000-0005-0000-0000-00003F1C0000}"/>
    <cellStyle name="Currency 3 2 2 4 4 6 2" xfId="7207" xr:uid="{00000000-0005-0000-0000-0000401C0000}"/>
    <cellStyle name="Currency 3 2 2 4 4 7" xfId="7208" xr:uid="{00000000-0005-0000-0000-0000411C0000}"/>
    <cellStyle name="Currency 3 2 2 4 4 7 2" xfId="7209" xr:uid="{00000000-0005-0000-0000-0000421C0000}"/>
    <cellStyle name="Currency 3 2 2 4 4 8" xfId="7210" xr:uid="{00000000-0005-0000-0000-0000431C0000}"/>
    <cellStyle name="Currency 3 2 2 4 4 8 2" xfId="7211" xr:uid="{00000000-0005-0000-0000-0000441C0000}"/>
    <cellStyle name="Currency 3 2 2 4 4 9" xfId="7212" xr:uid="{00000000-0005-0000-0000-0000451C0000}"/>
    <cellStyle name="Currency 3 2 2 4 5" xfId="7213" xr:uid="{00000000-0005-0000-0000-0000461C0000}"/>
    <cellStyle name="Currency 3 2 2 4 5 2" xfId="7214" xr:uid="{00000000-0005-0000-0000-0000471C0000}"/>
    <cellStyle name="Currency 3 2 2 4 5 2 2" xfId="7215" xr:uid="{00000000-0005-0000-0000-0000481C0000}"/>
    <cellStyle name="Currency 3 2 2 4 5 3" xfId="7216" xr:uid="{00000000-0005-0000-0000-0000491C0000}"/>
    <cellStyle name="Currency 3 2 2 4 5 3 2" xfId="7217" xr:uid="{00000000-0005-0000-0000-00004A1C0000}"/>
    <cellStyle name="Currency 3 2 2 4 5 4" xfId="7218" xr:uid="{00000000-0005-0000-0000-00004B1C0000}"/>
    <cellStyle name="Currency 3 2 2 4 5 4 2" xfId="7219" xr:uid="{00000000-0005-0000-0000-00004C1C0000}"/>
    <cellStyle name="Currency 3 2 2 4 5 5" xfId="7220" xr:uid="{00000000-0005-0000-0000-00004D1C0000}"/>
    <cellStyle name="Currency 3 2 2 4 5 6" xfId="7221" xr:uid="{00000000-0005-0000-0000-00004E1C0000}"/>
    <cellStyle name="Currency 3 2 2 4 6" xfId="7222" xr:uid="{00000000-0005-0000-0000-00004F1C0000}"/>
    <cellStyle name="Currency 3 2 2 4 6 2" xfId="7223" xr:uid="{00000000-0005-0000-0000-0000501C0000}"/>
    <cellStyle name="Currency 3 2 2 4 6 2 2" xfId="7224" xr:uid="{00000000-0005-0000-0000-0000511C0000}"/>
    <cellStyle name="Currency 3 2 2 4 6 3" xfId="7225" xr:uid="{00000000-0005-0000-0000-0000521C0000}"/>
    <cellStyle name="Currency 3 2 2 4 6 3 2" xfId="7226" xr:uid="{00000000-0005-0000-0000-0000531C0000}"/>
    <cellStyle name="Currency 3 2 2 4 6 4" xfId="7227" xr:uid="{00000000-0005-0000-0000-0000541C0000}"/>
    <cellStyle name="Currency 3 2 2 4 6 4 2" xfId="7228" xr:uid="{00000000-0005-0000-0000-0000551C0000}"/>
    <cellStyle name="Currency 3 2 2 4 6 5" xfId="7229" xr:uid="{00000000-0005-0000-0000-0000561C0000}"/>
    <cellStyle name="Currency 3 2 2 4 6 6" xfId="7230" xr:uid="{00000000-0005-0000-0000-0000571C0000}"/>
    <cellStyle name="Currency 3 2 2 4 7" xfId="7231" xr:uid="{00000000-0005-0000-0000-0000581C0000}"/>
    <cellStyle name="Currency 3 2 2 4 7 2" xfId="7232" xr:uid="{00000000-0005-0000-0000-0000591C0000}"/>
    <cellStyle name="Currency 3 2 2 4 7 2 2" xfId="7233" xr:uid="{00000000-0005-0000-0000-00005A1C0000}"/>
    <cellStyle name="Currency 3 2 2 4 7 3" xfId="7234" xr:uid="{00000000-0005-0000-0000-00005B1C0000}"/>
    <cellStyle name="Currency 3 2 2 4 7 3 2" xfId="7235" xr:uid="{00000000-0005-0000-0000-00005C1C0000}"/>
    <cellStyle name="Currency 3 2 2 4 7 4" xfId="7236" xr:uid="{00000000-0005-0000-0000-00005D1C0000}"/>
    <cellStyle name="Currency 3 2 2 4 7 4 2" xfId="7237" xr:uid="{00000000-0005-0000-0000-00005E1C0000}"/>
    <cellStyle name="Currency 3 2 2 4 7 5" xfId="7238" xr:uid="{00000000-0005-0000-0000-00005F1C0000}"/>
    <cellStyle name="Currency 3 2 2 4 7 6" xfId="7239" xr:uid="{00000000-0005-0000-0000-0000601C0000}"/>
    <cellStyle name="Currency 3 2 2 4 8" xfId="7240" xr:uid="{00000000-0005-0000-0000-0000611C0000}"/>
    <cellStyle name="Currency 3 2 2 4 8 2" xfId="7241" xr:uid="{00000000-0005-0000-0000-0000621C0000}"/>
    <cellStyle name="Currency 3 2 2 4 8 2 2" xfId="7242" xr:uid="{00000000-0005-0000-0000-0000631C0000}"/>
    <cellStyle name="Currency 3 2 2 4 8 3" xfId="7243" xr:uid="{00000000-0005-0000-0000-0000641C0000}"/>
    <cellStyle name="Currency 3 2 2 4 8 3 2" xfId="7244" xr:uid="{00000000-0005-0000-0000-0000651C0000}"/>
    <cellStyle name="Currency 3 2 2 4 8 4" xfId="7245" xr:uid="{00000000-0005-0000-0000-0000661C0000}"/>
    <cellStyle name="Currency 3 2 2 4 8 5" xfId="7246" xr:uid="{00000000-0005-0000-0000-0000671C0000}"/>
    <cellStyle name="Currency 3 2 2 4 9" xfId="7247" xr:uid="{00000000-0005-0000-0000-0000681C0000}"/>
    <cellStyle name="Currency 3 2 2 4 9 2" xfId="7248" xr:uid="{00000000-0005-0000-0000-0000691C0000}"/>
    <cellStyle name="Currency 3 2 2 5" xfId="7249" xr:uid="{00000000-0005-0000-0000-00006A1C0000}"/>
    <cellStyle name="Currency 3 2 2 5 10" xfId="7250" xr:uid="{00000000-0005-0000-0000-00006B1C0000}"/>
    <cellStyle name="Currency 3 2 2 5 10 2" xfId="7251" xr:uid="{00000000-0005-0000-0000-00006C1C0000}"/>
    <cellStyle name="Currency 3 2 2 5 11" xfId="7252" xr:uid="{00000000-0005-0000-0000-00006D1C0000}"/>
    <cellStyle name="Currency 3 2 2 5 12" xfId="7253" xr:uid="{00000000-0005-0000-0000-00006E1C0000}"/>
    <cellStyle name="Currency 3 2 2 5 2" xfId="7254" xr:uid="{00000000-0005-0000-0000-00006F1C0000}"/>
    <cellStyle name="Currency 3 2 2 5 2 10" xfId="7255" xr:uid="{00000000-0005-0000-0000-0000701C0000}"/>
    <cellStyle name="Currency 3 2 2 5 2 2" xfId="7256" xr:uid="{00000000-0005-0000-0000-0000711C0000}"/>
    <cellStyle name="Currency 3 2 2 5 2 2 2" xfId="7257" xr:uid="{00000000-0005-0000-0000-0000721C0000}"/>
    <cellStyle name="Currency 3 2 2 5 2 2 2 2" xfId="7258" xr:uid="{00000000-0005-0000-0000-0000731C0000}"/>
    <cellStyle name="Currency 3 2 2 5 2 2 3" xfId="7259" xr:uid="{00000000-0005-0000-0000-0000741C0000}"/>
    <cellStyle name="Currency 3 2 2 5 2 2 3 2" xfId="7260" xr:uid="{00000000-0005-0000-0000-0000751C0000}"/>
    <cellStyle name="Currency 3 2 2 5 2 2 4" xfId="7261" xr:uid="{00000000-0005-0000-0000-0000761C0000}"/>
    <cellStyle name="Currency 3 2 2 5 2 2 4 2" xfId="7262" xr:uid="{00000000-0005-0000-0000-0000771C0000}"/>
    <cellStyle name="Currency 3 2 2 5 2 2 5" xfId="7263" xr:uid="{00000000-0005-0000-0000-0000781C0000}"/>
    <cellStyle name="Currency 3 2 2 5 2 2 6" xfId="7264" xr:uid="{00000000-0005-0000-0000-0000791C0000}"/>
    <cellStyle name="Currency 3 2 2 5 2 3" xfId="7265" xr:uid="{00000000-0005-0000-0000-00007A1C0000}"/>
    <cellStyle name="Currency 3 2 2 5 2 3 2" xfId="7266" xr:uid="{00000000-0005-0000-0000-00007B1C0000}"/>
    <cellStyle name="Currency 3 2 2 5 2 3 2 2" xfId="7267" xr:uid="{00000000-0005-0000-0000-00007C1C0000}"/>
    <cellStyle name="Currency 3 2 2 5 2 3 3" xfId="7268" xr:uid="{00000000-0005-0000-0000-00007D1C0000}"/>
    <cellStyle name="Currency 3 2 2 5 2 3 3 2" xfId="7269" xr:uid="{00000000-0005-0000-0000-00007E1C0000}"/>
    <cellStyle name="Currency 3 2 2 5 2 3 4" xfId="7270" xr:uid="{00000000-0005-0000-0000-00007F1C0000}"/>
    <cellStyle name="Currency 3 2 2 5 2 3 4 2" xfId="7271" xr:uid="{00000000-0005-0000-0000-0000801C0000}"/>
    <cellStyle name="Currency 3 2 2 5 2 3 5" xfId="7272" xr:uid="{00000000-0005-0000-0000-0000811C0000}"/>
    <cellStyle name="Currency 3 2 2 5 2 3 6" xfId="7273" xr:uid="{00000000-0005-0000-0000-0000821C0000}"/>
    <cellStyle name="Currency 3 2 2 5 2 4" xfId="7274" xr:uid="{00000000-0005-0000-0000-0000831C0000}"/>
    <cellStyle name="Currency 3 2 2 5 2 4 2" xfId="7275" xr:uid="{00000000-0005-0000-0000-0000841C0000}"/>
    <cellStyle name="Currency 3 2 2 5 2 4 2 2" xfId="7276" xr:uid="{00000000-0005-0000-0000-0000851C0000}"/>
    <cellStyle name="Currency 3 2 2 5 2 4 3" xfId="7277" xr:uid="{00000000-0005-0000-0000-0000861C0000}"/>
    <cellStyle name="Currency 3 2 2 5 2 4 3 2" xfId="7278" xr:uid="{00000000-0005-0000-0000-0000871C0000}"/>
    <cellStyle name="Currency 3 2 2 5 2 4 4" xfId="7279" xr:uid="{00000000-0005-0000-0000-0000881C0000}"/>
    <cellStyle name="Currency 3 2 2 5 2 4 4 2" xfId="7280" xr:uid="{00000000-0005-0000-0000-0000891C0000}"/>
    <cellStyle name="Currency 3 2 2 5 2 4 5" xfId="7281" xr:uid="{00000000-0005-0000-0000-00008A1C0000}"/>
    <cellStyle name="Currency 3 2 2 5 2 4 6" xfId="7282" xr:uid="{00000000-0005-0000-0000-00008B1C0000}"/>
    <cellStyle name="Currency 3 2 2 5 2 5" xfId="7283" xr:uid="{00000000-0005-0000-0000-00008C1C0000}"/>
    <cellStyle name="Currency 3 2 2 5 2 5 2" xfId="7284" xr:uid="{00000000-0005-0000-0000-00008D1C0000}"/>
    <cellStyle name="Currency 3 2 2 5 2 5 2 2" xfId="7285" xr:uid="{00000000-0005-0000-0000-00008E1C0000}"/>
    <cellStyle name="Currency 3 2 2 5 2 5 3" xfId="7286" xr:uid="{00000000-0005-0000-0000-00008F1C0000}"/>
    <cellStyle name="Currency 3 2 2 5 2 5 3 2" xfId="7287" xr:uid="{00000000-0005-0000-0000-0000901C0000}"/>
    <cellStyle name="Currency 3 2 2 5 2 5 4" xfId="7288" xr:uid="{00000000-0005-0000-0000-0000911C0000}"/>
    <cellStyle name="Currency 3 2 2 5 2 5 5" xfId="7289" xr:uid="{00000000-0005-0000-0000-0000921C0000}"/>
    <cellStyle name="Currency 3 2 2 5 2 6" xfId="7290" xr:uid="{00000000-0005-0000-0000-0000931C0000}"/>
    <cellStyle name="Currency 3 2 2 5 2 6 2" xfId="7291" xr:uid="{00000000-0005-0000-0000-0000941C0000}"/>
    <cellStyle name="Currency 3 2 2 5 2 7" xfId="7292" xr:uid="{00000000-0005-0000-0000-0000951C0000}"/>
    <cellStyle name="Currency 3 2 2 5 2 7 2" xfId="7293" xr:uid="{00000000-0005-0000-0000-0000961C0000}"/>
    <cellStyle name="Currency 3 2 2 5 2 8" xfId="7294" xr:uid="{00000000-0005-0000-0000-0000971C0000}"/>
    <cellStyle name="Currency 3 2 2 5 2 8 2" xfId="7295" xr:uid="{00000000-0005-0000-0000-0000981C0000}"/>
    <cellStyle name="Currency 3 2 2 5 2 9" xfId="7296" xr:uid="{00000000-0005-0000-0000-0000991C0000}"/>
    <cellStyle name="Currency 3 2 2 5 3" xfId="7297" xr:uid="{00000000-0005-0000-0000-00009A1C0000}"/>
    <cellStyle name="Currency 3 2 2 5 3 10" xfId="7298" xr:uid="{00000000-0005-0000-0000-00009B1C0000}"/>
    <cellStyle name="Currency 3 2 2 5 3 2" xfId="7299" xr:uid="{00000000-0005-0000-0000-00009C1C0000}"/>
    <cellStyle name="Currency 3 2 2 5 3 2 2" xfId="7300" xr:uid="{00000000-0005-0000-0000-00009D1C0000}"/>
    <cellStyle name="Currency 3 2 2 5 3 2 2 2" xfId="7301" xr:uid="{00000000-0005-0000-0000-00009E1C0000}"/>
    <cellStyle name="Currency 3 2 2 5 3 2 3" xfId="7302" xr:uid="{00000000-0005-0000-0000-00009F1C0000}"/>
    <cellStyle name="Currency 3 2 2 5 3 2 3 2" xfId="7303" xr:uid="{00000000-0005-0000-0000-0000A01C0000}"/>
    <cellStyle name="Currency 3 2 2 5 3 2 4" xfId="7304" xr:uid="{00000000-0005-0000-0000-0000A11C0000}"/>
    <cellStyle name="Currency 3 2 2 5 3 2 4 2" xfId="7305" xr:uid="{00000000-0005-0000-0000-0000A21C0000}"/>
    <cellStyle name="Currency 3 2 2 5 3 2 5" xfId="7306" xr:uid="{00000000-0005-0000-0000-0000A31C0000}"/>
    <cellStyle name="Currency 3 2 2 5 3 2 6" xfId="7307" xr:uid="{00000000-0005-0000-0000-0000A41C0000}"/>
    <cellStyle name="Currency 3 2 2 5 3 3" xfId="7308" xr:uid="{00000000-0005-0000-0000-0000A51C0000}"/>
    <cellStyle name="Currency 3 2 2 5 3 3 2" xfId="7309" xr:uid="{00000000-0005-0000-0000-0000A61C0000}"/>
    <cellStyle name="Currency 3 2 2 5 3 3 2 2" xfId="7310" xr:uid="{00000000-0005-0000-0000-0000A71C0000}"/>
    <cellStyle name="Currency 3 2 2 5 3 3 3" xfId="7311" xr:uid="{00000000-0005-0000-0000-0000A81C0000}"/>
    <cellStyle name="Currency 3 2 2 5 3 3 3 2" xfId="7312" xr:uid="{00000000-0005-0000-0000-0000A91C0000}"/>
    <cellStyle name="Currency 3 2 2 5 3 3 4" xfId="7313" xr:uid="{00000000-0005-0000-0000-0000AA1C0000}"/>
    <cellStyle name="Currency 3 2 2 5 3 3 4 2" xfId="7314" xr:uid="{00000000-0005-0000-0000-0000AB1C0000}"/>
    <cellStyle name="Currency 3 2 2 5 3 3 5" xfId="7315" xr:uid="{00000000-0005-0000-0000-0000AC1C0000}"/>
    <cellStyle name="Currency 3 2 2 5 3 3 6" xfId="7316" xr:uid="{00000000-0005-0000-0000-0000AD1C0000}"/>
    <cellStyle name="Currency 3 2 2 5 3 4" xfId="7317" xr:uid="{00000000-0005-0000-0000-0000AE1C0000}"/>
    <cellStyle name="Currency 3 2 2 5 3 4 2" xfId="7318" xr:uid="{00000000-0005-0000-0000-0000AF1C0000}"/>
    <cellStyle name="Currency 3 2 2 5 3 4 2 2" xfId="7319" xr:uid="{00000000-0005-0000-0000-0000B01C0000}"/>
    <cellStyle name="Currency 3 2 2 5 3 4 3" xfId="7320" xr:uid="{00000000-0005-0000-0000-0000B11C0000}"/>
    <cellStyle name="Currency 3 2 2 5 3 4 3 2" xfId="7321" xr:uid="{00000000-0005-0000-0000-0000B21C0000}"/>
    <cellStyle name="Currency 3 2 2 5 3 4 4" xfId="7322" xr:uid="{00000000-0005-0000-0000-0000B31C0000}"/>
    <cellStyle name="Currency 3 2 2 5 3 4 4 2" xfId="7323" xr:uid="{00000000-0005-0000-0000-0000B41C0000}"/>
    <cellStyle name="Currency 3 2 2 5 3 4 5" xfId="7324" xr:uid="{00000000-0005-0000-0000-0000B51C0000}"/>
    <cellStyle name="Currency 3 2 2 5 3 4 6" xfId="7325" xr:uid="{00000000-0005-0000-0000-0000B61C0000}"/>
    <cellStyle name="Currency 3 2 2 5 3 5" xfId="7326" xr:uid="{00000000-0005-0000-0000-0000B71C0000}"/>
    <cellStyle name="Currency 3 2 2 5 3 5 2" xfId="7327" xr:uid="{00000000-0005-0000-0000-0000B81C0000}"/>
    <cellStyle name="Currency 3 2 2 5 3 5 2 2" xfId="7328" xr:uid="{00000000-0005-0000-0000-0000B91C0000}"/>
    <cellStyle name="Currency 3 2 2 5 3 5 3" xfId="7329" xr:uid="{00000000-0005-0000-0000-0000BA1C0000}"/>
    <cellStyle name="Currency 3 2 2 5 3 5 3 2" xfId="7330" xr:uid="{00000000-0005-0000-0000-0000BB1C0000}"/>
    <cellStyle name="Currency 3 2 2 5 3 5 4" xfId="7331" xr:uid="{00000000-0005-0000-0000-0000BC1C0000}"/>
    <cellStyle name="Currency 3 2 2 5 3 5 5" xfId="7332" xr:uid="{00000000-0005-0000-0000-0000BD1C0000}"/>
    <cellStyle name="Currency 3 2 2 5 3 6" xfId="7333" xr:uid="{00000000-0005-0000-0000-0000BE1C0000}"/>
    <cellStyle name="Currency 3 2 2 5 3 6 2" xfId="7334" xr:uid="{00000000-0005-0000-0000-0000BF1C0000}"/>
    <cellStyle name="Currency 3 2 2 5 3 7" xfId="7335" xr:uid="{00000000-0005-0000-0000-0000C01C0000}"/>
    <cellStyle name="Currency 3 2 2 5 3 7 2" xfId="7336" xr:uid="{00000000-0005-0000-0000-0000C11C0000}"/>
    <cellStyle name="Currency 3 2 2 5 3 8" xfId="7337" xr:uid="{00000000-0005-0000-0000-0000C21C0000}"/>
    <cellStyle name="Currency 3 2 2 5 3 8 2" xfId="7338" xr:uid="{00000000-0005-0000-0000-0000C31C0000}"/>
    <cellStyle name="Currency 3 2 2 5 3 9" xfId="7339" xr:uid="{00000000-0005-0000-0000-0000C41C0000}"/>
    <cellStyle name="Currency 3 2 2 5 4" xfId="7340" xr:uid="{00000000-0005-0000-0000-0000C51C0000}"/>
    <cellStyle name="Currency 3 2 2 5 4 2" xfId="7341" xr:uid="{00000000-0005-0000-0000-0000C61C0000}"/>
    <cellStyle name="Currency 3 2 2 5 4 2 2" xfId="7342" xr:uid="{00000000-0005-0000-0000-0000C71C0000}"/>
    <cellStyle name="Currency 3 2 2 5 4 3" xfId="7343" xr:uid="{00000000-0005-0000-0000-0000C81C0000}"/>
    <cellStyle name="Currency 3 2 2 5 4 3 2" xfId="7344" xr:uid="{00000000-0005-0000-0000-0000C91C0000}"/>
    <cellStyle name="Currency 3 2 2 5 4 4" xfId="7345" xr:uid="{00000000-0005-0000-0000-0000CA1C0000}"/>
    <cellStyle name="Currency 3 2 2 5 4 4 2" xfId="7346" xr:uid="{00000000-0005-0000-0000-0000CB1C0000}"/>
    <cellStyle name="Currency 3 2 2 5 4 5" xfId="7347" xr:uid="{00000000-0005-0000-0000-0000CC1C0000}"/>
    <cellStyle name="Currency 3 2 2 5 4 6" xfId="7348" xr:uid="{00000000-0005-0000-0000-0000CD1C0000}"/>
    <cellStyle name="Currency 3 2 2 5 5" xfId="7349" xr:uid="{00000000-0005-0000-0000-0000CE1C0000}"/>
    <cellStyle name="Currency 3 2 2 5 5 2" xfId="7350" xr:uid="{00000000-0005-0000-0000-0000CF1C0000}"/>
    <cellStyle name="Currency 3 2 2 5 5 2 2" xfId="7351" xr:uid="{00000000-0005-0000-0000-0000D01C0000}"/>
    <cellStyle name="Currency 3 2 2 5 5 3" xfId="7352" xr:uid="{00000000-0005-0000-0000-0000D11C0000}"/>
    <cellStyle name="Currency 3 2 2 5 5 3 2" xfId="7353" xr:uid="{00000000-0005-0000-0000-0000D21C0000}"/>
    <cellStyle name="Currency 3 2 2 5 5 4" xfId="7354" xr:uid="{00000000-0005-0000-0000-0000D31C0000}"/>
    <cellStyle name="Currency 3 2 2 5 5 4 2" xfId="7355" xr:uid="{00000000-0005-0000-0000-0000D41C0000}"/>
    <cellStyle name="Currency 3 2 2 5 5 5" xfId="7356" xr:uid="{00000000-0005-0000-0000-0000D51C0000}"/>
    <cellStyle name="Currency 3 2 2 5 5 6" xfId="7357" xr:uid="{00000000-0005-0000-0000-0000D61C0000}"/>
    <cellStyle name="Currency 3 2 2 5 6" xfId="7358" xr:uid="{00000000-0005-0000-0000-0000D71C0000}"/>
    <cellStyle name="Currency 3 2 2 5 6 2" xfId="7359" xr:uid="{00000000-0005-0000-0000-0000D81C0000}"/>
    <cellStyle name="Currency 3 2 2 5 6 2 2" xfId="7360" xr:uid="{00000000-0005-0000-0000-0000D91C0000}"/>
    <cellStyle name="Currency 3 2 2 5 6 3" xfId="7361" xr:uid="{00000000-0005-0000-0000-0000DA1C0000}"/>
    <cellStyle name="Currency 3 2 2 5 6 3 2" xfId="7362" xr:uid="{00000000-0005-0000-0000-0000DB1C0000}"/>
    <cellStyle name="Currency 3 2 2 5 6 4" xfId="7363" xr:uid="{00000000-0005-0000-0000-0000DC1C0000}"/>
    <cellStyle name="Currency 3 2 2 5 6 4 2" xfId="7364" xr:uid="{00000000-0005-0000-0000-0000DD1C0000}"/>
    <cellStyle name="Currency 3 2 2 5 6 5" xfId="7365" xr:uid="{00000000-0005-0000-0000-0000DE1C0000}"/>
    <cellStyle name="Currency 3 2 2 5 6 6" xfId="7366" xr:uid="{00000000-0005-0000-0000-0000DF1C0000}"/>
    <cellStyle name="Currency 3 2 2 5 7" xfId="7367" xr:uid="{00000000-0005-0000-0000-0000E01C0000}"/>
    <cellStyle name="Currency 3 2 2 5 7 2" xfId="7368" xr:uid="{00000000-0005-0000-0000-0000E11C0000}"/>
    <cellStyle name="Currency 3 2 2 5 7 2 2" xfId="7369" xr:uid="{00000000-0005-0000-0000-0000E21C0000}"/>
    <cellStyle name="Currency 3 2 2 5 7 3" xfId="7370" xr:uid="{00000000-0005-0000-0000-0000E31C0000}"/>
    <cellStyle name="Currency 3 2 2 5 7 3 2" xfId="7371" xr:uid="{00000000-0005-0000-0000-0000E41C0000}"/>
    <cellStyle name="Currency 3 2 2 5 7 4" xfId="7372" xr:uid="{00000000-0005-0000-0000-0000E51C0000}"/>
    <cellStyle name="Currency 3 2 2 5 7 5" xfId="7373" xr:uid="{00000000-0005-0000-0000-0000E61C0000}"/>
    <cellStyle name="Currency 3 2 2 5 8" xfId="7374" xr:uid="{00000000-0005-0000-0000-0000E71C0000}"/>
    <cellStyle name="Currency 3 2 2 5 8 2" xfId="7375" xr:uid="{00000000-0005-0000-0000-0000E81C0000}"/>
    <cellStyle name="Currency 3 2 2 5 9" xfId="7376" xr:uid="{00000000-0005-0000-0000-0000E91C0000}"/>
    <cellStyle name="Currency 3 2 2 5 9 2" xfId="7377" xr:uid="{00000000-0005-0000-0000-0000EA1C0000}"/>
    <cellStyle name="Currency 3 2 2 6" xfId="7378" xr:uid="{00000000-0005-0000-0000-0000EB1C0000}"/>
    <cellStyle name="Currency 3 2 2 6 10" xfId="7379" xr:uid="{00000000-0005-0000-0000-0000EC1C0000}"/>
    <cellStyle name="Currency 3 2 2 6 11" xfId="7380" xr:uid="{00000000-0005-0000-0000-0000ED1C0000}"/>
    <cellStyle name="Currency 3 2 2 6 2" xfId="7381" xr:uid="{00000000-0005-0000-0000-0000EE1C0000}"/>
    <cellStyle name="Currency 3 2 2 6 2 2" xfId="7382" xr:uid="{00000000-0005-0000-0000-0000EF1C0000}"/>
    <cellStyle name="Currency 3 2 2 6 2 2 2" xfId="7383" xr:uid="{00000000-0005-0000-0000-0000F01C0000}"/>
    <cellStyle name="Currency 3 2 2 6 2 3" xfId="7384" xr:uid="{00000000-0005-0000-0000-0000F11C0000}"/>
    <cellStyle name="Currency 3 2 2 6 2 3 2" xfId="7385" xr:uid="{00000000-0005-0000-0000-0000F21C0000}"/>
    <cellStyle name="Currency 3 2 2 6 2 4" xfId="7386" xr:uid="{00000000-0005-0000-0000-0000F31C0000}"/>
    <cellStyle name="Currency 3 2 2 6 2 4 2" xfId="7387" xr:uid="{00000000-0005-0000-0000-0000F41C0000}"/>
    <cellStyle name="Currency 3 2 2 6 2 5" xfId="7388" xr:uid="{00000000-0005-0000-0000-0000F51C0000}"/>
    <cellStyle name="Currency 3 2 2 6 2 6" xfId="7389" xr:uid="{00000000-0005-0000-0000-0000F61C0000}"/>
    <cellStyle name="Currency 3 2 2 6 3" xfId="7390" xr:uid="{00000000-0005-0000-0000-0000F71C0000}"/>
    <cellStyle name="Currency 3 2 2 6 3 2" xfId="7391" xr:uid="{00000000-0005-0000-0000-0000F81C0000}"/>
    <cellStyle name="Currency 3 2 2 6 3 2 2" xfId="7392" xr:uid="{00000000-0005-0000-0000-0000F91C0000}"/>
    <cellStyle name="Currency 3 2 2 6 3 3" xfId="7393" xr:uid="{00000000-0005-0000-0000-0000FA1C0000}"/>
    <cellStyle name="Currency 3 2 2 6 3 3 2" xfId="7394" xr:uid="{00000000-0005-0000-0000-0000FB1C0000}"/>
    <cellStyle name="Currency 3 2 2 6 3 4" xfId="7395" xr:uid="{00000000-0005-0000-0000-0000FC1C0000}"/>
    <cellStyle name="Currency 3 2 2 6 3 4 2" xfId="7396" xr:uid="{00000000-0005-0000-0000-0000FD1C0000}"/>
    <cellStyle name="Currency 3 2 2 6 3 5" xfId="7397" xr:uid="{00000000-0005-0000-0000-0000FE1C0000}"/>
    <cellStyle name="Currency 3 2 2 6 3 6" xfId="7398" xr:uid="{00000000-0005-0000-0000-0000FF1C0000}"/>
    <cellStyle name="Currency 3 2 2 6 4" xfId="7399" xr:uid="{00000000-0005-0000-0000-0000001D0000}"/>
    <cellStyle name="Currency 3 2 2 6 4 2" xfId="7400" xr:uid="{00000000-0005-0000-0000-0000011D0000}"/>
    <cellStyle name="Currency 3 2 2 6 4 2 2" xfId="7401" xr:uid="{00000000-0005-0000-0000-0000021D0000}"/>
    <cellStyle name="Currency 3 2 2 6 4 3" xfId="7402" xr:uid="{00000000-0005-0000-0000-0000031D0000}"/>
    <cellStyle name="Currency 3 2 2 6 4 3 2" xfId="7403" xr:uid="{00000000-0005-0000-0000-0000041D0000}"/>
    <cellStyle name="Currency 3 2 2 6 4 4" xfId="7404" xr:uid="{00000000-0005-0000-0000-0000051D0000}"/>
    <cellStyle name="Currency 3 2 2 6 4 4 2" xfId="7405" xr:uid="{00000000-0005-0000-0000-0000061D0000}"/>
    <cellStyle name="Currency 3 2 2 6 4 5" xfId="7406" xr:uid="{00000000-0005-0000-0000-0000071D0000}"/>
    <cellStyle name="Currency 3 2 2 6 4 6" xfId="7407" xr:uid="{00000000-0005-0000-0000-0000081D0000}"/>
    <cellStyle name="Currency 3 2 2 6 5" xfId="7408" xr:uid="{00000000-0005-0000-0000-0000091D0000}"/>
    <cellStyle name="Currency 3 2 2 6 5 2" xfId="7409" xr:uid="{00000000-0005-0000-0000-00000A1D0000}"/>
    <cellStyle name="Currency 3 2 2 6 5 2 2" xfId="7410" xr:uid="{00000000-0005-0000-0000-00000B1D0000}"/>
    <cellStyle name="Currency 3 2 2 6 5 3" xfId="7411" xr:uid="{00000000-0005-0000-0000-00000C1D0000}"/>
    <cellStyle name="Currency 3 2 2 6 5 3 2" xfId="7412" xr:uid="{00000000-0005-0000-0000-00000D1D0000}"/>
    <cellStyle name="Currency 3 2 2 6 5 4" xfId="7413" xr:uid="{00000000-0005-0000-0000-00000E1D0000}"/>
    <cellStyle name="Currency 3 2 2 6 5 4 2" xfId="7414" xr:uid="{00000000-0005-0000-0000-00000F1D0000}"/>
    <cellStyle name="Currency 3 2 2 6 5 5" xfId="7415" xr:uid="{00000000-0005-0000-0000-0000101D0000}"/>
    <cellStyle name="Currency 3 2 2 6 5 6" xfId="7416" xr:uid="{00000000-0005-0000-0000-0000111D0000}"/>
    <cellStyle name="Currency 3 2 2 6 6" xfId="7417" xr:uid="{00000000-0005-0000-0000-0000121D0000}"/>
    <cellStyle name="Currency 3 2 2 6 6 2" xfId="7418" xr:uid="{00000000-0005-0000-0000-0000131D0000}"/>
    <cellStyle name="Currency 3 2 2 6 6 2 2" xfId="7419" xr:uid="{00000000-0005-0000-0000-0000141D0000}"/>
    <cellStyle name="Currency 3 2 2 6 6 3" xfId="7420" xr:uid="{00000000-0005-0000-0000-0000151D0000}"/>
    <cellStyle name="Currency 3 2 2 6 6 3 2" xfId="7421" xr:uid="{00000000-0005-0000-0000-0000161D0000}"/>
    <cellStyle name="Currency 3 2 2 6 6 4" xfId="7422" xr:uid="{00000000-0005-0000-0000-0000171D0000}"/>
    <cellStyle name="Currency 3 2 2 6 6 5" xfId="7423" xr:uid="{00000000-0005-0000-0000-0000181D0000}"/>
    <cellStyle name="Currency 3 2 2 6 7" xfId="7424" xr:uid="{00000000-0005-0000-0000-0000191D0000}"/>
    <cellStyle name="Currency 3 2 2 6 7 2" xfId="7425" xr:uid="{00000000-0005-0000-0000-00001A1D0000}"/>
    <cellStyle name="Currency 3 2 2 6 8" xfId="7426" xr:uid="{00000000-0005-0000-0000-00001B1D0000}"/>
    <cellStyle name="Currency 3 2 2 6 8 2" xfId="7427" xr:uid="{00000000-0005-0000-0000-00001C1D0000}"/>
    <cellStyle name="Currency 3 2 2 6 9" xfId="7428" xr:uid="{00000000-0005-0000-0000-00001D1D0000}"/>
    <cellStyle name="Currency 3 2 2 6 9 2" xfId="7429" xr:uid="{00000000-0005-0000-0000-00001E1D0000}"/>
    <cellStyle name="Currency 3 2 2 7" xfId="7430" xr:uid="{00000000-0005-0000-0000-00001F1D0000}"/>
    <cellStyle name="Currency 3 2 2 7 10" xfId="7431" xr:uid="{00000000-0005-0000-0000-0000201D0000}"/>
    <cellStyle name="Currency 3 2 2 7 2" xfId="7432" xr:uid="{00000000-0005-0000-0000-0000211D0000}"/>
    <cellStyle name="Currency 3 2 2 7 2 2" xfId="7433" xr:uid="{00000000-0005-0000-0000-0000221D0000}"/>
    <cellStyle name="Currency 3 2 2 7 2 2 2" xfId="7434" xr:uid="{00000000-0005-0000-0000-0000231D0000}"/>
    <cellStyle name="Currency 3 2 2 7 2 3" xfId="7435" xr:uid="{00000000-0005-0000-0000-0000241D0000}"/>
    <cellStyle name="Currency 3 2 2 7 2 3 2" xfId="7436" xr:uid="{00000000-0005-0000-0000-0000251D0000}"/>
    <cellStyle name="Currency 3 2 2 7 2 4" xfId="7437" xr:uid="{00000000-0005-0000-0000-0000261D0000}"/>
    <cellStyle name="Currency 3 2 2 7 2 4 2" xfId="7438" xr:uid="{00000000-0005-0000-0000-0000271D0000}"/>
    <cellStyle name="Currency 3 2 2 7 2 5" xfId="7439" xr:uid="{00000000-0005-0000-0000-0000281D0000}"/>
    <cellStyle name="Currency 3 2 2 7 2 6" xfId="7440" xr:uid="{00000000-0005-0000-0000-0000291D0000}"/>
    <cellStyle name="Currency 3 2 2 7 3" xfId="7441" xr:uid="{00000000-0005-0000-0000-00002A1D0000}"/>
    <cellStyle name="Currency 3 2 2 7 3 2" xfId="7442" xr:uid="{00000000-0005-0000-0000-00002B1D0000}"/>
    <cellStyle name="Currency 3 2 2 7 3 2 2" xfId="7443" xr:uid="{00000000-0005-0000-0000-00002C1D0000}"/>
    <cellStyle name="Currency 3 2 2 7 3 3" xfId="7444" xr:uid="{00000000-0005-0000-0000-00002D1D0000}"/>
    <cellStyle name="Currency 3 2 2 7 3 3 2" xfId="7445" xr:uid="{00000000-0005-0000-0000-00002E1D0000}"/>
    <cellStyle name="Currency 3 2 2 7 3 4" xfId="7446" xr:uid="{00000000-0005-0000-0000-00002F1D0000}"/>
    <cellStyle name="Currency 3 2 2 7 3 4 2" xfId="7447" xr:uid="{00000000-0005-0000-0000-0000301D0000}"/>
    <cellStyle name="Currency 3 2 2 7 3 5" xfId="7448" xr:uid="{00000000-0005-0000-0000-0000311D0000}"/>
    <cellStyle name="Currency 3 2 2 7 3 6" xfId="7449" xr:uid="{00000000-0005-0000-0000-0000321D0000}"/>
    <cellStyle name="Currency 3 2 2 7 4" xfId="7450" xr:uid="{00000000-0005-0000-0000-0000331D0000}"/>
    <cellStyle name="Currency 3 2 2 7 4 2" xfId="7451" xr:uid="{00000000-0005-0000-0000-0000341D0000}"/>
    <cellStyle name="Currency 3 2 2 7 4 2 2" xfId="7452" xr:uid="{00000000-0005-0000-0000-0000351D0000}"/>
    <cellStyle name="Currency 3 2 2 7 4 3" xfId="7453" xr:uid="{00000000-0005-0000-0000-0000361D0000}"/>
    <cellStyle name="Currency 3 2 2 7 4 3 2" xfId="7454" xr:uid="{00000000-0005-0000-0000-0000371D0000}"/>
    <cellStyle name="Currency 3 2 2 7 4 4" xfId="7455" xr:uid="{00000000-0005-0000-0000-0000381D0000}"/>
    <cellStyle name="Currency 3 2 2 7 4 4 2" xfId="7456" xr:uid="{00000000-0005-0000-0000-0000391D0000}"/>
    <cellStyle name="Currency 3 2 2 7 4 5" xfId="7457" xr:uid="{00000000-0005-0000-0000-00003A1D0000}"/>
    <cellStyle name="Currency 3 2 2 7 4 6" xfId="7458" xr:uid="{00000000-0005-0000-0000-00003B1D0000}"/>
    <cellStyle name="Currency 3 2 2 7 5" xfId="7459" xr:uid="{00000000-0005-0000-0000-00003C1D0000}"/>
    <cellStyle name="Currency 3 2 2 7 5 2" xfId="7460" xr:uid="{00000000-0005-0000-0000-00003D1D0000}"/>
    <cellStyle name="Currency 3 2 2 7 5 2 2" xfId="7461" xr:uid="{00000000-0005-0000-0000-00003E1D0000}"/>
    <cellStyle name="Currency 3 2 2 7 5 3" xfId="7462" xr:uid="{00000000-0005-0000-0000-00003F1D0000}"/>
    <cellStyle name="Currency 3 2 2 7 5 3 2" xfId="7463" xr:uid="{00000000-0005-0000-0000-0000401D0000}"/>
    <cellStyle name="Currency 3 2 2 7 5 4" xfId="7464" xr:uid="{00000000-0005-0000-0000-0000411D0000}"/>
    <cellStyle name="Currency 3 2 2 7 5 5" xfId="7465" xr:uid="{00000000-0005-0000-0000-0000421D0000}"/>
    <cellStyle name="Currency 3 2 2 7 6" xfId="7466" xr:uid="{00000000-0005-0000-0000-0000431D0000}"/>
    <cellStyle name="Currency 3 2 2 7 6 2" xfId="7467" xr:uid="{00000000-0005-0000-0000-0000441D0000}"/>
    <cellStyle name="Currency 3 2 2 7 7" xfId="7468" xr:uid="{00000000-0005-0000-0000-0000451D0000}"/>
    <cellStyle name="Currency 3 2 2 7 7 2" xfId="7469" xr:uid="{00000000-0005-0000-0000-0000461D0000}"/>
    <cellStyle name="Currency 3 2 2 7 8" xfId="7470" xr:uid="{00000000-0005-0000-0000-0000471D0000}"/>
    <cellStyle name="Currency 3 2 2 7 8 2" xfId="7471" xr:uid="{00000000-0005-0000-0000-0000481D0000}"/>
    <cellStyle name="Currency 3 2 2 7 9" xfId="7472" xr:uid="{00000000-0005-0000-0000-0000491D0000}"/>
    <cellStyle name="Currency 3 2 2 8" xfId="7473" xr:uid="{00000000-0005-0000-0000-00004A1D0000}"/>
    <cellStyle name="Currency 3 2 2 8 10" xfId="7474" xr:uid="{00000000-0005-0000-0000-00004B1D0000}"/>
    <cellStyle name="Currency 3 2 2 8 2" xfId="7475" xr:uid="{00000000-0005-0000-0000-00004C1D0000}"/>
    <cellStyle name="Currency 3 2 2 8 2 2" xfId="7476" xr:uid="{00000000-0005-0000-0000-00004D1D0000}"/>
    <cellStyle name="Currency 3 2 2 8 2 2 2" xfId="7477" xr:uid="{00000000-0005-0000-0000-00004E1D0000}"/>
    <cellStyle name="Currency 3 2 2 8 2 3" xfId="7478" xr:uid="{00000000-0005-0000-0000-00004F1D0000}"/>
    <cellStyle name="Currency 3 2 2 8 2 3 2" xfId="7479" xr:uid="{00000000-0005-0000-0000-0000501D0000}"/>
    <cellStyle name="Currency 3 2 2 8 2 4" xfId="7480" xr:uid="{00000000-0005-0000-0000-0000511D0000}"/>
    <cellStyle name="Currency 3 2 2 8 2 4 2" xfId="7481" xr:uid="{00000000-0005-0000-0000-0000521D0000}"/>
    <cellStyle name="Currency 3 2 2 8 2 5" xfId="7482" xr:uid="{00000000-0005-0000-0000-0000531D0000}"/>
    <cellStyle name="Currency 3 2 2 8 2 6" xfId="7483" xr:uid="{00000000-0005-0000-0000-0000541D0000}"/>
    <cellStyle name="Currency 3 2 2 8 3" xfId="7484" xr:uid="{00000000-0005-0000-0000-0000551D0000}"/>
    <cellStyle name="Currency 3 2 2 8 3 2" xfId="7485" xr:uid="{00000000-0005-0000-0000-0000561D0000}"/>
    <cellStyle name="Currency 3 2 2 8 3 2 2" xfId="7486" xr:uid="{00000000-0005-0000-0000-0000571D0000}"/>
    <cellStyle name="Currency 3 2 2 8 3 3" xfId="7487" xr:uid="{00000000-0005-0000-0000-0000581D0000}"/>
    <cellStyle name="Currency 3 2 2 8 3 3 2" xfId="7488" xr:uid="{00000000-0005-0000-0000-0000591D0000}"/>
    <cellStyle name="Currency 3 2 2 8 3 4" xfId="7489" xr:uid="{00000000-0005-0000-0000-00005A1D0000}"/>
    <cellStyle name="Currency 3 2 2 8 3 4 2" xfId="7490" xr:uid="{00000000-0005-0000-0000-00005B1D0000}"/>
    <cellStyle name="Currency 3 2 2 8 3 5" xfId="7491" xr:uid="{00000000-0005-0000-0000-00005C1D0000}"/>
    <cellStyle name="Currency 3 2 2 8 3 6" xfId="7492" xr:uid="{00000000-0005-0000-0000-00005D1D0000}"/>
    <cellStyle name="Currency 3 2 2 8 4" xfId="7493" xr:uid="{00000000-0005-0000-0000-00005E1D0000}"/>
    <cellStyle name="Currency 3 2 2 8 4 2" xfId="7494" xr:uid="{00000000-0005-0000-0000-00005F1D0000}"/>
    <cellStyle name="Currency 3 2 2 8 4 2 2" xfId="7495" xr:uid="{00000000-0005-0000-0000-0000601D0000}"/>
    <cellStyle name="Currency 3 2 2 8 4 3" xfId="7496" xr:uid="{00000000-0005-0000-0000-0000611D0000}"/>
    <cellStyle name="Currency 3 2 2 8 4 3 2" xfId="7497" xr:uid="{00000000-0005-0000-0000-0000621D0000}"/>
    <cellStyle name="Currency 3 2 2 8 4 4" xfId="7498" xr:uid="{00000000-0005-0000-0000-0000631D0000}"/>
    <cellStyle name="Currency 3 2 2 8 4 4 2" xfId="7499" xr:uid="{00000000-0005-0000-0000-0000641D0000}"/>
    <cellStyle name="Currency 3 2 2 8 4 5" xfId="7500" xr:uid="{00000000-0005-0000-0000-0000651D0000}"/>
    <cellStyle name="Currency 3 2 2 8 4 6" xfId="7501" xr:uid="{00000000-0005-0000-0000-0000661D0000}"/>
    <cellStyle name="Currency 3 2 2 8 5" xfId="7502" xr:uid="{00000000-0005-0000-0000-0000671D0000}"/>
    <cellStyle name="Currency 3 2 2 8 5 2" xfId="7503" xr:uid="{00000000-0005-0000-0000-0000681D0000}"/>
    <cellStyle name="Currency 3 2 2 8 5 2 2" xfId="7504" xr:uid="{00000000-0005-0000-0000-0000691D0000}"/>
    <cellStyle name="Currency 3 2 2 8 5 3" xfId="7505" xr:uid="{00000000-0005-0000-0000-00006A1D0000}"/>
    <cellStyle name="Currency 3 2 2 8 5 3 2" xfId="7506" xr:uid="{00000000-0005-0000-0000-00006B1D0000}"/>
    <cellStyle name="Currency 3 2 2 8 5 4" xfId="7507" xr:uid="{00000000-0005-0000-0000-00006C1D0000}"/>
    <cellStyle name="Currency 3 2 2 8 5 5" xfId="7508" xr:uid="{00000000-0005-0000-0000-00006D1D0000}"/>
    <cellStyle name="Currency 3 2 2 8 6" xfId="7509" xr:uid="{00000000-0005-0000-0000-00006E1D0000}"/>
    <cellStyle name="Currency 3 2 2 8 6 2" xfId="7510" xr:uid="{00000000-0005-0000-0000-00006F1D0000}"/>
    <cellStyle name="Currency 3 2 2 8 7" xfId="7511" xr:uid="{00000000-0005-0000-0000-0000701D0000}"/>
    <cellStyle name="Currency 3 2 2 8 7 2" xfId="7512" xr:uid="{00000000-0005-0000-0000-0000711D0000}"/>
    <cellStyle name="Currency 3 2 2 8 8" xfId="7513" xr:uid="{00000000-0005-0000-0000-0000721D0000}"/>
    <cellStyle name="Currency 3 2 2 8 8 2" xfId="7514" xr:uid="{00000000-0005-0000-0000-0000731D0000}"/>
    <cellStyle name="Currency 3 2 2 8 9" xfId="7515" xr:uid="{00000000-0005-0000-0000-0000741D0000}"/>
    <cellStyle name="Currency 3 2 2 9" xfId="7516" xr:uid="{00000000-0005-0000-0000-0000751D0000}"/>
    <cellStyle name="Currency 3 2 2 9 2" xfId="7517" xr:uid="{00000000-0005-0000-0000-0000761D0000}"/>
    <cellStyle name="Currency 3 2 2 9 2 2" xfId="7518" xr:uid="{00000000-0005-0000-0000-0000771D0000}"/>
    <cellStyle name="Currency 3 2 2 9 3" xfId="7519" xr:uid="{00000000-0005-0000-0000-0000781D0000}"/>
    <cellStyle name="Currency 3 2 2 9 3 2" xfId="7520" xr:uid="{00000000-0005-0000-0000-0000791D0000}"/>
    <cellStyle name="Currency 3 2 2 9 4" xfId="7521" xr:uid="{00000000-0005-0000-0000-00007A1D0000}"/>
    <cellStyle name="Currency 3 2 2 9 4 2" xfId="7522" xr:uid="{00000000-0005-0000-0000-00007B1D0000}"/>
    <cellStyle name="Currency 3 2 2 9 5" xfId="7523" xr:uid="{00000000-0005-0000-0000-00007C1D0000}"/>
    <cellStyle name="Currency 3 2 2 9 6" xfId="7524" xr:uid="{00000000-0005-0000-0000-00007D1D0000}"/>
    <cellStyle name="Currency 3 2 3" xfId="7525" xr:uid="{00000000-0005-0000-0000-00007E1D0000}"/>
    <cellStyle name="Currency 3 2 3 10" xfId="7526" xr:uid="{00000000-0005-0000-0000-00007F1D0000}"/>
    <cellStyle name="Currency 3 2 3 10 2" xfId="7527" xr:uid="{00000000-0005-0000-0000-0000801D0000}"/>
    <cellStyle name="Currency 3 2 3 11" xfId="7528" xr:uid="{00000000-0005-0000-0000-0000811D0000}"/>
    <cellStyle name="Currency 3 2 3 11 2" xfId="7529" xr:uid="{00000000-0005-0000-0000-0000821D0000}"/>
    <cellStyle name="Currency 3 2 3 12" xfId="7530" xr:uid="{00000000-0005-0000-0000-0000831D0000}"/>
    <cellStyle name="Currency 3 2 3 13" xfId="7531" xr:uid="{00000000-0005-0000-0000-0000841D0000}"/>
    <cellStyle name="Currency 3 2 3 2" xfId="7532" xr:uid="{00000000-0005-0000-0000-0000851D0000}"/>
    <cellStyle name="Currency 3 2 3 2 10" xfId="7533" xr:uid="{00000000-0005-0000-0000-0000861D0000}"/>
    <cellStyle name="Currency 3 2 3 2 11" xfId="7534" xr:uid="{00000000-0005-0000-0000-0000871D0000}"/>
    <cellStyle name="Currency 3 2 3 2 2" xfId="7535" xr:uid="{00000000-0005-0000-0000-0000881D0000}"/>
    <cellStyle name="Currency 3 2 3 2 2 2" xfId="7536" xr:uid="{00000000-0005-0000-0000-0000891D0000}"/>
    <cellStyle name="Currency 3 2 3 2 2 2 2" xfId="7537" xr:uid="{00000000-0005-0000-0000-00008A1D0000}"/>
    <cellStyle name="Currency 3 2 3 2 2 3" xfId="7538" xr:uid="{00000000-0005-0000-0000-00008B1D0000}"/>
    <cellStyle name="Currency 3 2 3 2 2 3 2" xfId="7539" xr:uid="{00000000-0005-0000-0000-00008C1D0000}"/>
    <cellStyle name="Currency 3 2 3 2 2 4" xfId="7540" xr:uid="{00000000-0005-0000-0000-00008D1D0000}"/>
    <cellStyle name="Currency 3 2 3 2 2 4 2" xfId="7541" xr:uid="{00000000-0005-0000-0000-00008E1D0000}"/>
    <cellStyle name="Currency 3 2 3 2 2 5" xfId="7542" xr:uid="{00000000-0005-0000-0000-00008F1D0000}"/>
    <cellStyle name="Currency 3 2 3 2 2 6" xfId="7543" xr:uid="{00000000-0005-0000-0000-0000901D0000}"/>
    <cellStyle name="Currency 3 2 3 2 3" xfId="7544" xr:uid="{00000000-0005-0000-0000-0000911D0000}"/>
    <cellStyle name="Currency 3 2 3 2 3 2" xfId="7545" xr:uid="{00000000-0005-0000-0000-0000921D0000}"/>
    <cellStyle name="Currency 3 2 3 2 3 2 2" xfId="7546" xr:uid="{00000000-0005-0000-0000-0000931D0000}"/>
    <cellStyle name="Currency 3 2 3 2 3 3" xfId="7547" xr:uid="{00000000-0005-0000-0000-0000941D0000}"/>
    <cellStyle name="Currency 3 2 3 2 3 3 2" xfId="7548" xr:uid="{00000000-0005-0000-0000-0000951D0000}"/>
    <cellStyle name="Currency 3 2 3 2 3 4" xfId="7549" xr:uid="{00000000-0005-0000-0000-0000961D0000}"/>
    <cellStyle name="Currency 3 2 3 2 3 4 2" xfId="7550" xr:uid="{00000000-0005-0000-0000-0000971D0000}"/>
    <cellStyle name="Currency 3 2 3 2 3 5" xfId="7551" xr:uid="{00000000-0005-0000-0000-0000981D0000}"/>
    <cellStyle name="Currency 3 2 3 2 3 6" xfId="7552" xr:uid="{00000000-0005-0000-0000-0000991D0000}"/>
    <cellStyle name="Currency 3 2 3 2 4" xfId="7553" xr:uid="{00000000-0005-0000-0000-00009A1D0000}"/>
    <cellStyle name="Currency 3 2 3 2 4 2" xfId="7554" xr:uid="{00000000-0005-0000-0000-00009B1D0000}"/>
    <cellStyle name="Currency 3 2 3 2 4 2 2" xfId="7555" xr:uid="{00000000-0005-0000-0000-00009C1D0000}"/>
    <cellStyle name="Currency 3 2 3 2 4 3" xfId="7556" xr:uid="{00000000-0005-0000-0000-00009D1D0000}"/>
    <cellStyle name="Currency 3 2 3 2 4 3 2" xfId="7557" xr:uid="{00000000-0005-0000-0000-00009E1D0000}"/>
    <cellStyle name="Currency 3 2 3 2 4 4" xfId="7558" xr:uid="{00000000-0005-0000-0000-00009F1D0000}"/>
    <cellStyle name="Currency 3 2 3 2 4 4 2" xfId="7559" xr:uid="{00000000-0005-0000-0000-0000A01D0000}"/>
    <cellStyle name="Currency 3 2 3 2 4 5" xfId="7560" xr:uid="{00000000-0005-0000-0000-0000A11D0000}"/>
    <cellStyle name="Currency 3 2 3 2 4 6" xfId="7561" xr:uid="{00000000-0005-0000-0000-0000A21D0000}"/>
    <cellStyle name="Currency 3 2 3 2 5" xfId="7562" xr:uid="{00000000-0005-0000-0000-0000A31D0000}"/>
    <cellStyle name="Currency 3 2 3 2 5 2" xfId="7563" xr:uid="{00000000-0005-0000-0000-0000A41D0000}"/>
    <cellStyle name="Currency 3 2 3 2 5 2 2" xfId="7564" xr:uid="{00000000-0005-0000-0000-0000A51D0000}"/>
    <cellStyle name="Currency 3 2 3 2 5 3" xfId="7565" xr:uid="{00000000-0005-0000-0000-0000A61D0000}"/>
    <cellStyle name="Currency 3 2 3 2 5 3 2" xfId="7566" xr:uid="{00000000-0005-0000-0000-0000A71D0000}"/>
    <cellStyle name="Currency 3 2 3 2 5 4" xfId="7567" xr:uid="{00000000-0005-0000-0000-0000A81D0000}"/>
    <cellStyle name="Currency 3 2 3 2 5 4 2" xfId="7568" xr:uid="{00000000-0005-0000-0000-0000A91D0000}"/>
    <cellStyle name="Currency 3 2 3 2 5 5" xfId="7569" xr:uid="{00000000-0005-0000-0000-0000AA1D0000}"/>
    <cellStyle name="Currency 3 2 3 2 5 6" xfId="7570" xr:uid="{00000000-0005-0000-0000-0000AB1D0000}"/>
    <cellStyle name="Currency 3 2 3 2 6" xfId="7571" xr:uid="{00000000-0005-0000-0000-0000AC1D0000}"/>
    <cellStyle name="Currency 3 2 3 2 6 2" xfId="7572" xr:uid="{00000000-0005-0000-0000-0000AD1D0000}"/>
    <cellStyle name="Currency 3 2 3 2 6 2 2" xfId="7573" xr:uid="{00000000-0005-0000-0000-0000AE1D0000}"/>
    <cellStyle name="Currency 3 2 3 2 6 3" xfId="7574" xr:uid="{00000000-0005-0000-0000-0000AF1D0000}"/>
    <cellStyle name="Currency 3 2 3 2 6 3 2" xfId="7575" xr:uid="{00000000-0005-0000-0000-0000B01D0000}"/>
    <cellStyle name="Currency 3 2 3 2 6 4" xfId="7576" xr:uid="{00000000-0005-0000-0000-0000B11D0000}"/>
    <cellStyle name="Currency 3 2 3 2 6 5" xfId="7577" xr:uid="{00000000-0005-0000-0000-0000B21D0000}"/>
    <cellStyle name="Currency 3 2 3 2 7" xfId="7578" xr:uid="{00000000-0005-0000-0000-0000B31D0000}"/>
    <cellStyle name="Currency 3 2 3 2 7 2" xfId="7579" xr:uid="{00000000-0005-0000-0000-0000B41D0000}"/>
    <cellStyle name="Currency 3 2 3 2 8" xfId="7580" xr:uid="{00000000-0005-0000-0000-0000B51D0000}"/>
    <cellStyle name="Currency 3 2 3 2 8 2" xfId="7581" xr:uid="{00000000-0005-0000-0000-0000B61D0000}"/>
    <cellStyle name="Currency 3 2 3 2 9" xfId="7582" xr:uid="{00000000-0005-0000-0000-0000B71D0000}"/>
    <cellStyle name="Currency 3 2 3 2 9 2" xfId="7583" xr:uid="{00000000-0005-0000-0000-0000B81D0000}"/>
    <cellStyle name="Currency 3 2 3 3" xfId="7584" xr:uid="{00000000-0005-0000-0000-0000B91D0000}"/>
    <cellStyle name="Currency 3 2 3 3 10" xfId="7585" xr:uid="{00000000-0005-0000-0000-0000BA1D0000}"/>
    <cellStyle name="Currency 3 2 3 3 2" xfId="7586" xr:uid="{00000000-0005-0000-0000-0000BB1D0000}"/>
    <cellStyle name="Currency 3 2 3 3 2 2" xfId="7587" xr:uid="{00000000-0005-0000-0000-0000BC1D0000}"/>
    <cellStyle name="Currency 3 2 3 3 2 2 2" xfId="7588" xr:uid="{00000000-0005-0000-0000-0000BD1D0000}"/>
    <cellStyle name="Currency 3 2 3 3 2 3" xfId="7589" xr:uid="{00000000-0005-0000-0000-0000BE1D0000}"/>
    <cellStyle name="Currency 3 2 3 3 2 3 2" xfId="7590" xr:uid="{00000000-0005-0000-0000-0000BF1D0000}"/>
    <cellStyle name="Currency 3 2 3 3 2 4" xfId="7591" xr:uid="{00000000-0005-0000-0000-0000C01D0000}"/>
    <cellStyle name="Currency 3 2 3 3 2 4 2" xfId="7592" xr:uid="{00000000-0005-0000-0000-0000C11D0000}"/>
    <cellStyle name="Currency 3 2 3 3 2 5" xfId="7593" xr:uid="{00000000-0005-0000-0000-0000C21D0000}"/>
    <cellStyle name="Currency 3 2 3 3 2 6" xfId="7594" xr:uid="{00000000-0005-0000-0000-0000C31D0000}"/>
    <cellStyle name="Currency 3 2 3 3 3" xfId="7595" xr:uid="{00000000-0005-0000-0000-0000C41D0000}"/>
    <cellStyle name="Currency 3 2 3 3 3 2" xfId="7596" xr:uid="{00000000-0005-0000-0000-0000C51D0000}"/>
    <cellStyle name="Currency 3 2 3 3 3 2 2" xfId="7597" xr:uid="{00000000-0005-0000-0000-0000C61D0000}"/>
    <cellStyle name="Currency 3 2 3 3 3 3" xfId="7598" xr:uid="{00000000-0005-0000-0000-0000C71D0000}"/>
    <cellStyle name="Currency 3 2 3 3 3 3 2" xfId="7599" xr:uid="{00000000-0005-0000-0000-0000C81D0000}"/>
    <cellStyle name="Currency 3 2 3 3 3 4" xfId="7600" xr:uid="{00000000-0005-0000-0000-0000C91D0000}"/>
    <cellStyle name="Currency 3 2 3 3 3 4 2" xfId="7601" xr:uid="{00000000-0005-0000-0000-0000CA1D0000}"/>
    <cellStyle name="Currency 3 2 3 3 3 5" xfId="7602" xr:uid="{00000000-0005-0000-0000-0000CB1D0000}"/>
    <cellStyle name="Currency 3 2 3 3 3 6" xfId="7603" xr:uid="{00000000-0005-0000-0000-0000CC1D0000}"/>
    <cellStyle name="Currency 3 2 3 3 4" xfId="7604" xr:uid="{00000000-0005-0000-0000-0000CD1D0000}"/>
    <cellStyle name="Currency 3 2 3 3 4 2" xfId="7605" xr:uid="{00000000-0005-0000-0000-0000CE1D0000}"/>
    <cellStyle name="Currency 3 2 3 3 4 2 2" xfId="7606" xr:uid="{00000000-0005-0000-0000-0000CF1D0000}"/>
    <cellStyle name="Currency 3 2 3 3 4 3" xfId="7607" xr:uid="{00000000-0005-0000-0000-0000D01D0000}"/>
    <cellStyle name="Currency 3 2 3 3 4 3 2" xfId="7608" xr:uid="{00000000-0005-0000-0000-0000D11D0000}"/>
    <cellStyle name="Currency 3 2 3 3 4 4" xfId="7609" xr:uid="{00000000-0005-0000-0000-0000D21D0000}"/>
    <cellStyle name="Currency 3 2 3 3 4 4 2" xfId="7610" xr:uid="{00000000-0005-0000-0000-0000D31D0000}"/>
    <cellStyle name="Currency 3 2 3 3 4 5" xfId="7611" xr:uid="{00000000-0005-0000-0000-0000D41D0000}"/>
    <cellStyle name="Currency 3 2 3 3 4 6" xfId="7612" xr:uid="{00000000-0005-0000-0000-0000D51D0000}"/>
    <cellStyle name="Currency 3 2 3 3 5" xfId="7613" xr:uid="{00000000-0005-0000-0000-0000D61D0000}"/>
    <cellStyle name="Currency 3 2 3 3 5 2" xfId="7614" xr:uid="{00000000-0005-0000-0000-0000D71D0000}"/>
    <cellStyle name="Currency 3 2 3 3 5 2 2" xfId="7615" xr:uid="{00000000-0005-0000-0000-0000D81D0000}"/>
    <cellStyle name="Currency 3 2 3 3 5 3" xfId="7616" xr:uid="{00000000-0005-0000-0000-0000D91D0000}"/>
    <cellStyle name="Currency 3 2 3 3 5 3 2" xfId="7617" xr:uid="{00000000-0005-0000-0000-0000DA1D0000}"/>
    <cellStyle name="Currency 3 2 3 3 5 4" xfId="7618" xr:uid="{00000000-0005-0000-0000-0000DB1D0000}"/>
    <cellStyle name="Currency 3 2 3 3 5 5" xfId="7619" xr:uid="{00000000-0005-0000-0000-0000DC1D0000}"/>
    <cellStyle name="Currency 3 2 3 3 6" xfId="7620" xr:uid="{00000000-0005-0000-0000-0000DD1D0000}"/>
    <cellStyle name="Currency 3 2 3 3 6 2" xfId="7621" xr:uid="{00000000-0005-0000-0000-0000DE1D0000}"/>
    <cellStyle name="Currency 3 2 3 3 7" xfId="7622" xr:uid="{00000000-0005-0000-0000-0000DF1D0000}"/>
    <cellStyle name="Currency 3 2 3 3 7 2" xfId="7623" xr:uid="{00000000-0005-0000-0000-0000E01D0000}"/>
    <cellStyle name="Currency 3 2 3 3 8" xfId="7624" xr:uid="{00000000-0005-0000-0000-0000E11D0000}"/>
    <cellStyle name="Currency 3 2 3 3 8 2" xfId="7625" xr:uid="{00000000-0005-0000-0000-0000E21D0000}"/>
    <cellStyle name="Currency 3 2 3 3 9" xfId="7626" xr:uid="{00000000-0005-0000-0000-0000E31D0000}"/>
    <cellStyle name="Currency 3 2 3 4" xfId="7627" xr:uid="{00000000-0005-0000-0000-0000E41D0000}"/>
    <cellStyle name="Currency 3 2 3 4 10" xfId="7628" xr:uid="{00000000-0005-0000-0000-0000E51D0000}"/>
    <cellStyle name="Currency 3 2 3 4 2" xfId="7629" xr:uid="{00000000-0005-0000-0000-0000E61D0000}"/>
    <cellStyle name="Currency 3 2 3 4 2 2" xfId="7630" xr:uid="{00000000-0005-0000-0000-0000E71D0000}"/>
    <cellStyle name="Currency 3 2 3 4 2 2 2" xfId="7631" xr:uid="{00000000-0005-0000-0000-0000E81D0000}"/>
    <cellStyle name="Currency 3 2 3 4 2 3" xfId="7632" xr:uid="{00000000-0005-0000-0000-0000E91D0000}"/>
    <cellStyle name="Currency 3 2 3 4 2 3 2" xfId="7633" xr:uid="{00000000-0005-0000-0000-0000EA1D0000}"/>
    <cellStyle name="Currency 3 2 3 4 2 4" xfId="7634" xr:uid="{00000000-0005-0000-0000-0000EB1D0000}"/>
    <cellStyle name="Currency 3 2 3 4 2 4 2" xfId="7635" xr:uid="{00000000-0005-0000-0000-0000EC1D0000}"/>
    <cellStyle name="Currency 3 2 3 4 2 5" xfId="7636" xr:uid="{00000000-0005-0000-0000-0000ED1D0000}"/>
    <cellStyle name="Currency 3 2 3 4 2 6" xfId="7637" xr:uid="{00000000-0005-0000-0000-0000EE1D0000}"/>
    <cellStyle name="Currency 3 2 3 4 3" xfId="7638" xr:uid="{00000000-0005-0000-0000-0000EF1D0000}"/>
    <cellStyle name="Currency 3 2 3 4 3 2" xfId="7639" xr:uid="{00000000-0005-0000-0000-0000F01D0000}"/>
    <cellStyle name="Currency 3 2 3 4 3 2 2" xfId="7640" xr:uid="{00000000-0005-0000-0000-0000F11D0000}"/>
    <cellStyle name="Currency 3 2 3 4 3 3" xfId="7641" xr:uid="{00000000-0005-0000-0000-0000F21D0000}"/>
    <cellStyle name="Currency 3 2 3 4 3 3 2" xfId="7642" xr:uid="{00000000-0005-0000-0000-0000F31D0000}"/>
    <cellStyle name="Currency 3 2 3 4 3 4" xfId="7643" xr:uid="{00000000-0005-0000-0000-0000F41D0000}"/>
    <cellStyle name="Currency 3 2 3 4 3 4 2" xfId="7644" xr:uid="{00000000-0005-0000-0000-0000F51D0000}"/>
    <cellStyle name="Currency 3 2 3 4 3 5" xfId="7645" xr:uid="{00000000-0005-0000-0000-0000F61D0000}"/>
    <cellStyle name="Currency 3 2 3 4 3 6" xfId="7646" xr:uid="{00000000-0005-0000-0000-0000F71D0000}"/>
    <cellStyle name="Currency 3 2 3 4 4" xfId="7647" xr:uid="{00000000-0005-0000-0000-0000F81D0000}"/>
    <cellStyle name="Currency 3 2 3 4 4 2" xfId="7648" xr:uid="{00000000-0005-0000-0000-0000F91D0000}"/>
    <cellStyle name="Currency 3 2 3 4 4 2 2" xfId="7649" xr:uid="{00000000-0005-0000-0000-0000FA1D0000}"/>
    <cellStyle name="Currency 3 2 3 4 4 3" xfId="7650" xr:uid="{00000000-0005-0000-0000-0000FB1D0000}"/>
    <cellStyle name="Currency 3 2 3 4 4 3 2" xfId="7651" xr:uid="{00000000-0005-0000-0000-0000FC1D0000}"/>
    <cellStyle name="Currency 3 2 3 4 4 4" xfId="7652" xr:uid="{00000000-0005-0000-0000-0000FD1D0000}"/>
    <cellStyle name="Currency 3 2 3 4 4 4 2" xfId="7653" xr:uid="{00000000-0005-0000-0000-0000FE1D0000}"/>
    <cellStyle name="Currency 3 2 3 4 4 5" xfId="7654" xr:uid="{00000000-0005-0000-0000-0000FF1D0000}"/>
    <cellStyle name="Currency 3 2 3 4 4 6" xfId="7655" xr:uid="{00000000-0005-0000-0000-0000001E0000}"/>
    <cellStyle name="Currency 3 2 3 4 5" xfId="7656" xr:uid="{00000000-0005-0000-0000-0000011E0000}"/>
    <cellStyle name="Currency 3 2 3 4 5 2" xfId="7657" xr:uid="{00000000-0005-0000-0000-0000021E0000}"/>
    <cellStyle name="Currency 3 2 3 4 5 2 2" xfId="7658" xr:uid="{00000000-0005-0000-0000-0000031E0000}"/>
    <cellStyle name="Currency 3 2 3 4 5 3" xfId="7659" xr:uid="{00000000-0005-0000-0000-0000041E0000}"/>
    <cellStyle name="Currency 3 2 3 4 5 3 2" xfId="7660" xr:uid="{00000000-0005-0000-0000-0000051E0000}"/>
    <cellStyle name="Currency 3 2 3 4 5 4" xfId="7661" xr:uid="{00000000-0005-0000-0000-0000061E0000}"/>
    <cellStyle name="Currency 3 2 3 4 5 5" xfId="7662" xr:uid="{00000000-0005-0000-0000-0000071E0000}"/>
    <cellStyle name="Currency 3 2 3 4 6" xfId="7663" xr:uid="{00000000-0005-0000-0000-0000081E0000}"/>
    <cellStyle name="Currency 3 2 3 4 6 2" xfId="7664" xr:uid="{00000000-0005-0000-0000-0000091E0000}"/>
    <cellStyle name="Currency 3 2 3 4 7" xfId="7665" xr:uid="{00000000-0005-0000-0000-00000A1E0000}"/>
    <cellStyle name="Currency 3 2 3 4 7 2" xfId="7666" xr:uid="{00000000-0005-0000-0000-00000B1E0000}"/>
    <cellStyle name="Currency 3 2 3 4 8" xfId="7667" xr:uid="{00000000-0005-0000-0000-00000C1E0000}"/>
    <cellStyle name="Currency 3 2 3 4 8 2" xfId="7668" xr:uid="{00000000-0005-0000-0000-00000D1E0000}"/>
    <cellStyle name="Currency 3 2 3 4 9" xfId="7669" xr:uid="{00000000-0005-0000-0000-00000E1E0000}"/>
    <cellStyle name="Currency 3 2 3 5" xfId="7670" xr:uid="{00000000-0005-0000-0000-00000F1E0000}"/>
    <cellStyle name="Currency 3 2 3 5 2" xfId="7671" xr:uid="{00000000-0005-0000-0000-0000101E0000}"/>
    <cellStyle name="Currency 3 2 3 5 2 2" xfId="7672" xr:uid="{00000000-0005-0000-0000-0000111E0000}"/>
    <cellStyle name="Currency 3 2 3 5 3" xfId="7673" xr:uid="{00000000-0005-0000-0000-0000121E0000}"/>
    <cellStyle name="Currency 3 2 3 5 3 2" xfId="7674" xr:uid="{00000000-0005-0000-0000-0000131E0000}"/>
    <cellStyle name="Currency 3 2 3 5 4" xfId="7675" xr:uid="{00000000-0005-0000-0000-0000141E0000}"/>
    <cellStyle name="Currency 3 2 3 5 4 2" xfId="7676" xr:uid="{00000000-0005-0000-0000-0000151E0000}"/>
    <cellStyle name="Currency 3 2 3 5 5" xfId="7677" xr:uid="{00000000-0005-0000-0000-0000161E0000}"/>
    <cellStyle name="Currency 3 2 3 5 6" xfId="7678" xr:uid="{00000000-0005-0000-0000-0000171E0000}"/>
    <cellStyle name="Currency 3 2 3 6" xfId="7679" xr:uid="{00000000-0005-0000-0000-0000181E0000}"/>
    <cellStyle name="Currency 3 2 3 6 2" xfId="7680" xr:uid="{00000000-0005-0000-0000-0000191E0000}"/>
    <cellStyle name="Currency 3 2 3 6 2 2" xfId="7681" xr:uid="{00000000-0005-0000-0000-00001A1E0000}"/>
    <cellStyle name="Currency 3 2 3 6 3" xfId="7682" xr:uid="{00000000-0005-0000-0000-00001B1E0000}"/>
    <cellStyle name="Currency 3 2 3 6 3 2" xfId="7683" xr:uid="{00000000-0005-0000-0000-00001C1E0000}"/>
    <cellStyle name="Currency 3 2 3 6 4" xfId="7684" xr:uid="{00000000-0005-0000-0000-00001D1E0000}"/>
    <cellStyle name="Currency 3 2 3 6 4 2" xfId="7685" xr:uid="{00000000-0005-0000-0000-00001E1E0000}"/>
    <cellStyle name="Currency 3 2 3 6 5" xfId="7686" xr:uid="{00000000-0005-0000-0000-00001F1E0000}"/>
    <cellStyle name="Currency 3 2 3 6 6" xfId="7687" xr:uid="{00000000-0005-0000-0000-0000201E0000}"/>
    <cellStyle name="Currency 3 2 3 7" xfId="7688" xr:uid="{00000000-0005-0000-0000-0000211E0000}"/>
    <cellStyle name="Currency 3 2 3 7 2" xfId="7689" xr:uid="{00000000-0005-0000-0000-0000221E0000}"/>
    <cellStyle name="Currency 3 2 3 7 2 2" xfId="7690" xr:uid="{00000000-0005-0000-0000-0000231E0000}"/>
    <cellStyle name="Currency 3 2 3 7 3" xfId="7691" xr:uid="{00000000-0005-0000-0000-0000241E0000}"/>
    <cellStyle name="Currency 3 2 3 7 3 2" xfId="7692" xr:uid="{00000000-0005-0000-0000-0000251E0000}"/>
    <cellStyle name="Currency 3 2 3 7 4" xfId="7693" xr:uid="{00000000-0005-0000-0000-0000261E0000}"/>
    <cellStyle name="Currency 3 2 3 7 4 2" xfId="7694" xr:uid="{00000000-0005-0000-0000-0000271E0000}"/>
    <cellStyle name="Currency 3 2 3 7 5" xfId="7695" xr:uid="{00000000-0005-0000-0000-0000281E0000}"/>
    <cellStyle name="Currency 3 2 3 7 6" xfId="7696" xr:uid="{00000000-0005-0000-0000-0000291E0000}"/>
    <cellStyle name="Currency 3 2 3 8" xfId="7697" xr:uid="{00000000-0005-0000-0000-00002A1E0000}"/>
    <cellStyle name="Currency 3 2 3 8 2" xfId="7698" xr:uid="{00000000-0005-0000-0000-00002B1E0000}"/>
    <cellStyle name="Currency 3 2 3 8 2 2" xfId="7699" xr:uid="{00000000-0005-0000-0000-00002C1E0000}"/>
    <cellStyle name="Currency 3 2 3 8 3" xfId="7700" xr:uid="{00000000-0005-0000-0000-00002D1E0000}"/>
    <cellStyle name="Currency 3 2 3 8 3 2" xfId="7701" xr:uid="{00000000-0005-0000-0000-00002E1E0000}"/>
    <cellStyle name="Currency 3 2 3 8 4" xfId="7702" xr:uid="{00000000-0005-0000-0000-00002F1E0000}"/>
    <cellStyle name="Currency 3 2 3 8 5" xfId="7703" xr:uid="{00000000-0005-0000-0000-0000301E0000}"/>
    <cellStyle name="Currency 3 2 3 9" xfId="7704" xr:uid="{00000000-0005-0000-0000-0000311E0000}"/>
    <cellStyle name="Currency 3 2 3 9 2" xfId="7705" xr:uid="{00000000-0005-0000-0000-0000321E0000}"/>
    <cellStyle name="Currency 3 2 4" xfId="7706" xr:uid="{00000000-0005-0000-0000-0000331E0000}"/>
    <cellStyle name="Currency 3 2 4 10" xfId="7707" xr:uid="{00000000-0005-0000-0000-0000341E0000}"/>
    <cellStyle name="Currency 3 2 4 10 2" xfId="7708" xr:uid="{00000000-0005-0000-0000-0000351E0000}"/>
    <cellStyle name="Currency 3 2 4 11" xfId="7709" xr:uid="{00000000-0005-0000-0000-0000361E0000}"/>
    <cellStyle name="Currency 3 2 4 11 2" xfId="7710" xr:uid="{00000000-0005-0000-0000-0000371E0000}"/>
    <cellStyle name="Currency 3 2 4 12" xfId="7711" xr:uid="{00000000-0005-0000-0000-0000381E0000}"/>
    <cellStyle name="Currency 3 2 4 13" xfId="7712" xr:uid="{00000000-0005-0000-0000-0000391E0000}"/>
    <cellStyle name="Currency 3 2 4 2" xfId="7713" xr:uid="{00000000-0005-0000-0000-00003A1E0000}"/>
    <cellStyle name="Currency 3 2 4 2 10" xfId="7714" xr:uid="{00000000-0005-0000-0000-00003B1E0000}"/>
    <cellStyle name="Currency 3 2 4 2 11" xfId="7715" xr:uid="{00000000-0005-0000-0000-00003C1E0000}"/>
    <cellStyle name="Currency 3 2 4 2 2" xfId="7716" xr:uid="{00000000-0005-0000-0000-00003D1E0000}"/>
    <cellStyle name="Currency 3 2 4 2 2 2" xfId="7717" xr:uid="{00000000-0005-0000-0000-00003E1E0000}"/>
    <cellStyle name="Currency 3 2 4 2 2 2 2" xfId="7718" xr:uid="{00000000-0005-0000-0000-00003F1E0000}"/>
    <cellStyle name="Currency 3 2 4 2 2 3" xfId="7719" xr:uid="{00000000-0005-0000-0000-0000401E0000}"/>
    <cellStyle name="Currency 3 2 4 2 2 3 2" xfId="7720" xr:uid="{00000000-0005-0000-0000-0000411E0000}"/>
    <cellStyle name="Currency 3 2 4 2 2 4" xfId="7721" xr:uid="{00000000-0005-0000-0000-0000421E0000}"/>
    <cellStyle name="Currency 3 2 4 2 2 4 2" xfId="7722" xr:uid="{00000000-0005-0000-0000-0000431E0000}"/>
    <cellStyle name="Currency 3 2 4 2 2 5" xfId="7723" xr:uid="{00000000-0005-0000-0000-0000441E0000}"/>
    <cellStyle name="Currency 3 2 4 2 2 6" xfId="7724" xr:uid="{00000000-0005-0000-0000-0000451E0000}"/>
    <cellStyle name="Currency 3 2 4 2 3" xfId="7725" xr:uid="{00000000-0005-0000-0000-0000461E0000}"/>
    <cellStyle name="Currency 3 2 4 2 3 2" xfId="7726" xr:uid="{00000000-0005-0000-0000-0000471E0000}"/>
    <cellStyle name="Currency 3 2 4 2 3 2 2" xfId="7727" xr:uid="{00000000-0005-0000-0000-0000481E0000}"/>
    <cellStyle name="Currency 3 2 4 2 3 3" xfId="7728" xr:uid="{00000000-0005-0000-0000-0000491E0000}"/>
    <cellStyle name="Currency 3 2 4 2 3 3 2" xfId="7729" xr:uid="{00000000-0005-0000-0000-00004A1E0000}"/>
    <cellStyle name="Currency 3 2 4 2 3 4" xfId="7730" xr:uid="{00000000-0005-0000-0000-00004B1E0000}"/>
    <cellStyle name="Currency 3 2 4 2 3 4 2" xfId="7731" xr:uid="{00000000-0005-0000-0000-00004C1E0000}"/>
    <cellStyle name="Currency 3 2 4 2 3 5" xfId="7732" xr:uid="{00000000-0005-0000-0000-00004D1E0000}"/>
    <cellStyle name="Currency 3 2 4 2 3 6" xfId="7733" xr:uid="{00000000-0005-0000-0000-00004E1E0000}"/>
    <cellStyle name="Currency 3 2 4 2 4" xfId="7734" xr:uid="{00000000-0005-0000-0000-00004F1E0000}"/>
    <cellStyle name="Currency 3 2 4 2 4 2" xfId="7735" xr:uid="{00000000-0005-0000-0000-0000501E0000}"/>
    <cellStyle name="Currency 3 2 4 2 4 2 2" xfId="7736" xr:uid="{00000000-0005-0000-0000-0000511E0000}"/>
    <cellStyle name="Currency 3 2 4 2 4 3" xfId="7737" xr:uid="{00000000-0005-0000-0000-0000521E0000}"/>
    <cellStyle name="Currency 3 2 4 2 4 3 2" xfId="7738" xr:uid="{00000000-0005-0000-0000-0000531E0000}"/>
    <cellStyle name="Currency 3 2 4 2 4 4" xfId="7739" xr:uid="{00000000-0005-0000-0000-0000541E0000}"/>
    <cellStyle name="Currency 3 2 4 2 4 4 2" xfId="7740" xr:uid="{00000000-0005-0000-0000-0000551E0000}"/>
    <cellStyle name="Currency 3 2 4 2 4 5" xfId="7741" xr:uid="{00000000-0005-0000-0000-0000561E0000}"/>
    <cellStyle name="Currency 3 2 4 2 4 6" xfId="7742" xr:uid="{00000000-0005-0000-0000-0000571E0000}"/>
    <cellStyle name="Currency 3 2 4 2 5" xfId="7743" xr:uid="{00000000-0005-0000-0000-0000581E0000}"/>
    <cellStyle name="Currency 3 2 4 2 5 2" xfId="7744" xr:uid="{00000000-0005-0000-0000-0000591E0000}"/>
    <cellStyle name="Currency 3 2 4 2 5 2 2" xfId="7745" xr:uid="{00000000-0005-0000-0000-00005A1E0000}"/>
    <cellStyle name="Currency 3 2 4 2 5 3" xfId="7746" xr:uid="{00000000-0005-0000-0000-00005B1E0000}"/>
    <cellStyle name="Currency 3 2 4 2 5 3 2" xfId="7747" xr:uid="{00000000-0005-0000-0000-00005C1E0000}"/>
    <cellStyle name="Currency 3 2 4 2 5 4" xfId="7748" xr:uid="{00000000-0005-0000-0000-00005D1E0000}"/>
    <cellStyle name="Currency 3 2 4 2 5 4 2" xfId="7749" xr:uid="{00000000-0005-0000-0000-00005E1E0000}"/>
    <cellStyle name="Currency 3 2 4 2 5 5" xfId="7750" xr:uid="{00000000-0005-0000-0000-00005F1E0000}"/>
    <cellStyle name="Currency 3 2 4 2 5 6" xfId="7751" xr:uid="{00000000-0005-0000-0000-0000601E0000}"/>
    <cellStyle name="Currency 3 2 4 2 6" xfId="7752" xr:uid="{00000000-0005-0000-0000-0000611E0000}"/>
    <cellStyle name="Currency 3 2 4 2 6 2" xfId="7753" xr:uid="{00000000-0005-0000-0000-0000621E0000}"/>
    <cellStyle name="Currency 3 2 4 2 6 2 2" xfId="7754" xr:uid="{00000000-0005-0000-0000-0000631E0000}"/>
    <cellStyle name="Currency 3 2 4 2 6 3" xfId="7755" xr:uid="{00000000-0005-0000-0000-0000641E0000}"/>
    <cellStyle name="Currency 3 2 4 2 6 3 2" xfId="7756" xr:uid="{00000000-0005-0000-0000-0000651E0000}"/>
    <cellStyle name="Currency 3 2 4 2 6 4" xfId="7757" xr:uid="{00000000-0005-0000-0000-0000661E0000}"/>
    <cellStyle name="Currency 3 2 4 2 6 5" xfId="7758" xr:uid="{00000000-0005-0000-0000-0000671E0000}"/>
    <cellStyle name="Currency 3 2 4 2 7" xfId="7759" xr:uid="{00000000-0005-0000-0000-0000681E0000}"/>
    <cellStyle name="Currency 3 2 4 2 7 2" xfId="7760" xr:uid="{00000000-0005-0000-0000-0000691E0000}"/>
    <cellStyle name="Currency 3 2 4 2 8" xfId="7761" xr:uid="{00000000-0005-0000-0000-00006A1E0000}"/>
    <cellStyle name="Currency 3 2 4 2 8 2" xfId="7762" xr:uid="{00000000-0005-0000-0000-00006B1E0000}"/>
    <cellStyle name="Currency 3 2 4 2 9" xfId="7763" xr:uid="{00000000-0005-0000-0000-00006C1E0000}"/>
    <cellStyle name="Currency 3 2 4 2 9 2" xfId="7764" xr:uid="{00000000-0005-0000-0000-00006D1E0000}"/>
    <cellStyle name="Currency 3 2 4 3" xfId="7765" xr:uid="{00000000-0005-0000-0000-00006E1E0000}"/>
    <cellStyle name="Currency 3 2 4 3 10" xfId="7766" xr:uid="{00000000-0005-0000-0000-00006F1E0000}"/>
    <cellStyle name="Currency 3 2 4 3 2" xfId="7767" xr:uid="{00000000-0005-0000-0000-0000701E0000}"/>
    <cellStyle name="Currency 3 2 4 3 2 2" xfId="7768" xr:uid="{00000000-0005-0000-0000-0000711E0000}"/>
    <cellStyle name="Currency 3 2 4 3 2 2 2" xfId="7769" xr:uid="{00000000-0005-0000-0000-0000721E0000}"/>
    <cellStyle name="Currency 3 2 4 3 2 3" xfId="7770" xr:uid="{00000000-0005-0000-0000-0000731E0000}"/>
    <cellStyle name="Currency 3 2 4 3 2 3 2" xfId="7771" xr:uid="{00000000-0005-0000-0000-0000741E0000}"/>
    <cellStyle name="Currency 3 2 4 3 2 4" xfId="7772" xr:uid="{00000000-0005-0000-0000-0000751E0000}"/>
    <cellStyle name="Currency 3 2 4 3 2 4 2" xfId="7773" xr:uid="{00000000-0005-0000-0000-0000761E0000}"/>
    <cellStyle name="Currency 3 2 4 3 2 5" xfId="7774" xr:uid="{00000000-0005-0000-0000-0000771E0000}"/>
    <cellStyle name="Currency 3 2 4 3 2 6" xfId="7775" xr:uid="{00000000-0005-0000-0000-0000781E0000}"/>
    <cellStyle name="Currency 3 2 4 3 3" xfId="7776" xr:uid="{00000000-0005-0000-0000-0000791E0000}"/>
    <cellStyle name="Currency 3 2 4 3 3 2" xfId="7777" xr:uid="{00000000-0005-0000-0000-00007A1E0000}"/>
    <cellStyle name="Currency 3 2 4 3 3 2 2" xfId="7778" xr:uid="{00000000-0005-0000-0000-00007B1E0000}"/>
    <cellStyle name="Currency 3 2 4 3 3 3" xfId="7779" xr:uid="{00000000-0005-0000-0000-00007C1E0000}"/>
    <cellStyle name="Currency 3 2 4 3 3 3 2" xfId="7780" xr:uid="{00000000-0005-0000-0000-00007D1E0000}"/>
    <cellStyle name="Currency 3 2 4 3 3 4" xfId="7781" xr:uid="{00000000-0005-0000-0000-00007E1E0000}"/>
    <cellStyle name="Currency 3 2 4 3 3 4 2" xfId="7782" xr:uid="{00000000-0005-0000-0000-00007F1E0000}"/>
    <cellStyle name="Currency 3 2 4 3 3 5" xfId="7783" xr:uid="{00000000-0005-0000-0000-0000801E0000}"/>
    <cellStyle name="Currency 3 2 4 3 3 6" xfId="7784" xr:uid="{00000000-0005-0000-0000-0000811E0000}"/>
    <cellStyle name="Currency 3 2 4 3 4" xfId="7785" xr:uid="{00000000-0005-0000-0000-0000821E0000}"/>
    <cellStyle name="Currency 3 2 4 3 4 2" xfId="7786" xr:uid="{00000000-0005-0000-0000-0000831E0000}"/>
    <cellStyle name="Currency 3 2 4 3 4 2 2" xfId="7787" xr:uid="{00000000-0005-0000-0000-0000841E0000}"/>
    <cellStyle name="Currency 3 2 4 3 4 3" xfId="7788" xr:uid="{00000000-0005-0000-0000-0000851E0000}"/>
    <cellStyle name="Currency 3 2 4 3 4 3 2" xfId="7789" xr:uid="{00000000-0005-0000-0000-0000861E0000}"/>
    <cellStyle name="Currency 3 2 4 3 4 4" xfId="7790" xr:uid="{00000000-0005-0000-0000-0000871E0000}"/>
    <cellStyle name="Currency 3 2 4 3 4 4 2" xfId="7791" xr:uid="{00000000-0005-0000-0000-0000881E0000}"/>
    <cellStyle name="Currency 3 2 4 3 4 5" xfId="7792" xr:uid="{00000000-0005-0000-0000-0000891E0000}"/>
    <cellStyle name="Currency 3 2 4 3 4 6" xfId="7793" xr:uid="{00000000-0005-0000-0000-00008A1E0000}"/>
    <cellStyle name="Currency 3 2 4 3 5" xfId="7794" xr:uid="{00000000-0005-0000-0000-00008B1E0000}"/>
    <cellStyle name="Currency 3 2 4 3 5 2" xfId="7795" xr:uid="{00000000-0005-0000-0000-00008C1E0000}"/>
    <cellStyle name="Currency 3 2 4 3 5 2 2" xfId="7796" xr:uid="{00000000-0005-0000-0000-00008D1E0000}"/>
    <cellStyle name="Currency 3 2 4 3 5 3" xfId="7797" xr:uid="{00000000-0005-0000-0000-00008E1E0000}"/>
    <cellStyle name="Currency 3 2 4 3 5 3 2" xfId="7798" xr:uid="{00000000-0005-0000-0000-00008F1E0000}"/>
    <cellStyle name="Currency 3 2 4 3 5 4" xfId="7799" xr:uid="{00000000-0005-0000-0000-0000901E0000}"/>
    <cellStyle name="Currency 3 2 4 3 5 5" xfId="7800" xr:uid="{00000000-0005-0000-0000-0000911E0000}"/>
    <cellStyle name="Currency 3 2 4 3 6" xfId="7801" xr:uid="{00000000-0005-0000-0000-0000921E0000}"/>
    <cellStyle name="Currency 3 2 4 3 6 2" xfId="7802" xr:uid="{00000000-0005-0000-0000-0000931E0000}"/>
    <cellStyle name="Currency 3 2 4 3 7" xfId="7803" xr:uid="{00000000-0005-0000-0000-0000941E0000}"/>
    <cellStyle name="Currency 3 2 4 3 7 2" xfId="7804" xr:uid="{00000000-0005-0000-0000-0000951E0000}"/>
    <cellStyle name="Currency 3 2 4 3 8" xfId="7805" xr:uid="{00000000-0005-0000-0000-0000961E0000}"/>
    <cellStyle name="Currency 3 2 4 3 8 2" xfId="7806" xr:uid="{00000000-0005-0000-0000-0000971E0000}"/>
    <cellStyle name="Currency 3 2 4 3 9" xfId="7807" xr:uid="{00000000-0005-0000-0000-0000981E0000}"/>
    <cellStyle name="Currency 3 2 4 4" xfId="7808" xr:uid="{00000000-0005-0000-0000-0000991E0000}"/>
    <cellStyle name="Currency 3 2 4 4 10" xfId="7809" xr:uid="{00000000-0005-0000-0000-00009A1E0000}"/>
    <cellStyle name="Currency 3 2 4 4 2" xfId="7810" xr:uid="{00000000-0005-0000-0000-00009B1E0000}"/>
    <cellStyle name="Currency 3 2 4 4 2 2" xfId="7811" xr:uid="{00000000-0005-0000-0000-00009C1E0000}"/>
    <cellStyle name="Currency 3 2 4 4 2 2 2" xfId="7812" xr:uid="{00000000-0005-0000-0000-00009D1E0000}"/>
    <cellStyle name="Currency 3 2 4 4 2 3" xfId="7813" xr:uid="{00000000-0005-0000-0000-00009E1E0000}"/>
    <cellStyle name="Currency 3 2 4 4 2 3 2" xfId="7814" xr:uid="{00000000-0005-0000-0000-00009F1E0000}"/>
    <cellStyle name="Currency 3 2 4 4 2 4" xfId="7815" xr:uid="{00000000-0005-0000-0000-0000A01E0000}"/>
    <cellStyle name="Currency 3 2 4 4 2 4 2" xfId="7816" xr:uid="{00000000-0005-0000-0000-0000A11E0000}"/>
    <cellStyle name="Currency 3 2 4 4 2 5" xfId="7817" xr:uid="{00000000-0005-0000-0000-0000A21E0000}"/>
    <cellStyle name="Currency 3 2 4 4 2 6" xfId="7818" xr:uid="{00000000-0005-0000-0000-0000A31E0000}"/>
    <cellStyle name="Currency 3 2 4 4 3" xfId="7819" xr:uid="{00000000-0005-0000-0000-0000A41E0000}"/>
    <cellStyle name="Currency 3 2 4 4 3 2" xfId="7820" xr:uid="{00000000-0005-0000-0000-0000A51E0000}"/>
    <cellStyle name="Currency 3 2 4 4 3 2 2" xfId="7821" xr:uid="{00000000-0005-0000-0000-0000A61E0000}"/>
    <cellStyle name="Currency 3 2 4 4 3 3" xfId="7822" xr:uid="{00000000-0005-0000-0000-0000A71E0000}"/>
    <cellStyle name="Currency 3 2 4 4 3 3 2" xfId="7823" xr:uid="{00000000-0005-0000-0000-0000A81E0000}"/>
    <cellStyle name="Currency 3 2 4 4 3 4" xfId="7824" xr:uid="{00000000-0005-0000-0000-0000A91E0000}"/>
    <cellStyle name="Currency 3 2 4 4 3 4 2" xfId="7825" xr:uid="{00000000-0005-0000-0000-0000AA1E0000}"/>
    <cellStyle name="Currency 3 2 4 4 3 5" xfId="7826" xr:uid="{00000000-0005-0000-0000-0000AB1E0000}"/>
    <cellStyle name="Currency 3 2 4 4 3 6" xfId="7827" xr:uid="{00000000-0005-0000-0000-0000AC1E0000}"/>
    <cellStyle name="Currency 3 2 4 4 4" xfId="7828" xr:uid="{00000000-0005-0000-0000-0000AD1E0000}"/>
    <cellStyle name="Currency 3 2 4 4 4 2" xfId="7829" xr:uid="{00000000-0005-0000-0000-0000AE1E0000}"/>
    <cellStyle name="Currency 3 2 4 4 4 2 2" xfId="7830" xr:uid="{00000000-0005-0000-0000-0000AF1E0000}"/>
    <cellStyle name="Currency 3 2 4 4 4 3" xfId="7831" xr:uid="{00000000-0005-0000-0000-0000B01E0000}"/>
    <cellStyle name="Currency 3 2 4 4 4 3 2" xfId="7832" xr:uid="{00000000-0005-0000-0000-0000B11E0000}"/>
    <cellStyle name="Currency 3 2 4 4 4 4" xfId="7833" xr:uid="{00000000-0005-0000-0000-0000B21E0000}"/>
    <cellStyle name="Currency 3 2 4 4 4 4 2" xfId="7834" xr:uid="{00000000-0005-0000-0000-0000B31E0000}"/>
    <cellStyle name="Currency 3 2 4 4 4 5" xfId="7835" xr:uid="{00000000-0005-0000-0000-0000B41E0000}"/>
    <cellStyle name="Currency 3 2 4 4 4 6" xfId="7836" xr:uid="{00000000-0005-0000-0000-0000B51E0000}"/>
    <cellStyle name="Currency 3 2 4 4 5" xfId="7837" xr:uid="{00000000-0005-0000-0000-0000B61E0000}"/>
    <cellStyle name="Currency 3 2 4 4 5 2" xfId="7838" xr:uid="{00000000-0005-0000-0000-0000B71E0000}"/>
    <cellStyle name="Currency 3 2 4 4 5 2 2" xfId="7839" xr:uid="{00000000-0005-0000-0000-0000B81E0000}"/>
    <cellStyle name="Currency 3 2 4 4 5 3" xfId="7840" xr:uid="{00000000-0005-0000-0000-0000B91E0000}"/>
    <cellStyle name="Currency 3 2 4 4 5 3 2" xfId="7841" xr:uid="{00000000-0005-0000-0000-0000BA1E0000}"/>
    <cellStyle name="Currency 3 2 4 4 5 4" xfId="7842" xr:uid="{00000000-0005-0000-0000-0000BB1E0000}"/>
    <cellStyle name="Currency 3 2 4 4 5 5" xfId="7843" xr:uid="{00000000-0005-0000-0000-0000BC1E0000}"/>
    <cellStyle name="Currency 3 2 4 4 6" xfId="7844" xr:uid="{00000000-0005-0000-0000-0000BD1E0000}"/>
    <cellStyle name="Currency 3 2 4 4 6 2" xfId="7845" xr:uid="{00000000-0005-0000-0000-0000BE1E0000}"/>
    <cellStyle name="Currency 3 2 4 4 7" xfId="7846" xr:uid="{00000000-0005-0000-0000-0000BF1E0000}"/>
    <cellStyle name="Currency 3 2 4 4 7 2" xfId="7847" xr:uid="{00000000-0005-0000-0000-0000C01E0000}"/>
    <cellStyle name="Currency 3 2 4 4 8" xfId="7848" xr:uid="{00000000-0005-0000-0000-0000C11E0000}"/>
    <cellStyle name="Currency 3 2 4 4 8 2" xfId="7849" xr:uid="{00000000-0005-0000-0000-0000C21E0000}"/>
    <cellStyle name="Currency 3 2 4 4 9" xfId="7850" xr:uid="{00000000-0005-0000-0000-0000C31E0000}"/>
    <cellStyle name="Currency 3 2 4 5" xfId="7851" xr:uid="{00000000-0005-0000-0000-0000C41E0000}"/>
    <cellStyle name="Currency 3 2 4 5 2" xfId="7852" xr:uid="{00000000-0005-0000-0000-0000C51E0000}"/>
    <cellStyle name="Currency 3 2 4 5 2 2" xfId="7853" xr:uid="{00000000-0005-0000-0000-0000C61E0000}"/>
    <cellStyle name="Currency 3 2 4 5 3" xfId="7854" xr:uid="{00000000-0005-0000-0000-0000C71E0000}"/>
    <cellStyle name="Currency 3 2 4 5 3 2" xfId="7855" xr:uid="{00000000-0005-0000-0000-0000C81E0000}"/>
    <cellStyle name="Currency 3 2 4 5 4" xfId="7856" xr:uid="{00000000-0005-0000-0000-0000C91E0000}"/>
    <cellStyle name="Currency 3 2 4 5 4 2" xfId="7857" xr:uid="{00000000-0005-0000-0000-0000CA1E0000}"/>
    <cellStyle name="Currency 3 2 4 5 5" xfId="7858" xr:uid="{00000000-0005-0000-0000-0000CB1E0000}"/>
    <cellStyle name="Currency 3 2 4 5 6" xfId="7859" xr:uid="{00000000-0005-0000-0000-0000CC1E0000}"/>
    <cellStyle name="Currency 3 2 4 6" xfId="7860" xr:uid="{00000000-0005-0000-0000-0000CD1E0000}"/>
    <cellStyle name="Currency 3 2 4 6 2" xfId="7861" xr:uid="{00000000-0005-0000-0000-0000CE1E0000}"/>
    <cellStyle name="Currency 3 2 4 6 2 2" xfId="7862" xr:uid="{00000000-0005-0000-0000-0000CF1E0000}"/>
    <cellStyle name="Currency 3 2 4 6 3" xfId="7863" xr:uid="{00000000-0005-0000-0000-0000D01E0000}"/>
    <cellStyle name="Currency 3 2 4 6 3 2" xfId="7864" xr:uid="{00000000-0005-0000-0000-0000D11E0000}"/>
    <cellStyle name="Currency 3 2 4 6 4" xfId="7865" xr:uid="{00000000-0005-0000-0000-0000D21E0000}"/>
    <cellStyle name="Currency 3 2 4 6 4 2" xfId="7866" xr:uid="{00000000-0005-0000-0000-0000D31E0000}"/>
    <cellStyle name="Currency 3 2 4 6 5" xfId="7867" xr:uid="{00000000-0005-0000-0000-0000D41E0000}"/>
    <cellStyle name="Currency 3 2 4 6 6" xfId="7868" xr:uid="{00000000-0005-0000-0000-0000D51E0000}"/>
    <cellStyle name="Currency 3 2 4 7" xfId="7869" xr:uid="{00000000-0005-0000-0000-0000D61E0000}"/>
    <cellStyle name="Currency 3 2 4 7 2" xfId="7870" xr:uid="{00000000-0005-0000-0000-0000D71E0000}"/>
    <cellStyle name="Currency 3 2 4 7 2 2" xfId="7871" xr:uid="{00000000-0005-0000-0000-0000D81E0000}"/>
    <cellStyle name="Currency 3 2 4 7 3" xfId="7872" xr:uid="{00000000-0005-0000-0000-0000D91E0000}"/>
    <cellStyle name="Currency 3 2 4 7 3 2" xfId="7873" xr:uid="{00000000-0005-0000-0000-0000DA1E0000}"/>
    <cellStyle name="Currency 3 2 4 7 4" xfId="7874" xr:uid="{00000000-0005-0000-0000-0000DB1E0000}"/>
    <cellStyle name="Currency 3 2 4 7 4 2" xfId="7875" xr:uid="{00000000-0005-0000-0000-0000DC1E0000}"/>
    <cellStyle name="Currency 3 2 4 7 5" xfId="7876" xr:uid="{00000000-0005-0000-0000-0000DD1E0000}"/>
    <cellStyle name="Currency 3 2 4 7 6" xfId="7877" xr:uid="{00000000-0005-0000-0000-0000DE1E0000}"/>
    <cellStyle name="Currency 3 2 4 8" xfId="7878" xr:uid="{00000000-0005-0000-0000-0000DF1E0000}"/>
    <cellStyle name="Currency 3 2 4 8 2" xfId="7879" xr:uid="{00000000-0005-0000-0000-0000E01E0000}"/>
    <cellStyle name="Currency 3 2 4 8 2 2" xfId="7880" xr:uid="{00000000-0005-0000-0000-0000E11E0000}"/>
    <cellStyle name="Currency 3 2 4 8 3" xfId="7881" xr:uid="{00000000-0005-0000-0000-0000E21E0000}"/>
    <cellStyle name="Currency 3 2 4 8 3 2" xfId="7882" xr:uid="{00000000-0005-0000-0000-0000E31E0000}"/>
    <cellStyle name="Currency 3 2 4 8 4" xfId="7883" xr:uid="{00000000-0005-0000-0000-0000E41E0000}"/>
    <cellStyle name="Currency 3 2 4 8 5" xfId="7884" xr:uid="{00000000-0005-0000-0000-0000E51E0000}"/>
    <cellStyle name="Currency 3 2 4 9" xfId="7885" xr:uid="{00000000-0005-0000-0000-0000E61E0000}"/>
    <cellStyle name="Currency 3 2 4 9 2" xfId="7886" xr:uid="{00000000-0005-0000-0000-0000E71E0000}"/>
    <cellStyle name="Currency 3 2 5" xfId="7887" xr:uid="{00000000-0005-0000-0000-0000E81E0000}"/>
    <cellStyle name="Currency 3 2 5 10" xfId="7888" xr:uid="{00000000-0005-0000-0000-0000E91E0000}"/>
    <cellStyle name="Currency 3 2 5 10 2" xfId="7889" xr:uid="{00000000-0005-0000-0000-0000EA1E0000}"/>
    <cellStyle name="Currency 3 2 5 11" xfId="7890" xr:uid="{00000000-0005-0000-0000-0000EB1E0000}"/>
    <cellStyle name="Currency 3 2 5 12" xfId="7891" xr:uid="{00000000-0005-0000-0000-0000EC1E0000}"/>
    <cellStyle name="Currency 3 2 5 2" xfId="7892" xr:uid="{00000000-0005-0000-0000-0000ED1E0000}"/>
    <cellStyle name="Currency 3 2 5 2 10" xfId="7893" xr:uid="{00000000-0005-0000-0000-0000EE1E0000}"/>
    <cellStyle name="Currency 3 2 5 2 2" xfId="7894" xr:uid="{00000000-0005-0000-0000-0000EF1E0000}"/>
    <cellStyle name="Currency 3 2 5 2 2 2" xfId="7895" xr:uid="{00000000-0005-0000-0000-0000F01E0000}"/>
    <cellStyle name="Currency 3 2 5 2 2 2 2" xfId="7896" xr:uid="{00000000-0005-0000-0000-0000F11E0000}"/>
    <cellStyle name="Currency 3 2 5 2 2 3" xfId="7897" xr:uid="{00000000-0005-0000-0000-0000F21E0000}"/>
    <cellStyle name="Currency 3 2 5 2 2 3 2" xfId="7898" xr:uid="{00000000-0005-0000-0000-0000F31E0000}"/>
    <cellStyle name="Currency 3 2 5 2 2 4" xfId="7899" xr:uid="{00000000-0005-0000-0000-0000F41E0000}"/>
    <cellStyle name="Currency 3 2 5 2 2 4 2" xfId="7900" xr:uid="{00000000-0005-0000-0000-0000F51E0000}"/>
    <cellStyle name="Currency 3 2 5 2 2 5" xfId="7901" xr:uid="{00000000-0005-0000-0000-0000F61E0000}"/>
    <cellStyle name="Currency 3 2 5 2 2 6" xfId="7902" xr:uid="{00000000-0005-0000-0000-0000F71E0000}"/>
    <cellStyle name="Currency 3 2 5 2 3" xfId="7903" xr:uid="{00000000-0005-0000-0000-0000F81E0000}"/>
    <cellStyle name="Currency 3 2 5 2 3 2" xfId="7904" xr:uid="{00000000-0005-0000-0000-0000F91E0000}"/>
    <cellStyle name="Currency 3 2 5 2 3 2 2" xfId="7905" xr:uid="{00000000-0005-0000-0000-0000FA1E0000}"/>
    <cellStyle name="Currency 3 2 5 2 3 3" xfId="7906" xr:uid="{00000000-0005-0000-0000-0000FB1E0000}"/>
    <cellStyle name="Currency 3 2 5 2 3 3 2" xfId="7907" xr:uid="{00000000-0005-0000-0000-0000FC1E0000}"/>
    <cellStyle name="Currency 3 2 5 2 3 4" xfId="7908" xr:uid="{00000000-0005-0000-0000-0000FD1E0000}"/>
    <cellStyle name="Currency 3 2 5 2 3 4 2" xfId="7909" xr:uid="{00000000-0005-0000-0000-0000FE1E0000}"/>
    <cellStyle name="Currency 3 2 5 2 3 5" xfId="7910" xr:uid="{00000000-0005-0000-0000-0000FF1E0000}"/>
    <cellStyle name="Currency 3 2 5 2 3 6" xfId="7911" xr:uid="{00000000-0005-0000-0000-0000001F0000}"/>
    <cellStyle name="Currency 3 2 5 2 4" xfId="7912" xr:uid="{00000000-0005-0000-0000-0000011F0000}"/>
    <cellStyle name="Currency 3 2 5 2 4 2" xfId="7913" xr:uid="{00000000-0005-0000-0000-0000021F0000}"/>
    <cellStyle name="Currency 3 2 5 2 4 2 2" xfId="7914" xr:uid="{00000000-0005-0000-0000-0000031F0000}"/>
    <cellStyle name="Currency 3 2 5 2 4 3" xfId="7915" xr:uid="{00000000-0005-0000-0000-0000041F0000}"/>
    <cellStyle name="Currency 3 2 5 2 4 3 2" xfId="7916" xr:uid="{00000000-0005-0000-0000-0000051F0000}"/>
    <cellStyle name="Currency 3 2 5 2 4 4" xfId="7917" xr:uid="{00000000-0005-0000-0000-0000061F0000}"/>
    <cellStyle name="Currency 3 2 5 2 4 4 2" xfId="7918" xr:uid="{00000000-0005-0000-0000-0000071F0000}"/>
    <cellStyle name="Currency 3 2 5 2 4 5" xfId="7919" xr:uid="{00000000-0005-0000-0000-0000081F0000}"/>
    <cellStyle name="Currency 3 2 5 2 4 6" xfId="7920" xr:uid="{00000000-0005-0000-0000-0000091F0000}"/>
    <cellStyle name="Currency 3 2 5 2 5" xfId="7921" xr:uid="{00000000-0005-0000-0000-00000A1F0000}"/>
    <cellStyle name="Currency 3 2 5 2 5 2" xfId="7922" xr:uid="{00000000-0005-0000-0000-00000B1F0000}"/>
    <cellStyle name="Currency 3 2 5 2 5 2 2" xfId="7923" xr:uid="{00000000-0005-0000-0000-00000C1F0000}"/>
    <cellStyle name="Currency 3 2 5 2 5 3" xfId="7924" xr:uid="{00000000-0005-0000-0000-00000D1F0000}"/>
    <cellStyle name="Currency 3 2 5 2 5 3 2" xfId="7925" xr:uid="{00000000-0005-0000-0000-00000E1F0000}"/>
    <cellStyle name="Currency 3 2 5 2 5 4" xfId="7926" xr:uid="{00000000-0005-0000-0000-00000F1F0000}"/>
    <cellStyle name="Currency 3 2 5 2 5 5" xfId="7927" xr:uid="{00000000-0005-0000-0000-0000101F0000}"/>
    <cellStyle name="Currency 3 2 5 2 6" xfId="7928" xr:uid="{00000000-0005-0000-0000-0000111F0000}"/>
    <cellStyle name="Currency 3 2 5 2 6 2" xfId="7929" xr:uid="{00000000-0005-0000-0000-0000121F0000}"/>
    <cellStyle name="Currency 3 2 5 2 7" xfId="7930" xr:uid="{00000000-0005-0000-0000-0000131F0000}"/>
    <cellStyle name="Currency 3 2 5 2 7 2" xfId="7931" xr:uid="{00000000-0005-0000-0000-0000141F0000}"/>
    <cellStyle name="Currency 3 2 5 2 8" xfId="7932" xr:uid="{00000000-0005-0000-0000-0000151F0000}"/>
    <cellStyle name="Currency 3 2 5 2 8 2" xfId="7933" xr:uid="{00000000-0005-0000-0000-0000161F0000}"/>
    <cellStyle name="Currency 3 2 5 2 9" xfId="7934" xr:uid="{00000000-0005-0000-0000-0000171F0000}"/>
    <cellStyle name="Currency 3 2 5 3" xfId="7935" xr:uid="{00000000-0005-0000-0000-0000181F0000}"/>
    <cellStyle name="Currency 3 2 5 3 10" xfId="7936" xr:uid="{00000000-0005-0000-0000-0000191F0000}"/>
    <cellStyle name="Currency 3 2 5 3 2" xfId="7937" xr:uid="{00000000-0005-0000-0000-00001A1F0000}"/>
    <cellStyle name="Currency 3 2 5 3 2 2" xfId="7938" xr:uid="{00000000-0005-0000-0000-00001B1F0000}"/>
    <cellStyle name="Currency 3 2 5 3 2 2 2" xfId="7939" xr:uid="{00000000-0005-0000-0000-00001C1F0000}"/>
    <cellStyle name="Currency 3 2 5 3 2 3" xfId="7940" xr:uid="{00000000-0005-0000-0000-00001D1F0000}"/>
    <cellStyle name="Currency 3 2 5 3 2 3 2" xfId="7941" xr:uid="{00000000-0005-0000-0000-00001E1F0000}"/>
    <cellStyle name="Currency 3 2 5 3 2 4" xfId="7942" xr:uid="{00000000-0005-0000-0000-00001F1F0000}"/>
    <cellStyle name="Currency 3 2 5 3 2 4 2" xfId="7943" xr:uid="{00000000-0005-0000-0000-0000201F0000}"/>
    <cellStyle name="Currency 3 2 5 3 2 5" xfId="7944" xr:uid="{00000000-0005-0000-0000-0000211F0000}"/>
    <cellStyle name="Currency 3 2 5 3 2 6" xfId="7945" xr:uid="{00000000-0005-0000-0000-0000221F0000}"/>
    <cellStyle name="Currency 3 2 5 3 3" xfId="7946" xr:uid="{00000000-0005-0000-0000-0000231F0000}"/>
    <cellStyle name="Currency 3 2 5 3 3 2" xfId="7947" xr:uid="{00000000-0005-0000-0000-0000241F0000}"/>
    <cellStyle name="Currency 3 2 5 3 3 2 2" xfId="7948" xr:uid="{00000000-0005-0000-0000-0000251F0000}"/>
    <cellStyle name="Currency 3 2 5 3 3 3" xfId="7949" xr:uid="{00000000-0005-0000-0000-0000261F0000}"/>
    <cellStyle name="Currency 3 2 5 3 3 3 2" xfId="7950" xr:uid="{00000000-0005-0000-0000-0000271F0000}"/>
    <cellStyle name="Currency 3 2 5 3 3 4" xfId="7951" xr:uid="{00000000-0005-0000-0000-0000281F0000}"/>
    <cellStyle name="Currency 3 2 5 3 3 4 2" xfId="7952" xr:uid="{00000000-0005-0000-0000-0000291F0000}"/>
    <cellStyle name="Currency 3 2 5 3 3 5" xfId="7953" xr:uid="{00000000-0005-0000-0000-00002A1F0000}"/>
    <cellStyle name="Currency 3 2 5 3 3 6" xfId="7954" xr:uid="{00000000-0005-0000-0000-00002B1F0000}"/>
    <cellStyle name="Currency 3 2 5 3 4" xfId="7955" xr:uid="{00000000-0005-0000-0000-00002C1F0000}"/>
    <cellStyle name="Currency 3 2 5 3 4 2" xfId="7956" xr:uid="{00000000-0005-0000-0000-00002D1F0000}"/>
    <cellStyle name="Currency 3 2 5 3 4 2 2" xfId="7957" xr:uid="{00000000-0005-0000-0000-00002E1F0000}"/>
    <cellStyle name="Currency 3 2 5 3 4 3" xfId="7958" xr:uid="{00000000-0005-0000-0000-00002F1F0000}"/>
    <cellStyle name="Currency 3 2 5 3 4 3 2" xfId="7959" xr:uid="{00000000-0005-0000-0000-0000301F0000}"/>
    <cellStyle name="Currency 3 2 5 3 4 4" xfId="7960" xr:uid="{00000000-0005-0000-0000-0000311F0000}"/>
    <cellStyle name="Currency 3 2 5 3 4 4 2" xfId="7961" xr:uid="{00000000-0005-0000-0000-0000321F0000}"/>
    <cellStyle name="Currency 3 2 5 3 4 5" xfId="7962" xr:uid="{00000000-0005-0000-0000-0000331F0000}"/>
    <cellStyle name="Currency 3 2 5 3 4 6" xfId="7963" xr:uid="{00000000-0005-0000-0000-0000341F0000}"/>
    <cellStyle name="Currency 3 2 5 3 5" xfId="7964" xr:uid="{00000000-0005-0000-0000-0000351F0000}"/>
    <cellStyle name="Currency 3 2 5 3 5 2" xfId="7965" xr:uid="{00000000-0005-0000-0000-0000361F0000}"/>
    <cellStyle name="Currency 3 2 5 3 5 2 2" xfId="7966" xr:uid="{00000000-0005-0000-0000-0000371F0000}"/>
    <cellStyle name="Currency 3 2 5 3 5 3" xfId="7967" xr:uid="{00000000-0005-0000-0000-0000381F0000}"/>
    <cellStyle name="Currency 3 2 5 3 5 3 2" xfId="7968" xr:uid="{00000000-0005-0000-0000-0000391F0000}"/>
    <cellStyle name="Currency 3 2 5 3 5 4" xfId="7969" xr:uid="{00000000-0005-0000-0000-00003A1F0000}"/>
    <cellStyle name="Currency 3 2 5 3 5 5" xfId="7970" xr:uid="{00000000-0005-0000-0000-00003B1F0000}"/>
    <cellStyle name="Currency 3 2 5 3 6" xfId="7971" xr:uid="{00000000-0005-0000-0000-00003C1F0000}"/>
    <cellStyle name="Currency 3 2 5 3 6 2" xfId="7972" xr:uid="{00000000-0005-0000-0000-00003D1F0000}"/>
    <cellStyle name="Currency 3 2 5 3 7" xfId="7973" xr:uid="{00000000-0005-0000-0000-00003E1F0000}"/>
    <cellStyle name="Currency 3 2 5 3 7 2" xfId="7974" xr:uid="{00000000-0005-0000-0000-00003F1F0000}"/>
    <cellStyle name="Currency 3 2 5 3 8" xfId="7975" xr:uid="{00000000-0005-0000-0000-0000401F0000}"/>
    <cellStyle name="Currency 3 2 5 3 8 2" xfId="7976" xr:uid="{00000000-0005-0000-0000-0000411F0000}"/>
    <cellStyle name="Currency 3 2 5 3 9" xfId="7977" xr:uid="{00000000-0005-0000-0000-0000421F0000}"/>
    <cellStyle name="Currency 3 2 5 4" xfId="7978" xr:uid="{00000000-0005-0000-0000-0000431F0000}"/>
    <cellStyle name="Currency 3 2 5 4 2" xfId="7979" xr:uid="{00000000-0005-0000-0000-0000441F0000}"/>
    <cellStyle name="Currency 3 2 5 4 2 2" xfId="7980" xr:uid="{00000000-0005-0000-0000-0000451F0000}"/>
    <cellStyle name="Currency 3 2 5 4 3" xfId="7981" xr:uid="{00000000-0005-0000-0000-0000461F0000}"/>
    <cellStyle name="Currency 3 2 5 4 3 2" xfId="7982" xr:uid="{00000000-0005-0000-0000-0000471F0000}"/>
    <cellStyle name="Currency 3 2 5 4 4" xfId="7983" xr:uid="{00000000-0005-0000-0000-0000481F0000}"/>
    <cellStyle name="Currency 3 2 5 4 4 2" xfId="7984" xr:uid="{00000000-0005-0000-0000-0000491F0000}"/>
    <cellStyle name="Currency 3 2 5 4 5" xfId="7985" xr:uid="{00000000-0005-0000-0000-00004A1F0000}"/>
    <cellStyle name="Currency 3 2 5 4 6" xfId="7986" xr:uid="{00000000-0005-0000-0000-00004B1F0000}"/>
    <cellStyle name="Currency 3 2 5 5" xfId="7987" xr:uid="{00000000-0005-0000-0000-00004C1F0000}"/>
    <cellStyle name="Currency 3 2 5 5 2" xfId="7988" xr:uid="{00000000-0005-0000-0000-00004D1F0000}"/>
    <cellStyle name="Currency 3 2 5 5 2 2" xfId="7989" xr:uid="{00000000-0005-0000-0000-00004E1F0000}"/>
    <cellStyle name="Currency 3 2 5 5 3" xfId="7990" xr:uid="{00000000-0005-0000-0000-00004F1F0000}"/>
    <cellStyle name="Currency 3 2 5 5 3 2" xfId="7991" xr:uid="{00000000-0005-0000-0000-0000501F0000}"/>
    <cellStyle name="Currency 3 2 5 5 4" xfId="7992" xr:uid="{00000000-0005-0000-0000-0000511F0000}"/>
    <cellStyle name="Currency 3 2 5 5 4 2" xfId="7993" xr:uid="{00000000-0005-0000-0000-0000521F0000}"/>
    <cellStyle name="Currency 3 2 5 5 5" xfId="7994" xr:uid="{00000000-0005-0000-0000-0000531F0000}"/>
    <cellStyle name="Currency 3 2 5 5 6" xfId="7995" xr:uid="{00000000-0005-0000-0000-0000541F0000}"/>
    <cellStyle name="Currency 3 2 5 6" xfId="7996" xr:uid="{00000000-0005-0000-0000-0000551F0000}"/>
    <cellStyle name="Currency 3 2 5 6 2" xfId="7997" xr:uid="{00000000-0005-0000-0000-0000561F0000}"/>
    <cellStyle name="Currency 3 2 5 6 2 2" xfId="7998" xr:uid="{00000000-0005-0000-0000-0000571F0000}"/>
    <cellStyle name="Currency 3 2 5 6 3" xfId="7999" xr:uid="{00000000-0005-0000-0000-0000581F0000}"/>
    <cellStyle name="Currency 3 2 5 6 3 2" xfId="8000" xr:uid="{00000000-0005-0000-0000-0000591F0000}"/>
    <cellStyle name="Currency 3 2 5 6 4" xfId="8001" xr:uid="{00000000-0005-0000-0000-00005A1F0000}"/>
    <cellStyle name="Currency 3 2 5 6 4 2" xfId="8002" xr:uid="{00000000-0005-0000-0000-00005B1F0000}"/>
    <cellStyle name="Currency 3 2 5 6 5" xfId="8003" xr:uid="{00000000-0005-0000-0000-00005C1F0000}"/>
    <cellStyle name="Currency 3 2 5 6 6" xfId="8004" xr:uid="{00000000-0005-0000-0000-00005D1F0000}"/>
    <cellStyle name="Currency 3 2 5 7" xfId="8005" xr:uid="{00000000-0005-0000-0000-00005E1F0000}"/>
    <cellStyle name="Currency 3 2 5 7 2" xfId="8006" xr:uid="{00000000-0005-0000-0000-00005F1F0000}"/>
    <cellStyle name="Currency 3 2 5 7 2 2" xfId="8007" xr:uid="{00000000-0005-0000-0000-0000601F0000}"/>
    <cellStyle name="Currency 3 2 5 7 3" xfId="8008" xr:uid="{00000000-0005-0000-0000-0000611F0000}"/>
    <cellStyle name="Currency 3 2 5 7 3 2" xfId="8009" xr:uid="{00000000-0005-0000-0000-0000621F0000}"/>
    <cellStyle name="Currency 3 2 5 7 4" xfId="8010" xr:uid="{00000000-0005-0000-0000-0000631F0000}"/>
    <cellStyle name="Currency 3 2 5 7 5" xfId="8011" xr:uid="{00000000-0005-0000-0000-0000641F0000}"/>
    <cellStyle name="Currency 3 2 5 8" xfId="8012" xr:uid="{00000000-0005-0000-0000-0000651F0000}"/>
    <cellStyle name="Currency 3 2 5 8 2" xfId="8013" xr:uid="{00000000-0005-0000-0000-0000661F0000}"/>
    <cellStyle name="Currency 3 2 5 9" xfId="8014" xr:uid="{00000000-0005-0000-0000-0000671F0000}"/>
    <cellStyle name="Currency 3 2 5 9 2" xfId="8015" xr:uid="{00000000-0005-0000-0000-0000681F0000}"/>
    <cellStyle name="Currency 3 2 6" xfId="8016" xr:uid="{00000000-0005-0000-0000-0000691F0000}"/>
    <cellStyle name="Currency 3 2 6 10" xfId="8017" xr:uid="{00000000-0005-0000-0000-00006A1F0000}"/>
    <cellStyle name="Currency 3 2 6 11" xfId="8018" xr:uid="{00000000-0005-0000-0000-00006B1F0000}"/>
    <cellStyle name="Currency 3 2 6 2" xfId="8019" xr:uid="{00000000-0005-0000-0000-00006C1F0000}"/>
    <cellStyle name="Currency 3 2 6 2 2" xfId="8020" xr:uid="{00000000-0005-0000-0000-00006D1F0000}"/>
    <cellStyle name="Currency 3 2 6 2 2 2" xfId="8021" xr:uid="{00000000-0005-0000-0000-00006E1F0000}"/>
    <cellStyle name="Currency 3 2 6 2 3" xfId="8022" xr:uid="{00000000-0005-0000-0000-00006F1F0000}"/>
    <cellStyle name="Currency 3 2 6 2 3 2" xfId="8023" xr:uid="{00000000-0005-0000-0000-0000701F0000}"/>
    <cellStyle name="Currency 3 2 6 2 4" xfId="8024" xr:uid="{00000000-0005-0000-0000-0000711F0000}"/>
    <cellStyle name="Currency 3 2 6 2 4 2" xfId="8025" xr:uid="{00000000-0005-0000-0000-0000721F0000}"/>
    <cellStyle name="Currency 3 2 6 2 5" xfId="8026" xr:uid="{00000000-0005-0000-0000-0000731F0000}"/>
    <cellStyle name="Currency 3 2 6 2 6" xfId="8027" xr:uid="{00000000-0005-0000-0000-0000741F0000}"/>
    <cellStyle name="Currency 3 2 6 3" xfId="8028" xr:uid="{00000000-0005-0000-0000-0000751F0000}"/>
    <cellStyle name="Currency 3 2 6 3 2" xfId="8029" xr:uid="{00000000-0005-0000-0000-0000761F0000}"/>
    <cellStyle name="Currency 3 2 6 3 2 2" xfId="8030" xr:uid="{00000000-0005-0000-0000-0000771F0000}"/>
    <cellStyle name="Currency 3 2 6 3 3" xfId="8031" xr:uid="{00000000-0005-0000-0000-0000781F0000}"/>
    <cellStyle name="Currency 3 2 6 3 3 2" xfId="8032" xr:uid="{00000000-0005-0000-0000-0000791F0000}"/>
    <cellStyle name="Currency 3 2 6 3 4" xfId="8033" xr:uid="{00000000-0005-0000-0000-00007A1F0000}"/>
    <cellStyle name="Currency 3 2 6 3 4 2" xfId="8034" xr:uid="{00000000-0005-0000-0000-00007B1F0000}"/>
    <cellStyle name="Currency 3 2 6 3 5" xfId="8035" xr:uid="{00000000-0005-0000-0000-00007C1F0000}"/>
    <cellStyle name="Currency 3 2 6 3 6" xfId="8036" xr:uid="{00000000-0005-0000-0000-00007D1F0000}"/>
    <cellStyle name="Currency 3 2 6 4" xfId="8037" xr:uid="{00000000-0005-0000-0000-00007E1F0000}"/>
    <cellStyle name="Currency 3 2 6 4 2" xfId="8038" xr:uid="{00000000-0005-0000-0000-00007F1F0000}"/>
    <cellStyle name="Currency 3 2 6 4 2 2" xfId="8039" xr:uid="{00000000-0005-0000-0000-0000801F0000}"/>
    <cellStyle name="Currency 3 2 6 4 3" xfId="8040" xr:uid="{00000000-0005-0000-0000-0000811F0000}"/>
    <cellStyle name="Currency 3 2 6 4 3 2" xfId="8041" xr:uid="{00000000-0005-0000-0000-0000821F0000}"/>
    <cellStyle name="Currency 3 2 6 4 4" xfId="8042" xr:uid="{00000000-0005-0000-0000-0000831F0000}"/>
    <cellStyle name="Currency 3 2 6 4 4 2" xfId="8043" xr:uid="{00000000-0005-0000-0000-0000841F0000}"/>
    <cellStyle name="Currency 3 2 6 4 5" xfId="8044" xr:uid="{00000000-0005-0000-0000-0000851F0000}"/>
    <cellStyle name="Currency 3 2 6 4 6" xfId="8045" xr:uid="{00000000-0005-0000-0000-0000861F0000}"/>
    <cellStyle name="Currency 3 2 6 5" xfId="8046" xr:uid="{00000000-0005-0000-0000-0000871F0000}"/>
    <cellStyle name="Currency 3 2 6 5 2" xfId="8047" xr:uid="{00000000-0005-0000-0000-0000881F0000}"/>
    <cellStyle name="Currency 3 2 6 5 2 2" xfId="8048" xr:uid="{00000000-0005-0000-0000-0000891F0000}"/>
    <cellStyle name="Currency 3 2 6 5 3" xfId="8049" xr:uid="{00000000-0005-0000-0000-00008A1F0000}"/>
    <cellStyle name="Currency 3 2 6 5 3 2" xfId="8050" xr:uid="{00000000-0005-0000-0000-00008B1F0000}"/>
    <cellStyle name="Currency 3 2 6 5 4" xfId="8051" xr:uid="{00000000-0005-0000-0000-00008C1F0000}"/>
    <cellStyle name="Currency 3 2 6 5 4 2" xfId="8052" xr:uid="{00000000-0005-0000-0000-00008D1F0000}"/>
    <cellStyle name="Currency 3 2 6 5 5" xfId="8053" xr:uid="{00000000-0005-0000-0000-00008E1F0000}"/>
    <cellStyle name="Currency 3 2 6 5 6" xfId="8054" xr:uid="{00000000-0005-0000-0000-00008F1F0000}"/>
    <cellStyle name="Currency 3 2 6 6" xfId="8055" xr:uid="{00000000-0005-0000-0000-0000901F0000}"/>
    <cellStyle name="Currency 3 2 6 6 2" xfId="8056" xr:uid="{00000000-0005-0000-0000-0000911F0000}"/>
    <cellStyle name="Currency 3 2 6 6 2 2" xfId="8057" xr:uid="{00000000-0005-0000-0000-0000921F0000}"/>
    <cellStyle name="Currency 3 2 6 6 3" xfId="8058" xr:uid="{00000000-0005-0000-0000-0000931F0000}"/>
    <cellStyle name="Currency 3 2 6 6 3 2" xfId="8059" xr:uid="{00000000-0005-0000-0000-0000941F0000}"/>
    <cellStyle name="Currency 3 2 6 6 4" xfId="8060" xr:uid="{00000000-0005-0000-0000-0000951F0000}"/>
    <cellStyle name="Currency 3 2 6 6 5" xfId="8061" xr:uid="{00000000-0005-0000-0000-0000961F0000}"/>
    <cellStyle name="Currency 3 2 6 7" xfId="8062" xr:uid="{00000000-0005-0000-0000-0000971F0000}"/>
    <cellStyle name="Currency 3 2 6 7 2" xfId="8063" xr:uid="{00000000-0005-0000-0000-0000981F0000}"/>
    <cellStyle name="Currency 3 2 6 8" xfId="8064" xr:uid="{00000000-0005-0000-0000-0000991F0000}"/>
    <cellStyle name="Currency 3 2 6 8 2" xfId="8065" xr:uid="{00000000-0005-0000-0000-00009A1F0000}"/>
    <cellStyle name="Currency 3 2 6 9" xfId="8066" xr:uid="{00000000-0005-0000-0000-00009B1F0000}"/>
    <cellStyle name="Currency 3 2 6 9 2" xfId="8067" xr:uid="{00000000-0005-0000-0000-00009C1F0000}"/>
    <cellStyle name="Currency 3 2 7" xfId="8068" xr:uid="{00000000-0005-0000-0000-00009D1F0000}"/>
    <cellStyle name="Currency 3 2 7 10" xfId="8069" xr:uid="{00000000-0005-0000-0000-00009E1F0000}"/>
    <cellStyle name="Currency 3 2 7 2" xfId="8070" xr:uid="{00000000-0005-0000-0000-00009F1F0000}"/>
    <cellStyle name="Currency 3 2 7 2 2" xfId="8071" xr:uid="{00000000-0005-0000-0000-0000A01F0000}"/>
    <cellStyle name="Currency 3 2 7 2 2 2" xfId="8072" xr:uid="{00000000-0005-0000-0000-0000A11F0000}"/>
    <cellStyle name="Currency 3 2 7 2 3" xfId="8073" xr:uid="{00000000-0005-0000-0000-0000A21F0000}"/>
    <cellStyle name="Currency 3 2 7 2 3 2" xfId="8074" xr:uid="{00000000-0005-0000-0000-0000A31F0000}"/>
    <cellStyle name="Currency 3 2 7 2 4" xfId="8075" xr:uid="{00000000-0005-0000-0000-0000A41F0000}"/>
    <cellStyle name="Currency 3 2 7 2 4 2" xfId="8076" xr:uid="{00000000-0005-0000-0000-0000A51F0000}"/>
    <cellStyle name="Currency 3 2 7 2 5" xfId="8077" xr:uid="{00000000-0005-0000-0000-0000A61F0000}"/>
    <cellStyle name="Currency 3 2 7 2 6" xfId="8078" xr:uid="{00000000-0005-0000-0000-0000A71F0000}"/>
    <cellStyle name="Currency 3 2 7 3" xfId="8079" xr:uid="{00000000-0005-0000-0000-0000A81F0000}"/>
    <cellStyle name="Currency 3 2 7 3 2" xfId="8080" xr:uid="{00000000-0005-0000-0000-0000A91F0000}"/>
    <cellStyle name="Currency 3 2 7 3 2 2" xfId="8081" xr:uid="{00000000-0005-0000-0000-0000AA1F0000}"/>
    <cellStyle name="Currency 3 2 7 3 3" xfId="8082" xr:uid="{00000000-0005-0000-0000-0000AB1F0000}"/>
    <cellStyle name="Currency 3 2 7 3 3 2" xfId="8083" xr:uid="{00000000-0005-0000-0000-0000AC1F0000}"/>
    <cellStyle name="Currency 3 2 7 3 4" xfId="8084" xr:uid="{00000000-0005-0000-0000-0000AD1F0000}"/>
    <cellStyle name="Currency 3 2 7 3 4 2" xfId="8085" xr:uid="{00000000-0005-0000-0000-0000AE1F0000}"/>
    <cellStyle name="Currency 3 2 7 3 5" xfId="8086" xr:uid="{00000000-0005-0000-0000-0000AF1F0000}"/>
    <cellStyle name="Currency 3 2 7 3 6" xfId="8087" xr:uid="{00000000-0005-0000-0000-0000B01F0000}"/>
    <cellStyle name="Currency 3 2 7 4" xfId="8088" xr:uid="{00000000-0005-0000-0000-0000B11F0000}"/>
    <cellStyle name="Currency 3 2 7 4 2" xfId="8089" xr:uid="{00000000-0005-0000-0000-0000B21F0000}"/>
    <cellStyle name="Currency 3 2 7 4 2 2" xfId="8090" xr:uid="{00000000-0005-0000-0000-0000B31F0000}"/>
    <cellStyle name="Currency 3 2 7 4 3" xfId="8091" xr:uid="{00000000-0005-0000-0000-0000B41F0000}"/>
    <cellStyle name="Currency 3 2 7 4 3 2" xfId="8092" xr:uid="{00000000-0005-0000-0000-0000B51F0000}"/>
    <cellStyle name="Currency 3 2 7 4 4" xfId="8093" xr:uid="{00000000-0005-0000-0000-0000B61F0000}"/>
    <cellStyle name="Currency 3 2 7 4 4 2" xfId="8094" xr:uid="{00000000-0005-0000-0000-0000B71F0000}"/>
    <cellStyle name="Currency 3 2 7 4 5" xfId="8095" xr:uid="{00000000-0005-0000-0000-0000B81F0000}"/>
    <cellStyle name="Currency 3 2 7 4 6" xfId="8096" xr:uid="{00000000-0005-0000-0000-0000B91F0000}"/>
    <cellStyle name="Currency 3 2 7 5" xfId="8097" xr:uid="{00000000-0005-0000-0000-0000BA1F0000}"/>
    <cellStyle name="Currency 3 2 7 5 2" xfId="8098" xr:uid="{00000000-0005-0000-0000-0000BB1F0000}"/>
    <cellStyle name="Currency 3 2 7 5 2 2" xfId="8099" xr:uid="{00000000-0005-0000-0000-0000BC1F0000}"/>
    <cellStyle name="Currency 3 2 7 5 3" xfId="8100" xr:uid="{00000000-0005-0000-0000-0000BD1F0000}"/>
    <cellStyle name="Currency 3 2 7 5 3 2" xfId="8101" xr:uid="{00000000-0005-0000-0000-0000BE1F0000}"/>
    <cellStyle name="Currency 3 2 7 5 4" xfId="8102" xr:uid="{00000000-0005-0000-0000-0000BF1F0000}"/>
    <cellStyle name="Currency 3 2 7 5 5" xfId="8103" xr:uid="{00000000-0005-0000-0000-0000C01F0000}"/>
    <cellStyle name="Currency 3 2 7 6" xfId="8104" xr:uid="{00000000-0005-0000-0000-0000C11F0000}"/>
    <cellStyle name="Currency 3 2 7 6 2" xfId="8105" xr:uid="{00000000-0005-0000-0000-0000C21F0000}"/>
    <cellStyle name="Currency 3 2 7 7" xfId="8106" xr:uid="{00000000-0005-0000-0000-0000C31F0000}"/>
    <cellStyle name="Currency 3 2 7 7 2" xfId="8107" xr:uid="{00000000-0005-0000-0000-0000C41F0000}"/>
    <cellStyle name="Currency 3 2 7 8" xfId="8108" xr:uid="{00000000-0005-0000-0000-0000C51F0000}"/>
    <cellStyle name="Currency 3 2 7 8 2" xfId="8109" xr:uid="{00000000-0005-0000-0000-0000C61F0000}"/>
    <cellStyle name="Currency 3 2 7 9" xfId="8110" xr:uid="{00000000-0005-0000-0000-0000C71F0000}"/>
    <cellStyle name="Currency 3 2 8" xfId="8111" xr:uid="{00000000-0005-0000-0000-0000C81F0000}"/>
    <cellStyle name="Currency 3 2 8 10" xfId="8112" xr:uid="{00000000-0005-0000-0000-0000C91F0000}"/>
    <cellStyle name="Currency 3 2 8 2" xfId="8113" xr:uid="{00000000-0005-0000-0000-0000CA1F0000}"/>
    <cellStyle name="Currency 3 2 8 2 2" xfId="8114" xr:uid="{00000000-0005-0000-0000-0000CB1F0000}"/>
    <cellStyle name="Currency 3 2 8 2 2 2" xfId="8115" xr:uid="{00000000-0005-0000-0000-0000CC1F0000}"/>
    <cellStyle name="Currency 3 2 8 2 3" xfId="8116" xr:uid="{00000000-0005-0000-0000-0000CD1F0000}"/>
    <cellStyle name="Currency 3 2 8 2 3 2" xfId="8117" xr:uid="{00000000-0005-0000-0000-0000CE1F0000}"/>
    <cellStyle name="Currency 3 2 8 2 4" xfId="8118" xr:uid="{00000000-0005-0000-0000-0000CF1F0000}"/>
    <cellStyle name="Currency 3 2 8 2 4 2" xfId="8119" xr:uid="{00000000-0005-0000-0000-0000D01F0000}"/>
    <cellStyle name="Currency 3 2 8 2 5" xfId="8120" xr:uid="{00000000-0005-0000-0000-0000D11F0000}"/>
    <cellStyle name="Currency 3 2 8 2 6" xfId="8121" xr:uid="{00000000-0005-0000-0000-0000D21F0000}"/>
    <cellStyle name="Currency 3 2 8 3" xfId="8122" xr:uid="{00000000-0005-0000-0000-0000D31F0000}"/>
    <cellStyle name="Currency 3 2 8 3 2" xfId="8123" xr:uid="{00000000-0005-0000-0000-0000D41F0000}"/>
    <cellStyle name="Currency 3 2 8 3 2 2" xfId="8124" xr:uid="{00000000-0005-0000-0000-0000D51F0000}"/>
    <cellStyle name="Currency 3 2 8 3 3" xfId="8125" xr:uid="{00000000-0005-0000-0000-0000D61F0000}"/>
    <cellStyle name="Currency 3 2 8 3 3 2" xfId="8126" xr:uid="{00000000-0005-0000-0000-0000D71F0000}"/>
    <cellStyle name="Currency 3 2 8 3 4" xfId="8127" xr:uid="{00000000-0005-0000-0000-0000D81F0000}"/>
    <cellStyle name="Currency 3 2 8 3 4 2" xfId="8128" xr:uid="{00000000-0005-0000-0000-0000D91F0000}"/>
    <cellStyle name="Currency 3 2 8 3 5" xfId="8129" xr:uid="{00000000-0005-0000-0000-0000DA1F0000}"/>
    <cellStyle name="Currency 3 2 8 3 6" xfId="8130" xr:uid="{00000000-0005-0000-0000-0000DB1F0000}"/>
    <cellStyle name="Currency 3 2 8 4" xfId="8131" xr:uid="{00000000-0005-0000-0000-0000DC1F0000}"/>
    <cellStyle name="Currency 3 2 8 4 2" xfId="8132" xr:uid="{00000000-0005-0000-0000-0000DD1F0000}"/>
    <cellStyle name="Currency 3 2 8 4 2 2" xfId="8133" xr:uid="{00000000-0005-0000-0000-0000DE1F0000}"/>
    <cellStyle name="Currency 3 2 8 4 3" xfId="8134" xr:uid="{00000000-0005-0000-0000-0000DF1F0000}"/>
    <cellStyle name="Currency 3 2 8 4 3 2" xfId="8135" xr:uid="{00000000-0005-0000-0000-0000E01F0000}"/>
    <cellStyle name="Currency 3 2 8 4 4" xfId="8136" xr:uid="{00000000-0005-0000-0000-0000E11F0000}"/>
    <cellStyle name="Currency 3 2 8 4 4 2" xfId="8137" xr:uid="{00000000-0005-0000-0000-0000E21F0000}"/>
    <cellStyle name="Currency 3 2 8 4 5" xfId="8138" xr:uid="{00000000-0005-0000-0000-0000E31F0000}"/>
    <cellStyle name="Currency 3 2 8 4 6" xfId="8139" xr:uid="{00000000-0005-0000-0000-0000E41F0000}"/>
    <cellStyle name="Currency 3 2 8 5" xfId="8140" xr:uid="{00000000-0005-0000-0000-0000E51F0000}"/>
    <cellStyle name="Currency 3 2 8 5 2" xfId="8141" xr:uid="{00000000-0005-0000-0000-0000E61F0000}"/>
    <cellStyle name="Currency 3 2 8 5 2 2" xfId="8142" xr:uid="{00000000-0005-0000-0000-0000E71F0000}"/>
    <cellStyle name="Currency 3 2 8 5 3" xfId="8143" xr:uid="{00000000-0005-0000-0000-0000E81F0000}"/>
    <cellStyle name="Currency 3 2 8 5 3 2" xfId="8144" xr:uid="{00000000-0005-0000-0000-0000E91F0000}"/>
    <cellStyle name="Currency 3 2 8 5 4" xfId="8145" xr:uid="{00000000-0005-0000-0000-0000EA1F0000}"/>
    <cellStyle name="Currency 3 2 8 5 5" xfId="8146" xr:uid="{00000000-0005-0000-0000-0000EB1F0000}"/>
    <cellStyle name="Currency 3 2 8 6" xfId="8147" xr:uid="{00000000-0005-0000-0000-0000EC1F0000}"/>
    <cellStyle name="Currency 3 2 8 6 2" xfId="8148" xr:uid="{00000000-0005-0000-0000-0000ED1F0000}"/>
    <cellStyle name="Currency 3 2 8 7" xfId="8149" xr:uid="{00000000-0005-0000-0000-0000EE1F0000}"/>
    <cellStyle name="Currency 3 2 8 7 2" xfId="8150" xr:uid="{00000000-0005-0000-0000-0000EF1F0000}"/>
    <cellStyle name="Currency 3 2 8 8" xfId="8151" xr:uid="{00000000-0005-0000-0000-0000F01F0000}"/>
    <cellStyle name="Currency 3 2 8 8 2" xfId="8152" xr:uid="{00000000-0005-0000-0000-0000F11F0000}"/>
    <cellStyle name="Currency 3 2 8 9" xfId="8153" xr:uid="{00000000-0005-0000-0000-0000F21F0000}"/>
    <cellStyle name="Currency 3 2 9" xfId="8154" xr:uid="{00000000-0005-0000-0000-0000F31F0000}"/>
    <cellStyle name="Currency 3 2 9 2" xfId="8155" xr:uid="{00000000-0005-0000-0000-0000F41F0000}"/>
    <cellStyle name="Currency 3 2 9 2 2" xfId="8156" xr:uid="{00000000-0005-0000-0000-0000F51F0000}"/>
    <cellStyle name="Currency 3 2 9 3" xfId="8157" xr:uid="{00000000-0005-0000-0000-0000F61F0000}"/>
    <cellStyle name="Currency 3 2 9 3 2" xfId="8158" xr:uid="{00000000-0005-0000-0000-0000F71F0000}"/>
    <cellStyle name="Currency 3 2 9 4" xfId="8159" xr:uid="{00000000-0005-0000-0000-0000F81F0000}"/>
    <cellStyle name="Currency 3 2 9 4 2" xfId="8160" xr:uid="{00000000-0005-0000-0000-0000F91F0000}"/>
    <cellStyle name="Currency 3 2 9 5" xfId="8161" xr:uid="{00000000-0005-0000-0000-0000FA1F0000}"/>
    <cellStyle name="Currency 3 2 9 6" xfId="8162" xr:uid="{00000000-0005-0000-0000-0000FB1F0000}"/>
    <cellStyle name="Currency 3 3" xfId="8163" xr:uid="{00000000-0005-0000-0000-0000FC1F0000}"/>
    <cellStyle name="Currency 3 3 2" xfId="8164" xr:uid="{00000000-0005-0000-0000-0000FD1F0000}"/>
    <cellStyle name="Currency 3 3 3" xfId="8165" xr:uid="{00000000-0005-0000-0000-0000FE1F0000}"/>
    <cellStyle name="Currency 3 4" xfId="8166" xr:uid="{00000000-0005-0000-0000-0000FF1F0000}"/>
    <cellStyle name="Currency 3 4 2" xfId="8167" xr:uid="{00000000-0005-0000-0000-000000200000}"/>
    <cellStyle name="Currency 3 4 2 2" xfId="8168" xr:uid="{00000000-0005-0000-0000-000001200000}"/>
    <cellStyle name="Currency 3 5" xfId="8169" xr:uid="{00000000-0005-0000-0000-000002200000}"/>
    <cellStyle name="Currency 3 6" xfId="8170" xr:uid="{00000000-0005-0000-0000-000003200000}"/>
    <cellStyle name="Currency 3 7" xfId="8171" xr:uid="{00000000-0005-0000-0000-000004200000}"/>
    <cellStyle name="Currency 3 8" xfId="8172" xr:uid="{00000000-0005-0000-0000-000005200000}"/>
    <cellStyle name="Currency 30" xfId="8173" xr:uid="{00000000-0005-0000-0000-000006200000}"/>
    <cellStyle name="Currency 30 2" xfId="8174" xr:uid="{00000000-0005-0000-0000-000007200000}"/>
    <cellStyle name="Currency 30 2 2" xfId="8175" xr:uid="{00000000-0005-0000-0000-000008200000}"/>
    <cellStyle name="Currency 30 3" xfId="8176" xr:uid="{00000000-0005-0000-0000-000009200000}"/>
    <cellStyle name="Currency 30 3 2" xfId="8177" xr:uid="{00000000-0005-0000-0000-00000A200000}"/>
    <cellStyle name="Currency 30 4" xfId="8178" xr:uid="{00000000-0005-0000-0000-00000B200000}"/>
    <cellStyle name="Currency 31" xfId="8179" xr:uid="{00000000-0005-0000-0000-00000C200000}"/>
    <cellStyle name="Currency 31 2" xfId="8180" xr:uid="{00000000-0005-0000-0000-00000D200000}"/>
    <cellStyle name="Currency 31 2 2" xfId="8181" xr:uid="{00000000-0005-0000-0000-00000E200000}"/>
    <cellStyle name="Currency 31 3" xfId="8182" xr:uid="{00000000-0005-0000-0000-00000F200000}"/>
    <cellStyle name="Currency 31 3 2" xfId="8183" xr:uid="{00000000-0005-0000-0000-000010200000}"/>
    <cellStyle name="Currency 31 4" xfId="8184" xr:uid="{00000000-0005-0000-0000-000011200000}"/>
    <cellStyle name="Currency 32" xfId="8185" xr:uid="{00000000-0005-0000-0000-000012200000}"/>
    <cellStyle name="Currency 32 2" xfId="8186" xr:uid="{00000000-0005-0000-0000-000013200000}"/>
    <cellStyle name="Currency 32 2 2" xfId="8187" xr:uid="{00000000-0005-0000-0000-000014200000}"/>
    <cellStyle name="Currency 32 3" xfId="8188" xr:uid="{00000000-0005-0000-0000-000015200000}"/>
    <cellStyle name="Currency 33" xfId="8189" xr:uid="{00000000-0005-0000-0000-000016200000}"/>
    <cellStyle name="Currency 33 2" xfId="8190" xr:uid="{00000000-0005-0000-0000-000017200000}"/>
    <cellStyle name="Currency 33 2 2" xfId="8191" xr:uid="{00000000-0005-0000-0000-000018200000}"/>
    <cellStyle name="Currency 33 3" xfId="8192" xr:uid="{00000000-0005-0000-0000-000019200000}"/>
    <cellStyle name="Currency 34" xfId="8193" xr:uid="{00000000-0005-0000-0000-00001A200000}"/>
    <cellStyle name="Currency 34 2" xfId="8194" xr:uid="{00000000-0005-0000-0000-00001B200000}"/>
    <cellStyle name="Currency 34 2 2" xfId="8195" xr:uid="{00000000-0005-0000-0000-00001C200000}"/>
    <cellStyle name="Currency 34 3" xfId="8196" xr:uid="{00000000-0005-0000-0000-00001D200000}"/>
    <cellStyle name="Currency 35" xfId="8197" xr:uid="{00000000-0005-0000-0000-00001E200000}"/>
    <cellStyle name="Currency 35 2" xfId="8198" xr:uid="{00000000-0005-0000-0000-00001F200000}"/>
    <cellStyle name="Currency 36" xfId="8199" xr:uid="{00000000-0005-0000-0000-000020200000}"/>
    <cellStyle name="Currency 36 2" xfId="8200" xr:uid="{00000000-0005-0000-0000-000021200000}"/>
    <cellStyle name="Currency 37" xfId="8201" xr:uid="{00000000-0005-0000-0000-000022200000}"/>
    <cellStyle name="Currency 37 2" xfId="8202" xr:uid="{00000000-0005-0000-0000-000023200000}"/>
    <cellStyle name="Currency 37 2 2" xfId="8203" xr:uid="{00000000-0005-0000-0000-000024200000}"/>
    <cellStyle name="Currency 37 3" xfId="8204" xr:uid="{00000000-0005-0000-0000-000025200000}"/>
    <cellStyle name="Currency 38" xfId="8205" xr:uid="{00000000-0005-0000-0000-000026200000}"/>
    <cellStyle name="Currency 38 2" xfId="8206" xr:uid="{00000000-0005-0000-0000-000027200000}"/>
    <cellStyle name="Currency 39" xfId="8207" xr:uid="{00000000-0005-0000-0000-000028200000}"/>
    <cellStyle name="Currency 39 2" xfId="8208" xr:uid="{00000000-0005-0000-0000-000029200000}"/>
    <cellStyle name="Currency 4" xfId="73" xr:uid="{00000000-0005-0000-0000-00002A200000}"/>
    <cellStyle name="Currency 4 10" xfId="8209" xr:uid="{00000000-0005-0000-0000-00002B200000}"/>
    <cellStyle name="Currency 4 10 2" xfId="8210" xr:uid="{00000000-0005-0000-0000-00002C200000}"/>
    <cellStyle name="Currency 4 10 2 2" xfId="8211" xr:uid="{00000000-0005-0000-0000-00002D200000}"/>
    <cellStyle name="Currency 4 10 3" xfId="8212" xr:uid="{00000000-0005-0000-0000-00002E200000}"/>
    <cellStyle name="Currency 4 10 3 2" xfId="8213" xr:uid="{00000000-0005-0000-0000-00002F200000}"/>
    <cellStyle name="Currency 4 10 4" xfId="8214" xr:uid="{00000000-0005-0000-0000-000030200000}"/>
    <cellStyle name="Currency 4 10 4 2" xfId="8215" xr:uid="{00000000-0005-0000-0000-000031200000}"/>
    <cellStyle name="Currency 4 10 5" xfId="8216" xr:uid="{00000000-0005-0000-0000-000032200000}"/>
    <cellStyle name="Currency 4 10 6" xfId="8217" xr:uid="{00000000-0005-0000-0000-000033200000}"/>
    <cellStyle name="Currency 4 11" xfId="8218" xr:uid="{00000000-0005-0000-0000-000034200000}"/>
    <cellStyle name="Currency 4 11 2" xfId="8219" xr:uid="{00000000-0005-0000-0000-000035200000}"/>
    <cellStyle name="Currency 4 11 2 2" xfId="8220" xr:uid="{00000000-0005-0000-0000-000036200000}"/>
    <cellStyle name="Currency 4 11 3" xfId="8221" xr:uid="{00000000-0005-0000-0000-000037200000}"/>
    <cellStyle name="Currency 4 11 3 2" xfId="8222" xr:uid="{00000000-0005-0000-0000-000038200000}"/>
    <cellStyle name="Currency 4 11 4" xfId="8223" xr:uid="{00000000-0005-0000-0000-000039200000}"/>
    <cellStyle name="Currency 4 11 4 2" xfId="8224" xr:uid="{00000000-0005-0000-0000-00003A200000}"/>
    <cellStyle name="Currency 4 11 5" xfId="8225" xr:uid="{00000000-0005-0000-0000-00003B200000}"/>
    <cellStyle name="Currency 4 11 6" xfId="8226" xr:uid="{00000000-0005-0000-0000-00003C200000}"/>
    <cellStyle name="Currency 4 12" xfId="8227" xr:uid="{00000000-0005-0000-0000-00003D200000}"/>
    <cellStyle name="Currency 4 12 2" xfId="8228" xr:uid="{00000000-0005-0000-0000-00003E200000}"/>
    <cellStyle name="Currency 4 12 2 2" xfId="8229" xr:uid="{00000000-0005-0000-0000-00003F200000}"/>
    <cellStyle name="Currency 4 12 3" xfId="8230" xr:uid="{00000000-0005-0000-0000-000040200000}"/>
    <cellStyle name="Currency 4 12 3 2" xfId="8231" xr:uid="{00000000-0005-0000-0000-000041200000}"/>
    <cellStyle name="Currency 4 12 4" xfId="8232" xr:uid="{00000000-0005-0000-0000-000042200000}"/>
    <cellStyle name="Currency 4 12 4 2" xfId="8233" xr:uid="{00000000-0005-0000-0000-000043200000}"/>
    <cellStyle name="Currency 4 12 5" xfId="8234" xr:uid="{00000000-0005-0000-0000-000044200000}"/>
    <cellStyle name="Currency 4 12 6" xfId="8235" xr:uid="{00000000-0005-0000-0000-000045200000}"/>
    <cellStyle name="Currency 4 13" xfId="8236" xr:uid="{00000000-0005-0000-0000-000046200000}"/>
    <cellStyle name="Currency 4 13 2" xfId="8237" xr:uid="{00000000-0005-0000-0000-000047200000}"/>
    <cellStyle name="Currency 4 13 2 2" xfId="8238" xr:uid="{00000000-0005-0000-0000-000048200000}"/>
    <cellStyle name="Currency 4 13 3" xfId="8239" xr:uid="{00000000-0005-0000-0000-000049200000}"/>
    <cellStyle name="Currency 4 13 3 2" xfId="8240" xr:uid="{00000000-0005-0000-0000-00004A200000}"/>
    <cellStyle name="Currency 4 13 4" xfId="8241" xr:uid="{00000000-0005-0000-0000-00004B200000}"/>
    <cellStyle name="Currency 4 13 5" xfId="8242" xr:uid="{00000000-0005-0000-0000-00004C200000}"/>
    <cellStyle name="Currency 4 14" xfId="8243" xr:uid="{00000000-0005-0000-0000-00004D200000}"/>
    <cellStyle name="Currency 4 14 2" xfId="8244" xr:uid="{00000000-0005-0000-0000-00004E200000}"/>
    <cellStyle name="Currency 4 15" xfId="8245" xr:uid="{00000000-0005-0000-0000-00004F200000}"/>
    <cellStyle name="Currency 4 15 2" xfId="8246" xr:uid="{00000000-0005-0000-0000-000050200000}"/>
    <cellStyle name="Currency 4 16" xfId="8247" xr:uid="{00000000-0005-0000-0000-000051200000}"/>
    <cellStyle name="Currency 4 16 2" xfId="8248" xr:uid="{00000000-0005-0000-0000-000052200000}"/>
    <cellStyle name="Currency 4 17" xfId="8249" xr:uid="{00000000-0005-0000-0000-000053200000}"/>
    <cellStyle name="Currency 4 18" xfId="8250" xr:uid="{00000000-0005-0000-0000-000054200000}"/>
    <cellStyle name="Currency 4 19" xfId="8251" xr:uid="{00000000-0005-0000-0000-000055200000}"/>
    <cellStyle name="Currency 4 2" xfId="8252" xr:uid="{00000000-0005-0000-0000-000056200000}"/>
    <cellStyle name="Currency 4 2 10" xfId="8253" xr:uid="{00000000-0005-0000-0000-000057200000}"/>
    <cellStyle name="Currency 4 2 10 2" xfId="8254" xr:uid="{00000000-0005-0000-0000-000058200000}"/>
    <cellStyle name="Currency 4 2 10 2 2" xfId="8255" xr:uid="{00000000-0005-0000-0000-000059200000}"/>
    <cellStyle name="Currency 4 2 10 3" xfId="8256" xr:uid="{00000000-0005-0000-0000-00005A200000}"/>
    <cellStyle name="Currency 4 2 10 3 2" xfId="8257" xr:uid="{00000000-0005-0000-0000-00005B200000}"/>
    <cellStyle name="Currency 4 2 10 4" xfId="8258" xr:uid="{00000000-0005-0000-0000-00005C200000}"/>
    <cellStyle name="Currency 4 2 10 4 2" xfId="8259" xr:uid="{00000000-0005-0000-0000-00005D200000}"/>
    <cellStyle name="Currency 4 2 10 5" xfId="8260" xr:uid="{00000000-0005-0000-0000-00005E200000}"/>
    <cellStyle name="Currency 4 2 10 6" xfId="8261" xr:uid="{00000000-0005-0000-0000-00005F200000}"/>
    <cellStyle name="Currency 4 2 11" xfId="8262" xr:uid="{00000000-0005-0000-0000-000060200000}"/>
    <cellStyle name="Currency 4 2 11 2" xfId="8263" xr:uid="{00000000-0005-0000-0000-000061200000}"/>
    <cellStyle name="Currency 4 2 11 2 2" xfId="8264" xr:uid="{00000000-0005-0000-0000-000062200000}"/>
    <cellStyle name="Currency 4 2 11 3" xfId="8265" xr:uid="{00000000-0005-0000-0000-000063200000}"/>
    <cellStyle name="Currency 4 2 11 3 2" xfId="8266" xr:uid="{00000000-0005-0000-0000-000064200000}"/>
    <cellStyle name="Currency 4 2 11 4" xfId="8267" xr:uid="{00000000-0005-0000-0000-000065200000}"/>
    <cellStyle name="Currency 4 2 11 4 2" xfId="8268" xr:uid="{00000000-0005-0000-0000-000066200000}"/>
    <cellStyle name="Currency 4 2 11 5" xfId="8269" xr:uid="{00000000-0005-0000-0000-000067200000}"/>
    <cellStyle name="Currency 4 2 11 6" xfId="8270" xr:uid="{00000000-0005-0000-0000-000068200000}"/>
    <cellStyle name="Currency 4 2 12" xfId="8271" xr:uid="{00000000-0005-0000-0000-000069200000}"/>
    <cellStyle name="Currency 4 2 12 2" xfId="8272" xr:uid="{00000000-0005-0000-0000-00006A200000}"/>
    <cellStyle name="Currency 4 2 12 2 2" xfId="8273" xr:uid="{00000000-0005-0000-0000-00006B200000}"/>
    <cellStyle name="Currency 4 2 12 3" xfId="8274" xr:uid="{00000000-0005-0000-0000-00006C200000}"/>
    <cellStyle name="Currency 4 2 12 3 2" xfId="8275" xr:uid="{00000000-0005-0000-0000-00006D200000}"/>
    <cellStyle name="Currency 4 2 12 4" xfId="8276" xr:uid="{00000000-0005-0000-0000-00006E200000}"/>
    <cellStyle name="Currency 4 2 12 5" xfId="8277" xr:uid="{00000000-0005-0000-0000-00006F200000}"/>
    <cellStyle name="Currency 4 2 13" xfId="8278" xr:uid="{00000000-0005-0000-0000-000070200000}"/>
    <cellStyle name="Currency 4 2 13 2" xfId="8279" xr:uid="{00000000-0005-0000-0000-000071200000}"/>
    <cellStyle name="Currency 4 2 14" xfId="8280" xr:uid="{00000000-0005-0000-0000-000072200000}"/>
    <cellStyle name="Currency 4 2 14 2" xfId="8281" xr:uid="{00000000-0005-0000-0000-000073200000}"/>
    <cellStyle name="Currency 4 2 15" xfId="8282" xr:uid="{00000000-0005-0000-0000-000074200000}"/>
    <cellStyle name="Currency 4 2 15 2" xfId="8283" xr:uid="{00000000-0005-0000-0000-000075200000}"/>
    <cellStyle name="Currency 4 2 16" xfId="8284" xr:uid="{00000000-0005-0000-0000-000076200000}"/>
    <cellStyle name="Currency 4 2 17" xfId="8285" xr:uid="{00000000-0005-0000-0000-000077200000}"/>
    <cellStyle name="Currency 4 2 2" xfId="8286" xr:uid="{00000000-0005-0000-0000-000078200000}"/>
    <cellStyle name="Currency 4 2 2 10" xfId="8287" xr:uid="{00000000-0005-0000-0000-000079200000}"/>
    <cellStyle name="Currency 4 2 2 10 2" xfId="8288" xr:uid="{00000000-0005-0000-0000-00007A200000}"/>
    <cellStyle name="Currency 4 2 2 10 2 2" xfId="8289" xr:uid="{00000000-0005-0000-0000-00007B200000}"/>
    <cellStyle name="Currency 4 2 2 10 3" xfId="8290" xr:uid="{00000000-0005-0000-0000-00007C200000}"/>
    <cellStyle name="Currency 4 2 2 10 3 2" xfId="8291" xr:uid="{00000000-0005-0000-0000-00007D200000}"/>
    <cellStyle name="Currency 4 2 2 10 4" xfId="8292" xr:uid="{00000000-0005-0000-0000-00007E200000}"/>
    <cellStyle name="Currency 4 2 2 10 4 2" xfId="8293" xr:uid="{00000000-0005-0000-0000-00007F200000}"/>
    <cellStyle name="Currency 4 2 2 10 5" xfId="8294" xr:uid="{00000000-0005-0000-0000-000080200000}"/>
    <cellStyle name="Currency 4 2 2 10 6" xfId="8295" xr:uid="{00000000-0005-0000-0000-000081200000}"/>
    <cellStyle name="Currency 4 2 2 11" xfId="8296" xr:uid="{00000000-0005-0000-0000-000082200000}"/>
    <cellStyle name="Currency 4 2 2 11 2" xfId="8297" xr:uid="{00000000-0005-0000-0000-000083200000}"/>
    <cellStyle name="Currency 4 2 2 11 2 2" xfId="8298" xr:uid="{00000000-0005-0000-0000-000084200000}"/>
    <cellStyle name="Currency 4 2 2 11 3" xfId="8299" xr:uid="{00000000-0005-0000-0000-000085200000}"/>
    <cellStyle name="Currency 4 2 2 11 3 2" xfId="8300" xr:uid="{00000000-0005-0000-0000-000086200000}"/>
    <cellStyle name="Currency 4 2 2 11 4" xfId="8301" xr:uid="{00000000-0005-0000-0000-000087200000}"/>
    <cellStyle name="Currency 4 2 2 11 5" xfId="8302" xr:uid="{00000000-0005-0000-0000-000088200000}"/>
    <cellStyle name="Currency 4 2 2 12" xfId="8303" xr:uid="{00000000-0005-0000-0000-000089200000}"/>
    <cellStyle name="Currency 4 2 2 12 2" xfId="8304" xr:uid="{00000000-0005-0000-0000-00008A200000}"/>
    <cellStyle name="Currency 4 2 2 13" xfId="8305" xr:uid="{00000000-0005-0000-0000-00008B200000}"/>
    <cellStyle name="Currency 4 2 2 13 2" xfId="8306" xr:uid="{00000000-0005-0000-0000-00008C200000}"/>
    <cellStyle name="Currency 4 2 2 14" xfId="8307" xr:uid="{00000000-0005-0000-0000-00008D200000}"/>
    <cellStyle name="Currency 4 2 2 14 2" xfId="8308" xr:uid="{00000000-0005-0000-0000-00008E200000}"/>
    <cellStyle name="Currency 4 2 2 15" xfId="8309" xr:uid="{00000000-0005-0000-0000-00008F200000}"/>
    <cellStyle name="Currency 4 2 2 16" xfId="8310" xr:uid="{00000000-0005-0000-0000-000090200000}"/>
    <cellStyle name="Currency 4 2 2 2" xfId="8311" xr:uid="{00000000-0005-0000-0000-000091200000}"/>
    <cellStyle name="Currency 4 2 2 2 10" xfId="8312" xr:uid="{00000000-0005-0000-0000-000092200000}"/>
    <cellStyle name="Currency 4 2 2 2 10 2" xfId="8313" xr:uid="{00000000-0005-0000-0000-000093200000}"/>
    <cellStyle name="Currency 4 2 2 2 11" xfId="8314" xr:uid="{00000000-0005-0000-0000-000094200000}"/>
    <cellStyle name="Currency 4 2 2 2 11 2" xfId="8315" xr:uid="{00000000-0005-0000-0000-000095200000}"/>
    <cellStyle name="Currency 4 2 2 2 12" xfId="8316" xr:uid="{00000000-0005-0000-0000-000096200000}"/>
    <cellStyle name="Currency 4 2 2 2 13" xfId="8317" xr:uid="{00000000-0005-0000-0000-000097200000}"/>
    <cellStyle name="Currency 4 2 2 2 2" xfId="8318" xr:uid="{00000000-0005-0000-0000-000098200000}"/>
    <cellStyle name="Currency 4 2 2 2 2 10" xfId="8319" xr:uid="{00000000-0005-0000-0000-000099200000}"/>
    <cellStyle name="Currency 4 2 2 2 2 11" xfId="8320" xr:uid="{00000000-0005-0000-0000-00009A200000}"/>
    <cellStyle name="Currency 4 2 2 2 2 2" xfId="8321" xr:uid="{00000000-0005-0000-0000-00009B200000}"/>
    <cellStyle name="Currency 4 2 2 2 2 2 2" xfId="8322" xr:uid="{00000000-0005-0000-0000-00009C200000}"/>
    <cellStyle name="Currency 4 2 2 2 2 2 2 2" xfId="8323" xr:uid="{00000000-0005-0000-0000-00009D200000}"/>
    <cellStyle name="Currency 4 2 2 2 2 2 3" xfId="8324" xr:uid="{00000000-0005-0000-0000-00009E200000}"/>
    <cellStyle name="Currency 4 2 2 2 2 2 3 2" xfId="8325" xr:uid="{00000000-0005-0000-0000-00009F200000}"/>
    <cellStyle name="Currency 4 2 2 2 2 2 4" xfId="8326" xr:uid="{00000000-0005-0000-0000-0000A0200000}"/>
    <cellStyle name="Currency 4 2 2 2 2 2 4 2" xfId="8327" xr:uid="{00000000-0005-0000-0000-0000A1200000}"/>
    <cellStyle name="Currency 4 2 2 2 2 2 5" xfId="8328" xr:uid="{00000000-0005-0000-0000-0000A2200000}"/>
    <cellStyle name="Currency 4 2 2 2 2 2 6" xfId="8329" xr:uid="{00000000-0005-0000-0000-0000A3200000}"/>
    <cellStyle name="Currency 4 2 2 2 2 3" xfId="8330" xr:uid="{00000000-0005-0000-0000-0000A4200000}"/>
    <cellStyle name="Currency 4 2 2 2 2 3 2" xfId="8331" xr:uid="{00000000-0005-0000-0000-0000A5200000}"/>
    <cellStyle name="Currency 4 2 2 2 2 3 2 2" xfId="8332" xr:uid="{00000000-0005-0000-0000-0000A6200000}"/>
    <cellStyle name="Currency 4 2 2 2 2 3 3" xfId="8333" xr:uid="{00000000-0005-0000-0000-0000A7200000}"/>
    <cellStyle name="Currency 4 2 2 2 2 3 3 2" xfId="8334" xr:uid="{00000000-0005-0000-0000-0000A8200000}"/>
    <cellStyle name="Currency 4 2 2 2 2 3 4" xfId="8335" xr:uid="{00000000-0005-0000-0000-0000A9200000}"/>
    <cellStyle name="Currency 4 2 2 2 2 3 4 2" xfId="8336" xr:uid="{00000000-0005-0000-0000-0000AA200000}"/>
    <cellStyle name="Currency 4 2 2 2 2 3 5" xfId="8337" xr:uid="{00000000-0005-0000-0000-0000AB200000}"/>
    <cellStyle name="Currency 4 2 2 2 2 3 6" xfId="8338" xr:uid="{00000000-0005-0000-0000-0000AC200000}"/>
    <cellStyle name="Currency 4 2 2 2 2 4" xfId="8339" xr:uid="{00000000-0005-0000-0000-0000AD200000}"/>
    <cellStyle name="Currency 4 2 2 2 2 4 2" xfId="8340" xr:uid="{00000000-0005-0000-0000-0000AE200000}"/>
    <cellStyle name="Currency 4 2 2 2 2 4 2 2" xfId="8341" xr:uid="{00000000-0005-0000-0000-0000AF200000}"/>
    <cellStyle name="Currency 4 2 2 2 2 4 3" xfId="8342" xr:uid="{00000000-0005-0000-0000-0000B0200000}"/>
    <cellStyle name="Currency 4 2 2 2 2 4 3 2" xfId="8343" xr:uid="{00000000-0005-0000-0000-0000B1200000}"/>
    <cellStyle name="Currency 4 2 2 2 2 4 4" xfId="8344" xr:uid="{00000000-0005-0000-0000-0000B2200000}"/>
    <cellStyle name="Currency 4 2 2 2 2 4 4 2" xfId="8345" xr:uid="{00000000-0005-0000-0000-0000B3200000}"/>
    <cellStyle name="Currency 4 2 2 2 2 4 5" xfId="8346" xr:uid="{00000000-0005-0000-0000-0000B4200000}"/>
    <cellStyle name="Currency 4 2 2 2 2 4 6" xfId="8347" xr:uid="{00000000-0005-0000-0000-0000B5200000}"/>
    <cellStyle name="Currency 4 2 2 2 2 5" xfId="8348" xr:uid="{00000000-0005-0000-0000-0000B6200000}"/>
    <cellStyle name="Currency 4 2 2 2 2 5 2" xfId="8349" xr:uid="{00000000-0005-0000-0000-0000B7200000}"/>
    <cellStyle name="Currency 4 2 2 2 2 5 2 2" xfId="8350" xr:uid="{00000000-0005-0000-0000-0000B8200000}"/>
    <cellStyle name="Currency 4 2 2 2 2 5 3" xfId="8351" xr:uid="{00000000-0005-0000-0000-0000B9200000}"/>
    <cellStyle name="Currency 4 2 2 2 2 5 3 2" xfId="8352" xr:uid="{00000000-0005-0000-0000-0000BA200000}"/>
    <cellStyle name="Currency 4 2 2 2 2 5 4" xfId="8353" xr:uid="{00000000-0005-0000-0000-0000BB200000}"/>
    <cellStyle name="Currency 4 2 2 2 2 5 4 2" xfId="8354" xr:uid="{00000000-0005-0000-0000-0000BC200000}"/>
    <cellStyle name="Currency 4 2 2 2 2 5 5" xfId="8355" xr:uid="{00000000-0005-0000-0000-0000BD200000}"/>
    <cellStyle name="Currency 4 2 2 2 2 5 6" xfId="8356" xr:uid="{00000000-0005-0000-0000-0000BE200000}"/>
    <cellStyle name="Currency 4 2 2 2 2 6" xfId="8357" xr:uid="{00000000-0005-0000-0000-0000BF200000}"/>
    <cellStyle name="Currency 4 2 2 2 2 6 2" xfId="8358" xr:uid="{00000000-0005-0000-0000-0000C0200000}"/>
    <cellStyle name="Currency 4 2 2 2 2 6 2 2" xfId="8359" xr:uid="{00000000-0005-0000-0000-0000C1200000}"/>
    <cellStyle name="Currency 4 2 2 2 2 6 3" xfId="8360" xr:uid="{00000000-0005-0000-0000-0000C2200000}"/>
    <cellStyle name="Currency 4 2 2 2 2 6 3 2" xfId="8361" xr:uid="{00000000-0005-0000-0000-0000C3200000}"/>
    <cellStyle name="Currency 4 2 2 2 2 6 4" xfId="8362" xr:uid="{00000000-0005-0000-0000-0000C4200000}"/>
    <cellStyle name="Currency 4 2 2 2 2 6 5" xfId="8363" xr:uid="{00000000-0005-0000-0000-0000C5200000}"/>
    <cellStyle name="Currency 4 2 2 2 2 7" xfId="8364" xr:uid="{00000000-0005-0000-0000-0000C6200000}"/>
    <cellStyle name="Currency 4 2 2 2 2 7 2" xfId="8365" xr:uid="{00000000-0005-0000-0000-0000C7200000}"/>
    <cellStyle name="Currency 4 2 2 2 2 8" xfId="8366" xr:uid="{00000000-0005-0000-0000-0000C8200000}"/>
    <cellStyle name="Currency 4 2 2 2 2 8 2" xfId="8367" xr:uid="{00000000-0005-0000-0000-0000C9200000}"/>
    <cellStyle name="Currency 4 2 2 2 2 9" xfId="8368" xr:uid="{00000000-0005-0000-0000-0000CA200000}"/>
    <cellStyle name="Currency 4 2 2 2 2 9 2" xfId="8369" xr:uid="{00000000-0005-0000-0000-0000CB200000}"/>
    <cellStyle name="Currency 4 2 2 2 3" xfId="8370" xr:uid="{00000000-0005-0000-0000-0000CC200000}"/>
    <cellStyle name="Currency 4 2 2 2 3 10" xfId="8371" xr:uid="{00000000-0005-0000-0000-0000CD200000}"/>
    <cellStyle name="Currency 4 2 2 2 3 2" xfId="8372" xr:uid="{00000000-0005-0000-0000-0000CE200000}"/>
    <cellStyle name="Currency 4 2 2 2 3 2 2" xfId="8373" xr:uid="{00000000-0005-0000-0000-0000CF200000}"/>
    <cellStyle name="Currency 4 2 2 2 3 2 2 2" xfId="8374" xr:uid="{00000000-0005-0000-0000-0000D0200000}"/>
    <cellStyle name="Currency 4 2 2 2 3 2 3" xfId="8375" xr:uid="{00000000-0005-0000-0000-0000D1200000}"/>
    <cellStyle name="Currency 4 2 2 2 3 2 3 2" xfId="8376" xr:uid="{00000000-0005-0000-0000-0000D2200000}"/>
    <cellStyle name="Currency 4 2 2 2 3 2 4" xfId="8377" xr:uid="{00000000-0005-0000-0000-0000D3200000}"/>
    <cellStyle name="Currency 4 2 2 2 3 2 4 2" xfId="8378" xr:uid="{00000000-0005-0000-0000-0000D4200000}"/>
    <cellStyle name="Currency 4 2 2 2 3 2 5" xfId="8379" xr:uid="{00000000-0005-0000-0000-0000D5200000}"/>
    <cellStyle name="Currency 4 2 2 2 3 2 6" xfId="8380" xr:uid="{00000000-0005-0000-0000-0000D6200000}"/>
    <cellStyle name="Currency 4 2 2 2 3 3" xfId="8381" xr:uid="{00000000-0005-0000-0000-0000D7200000}"/>
    <cellStyle name="Currency 4 2 2 2 3 3 2" xfId="8382" xr:uid="{00000000-0005-0000-0000-0000D8200000}"/>
    <cellStyle name="Currency 4 2 2 2 3 3 2 2" xfId="8383" xr:uid="{00000000-0005-0000-0000-0000D9200000}"/>
    <cellStyle name="Currency 4 2 2 2 3 3 3" xfId="8384" xr:uid="{00000000-0005-0000-0000-0000DA200000}"/>
    <cellStyle name="Currency 4 2 2 2 3 3 3 2" xfId="8385" xr:uid="{00000000-0005-0000-0000-0000DB200000}"/>
    <cellStyle name="Currency 4 2 2 2 3 3 4" xfId="8386" xr:uid="{00000000-0005-0000-0000-0000DC200000}"/>
    <cellStyle name="Currency 4 2 2 2 3 3 4 2" xfId="8387" xr:uid="{00000000-0005-0000-0000-0000DD200000}"/>
    <cellStyle name="Currency 4 2 2 2 3 3 5" xfId="8388" xr:uid="{00000000-0005-0000-0000-0000DE200000}"/>
    <cellStyle name="Currency 4 2 2 2 3 3 6" xfId="8389" xr:uid="{00000000-0005-0000-0000-0000DF200000}"/>
    <cellStyle name="Currency 4 2 2 2 3 4" xfId="8390" xr:uid="{00000000-0005-0000-0000-0000E0200000}"/>
    <cellStyle name="Currency 4 2 2 2 3 4 2" xfId="8391" xr:uid="{00000000-0005-0000-0000-0000E1200000}"/>
    <cellStyle name="Currency 4 2 2 2 3 4 2 2" xfId="8392" xr:uid="{00000000-0005-0000-0000-0000E2200000}"/>
    <cellStyle name="Currency 4 2 2 2 3 4 3" xfId="8393" xr:uid="{00000000-0005-0000-0000-0000E3200000}"/>
    <cellStyle name="Currency 4 2 2 2 3 4 3 2" xfId="8394" xr:uid="{00000000-0005-0000-0000-0000E4200000}"/>
    <cellStyle name="Currency 4 2 2 2 3 4 4" xfId="8395" xr:uid="{00000000-0005-0000-0000-0000E5200000}"/>
    <cellStyle name="Currency 4 2 2 2 3 4 4 2" xfId="8396" xr:uid="{00000000-0005-0000-0000-0000E6200000}"/>
    <cellStyle name="Currency 4 2 2 2 3 4 5" xfId="8397" xr:uid="{00000000-0005-0000-0000-0000E7200000}"/>
    <cellStyle name="Currency 4 2 2 2 3 4 6" xfId="8398" xr:uid="{00000000-0005-0000-0000-0000E8200000}"/>
    <cellStyle name="Currency 4 2 2 2 3 5" xfId="8399" xr:uid="{00000000-0005-0000-0000-0000E9200000}"/>
    <cellStyle name="Currency 4 2 2 2 3 5 2" xfId="8400" xr:uid="{00000000-0005-0000-0000-0000EA200000}"/>
    <cellStyle name="Currency 4 2 2 2 3 5 2 2" xfId="8401" xr:uid="{00000000-0005-0000-0000-0000EB200000}"/>
    <cellStyle name="Currency 4 2 2 2 3 5 3" xfId="8402" xr:uid="{00000000-0005-0000-0000-0000EC200000}"/>
    <cellStyle name="Currency 4 2 2 2 3 5 3 2" xfId="8403" xr:uid="{00000000-0005-0000-0000-0000ED200000}"/>
    <cellStyle name="Currency 4 2 2 2 3 5 4" xfId="8404" xr:uid="{00000000-0005-0000-0000-0000EE200000}"/>
    <cellStyle name="Currency 4 2 2 2 3 5 5" xfId="8405" xr:uid="{00000000-0005-0000-0000-0000EF200000}"/>
    <cellStyle name="Currency 4 2 2 2 3 6" xfId="8406" xr:uid="{00000000-0005-0000-0000-0000F0200000}"/>
    <cellStyle name="Currency 4 2 2 2 3 6 2" xfId="8407" xr:uid="{00000000-0005-0000-0000-0000F1200000}"/>
    <cellStyle name="Currency 4 2 2 2 3 7" xfId="8408" xr:uid="{00000000-0005-0000-0000-0000F2200000}"/>
    <cellStyle name="Currency 4 2 2 2 3 7 2" xfId="8409" xr:uid="{00000000-0005-0000-0000-0000F3200000}"/>
    <cellStyle name="Currency 4 2 2 2 3 8" xfId="8410" xr:uid="{00000000-0005-0000-0000-0000F4200000}"/>
    <cellStyle name="Currency 4 2 2 2 3 8 2" xfId="8411" xr:uid="{00000000-0005-0000-0000-0000F5200000}"/>
    <cellStyle name="Currency 4 2 2 2 3 9" xfId="8412" xr:uid="{00000000-0005-0000-0000-0000F6200000}"/>
    <cellStyle name="Currency 4 2 2 2 4" xfId="8413" xr:uid="{00000000-0005-0000-0000-0000F7200000}"/>
    <cellStyle name="Currency 4 2 2 2 4 10" xfId="8414" xr:uid="{00000000-0005-0000-0000-0000F8200000}"/>
    <cellStyle name="Currency 4 2 2 2 4 2" xfId="8415" xr:uid="{00000000-0005-0000-0000-0000F9200000}"/>
    <cellStyle name="Currency 4 2 2 2 4 2 2" xfId="8416" xr:uid="{00000000-0005-0000-0000-0000FA200000}"/>
    <cellStyle name="Currency 4 2 2 2 4 2 2 2" xfId="8417" xr:uid="{00000000-0005-0000-0000-0000FB200000}"/>
    <cellStyle name="Currency 4 2 2 2 4 2 3" xfId="8418" xr:uid="{00000000-0005-0000-0000-0000FC200000}"/>
    <cellStyle name="Currency 4 2 2 2 4 2 3 2" xfId="8419" xr:uid="{00000000-0005-0000-0000-0000FD200000}"/>
    <cellStyle name="Currency 4 2 2 2 4 2 4" xfId="8420" xr:uid="{00000000-0005-0000-0000-0000FE200000}"/>
    <cellStyle name="Currency 4 2 2 2 4 2 4 2" xfId="8421" xr:uid="{00000000-0005-0000-0000-0000FF200000}"/>
    <cellStyle name="Currency 4 2 2 2 4 2 5" xfId="8422" xr:uid="{00000000-0005-0000-0000-000000210000}"/>
    <cellStyle name="Currency 4 2 2 2 4 2 6" xfId="8423" xr:uid="{00000000-0005-0000-0000-000001210000}"/>
    <cellStyle name="Currency 4 2 2 2 4 3" xfId="8424" xr:uid="{00000000-0005-0000-0000-000002210000}"/>
    <cellStyle name="Currency 4 2 2 2 4 3 2" xfId="8425" xr:uid="{00000000-0005-0000-0000-000003210000}"/>
    <cellStyle name="Currency 4 2 2 2 4 3 2 2" xfId="8426" xr:uid="{00000000-0005-0000-0000-000004210000}"/>
    <cellStyle name="Currency 4 2 2 2 4 3 3" xfId="8427" xr:uid="{00000000-0005-0000-0000-000005210000}"/>
    <cellStyle name="Currency 4 2 2 2 4 3 3 2" xfId="8428" xr:uid="{00000000-0005-0000-0000-000006210000}"/>
    <cellStyle name="Currency 4 2 2 2 4 3 4" xfId="8429" xr:uid="{00000000-0005-0000-0000-000007210000}"/>
    <cellStyle name="Currency 4 2 2 2 4 3 4 2" xfId="8430" xr:uid="{00000000-0005-0000-0000-000008210000}"/>
    <cellStyle name="Currency 4 2 2 2 4 3 5" xfId="8431" xr:uid="{00000000-0005-0000-0000-000009210000}"/>
    <cellStyle name="Currency 4 2 2 2 4 3 6" xfId="8432" xr:uid="{00000000-0005-0000-0000-00000A210000}"/>
    <cellStyle name="Currency 4 2 2 2 4 4" xfId="8433" xr:uid="{00000000-0005-0000-0000-00000B210000}"/>
    <cellStyle name="Currency 4 2 2 2 4 4 2" xfId="8434" xr:uid="{00000000-0005-0000-0000-00000C210000}"/>
    <cellStyle name="Currency 4 2 2 2 4 4 2 2" xfId="8435" xr:uid="{00000000-0005-0000-0000-00000D210000}"/>
    <cellStyle name="Currency 4 2 2 2 4 4 3" xfId="8436" xr:uid="{00000000-0005-0000-0000-00000E210000}"/>
    <cellStyle name="Currency 4 2 2 2 4 4 3 2" xfId="8437" xr:uid="{00000000-0005-0000-0000-00000F210000}"/>
    <cellStyle name="Currency 4 2 2 2 4 4 4" xfId="8438" xr:uid="{00000000-0005-0000-0000-000010210000}"/>
    <cellStyle name="Currency 4 2 2 2 4 4 4 2" xfId="8439" xr:uid="{00000000-0005-0000-0000-000011210000}"/>
    <cellStyle name="Currency 4 2 2 2 4 4 5" xfId="8440" xr:uid="{00000000-0005-0000-0000-000012210000}"/>
    <cellStyle name="Currency 4 2 2 2 4 4 6" xfId="8441" xr:uid="{00000000-0005-0000-0000-000013210000}"/>
    <cellStyle name="Currency 4 2 2 2 4 5" xfId="8442" xr:uid="{00000000-0005-0000-0000-000014210000}"/>
    <cellStyle name="Currency 4 2 2 2 4 5 2" xfId="8443" xr:uid="{00000000-0005-0000-0000-000015210000}"/>
    <cellStyle name="Currency 4 2 2 2 4 5 2 2" xfId="8444" xr:uid="{00000000-0005-0000-0000-000016210000}"/>
    <cellStyle name="Currency 4 2 2 2 4 5 3" xfId="8445" xr:uid="{00000000-0005-0000-0000-000017210000}"/>
    <cellStyle name="Currency 4 2 2 2 4 5 3 2" xfId="8446" xr:uid="{00000000-0005-0000-0000-000018210000}"/>
    <cellStyle name="Currency 4 2 2 2 4 5 4" xfId="8447" xr:uid="{00000000-0005-0000-0000-000019210000}"/>
    <cellStyle name="Currency 4 2 2 2 4 5 5" xfId="8448" xr:uid="{00000000-0005-0000-0000-00001A210000}"/>
    <cellStyle name="Currency 4 2 2 2 4 6" xfId="8449" xr:uid="{00000000-0005-0000-0000-00001B210000}"/>
    <cellStyle name="Currency 4 2 2 2 4 6 2" xfId="8450" xr:uid="{00000000-0005-0000-0000-00001C210000}"/>
    <cellStyle name="Currency 4 2 2 2 4 7" xfId="8451" xr:uid="{00000000-0005-0000-0000-00001D210000}"/>
    <cellStyle name="Currency 4 2 2 2 4 7 2" xfId="8452" xr:uid="{00000000-0005-0000-0000-00001E210000}"/>
    <cellStyle name="Currency 4 2 2 2 4 8" xfId="8453" xr:uid="{00000000-0005-0000-0000-00001F210000}"/>
    <cellStyle name="Currency 4 2 2 2 4 8 2" xfId="8454" xr:uid="{00000000-0005-0000-0000-000020210000}"/>
    <cellStyle name="Currency 4 2 2 2 4 9" xfId="8455" xr:uid="{00000000-0005-0000-0000-000021210000}"/>
    <cellStyle name="Currency 4 2 2 2 5" xfId="8456" xr:uid="{00000000-0005-0000-0000-000022210000}"/>
    <cellStyle name="Currency 4 2 2 2 5 2" xfId="8457" xr:uid="{00000000-0005-0000-0000-000023210000}"/>
    <cellStyle name="Currency 4 2 2 2 5 2 2" xfId="8458" xr:uid="{00000000-0005-0000-0000-000024210000}"/>
    <cellStyle name="Currency 4 2 2 2 5 3" xfId="8459" xr:uid="{00000000-0005-0000-0000-000025210000}"/>
    <cellStyle name="Currency 4 2 2 2 5 3 2" xfId="8460" xr:uid="{00000000-0005-0000-0000-000026210000}"/>
    <cellStyle name="Currency 4 2 2 2 5 4" xfId="8461" xr:uid="{00000000-0005-0000-0000-000027210000}"/>
    <cellStyle name="Currency 4 2 2 2 5 4 2" xfId="8462" xr:uid="{00000000-0005-0000-0000-000028210000}"/>
    <cellStyle name="Currency 4 2 2 2 5 5" xfId="8463" xr:uid="{00000000-0005-0000-0000-000029210000}"/>
    <cellStyle name="Currency 4 2 2 2 5 6" xfId="8464" xr:uid="{00000000-0005-0000-0000-00002A210000}"/>
    <cellStyle name="Currency 4 2 2 2 6" xfId="8465" xr:uid="{00000000-0005-0000-0000-00002B210000}"/>
    <cellStyle name="Currency 4 2 2 2 6 2" xfId="8466" xr:uid="{00000000-0005-0000-0000-00002C210000}"/>
    <cellStyle name="Currency 4 2 2 2 6 2 2" xfId="8467" xr:uid="{00000000-0005-0000-0000-00002D210000}"/>
    <cellStyle name="Currency 4 2 2 2 6 3" xfId="8468" xr:uid="{00000000-0005-0000-0000-00002E210000}"/>
    <cellStyle name="Currency 4 2 2 2 6 3 2" xfId="8469" xr:uid="{00000000-0005-0000-0000-00002F210000}"/>
    <cellStyle name="Currency 4 2 2 2 6 4" xfId="8470" xr:uid="{00000000-0005-0000-0000-000030210000}"/>
    <cellStyle name="Currency 4 2 2 2 6 4 2" xfId="8471" xr:uid="{00000000-0005-0000-0000-000031210000}"/>
    <cellStyle name="Currency 4 2 2 2 6 5" xfId="8472" xr:uid="{00000000-0005-0000-0000-000032210000}"/>
    <cellStyle name="Currency 4 2 2 2 6 6" xfId="8473" xr:uid="{00000000-0005-0000-0000-000033210000}"/>
    <cellStyle name="Currency 4 2 2 2 7" xfId="8474" xr:uid="{00000000-0005-0000-0000-000034210000}"/>
    <cellStyle name="Currency 4 2 2 2 7 2" xfId="8475" xr:uid="{00000000-0005-0000-0000-000035210000}"/>
    <cellStyle name="Currency 4 2 2 2 7 2 2" xfId="8476" xr:uid="{00000000-0005-0000-0000-000036210000}"/>
    <cellStyle name="Currency 4 2 2 2 7 3" xfId="8477" xr:uid="{00000000-0005-0000-0000-000037210000}"/>
    <cellStyle name="Currency 4 2 2 2 7 3 2" xfId="8478" xr:uid="{00000000-0005-0000-0000-000038210000}"/>
    <cellStyle name="Currency 4 2 2 2 7 4" xfId="8479" xr:uid="{00000000-0005-0000-0000-000039210000}"/>
    <cellStyle name="Currency 4 2 2 2 7 4 2" xfId="8480" xr:uid="{00000000-0005-0000-0000-00003A210000}"/>
    <cellStyle name="Currency 4 2 2 2 7 5" xfId="8481" xr:uid="{00000000-0005-0000-0000-00003B210000}"/>
    <cellStyle name="Currency 4 2 2 2 7 6" xfId="8482" xr:uid="{00000000-0005-0000-0000-00003C210000}"/>
    <cellStyle name="Currency 4 2 2 2 8" xfId="8483" xr:uid="{00000000-0005-0000-0000-00003D210000}"/>
    <cellStyle name="Currency 4 2 2 2 8 2" xfId="8484" xr:uid="{00000000-0005-0000-0000-00003E210000}"/>
    <cellStyle name="Currency 4 2 2 2 8 2 2" xfId="8485" xr:uid="{00000000-0005-0000-0000-00003F210000}"/>
    <cellStyle name="Currency 4 2 2 2 8 3" xfId="8486" xr:uid="{00000000-0005-0000-0000-000040210000}"/>
    <cellStyle name="Currency 4 2 2 2 8 3 2" xfId="8487" xr:uid="{00000000-0005-0000-0000-000041210000}"/>
    <cellStyle name="Currency 4 2 2 2 8 4" xfId="8488" xr:uid="{00000000-0005-0000-0000-000042210000}"/>
    <cellStyle name="Currency 4 2 2 2 8 5" xfId="8489" xr:uid="{00000000-0005-0000-0000-000043210000}"/>
    <cellStyle name="Currency 4 2 2 2 9" xfId="8490" xr:uid="{00000000-0005-0000-0000-000044210000}"/>
    <cellStyle name="Currency 4 2 2 2 9 2" xfId="8491" xr:uid="{00000000-0005-0000-0000-000045210000}"/>
    <cellStyle name="Currency 4 2 2 3" xfId="8492" xr:uid="{00000000-0005-0000-0000-000046210000}"/>
    <cellStyle name="Currency 4 2 2 3 10" xfId="8493" xr:uid="{00000000-0005-0000-0000-000047210000}"/>
    <cellStyle name="Currency 4 2 2 3 10 2" xfId="8494" xr:uid="{00000000-0005-0000-0000-000048210000}"/>
    <cellStyle name="Currency 4 2 2 3 11" xfId="8495" xr:uid="{00000000-0005-0000-0000-000049210000}"/>
    <cellStyle name="Currency 4 2 2 3 11 2" xfId="8496" xr:uid="{00000000-0005-0000-0000-00004A210000}"/>
    <cellStyle name="Currency 4 2 2 3 12" xfId="8497" xr:uid="{00000000-0005-0000-0000-00004B210000}"/>
    <cellStyle name="Currency 4 2 2 3 13" xfId="8498" xr:uid="{00000000-0005-0000-0000-00004C210000}"/>
    <cellStyle name="Currency 4 2 2 3 2" xfId="8499" xr:uid="{00000000-0005-0000-0000-00004D210000}"/>
    <cellStyle name="Currency 4 2 2 3 2 10" xfId="8500" xr:uid="{00000000-0005-0000-0000-00004E210000}"/>
    <cellStyle name="Currency 4 2 2 3 2 11" xfId="8501" xr:uid="{00000000-0005-0000-0000-00004F210000}"/>
    <cellStyle name="Currency 4 2 2 3 2 2" xfId="8502" xr:uid="{00000000-0005-0000-0000-000050210000}"/>
    <cellStyle name="Currency 4 2 2 3 2 2 2" xfId="8503" xr:uid="{00000000-0005-0000-0000-000051210000}"/>
    <cellStyle name="Currency 4 2 2 3 2 2 2 2" xfId="8504" xr:uid="{00000000-0005-0000-0000-000052210000}"/>
    <cellStyle name="Currency 4 2 2 3 2 2 3" xfId="8505" xr:uid="{00000000-0005-0000-0000-000053210000}"/>
    <cellStyle name="Currency 4 2 2 3 2 2 3 2" xfId="8506" xr:uid="{00000000-0005-0000-0000-000054210000}"/>
    <cellStyle name="Currency 4 2 2 3 2 2 4" xfId="8507" xr:uid="{00000000-0005-0000-0000-000055210000}"/>
    <cellStyle name="Currency 4 2 2 3 2 2 4 2" xfId="8508" xr:uid="{00000000-0005-0000-0000-000056210000}"/>
    <cellStyle name="Currency 4 2 2 3 2 2 5" xfId="8509" xr:uid="{00000000-0005-0000-0000-000057210000}"/>
    <cellStyle name="Currency 4 2 2 3 2 2 6" xfId="8510" xr:uid="{00000000-0005-0000-0000-000058210000}"/>
    <cellStyle name="Currency 4 2 2 3 2 3" xfId="8511" xr:uid="{00000000-0005-0000-0000-000059210000}"/>
    <cellStyle name="Currency 4 2 2 3 2 3 2" xfId="8512" xr:uid="{00000000-0005-0000-0000-00005A210000}"/>
    <cellStyle name="Currency 4 2 2 3 2 3 2 2" xfId="8513" xr:uid="{00000000-0005-0000-0000-00005B210000}"/>
    <cellStyle name="Currency 4 2 2 3 2 3 3" xfId="8514" xr:uid="{00000000-0005-0000-0000-00005C210000}"/>
    <cellStyle name="Currency 4 2 2 3 2 3 3 2" xfId="8515" xr:uid="{00000000-0005-0000-0000-00005D210000}"/>
    <cellStyle name="Currency 4 2 2 3 2 3 4" xfId="8516" xr:uid="{00000000-0005-0000-0000-00005E210000}"/>
    <cellStyle name="Currency 4 2 2 3 2 3 4 2" xfId="8517" xr:uid="{00000000-0005-0000-0000-00005F210000}"/>
    <cellStyle name="Currency 4 2 2 3 2 3 5" xfId="8518" xr:uid="{00000000-0005-0000-0000-000060210000}"/>
    <cellStyle name="Currency 4 2 2 3 2 3 6" xfId="8519" xr:uid="{00000000-0005-0000-0000-000061210000}"/>
    <cellStyle name="Currency 4 2 2 3 2 4" xfId="8520" xr:uid="{00000000-0005-0000-0000-000062210000}"/>
    <cellStyle name="Currency 4 2 2 3 2 4 2" xfId="8521" xr:uid="{00000000-0005-0000-0000-000063210000}"/>
    <cellStyle name="Currency 4 2 2 3 2 4 2 2" xfId="8522" xr:uid="{00000000-0005-0000-0000-000064210000}"/>
    <cellStyle name="Currency 4 2 2 3 2 4 3" xfId="8523" xr:uid="{00000000-0005-0000-0000-000065210000}"/>
    <cellStyle name="Currency 4 2 2 3 2 4 3 2" xfId="8524" xr:uid="{00000000-0005-0000-0000-000066210000}"/>
    <cellStyle name="Currency 4 2 2 3 2 4 4" xfId="8525" xr:uid="{00000000-0005-0000-0000-000067210000}"/>
    <cellStyle name="Currency 4 2 2 3 2 4 4 2" xfId="8526" xr:uid="{00000000-0005-0000-0000-000068210000}"/>
    <cellStyle name="Currency 4 2 2 3 2 4 5" xfId="8527" xr:uid="{00000000-0005-0000-0000-000069210000}"/>
    <cellStyle name="Currency 4 2 2 3 2 4 6" xfId="8528" xr:uid="{00000000-0005-0000-0000-00006A210000}"/>
    <cellStyle name="Currency 4 2 2 3 2 5" xfId="8529" xr:uid="{00000000-0005-0000-0000-00006B210000}"/>
    <cellStyle name="Currency 4 2 2 3 2 5 2" xfId="8530" xr:uid="{00000000-0005-0000-0000-00006C210000}"/>
    <cellStyle name="Currency 4 2 2 3 2 5 2 2" xfId="8531" xr:uid="{00000000-0005-0000-0000-00006D210000}"/>
    <cellStyle name="Currency 4 2 2 3 2 5 3" xfId="8532" xr:uid="{00000000-0005-0000-0000-00006E210000}"/>
    <cellStyle name="Currency 4 2 2 3 2 5 3 2" xfId="8533" xr:uid="{00000000-0005-0000-0000-00006F210000}"/>
    <cellStyle name="Currency 4 2 2 3 2 5 4" xfId="8534" xr:uid="{00000000-0005-0000-0000-000070210000}"/>
    <cellStyle name="Currency 4 2 2 3 2 5 4 2" xfId="8535" xr:uid="{00000000-0005-0000-0000-000071210000}"/>
    <cellStyle name="Currency 4 2 2 3 2 5 5" xfId="8536" xr:uid="{00000000-0005-0000-0000-000072210000}"/>
    <cellStyle name="Currency 4 2 2 3 2 5 6" xfId="8537" xr:uid="{00000000-0005-0000-0000-000073210000}"/>
    <cellStyle name="Currency 4 2 2 3 2 6" xfId="8538" xr:uid="{00000000-0005-0000-0000-000074210000}"/>
    <cellStyle name="Currency 4 2 2 3 2 6 2" xfId="8539" xr:uid="{00000000-0005-0000-0000-000075210000}"/>
    <cellStyle name="Currency 4 2 2 3 2 6 2 2" xfId="8540" xr:uid="{00000000-0005-0000-0000-000076210000}"/>
    <cellStyle name="Currency 4 2 2 3 2 6 3" xfId="8541" xr:uid="{00000000-0005-0000-0000-000077210000}"/>
    <cellStyle name="Currency 4 2 2 3 2 6 3 2" xfId="8542" xr:uid="{00000000-0005-0000-0000-000078210000}"/>
    <cellStyle name="Currency 4 2 2 3 2 6 4" xfId="8543" xr:uid="{00000000-0005-0000-0000-000079210000}"/>
    <cellStyle name="Currency 4 2 2 3 2 6 5" xfId="8544" xr:uid="{00000000-0005-0000-0000-00007A210000}"/>
    <cellStyle name="Currency 4 2 2 3 2 7" xfId="8545" xr:uid="{00000000-0005-0000-0000-00007B210000}"/>
    <cellStyle name="Currency 4 2 2 3 2 7 2" xfId="8546" xr:uid="{00000000-0005-0000-0000-00007C210000}"/>
    <cellStyle name="Currency 4 2 2 3 2 8" xfId="8547" xr:uid="{00000000-0005-0000-0000-00007D210000}"/>
    <cellStyle name="Currency 4 2 2 3 2 8 2" xfId="8548" xr:uid="{00000000-0005-0000-0000-00007E210000}"/>
    <cellStyle name="Currency 4 2 2 3 2 9" xfId="8549" xr:uid="{00000000-0005-0000-0000-00007F210000}"/>
    <cellStyle name="Currency 4 2 2 3 2 9 2" xfId="8550" xr:uid="{00000000-0005-0000-0000-000080210000}"/>
    <cellStyle name="Currency 4 2 2 3 3" xfId="8551" xr:uid="{00000000-0005-0000-0000-000081210000}"/>
    <cellStyle name="Currency 4 2 2 3 3 10" xfId="8552" xr:uid="{00000000-0005-0000-0000-000082210000}"/>
    <cellStyle name="Currency 4 2 2 3 3 2" xfId="8553" xr:uid="{00000000-0005-0000-0000-000083210000}"/>
    <cellStyle name="Currency 4 2 2 3 3 2 2" xfId="8554" xr:uid="{00000000-0005-0000-0000-000084210000}"/>
    <cellStyle name="Currency 4 2 2 3 3 2 2 2" xfId="8555" xr:uid="{00000000-0005-0000-0000-000085210000}"/>
    <cellStyle name="Currency 4 2 2 3 3 2 3" xfId="8556" xr:uid="{00000000-0005-0000-0000-000086210000}"/>
    <cellStyle name="Currency 4 2 2 3 3 2 3 2" xfId="8557" xr:uid="{00000000-0005-0000-0000-000087210000}"/>
    <cellStyle name="Currency 4 2 2 3 3 2 4" xfId="8558" xr:uid="{00000000-0005-0000-0000-000088210000}"/>
    <cellStyle name="Currency 4 2 2 3 3 2 4 2" xfId="8559" xr:uid="{00000000-0005-0000-0000-000089210000}"/>
    <cellStyle name="Currency 4 2 2 3 3 2 5" xfId="8560" xr:uid="{00000000-0005-0000-0000-00008A210000}"/>
    <cellStyle name="Currency 4 2 2 3 3 2 6" xfId="8561" xr:uid="{00000000-0005-0000-0000-00008B210000}"/>
    <cellStyle name="Currency 4 2 2 3 3 3" xfId="8562" xr:uid="{00000000-0005-0000-0000-00008C210000}"/>
    <cellStyle name="Currency 4 2 2 3 3 3 2" xfId="8563" xr:uid="{00000000-0005-0000-0000-00008D210000}"/>
    <cellStyle name="Currency 4 2 2 3 3 3 2 2" xfId="8564" xr:uid="{00000000-0005-0000-0000-00008E210000}"/>
    <cellStyle name="Currency 4 2 2 3 3 3 3" xfId="8565" xr:uid="{00000000-0005-0000-0000-00008F210000}"/>
    <cellStyle name="Currency 4 2 2 3 3 3 3 2" xfId="8566" xr:uid="{00000000-0005-0000-0000-000090210000}"/>
    <cellStyle name="Currency 4 2 2 3 3 3 4" xfId="8567" xr:uid="{00000000-0005-0000-0000-000091210000}"/>
    <cellStyle name="Currency 4 2 2 3 3 3 4 2" xfId="8568" xr:uid="{00000000-0005-0000-0000-000092210000}"/>
    <cellStyle name="Currency 4 2 2 3 3 3 5" xfId="8569" xr:uid="{00000000-0005-0000-0000-000093210000}"/>
    <cellStyle name="Currency 4 2 2 3 3 3 6" xfId="8570" xr:uid="{00000000-0005-0000-0000-000094210000}"/>
    <cellStyle name="Currency 4 2 2 3 3 4" xfId="8571" xr:uid="{00000000-0005-0000-0000-000095210000}"/>
    <cellStyle name="Currency 4 2 2 3 3 4 2" xfId="8572" xr:uid="{00000000-0005-0000-0000-000096210000}"/>
    <cellStyle name="Currency 4 2 2 3 3 4 2 2" xfId="8573" xr:uid="{00000000-0005-0000-0000-000097210000}"/>
    <cellStyle name="Currency 4 2 2 3 3 4 3" xfId="8574" xr:uid="{00000000-0005-0000-0000-000098210000}"/>
    <cellStyle name="Currency 4 2 2 3 3 4 3 2" xfId="8575" xr:uid="{00000000-0005-0000-0000-000099210000}"/>
    <cellStyle name="Currency 4 2 2 3 3 4 4" xfId="8576" xr:uid="{00000000-0005-0000-0000-00009A210000}"/>
    <cellStyle name="Currency 4 2 2 3 3 4 4 2" xfId="8577" xr:uid="{00000000-0005-0000-0000-00009B210000}"/>
    <cellStyle name="Currency 4 2 2 3 3 4 5" xfId="8578" xr:uid="{00000000-0005-0000-0000-00009C210000}"/>
    <cellStyle name="Currency 4 2 2 3 3 4 6" xfId="8579" xr:uid="{00000000-0005-0000-0000-00009D210000}"/>
    <cellStyle name="Currency 4 2 2 3 3 5" xfId="8580" xr:uid="{00000000-0005-0000-0000-00009E210000}"/>
    <cellStyle name="Currency 4 2 2 3 3 5 2" xfId="8581" xr:uid="{00000000-0005-0000-0000-00009F210000}"/>
    <cellStyle name="Currency 4 2 2 3 3 5 2 2" xfId="8582" xr:uid="{00000000-0005-0000-0000-0000A0210000}"/>
    <cellStyle name="Currency 4 2 2 3 3 5 3" xfId="8583" xr:uid="{00000000-0005-0000-0000-0000A1210000}"/>
    <cellStyle name="Currency 4 2 2 3 3 5 3 2" xfId="8584" xr:uid="{00000000-0005-0000-0000-0000A2210000}"/>
    <cellStyle name="Currency 4 2 2 3 3 5 4" xfId="8585" xr:uid="{00000000-0005-0000-0000-0000A3210000}"/>
    <cellStyle name="Currency 4 2 2 3 3 5 5" xfId="8586" xr:uid="{00000000-0005-0000-0000-0000A4210000}"/>
    <cellStyle name="Currency 4 2 2 3 3 6" xfId="8587" xr:uid="{00000000-0005-0000-0000-0000A5210000}"/>
    <cellStyle name="Currency 4 2 2 3 3 6 2" xfId="8588" xr:uid="{00000000-0005-0000-0000-0000A6210000}"/>
    <cellStyle name="Currency 4 2 2 3 3 7" xfId="8589" xr:uid="{00000000-0005-0000-0000-0000A7210000}"/>
    <cellStyle name="Currency 4 2 2 3 3 7 2" xfId="8590" xr:uid="{00000000-0005-0000-0000-0000A8210000}"/>
    <cellStyle name="Currency 4 2 2 3 3 8" xfId="8591" xr:uid="{00000000-0005-0000-0000-0000A9210000}"/>
    <cellStyle name="Currency 4 2 2 3 3 8 2" xfId="8592" xr:uid="{00000000-0005-0000-0000-0000AA210000}"/>
    <cellStyle name="Currency 4 2 2 3 3 9" xfId="8593" xr:uid="{00000000-0005-0000-0000-0000AB210000}"/>
    <cellStyle name="Currency 4 2 2 3 4" xfId="8594" xr:uid="{00000000-0005-0000-0000-0000AC210000}"/>
    <cellStyle name="Currency 4 2 2 3 4 10" xfId="8595" xr:uid="{00000000-0005-0000-0000-0000AD210000}"/>
    <cellStyle name="Currency 4 2 2 3 4 2" xfId="8596" xr:uid="{00000000-0005-0000-0000-0000AE210000}"/>
    <cellStyle name="Currency 4 2 2 3 4 2 2" xfId="8597" xr:uid="{00000000-0005-0000-0000-0000AF210000}"/>
    <cellStyle name="Currency 4 2 2 3 4 2 2 2" xfId="8598" xr:uid="{00000000-0005-0000-0000-0000B0210000}"/>
    <cellStyle name="Currency 4 2 2 3 4 2 3" xfId="8599" xr:uid="{00000000-0005-0000-0000-0000B1210000}"/>
    <cellStyle name="Currency 4 2 2 3 4 2 3 2" xfId="8600" xr:uid="{00000000-0005-0000-0000-0000B2210000}"/>
    <cellStyle name="Currency 4 2 2 3 4 2 4" xfId="8601" xr:uid="{00000000-0005-0000-0000-0000B3210000}"/>
    <cellStyle name="Currency 4 2 2 3 4 2 4 2" xfId="8602" xr:uid="{00000000-0005-0000-0000-0000B4210000}"/>
    <cellStyle name="Currency 4 2 2 3 4 2 5" xfId="8603" xr:uid="{00000000-0005-0000-0000-0000B5210000}"/>
    <cellStyle name="Currency 4 2 2 3 4 2 6" xfId="8604" xr:uid="{00000000-0005-0000-0000-0000B6210000}"/>
    <cellStyle name="Currency 4 2 2 3 4 3" xfId="8605" xr:uid="{00000000-0005-0000-0000-0000B7210000}"/>
    <cellStyle name="Currency 4 2 2 3 4 3 2" xfId="8606" xr:uid="{00000000-0005-0000-0000-0000B8210000}"/>
    <cellStyle name="Currency 4 2 2 3 4 3 2 2" xfId="8607" xr:uid="{00000000-0005-0000-0000-0000B9210000}"/>
    <cellStyle name="Currency 4 2 2 3 4 3 3" xfId="8608" xr:uid="{00000000-0005-0000-0000-0000BA210000}"/>
    <cellStyle name="Currency 4 2 2 3 4 3 3 2" xfId="8609" xr:uid="{00000000-0005-0000-0000-0000BB210000}"/>
    <cellStyle name="Currency 4 2 2 3 4 3 4" xfId="8610" xr:uid="{00000000-0005-0000-0000-0000BC210000}"/>
    <cellStyle name="Currency 4 2 2 3 4 3 4 2" xfId="8611" xr:uid="{00000000-0005-0000-0000-0000BD210000}"/>
    <cellStyle name="Currency 4 2 2 3 4 3 5" xfId="8612" xr:uid="{00000000-0005-0000-0000-0000BE210000}"/>
    <cellStyle name="Currency 4 2 2 3 4 3 6" xfId="8613" xr:uid="{00000000-0005-0000-0000-0000BF210000}"/>
    <cellStyle name="Currency 4 2 2 3 4 4" xfId="8614" xr:uid="{00000000-0005-0000-0000-0000C0210000}"/>
    <cellStyle name="Currency 4 2 2 3 4 4 2" xfId="8615" xr:uid="{00000000-0005-0000-0000-0000C1210000}"/>
    <cellStyle name="Currency 4 2 2 3 4 4 2 2" xfId="8616" xr:uid="{00000000-0005-0000-0000-0000C2210000}"/>
    <cellStyle name="Currency 4 2 2 3 4 4 3" xfId="8617" xr:uid="{00000000-0005-0000-0000-0000C3210000}"/>
    <cellStyle name="Currency 4 2 2 3 4 4 3 2" xfId="8618" xr:uid="{00000000-0005-0000-0000-0000C4210000}"/>
    <cellStyle name="Currency 4 2 2 3 4 4 4" xfId="8619" xr:uid="{00000000-0005-0000-0000-0000C5210000}"/>
    <cellStyle name="Currency 4 2 2 3 4 4 4 2" xfId="8620" xr:uid="{00000000-0005-0000-0000-0000C6210000}"/>
    <cellStyle name="Currency 4 2 2 3 4 4 5" xfId="8621" xr:uid="{00000000-0005-0000-0000-0000C7210000}"/>
    <cellStyle name="Currency 4 2 2 3 4 4 6" xfId="8622" xr:uid="{00000000-0005-0000-0000-0000C8210000}"/>
    <cellStyle name="Currency 4 2 2 3 4 5" xfId="8623" xr:uid="{00000000-0005-0000-0000-0000C9210000}"/>
    <cellStyle name="Currency 4 2 2 3 4 5 2" xfId="8624" xr:uid="{00000000-0005-0000-0000-0000CA210000}"/>
    <cellStyle name="Currency 4 2 2 3 4 5 2 2" xfId="8625" xr:uid="{00000000-0005-0000-0000-0000CB210000}"/>
    <cellStyle name="Currency 4 2 2 3 4 5 3" xfId="8626" xr:uid="{00000000-0005-0000-0000-0000CC210000}"/>
    <cellStyle name="Currency 4 2 2 3 4 5 3 2" xfId="8627" xr:uid="{00000000-0005-0000-0000-0000CD210000}"/>
    <cellStyle name="Currency 4 2 2 3 4 5 4" xfId="8628" xr:uid="{00000000-0005-0000-0000-0000CE210000}"/>
    <cellStyle name="Currency 4 2 2 3 4 5 5" xfId="8629" xr:uid="{00000000-0005-0000-0000-0000CF210000}"/>
    <cellStyle name="Currency 4 2 2 3 4 6" xfId="8630" xr:uid="{00000000-0005-0000-0000-0000D0210000}"/>
    <cellStyle name="Currency 4 2 2 3 4 6 2" xfId="8631" xr:uid="{00000000-0005-0000-0000-0000D1210000}"/>
    <cellStyle name="Currency 4 2 2 3 4 7" xfId="8632" xr:uid="{00000000-0005-0000-0000-0000D2210000}"/>
    <cellStyle name="Currency 4 2 2 3 4 7 2" xfId="8633" xr:uid="{00000000-0005-0000-0000-0000D3210000}"/>
    <cellStyle name="Currency 4 2 2 3 4 8" xfId="8634" xr:uid="{00000000-0005-0000-0000-0000D4210000}"/>
    <cellStyle name="Currency 4 2 2 3 4 8 2" xfId="8635" xr:uid="{00000000-0005-0000-0000-0000D5210000}"/>
    <cellStyle name="Currency 4 2 2 3 4 9" xfId="8636" xr:uid="{00000000-0005-0000-0000-0000D6210000}"/>
    <cellStyle name="Currency 4 2 2 3 5" xfId="8637" xr:uid="{00000000-0005-0000-0000-0000D7210000}"/>
    <cellStyle name="Currency 4 2 2 3 5 2" xfId="8638" xr:uid="{00000000-0005-0000-0000-0000D8210000}"/>
    <cellStyle name="Currency 4 2 2 3 5 2 2" xfId="8639" xr:uid="{00000000-0005-0000-0000-0000D9210000}"/>
    <cellStyle name="Currency 4 2 2 3 5 3" xfId="8640" xr:uid="{00000000-0005-0000-0000-0000DA210000}"/>
    <cellStyle name="Currency 4 2 2 3 5 3 2" xfId="8641" xr:uid="{00000000-0005-0000-0000-0000DB210000}"/>
    <cellStyle name="Currency 4 2 2 3 5 4" xfId="8642" xr:uid="{00000000-0005-0000-0000-0000DC210000}"/>
    <cellStyle name="Currency 4 2 2 3 5 4 2" xfId="8643" xr:uid="{00000000-0005-0000-0000-0000DD210000}"/>
    <cellStyle name="Currency 4 2 2 3 5 5" xfId="8644" xr:uid="{00000000-0005-0000-0000-0000DE210000}"/>
    <cellStyle name="Currency 4 2 2 3 5 6" xfId="8645" xr:uid="{00000000-0005-0000-0000-0000DF210000}"/>
    <cellStyle name="Currency 4 2 2 3 6" xfId="8646" xr:uid="{00000000-0005-0000-0000-0000E0210000}"/>
    <cellStyle name="Currency 4 2 2 3 6 2" xfId="8647" xr:uid="{00000000-0005-0000-0000-0000E1210000}"/>
    <cellStyle name="Currency 4 2 2 3 6 2 2" xfId="8648" xr:uid="{00000000-0005-0000-0000-0000E2210000}"/>
    <cellStyle name="Currency 4 2 2 3 6 3" xfId="8649" xr:uid="{00000000-0005-0000-0000-0000E3210000}"/>
    <cellStyle name="Currency 4 2 2 3 6 3 2" xfId="8650" xr:uid="{00000000-0005-0000-0000-0000E4210000}"/>
    <cellStyle name="Currency 4 2 2 3 6 4" xfId="8651" xr:uid="{00000000-0005-0000-0000-0000E5210000}"/>
    <cellStyle name="Currency 4 2 2 3 6 4 2" xfId="8652" xr:uid="{00000000-0005-0000-0000-0000E6210000}"/>
    <cellStyle name="Currency 4 2 2 3 6 5" xfId="8653" xr:uid="{00000000-0005-0000-0000-0000E7210000}"/>
    <cellStyle name="Currency 4 2 2 3 6 6" xfId="8654" xr:uid="{00000000-0005-0000-0000-0000E8210000}"/>
    <cellStyle name="Currency 4 2 2 3 7" xfId="8655" xr:uid="{00000000-0005-0000-0000-0000E9210000}"/>
    <cellStyle name="Currency 4 2 2 3 7 2" xfId="8656" xr:uid="{00000000-0005-0000-0000-0000EA210000}"/>
    <cellStyle name="Currency 4 2 2 3 7 2 2" xfId="8657" xr:uid="{00000000-0005-0000-0000-0000EB210000}"/>
    <cellStyle name="Currency 4 2 2 3 7 3" xfId="8658" xr:uid="{00000000-0005-0000-0000-0000EC210000}"/>
    <cellStyle name="Currency 4 2 2 3 7 3 2" xfId="8659" xr:uid="{00000000-0005-0000-0000-0000ED210000}"/>
    <cellStyle name="Currency 4 2 2 3 7 4" xfId="8660" xr:uid="{00000000-0005-0000-0000-0000EE210000}"/>
    <cellStyle name="Currency 4 2 2 3 7 4 2" xfId="8661" xr:uid="{00000000-0005-0000-0000-0000EF210000}"/>
    <cellStyle name="Currency 4 2 2 3 7 5" xfId="8662" xr:uid="{00000000-0005-0000-0000-0000F0210000}"/>
    <cellStyle name="Currency 4 2 2 3 7 6" xfId="8663" xr:uid="{00000000-0005-0000-0000-0000F1210000}"/>
    <cellStyle name="Currency 4 2 2 3 8" xfId="8664" xr:uid="{00000000-0005-0000-0000-0000F2210000}"/>
    <cellStyle name="Currency 4 2 2 3 8 2" xfId="8665" xr:uid="{00000000-0005-0000-0000-0000F3210000}"/>
    <cellStyle name="Currency 4 2 2 3 8 2 2" xfId="8666" xr:uid="{00000000-0005-0000-0000-0000F4210000}"/>
    <cellStyle name="Currency 4 2 2 3 8 3" xfId="8667" xr:uid="{00000000-0005-0000-0000-0000F5210000}"/>
    <cellStyle name="Currency 4 2 2 3 8 3 2" xfId="8668" xr:uid="{00000000-0005-0000-0000-0000F6210000}"/>
    <cellStyle name="Currency 4 2 2 3 8 4" xfId="8669" xr:uid="{00000000-0005-0000-0000-0000F7210000}"/>
    <cellStyle name="Currency 4 2 2 3 8 5" xfId="8670" xr:uid="{00000000-0005-0000-0000-0000F8210000}"/>
    <cellStyle name="Currency 4 2 2 3 9" xfId="8671" xr:uid="{00000000-0005-0000-0000-0000F9210000}"/>
    <cellStyle name="Currency 4 2 2 3 9 2" xfId="8672" xr:uid="{00000000-0005-0000-0000-0000FA210000}"/>
    <cellStyle name="Currency 4 2 2 4" xfId="8673" xr:uid="{00000000-0005-0000-0000-0000FB210000}"/>
    <cellStyle name="Currency 4 2 2 4 10" xfId="8674" xr:uid="{00000000-0005-0000-0000-0000FC210000}"/>
    <cellStyle name="Currency 4 2 2 4 10 2" xfId="8675" xr:uid="{00000000-0005-0000-0000-0000FD210000}"/>
    <cellStyle name="Currency 4 2 2 4 11" xfId="8676" xr:uid="{00000000-0005-0000-0000-0000FE210000}"/>
    <cellStyle name="Currency 4 2 2 4 12" xfId="8677" xr:uid="{00000000-0005-0000-0000-0000FF210000}"/>
    <cellStyle name="Currency 4 2 2 4 2" xfId="8678" xr:uid="{00000000-0005-0000-0000-000000220000}"/>
    <cellStyle name="Currency 4 2 2 4 2 10" xfId="8679" xr:uid="{00000000-0005-0000-0000-000001220000}"/>
    <cellStyle name="Currency 4 2 2 4 2 2" xfId="8680" xr:uid="{00000000-0005-0000-0000-000002220000}"/>
    <cellStyle name="Currency 4 2 2 4 2 2 2" xfId="8681" xr:uid="{00000000-0005-0000-0000-000003220000}"/>
    <cellStyle name="Currency 4 2 2 4 2 2 2 2" xfId="8682" xr:uid="{00000000-0005-0000-0000-000004220000}"/>
    <cellStyle name="Currency 4 2 2 4 2 2 3" xfId="8683" xr:uid="{00000000-0005-0000-0000-000005220000}"/>
    <cellStyle name="Currency 4 2 2 4 2 2 3 2" xfId="8684" xr:uid="{00000000-0005-0000-0000-000006220000}"/>
    <cellStyle name="Currency 4 2 2 4 2 2 4" xfId="8685" xr:uid="{00000000-0005-0000-0000-000007220000}"/>
    <cellStyle name="Currency 4 2 2 4 2 2 4 2" xfId="8686" xr:uid="{00000000-0005-0000-0000-000008220000}"/>
    <cellStyle name="Currency 4 2 2 4 2 2 5" xfId="8687" xr:uid="{00000000-0005-0000-0000-000009220000}"/>
    <cellStyle name="Currency 4 2 2 4 2 2 6" xfId="8688" xr:uid="{00000000-0005-0000-0000-00000A220000}"/>
    <cellStyle name="Currency 4 2 2 4 2 3" xfId="8689" xr:uid="{00000000-0005-0000-0000-00000B220000}"/>
    <cellStyle name="Currency 4 2 2 4 2 3 2" xfId="8690" xr:uid="{00000000-0005-0000-0000-00000C220000}"/>
    <cellStyle name="Currency 4 2 2 4 2 3 2 2" xfId="8691" xr:uid="{00000000-0005-0000-0000-00000D220000}"/>
    <cellStyle name="Currency 4 2 2 4 2 3 3" xfId="8692" xr:uid="{00000000-0005-0000-0000-00000E220000}"/>
    <cellStyle name="Currency 4 2 2 4 2 3 3 2" xfId="8693" xr:uid="{00000000-0005-0000-0000-00000F220000}"/>
    <cellStyle name="Currency 4 2 2 4 2 3 4" xfId="8694" xr:uid="{00000000-0005-0000-0000-000010220000}"/>
    <cellStyle name="Currency 4 2 2 4 2 3 4 2" xfId="8695" xr:uid="{00000000-0005-0000-0000-000011220000}"/>
    <cellStyle name="Currency 4 2 2 4 2 3 5" xfId="8696" xr:uid="{00000000-0005-0000-0000-000012220000}"/>
    <cellStyle name="Currency 4 2 2 4 2 3 6" xfId="8697" xr:uid="{00000000-0005-0000-0000-000013220000}"/>
    <cellStyle name="Currency 4 2 2 4 2 4" xfId="8698" xr:uid="{00000000-0005-0000-0000-000014220000}"/>
    <cellStyle name="Currency 4 2 2 4 2 4 2" xfId="8699" xr:uid="{00000000-0005-0000-0000-000015220000}"/>
    <cellStyle name="Currency 4 2 2 4 2 4 2 2" xfId="8700" xr:uid="{00000000-0005-0000-0000-000016220000}"/>
    <cellStyle name="Currency 4 2 2 4 2 4 3" xfId="8701" xr:uid="{00000000-0005-0000-0000-000017220000}"/>
    <cellStyle name="Currency 4 2 2 4 2 4 3 2" xfId="8702" xr:uid="{00000000-0005-0000-0000-000018220000}"/>
    <cellStyle name="Currency 4 2 2 4 2 4 4" xfId="8703" xr:uid="{00000000-0005-0000-0000-000019220000}"/>
    <cellStyle name="Currency 4 2 2 4 2 4 4 2" xfId="8704" xr:uid="{00000000-0005-0000-0000-00001A220000}"/>
    <cellStyle name="Currency 4 2 2 4 2 4 5" xfId="8705" xr:uid="{00000000-0005-0000-0000-00001B220000}"/>
    <cellStyle name="Currency 4 2 2 4 2 4 6" xfId="8706" xr:uid="{00000000-0005-0000-0000-00001C220000}"/>
    <cellStyle name="Currency 4 2 2 4 2 5" xfId="8707" xr:uid="{00000000-0005-0000-0000-00001D220000}"/>
    <cellStyle name="Currency 4 2 2 4 2 5 2" xfId="8708" xr:uid="{00000000-0005-0000-0000-00001E220000}"/>
    <cellStyle name="Currency 4 2 2 4 2 5 2 2" xfId="8709" xr:uid="{00000000-0005-0000-0000-00001F220000}"/>
    <cellStyle name="Currency 4 2 2 4 2 5 3" xfId="8710" xr:uid="{00000000-0005-0000-0000-000020220000}"/>
    <cellStyle name="Currency 4 2 2 4 2 5 3 2" xfId="8711" xr:uid="{00000000-0005-0000-0000-000021220000}"/>
    <cellStyle name="Currency 4 2 2 4 2 5 4" xfId="8712" xr:uid="{00000000-0005-0000-0000-000022220000}"/>
    <cellStyle name="Currency 4 2 2 4 2 5 5" xfId="8713" xr:uid="{00000000-0005-0000-0000-000023220000}"/>
    <cellStyle name="Currency 4 2 2 4 2 6" xfId="8714" xr:uid="{00000000-0005-0000-0000-000024220000}"/>
    <cellStyle name="Currency 4 2 2 4 2 6 2" xfId="8715" xr:uid="{00000000-0005-0000-0000-000025220000}"/>
    <cellStyle name="Currency 4 2 2 4 2 7" xfId="8716" xr:uid="{00000000-0005-0000-0000-000026220000}"/>
    <cellStyle name="Currency 4 2 2 4 2 7 2" xfId="8717" xr:uid="{00000000-0005-0000-0000-000027220000}"/>
    <cellStyle name="Currency 4 2 2 4 2 8" xfId="8718" xr:uid="{00000000-0005-0000-0000-000028220000}"/>
    <cellStyle name="Currency 4 2 2 4 2 8 2" xfId="8719" xr:uid="{00000000-0005-0000-0000-000029220000}"/>
    <cellStyle name="Currency 4 2 2 4 2 9" xfId="8720" xr:uid="{00000000-0005-0000-0000-00002A220000}"/>
    <cellStyle name="Currency 4 2 2 4 3" xfId="8721" xr:uid="{00000000-0005-0000-0000-00002B220000}"/>
    <cellStyle name="Currency 4 2 2 4 3 10" xfId="8722" xr:uid="{00000000-0005-0000-0000-00002C220000}"/>
    <cellStyle name="Currency 4 2 2 4 3 2" xfId="8723" xr:uid="{00000000-0005-0000-0000-00002D220000}"/>
    <cellStyle name="Currency 4 2 2 4 3 2 2" xfId="8724" xr:uid="{00000000-0005-0000-0000-00002E220000}"/>
    <cellStyle name="Currency 4 2 2 4 3 2 2 2" xfId="8725" xr:uid="{00000000-0005-0000-0000-00002F220000}"/>
    <cellStyle name="Currency 4 2 2 4 3 2 3" xfId="8726" xr:uid="{00000000-0005-0000-0000-000030220000}"/>
    <cellStyle name="Currency 4 2 2 4 3 2 3 2" xfId="8727" xr:uid="{00000000-0005-0000-0000-000031220000}"/>
    <cellStyle name="Currency 4 2 2 4 3 2 4" xfId="8728" xr:uid="{00000000-0005-0000-0000-000032220000}"/>
    <cellStyle name="Currency 4 2 2 4 3 2 4 2" xfId="8729" xr:uid="{00000000-0005-0000-0000-000033220000}"/>
    <cellStyle name="Currency 4 2 2 4 3 2 5" xfId="8730" xr:uid="{00000000-0005-0000-0000-000034220000}"/>
    <cellStyle name="Currency 4 2 2 4 3 2 6" xfId="8731" xr:uid="{00000000-0005-0000-0000-000035220000}"/>
    <cellStyle name="Currency 4 2 2 4 3 3" xfId="8732" xr:uid="{00000000-0005-0000-0000-000036220000}"/>
    <cellStyle name="Currency 4 2 2 4 3 3 2" xfId="8733" xr:uid="{00000000-0005-0000-0000-000037220000}"/>
    <cellStyle name="Currency 4 2 2 4 3 3 2 2" xfId="8734" xr:uid="{00000000-0005-0000-0000-000038220000}"/>
    <cellStyle name="Currency 4 2 2 4 3 3 3" xfId="8735" xr:uid="{00000000-0005-0000-0000-000039220000}"/>
    <cellStyle name="Currency 4 2 2 4 3 3 3 2" xfId="8736" xr:uid="{00000000-0005-0000-0000-00003A220000}"/>
    <cellStyle name="Currency 4 2 2 4 3 3 4" xfId="8737" xr:uid="{00000000-0005-0000-0000-00003B220000}"/>
    <cellStyle name="Currency 4 2 2 4 3 3 4 2" xfId="8738" xr:uid="{00000000-0005-0000-0000-00003C220000}"/>
    <cellStyle name="Currency 4 2 2 4 3 3 5" xfId="8739" xr:uid="{00000000-0005-0000-0000-00003D220000}"/>
    <cellStyle name="Currency 4 2 2 4 3 3 6" xfId="8740" xr:uid="{00000000-0005-0000-0000-00003E220000}"/>
    <cellStyle name="Currency 4 2 2 4 3 4" xfId="8741" xr:uid="{00000000-0005-0000-0000-00003F220000}"/>
    <cellStyle name="Currency 4 2 2 4 3 4 2" xfId="8742" xr:uid="{00000000-0005-0000-0000-000040220000}"/>
    <cellStyle name="Currency 4 2 2 4 3 4 2 2" xfId="8743" xr:uid="{00000000-0005-0000-0000-000041220000}"/>
    <cellStyle name="Currency 4 2 2 4 3 4 3" xfId="8744" xr:uid="{00000000-0005-0000-0000-000042220000}"/>
    <cellStyle name="Currency 4 2 2 4 3 4 3 2" xfId="8745" xr:uid="{00000000-0005-0000-0000-000043220000}"/>
    <cellStyle name="Currency 4 2 2 4 3 4 4" xfId="8746" xr:uid="{00000000-0005-0000-0000-000044220000}"/>
    <cellStyle name="Currency 4 2 2 4 3 4 4 2" xfId="8747" xr:uid="{00000000-0005-0000-0000-000045220000}"/>
    <cellStyle name="Currency 4 2 2 4 3 4 5" xfId="8748" xr:uid="{00000000-0005-0000-0000-000046220000}"/>
    <cellStyle name="Currency 4 2 2 4 3 4 6" xfId="8749" xr:uid="{00000000-0005-0000-0000-000047220000}"/>
    <cellStyle name="Currency 4 2 2 4 3 5" xfId="8750" xr:uid="{00000000-0005-0000-0000-000048220000}"/>
    <cellStyle name="Currency 4 2 2 4 3 5 2" xfId="8751" xr:uid="{00000000-0005-0000-0000-000049220000}"/>
    <cellStyle name="Currency 4 2 2 4 3 5 2 2" xfId="8752" xr:uid="{00000000-0005-0000-0000-00004A220000}"/>
    <cellStyle name="Currency 4 2 2 4 3 5 3" xfId="8753" xr:uid="{00000000-0005-0000-0000-00004B220000}"/>
    <cellStyle name="Currency 4 2 2 4 3 5 3 2" xfId="8754" xr:uid="{00000000-0005-0000-0000-00004C220000}"/>
    <cellStyle name="Currency 4 2 2 4 3 5 4" xfId="8755" xr:uid="{00000000-0005-0000-0000-00004D220000}"/>
    <cellStyle name="Currency 4 2 2 4 3 5 5" xfId="8756" xr:uid="{00000000-0005-0000-0000-00004E220000}"/>
    <cellStyle name="Currency 4 2 2 4 3 6" xfId="8757" xr:uid="{00000000-0005-0000-0000-00004F220000}"/>
    <cellStyle name="Currency 4 2 2 4 3 6 2" xfId="8758" xr:uid="{00000000-0005-0000-0000-000050220000}"/>
    <cellStyle name="Currency 4 2 2 4 3 7" xfId="8759" xr:uid="{00000000-0005-0000-0000-000051220000}"/>
    <cellStyle name="Currency 4 2 2 4 3 7 2" xfId="8760" xr:uid="{00000000-0005-0000-0000-000052220000}"/>
    <cellStyle name="Currency 4 2 2 4 3 8" xfId="8761" xr:uid="{00000000-0005-0000-0000-000053220000}"/>
    <cellStyle name="Currency 4 2 2 4 3 8 2" xfId="8762" xr:uid="{00000000-0005-0000-0000-000054220000}"/>
    <cellStyle name="Currency 4 2 2 4 3 9" xfId="8763" xr:uid="{00000000-0005-0000-0000-000055220000}"/>
    <cellStyle name="Currency 4 2 2 4 4" xfId="8764" xr:uid="{00000000-0005-0000-0000-000056220000}"/>
    <cellStyle name="Currency 4 2 2 4 4 2" xfId="8765" xr:uid="{00000000-0005-0000-0000-000057220000}"/>
    <cellStyle name="Currency 4 2 2 4 4 2 2" xfId="8766" xr:uid="{00000000-0005-0000-0000-000058220000}"/>
    <cellStyle name="Currency 4 2 2 4 4 3" xfId="8767" xr:uid="{00000000-0005-0000-0000-000059220000}"/>
    <cellStyle name="Currency 4 2 2 4 4 3 2" xfId="8768" xr:uid="{00000000-0005-0000-0000-00005A220000}"/>
    <cellStyle name="Currency 4 2 2 4 4 4" xfId="8769" xr:uid="{00000000-0005-0000-0000-00005B220000}"/>
    <cellStyle name="Currency 4 2 2 4 4 4 2" xfId="8770" xr:uid="{00000000-0005-0000-0000-00005C220000}"/>
    <cellStyle name="Currency 4 2 2 4 4 5" xfId="8771" xr:uid="{00000000-0005-0000-0000-00005D220000}"/>
    <cellStyle name="Currency 4 2 2 4 4 6" xfId="8772" xr:uid="{00000000-0005-0000-0000-00005E220000}"/>
    <cellStyle name="Currency 4 2 2 4 5" xfId="8773" xr:uid="{00000000-0005-0000-0000-00005F220000}"/>
    <cellStyle name="Currency 4 2 2 4 5 2" xfId="8774" xr:uid="{00000000-0005-0000-0000-000060220000}"/>
    <cellStyle name="Currency 4 2 2 4 5 2 2" xfId="8775" xr:uid="{00000000-0005-0000-0000-000061220000}"/>
    <cellStyle name="Currency 4 2 2 4 5 3" xfId="8776" xr:uid="{00000000-0005-0000-0000-000062220000}"/>
    <cellStyle name="Currency 4 2 2 4 5 3 2" xfId="8777" xr:uid="{00000000-0005-0000-0000-000063220000}"/>
    <cellStyle name="Currency 4 2 2 4 5 4" xfId="8778" xr:uid="{00000000-0005-0000-0000-000064220000}"/>
    <cellStyle name="Currency 4 2 2 4 5 4 2" xfId="8779" xr:uid="{00000000-0005-0000-0000-000065220000}"/>
    <cellStyle name="Currency 4 2 2 4 5 5" xfId="8780" xr:uid="{00000000-0005-0000-0000-000066220000}"/>
    <cellStyle name="Currency 4 2 2 4 5 6" xfId="8781" xr:uid="{00000000-0005-0000-0000-000067220000}"/>
    <cellStyle name="Currency 4 2 2 4 6" xfId="8782" xr:uid="{00000000-0005-0000-0000-000068220000}"/>
    <cellStyle name="Currency 4 2 2 4 6 2" xfId="8783" xr:uid="{00000000-0005-0000-0000-000069220000}"/>
    <cellStyle name="Currency 4 2 2 4 6 2 2" xfId="8784" xr:uid="{00000000-0005-0000-0000-00006A220000}"/>
    <cellStyle name="Currency 4 2 2 4 6 3" xfId="8785" xr:uid="{00000000-0005-0000-0000-00006B220000}"/>
    <cellStyle name="Currency 4 2 2 4 6 3 2" xfId="8786" xr:uid="{00000000-0005-0000-0000-00006C220000}"/>
    <cellStyle name="Currency 4 2 2 4 6 4" xfId="8787" xr:uid="{00000000-0005-0000-0000-00006D220000}"/>
    <cellStyle name="Currency 4 2 2 4 6 4 2" xfId="8788" xr:uid="{00000000-0005-0000-0000-00006E220000}"/>
    <cellStyle name="Currency 4 2 2 4 6 5" xfId="8789" xr:uid="{00000000-0005-0000-0000-00006F220000}"/>
    <cellStyle name="Currency 4 2 2 4 6 6" xfId="8790" xr:uid="{00000000-0005-0000-0000-000070220000}"/>
    <cellStyle name="Currency 4 2 2 4 7" xfId="8791" xr:uid="{00000000-0005-0000-0000-000071220000}"/>
    <cellStyle name="Currency 4 2 2 4 7 2" xfId="8792" xr:uid="{00000000-0005-0000-0000-000072220000}"/>
    <cellStyle name="Currency 4 2 2 4 7 2 2" xfId="8793" xr:uid="{00000000-0005-0000-0000-000073220000}"/>
    <cellStyle name="Currency 4 2 2 4 7 3" xfId="8794" xr:uid="{00000000-0005-0000-0000-000074220000}"/>
    <cellStyle name="Currency 4 2 2 4 7 3 2" xfId="8795" xr:uid="{00000000-0005-0000-0000-000075220000}"/>
    <cellStyle name="Currency 4 2 2 4 7 4" xfId="8796" xr:uid="{00000000-0005-0000-0000-000076220000}"/>
    <cellStyle name="Currency 4 2 2 4 7 5" xfId="8797" xr:uid="{00000000-0005-0000-0000-000077220000}"/>
    <cellStyle name="Currency 4 2 2 4 8" xfId="8798" xr:uid="{00000000-0005-0000-0000-000078220000}"/>
    <cellStyle name="Currency 4 2 2 4 8 2" xfId="8799" xr:uid="{00000000-0005-0000-0000-000079220000}"/>
    <cellStyle name="Currency 4 2 2 4 9" xfId="8800" xr:uid="{00000000-0005-0000-0000-00007A220000}"/>
    <cellStyle name="Currency 4 2 2 4 9 2" xfId="8801" xr:uid="{00000000-0005-0000-0000-00007B220000}"/>
    <cellStyle name="Currency 4 2 2 5" xfId="8802" xr:uid="{00000000-0005-0000-0000-00007C220000}"/>
    <cellStyle name="Currency 4 2 2 5 10" xfId="8803" xr:uid="{00000000-0005-0000-0000-00007D220000}"/>
    <cellStyle name="Currency 4 2 2 5 11" xfId="8804" xr:uid="{00000000-0005-0000-0000-00007E220000}"/>
    <cellStyle name="Currency 4 2 2 5 2" xfId="8805" xr:uid="{00000000-0005-0000-0000-00007F220000}"/>
    <cellStyle name="Currency 4 2 2 5 2 2" xfId="8806" xr:uid="{00000000-0005-0000-0000-000080220000}"/>
    <cellStyle name="Currency 4 2 2 5 2 2 2" xfId="8807" xr:uid="{00000000-0005-0000-0000-000081220000}"/>
    <cellStyle name="Currency 4 2 2 5 2 3" xfId="8808" xr:uid="{00000000-0005-0000-0000-000082220000}"/>
    <cellStyle name="Currency 4 2 2 5 2 3 2" xfId="8809" xr:uid="{00000000-0005-0000-0000-000083220000}"/>
    <cellStyle name="Currency 4 2 2 5 2 4" xfId="8810" xr:uid="{00000000-0005-0000-0000-000084220000}"/>
    <cellStyle name="Currency 4 2 2 5 2 4 2" xfId="8811" xr:uid="{00000000-0005-0000-0000-000085220000}"/>
    <cellStyle name="Currency 4 2 2 5 2 5" xfId="8812" xr:uid="{00000000-0005-0000-0000-000086220000}"/>
    <cellStyle name="Currency 4 2 2 5 2 6" xfId="8813" xr:uid="{00000000-0005-0000-0000-000087220000}"/>
    <cellStyle name="Currency 4 2 2 5 3" xfId="8814" xr:uid="{00000000-0005-0000-0000-000088220000}"/>
    <cellStyle name="Currency 4 2 2 5 3 2" xfId="8815" xr:uid="{00000000-0005-0000-0000-000089220000}"/>
    <cellStyle name="Currency 4 2 2 5 3 2 2" xfId="8816" xr:uid="{00000000-0005-0000-0000-00008A220000}"/>
    <cellStyle name="Currency 4 2 2 5 3 3" xfId="8817" xr:uid="{00000000-0005-0000-0000-00008B220000}"/>
    <cellStyle name="Currency 4 2 2 5 3 3 2" xfId="8818" xr:uid="{00000000-0005-0000-0000-00008C220000}"/>
    <cellStyle name="Currency 4 2 2 5 3 4" xfId="8819" xr:uid="{00000000-0005-0000-0000-00008D220000}"/>
    <cellStyle name="Currency 4 2 2 5 3 4 2" xfId="8820" xr:uid="{00000000-0005-0000-0000-00008E220000}"/>
    <cellStyle name="Currency 4 2 2 5 3 5" xfId="8821" xr:uid="{00000000-0005-0000-0000-00008F220000}"/>
    <cellStyle name="Currency 4 2 2 5 3 6" xfId="8822" xr:uid="{00000000-0005-0000-0000-000090220000}"/>
    <cellStyle name="Currency 4 2 2 5 4" xfId="8823" xr:uid="{00000000-0005-0000-0000-000091220000}"/>
    <cellStyle name="Currency 4 2 2 5 4 2" xfId="8824" xr:uid="{00000000-0005-0000-0000-000092220000}"/>
    <cellStyle name="Currency 4 2 2 5 4 2 2" xfId="8825" xr:uid="{00000000-0005-0000-0000-000093220000}"/>
    <cellStyle name="Currency 4 2 2 5 4 3" xfId="8826" xr:uid="{00000000-0005-0000-0000-000094220000}"/>
    <cellStyle name="Currency 4 2 2 5 4 3 2" xfId="8827" xr:uid="{00000000-0005-0000-0000-000095220000}"/>
    <cellStyle name="Currency 4 2 2 5 4 4" xfId="8828" xr:uid="{00000000-0005-0000-0000-000096220000}"/>
    <cellStyle name="Currency 4 2 2 5 4 4 2" xfId="8829" xr:uid="{00000000-0005-0000-0000-000097220000}"/>
    <cellStyle name="Currency 4 2 2 5 4 5" xfId="8830" xr:uid="{00000000-0005-0000-0000-000098220000}"/>
    <cellStyle name="Currency 4 2 2 5 4 6" xfId="8831" xr:uid="{00000000-0005-0000-0000-000099220000}"/>
    <cellStyle name="Currency 4 2 2 5 5" xfId="8832" xr:uid="{00000000-0005-0000-0000-00009A220000}"/>
    <cellStyle name="Currency 4 2 2 5 5 2" xfId="8833" xr:uid="{00000000-0005-0000-0000-00009B220000}"/>
    <cellStyle name="Currency 4 2 2 5 5 2 2" xfId="8834" xr:uid="{00000000-0005-0000-0000-00009C220000}"/>
    <cellStyle name="Currency 4 2 2 5 5 3" xfId="8835" xr:uid="{00000000-0005-0000-0000-00009D220000}"/>
    <cellStyle name="Currency 4 2 2 5 5 3 2" xfId="8836" xr:uid="{00000000-0005-0000-0000-00009E220000}"/>
    <cellStyle name="Currency 4 2 2 5 5 4" xfId="8837" xr:uid="{00000000-0005-0000-0000-00009F220000}"/>
    <cellStyle name="Currency 4 2 2 5 5 4 2" xfId="8838" xr:uid="{00000000-0005-0000-0000-0000A0220000}"/>
    <cellStyle name="Currency 4 2 2 5 5 5" xfId="8839" xr:uid="{00000000-0005-0000-0000-0000A1220000}"/>
    <cellStyle name="Currency 4 2 2 5 5 6" xfId="8840" xr:uid="{00000000-0005-0000-0000-0000A2220000}"/>
    <cellStyle name="Currency 4 2 2 5 6" xfId="8841" xr:uid="{00000000-0005-0000-0000-0000A3220000}"/>
    <cellStyle name="Currency 4 2 2 5 6 2" xfId="8842" xr:uid="{00000000-0005-0000-0000-0000A4220000}"/>
    <cellStyle name="Currency 4 2 2 5 6 2 2" xfId="8843" xr:uid="{00000000-0005-0000-0000-0000A5220000}"/>
    <cellStyle name="Currency 4 2 2 5 6 3" xfId="8844" xr:uid="{00000000-0005-0000-0000-0000A6220000}"/>
    <cellStyle name="Currency 4 2 2 5 6 3 2" xfId="8845" xr:uid="{00000000-0005-0000-0000-0000A7220000}"/>
    <cellStyle name="Currency 4 2 2 5 6 4" xfId="8846" xr:uid="{00000000-0005-0000-0000-0000A8220000}"/>
    <cellStyle name="Currency 4 2 2 5 6 5" xfId="8847" xr:uid="{00000000-0005-0000-0000-0000A9220000}"/>
    <cellStyle name="Currency 4 2 2 5 7" xfId="8848" xr:uid="{00000000-0005-0000-0000-0000AA220000}"/>
    <cellStyle name="Currency 4 2 2 5 7 2" xfId="8849" xr:uid="{00000000-0005-0000-0000-0000AB220000}"/>
    <cellStyle name="Currency 4 2 2 5 8" xfId="8850" xr:uid="{00000000-0005-0000-0000-0000AC220000}"/>
    <cellStyle name="Currency 4 2 2 5 8 2" xfId="8851" xr:uid="{00000000-0005-0000-0000-0000AD220000}"/>
    <cellStyle name="Currency 4 2 2 5 9" xfId="8852" xr:uid="{00000000-0005-0000-0000-0000AE220000}"/>
    <cellStyle name="Currency 4 2 2 5 9 2" xfId="8853" xr:uid="{00000000-0005-0000-0000-0000AF220000}"/>
    <cellStyle name="Currency 4 2 2 6" xfId="8854" xr:uid="{00000000-0005-0000-0000-0000B0220000}"/>
    <cellStyle name="Currency 4 2 2 6 10" xfId="8855" xr:uid="{00000000-0005-0000-0000-0000B1220000}"/>
    <cellStyle name="Currency 4 2 2 6 2" xfId="8856" xr:uid="{00000000-0005-0000-0000-0000B2220000}"/>
    <cellStyle name="Currency 4 2 2 6 2 2" xfId="8857" xr:uid="{00000000-0005-0000-0000-0000B3220000}"/>
    <cellStyle name="Currency 4 2 2 6 2 2 2" xfId="8858" xr:uid="{00000000-0005-0000-0000-0000B4220000}"/>
    <cellStyle name="Currency 4 2 2 6 2 3" xfId="8859" xr:uid="{00000000-0005-0000-0000-0000B5220000}"/>
    <cellStyle name="Currency 4 2 2 6 2 3 2" xfId="8860" xr:uid="{00000000-0005-0000-0000-0000B6220000}"/>
    <cellStyle name="Currency 4 2 2 6 2 4" xfId="8861" xr:uid="{00000000-0005-0000-0000-0000B7220000}"/>
    <cellStyle name="Currency 4 2 2 6 2 4 2" xfId="8862" xr:uid="{00000000-0005-0000-0000-0000B8220000}"/>
    <cellStyle name="Currency 4 2 2 6 2 5" xfId="8863" xr:uid="{00000000-0005-0000-0000-0000B9220000}"/>
    <cellStyle name="Currency 4 2 2 6 2 6" xfId="8864" xr:uid="{00000000-0005-0000-0000-0000BA220000}"/>
    <cellStyle name="Currency 4 2 2 6 3" xfId="8865" xr:uid="{00000000-0005-0000-0000-0000BB220000}"/>
    <cellStyle name="Currency 4 2 2 6 3 2" xfId="8866" xr:uid="{00000000-0005-0000-0000-0000BC220000}"/>
    <cellStyle name="Currency 4 2 2 6 3 2 2" xfId="8867" xr:uid="{00000000-0005-0000-0000-0000BD220000}"/>
    <cellStyle name="Currency 4 2 2 6 3 3" xfId="8868" xr:uid="{00000000-0005-0000-0000-0000BE220000}"/>
    <cellStyle name="Currency 4 2 2 6 3 3 2" xfId="8869" xr:uid="{00000000-0005-0000-0000-0000BF220000}"/>
    <cellStyle name="Currency 4 2 2 6 3 4" xfId="8870" xr:uid="{00000000-0005-0000-0000-0000C0220000}"/>
    <cellStyle name="Currency 4 2 2 6 3 4 2" xfId="8871" xr:uid="{00000000-0005-0000-0000-0000C1220000}"/>
    <cellStyle name="Currency 4 2 2 6 3 5" xfId="8872" xr:uid="{00000000-0005-0000-0000-0000C2220000}"/>
    <cellStyle name="Currency 4 2 2 6 3 6" xfId="8873" xr:uid="{00000000-0005-0000-0000-0000C3220000}"/>
    <cellStyle name="Currency 4 2 2 6 4" xfId="8874" xr:uid="{00000000-0005-0000-0000-0000C4220000}"/>
    <cellStyle name="Currency 4 2 2 6 4 2" xfId="8875" xr:uid="{00000000-0005-0000-0000-0000C5220000}"/>
    <cellStyle name="Currency 4 2 2 6 4 2 2" xfId="8876" xr:uid="{00000000-0005-0000-0000-0000C6220000}"/>
    <cellStyle name="Currency 4 2 2 6 4 3" xfId="8877" xr:uid="{00000000-0005-0000-0000-0000C7220000}"/>
    <cellStyle name="Currency 4 2 2 6 4 3 2" xfId="8878" xr:uid="{00000000-0005-0000-0000-0000C8220000}"/>
    <cellStyle name="Currency 4 2 2 6 4 4" xfId="8879" xr:uid="{00000000-0005-0000-0000-0000C9220000}"/>
    <cellStyle name="Currency 4 2 2 6 4 4 2" xfId="8880" xr:uid="{00000000-0005-0000-0000-0000CA220000}"/>
    <cellStyle name="Currency 4 2 2 6 4 5" xfId="8881" xr:uid="{00000000-0005-0000-0000-0000CB220000}"/>
    <cellStyle name="Currency 4 2 2 6 4 6" xfId="8882" xr:uid="{00000000-0005-0000-0000-0000CC220000}"/>
    <cellStyle name="Currency 4 2 2 6 5" xfId="8883" xr:uid="{00000000-0005-0000-0000-0000CD220000}"/>
    <cellStyle name="Currency 4 2 2 6 5 2" xfId="8884" xr:uid="{00000000-0005-0000-0000-0000CE220000}"/>
    <cellStyle name="Currency 4 2 2 6 5 2 2" xfId="8885" xr:uid="{00000000-0005-0000-0000-0000CF220000}"/>
    <cellStyle name="Currency 4 2 2 6 5 3" xfId="8886" xr:uid="{00000000-0005-0000-0000-0000D0220000}"/>
    <cellStyle name="Currency 4 2 2 6 5 3 2" xfId="8887" xr:uid="{00000000-0005-0000-0000-0000D1220000}"/>
    <cellStyle name="Currency 4 2 2 6 5 4" xfId="8888" xr:uid="{00000000-0005-0000-0000-0000D2220000}"/>
    <cellStyle name="Currency 4 2 2 6 5 5" xfId="8889" xr:uid="{00000000-0005-0000-0000-0000D3220000}"/>
    <cellStyle name="Currency 4 2 2 6 6" xfId="8890" xr:uid="{00000000-0005-0000-0000-0000D4220000}"/>
    <cellStyle name="Currency 4 2 2 6 6 2" xfId="8891" xr:uid="{00000000-0005-0000-0000-0000D5220000}"/>
    <cellStyle name="Currency 4 2 2 6 7" xfId="8892" xr:uid="{00000000-0005-0000-0000-0000D6220000}"/>
    <cellStyle name="Currency 4 2 2 6 7 2" xfId="8893" xr:uid="{00000000-0005-0000-0000-0000D7220000}"/>
    <cellStyle name="Currency 4 2 2 6 8" xfId="8894" xr:uid="{00000000-0005-0000-0000-0000D8220000}"/>
    <cellStyle name="Currency 4 2 2 6 8 2" xfId="8895" xr:uid="{00000000-0005-0000-0000-0000D9220000}"/>
    <cellStyle name="Currency 4 2 2 6 9" xfId="8896" xr:uid="{00000000-0005-0000-0000-0000DA220000}"/>
    <cellStyle name="Currency 4 2 2 7" xfId="8897" xr:uid="{00000000-0005-0000-0000-0000DB220000}"/>
    <cellStyle name="Currency 4 2 2 7 10" xfId="8898" xr:uid="{00000000-0005-0000-0000-0000DC220000}"/>
    <cellStyle name="Currency 4 2 2 7 2" xfId="8899" xr:uid="{00000000-0005-0000-0000-0000DD220000}"/>
    <cellStyle name="Currency 4 2 2 7 2 2" xfId="8900" xr:uid="{00000000-0005-0000-0000-0000DE220000}"/>
    <cellStyle name="Currency 4 2 2 7 2 2 2" xfId="8901" xr:uid="{00000000-0005-0000-0000-0000DF220000}"/>
    <cellStyle name="Currency 4 2 2 7 2 3" xfId="8902" xr:uid="{00000000-0005-0000-0000-0000E0220000}"/>
    <cellStyle name="Currency 4 2 2 7 2 3 2" xfId="8903" xr:uid="{00000000-0005-0000-0000-0000E1220000}"/>
    <cellStyle name="Currency 4 2 2 7 2 4" xfId="8904" xr:uid="{00000000-0005-0000-0000-0000E2220000}"/>
    <cellStyle name="Currency 4 2 2 7 2 4 2" xfId="8905" xr:uid="{00000000-0005-0000-0000-0000E3220000}"/>
    <cellStyle name="Currency 4 2 2 7 2 5" xfId="8906" xr:uid="{00000000-0005-0000-0000-0000E4220000}"/>
    <cellStyle name="Currency 4 2 2 7 2 6" xfId="8907" xr:uid="{00000000-0005-0000-0000-0000E5220000}"/>
    <cellStyle name="Currency 4 2 2 7 3" xfId="8908" xr:uid="{00000000-0005-0000-0000-0000E6220000}"/>
    <cellStyle name="Currency 4 2 2 7 3 2" xfId="8909" xr:uid="{00000000-0005-0000-0000-0000E7220000}"/>
    <cellStyle name="Currency 4 2 2 7 3 2 2" xfId="8910" xr:uid="{00000000-0005-0000-0000-0000E8220000}"/>
    <cellStyle name="Currency 4 2 2 7 3 3" xfId="8911" xr:uid="{00000000-0005-0000-0000-0000E9220000}"/>
    <cellStyle name="Currency 4 2 2 7 3 3 2" xfId="8912" xr:uid="{00000000-0005-0000-0000-0000EA220000}"/>
    <cellStyle name="Currency 4 2 2 7 3 4" xfId="8913" xr:uid="{00000000-0005-0000-0000-0000EB220000}"/>
    <cellStyle name="Currency 4 2 2 7 3 4 2" xfId="8914" xr:uid="{00000000-0005-0000-0000-0000EC220000}"/>
    <cellStyle name="Currency 4 2 2 7 3 5" xfId="8915" xr:uid="{00000000-0005-0000-0000-0000ED220000}"/>
    <cellStyle name="Currency 4 2 2 7 3 6" xfId="8916" xr:uid="{00000000-0005-0000-0000-0000EE220000}"/>
    <cellStyle name="Currency 4 2 2 7 4" xfId="8917" xr:uid="{00000000-0005-0000-0000-0000EF220000}"/>
    <cellStyle name="Currency 4 2 2 7 4 2" xfId="8918" xr:uid="{00000000-0005-0000-0000-0000F0220000}"/>
    <cellStyle name="Currency 4 2 2 7 4 2 2" xfId="8919" xr:uid="{00000000-0005-0000-0000-0000F1220000}"/>
    <cellStyle name="Currency 4 2 2 7 4 3" xfId="8920" xr:uid="{00000000-0005-0000-0000-0000F2220000}"/>
    <cellStyle name="Currency 4 2 2 7 4 3 2" xfId="8921" xr:uid="{00000000-0005-0000-0000-0000F3220000}"/>
    <cellStyle name="Currency 4 2 2 7 4 4" xfId="8922" xr:uid="{00000000-0005-0000-0000-0000F4220000}"/>
    <cellStyle name="Currency 4 2 2 7 4 4 2" xfId="8923" xr:uid="{00000000-0005-0000-0000-0000F5220000}"/>
    <cellStyle name="Currency 4 2 2 7 4 5" xfId="8924" xr:uid="{00000000-0005-0000-0000-0000F6220000}"/>
    <cellStyle name="Currency 4 2 2 7 4 6" xfId="8925" xr:uid="{00000000-0005-0000-0000-0000F7220000}"/>
    <cellStyle name="Currency 4 2 2 7 5" xfId="8926" xr:uid="{00000000-0005-0000-0000-0000F8220000}"/>
    <cellStyle name="Currency 4 2 2 7 5 2" xfId="8927" xr:uid="{00000000-0005-0000-0000-0000F9220000}"/>
    <cellStyle name="Currency 4 2 2 7 5 2 2" xfId="8928" xr:uid="{00000000-0005-0000-0000-0000FA220000}"/>
    <cellStyle name="Currency 4 2 2 7 5 3" xfId="8929" xr:uid="{00000000-0005-0000-0000-0000FB220000}"/>
    <cellStyle name="Currency 4 2 2 7 5 3 2" xfId="8930" xr:uid="{00000000-0005-0000-0000-0000FC220000}"/>
    <cellStyle name="Currency 4 2 2 7 5 4" xfId="8931" xr:uid="{00000000-0005-0000-0000-0000FD220000}"/>
    <cellStyle name="Currency 4 2 2 7 5 5" xfId="8932" xr:uid="{00000000-0005-0000-0000-0000FE220000}"/>
    <cellStyle name="Currency 4 2 2 7 6" xfId="8933" xr:uid="{00000000-0005-0000-0000-0000FF220000}"/>
    <cellStyle name="Currency 4 2 2 7 6 2" xfId="8934" xr:uid="{00000000-0005-0000-0000-000000230000}"/>
    <cellStyle name="Currency 4 2 2 7 7" xfId="8935" xr:uid="{00000000-0005-0000-0000-000001230000}"/>
    <cellStyle name="Currency 4 2 2 7 7 2" xfId="8936" xr:uid="{00000000-0005-0000-0000-000002230000}"/>
    <cellStyle name="Currency 4 2 2 7 8" xfId="8937" xr:uid="{00000000-0005-0000-0000-000003230000}"/>
    <cellStyle name="Currency 4 2 2 7 8 2" xfId="8938" xr:uid="{00000000-0005-0000-0000-000004230000}"/>
    <cellStyle name="Currency 4 2 2 7 9" xfId="8939" xr:uid="{00000000-0005-0000-0000-000005230000}"/>
    <cellStyle name="Currency 4 2 2 8" xfId="8940" xr:uid="{00000000-0005-0000-0000-000006230000}"/>
    <cellStyle name="Currency 4 2 2 8 2" xfId="8941" xr:uid="{00000000-0005-0000-0000-000007230000}"/>
    <cellStyle name="Currency 4 2 2 8 2 2" xfId="8942" xr:uid="{00000000-0005-0000-0000-000008230000}"/>
    <cellStyle name="Currency 4 2 2 8 3" xfId="8943" xr:uid="{00000000-0005-0000-0000-000009230000}"/>
    <cellStyle name="Currency 4 2 2 8 3 2" xfId="8944" xr:uid="{00000000-0005-0000-0000-00000A230000}"/>
    <cellStyle name="Currency 4 2 2 8 4" xfId="8945" xr:uid="{00000000-0005-0000-0000-00000B230000}"/>
    <cellStyle name="Currency 4 2 2 8 4 2" xfId="8946" xr:uid="{00000000-0005-0000-0000-00000C230000}"/>
    <cellStyle name="Currency 4 2 2 8 5" xfId="8947" xr:uid="{00000000-0005-0000-0000-00000D230000}"/>
    <cellStyle name="Currency 4 2 2 8 6" xfId="8948" xr:uid="{00000000-0005-0000-0000-00000E230000}"/>
    <cellStyle name="Currency 4 2 2 9" xfId="8949" xr:uid="{00000000-0005-0000-0000-00000F230000}"/>
    <cellStyle name="Currency 4 2 2 9 2" xfId="8950" xr:uid="{00000000-0005-0000-0000-000010230000}"/>
    <cellStyle name="Currency 4 2 2 9 2 2" xfId="8951" xr:uid="{00000000-0005-0000-0000-000011230000}"/>
    <cellStyle name="Currency 4 2 2 9 3" xfId="8952" xr:uid="{00000000-0005-0000-0000-000012230000}"/>
    <cellStyle name="Currency 4 2 2 9 3 2" xfId="8953" xr:uid="{00000000-0005-0000-0000-000013230000}"/>
    <cellStyle name="Currency 4 2 2 9 4" xfId="8954" xr:uid="{00000000-0005-0000-0000-000014230000}"/>
    <cellStyle name="Currency 4 2 2 9 4 2" xfId="8955" xr:uid="{00000000-0005-0000-0000-000015230000}"/>
    <cellStyle name="Currency 4 2 2 9 5" xfId="8956" xr:uid="{00000000-0005-0000-0000-000016230000}"/>
    <cellStyle name="Currency 4 2 2 9 6" xfId="8957" xr:uid="{00000000-0005-0000-0000-000017230000}"/>
    <cellStyle name="Currency 4 2 3" xfId="8958" xr:uid="{00000000-0005-0000-0000-000018230000}"/>
    <cellStyle name="Currency 4 2 3 10" xfId="8959" xr:uid="{00000000-0005-0000-0000-000019230000}"/>
    <cellStyle name="Currency 4 2 3 10 2" xfId="8960" xr:uid="{00000000-0005-0000-0000-00001A230000}"/>
    <cellStyle name="Currency 4 2 3 11" xfId="8961" xr:uid="{00000000-0005-0000-0000-00001B230000}"/>
    <cellStyle name="Currency 4 2 3 11 2" xfId="8962" xr:uid="{00000000-0005-0000-0000-00001C230000}"/>
    <cellStyle name="Currency 4 2 3 12" xfId="8963" xr:uid="{00000000-0005-0000-0000-00001D230000}"/>
    <cellStyle name="Currency 4 2 3 13" xfId="8964" xr:uid="{00000000-0005-0000-0000-00001E230000}"/>
    <cellStyle name="Currency 4 2 3 2" xfId="8965" xr:uid="{00000000-0005-0000-0000-00001F230000}"/>
    <cellStyle name="Currency 4 2 3 2 10" xfId="8966" xr:uid="{00000000-0005-0000-0000-000020230000}"/>
    <cellStyle name="Currency 4 2 3 2 11" xfId="8967" xr:uid="{00000000-0005-0000-0000-000021230000}"/>
    <cellStyle name="Currency 4 2 3 2 2" xfId="8968" xr:uid="{00000000-0005-0000-0000-000022230000}"/>
    <cellStyle name="Currency 4 2 3 2 2 2" xfId="8969" xr:uid="{00000000-0005-0000-0000-000023230000}"/>
    <cellStyle name="Currency 4 2 3 2 2 2 2" xfId="8970" xr:uid="{00000000-0005-0000-0000-000024230000}"/>
    <cellStyle name="Currency 4 2 3 2 2 3" xfId="8971" xr:uid="{00000000-0005-0000-0000-000025230000}"/>
    <cellStyle name="Currency 4 2 3 2 2 3 2" xfId="8972" xr:uid="{00000000-0005-0000-0000-000026230000}"/>
    <cellStyle name="Currency 4 2 3 2 2 4" xfId="8973" xr:uid="{00000000-0005-0000-0000-000027230000}"/>
    <cellStyle name="Currency 4 2 3 2 2 4 2" xfId="8974" xr:uid="{00000000-0005-0000-0000-000028230000}"/>
    <cellStyle name="Currency 4 2 3 2 2 5" xfId="8975" xr:uid="{00000000-0005-0000-0000-000029230000}"/>
    <cellStyle name="Currency 4 2 3 2 2 6" xfId="8976" xr:uid="{00000000-0005-0000-0000-00002A230000}"/>
    <cellStyle name="Currency 4 2 3 2 3" xfId="8977" xr:uid="{00000000-0005-0000-0000-00002B230000}"/>
    <cellStyle name="Currency 4 2 3 2 3 2" xfId="8978" xr:uid="{00000000-0005-0000-0000-00002C230000}"/>
    <cellStyle name="Currency 4 2 3 2 3 2 2" xfId="8979" xr:uid="{00000000-0005-0000-0000-00002D230000}"/>
    <cellStyle name="Currency 4 2 3 2 3 3" xfId="8980" xr:uid="{00000000-0005-0000-0000-00002E230000}"/>
    <cellStyle name="Currency 4 2 3 2 3 3 2" xfId="8981" xr:uid="{00000000-0005-0000-0000-00002F230000}"/>
    <cellStyle name="Currency 4 2 3 2 3 4" xfId="8982" xr:uid="{00000000-0005-0000-0000-000030230000}"/>
    <cellStyle name="Currency 4 2 3 2 3 4 2" xfId="8983" xr:uid="{00000000-0005-0000-0000-000031230000}"/>
    <cellStyle name="Currency 4 2 3 2 3 5" xfId="8984" xr:uid="{00000000-0005-0000-0000-000032230000}"/>
    <cellStyle name="Currency 4 2 3 2 3 6" xfId="8985" xr:uid="{00000000-0005-0000-0000-000033230000}"/>
    <cellStyle name="Currency 4 2 3 2 4" xfId="8986" xr:uid="{00000000-0005-0000-0000-000034230000}"/>
    <cellStyle name="Currency 4 2 3 2 4 2" xfId="8987" xr:uid="{00000000-0005-0000-0000-000035230000}"/>
    <cellStyle name="Currency 4 2 3 2 4 2 2" xfId="8988" xr:uid="{00000000-0005-0000-0000-000036230000}"/>
    <cellStyle name="Currency 4 2 3 2 4 3" xfId="8989" xr:uid="{00000000-0005-0000-0000-000037230000}"/>
    <cellStyle name="Currency 4 2 3 2 4 3 2" xfId="8990" xr:uid="{00000000-0005-0000-0000-000038230000}"/>
    <cellStyle name="Currency 4 2 3 2 4 4" xfId="8991" xr:uid="{00000000-0005-0000-0000-000039230000}"/>
    <cellStyle name="Currency 4 2 3 2 4 4 2" xfId="8992" xr:uid="{00000000-0005-0000-0000-00003A230000}"/>
    <cellStyle name="Currency 4 2 3 2 4 5" xfId="8993" xr:uid="{00000000-0005-0000-0000-00003B230000}"/>
    <cellStyle name="Currency 4 2 3 2 4 6" xfId="8994" xr:uid="{00000000-0005-0000-0000-00003C230000}"/>
    <cellStyle name="Currency 4 2 3 2 5" xfId="8995" xr:uid="{00000000-0005-0000-0000-00003D230000}"/>
    <cellStyle name="Currency 4 2 3 2 5 2" xfId="8996" xr:uid="{00000000-0005-0000-0000-00003E230000}"/>
    <cellStyle name="Currency 4 2 3 2 5 2 2" xfId="8997" xr:uid="{00000000-0005-0000-0000-00003F230000}"/>
    <cellStyle name="Currency 4 2 3 2 5 3" xfId="8998" xr:uid="{00000000-0005-0000-0000-000040230000}"/>
    <cellStyle name="Currency 4 2 3 2 5 3 2" xfId="8999" xr:uid="{00000000-0005-0000-0000-000041230000}"/>
    <cellStyle name="Currency 4 2 3 2 5 4" xfId="9000" xr:uid="{00000000-0005-0000-0000-000042230000}"/>
    <cellStyle name="Currency 4 2 3 2 5 4 2" xfId="9001" xr:uid="{00000000-0005-0000-0000-000043230000}"/>
    <cellStyle name="Currency 4 2 3 2 5 5" xfId="9002" xr:uid="{00000000-0005-0000-0000-000044230000}"/>
    <cellStyle name="Currency 4 2 3 2 5 6" xfId="9003" xr:uid="{00000000-0005-0000-0000-000045230000}"/>
    <cellStyle name="Currency 4 2 3 2 6" xfId="9004" xr:uid="{00000000-0005-0000-0000-000046230000}"/>
    <cellStyle name="Currency 4 2 3 2 6 2" xfId="9005" xr:uid="{00000000-0005-0000-0000-000047230000}"/>
    <cellStyle name="Currency 4 2 3 2 6 2 2" xfId="9006" xr:uid="{00000000-0005-0000-0000-000048230000}"/>
    <cellStyle name="Currency 4 2 3 2 6 3" xfId="9007" xr:uid="{00000000-0005-0000-0000-000049230000}"/>
    <cellStyle name="Currency 4 2 3 2 6 3 2" xfId="9008" xr:uid="{00000000-0005-0000-0000-00004A230000}"/>
    <cellStyle name="Currency 4 2 3 2 6 4" xfId="9009" xr:uid="{00000000-0005-0000-0000-00004B230000}"/>
    <cellStyle name="Currency 4 2 3 2 6 5" xfId="9010" xr:uid="{00000000-0005-0000-0000-00004C230000}"/>
    <cellStyle name="Currency 4 2 3 2 7" xfId="9011" xr:uid="{00000000-0005-0000-0000-00004D230000}"/>
    <cellStyle name="Currency 4 2 3 2 7 2" xfId="9012" xr:uid="{00000000-0005-0000-0000-00004E230000}"/>
    <cellStyle name="Currency 4 2 3 2 8" xfId="9013" xr:uid="{00000000-0005-0000-0000-00004F230000}"/>
    <cellStyle name="Currency 4 2 3 2 8 2" xfId="9014" xr:uid="{00000000-0005-0000-0000-000050230000}"/>
    <cellStyle name="Currency 4 2 3 2 9" xfId="9015" xr:uid="{00000000-0005-0000-0000-000051230000}"/>
    <cellStyle name="Currency 4 2 3 2 9 2" xfId="9016" xr:uid="{00000000-0005-0000-0000-000052230000}"/>
    <cellStyle name="Currency 4 2 3 3" xfId="9017" xr:uid="{00000000-0005-0000-0000-000053230000}"/>
    <cellStyle name="Currency 4 2 3 3 10" xfId="9018" xr:uid="{00000000-0005-0000-0000-000054230000}"/>
    <cellStyle name="Currency 4 2 3 3 2" xfId="9019" xr:uid="{00000000-0005-0000-0000-000055230000}"/>
    <cellStyle name="Currency 4 2 3 3 2 2" xfId="9020" xr:uid="{00000000-0005-0000-0000-000056230000}"/>
    <cellStyle name="Currency 4 2 3 3 2 2 2" xfId="9021" xr:uid="{00000000-0005-0000-0000-000057230000}"/>
    <cellStyle name="Currency 4 2 3 3 2 3" xfId="9022" xr:uid="{00000000-0005-0000-0000-000058230000}"/>
    <cellStyle name="Currency 4 2 3 3 2 3 2" xfId="9023" xr:uid="{00000000-0005-0000-0000-000059230000}"/>
    <cellStyle name="Currency 4 2 3 3 2 4" xfId="9024" xr:uid="{00000000-0005-0000-0000-00005A230000}"/>
    <cellStyle name="Currency 4 2 3 3 2 4 2" xfId="9025" xr:uid="{00000000-0005-0000-0000-00005B230000}"/>
    <cellStyle name="Currency 4 2 3 3 2 5" xfId="9026" xr:uid="{00000000-0005-0000-0000-00005C230000}"/>
    <cellStyle name="Currency 4 2 3 3 2 6" xfId="9027" xr:uid="{00000000-0005-0000-0000-00005D230000}"/>
    <cellStyle name="Currency 4 2 3 3 3" xfId="9028" xr:uid="{00000000-0005-0000-0000-00005E230000}"/>
    <cellStyle name="Currency 4 2 3 3 3 2" xfId="9029" xr:uid="{00000000-0005-0000-0000-00005F230000}"/>
    <cellStyle name="Currency 4 2 3 3 3 2 2" xfId="9030" xr:uid="{00000000-0005-0000-0000-000060230000}"/>
    <cellStyle name="Currency 4 2 3 3 3 3" xfId="9031" xr:uid="{00000000-0005-0000-0000-000061230000}"/>
    <cellStyle name="Currency 4 2 3 3 3 3 2" xfId="9032" xr:uid="{00000000-0005-0000-0000-000062230000}"/>
    <cellStyle name="Currency 4 2 3 3 3 4" xfId="9033" xr:uid="{00000000-0005-0000-0000-000063230000}"/>
    <cellStyle name="Currency 4 2 3 3 3 4 2" xfId="9034" xr:uid="{00000000-0005-0000-0000-000064230000}"/>
    <cellStyle name="Currency 4 2 3 3 3 5" xfId="9035" xr:uid="{00000000-0005-0000-0000-000065230000}"/>
    <cellStyle name="Currency 4 2 3 3 3 6" xfId="9036" xr:uid="{00000000-0005-0000-0000-000066230000}"/>
    <cellStyle name="Currency 4 2 3 3 4" xfId="9037" xr:uid="{00000000-0005-0000-0000-000067230000}"/>
    <cellStyle name="Currency 4 2 3 3 4 2" xfId="9038" xr:uid="{00000000-0005-0000-0000-000068230000}"/>
    <cellStyle name="Currency 4 2 3 3 4 2 2" xfId="9039" xr:uid="{00000000-0005-0000-0000-000069230000}"/>
    <cellStyle name="Currency 4 2 3 3 4 3" xfId="9040" xr:uid="{00000000-0005-0000-0000-00006A230000}"/>
    <cellStyle name="Currency 4 2 3 3 4 3 2" xfId="9041" xr:uid="{00000000-0005-0000-0000-00006B230000}"/>
    <cellStyle name="Currency 4 2 3 3 4 4" xfId="9042" xr:uid="{00000000-0005-0000-0000-00006C230000}"/>
    <cellStyle name="Currency 4 2 3 3 4 4 2" xfId="9043" xr:uid="{00000000-0005-0000-0000-00006D230000}"/>
    <cellStyle name="Currency 4 2 3 3 4 5" xfId="9044" xr:uid="{00000000-0005-0000-0000-00006E230000}"/>
    <cellStyle name="Currency 4 2 3 3 4 6" xfId="9045" xr:uid="{00000000-0005-0000-0000-00006F230000}"/>
    <cellStyle name="Currency 4 2 3 3 5" xfId="9046" xr:uid="{00000000-0005-0000-0000-000070230000}"/>
    <cellStyle name="Currency 4 2 3 3 5 2" xfId="9047" xr:uid="{00000000-0005-0000-0000-000071230000}"/>
    <cellStyle name="Currency 4 2 3 3 5 2 2" xfId="9048" xr:uid="{00000000-0005-0000-0000-000072230000}"/>
    <cellStyle name="Currency 4 2 3 3 5 3" xfId="9049" xr:uid="{00000000-0005-0000-0000-000073230000}"/>
    <cellStyle name="Currency 4 2 3 3 5 3 2" xfId="9050" xr:uid="{00000000-0005-0000-0000-000074230000}"/>
    <cellStyle name="Currency 4 2 3 3 5 4" xfId="9051" xr:uid="{00000000-0005-0000-0000-000075230000}"/>
    <cellStyle name="Currency 4 2 3 3 5 5" xfId="9052" xr:uid="{00000000-0005-0000-0000-000076230000}"/>
    <cellStyle name="Currency 4 2 3 3 6" xfId="9053" xr:uid="{00000000-0005-0000-0000-000077230000}"/>
    <cellStyle name="Currency 4 2 3 3 6 2" xfId="9054" xr:uid="{00000000-0005-0000-0000-000078230000}"/>
    <cellStyle name="Currency 4 2 3 3 7" xfId="9055" xr:uid="{00000000-0005-0000-0000-000079230000}"/>
    <cellStyle name="Currency 4 2 3 3 7 2" xfId="9056" xr:uid="{00000000-0005-0000-0000-00007A230000}"/>
    <cellStyle name="Currency 4 2 3 3 8" xfId="9057" xr:uid="{00000000-0005-0000-0000-00007B230000}"/>
    <cellStyle name="Currency 4 2 3 3 8 2" xfId="9058" xr:uid="{00000000-0005-0000-0000-00007C230000}"/>
    <cellStyle name="Currency 4 2 3 3 9" xfId="9059" xr:uid="{00000000-0005-0000-0000-00007D230000}"/>
    <cellStyle name="Currency 4 2 3 4" xfId="9060" xr:uid="{00000000-0005-0000-0000-00007E230000}"/>
    <cellStyle name="Currency 4 2 3 4 10" xfId="9061" xr:uid="{00000000-0005-0000-0000-00007F230000}"/>
    <cellStyle name="Currency 4 2 3 4 2" xfId="9062" xr:uid="{00000000-0005-0000-0000-000080230000}"/>
    <cellStyle name="Currency 4 2 3 4 2 2" xfId="9063" xr:uid="{00000000-0005-0000-0000-000081230000}"/>
    <cellStyle name="Currency 4 2 3 4 2 2 2" xfId="9064" xr:uid="{00000000-0005-0000-0000-000082230000}"/>
    <cellStyle name="Currency 4 2 3 4 2 3" xfId="9065" xr:uid="{00000000-0005-0000-0000-000083230000}"/>
    <cellStyle name="Currency 4 2 3 4 2 3 2" xfId="9066" xr:uid="{00000000-0005-0000-0000-000084230000}"/>
    <cellStyle name="Currency 4 2 3 4 2 4" xfId="9067" xr:uid="{00000000-0005-0000-0000-000085230000}"/>
    <cellStyle name="Currency 4 2 3 4 2 4 2" xfId="9068" xr:uid="{00000000-0005-0000-0000-000086230000}"/>
    <cellStyle name="Currency 4 2 3 4 2 5" xfId="9069" xr:uid="{00000000-0005-0000-0000-000087230000}"/>
    <cellStyle name="Currency 4 2 3 4 2 6" xfId="9070" xr:uid="{00000000-0005-0000-0000-000088230000}"/>
    <cellStyle name="Currency 4 2 3 4 3" xfId="9071" xr:uid="{00000000-0005-0000-0000-000089230000}"/>
    <cellStyle name="Currency 4 2 3 4 3 2" xfId="9072" xr:uid="{00000000-0005-0000-0000-00008A230000}"/>
    <cellStyle name="Currency 4 2 3 4 3 2 2" xfId="9073" xr:uid="{00000000-0005-0000-0000-00008B230000}"/>
    <cellStyle name="Currency 4 2 3 4 3 3" xfId="9074" xr:uid="{00000000-0005-0000-0000-00008C230000}"/>
    <cellStyle name="Currency 4 2 3 4 3 3 2" xfId="9075" xr:uid="{00000000-0005-0000-0000-00008D230000}"/>
    <cellStyle name="Currency 4 2 3 4 3 4" xfId="9076" xr:uid="{00000000-0005-0000-0000-00008E230000}"/>
    <cellStyle name="Currency 4 2 3 4 3 4 2" xfId="9077" xr:uid="{00000000-0005-0000-0000-00008F230000}"/>
    <cellStyle name="Currency 4 2 3 4 3 5" xfId="9078" xr:uid="{00000000-0005-0000-0000-000090230000}"/>
    <cellStyle name="Currency 4 2 3 4 3 6" xfId="9079" xr:uid="{00000000-0005-0000-0000-000091230000}"/>
    <cellStyle name="Currency 4 2 3 4 4" xfId="9080" xr:uid="{00000000-0005-0000-0000-000092230000}"/>
    <cellStyle name="Currency 4 2 3 4 4 2" xfId="9081" xr:uid="{00000000-0005-0000-0000-000093230000}"/>
    <cellStyle name="Currency 4 2 3 4 4 2 2" xfId="9082" xr:uid="{00000000-0005-0000-0000-000094230000}"/>
    <cellStyle name="Currency 4 2 3 4 4 3" xfId="9083" xr:uid="{00000000-0005-0000-0000-000095230000}"/>
    <cellStyle name="Currency 4 2 3 4 4 3 2" xfId="9084" xr:uid="{00000000-0005-0000-0000-000096230000}"/>
    <cellStyle name="Currency 4 2 3 4 4 4" xfId="9085" xr:uid="{00000000-0005-0000-0000-000097230000}"/>
    <cellStyle name="Currency 4 2 3 4 4 4 2" xfId="9086" xr:uid="{00000000-0005-0000-0000-000098230000}"/>
    <cellStyle name="Currency 4 2 3 4 4 5" xfId="9087" xr:uid="{00000000-0005-0000-0000-000099230000}"/>
    <cellStyle name="Currency 4 2 3 4 4 6" xfId="9088" xr:uid="{00000000-0005-0000-0000-00009A230000}"/>
    <cellStyle name="Currency 4 2 3 4 5" xfId="9089" xr:uid="{00000000-0005-0000-0000-00009B230000}"/>
    <cellStyle name="Currency 4 2 3 4 5 2" xfId="9090" xr:uid="{00000000-0005-0000-0000-00009C230000}"/>
    <cellStyle name="Currency 4 2 3 4 5 2 2" xfId="9091" xr:uid="{00000000-0005-0000-0000-00009D230000}"/>
    <cellStyle name="Currency 4 2 3 4 5 3" xfId="9092" xr:uid="{00000000-0005-0000-0000-00009E230000}"/>
    <cellStyle name="Currency 4 2 3 4 5 3 2" xfId="9093" xr:uid="{00000000-0005-0000-0000-00009F230000}"/>
    <cellStyle name="Currency 4 2 3 4 5 4" xfId="9094" xr:uid="{00000000-0005-0000-0000-0000A0230000}"/>
    <cellStyle name="Currency 4 2 3 4 5 5" xfId="9095" xr:uid="{00000000-0005-0000-0000-0000A1230000}"/>
    <cellStyle name="Currency 4 2 3 4 6" xfId="9096" xr:uid="{00000000-0005-0000-0000-0000A2230000}"/>
    <cellStyle name="Currency 4 2 3 4 6 2" xfId="9097" xr:uid="{00000000-0005-0000-0000-0000A3230000}"/>
    <cellStyle name="Currency 4 2 3 4 7" xfId="9098" xr:uid="{00000000-0005-0000-0000-0000A4230000}"/>
    <cellStyle name="Currency 4 2 3 4 7 2" xfId="9099" xr:uid="{00000000-0005-0000-0000-0000A5230000}"/>
    <cellStyle name="Currency 4 2 3 4 8" xfId="9100" xr:uid="{00000000-0005-0000-0000-0000A6230000}"/>
    <cellStyle name="Currency 4 2 3 4 8 2" xfId="9101" xr:uid="{00000000-0005-0000-0000-0000A7230000}"/>
    <cellStyle name="Currency 4 2 3 4 9" xfId="9102" xr:uid="{00000000-0005-0000-0000-0000A8230000}"/>
    <cellStyle name="Currency 4 2 3 5" xfId="9103" xr:uid="{00000000-0005-0000-0000-0000A9230000}"/>
    <cellStyle name="Currency 4 2 3 5 2" xfId="9104" xr:uid="{00000000-0005-0000-0000-0000AA230000}"/>
    <cellStyle name="Currency 4 2 3 5 2 2" xfId="9105" xr:uid="{00000000-0005-0000-0000-0000AB230000}"/>
    <cellStyle name="Currency 4 2 3 5 3" xfId="9106" xr:uid="{00000000-0005-0000-0000-0000AC230000}"/>
    <cellStyle name="Currency 4 2 3 5 3 2" xfId="9107" xr:uid="{00000000-0005-0000-0000-0000AD230000}"/>
    <cellStyle name="Currency 4 2 3 5 4" xfId="9108" xr:uid="{00000000-0005-0000-0000-0000AE230000}"/>
    <cellStyle name="Currency 4 2 3 5 4 2" xfId="9109" xr:uid="{00000000-0005-0000-0000-0000AF230000}"/>
    <cellStyle name="Currency 4 2 3 5 5" xfId="9110" xr:uid="{00000000-0005-0000-0000-0000B0230000}"/>
    <cellStyle name="Currency 4 2 3 5 6" xfId="9111" xr:uid="{00000000-0005-0000-0000-0000B1230000}"/>
    <cellStyle name="Currency 4 2 3 6" xfId="9112" xr:uid="{00000000-0005-0000-0000-0000B2230000}"/>
    <cellStyle name="Currency 4 2 3 6 2" xfId="9113" xr:uid="{00000000-0005-0000-0000-0000B3230000}"/>
    <cellStyle name="Currency 4 2 3 6 2 2" xfId="9114" xr:uid="{00000000-0005-0000-0000-0000B4230000}"/>
    <cellStyle name="Currency 4 2 3 6 3" xfId="9115" xr:uid="{00000000-0005-0000-0000-0000B5230000}"/>
    <cellStyle name="Currency 4 2 3 6 3 2" xfId="9116" xr:uid="{00000000-0005-0000-0000-0000B6230000}"/>
    <cellStyle name="Currency 4 2 3 6 4" xfId="9117" xr:uid="{00000000-0005-0000-0000-0000B7230000}"/>
    <cellStyle name="Currency 4 2 3 6 4 2" xfId="9118" xr:uid="{00000000-0005-0000-0000-0000B8230000}"/>
    <cellStyle name="Currency 4 2 3 6 5" xfId="9119" xr:uid="{00000000-0005-0000-0000-0000B9230000}"/>
    <cellStyle name="Currency 4 2 3 6 6" xfId="9120" xr:uid="{00000000-0005-0000-0000-0000BA230000}"/>
    <cellStyle name="Currency 4 2 3 7" xfId="9121" xr:uid="{00000000-0005-0000-0000-0000BB230000}"/>
    <cellStyle name="Currency 4 2 3 7 2" xfId="9122" xr:uid="{00000000-0005-0000-0000-0000BC230000}"/>
    <cellStyle name="Currency 4 2 3 7 2 2" xfId="9123" xr:uid="{00000000-0005-0000-0000-0000BD230000}"/>
    <cellStyle name="Currency 4 2 3 7 3" xfId="9124" xr:uid="{00000000-0005-0000-0000-0000BE230000}"/>
    <cellStyle name="Currency 4 2 3 7 3 2" xfId="9125" xr:uid="{00000000-0005-0000-0000-0000BF230000}"/>
    <cellStyle name="Currency 4 2 3 7 4" xfId="9126" xr:uid="{00000000-0005-0000-0000-0000C0230000}"/>
    <cellStyle name="Currency 4 2 3 7 4 2" xfId="9127" xr:uid="{00000000-0005-0000-0000-0000C1230000}"/>
    <cellStyle name="Currency 4 2 3 7 5" xfId="9128" xr:uid="{00000000-0005-0000-0000-0000C2230000}"/>
    <cellStyle name="Currency 4 2 3 7 6" xfId="9129" xr:uid="{00000000-0005-0000-0000-0000C3230000}"/>
    <cellStyle name="Currency 4 2 3 8" xfId="9130" xr:uid="{00000000-0005-0000-0000-0000C4230000}"/>
    <cellStyle name="Currency 4 2 3 8 2" xfId="9131" xr:uid="{00000000-0005-0000-0000-0000C5230000}"/>
    <cellStyle name="Currency 4 2 3 8 2 2" xfId="9132" xr:uid="{00000000-0005-0000-0000-0000C6230000}"/>
    <cellStyle name="Currency 4 2 3 8 3" xfId="9133" xr:uid="{00000000-0005-0000-0000-0000C7230000}"/>
    <cellStyle name="Currency 4 2 3 8 3 2" xfId="9134" xr:uid="{00000000-0005-0000-0000-0000C8230000}"/>
    <cellStyle name="Currency 4 2 3 8 4" xfId="9135" xr:uid="{00000000-0005-0000-0000-0000C9230000}"/>
    <cellStyle name="Currency 4 2 3 8 5" xfId="9136" xr:uid="{00000000-0005-0000-0000-0000CA230000}"/>
    <cellStyle name="Currency 4 2 3 9" xfId="9137" xr:uid="{00000000-0005-0000-0000-0000CB230000}"/>
    <cellStyle name="Currency 4 2 3 9 2" xfId="9138" xr:uid="{00000000-0005-0000-0000-0000CC230000}"/>
    <cellStyle name="Currency 4 2 4" xfId="9139" xr:uid="{00000000-0005-0000-0000-0000CD230000}"/>
    <cellStyle name="Currency 4 2 4 10" xfId="9140" xr:uid="{00000000-0005-0000-0000-0000CE230000}"/>
    <cellStyle name="Currency 4 2 4 10 2" xfId="9141" xr:uid="{00000000-0005-0000-0000-0000CF230000}"/>
    <cellStyle name="Currency 4 2 4 11" xfId="9142" xr:uid="{00000000-0005-0000-0000-0000D0230000}"/>
    <cellStyle name="Currency 4 2 4 11 2" xfId="9143" xr:uid="{00000000-0005-0000-0000-0000D1230000}"/>
    <cellStyle name="Currency 4 2 4 12" xfId="9144" xr:uid="{00000000-0005-0000-0000-0000D2230000}"/>
    <cellStyle name="Currency 4 2 4 13" xfId="9145" xr:uid="{00000000-0005-0000-0000-0000D3230000}"/>
    <cellStyle name="Currency 4 2 4 2" xfId="9146" xr:uid="{00000000-0005-0000-0000-0000D4230000}"/>
    <cellStyle name="Currency 4 2 4 2 10" xfId="9147" xr:uid="{00000000-0005-0000-0000-0000D5230000}"/>
    <cellStyle name="Currency 4 2 4 2 11" xfId="9148" xr:uid="{00000000-0005-0000-0000-0000D6230000}"/>
    <cellStyle name="Currency 4 2 4 2 2" xfId="9149" xr:uid="{00000000-0005-0000-0000-0000D7230000}"/>
    <cellStyle name="Currency 4 2 4 2 2 2" xfId="9150" xr:uid="{00000000-0005-0000-0000-0000D8230000}"/>
    <cellStyle name="Currency 4 2 4 2 2 2 2" xfId="9151" xr:uid="{00000000-0005-0000-0000-0000D9230000}"/>
    <cellStyle name="Currency 4 2 4 2 2 3" xfId="9152" xr:uid="{00000000-0005-0000-0000-0000DA230000}"/>
    <cellStyle name="Currency 4 2 4 2 2 3 2" xfId="9153" xr:uid="{00000000-0005-0000-0000-0000DB230000}"/>
    <cellStyle name="Currency 4 2 4 2 2 4" xfId="9154" xr:uid="{00000000-0005-0000-0000-0000DC230000}"/>
    <cellStyle name="Currency 4 2 4 2 2 4 2" xfId="9155" xr:uid="{00000000-0005-0000-0000-0000DD230000}"/>
    <cellStyle name="Currency 4 2 4 2 2 5" xfId="9156" xr:uid="{00000000-0005-0000-0000-0000DE230000}"/>
    <cellStyle name="Currency 4 2 4 2 2 6" xfId="9157" xr:uid="{00000000-0005-0000-0000-0000DF230000}"/>
    <cellStyle name="Currency 4 2 4 2 3" xfId="9158" xr:uid="{00000000-0005-0000-0000-0000E0230000}"/>
    <cellStyle name="Currency 4 2 4 2 3 2" xfId="9159" xr:uid="{00000000-0005-0000-0000-0000E1230000}"/>
    <cellStyle name="Currency 4 2 4 2 3 2 2" xfId="9160" xr:uid="{00000000-0005-0000-0000-0000E2230000}"/>
    <cellStyle name="Currency 4 2 4 2 3 3" xfId="9161" xr:uid="{00000000-0005-0000-0000-0000E3230000}"/>
    <cellStyle name="Currency 4 2 4 2 3 3 2" xfId="9162" xr:uid="{00000000-0005-0000-0000-0000E4230000}"/>
    <cellStyle name="Currency 4 2 4 2 3 4" xfId="9163" xr:uid="{00000000-0005-0000-0000-0000E5230000}"/>
    <cellStyle name="Currency 4 2 4 2 3 4 2" xfId="9164" xr:uid="{00000000-0005-0000-0000-0000E6230000}"/>
    <cellStyle name="Currency 4 2 4 2 3 5" xfId="9165" xr:uid="{00000000-0005-0000-0000-0000E7230000}"/>
    <cellStyle name="Currency 4 2 4 2 3 6" xfId="9166" xr:uid="{00000000-0005-0000-0000-0000E8230000}"/>
    <cellStyle name="Currency 4 2 4 2 4" xfId="9167" xr:uid="{00000000-0005-0000-0000-0000E9230000}"/>
    <cellStyle name="Currency 4 2 4 2 4 2" xfId="9168" xr:uid="{00000000-0005-0000-0000-0000EA230000}"/>
    <cellStyle name="Currency 4 2 4 2 4 2 2" xfId="9169" xr:uid="{00000000-0005-0000-0000-0000EB230000}"/>
    <cellStyle name="Currency 4 2 4 2 4 3" xfId="9170" xr:uid="{00000000-0005-0000-0000-0000EC230000}"/>
    <cellStyle name="Currency 4 2 4 2 4 3 2" xfId="9171" xr:uid="{00000000-0005-0000-0000-0000ED230000}"/>
    <cellStyle name="Currency 4 2 4 2 4 4" xfId="9172" xr:uid="{00000000-0005-0000-0000-0000EE230000}"/>
    <cellStyle name="Currency 4 2 4 2 4 4 2" xfId="9173" xr:uid="{00000000-0005-0000-0000-0000EF230000}"/>
    <cellStyle name="Currency 4 2 4 2 4 5" xfId="9174" xr:uid="{00000000-0005-0000-0000-0000F0230000}"/>
    <cellStyle name="Currency 4 2 4 2 4 6" xfId="9175" xr:uid="{00000000-0005-0000-0000-0000F1230000}"/>
    <cellStyle name="Currency 4 2 4 2 5" xfId="9176" xr:uid="{00000000-0005-0000-0000-0000F2230000}"/>
    <cellStyle name="Currency 4 2 4 2 5 2" xfId="9177" xr:uid="{00000000-0005-0000-0000-0000F3230000}"/>
    <cellStyle name="Currency 4 2 4 2 5 2 2" xfId="9178" xr:uid="{00000000-0005-0000-0000-0000F4230000}"/>
    <cellStyle name="Currency 4 2 4 2 5 3" xfId="9179" xr:uid="{00000000-0005-0000-0000-0000F5230000}"/>
    <cellStyle name="Currency 4 2 4 2 5 3 2" xfId="9180" xr:uid="{00000000-0005-0000-0000-0000F6230000}"/>
    <cellStyle name="Currency 4 2 4 2 5 4" xfId="9181" xr:uid="{00000000-0005-0000-0000-0000F7230000}"/>
    <cellStyle name="Currency 4 2 4 2 5 4 2" xfId="9182" xr:uid="{00000000-0005-0000-0000-0000F8230000}"/>
    <cellStyle name="Currency 4 2 4 2 5 5" xfId="9183" xr:uid="{00000000-0005-0000-0000-0000F9230000}"/>
    <cellStyle name="Currency 4 2 4 2 5 6" xfId="9184" xr:uid="{00000000-0005-0000-0000-0000FA230000}"/>
    <cellStyle name="Currency 4 2 4 2 6" xfId="9185" xr:uid="{00000000-0005-0000-0000-0000FB230000}"/>
    <cellStyle name="Currency 4 2 4 2 6 2" xfId="9186" xr:uid="{00000000-0005-0000-0000-0000FC230000}"/>
    <cellStyle name="Currency 4 2 4 2 6 2 2" xfId="9187" xr:uid="{00000000-0005-0000-0000-0000FD230000}"/>
    <cellStyle name="Currency 4 2 4 2 6 3" xfId="9188" xr:uid="{00000000-0005-0000-0000-0000FE230000}"/>
    <cellStyle name="Currency 4 2 4 2 6 3 2" xfId="9189" xr:uid="{00000000-0005-0000-0000-0000FF230000}"/>
    <cellStyle name="Currency 4 2 4 2 6 4" xfId="9190" xr:uid="{00000000-0005-0000-0000-000000240000}"/>
    <cellStyle name="Currency 4 2 4 2 6 5" xfId="9191" xr:uid="{00000000-0005-0000-0000-000001240000}"/>
    <cellStyle name="Currency 4 2 4 2 7" xfId="9192" xr:uid="{00000000-0005-0000-0000-000002240000}"/>
    <cellStyle name="Currency 4 2 4 2 7 2" xfId="9193" xr:uid="{00000000-0005-0000-0000-000003240000}"/>
    <cellStyle name="Currency 4 2 4 2 8" xfId="9194" xr:uid="{00000000-0005-0000-0000-000004240000}"/>
    <cellStyle name="Currency 4 2 4 2 8 2" xfId="9195" xr:uid="{00000000-0005-0000-0000-000005240000}"/>
    <cellStyle name="Currency 4 2 4 2 9" xfId="9196" xr:uid="{00000000-0005-0000-0000-000006240000}"/>
    <cellStyle name="Currency 4 2 4 2 9 2" xfId="9197" xr:uid="{00000000-0005-0000-0000-000007240000}"/>
    <cellStyle name="Currency 4 2 4 3" xfId="9198" xr:uid="{00000000-0005-0000-0000-000008240000}"/>
    <cellStyle name="Currency 4 2 4 3 10" xfId="9199" xr:uid="{00000000-0005-0000-0000-000009240000}"/>
    <cellStyle name="Currency 4 2 4 3 2" xfId="9200" xr:uid="{00000000-0005-0000-0000-00000A240000}"/>
    <cellStyle name="Currency 4 2 4 3 2 2" xfId="9201" xr:uid="{00000000-0005-0000-0000-00000B240000}"/>
    <cellStyle name="Currency 4 2 4 3 2 2 2" xfId="9202" xr:uid="{00000000-0005-0000-0000-00000C240000}"/>
    <cellStyle name="Currency 4 2 4 3 2 3" xfId="9203" xr:uid="{00000000-0005-0000-0000-00000D240000}"/>
    <cellStyle name="Currency 4 2 4 3 2 3 2" xfId="9204" xr:uid="{00000000-0005-0000-0000-00000E240000}"/>
    <cellStyle name="Currency 4 2 4 3 2 4" xfId="9205" xr:uid="{00000000-0005-0000-0000-00000F240000}"/>
    <cellStyle name="Currency 4 2 4 3 2 4 2" xfId="9206" xr:uid="{00000000-0005-0000-0000-000010240000}"/>
    <cellStyle name="Currency 4 2 4 3 2 5" xfId="9207" xr:uid="{00000000-0005-0000-0000-000011240000}"/>
    <cellStyle name="Currency 4 2 4 3 2 6" xfId="9208" xr:uid="{00000000-0005-0000-0000-000012240000}"/>
    <cellStyle name="Currency 4 2 4 3 3" xfId="9209" xr:uid="{00000000-0005-0000-0000-000013240000}"/>
    <cellStyle name="Currency 4 2 4 3 3 2" xfId="9210" xr:uid="{00000000-0005-0000-0000-000014240000}"/>
    <cellStyle name="Currency 4 2 4 3 3 2 2" xfId="9211" xr:uid="{00000000-0005-0000-0000-000015240000}"/>
    <cellStyle name="Currency 4 2 4 3 3 3" xfId="9212" xr:uid="{00000000-0005-0000-0000-000016240000}"/>
    <cellStyle name="Currency 4 2 4 3 3 3 2" xfId="9213" xr:uid="{00000000-0005-0000-0000-000017240000}"/>
    <cellStyle name="Currency 4 2 4 3 3 4" xfId="9214" xr:uid="{00000000-0005-0000-0000-000018240000}"/>
    <cellStyle name="Currency 4 2 4 3 3 4 2" xfId="9215" xr:uid="{00000000-0005-0000-0000-000019240000}"/>
    <cellStyle name="Currency 4 2 4 3 3 5" xfId="9216" xr:uid="{00000000-0005-0000-0000-00001A240000}"/>
    <cellStyle name="Currency 4 2 4 3 3 6" xfId="9217" xr:uid="{00000000-0005-0000-0000-00001B240000}"/>
    <cellStyle name="Currency 4 2 4 3 4" xfId="9218" xr:uid="{00000000-0005-0000-0000-00001C240000}"/>
    <cellStyle name="Currency 4 2 4 3 4 2" xfId="9219" xr:uid="{00000000-0005-0000-0000-00001D240000}"/>
    <cellStyle name="Currency 4 2 4 3 4 2 2" xfId="9220" xr:uid="{00000000-0005-0000-0000-00001E240000}"/>
    <cellStyle name="Currency 4 2 4 3 4 3" xfId="9221" xr:uid="{00000000-0005-0000-0000-00001F240000}"/>
    <cellStyle name="Currency 4 2 4 3 4 3 2" xfId="9222" xr:uid="{00000000-0005-0000-0000-000020240000}"/>
    <cellStyle name="Currency 4 2 4 3 4 4" xfId="9223" xr:uid="{00000000-0005-0000-0000-000021240000}"/>
    <cellStyle name="Currency 4 2 4 3 4 4 2" xfId="9224" xr:uid="{00000000-0005-0000-0000-000022240000}"/>
    <cellStyle name="Currency 4 2 4 3 4 5" xfId="9225" xr:uid="{00000000-0005-0000-0000-000023240000}"/>
    <cellStyle name="Currency 4 2 4 3 4 6" xfId="9226" xr:uid="{00000000-0005-0000-0000-000024240000}"/>
    <cellStyle name="Currency 4 2 4 3 5" xfId="9227" xr:uid="{00000000-0005-0000-0000-000025240000}"/>
    <cellStyle name="Currency 4 2 4 3 5 2" xfId="9228" xr:uid="{00000000-0005-0000-0000-000026240000}"/>
    <cellStyle name="Currency 4 2 4 3 5 2 2" xfId="9229" xr:uid="{00000000-0005-0000-0000-000027240000}"/>
    <cellStyle name="Currency 4 2 4 3 5 3" xfId="9230" xr:uid="{00000000-0005-0000-0000-000028240000}"/>
    <cellStyle name="Currency 4 2 4 3 5 3 2" xfId="9231" xr:uid="{00000000-0005-0000-0000-000029240000}"/>
    <cellStyle name="Currency 4 2 4 3 5 4" xfId="9232" xr:uid="{00000000-0005-0000-0000-00002A240000}"/>
    <cellStyle name="Currency 4 2 4 3 5 5" xfId="9233" xr:uid="{00000000-0005-0000-0000-00002B240000}"/>
    <cellStyle name="Currency 4 2 4 3 6" xfId="9234" xr:uid="{00000000-0005-0000-0000-00002C240000}"/>
    <cellStyle name="Currency 4 2 4 3 6 2" xfId="9235" xr:uid="{00000000-0005-0000-0000-00002D240000}"/>
    <cellStyle name="Currency 4 2 4 3 7" xfId="9236" xr:uid="{00000000-0005-0000-0000-00002E240000}"/>
    <cellStyle name="Currency 4 2 4 3 7 2" xfId="9237" xr:uid="{00000000-0005-0000-0000-00002F240000}"/>
    <cellStyle name="Currency 4 2 4 3 8" xfId="9238" xr:uid="{00000000-0005-0000-0000-000030240000}"/>
    <cellStyle name="Currency 4 2 4 3 8 2" xfId="9239" xr:uid="{00000000-0005-0000-0000-000031240000}"/>
    <cellStyle name="Currency 4 2 4 3 9" xfId="9240" xr:uid="{00000000-0005-0000-0000-000032240000}"/>
    <cellStyle name="Currency 4 2 4 4" xfId="9241" xr:uid="{00000000-0005-0000-0000-000033240000}"/>
    <cellStyle name="Currency 4 2 4 4 10" xfId="9242" xr:uid="{00000000-0005-0000-0000-000034240000}"/>
    <cellStyle name="Currency 4 2 4 4 2" xfId="9243" xr:uid="{00000000-0005-0000-0000-000035240000}"/>
    <cellStyle name="Currency 4 2 4 4 2 2" xfId="9244" xr:uid="{00000000-0005-0000-0000-000036240000}"/>
    <cellStyle name="Currency 4 2 4 4 2 2 2" xfId="9245" xr:uid="{00000000-0005-0000-0000-000037240000}"/>
    <cellStyle name="Currency 4 2 4 4 2 3" xfId="9246" xr:uid="{00000000-0005-0000-0000-000038240000}"/>
    <cellStyle name="Currency 4 2 4 4 2 3 2" xfId="9247" xr:uid="{00000000-0005-0000-0000-000039240000}"/>
    <cellStyle name="Currency 4 2 4 4 2 4" xfId="9248" xr:uid="{00000000-0005-0000-0000-00003A240000}"/>
    <cellStyle name="Currency 4 2 4 4 2 4 2" xfId="9249" xr:uid="{00000000-0005-0000-0000-00003B240000}"/>
    <cellStyle name="Currency 4 2 4 4 2 5" xfId="9250" xr:uid="{00000000-0005-0000-0000-00003C240000}"/>
    <cellStyle name="Currency 4 2 4 4 2 6" xfId="9251" xr:uid="{00000000-0005-0000-0000-00003D240000}"/>
    <cellStyle name="Currency 4 2 4 4 3" xfId="9252" xr:uid="{00000000-0005-0000-0000-00003E240000}"/>
    <cellStyle name="Currency 4 2 4 4 3 2" xfId="9253" xr:uid="{00000000-0005-0000-0000-00003F240000}"/>
    <cellStyle name="Currency 4 2 4 4 3 2 2" xfId="9254" xr:uid="{00000000-0005-0000-0000-000040240000}"/>
    <cellStyle name="Currency 4 2 4 4 3 3" xfId="9255" xr:uid="{00000000-0005-0000-0000-000041240000}"/>
    <cellStyle name="Currency 4 2 4 4 3 3 2" xfId="9256" xr:uid="{00000000-0005-0000-0000-000042240000}"/>
    <cellStyle name="Currency 4 2 4 4 3 4" xfId="9257" xr:uid="{00000000-0005-0000-0000-000043240000}"/>
    <cellStyle name="Currency 4 2 4 4 3 4 2" xfId="9258" xr:uid="{00000000-0005-0000-0000-000044240000}"/>
    <cellStyle name="Currency 4 2 4 4 3 5" xfId="9259" xr:uid="{00000000-0005-0000-0000-000045240000}"/>
    <cellStyle name="Currency 4 2 4 4 3 6" xfId="9260" xr:uid="{00000000-0005-0000-0000-000046240000}"/>
    <cellStyle name="Currency 4 2 4 4 4" xfId="9261" xr:uid="{00000000-0005-0000-0000-000047240000}"/>
    <cellStyle name="Currency 4 2 4 4 4 2" xfId="9262" xr:uid="{00000000-0005-0000-0000-000048240000}"/>
    <cellStyle name="Currency 4 2 4 4 4 2 2" xfId="9263" xr:uid="{00000000-0005-0000-0000-000049240000}"/>
    <cellStyle name="Currency 4 2 4 4 4 3" xfId="9264" xr:uid="{00000000-0005-0000-0000-00004A240000}"/>
    <cellStyle name="Currency 4 2 4 4 4 3 2" xfId="9265" xr:uid="{00000000-0005-0000-0000-00004B240000}"/>
    <cellStyle name="Currency 4 2 4 4 4 4" xfId="9266" xr:uid="{00000000-0005-0000-0000-00004C240000}"/>
    <cellStyle name="Currency 4 2 4 4 4 4 2" xfId="9267" xr:uid="{00000000-0005-0000-0000-00004D240000}"/>
    <cellStyle name="Currency 4 2 4 4 4 5" xfId="9268" xr:uid="{00000000-0005-0000-0000-00004E240000}"/>
    <cellStyle name="Currency 4 2 4 4 4 6" xfId="9269" xr:uid="{00000000-0005-0000-0000-00004F240000}"/>
    <cellStyle name="Currency 4 2 4 4 5" xfId="9270" xr:uid="{00000000-0005-0000-0000-000050240000}"/>
    <cellStyle name="Currency 4 2 4 4 5 2" xfId="9271" xr:uid="{00000000-0005-0000-0000-000051240000}"/>
    <cellStyle name="Currency 4 2 4 4 5 2 2" xfId="9272" xr:uid="{00000000-0005-0000-0000-000052240000}"/>
    <cellStyle name="Currency 4 2 4 4 5 3" xfId="9273" xr:uid="{00000000-0005-0000-0000-000053240000}"/>
    <cellStyle name="Currency 4 2 4 4 5 3 2" xfId="9274" xr:uid="{00000000-0005-0000-0000-000054240000}"/>
    <cellStyle name="Currency 4 2 4 4 5 4" xfId="9275" xr:uid="{00000000-0005-0000-0000-000055240000}"/>
    <cellStyle name="Currency 4 2 4 4 5 5" xfId="9276" xr:uid="{00000000-0005-0000-0000-000056240000}"/>
    <cellStyle name="Currency 4 2 4 4 6" xfId="9277" xr:uid="{00000000-0005-0000-0000-000057240000}"/>
    <cellStyle name="Currency 4 2 4 4 6 2" xfId="9278" xr:uid="{00000000-0005-0000-0000-000058240000}"/>
    <cellStyle name="Currency 4 2 4 4 7" xfId="9279" xr:uid="{00000000-0005-0000-0000-000059240000}"/>
    <cellStyle name="Currency 4 2 4 4 7 2" xfId="9280" xr:uid="{00000000-0005-0000-0000-00005A240000}"/>
    <cellStyle name="Currency 4 2 4 4 8" xfId="9281" xr:uid="{00000000-0005-0000-0000-00005B240000}"/>
    <cellStyle name="Currency 4 2 4 4 8 2" xfId="9282" xr:uid="{00000000-0005-0000-0000-00005C240000}"/>
    <cellStyle name="Currency 4 2 4 4 9" xfId="9283" xr:uid="{00000000-0005-0000-0000-00005D240000}"/>
    <cellStyle name="Currency 4 2 4 5" xfId="9284" xr:uid="{00000000-0005-0000-0000-00005E240000}"/>
    <cellStyle name="Currency 4 2 4 5 2" xfId="9285" xr:uid="{00000000-0005-0000-0000-00005F240000}"/>
    <cellStyle name="Currency 4 2 4 5 2 2" xfId="9286" xr:uid="{00000000-0005-0000-0000-000060240000}"/>
    <cellStyle name="Currency 4 2 4 5 3" xfId="9287" xr:uid="{00000000-0005-0000-0000-000061240000}"/>
    <cellStyle name="Currency 4 2 4 5 3 2" xfId="9288" xr:uid="{00000000-0005-0000-0000-000062240000}"/>
    <cellStyle name="Currency 4 2 4 5 4" xfId="9289" xr:uid="{00000000-0005-0000-0000-000063240000}"/>
    <cellStyle name="Currency 4 2 4 5 4 2" xfId="9290" xr:uid="{00000000-0005-0000-0000-000064240000}"/>
    <cellStyle name="Currency 4 2 4 5 5" xfId="9291" xr:uid="{00000000-0005-0000-0000-000065240000}"/>
    <cellStyle name="Currency 4 2 4 5 6" xfId="9292" xr:uid="{00000000-0005-0000-0000-000066240000}"/>
    <cellStyle name="Currency 4 2 4 6" xfId="9293" xr:uid="{00000000-0005-0000-0000-000067240000}"/>
    <cellStyle name="Currency 4 2 4 6 2" xfId="9294" xr:uid="{00000000-0005-0000-0000-000068240000}"/>
    <cellStyle name="Currency 4 2 4 6 2 2" xfId="9295" xr:uid="{00000000-0005-0000-0000-000069240000}"/>
    <cellStyle name="Currency 4 2 4 6 3" xfId="9296" xr:uid="{00000000-0005-0000-0000-00006A240000}"/>
    <cellStyle name="Currency 4 2 4 6 3 2" xfId="9297" xr:uid="{00000000-0005-0000-0000-00006B240000}"/>
    <cellStyle name="Currency 4 2 4 6 4" xfId="9298" xr:uid="{00000000-0005-0000-0000-00006C240000}"/>
    <cellStyle name="Currency 4 2 4 6 4 2" xfId="9299" xr:uid="{00000000-0005-0000-0000-00006D240000}"/>
    <cellStyle name="Currency 4 2 4 6 5" xfId="9300" xr:uid="{00000000-0005-0000-0000-00006E240000}"/>
    <cellStyle name="Currency 4 2 4 6 6" xfId="9301" xr:uid="{00000000-0005-0000-0000-00006F240000}"/>
    <cellStyle name="Currency 4 2 4 7" xfId="9302" xr:uid="{00000000-0005-0000-0000-000070240000}"/>
    <cellStyle name="Currency 4 2 4 7 2" xfId="9303" xr:uid="{00000000-0005-0000-0000-000071240000}"/>
    <cellStyle name="Currency 4 2 4 7 2 2" xfId="9304" xr:uid="{00000000-0005-0000-0000-000072240000}"/>
    <cellStyle name="Currency 4 2 4 7 3" xfId="9305" xr:uid="{00000000-0005-0000-0000-000073240000}"/>
    <cellStyle name="Currency 4 2 4 7 3 2" xfId="9306" xr:uid="{00000000-0005-0000-0000-000074240000}"/>
    <cellStyle name="Currency 4 2 4 7 4" xfId="9307" xr:uid="{00000000-0005-0000-0000-000075240000}"/>
    <cellStyle name="Currency 4 2 4 7 4 2" xfId="9308" xr:uid="{00000000-0005-0000-0000-000076240000}"/>
    <cellStyle name="Currency 4 2 4 7 5" xfId="9309" xr:uid="{00000000-0005-0000-0000-000077240000}"/>
    <cellStyle name="Currency 4 2 4 7 6" xfId="9310" xr:uid="{00000000-0005-0000-0000-000078240000}"/>
    <cellStyle name="Currency 4 2 4 8" xfId="9311" xr:uid="{00000000-0005-0000-0000-000079240000}"/>
    <cellStyle name="Currency 4 2 4 8 2" xfId="9312" xr:uid="{00000000-0005-0000-0000-00007A240000}"/>
    <cellStyle name="Currency 4 2 4 8 2 2" xfId="9313" xr:uid="{00000000-0005-0000-0000-00007B240000}"/>
    <cellStyle name="Currency 4 2 4 8 3" xfId="9314" xr:uid="{00000000-0005-0000-0000-00007C240000}"/>
    <cellStyle name="Currency 4 2 4 8 3 2" xfId="9315" xr:uid="{00000000-0005-0000-0000-00007D240000}"/>
    <cellStyle name="Currency 4 2 4 8 4" xfId="9316" xr:uid="{00000000-0005-0000-0000-00007E240000}"/>
    <cellStyle name="Currency 4 2 4 8 5" xfId="9317" xr:uid="{00000000-0005-0000-0000-00007F240000}"/>
    <cellStyle name="Currency 4 2 4 9" xfId="9318" xr:uid="{00000000-0005-0000-0000-000080240000}"/>
    <cellStyle name="Currency 4 2 4 9 2" xfId="9319" xr:uid="{00000000-0005-0000-0000-000081240000}"/>
    <cellStyle name="Currency 4 2 5" xfId="9320" xr:uid="{00000000-0005-0000-0000-000082240000}"/>
    <cellStyle name="Currency 4 2 5 10" xfId="9321" xr:uid="{00000000-0005-0000-0000-000083240000}"/>
    <cellStyle name="Currency 4 2 5 10 2" xfId="9322" xr:uid="{00000000-0005-0000-0000-000084240000}"/>
    <cellStyle name="Currency 4 2 5 11" xfId="9323" xr:uid="{00000000-0005-0000-0000-000085240000}"/>
    <cellStyle name="Currency 4 2 5 12" xfId="9324" xr:uid="{00000000-0005-0000-0000-000086240000}"/>
    <cellStyle name="Currency 4 2 5 2" xfId="9325" xr:uid="{00000000-0005-0000-0000-000087240000}"/>
    <cellStyle name="Currency 4 2 5 2 10" xfId="9326" xr:uid="{00000000-0005-0000-0000-000088240000}"/>
    <cellStyle name="Currency 4 2 5 2 2" xfId="9327" xr:uid="{00000000-0005-0000-0000-000089240000}"/>
    <cellStyle name="Currency 4 2 5 2 2 2" xfId="9328" xr:uid="{00000000-0005-0000-0000-00008A240000}"/>
    <cellStyle name="Currency 4 2 5 2 2 2 2" xfId="9329" xr:uid="{00000000-0005-0000-0000-00008B240000}"/>
    <cellStyle name="Currency 4 2 5 2 2 3" xfId="9330" xr:uid="{00000000-0005-0000-0000-00008C240000}"/>
    <cellStyle name="Currency 4 2 5 2 2 3 2" xfId="9331" xr:uid="{00000000-0005-0000-0000-00008D240000}"/>
    <cellStyle name="Currency 4 2 5 2 2 4" xfId="9332" xr:uid="{00000000-0005-0000-0000-00008E240000}"/>
    <cellStyle name="Currency 4 2 5 2 2 4 2" xfId="9333" xr:uid="{00000000-0005-0000-0000-00008F240000}"/>
    <cellStyle name="Currency 4 2 5 2 2 5" xfId="9334" xr:uid="{00000000-0005-0000-0000-000090240000}"/>
    <cellStyle name="Currency 4 2 5 2 2 6" xfId="9335" xr:uid="{00000000-0005-0000-0000-000091240000}"/>
    <cellStyle name="Currency 4 2 5 2 3" xfId="9336" xr:uid="{00000000-0005-0000-0000-000092240000}"/>
    <cellStyle name="Currency 4 2 5 2 3 2" xfId="9337" xr:uid="{00000000-0005-0000-0000-000093240000}"/>
    <cellStyle name="Currency 4 2 5 2 3 2 2" xfId="9338" xr:uid="{00000000-0005-0000-0000-000094240000}"/>
    <cellStyle name="Currency 4 2 5 2 3 3" xfId="9339" xr:uid="{00000000-0005-0000-0000-000095240000}"/>
    <cellStyle name="Currency 4 2 5 2 3 3 2" xfId="9340" xr:uid="{00000000-0005-0000-0000-000096240000}"/>
    <cellStyle name="Currency 4 2 5 2 3 4" xfId="9341" xr:uid="{00000000-0005-0000-0000-000097240000}"/>
    <cellStyle name="Currency 4 2 5 2 3 4 2" xfId="9342" xr:uid="{00000000-0005-0000-0000-000098240000}"/>
    <cellStyle name="Currency 4 2 5 2 3 5" xfId="9343" xr:uid="{00000000-0005-0000-0000-000099240000}"/>
    <cellStyle name="Currency 4 2 5 2 3 6" xfId="9344" xr:uid="{00000000-0005-0000-0000-00009A240000}"/>
    <cellStyle name="Currency 4 2 5 2 4" xfId="9345" xr:uid="{00000000-0005-0000-0000-00009B240000}"/>
    <cellStyle name="Currency 4 2 5 2 4 2" xfId="9346" xr:uid="{00000000-0005-0000-0000-00009C240000}"/>
    <cellStyle name="Currency 4 2 5 2 4 2 2" xfId="9347" xr:uid="{00000000-0005-0000-0000-00009D240000}"/>
    <cellStyle name="Currency 4 2 5 2 4 3" xfId="9348" xr:uid="{00000000-0005-0000-0000-00009E240000}"/>
    <cellStyle name="Currency 4 2 5 2 4 3 2" xfId="9349" xr:uid="{00000000-0005-0000-0000-00009F240000}"/>
    <cellStyle name="Currency 4 2 5 2 4 4" xfId="9350" xr:uid="{00000000-0005-0000-0000-0000A0240000}"/>
    <cellStyle name="Currency 4 2 5 2 4 4 2" xfId="9351" xr:uid="{00000000-0005-0000-0000-0000A1240000}"/>
    <cellStyle name="Currency 4 2 5 2 4 5" xfId="9352" xr:uid="{00000000-0005-0000-0000-0000A2240000}"/>
    <cellStyle name="Currency 4 2 5 2 4 6" xfId="9353" xr:uid="{00000000-0005-0000-0000-0000A3240000}"/>
    <cellStyle name="Currency 4 2 5 2 5" xfId="9354" xr:uid="{00000000-0005-0000-0000-0000A4240000}"/>
    <cellStyle name="Currency 4 2 5 2 5 2" xfId="9355" xr:uid="{00000000-0005-0000-0000-0000A5240000}"/>
    <cellStyle name="Currency 4 2 5 2 5 2 2" xfId="9356" xr:uid="{00000000-0005-0000-0000-0000A6240000}"/>
    <cellStyle name="Currency 4 2 5 2 5 3" xfId="9357" xr:uid="{00000000-0005-0000-0000-0000A7240000}"/>
    <cellStyle name="Currency 4 2 5 2 5 3 2" xfId="9358" xr:uid="{00000000-0005-0000-0000-0000A8240000}"/>
    <cellStyle name="Currency 4 2 5 2 5 4" xfId="9359" xr:uid="{00000000-0005-0000-0000-0000A9240000}"/>
    <cellStyle name="Currency 4 2 5 2 5 5" xfId="9360" xr:uid="{00000000-0005-0000-0000-0000AA240000}"/>
    <cellStyle name="Currency 4 2 5 2 6" xfId="9361" xr:uid="{00000000-0005-0000-0000-0000AB240000}"/>
    <cellStyle name="Currency 4 2 5 2 6 2" xfId="9362" xr:uid="{00000000-0005-0000-0000-0000AC240000}"/>
    <cellStyle name="Currency 4 2 5 2 7" xfId="9363" xr:uid="{00000000-0005-0000-0000-0000AD240000}"/>
    <cellStyle name="Currency 4 2 5 2 7 2" xfId="9364" xr:uid="{00000000-0005-0000-0000-0000AE240000}"/>
    <cellStyle name="Currency 4 2 5 2 8" xfId="9365" xr:uid="{00000000-0005-0000-0000-0000AF240000}"/>
    <cellStyle name="Currency 4 2 5 2 8 2" xfId="9366" xr:uid="{00000000-0005-0000-0000-0000B0240000}"/>
    <cellStyle name="Currency 4 2 5 2 9" xfId="9367" xr:uid="{00000000-0005-0000-0000-0000B1240000}"/>
    <cellStyle name="Currency 4 2 5 3" xfId="9368" xr:uid="{00000000-0005-0000-0000-0000B2240000}"/>
    <cellStyle name="Currency 4 2 5 3 10" xfId="9369" xr:uid="{00000000-0005-0000-0000-0000B3240000}"/>
    <cellStyle name="Currency 4 2 5 3 2" xfId="9370" xr:uid="{00000000-0005-0000-0000-0000B4240000}"/>
    <cellStyle name="Currency 4 2 5 3 2 2" xfId="9371" xr:uid="{00000000-0005-0000-0000-0000B5240000}"/>
    <cellStyle name="Currency 4 2 5 3 2 2 2" xfId="9372" xr:uid="{00000000-0005-0000-0000-0000B6240000}"/>
    <cellStyle name="Currency 4 2 5 3 2 3" xfId="9373" xr:uid="{00000000-0005-0000-0000-0000B7240000}"/>
    <cellStyle name="Currency 4 2 5 3 2 3 2" xfId="9374" xr:uid="{00000000-0005-0000-0000-0000B8240000}"/>
    <cellStyle name="Currency 4 2 5 3 2 4" xfId="9375" xr:uid="{00000000-0005-0000-0000-0000B9240000}"/>
    <cellStyle name="Currency 4 2 5 3 2 4 2" xfId="9376" xr:uid="{00000000-0005-0000-0000-0000BA240000}"/>
    <cellStyle name="Currency 4 2 5 3 2 5" xfId="9377" xr:uid="{00000000-0005-0000-0000-0000BB240000}"/>
    <cellStyle name="Currency 4 2 5 3 2 6" xfId="9378" xr:uid="{00000000-0005-0000-0000-0000BC240000}"/>
    <cellStyle name="Currency 4 2 5 3 3" xfId="9379" xr:uid="{00000000-0005-0000-0000-0000BD240000}"/>
    <cellStyle name="Currency 4 2 5 3 3 2" xfId="9380" xr:uid="{00000000-0005-0000-0000-0000BE240000}"/>
    <cellStyle name="Currency 4 2 5 3 3 2 2" xfId="9381" xr:uid="{00000000-0005-0000-0000-0000BF240000}"/>
    <cellStyle name="Currency 4 2 5 3 3 3" xfId="9382" xr:uid="{00000000-0005-0000-0000-0000C0240000}"/>
    <cellStyle name="Currency 4 2 5 3 3 3 2" xfId="9383" xr:uid="{00000000-0005-0000-0000-0000C1240000}"/>
    <cellStyle name="Currency 4 2 5 3 3 4" xfId="9384" xr:uid="{00000000-0005-0000-0000-0000C2240000}"/>
    <cellStyle name="Currency 4 2 5 3 3 4 2" xfId="9385" xr:uid="{00000000-0005-0000-0000-0000C3240000}"/>
    <cellStyle name="Currency 4 2 5 3 3 5" xfId="9386" xr:uid="{00000000-0005-0000-0000-0000C4240000}"/>
    <cellStyle name="Currency 4 2 5 3 3 6" xfId="9387" xr:uid="{00000000-0005-0000-0000-0000C5240000}"/>
    <cellStyle name="Currency 4 2 5 3 4" xfId="9388" xr:uid="{00000000-0005-0000-0000-0000C6240000}"/>
    <cellStyle name="Currency 4 2 5 3 4 2" xfId="9389" xr:uid="{00000000-0005-0000-0000-0000C7240000}"/>
    <cellStyle name="Currency 4 2 5 3 4 2 2" xfId="9390" xr:uid="{00000000-0005-0000-0000-0000C8240000}"/>
    <cellStyle name="Currency 4 2 5 3 4 3" xfId="9391" xr:uid="{00000000-0005-0000-0000-0000C9240000}"/>
    <cellStyle name="Currency 4 2 5 3 4 3 2" xfId="9392" xr:uid="{00000000-0005-0000-0000-0000CA240000}"/>
    <cellStyle name="Currency 4 2 5 3 4 4" xfId="9393" xr:uid="{00000000-0005-0000-0000-0000CB240000}"/>
    <cellStyle name="Currency 4 2 5 3 4 4 2" xfId="9394" xr:uid="{00000000-0005-0000-0000-0000CC240000}"/>
    <cellStyle name="Currency 4 2 5 3 4 5" xfId="9395" xr:uid="{00000000-0005-0000-0000-0000CD240000}"/>
    <cellStyle name="Currency 4 2 5 3 4 6" xfId="9396" xr:uid="{00000000-0005-0000-0000-0000CE240000}"/>
    <cellStyle name="Currency 4 2 5 3 5" xfId="9397" xr:uid="{00000000-0005-0000-0000-0000CF240000}"/>
    <cellStyle name="Currency 4 2 5 3 5 2" xfId="9398" xr:uid="{00000000-0005-0000-0000-0000D0240000}"/>
    <cellStyle name="Currency 4 2 5 3 5 2 2" xfId="9399" xr:uid="{00000000-0005-0000-0000-0000D1240000}"/>
    <cellStyle name="Currency 4 2 5 3 5 3" xfId="9400" xr:uid="{00000000-0005-0000-0000-0000D2240000}"/>
    <cellStyle name="Currency 4 2 5 3 5 3 2" xfId="9401" xr:uid="{00000000-0005-0000-0000-0000D3240000}"/>
    <cellStyle name="Currency 4 2 5 3 5 4" xfId="9402" xr:uid="{00000000-0005-0000-0000-0000D4240000}"/>
    <cellStyle name="Currency 4 2 5 3 5 5" xfId="9403" xr:uid="{00000000-0005-0000-0000-0000D5240000}"/>
    <cellStyle name="Currency 4 2 5 3 6" xfId="9404" xr:uid="{00000000-0005-0000-0000-0000D6240000}"/>
    <cellStyle name="Currency 4 2 5 3 6 2" xfId="9405" xr:uid="{00000000-0005-0000-0000-0000D7240000}"/>
    <cellStyle name="Currency 4 2 5 3 7" xfId="9406" xr:uid="{00000000-0005-0000-0000-0000D8240000}"/>
    <cellStyle name="Currency 4 2 5 3 7 2" xfId="9407" xr:uid="{00000000-0005-0000-0000-0000D9240000}"/>
    <cellStyle name="Currency 4 2 5 3 8" xfId="9408" xr:uid="{00000000-0005-0000-0000-0000DA240000}"/>
    <cellStyle name="Currency 4 2 5 3 8 2" xfId="9409" xr:uid="{00000000-0005-0000-0000-0000DB240000}"/>
    <cellStyle name="Currency 4 2 5 3 9" xfId="9410" xr:uid="{00000000-0005-0000-0000-0000DC240000}"/>
    <cellStyle name="Currency 4 2 5 4" xfId="9411" xr:uid="{00000000-0005-0000-0000-0000DD240000}"/>
    <cellStyle name="Currency 4 2 5 4 2" xfId="9412" xr:uid="{00000000-0005-0000-0000-0000DE240000}"/>
    <cellStyle name="Currency 4 2 5 4 2 2" xfId="9413" xr:uid="{00000000-0005-0000-0000-0000DF240000}"/>
    <cellStyle name="Currency 4 2 5 4 3" xfId="9414" xr:uid="{00000000-0005-0000-0000-0000E0240000}"/>
    <cellStyle name="Currency 4 2 5 4 3 2" xfId="9415" xr:uid="{00000000-0005-0000-0000-0000E1240000}"/>
    <cellStyle name="Currency 4 2 5 4 4" xfId="9416" xr:uid="{00000000-0005-0000-0000-0000E2240000}"/>
    <cellStyle name="Currency 4 2 5 4 4 2" xfId="9417" xr:uid="{00000000-0005-0000-0000-0000E3240000}"/>
    <cellStyle name="Currency 4 2 5 4 5" xfId="9418" xr:uid="{00000000-0005-0000-0000-0000E4240000}"/>
    <cellStyle name="Currency 4 2 5 4 6" xfId="9419" xr:uid="{00000000-0005-0000-0000-0000E5240000}"/>
    <cellStyle name="Currency 4 2 5 5" xfId="9420" xr:uid="{00000000-0005-0000-0000-0000E6240000}"/>
    <cellStyle name="Currency 4 2 5 5 2" xfId="9421" xr:uid="{00000000-0005-0000-0000-0000E7240000}"/>
    <cellStyle name="Currency 4 2 5 5 2 2" xfId="9422" xr:uid="{00000000-0005-0000-0000-0000E8240000}"/>
    <cellStyle name="Currency 4 2 5 5 3" xfId="9423" xr:uid="{00000000-0005-0000-0000-0000E9240000}"/>
    <cellStyle name="Currency 4 2 5 5 3 2" xfId="9424" xr:uid="{00000000-0005-0000-0000-0000EA240000}"/>
    <cellStyle name="Currency 4 2 5 5 4" xfId="9425" xr:uid="{00000000-0005-0000-0000-0000EB240000}"/>
    <cellStyle name="Currency 4 2 5 5 4 2" xfId="9426" xr:uid="{00000000-0005-0000-0000-0000EC240000}"/>
    <cellStyle name="Currency 4 2 5 5 5" xfId="9427" xr:uid="{00000000-0005-0000-0000-0000ED240000}"/>
    <cellStyle name="Currency 4 2 5 5 6" xfId="9428" xr:uid="{00000000-0005-0000-0000-0000EE240000}"/>
    <cellStyle name="Currency 4 2 5 6" xfId="9429" xr:uid="{00000000-0005-0000-0000-0000EF240000}"/>
    <cellStyle name="Currency 4 2 5 6 2" xfId="9430" xr:uid="{00000000-0005-0000-0000-0000F0240000}"/>
    <cellStyle name="Currency 4 2 5 6 2 2" xfId="9431" xr:uid="{00000000-0005-0000-0000-0000F1240000}"/>
    <cellStyle name="Currency 4 2 5 6 3" xfId="9432" xr:uid="{00000000-0005-0000-0000-0000F2240000}"/>
    <cellStyle name="Currency 4 2 5 6 3 2" xfId="9433" xr:uid="{00000000-0005-0000-0000-0000F3240000}"/>
    <cellStyle name="Currency 4 2 5 6 4" xfId="9434" xr:uid="{00000000-0005-0000-0000-0000F4240000}"/>
    <cellStyle name="Currency 4 2 5 6 4 2" xfId="9435" xr:uid="{00000000-0005-0000-0000-0000F5240000}"/>
    <cellStyle name="Currency 4 2 5 6 5" xfId="9436" xr:uid="{00000000-0005-0000-0000-0000F6240000}"/>
    <cellStyle name="Currency 4 2 5 6 6" xfId="9437" xr:uid="{00000000-0005-0000-0000-0000F7240000}"/>
    <cellStyle name="Currency 4 2 5 7" xfId="9438" xr:uid="{00000000-0005-0000-0000-0000F8240000}"/>
    <cellStyle name="Currency 4 2 5 7 2" xfId="9439" xr:uid="{00000000-0005-0000-0000-0000F9240000}"/>
    <cellStyle name="Currency 4 2 5 7 2 2" xfId="9440" xr:uid="{00000000-0005-0000-0000-0000FA240000}"/>
    <cellStyle name="Currency 4 2 5 7 3" xfId="9441" xr:uid="{00000000-0005-0000-0000-0000FB240000}"/>
    <cellStyle name="Currency 4 2 5 7 3 2" xfId="9442" xr:uid="{00000000-0005-0000-0000-0000FC240000}"/>
    <cellStyle name="Currency 4 2 5 7 4" xfId="9443" xr:uid="{00000000-0005-0000-0000-0000FD240000}"/>
    <cellStyle name="Currency 4 2 5 7 5" xfId="9444" xr:uid="{00000000-0005-0000-0000-0000FE240000}"/>
    <cellStyle name="Currency 4 2 5 8" xfId="9445" xr:uid="{00000000-0005-0000-0000-0000FF240000}"/>
    <cellStyle name="Currency 4 2 5 8 2" xfId="9446" xr:uid="{00000000-0005-0000-0000-000000250000}"/>
    <cellStyle name="Currency 4 2 5 9" xfId="9447" xr:uid="{00000000-0005-0000-0000-000001250000}"/>
    <cellStyle name="Currency 4 2 5 9 2" xfId="9448" xr:uid="{00000000-0005-0000-0000-000002250000}"/>
    <cellStyle name="Currency 4 2 6" xfId="9449" xr:uid="{00000000-0005-0000-0000-000003250000}"/>
    <cellStyle name="Currency 4 2 6 10" xfId="9450" xr:uid="{00000000-0005-0000-0000-000004250000}"/>
    <cellStyle name="Currency 4 2 6 11" xfId="9451" xr:uid="{00000000-0005-0000-0000-000005250000}"/>
    <cellStyle name="Currency 4 2 6 2" xfId="9452" xr:uid="{00000000-0005-0000-0000-000006250000}"/>
    <cellStyle name="Currency 4 2 6 2 2" xfId="9453" xr:uid="{00000000-0005-0000-0000-000007250000}"/>
    <cellStyle name="Currency 4 2 6 2 2 2" xfId="9454" xr:uid="{00000000-0005-0000-0000-000008250000}"/>
    <cellStyle name="Currency 4 2 6 2 3" xfId="9455" xr:uid="{00000000-0005-0000-0000-000009250000}"/>
    <cellStyle name="Currency 4 2 6 2 3 2" xfId="9456" xr:uid="{00000000-0005-0000-0000-00000A250000}"/>
    <cellStyle name="Currency 4 2 6 2 4" xfId="9457" xr:uid="{00000000-0005-0000-0000-00000B250000}"/>
    <cellStyle name="Currency 4 2 6 2 4 2" xfId="9458" xr:uid="{00000000-0005-0000-0000-00000C250000}"/>
    <cellStyle name="Currency 4 2 6 2 5" xfId="9459" xr:uid="{00000000-0005-0000-0000-00000D250000}"/>
    <cellStyle name="Currency 4 2 6 2 6" xfId="9460" xr:uid="{00000000-0005-0000-0000-00000E250000}"/>
    <cellStyle name="Currency 4 2 6 3" xfId="9461" xr:uid="{00000000-0005-0000-0000-00000F250000}"/>
    <cellStyle name="Currency 4 2 6 3 2" xfId="9462" xr:uid="{00000000-0005-0000-0000-000010250000}"/>
    <cellStyle name="Currency 4 2 6 3 2 2" xfId="9463" xr:uid="{00000000-0005-0000-0000-000011250000}"/>
    <cellStyle name="Currency 4 2 6 3 3" xfId="9464" xr:uid="{00000000-0005-0000-0000-000012250000}"/>
    <cellStyle name="Currency 4 2 6 3 3 2" xfId="9465" xr:uid="{00000000-0005-0000-0000-000013250000}"/>
    <cellStyle name="Currency 4 2 6 3 4" xfId="9466" xr:uid="{00000000-0005-0000-0000-000014250000}"/>
    <cellStyle name="Currency 4 2 6 3 4 2" xfId="9467" xr:uid="{00000000-0005-0000-0000-000015250000}"/>
    <cellStyle name="Currency 4 2 6 3 5" xfId="9468" xr:uid="{00000000-0005-0000-0000-000016250000}"/>
    <cellStyle name="Currency 4 2 6 3 6" xfId="9469" xr:uid="{00000000-0005-0000-0000-000017250000}"/>
    <cellStyle name="Currency 4 2 6 4" xfId="9470" xr:uid="{00000000-0005-0000-0000-000018250000}"/>
    <cellStyle name="Currency 4 2 6 4 2" xfId="9471" xr:uid="{00000000-0005-0000-0000-000019250000}"/>
    <cellStyle name="Currency 4 2 6 4 2 2" xfId="9472" xr:uid="{00000000-0005-0000-0000-00001A250000}"/>
    <cellStyle name="Currency 4 2 6 4 3" xfId="9473" xr:uid="{00000000-0005-0000-0000-00001B250000}"/>
    <cellStyle name="Currency 4 2 6 4 3 2" xfId="9474" xr:uid="{00000000-0005-0000-0000-00001C250000}"/>
    <cellStyle name="Currency 4 2 6 4 4" xfId="9475" xr:uid="{00000000-0005-0000-0000-00001D250000}"/>
    <cellStyle name="Currency 4 2 6 4 4 2" xfId="9476" xr:uid="{00000000-0005-0000-0000-00001E250000}"/>
    <cellStyle name="Currency 4 2 6 4 5" xfId="9477" xr:uid="{00000000-0005-0000-0000-00001F250000}"/>
    <cellStyle name="Currency 4 2 6 4 6" xfId="9478" xr:uid="{00000000-0005-0000-0000-000020250000}"/>
    <cellStyle name="Currency 4 2 6 5" xfId="9479" xr:uid="{00000000-0005-0000-0000-000021250000}"/>
    <cellStyle name="Currency 4 2 6 5 2" xfId="9480" xr:uid="{00000000-0005-0000-0000-000022250000}"/>
    <cellStyle name="Currency 4 2 6 5 2 2" xfId="9481" xr:uid="{00000000-0005-0000-0000-000023250000}"/>
    <cellStyle name="Currency 4 2 6 5 3" xfId="9482" xr:uid="{00000000-0005-0000-0000-000024250000}"/>
    <cellStyle name="Currency 4 2 6 5 3 2" xfId="9483" xr:uid="{00000000-0005-0000-0000-000025250000}"/>
    <cellStyle name="Currency 4 2 6 5 4" xfId="9484" xr:uid="{00000000-0005-0000-0000-000026250000}"/>
    <cellStyle name="Currency 4 2 6 5 4 2" xfId="9485" xr:uid="{00000000-0005-0000-0000-000027250000}"/>
    <cellStyle name="Currency 4 2 6 5 5" xfId="9486" xr:uid="{00000000-0005-0000-0000-000028250000}"/>
    <cellStyle name="Currency 4 2 6 5 6" xfId="9487" xr:uid="{00000000-0005-0000-0000-000029250000}"/>
    <cellStyle name="Currency 4 2 6 6" xfId="9488" xr:uid="{00000000-0005-0000-0000-00002A250000}"/>
    <cellStyle name="Currency 4 2 6 6 2" xfId="9489" xr:uid="{00000000-0005-0000-0000-00002B250000}"/>
    <cellStyle name="Currency 4 2 6 6 2 2" xfId="9490" xr:uid="{00000000-0005-0000-0000-00002C250000}"/>
    <cellStyle name="Currency 4 2 6 6 3" xfId="9491" xr:uid="{00000000-0005-0000-0000-00002D250000}"/>
    <cellStyle name="Currency 4 2 6 6 3 2" xfId="9492" xr:uid="{00000000-0005-0000-0000-00002E250000}"/>
    <cellStyle name="Currency 4 2 6 6 4" xfId="9493" xr:uid="{00000000-0005-0000-0000-00002F250000}"/>
    <cellStyle name="Currency 4 2 6 6 5" xfId="9494" xr:uid="{00000000-0005-0000-0000-000030250000}"/>
    <cellStyle name="Currency 4 2 6 7" xfId="9495" xr:uid="{00000000-0005-0000-0000-000031250000}"/>
    <cellStyle name="Currency 4 2 6 7 2" xfId="9496" xr:uid="{00000000-0005-0000-0000-000032250000}"/>
    <cellStyle name="Currency 4 2 6 8" xfId="9497" xr:uid="{00000000-0005-0000-0000-000033250000}"/>
    <cellStyle name="Currency 4 2 6 8 2" xfId="9498" xr:uid="{00000000-0005-0000-0000-000034250000}"/>
    <cellStyle name="Currency 4 2 6 9" xfId="9499" xr:uid="{00000000-0005-0000-0000-000035250000}"/>
    <cellStyle name="Currency 4 2 6 9 2" xfId="9500" xr:uid="{00000000-0005-0000-0000-000036250000}"/>
    <cellStyle name="Currency 4 2 7" xfId="9501" xr:uid="{00000000-0005-0000-0000-000037250000}"/>
    <cellStyle name="Currency 4 2 7 10" xfId="9502" xr:uid="{00000000-0005-0000-0000-000038250000}"/>
    <cellStyle name="Currency 4 2 7 2" xfId="9503" xr:uid="{00000000-0005-0000-0000-000039250000}"/>
    <cellStyle name="Currency 4 2 7 2 2" xfId="9504" xr:uid="{00000000-0005-0000-0000-00003A250000}"/>
    <cellStyle name="Currency 4 2 7 2 2 2" xfId="9505" xr:uid="{00000000-0005-0000-0000-00003B250000}"/>
    <cellStyle name="Currency 4 2 7 2 3" xfId="9506" xr:uid="{00000000-0005-0000-0000-00003C250000}"/>
    <cellStyle name="Currency 4 2 7 2 3 2" xfId="9507" xr:uid="{00000000-0005-0000-0000-00003D250000}"/>
    <cellStyle name="Currency 4 2 7 2 4" xfId="9508" xr:uid="{00000000-0005-0000-0000-00003E250000}"/>
    <cellStyle name="Currency 4 2 7 2 4 2" xfId="9509" xr:uid="{00000000-0005-0000-0000-00003F250000}"/>
    <cellStyle name="Currency 4 2 7 2 5" xfId="9510" xr:uid="{00000000-0005-0000-0000-000040250000}"/>
    <cellStyle name="Currency 4 2 7 2 6" xfId="9511" xr:uid="{00000000-0005-0000-0000-000041250000}"/>
    <cellStyle name="Currency 4 2 7 3" xfId="9512" xr:uid="{00000000-0005-0000-0000-000042250000}"/>
    <cellStyle name="Currency 4 2 7 3 2" xfId="9513" xr:uid="{00000000-0005-0000-0000-000043250000}"/>
    <cellStyle name="Currency 4 2 7 3 2 2" xfId="9514" xr:uid="{00000000-0005-0000-0000-000044250000}"/>
    <cellStyle name="Currency 4 2 7 3 3" xfId="9515" xr:uid="{00000000-0005-0000-0000-000045250000}"/>
    <cellStyle name="Currency 4 2 7 3 3 2" xfId="9516" xr:uid="{00000000-0005-0000-0000-000046250000}"/>
    <cellStyle name="Currency 4 2 7 3 4" xfId="9517" xr:uid="{00000000-0005-0000-0000-000047250000}"/>
    <cellStyle name="Currency 4 2 7 3 4 2" xfId="9518" xr:uid="{00000000-0005-0000-0000-000048250000}"/>
    <cellStyle name="Currency 4 2 7 3 5" xfId="9519" xr:uid="{00000000-0005-0000-0000-000049250000}"/>
    <cellStyle name="Currency 4 2 7 3 6" xfId="9520" xr:uid="{00000000-0005-0000-0000-00004A250000}"/>
    <cellStyle name="Currency 4 2 7 4" xfId="9521" xr:uid="{00000000-0005-0000-0000-00004B250000}"/>
    <cellStyle name="Currency 4 2 7 4 2" xfId="9522" xr:uid="{00000000-0005-0000-0000-00004C250000}"/>
    <cellStyle name="Currency 4 2 7 4 2 2" xfId="9523" xr:uid="{00000000-0005-0000-0000-00004D250000}"/>
    <cellStyle name="Currency 4 2 7 4 3" xfId="9524" xr:uid="{00000000-0005-0000-0000-00004E250000}"/>
    <cellStyle name="Currency 4 2 7 4 3 2" xfId="9525" xr:uid="{00000000-0005-0000-0000-00004F250000}"/>
    <cellStyle name="Currency 4 2 7 4 4" xfId="9526" xr:uid="{00000000-0005-0000-0000-000050250000}"/>
    <cellStyle name="Currency 4 2 7 4 4 2" xfId="9527" xr:uid="{00000000-0005-0000-0000-000051250000}"/>
    <cellStyle name="Currency 4 2 7 4 5" xfId="9528" xr:uid="{00000000-0005-0000-0000-000052250000}"/>
    <cellStyle name="Currency 4 2 7 4 6" xfId="9529" xr:uid="{00000000-0005-0000-0000-000053250000}"/>
    <cellStyle name="Currency 4 2 7 5" xfId="9530" xr:uid="{00000000-0005-0000-0000-000054250000}"/>
    <cellStyle name="Currency 4 2 7 5 2" xfId="9531" xr:uid="{00000000-0005-0000-0000-000055250000}"/>
    <cellStyle name="Currency 4 2 7 5 2 2" xfId="9532" xr:uid="{00000000-0005-0000-0000-000056250000}"/>
    <cellStyle name="Currency 4 2 7 5 3" xfId="9533" xr:uid="{00000000-0005-0000-0000-000057250000}"/>
    <cellStyle name="Currency 4 2 7 5 3 2" xfId="9534" xr:uid="{00000000-0005-0000-0000-000058250000}"/>
    <cellStyle name="Currency 4 2 7 5 4" xfId="9535" xr:uid="{00000000-0005-0000-0000-000059250000}"/>
    <cellStyle name="Currency 4 2 7 5 5" xfId="9536" xr:uid="{00000000-0005-0000-0000-00005A250000}"/>
    <cellStyle name="Currency 4 2 7 6" xfId="9537" xr:uid="{00000000-0005-0000-0000-00005B250000}"/>
    <cellStyle name="Currency 4 2 7 6 2" xfId="9538" xr:uid="{00000000-0005-0000-0000-00005C250000}"/>
    <cellStyle name="Currency 4 2 7 7" xfId="9539" xr:uid="{00000000-0005-0000-0000-00005D250000}"/>
    <cellStyle name="Currency 4 2 7 7 2" xfId="9540" xr:uid="{00000000-0005-0000-0000-00005E250000}"/>
    <cellStyle name="Currency 4 2 7 8" xfId="9541" xr:uid="{00000000-0005-0000-0000-00005F250000}"/>
    <cellStyle name="Currency 4 2 7 8 2" xfId="9542" xr:uid="{00000000-0005-0000-0000-000060250000}"/>
    <cellStyle name="Currency 4 2 7 9" xfId="9543" xr:uid="{00000000-0005-0000-0000-000061250000}"/>
    <cellStyle name="Currency 4 2 8" xfId="9544" xr:uid="{00000000-0005-0000-0000-000062250000}"/>
    <cellStyle name="Currency 4 2 8 10" xfId="9545" xr:uid="{00000000-0005-0000-0000-000063250000}"/>
    <cellStyle name="Currency 4 2 8 2" xfId="9546" xr:uid="{00000000-0005-0000-0000-000064250000}"/>
    <cellStyle name="Currency 4 2 8 2 2" xfId="9547" xr:uid="{00000000-0005-0000-0000-000065250000}"/>
    <cellStyle name="Currency 4 2 8 2 2 2" xfId="9548" xr:uid="{00000000-0005-0000-0000-000066250000}"/>
    <cellStyle name="Currency 4 2 8 2 3" xfId="9549" xr:uid="{00000000-0005-0000-0000-000067250000}"/>
    <cellStyle name="Currency 4 2 8 2 3 2" xfId="9550" xr:uid="{00000000-0005-0000-0000-000068250000}"/>
    <cellStyle name="Currency 4 2 8 2 4" xfId="9551" xr:uid="{00000000-0005-0000-0000-000069250000}"/>
    <cellStyle name="Currency 4 2 8 2 4 2" xfId="9552" xr:uid="{00000000-0005-0000-0000-00006A250000}"/>
    <cellStyle name="Currency 4 2 8 2 5" xfId="9553" xr:uid="{00000000-0005-0000-0000-00006B250000}"/>
    <cellStyle name="Currency 4 2 8 2 6" xfId="9554" xr:uid="{00000000-0005-0000-0000-00006C250000}"/>
    <cellStyle name="Currency 4 2 8 3" xfId="9555" xr:uid="{00000000-0005-0000-0000-00006D250000}"/>
    <cellStyle name="Currency 4 2 8 3 2" xfId="9556" xr:uid="{00000000-0005-0000-0000-00006E250000}"/>
    <cellStyle name="Currency 4 2 8 3 2 2" xfId="9557" xr:uid="{00000000-0005-0000-0000-00006F250000}"/>
    <cellStyle name="Currency 4 2 8 3 3" xfId="9558" xr:uid="{00000000-0005-0000-0000-000070250000}"/>
    <cellStyle name="Currency 4 2 8 3 3 2" xfId="9559" xr:uid="{00000000-0005-0000-0000-000071250000}"/>
    <cellStyle name="Currency 4 2 8 3 4" xfId="9560" xr:uid="{00000000-0005-0000-0000-000072250000}"/>
    <cellStyle name="Currency 4 2 8 3 4 2" xfId="9561" xr:uid="{00000000-0005-0000-0000-000073250000}"/>
    <cellStyle name="Currency 4 2 8 3 5" xfId="9562" xr:uid="{00000000-0005-0000-0000-000074250000}"/>
    <cellStyle name="Currency 4 2 8 3 6" xfId="9563" xr:uid="{00000000-0005-0000-0000-000075250000}"/>
    <cellStyle name="Currency 4 2 8 4" xfId="9564" xr:uid="{00000000-0005-0000-0000-000076250000}"/>
    <cellStyle name="Currency 4 2 8 4 2" xfId="9565" xr:uid="{00000000-0005-0000-0000-000077250000}"/>
    <cellStyle name="Currency 4 2 8 4 2 2" xfId="9566" xr:uid="{00000000-0005-0000-0000-000078250000}"/>
    <cellStyle name="Currency 4 2 8 4 3" xfId="9567" xr:uid="{00000000-0005-0000-0000-000079250000}"/>
    <cellStyle name="Currency 4 2 8 4 3 2" xfId="9568" xr:uid="{00000000-0005-0000-0000-00007A250000}"/>
    <cellStyle name="Currency 4 2 8 4 4" xfId="9569" xr:uid="{00000000-0005-0000-0000-00007B250000}"/>
    <cellStyle name="Currency 4 2 8 4 4 2" xfId="9570" xr:uid="{00000000-0005-0000-0000-00007C250000}"/>
    <cellStyle name="Currency 4 2 8 4 5" xfId="9571" xr:uid="{00000000-0005-0000-0000-00007D250000}"/>
    <cellStyle name="Currency 4 2 8 4 6" xfId="9572" xr:uid="{00000000-0005-0000-0000-00007E250000}"/>
    <cellStyle name="Currency 4 2 8 5" xfId="9573" xr:uid="{00000000-0005-0000-0000-00007F250000}"/>
    <cellStyle name="Currency 4 2 8 5 2" xfId="9574" xr:uid="{00000000-0005-0000-0000-000080250000}"/>
    <cellStyle name="Currency 4 2 8 5 2 2" xfId="9575" xr:uid="{00000000-0005-0000-0000-000081250000}"/>
    <cellStyle name="Currency 4 2 8 5 3" xfId="9576" xr:uid="{00000000-0005-0000-0000-000082250000}"/>
    <cellStyle name="Currency 4 2 8 5 3 2" xfId="9577" xr:uid="{00000000-0005-0000-0000-000083250000}"/>
    <cellStyle name="Currency 4 2 8 5 4" xfId="9578" xr:uid="{00000000-0005-0000-0000-000084250000}"/>
    <cellStyle name="Currency 4 2 8 5 5" xfId="9579" xr:uid="{00000000-0005-0000-0000-000085250000}"/>
    <cellStyle name="Currency 4 2 8 6" xfId="9580" xr:uid="{00000000-0005-0000-0000-000086250000}"/>
    <cellStyle name="Currency 4 2 8 6 2" xfId="9581" xr:uid="{00000000-0005-0000-0000-000087250000}"/>
    <cellStyle name="Currency 4 2 8 7" xfId="9582" xr:uid="{00000000-0005-0000-0000-000088250000}"/>
    <cellStyle name="Currency 4 2 8 7 2" xfId="9583" xr:uid="{00000000-0005-0000-0000-000089250000}"/>
    <cellStyle name="Currency 4 2 8 8" xfId="9584" xr:uid="{00000000-0005-0000-0000-00008A250000}"/>
    <cellStyle name="Currency 4 2 8 8 2" xfId="9585" xr:uid="{00000000-0005-0000-0000-00008B250000}"/>
    <cellStyle name="Currency 4 2 8 9" xfId="9586" xr:uid="{00000000-0005-0000-0000-00008C250000}"/>
    <cellStyle name="Currency 4 2 9" xfId="9587" xr:uid="{00000000-0005-0000-0000-00008D250000}"/>
    <cellStyle name="Currency 4 2 9 2" xfId="9588" xr:uid="{00000000-0005-0000-0000-00008E250000}"/>
    <cellStyle name="Currency 4 2 9 2 2" xfId="9589" xr:uid="{00000000-0005-0000-0000-00008F250000}"/>
    <cellStyle name="Currency 4 2 9 3" xfId="9590" xr:uid="{00000000-0005-0000-0000-000090250000}"/>
    <cellStyle name="Currency 4 2 9 3 2" xfId="9591" xr:uid="{00000000-0005-0000-0000-000091250000}"/>
    <cellStyle name="Currency 4 2 9 4" xfId="9592" xr:uid="{00000000-0005-0000-0000-000092250000}"/>
    <cellStyle name="Currency 4 2 9 4 2" xfId="9593" xr:uid="{00000000-0005-0000-0000-000093250000}"/>
    <cellStyle name="Currency 4 2 9 5" xfId="9594" xr:uid="{00000000-0005-0000-0000-000094250000}"/>
    <cellStyle name="Currency 4 2 9 6" xfId="9595" xr:uid="{00000000-0005-0000-0000-000095250000}"/>
    <cellStyle name="Currency 4 20" xfId="9596" xr:uid="{00000000-0005-0000-0000-000096250000}"/>
    <cellStyle name="Currency 4 3" xfId="9597" xr:uid="{00000000-0005-0000-0000-000097250000}"/>
    <cellStyle name="Currency 4 3 10" xfId="9598" xr:uid="{00000000-0005-0000-0000-000098250000}"/>
    <cellStyle name="Currency 4 3 10 2" xfId="9599" xr:uid="{00000000-0005-0000-0000-000099250000}"/>
    <cellStyle name="Currency 4 3 10 2 2" xfId="9600" xr:uid="{00000000-0005-0000-0000-00009A250000}"/>
    <cellStyle name="Currency 4 3 10 3" xfId="9601" xr:uid="{00000000-0005-0000-0000-00009B250000}"/>
    <cellStyle name="Currency 4 3 10 3 2" xfId="9602" xr:uid="{00000000-0005-0000-0000-00009C250000}"/>
    <cellStyle name="Currency 4 3 10 4" xfId="9603" xr:uid="{00000000-0005-0000-0000-00009D250000}"/>
    <cellStyle name="Currency 4 3 10 4 2" xfId="9604" xr:uid="{00000000-0005-0000-0000-00009E250000}"/>
    <cellStyle name="Currency 4 3 10 5" xfId="9605" xr:uid="{00000000-0005-0000-0000-00009F250000}"/>
    <cellStyle name="Currency 4 3 10 6" xfId="9606" xr:uid="{00000000-0005-0000-0000-0000A0250000}"/>
    <cellStyle name="Currency 4 3 11" xfId="9607" xr:uid="{00000000-0005-0000-0000-0000A1250000}"/>
    <cellStyle name="Currency 4 3 11 2" xfId="9608" xr:uid="{00000000-0005-0000-0000-0000A2250000}"/>
    <cellStyle name="Currency 4 3 11 2 2" xfId="9609" xr:uid="{00000000-0005-0000-0000-0000A3250000}"/>
    <cellStyle name="Currency 4 3 11 3" xfId="9610" xr:uid="{00000000-0005-0000-0000-0000A4250000}"/>
    <cellStyle name="Currency 4 3 11 3 2" xfId="9611" xr:uid="{00000000-0005-0000-0000-0000A5250000}"/>
    <cellStyle name="Currency 4 3 11 4" xfId="9612" xr:uid="{00000000-0005-0000-0000-0000A6250000}"/>
    <cellStyle name="Currency 4 3 11 5" xfId="9613" xr:uid="{00000000-0005-0000-0000-0000A7250000}"/>
    <cellStyle name="Currency 4 3 12" xfId="9614" xr:uid="{00000000-0005-0000-0000-0000A8250000}"/>
    <cellStyle name="Currency 4 3 12 2" xfId="9615" xr:uid="{00000000-0005-0000-0000-0000A9250000}"/>
    <cellStyle name="Currency 4 3 13" xfId="9616" xr:uid="{00000000-0005-0000-0000-0000AA250000}"/>
    <cellStyle name="Currency 4 3 13 2" xfId="9617" xr:uid="{00000000-0005-0000-0000-0000AB250000}"/>
    <cellStyle name="Currency 4 3 14" xfId="9618" xr:uid="{00000000-0005-0000-0000-0000AC250000}"/>
    <cellStyle name="Currency 4 3 14 2" xfId="9619" xr:uid="{00000000-0005-0000-0000-0000AD250000}"/>
    <cellStyle name="Currency 4 3 15" xfId="9620" xr:uid="{00000000-0005-0000-0000-0000AE250000}"/>
    <cellStyle name="Currency 4 3 16" xfId="9621" xr:uid="{00000000-0005-0000-0000-0000AF250000}"/>
    <cellStyle name="Currency 4 3 2" xfId="9622" xr:uid="{00000000-0005-0000-0000-0000B0250000}"/>
    <cellStyle name="Currency 4 3 2 10" xfId="9623" xr:uid="{00000000-0005-0000-0000-0000B1250000}"/>
    <cellStyle name="Currency 4 3 2 10 2" xfId="9624" xr:uid="{00000000-0005-0000-0000-0000B2250000}"/>
    <cellStyle name="Currency 4 3 2 11" xfId="9625" xr:uid="{00000000-0005-0000-0000-0000B3250000}"/>
    <cellStyle name="Currency 4 3 2 11 2" xfId="9626" xr:uid="{00000000-0005-0000-0000-0000B4250000}"/>
    <cellStyle name="Currency 4 3 2 12" xfId="9627" xr:uid="{00000000-0005-0000-0000-0000B5250000}"/>
    <cellStyle name="Currency 4 3 2 13" xfId="9628" xr:uid="{00000000-0005-0000-0000-0000B6250000}"/>
    <cellStyle name="Currency 4 3 2 2" xfId="9629" xr:uid="{00000000-0005-0000-0000-0000B7250000}"/>
    <cellStyle name="Currency 4 3 2 2 10" xfId="9630" xr:uid="{00000000-0005-0000-0000-0000B8250000}"/>
    <cellStyle name="Currency 4 3 2 2 11" xfId="9631" xr:uid="{00000000-0005-0000-0000-0000B9250000}"/>
    <cellStyle name="Currency 4 3 2 2 2" xfId="9632" xr:uid="{00000000-0005-0000-0000-0000BA250000}"/>
    <cellStyle name="Currency 4 3 2 2 2 2" xfId="9633" xr:uid="{00000000-0005-0000-0000-0000BB250000}"/>
    <cellStyle name="Currency 4 3 2 2 2 2 2" xfId="9634" xr:uid="{00000000-0005-0000-0000-0000BC250000}"/>
    <cellStyle name="Currency 4 3 2 2 2 3" xfId="9635" xr:uid="{00000000-0005-0000-0000-0000BD250000}"/>
    <cellStyle name="Currency 4 3 2 2 2 3 2" xfId="9636" xr:uid="{00000000-0005-0000-0000-0000BE250000}"/>
    <cellStyle name="Currency 4 3 2 2 2 4" xfId="9637" xr:uid="{00000000-0005-0000-0000-0000BF250000}"/>
    <cellStyle name="Currency 4 3 2 2 2 4 2" xfId="9638" xr:uid="{00000000-0005-0000-0000-0000C0250000}"/>
    <cellStyle name="Currency 4 3 2 2 2 5" xfId="9639" xr:uid="{00000000-0005-0000-0000-0000C1250000}"/>
    <cellStyle name="Currency 4 3 2 2 2 6" xfId="9640" xr:uid="{00000000-0005-0000-0000-0000C2250000}"/>
    <cellStyle name="Currency 4 3 2 2 3" xfId="9641" xr:uid="{00000000-0005-0000-0000-0000C3250000}"/>
    <cellStyle name="Currency 4 3 2 2 3 2" xfId="9642" xr:uid="{00000000-0005-0000-0000-0000C4250000}"/>
    <cellStyle name="Currency 4 3 2 2 3 2 2" xfId="9643" xr:uid="{00000000-0005-0000-0000-0000C5250000}"/>
    <cellStyle name="Currency 4 3 2 2 3 3" xfId="9644" xr:uid="{00000000-0005-0000-0000-0000C6250000}"/>
    <cellStyle name="Currency 4 3 2 2 3 3 2" xfId="9645" xr:uid="{00000000-0005-0000-0000-0000C7250000}"/>
    <cellStyle name="Currency 4 3 2 2 3 4" xfId="9646" xr:uid="{00000000-0005-0000-0000-0000C8250000}"/>
    <cellStyle name="Currency 4 3 2 2 3 4 2" xfId="9647" xr:uid="{00000000-0005-0000-0000-0000C9250000}"/>
    <cellStyle name="Currency 4 3 2 2 3 5" xfId="9648" xr:uid="{00000000-0005-0000-0000-0000CA250000}"/>
    <cellStyle name="Currency 4 3 2 2 3 6" xfId="9649" xr:uid="{00000000-0005-0000-0000-0000CB250000}"/>
    <cellStyle name="Currency 4 3 2 2 4" xfId="9650" xr:uid="{00000000-0005-0000-0000-0000CC250000}"/>
    <cellStyle name="Currency 4 3 2 2 4 2" xfId="9651" xr:uid="{00000000-0005-0000-0000-0000CD250000}"/>
    <cellStyle name="Currency 4 3 2 2 4 2 2" xfId="9652" xr:uid="{00000000-0005-0000-0000-0000CE250000}"/>
    <cellStyle name="Currency 4 3 2 2 4 3" xfId="9653" xr:uid="{00000000-0005-0000-0000-0000CF250000}"/>
    <cellStyle name="Currency 4 3 2 2 4 3 2" xfId="9654" xr:uid="{00000000-0005-0000-0000-0000D0250000}"/>
    <cellStyle name="Currency 4 3 2 2 4 4" xfId="9655" xr:uid="{00000000-0005-0000-0000-0000D1250000}"/>
    <cellStyle name="Currency 4 3 2 2 4 4 2" xfId="9656" xr:uid="{00000000-0005-0000-0000-0000D2250000}"/>
    <cellStyle name="Currency 4 3 2 2 4 5" xfId="9657" xr:uid="{00000000-0005-0000-0000-0000D3250000}"/>
    <cellStyle name="Currency 4 3 2 2 4 6" xfId="9658" xr:uid="{00000000-0005-0000-0000-0000D4250000}"/>
    <cellStyle name="Currency 4 3 2 2 5" xfId="9659" xr:uid="{00000000-0005-0000-0000-0000D5250000}"/>
    <cellStyle name="Currency 4 3 2 2 5 2" xfId="9660" xr:uid="{00000000-0005-0000-0000-0000D6250000}"/>
    <cellStyle name="Currency 4 3 2 2 5 2 2" xfId="9661" xr:uid="{00000000-0005-0000-0000-0000D7250000}"/>
    <cellStyle name="Currency 4 3 2 2 5 3" xfId="9662" xr:uid="{00000000-0005-0000-0000-0000D8250000}"/>
    <cellStyle name="Currency 4 3 2 2 5 3 2" xfId="9663" xr:uid="{00000000-0005-0000-0000-0000D9250000}"/>
    <cellStyle name="Currency 4 3 2 2 5 4" xfId="9664" xr:uid="{00000000-0005-0000-0000-0000DA250000}"/>
    <cellStyle name="Currency 4 3 2 2 5 4 2" xfId="9665" xr:uid="{00000000-0005-0000-0000-0000DB250000}"/>
    <cellStyle name="Currency 4 3 2 2 5 5" xfId="9666" xr:uid="{00000000-0005-0000-0000-0000DC250000}"/>
    <cellStyle name="Currency 4 3 2 2 5 6" xfId="9667" xr:uid="{00000000-0005-0000-0000-0000DD250000}"/>
    <cellStyle name="Currency 4 3 2 2 6" xfId="9668" xr:uid="{00000000-0005-0000-0000-0000DE250000}"/>
    <cellStyle name="Currency 4 3 2 2 6 2" xfId="9669" xr:uid="{00000000-0005-0000-0000-0000DF250000}"/>
    <cellStyle name="Currency 4 3 2 2 6 2 2" xfId="9670" xr:uid="{00000000-0005-0000-0000-0000E0250000}"/>
    <cellStyle name="Currency 4 3 2 2 6 3" xfId="9671" xr:uid="{00000000-0005-0000-0000-0000E1250000}"/>
    <cellStyle name="Currency 4 3 2 2 6 3 2" xfId="9672" xr:uid="{00000000-0005-0000-0000-0000E2250000}"/>
    <cellStyle name="Currency 4 3 2 2 6 4" xfId="9673" xr:uid="{00000000-0005-0000-0000-0000E3250000}"/>
    <cellStyle name="Currency 4 3 2 2 6 5" xfId="9674" xr:uid="{00000000-0005-0000-0000-0000E4250000}"/>
    <cellStyle name="Currency 4 3 2 2 7" xfId="9675" xr:uid="{00000000-0005-0000-0000-0000E5250000}"/>
    <cellStyle name="Currency 4 3 2 2 7 2" xfId="9676" xr:uid="{00000000-0005-0000-0000-0000E6250000}"/>
    <cellStyle name="Currency 4 3 2 2 8" xfId="9677" xr:uid="{00000000-0005-0000-0000-0000E7250000}"/>
    <cellStyle name="Currency 4 3 2 2 8 2" xfId="9678" xr:uid="{00000000-0005-0000-0000-0000E8250000}"/>
    <cellStyle name="Currency 4 3 2 2 9" xfId="9679" xr:uid="{00000000-0005-0000-0000-0000E9250000}"/>
    <cellStyle name="Currency 4 3 2 2 9 2" xfId="9680" xr:uid="{00000000-0005-0000-0000-0000EA250000}"/>
    <cellStyle name="Currency 4 3 2 3" xfId="9681" xr:uid="{00000000-0005-0000-0000-0000EB250000}"/>
    <cellStyle name="Currency 4 3 2 3 10" xfId="9682" xr:uid="{00000000-0005-0000-0000-0000EC250000}"/>
    <cellStyle name="Currency 4 3 2 3 2" xfId="9683" xr:uid="{00000000-0005-0000-0000-0000ED250000}"/>
    <cellStyle name="Currency 4 3 2 3 2 2" xfId="9684" xr:uid="{00000000-0005-0000-0000-0000EE250000}"/>
    <cellStyle name="Currency 4 3 2 3 2 2 2" xfId="9685" xr:uid="{00000000-0005-0000-0000-0000EF250000}"/>
    <cellStyle name="Currency 4 3 2 3 2 3" xfId="9686" xr:uid="{00000000-0005-0000-0000-0000F0250000}"/>
    <cellStyle name="Currency 4 3 2 3 2 3 2" xfId="9687" xr:uid="{00000000-0005-0000-0000-0000F1250000}"/>
    <cellStyle name="Currency 4 3 2 3 2 4" xfId="9688" xr:uid="{00000000-0005-0000-0000-0000F2250000}"/>
    <cellStyle name="Currency 4 3 2 3 2 4 2" xfId="9689" xr:uid="{00000000-0005-0000-0000-0000F3250000}"/>
    <cellStyle name="Currency 4 3 2 3 2 5" xfId="9690" xr:uid="{00000000-0005-0000-0000-0000F4250000}"/>
    <cellStyle name="Currency 4 3 2 3 2 6" xfId="9691" xr:uid="{00000000-0005-0000-0000-0000F5250000}"/>
    <cellStyle name="Currency 4 3 2 3 3" xfId="9692" xr:uid="{00000000-0005-0000-0000-0000F6250000}"/>
    <cellStyle name="Currency 4 3 2 3 3 2" xfId="9693" xr:uid="{00000000-0005-0000-0000-0000F7250000}"/>
    <cellStyle name="Currency 4 3 2 3 3 2 2" xfId="9694" xr:uid="{00000000-0005-0000-0000-0000F8250000}"/>
    <cellStyle name="Currency 4 3 2 3 3 3" xfId="9695" xr:uid="{00000000-0005-0000-0000-0000F9250000}"/>
    <cellStyle name="Currency 4 3 2 3 3 3 2" xfId="9696" xr:uid="{00000000-0005-0000-0000-0000FA250000}"/>
    <cellStyle name="Currency 4 3 2 3 3 4" xfId="9697" xr:uid="{00000000-0005-0000-0000-0000FB250000}"/>
    <cellStyle name="Currency 4 3 2 3 3 4 2" xfId="9698" xr:uid="{00000000-0005-0000-0000-0000FC250000}"/>
    <cellStyle name="Currency 4 3 2 3 3 5" xfId="9699" xr:uid="{00000000-0005-0000-0000-0000FD250000}"/>
    <cellStyle name="Currency 4 3 2 3 3 6" xfId="9700" xr:uid="{00000000-0005-0000-0000-0000FE250000}"/>
    <cellStyle name="Currency 4 3 2 3 4" xfId="9701" xr:uid="{00000000-0005-0000-0000-0000FF250000}"/>
    <cellStyle name="Currency 4 3 2 3 4 2" xfId="9702" xr:uid="{00000000-0005-0000-0000-000000260000}"/>
    <cellStyle name="Currency 4 3 2 3 4 2 2" xfId="9703" xr:uid="{00000000-0005-0000-0000-000001260000}"/>
    <cellStyle name="Currency 4 3 2 3 4 3" xfId="9704" xr:uid="{00000000-0005-0000-0000-000002260000}"/>
    <cellStyle name="Currency 4 3 2 3 4 3 2" xfId="9705" xr:uid="{00000000-0005-0000-0000-000003260000}"/>
    <cellStyle name="Currency 4 3 2 3 4 4" xfId="9706" xr:uid="{00000000-0005-0000-0000-000004260000}"/>
    <cellStyle name="Currency 4 3 2 3 4 4 2" xfId="9707" xr:uid="{00000000-0005-0000-0000-000005260000}"/>
    <cellStyle name="Currency 4 3 2 3 4 5" xfId="9708" xr:uid="{00000000-0005-0000-0000-000006260000}"/>
    <cellStyle name="Currency 4 3 2 3 4 6" xfId="9709" xr:uid="{00000000-0005-0000-0000-000007260000}"/>
    <cellStyle name="Currency 4 3 2 3 5" xfId="9710" xr:uid="{00000000-0005-0000-0000-000008260000}"/>
    <cellStyle name="Currency 4 3 2 3 5 2" xfId="9711" xr:uid="{00000000-0005-0000-0000-000009260000}"/>
    <cellStyle name="Currency 4 3 2 3 5 2 2" xfId="9712" xr:uid="{00000000-0005-0000-0000-00000A260000}"/>
    <cellStyle name="Currency 4 3 2 3 5 3" xfId="9713" xr:uid="{00000000-0005-0000-0000-00000B260000}"/>
    <cellStyle name="Currency 4 3 2 3 5 3 2" xfId="9714" xr:uid="{00000000-0005-0000-0000-00000C260000}"/>
    <cellStyle name="Currency 4 3 2 3 5 4" xfId="9715" xr:uid="{00000000-0005-0000-0000-00000D260000}"/>
    <cellStyle name="Currency 4 3 2 3 5 5" xfId="9716" xr:uid="{00000000-0005-0000-0000-00000E260000}"/>
    <cellStyle name="Currency 4 3 2 3 6" xfId="9717" xr:uid="{00000000-0005-0000-0000-00000F260000}"/>
    <cellStyle name="Currency 4 3 2 3 6 2" xfId="9718" xr:uid="{00000000-0005-0000-0000-000010260000}"/>
    <cellStyle name="Currency 4 3 2 3 7" xfId="9719" xr:uid="{00000000-0005-0000-0000-000011260000}"/>
    <cellStyle name="Currency 4 3 2 3 7 2" xfId="9720" xr:uid="{00000000-0005-0000-0000-000012260000}"/>
    <cellStyle name="Currency 4 3 2 3 8" xfId="9721" xr:uid="{00000000-0005-0000-0000-000013260000}"/>
    <cellStyle name="Currency 4 3 2 3 8 2" xfId="9722" xr:uid="{00000000-0005-0000-0000-000014260000}"/>
    <cellStyle name="Currency 4 3 2 3 9" xfId="9723" xr:uid="{00000000-0005-0000-0000-000015260000}"/>
    <cellStyle name="Currency 4 3 2 4" xfId="9724" xr:uid="{00000000-0005-0000-0000-000016260000}"/>
    <cellStyle name="Currency 4 3 2 4 10" xfId="9725" xr:uid="{00000000-0005-0000-0000-000017260000}"/>
    <cellStyle name="Currency 4 3 2 4 2" xfId="9726" xr:uid="{00000000-0005-0000-0000-000018260000}"/>
    <cellStyle name="Currency 4 3 2 4 2 2" xfId="9727" xr:uid="{00000000-0005-0000-0000-000019260000}"/>
    <cellStyle name="Currency 4 3 2 4 2 2 2" xfId="9728" xr:uid="{00000000-0005-0000-0000-00001A260000}"/>
    <cellStyle name="Currency 4 3 2 4 2 3" xfId="9729" xr:uid="{00000000-0005-0000-0000-00001B260000}"/>
    <cellStyle name="Currency 4 3 2 4 2 3 2" xfId="9730" xr:uid="{00000000-0005-0000-0000-00001C260000}"/>
    <cellStyle name="Currency 4 3 2 4 2 4" xfId="9731" xr:uid="{00000000-0005-0000-0000-00001D260000}"/>
    <cellStyle name="Currency 4 3 2 4 2 4 2" xfId="9732" xr:uid="{00000000-0005-0000-0000-00001E260000}"/>
    <cellStyle name="Currency 4 3 2 4 2 5" xfId="9733" xr:uid="{00000000-0005-0000-0000-00001F260000}"/>
    <cellStyle name="Currency 4 3 2 4 2 6" xfId="9734" xr:uid="{00000000-0005-0000-0000-000020260000}"/>
    <cellStyle name="Currency 4 3 2 4 3" xfId="9735" xr:uid="{00000000-0005-0000-0000-000021260000}"/>
    <cellStyle name="Currency 4 3 2 4 3 2" xfId="9736" xr:uid="{00000000-0005-0000-0000-000022260000}"/>
    <cellStyle name="Currency 4 3 2 4 3 2 2" xfId="9737" xr:uid="{00000000-0005-0000-0000-000023260000}"/>
    <cellStyle name="Currency 4 3 2 4 3 3" xfId="9738" xr:uid="{00000000-0005-0000-0000-000024260000}"/>
    <cellStyle name="Currency 4 3 2 4 3 3 2" xfId="9739" xr:uid="{00000000-0005-0000-0000-000025260000}"/>
    <cellStyle name="Currency 4 3 2 4 3 4" xfId="9740" xr:uid="{00000000-0005-0000-0000-000026260000}"/>
    <cellStyle name="Currency 4 3 2 4 3 4 2" xfId="9741" xr:uid="{00000000-0005-0000-0000-000027260000}"/>
    <cellStyle name="Currency 4 3 2 4 3 5" xfId="9742" xr:uid="{00000000-0005-0000-0000-000028260000}"/>
    <cellStyle name="Currency 4 3 2 4 3 6" xfId="9743" xr:uid="{00000000-0005-0000-0000-000029260000}"/>
    <cellStyle name="Currency 4 3 2 4 4" xfId="9744" xr:uid="{00000000-0005-0000-0000-00002A260000}"/>
    <cellStyle name="Currency 4 3 2 4 4 2" xfId="9745" xr:uid="{00000000-0005-0000-0000-00002B260000}"/>
    <cellStyle name="Currency 4 3 2 4 4 2 2" xfId="9746" xr:uid="{00000000-0005-0000-0000-00002C260000}"/>
    <cellStyle name="Currency 4 3 2 4 4 3" xfId="9747" xr:uid="{00000000-0005-0000-0000-00002D260000}"/>
    <cellStyle name="Currency 4 3 2 4 4 3 2" xfId="9748" xr:uid="{00000000-0005-0000-0000-00002E260000}"/>
    <cellStyle name="Currency 4 3 2 4 4 4" xfId="9749" xr:uid="{00000000-0005-0000-0000-00002F260000}"/>
    <cellStyle name="Currency 4 3 2 4 4 4 2" xfId="9750" xr:uid="{00000000-0005-0000-0000-000030260000}"/>
    <cellStyle name="Currency 4 3 2 4 4 5" xfId="9751" xr:uid="{00000000-0005-0000-0000-000031260000}"/>
    <cellStyle name="Currency 4 3 2 4 4 6" xfId="9752" xr:uid="{00000000-0005-0000-0000-000032260000}"/>
    <cellStyle name="Currency 4 3 2 4 5" xfId="9753" xr:uid="{00000000-0005-0000-0000-000033260000}"/>
    <cellStyle name="Currency 4 3 2 4 5 2" xfId="9754" xr:uid="{00000000-0005-0000-0000-000034260000}"/>
    <cellStyle name="Currency 4 3 2 4 5 2 2" xfId="9755" xr:uid="{00000000-0005-0000-0000-000035260000}"/>
    <cellStyle name="Currency 4 3 2 4 5 3" xfId="9756" xr:uid="{00000000-0005-0000-0000-000036260000}"/>
    <cellStyle name="Currency 4 3 2 4 5 3 2" xfId="9757" xr:uid="{00000000-0005-0000-0000-000037260000}"/>
    <cellStyle name="Currency 4 3 2 4 5 4" xfId="9758" xr:uid="{00000000-0005-0000-0000-000038260000}"/>
    <cellStyle name="Currency 4 3 2 4 5 5" xfId="9759" xr:uid="{00000000-0005-0000-0000-000039260000}"/>
    <cellStyle name="Currency 4 3 2 4 6" xfId="9760" xr:uid="{00000000-0005-0000-0000-00003A260000}"/>
    <cellStyle name="Currency 4 3 2 4 6 2" xfId="9761" xr:uid="{00000000-0005-0000-0000-00003B260000}"/>
    <cellStyle name="Currency 4 3 2 4 7" xfId="9762" xr:uid="{00000000-0005-0000-0000-00003C260000}"/>
    <cellStyle name="Currency 4 3 2 4 7 2" xfId="9763" xr:uid="{00000000-0005-0000-0000-00003D260000}"/>
    <cellStyle name="Currency 4 3 2 4 8" xfId="9764" xr:uid="{00000000-0005-0000-0000-00003E260000}"/>
    <cellStyle name="Currency 4 3 2 4 8 2" xfId="9765" xr:uid="{00000000-0005-0000-0000-00003F260000}"/>
    <cellStyle name="Currency 4 3 2 4 9" xfId="9766" xr:uid="{00000000-0005-0000-0000-000040260000}"/>
    <cellStyle name="Currency 4 3 2 5" xfId="9767" xr:uid="{00000000-0005-0000-0000-000041260000}"/>
    <cellStyle name="Currency 4 3 2 5 2" xfId="9768" xr:uid="{00000000-0005-0000-0000-000042260000}"/>
    <cellStyle name="Currency 4 3 2 5 2 2" xfId="9769" xr:uid="{00000000-0005-0000-0000-000043260000}"/>
    <cellStyle name="Currency 4 3 2 5 3" xfId="9770" xr:uid="{00000000-0005-0000-0000-000044260000}"/>
    <cellStyle name="Currency 4 3 2 5 3 2" xfId="9771" xr:uid="{00000000-0005-0000-0000-000045260000}"/>
    <cellStyle name="Currency 4 3 2 5 4" xfId="9772" xr:uid="{00000000-0005-0000-0000-000046260000}"/>
    <cellStyle name="Currency 4 3 2 5 4 2" xfId="9773" xr:uid="{00000000-0005-0000-0000-000047260000}"/>
    <cellStyle name="Currency 4 3 2 5 5" xfId="9774" xr:uid="{00000000-0005-0000-0000-000048260000}"/>
    <cellStyle name="Currency 4 3 2 5 6" xfId="9775" xr:uid="{00000000-0005-0000-0000-000049260000}"/>
    <cellStyle name="Currency 4 3 2 6" xfId="9776" xr:uid="{00000000-0005-0000-0000-00004A260000}"/>
    <cellStyle name="Currency 4 3 2 6 2" xfId="9777" xr:uid="{00000000-0005-0000-0000-00004B260000}"/>
    <cellStyle name="Currency 4 3 2 6 2 2" xfId="9778" xr:uid="{00000000-0005-0000-0000-00004C260000}"/>
    <cellStyle name="Currency 4 3 2 6 3" xfId="9779" xr:uid="{00000000-0005-0000-0000-00004D260000}"/>
    <cellStyle name="Currency 4 3 2 6 3 2" xfId="9780" xr:uid="{00000000-0005-0000-0000-00004E260000}"/>
    <cellStyle name="Currency 4 3 2 6 4" xfId="9781" xr:uid="{00000000-0005-0000-0000-00004F260000}"/>
    <cellStyle name="Currency 4 3 2 6 4 2" xfId="9782" xr:uid="{00000000-0005-0000-0000-000050260000}"/>
    <cellStyle name="Currency 4 3 2 6 5" xfId="9783" xr:uid="{00000000-0005-0000-0000-000051260000}"/>
    <cellStyle name="Currency 4 3 2 6 6" xfId="9784" xr:uid="{00000000-0005-0000-0000-000052260000}"/>
    <cellStyle name="Currency 4 3 2 7" xfId="9785" xr:uid="{00000000-0005-0000-0000-000053260000}"/>
    <cellStyle name="Currency 4 3 2 7 2" xfId="9786" xr:uid="{00000000-0005-0000-0000-000054260000}"/>
    <cellStyle name="Currency 4 3 2 7 2 2" xfId="9787" xr:uid="{00000000-0005-0000-0000-000055260000}"/>
    <cellStyle name="Currency 4 3 2 7 3" xfId="9788" xr:uid="{00000000-0005-0000-0000-000056260000}"/>
    <cellStyle name="Currency 4 3 2 7 3 2" xfId="9789" xr:uid="{00000000-0005-0000-0000-000057260000}"/>
    <cellStyle name="Currency 4 3 2 7 4" xfId="9790" xr:uid="{00000000-0005-0000-0000-000058260000}"/>
    <cellStyle name="Currency 4 3 2 7 4 2" xfId="9791" xr:uid="{00000000-0005-0000-0000-000059260000}"/>
    <cellStyle name="Currency 4 3 2 7 5" xfId="9792" xr:uid="{00000000-0005-0000-0000-00005A260000}"/>
    <cellStyle name="Currency 4 3 2 7 6" xfId="9793" xr:uid="{00000000-0005-0000-0000-00005B260000}"/>
    <cellStyle name="Currency 4 3 2 8" xfId="9794" xr:uid="{00000000-0005-0000-0000-00005C260000}"/>
    <cellStyle name="Currency 4 3 2 8 2" xfId="9795" xr:uid="{00000000-0005-0000-0000-00005D260000}"/>
    <cellStyle name="Currency 4 3 2 8 2 2" xfId="9796" xr:uid="{00000000-0005-0000-0000-00005E260000}"/>
    <cellStyle name="Currency 4 3 2 8 3" xfId="9797" xr:uid="{00000000-0005-0000-0000-00005F260000}"/>
    <cellStyle name="Currency 4 3 2 8 3 2" xfId="9798" xr:uid="{00000000-0005-0000-0000-000060260000}"/>
    <cellStyle name="Currency 4 3 2 8 4" xfId="9799" xr:uid="{00000000-0005-0000-0000-000061260000}"/>
    <cellStyle name="Currency 4 3 2 8 5" xfId="9800" xr:uid="{00000000-0005-0000-0000-000062260000}"/>
    <cellStyle name="Currency 4 3 2 9" xfId="9801" xr:uid="{00000000-0005-0000-0000-000063260000}"/>
    <cellStyle name="Currency 4 3 2 9 2" xfId="9802" xr:uid="{00000000-0005-0000-0000-000064260000}"/>
    <cellStyle name="Currency 4 3 3" xfId="9803" xr:uid="{00000000-0005-0000-0000-000065260000}"/>
    <cellStyle name="Currency 4 3 3 10" xfId="9804" xr:uid="{00000000-0005-0000-0000-000066260000}"/>
    <cellStyle name="Currency 4 3 3 10 2" xfId="9805" xr:uid="{00000000-0005-0000-0000-000067260000}"/>
    <cellStyle name="Currency 4 3 3 11" xfId="9806" xr:uid="{00000000-0005-0000-0000-000068260000}"/>
    <cellStyle name="Currency 4 3 3 11 2" xfId="9807" xr:uid="{00000000-0005-0000-0000-000069260000}"/>
    <cellStyle name="Currency 4 3 3 12" xfId="9808" xr:uid="{00000000-0005-0000-0000-00006A260000}"/>
    <cellStyle name="Currency 4 3 3 13" xfId="9809" xr:uid="{00000000-0005-0000-0000-00006B260000}"/>
    <cellStyle name="Currency 4 3 3 2" xfId="9810" xr:uid="{00000000-0005-0000-0000-00006C260000}"/>
    <cellStyle name="Currency 4 3 3 2 10" xfId="9811" xr:uid="{00000000-0005-0000-0000-00006D260000}"/>
    <cellStyle name="Currency 4 3 3 2 11" xfId="9812" xr:uid="{00000000-0005-0000-0000-00006E260000}"/>
    <cellStyle name="Currency 4 3 3 2 2" xfId="9813" xr:uid="{00000000-0005-0000-0000-00006F260000}"/>
    <cellStyle name="Currency 4 3 3 2 2 2" xfId="9814" xr:uid="{00000000-0005-0000-0000-000070260000}"/>
    <cellStyle name="Currency 4 3 3 2 2 2 2" xfId="9815" xr:uid="{00000000-0005-0000-0000-000071260000}"/>
    <cellStyle name="Currency 4 3 3 2 2 3" xfId="9816" xr:uid="{00000000-0005-0000-0000-000072260000}"/>
    <cellStyle name="Currency 4 3 3 2 2 3 2" xfId="9817" xr:uid="{00000000-0005-0000-0000-000073260000}"/>
    <cellStyle name="Currency 4 3 3 2 2 4" xfId="9818" xr:uid="{00000000-0005-0000-0000-000074260000}"/>
    <cellStyle name="Currency 4 3 3 2 2 4 2" xfId="9819" xr:uid="{00000000-0005-0000-0000-000075260000}"/>
    <cellStyle name="Currency 4 3 3 2 2 5" xfId="9820" xr:uid="{00000000-0005-0000-0000-000076260000}"/>
    <cellStyle name="Currency 4 3 3 2 2 6" xfId="9821" xr:uid="{00000000-0005-0000-0000-000077260000}"/>
    <cellStyle name="Currency 4 3 3 2 3" xfId="9822" xr:uid="{00000000-0005-0000-0000-000078260000}"/>
    <cellStyle name="Currency 4 3 3 2 3 2" xfId="9823" xr:uid="{00000000-0005-0000-0000-000079260000}"/>
    <cellStyle name="Currency 4 3 3 2 3 2 2" xfId="9824" xr:uid="{00000000-0005-0000-0000-00007A260000}"/>
    <cellStyle name="Currency 4 3 3 2 3 3" xfId="9825" xr:uid="{00000000-0005-0000-0000-00007B260000}"/>
    <cellStyle name="Currency 4 3 3 2 3 3 2" xfId="9826" xr:uid="{00000000-0005-0000-0000-00007C260000}"/>
    <cellStyle name="Currency 4 3 3 2 3 4" xfId="9827" xr:uid="{00000000-0005-0000-0000-00007D260000}"/>
    <cellStyle name="Currency 4 3 3 2 3 4 2" xfId="9828" xr:uid="{00000000-0005-0000-0000-00007E260000}"/>
    <cellStyle name="Currency 4 3 3 2 3 5" xfId="9829" xr:uid="{00000000-0005-0000-0000-00007F260000}"/>
    <cellStyle name="Currency 4 3 3 2 3 6" xfId="9830" xr:uid="{00000000-0005-0000-0000-000080260000}"/>
    <cellStyle name="Currency 4 3 3 2 4" xfId="9831" xr:uid="{00000000-0005-0000-0000-000081260000}"/>
    <cellStyle name="Currency 4 3 3 2 4 2" xfId="9832" xr:uid="{00000000-0005-0000-0000-000082260000}"/>
    <cellStyle name="Currency 4 3 3 2 4 2 2" xfId="9833" xr:uid="{00000000-0005-0000-0000-000083260000}"/>
    <cellStyle name="Currency 4 3 3 2 4 3" xfId="9834" xr:uid="{00000000-0005-0000-0000-000084260000}"/>
    <cellStyle name="Currency 4 3 3 2 4 3 2" xfId="9835" xr:uid="{00000000-0005-0000-0000-000085260000}"/>
    <cellStyle name="Currency 4 3 3 2 4 4" xfId="9836" xr:uid="{00000000-0005-0000-0000-000086260000}"/>
    <cellStyle name="Currency 4 3 3 2 4 4 2" xfId="9837" xr:uid="{00000000-0005-0000-0000-000087260000}"/>
    <cellStyle name="Currency 4 3 3 2 4 5" xfId="9838" xr:uid="{00000000-0005-0000-0000-000088260000}"/>
    <cellStyle name="Currency 4 3 3 2 4 6" xfId="9839" xr:uid="{00000000-0005-0000-0000-000089260000}"/>
    <cellStyle name="Currency 4 3 3 2 5" xfId="9840" xr:uid="{00000000-0005-0000-0000-00008A260000}"/>
    <cellStyle name="Currency 4 3 3 2 5 2" xfId="9841" xr:uid="{00000000-0005-0000-0000-00008B260000}"/>
    <cellStyle name="Currency 4 3 3 2 5 2 2" xfId="9842" xr:uid="{00000000-0005-0000-0000-00008C260000}"/>
    <cellStyle name="Currency 4 3 3 2 5 3" xfId="9843" xr:uid="{00000000-0005-0000-0000-00008D260000}"/>
    <cellStyle name="Currency 4 3 3 2 5 3 2" xfId="9844" xr:uid="{00000000-0005-0000-0000-00008E260000}"/>
    <cellStyle name="Currency 4 3 3 2 5 4" xfId="9845" xr:uid="{00000000-0005-0000-0000-00008F260000}"/>
    <cellStyle name="Currency 4 3 3 2 5 4 2" xfId="9846" xr:uid="{00000000-0005-0000-0000-000090260000}"/>
    <cellStyle name="Currency 4 3 3 2 5 5" xfId="9847" xr:uid="{00000000-0005-0000-0000-000091260000}"/>
    <cellStyle name="Currency 4 3 3 2 5 6" xfId="9848" xr:uid="{00000000-0005-0000-0000-000092260000}"/>
    <cellStyle name="Currency 4 3 3 2 6" xfId="9849" xr:uid="{00000000-0005-0000-0000-000093260000}"/>
    <cellStyle name="Currency 4 3 3 2 6 2" xfId="9850" xr:uid="{00000000-0005-0000-0000-000094260000}"/>
    <cellStyle name="Currency 4 3 3 2 6 2 2" xfId="9851" xr:uid="{00000000-0005-0000-0000-000095260000}"/>
    <cellStyle name="Currency 4 3 3 2 6 3" xfId="9852" xr:uid="{00000000-0005-0000-0000-000096260000}"/>
    <cellStyle name="Currency 4 3 3 2 6 3 2" xfId="9853" xr:uid="{00000000-0005-0000-0000-000097260000}"/>
    <cellStyle name="Currency 4 3 3 2 6 4" xfId="9854" xr:uid="{00000000-0005-0000-0000-000098260000}"/>
    <cellStyle name="Currency 4 3 3 2 6 5" xfId="9855" xr:uid="{00000000-0005-0000-0000-000099260000}"/>
    <cellStyle name="Currency 4 3 3 2 7" xfId="9856" xr:uid="{00000000-0005-0000-0000-00009A260000}"/>
    <cellStyle name="Currency 4 3 3 2 7 2" xfId="9857" xr:uid="{00000000-0005-0000-0000-00009B260000}"/>
    <cellStyle name="Currency 4 3 3 2 8" xfId="9858" xr:uid="{00000000-0005-0000-0000-00009C260000}"/>
    <cellStyle name="Currency 4 3 3 2 8 2" xfId="9859" xr:uid="{00000000-0005-0000-0000-00009D260000}"/>
    <cellStyle name="Currency 4 3 3 2 9" xfId="9860" xr:uid="{00000000-0005-0000-0000-00009E260000}"/>
    <cellStyle name="Currency 4 3 3 2 9 2" xfId="9861" xr:uid="{00000000-0005-0000-0000-00009F260000}"/>
    <cellStyle name="Currency 4 3 3 3" xfId="9862" xr:uid="{00000000-0005-0000-0000-0000A0260000}"/>
    <cellStyle name="Currency 4 3 3 3 10" xfId="9863" xr:uid="{00000000-0005-0000-0000-0000A1260000}"/>
    <cellStyle name="Currency 4 3 3 3 2" xfId="9864" xr:uid="{00000000-0005-0000-0000-0000A2260000}"/>
    <cellStyle name="Currency 4 3 3 3 2 2" xfId="9865" xr:uid="{00000000-0005-0000-0000-0000A3260000}"/>
    <cellStyle name="Currency 4 3 3 3 2 2 2" xfId="9866" xr:uid="{00000000-0005-0000-0000-0000A4260000}"/>
    <cellStyle name="Currency 4 3 3 3 2 3" xfId="9867" xr:uid="{00000000-0005-0000-0000-0000A5260000}"/>
    <cellStyle name="Currency 4 3 3 3 2 3 2" xfId="9868" xr:uid="{00000000-0005-0000-0000-0000A6260000}"/>
    <cellStyle name="Currency 4 3 3 3 2 4" xfId="9869" xr:uid="{00000000-0005-0000-0000-0000A7260000}"/>
    <cellStyle name="Currency 4 3 3 3 2 4 2" xfId="9870" xr:uid="{00000000-0005-0000-0000-0000A8260000}"/>
    <cellStyle name="Currency 4 3 3 3 2 5" xfId="9871" xr:uid="{00000000-0005-0000-0000-0000A9260000}"/>
    <cellStyle name="Currency 4 3 3 3 2 6" xfId="9872" xr:uid="{00000000-0005-0000-0000-0000AA260000}"/>
    <cellStyle name="Currency 4 3 3 3 3" xfId="9873" xr:uid="{00000000-0005-0000-0000-0000AB260000}"/>
    <cellStyle name="Currency 4 3 3 3 3 2" xfId="9874" xr:uid="{00000000-0005-0000-0000-0000AC260000}"/>
    <cellStyle name="Currency 4 3 3 3 3 2 2" xfId="9875" xr:uid="{00000000-0005-0000-0000-0000AD260000}"/>
    <cellStyle name="Currency 4 3 3 3 3 3" xfId="9876" xr:uid="{00000000-0005-0000-0000-0000AE260000}"/>
    <cellStyle name="Currency 4 3 3 3 3 3 2" xfId="9877" xr:uid="{00000000-0005-0000-0000-0000AF260000}"/>
    <cellStyle name="Currency 4 3 3 3 3 4" xfId="9878" xr:uid="{00000000-0005-0000-0000-0000B0260000}"/>
    <cellStyle name="Currency 4 3 3 3 3 4 2" xfId="9879" xr:uid="{00000000-0005-0000-0000-0000B1260000}"/>
    <cellStyle name="Currency 4 3 3 3 3 5" xfId="9880" xr:uid="{00000000-0005-0000-0000-0000B2260000}"/>
    <cellStyle name="Currency 4 3 3 3 3 6" xfId="9881" xr:uid="{00000000-0005-0000-0000-0000B3260000}"/>
    <cellStyle name="Currency 4 3 3 3 4" xfId="9882" xr:uid="{00000000-0005-0000-0000-0000B4260000}"/>
    <cellStyle name="Currency 4 3 3 3 4 2" xfId="9883" xr:uid="{00000000-0005-0000-0000-0000B5260000}"/>
    <cellStyle name="Currency 4 3 3 3 4 2 2" xfId="9884" xr:uid="{00000000-0005-0000-0000-0000B6260000}"/>
    <cellStyle name="Currency 4 3 3 3 4 3" xfId="9885" xr:uid="{00000000-0005-0000-0000-0000B7260000}"/>
    <cellStyle name="Currency 4 3 3 3 4 3 2" xfId="9886" xr:uid="{00000000-0005-0000-0000-0000B8260000}"/>
    <cellStyle name="Currency 4 3 3 3 4 4" xfId="9887" xr:uid="{00000000-0005-0000-0000-0000B9260000}"/>
    <cellStyle name="Currency 4 3 3 3 4 4 2" xfId="9888" xr:uid="{00000000-0005-0000-0000-0000BA260000}"/>
    <cellStyle name="Currency 4 3 3 3 4 5" xfId="9889" xr:uid="{00000000-0005-0000-0000-0000BB260000}"/>
    <cellStyle name="Currency 4 3 3 3 4 6" xfId="9890" xr:uid="{00000000-0005-0000-0000-0000BC260000}"/>
    <cellStyle name="Currency 4 3 3 3 5" xfId="9891" xr:uid="{00000000-0005-0000-0000-0000BD260000}"/>
    <cellStyle name="Currency 4 3 3 3 5 2" xfId="9892" xr:uid="{00000000-0005-0000-0000-0000BE260000}"/>
    <cellStyle name="Currency 4 3 3 3 5 2 2" xfId="9893" xr:uid="{00000000-0005-0000-0000-0000BF260000}"/>
    <cellStyle name="Currency 4 3 3 3 5 3" xfId="9894" xr:uid="{00000000-0005-0000-0000-0000C0260000}"/>
    <cellStyle name="Currency 4 3 3 3 5 3 2" xfId="9895" xr:uid="{00000000-0005-0000-0000-0000C1260000}"/>
    <cellStyle name="Currency 4 3 3 3 5 4" xfId="9896" xr:uid="{00000000-0005-0000-0000-0000C2260000}"/>
    <cellStyle name="Currency 4 3 3 3 5 5" xfId="9897" xr:uid="{00000000-0005-0000-0000-0000C3260000}"/>
    <cellStyle name="Currency 4 3 3 3 6" xfId="9898" xr:uid="{00000000-0005-0000-0000-0000C4260000}"/>
    <cellStyle name="Currency 4 3 3 3 6 2" xfId="9899" xr:uid="{00000000-0005-0000-0000-0000C5260000}"/>
    <cellStyle name="Currency 4 3 3 3 7" xfId="9900" xr:uid="{00000000-0005-0000-0000-0000C6260000}"/>
    <cellStyle name="Currency 4 3 3 3 7 2" xfId="9901" xr:uid="{00000000-0005-0000-0000-0000C7260000}"/>
    <cellStyle name="Currency 4 3 3 3 8" xfId="9902" xr:uid="{00000000-0005-0000-0000-0000C8260000}"/>
    <cellStyle name="Currency 4 3 3 3 8 2" xfId="9903" xr:uid="{00000000-0005-0000-0000-0000C9260000}"/>
    <cellStyle name="Currency 4 3 3 3 9" xfId="9904" xr:uid="{00000000-0005-0000-0000-0000CA260000}"/>
    <cellStyle name="Currency 4 3 3 4" xfId="9905" xr:uid="{00000000-0005-0000-0000-0000CB260000}"/>
    <cellStyle name="Currency 4 3 3 4 10" xfId="9906" xr:uid="{00000000-0005-0000-0000-0000CC260000}"/>
    <cellStyle name="Currency 4 3 3 4 2" xfId="9907" xr:uid="{00000000-0005-0000-0000-0000CD260000}"/>
    <cellStyle name="Currency 4 3 3 4 2 2" xfId="9908" xr:uid="{00000000-0005-0000-0000-0000CE260000}"/>
    <cellStyle name="Currency 4 3 3 4 2 2 2" xfId="9909" xr:uid="{00000000-0005-0000-0000-0000CF260000}"/>
    <cellStyle name="Currency 4 3 3 4 2 3" xfId="9910" xr:uid="{00000000-0005-0000-0000-0000D0260000}"/>
    <cellStyle name="Currency 4 3 3 4 2 3 2" xfId="9911" xr:uid="{00000000-0005-0000-0000-0000D1260000}"/>
    <cellStyle name="Currency 4 3 3 4 2 4" xfId="9912" xr:uid="{00000000-0005-0000-0000-0000D2260000}"/>
    <cellStyle name="Currency 4 3 3 4 2 4 2" xfId="9913" xr:uid="{00000000-0005-0000-0000-0000D3260000}"/>
    <cellStyle name="Currency 4 3 3 4 2 5" xfId="9914" xr:uid="{00000000-0005-0000-0000-0000D4260000}"/>
    <cellStyle name="Currency 4 3 3 4 2 6" xfId="9915" xr:uid="{00000000-0005-0000-0000-0000D5260000}"/>
    <cellStyle name="Currency 4 3 3 4 3" xfId="9916" xr:uid="{00000000-0005-0000-0000-0000D6260000}"/>
    <cellStyle name="Currency 4 3 3 4 3 2" xfId="9917" xr:uid="{00000000-0005-0000-0000-0000D7260000}"/>
    <cellStyle name="Currency 4 3 3 4 3 2 2" xfId="9918" xr:uid="{00000000-0005-0000-0000-0000D8260000}"/>
    <cellStyle name="Currency 4 3 3 4 3 3" xfId="9919" xr:uid="{00000000-0005-0000-0000-0000D9260000}"/>
    <cellStyle name="Currency 4 3 3 4 3 3 2" xfId="9920" xr:uid="{00000000-0005-0000-0000-0000DA260000}"/>
    <cellStyle name="Currency 4 3 3 4 3 4" xfId="9921" xr:uid="{00000000-0005-0000-0000-0000DB260000}"/>
    <cellStyle name="Currency 4 3 3 4 3 4 2" xfId="9922" xr:uid="{00000000-0005-0000-0000-0000DC260000}"/>
    <cellStyle name="Currency 4 3 3 4 3 5" xfId="9923" xr:uid="{00000000-0005-0000-0000-0000DD260000}"/>
    <cellStyle name="Currency 4 3 3 4 3 6" xfId="9924" xr:uid="{00000000-0005-0000-0000-0000DE260000}"/>
    <cellStyle name="Currency 4 3 3 4 4" xfId="9925" xr:uid="{00000000-0005-0000-0000-0000DF260000}"/>
    <cellStyle name="Currency 4 3 3 4 4 2" xfId="9926" xr:uid="{00000000-0005-0000-0000-0000E0260000}"/>
    <cellStyle name="Currency 4 3 3 4 4 2 2" xfId="9927" xr:uid="{00000000-0005-0000-0000-0000E1260000}"/>
    <cellStyle name="Currency 4 3 3 4 4 3" xfId="9928" xr:uid="{00000000-0005-0000-0000-0000E2260000}"/>
    <cellStyle name="Currency 4 3 3 4 4 3 2" xfId="9929" xr:uid="{00000000-0005-0000-0000-0000E3260000}"/>
    <cellStyle name="Currency 4 3 3 4 4 4" xfId="9930" xr:uid="{00000000-0005-0000-0000-0000E4260000}"/>
    <cellStyle name="Currency 4 3 3 4 4 4 2" xfId="9931" xr:uid="{00000000-0005-0000-0000-0000E5260000}"/>
    <cellStyle name="Currency 4 3 3 4 4 5" xfId="9932" xr:uid="{00000000-0005-0000-0000-0000E6260000}"/>
    <cellStyle name="Currency 4 3 3 4 4 6" xfId="9933" xr:uid="{00000000-0005-0000-0000-0000E7260000}"/>
    <cellStyle name="Currency 4 3 3 4 5" xfId="9934" xr:uid="{00000000-0005-0000-0000-0000E8260000}"/>
    <cellStyle name="Currency 4 3 3 4 5 2" xfId="9935" xr:uid="{00000000-0005-0000-0000-0000E9260000}"/>
    <cellStyle name="Currency 4 3 3 4 5 2 2" xfId="9936" xr:uid="{00000000-0005-0000-0000-0000EA260000}"/>
    <cellStyle name="Currency 4 3 3 4 5 3" xfId="9937" xr:uid="{00000000-0005-0000-0000-0000EB260000}"/>
    <cellStyle name="Currency 4 3 3 4 5 3 2" xfId="9938" xr:uid="{00000000-0005-0000-0000-0000EC260000}"/>
    <cellStyle name="Currency 4 3 3 4 5 4" xfId="9939" xr:uid="{00000000-0005-0000-0000-0000ED260000}"/>
    <cellStyle name="Currency 4 3 3 4 5 5" xfId="9940" xr:uid="{00000000-0005-0000-0000-0000EE260000}"/>
    <cellStyle name="Currency 4 3 3 4 6" xfId="9941" xr:uid="{00000000-0005-0000-0000-0000EF260000}"/>
    <cellStyle name="Currency 4 3 3 4 6 2" xfId="9942" xr:uid="{00000000-0005-0000-0000-0000F0260000}"/>
    <cellStyle name="Currency 4 3 3 4 7" xfId="9943" xr:uid="{00000000-0005-0000-0000-0000F1260000}"/>
    <cellStyle name="Currency 4 3 3 4 7 2" xfId="9944" xr:uid="{00000000-0005-0000-0000-0000F2260000}"/>
    <cellStyle name="Currency 4 3 3 4 8" xfId="9945" xr:uid="{00000000-0005-0000-0000-0000F3260000}"/>
    <cellStyle name="Currency 4 3 3 4 8 2" xfId="9946" xr:uid="{00000000-0005-0000-0000-0000F4260000}"/>
    <cellStyle name="Currency 4 3 3 4 9" xfId="9947" xr:uid="{00000000-0005-0000-0000-0000F5260000}"/>
    <cellStyle name="Currency 4 3 3 5" xfId="9948" xr:uid="{00000000-0005-0000-0000-0000F6260000}"/>
    <cellStyle name="Currency 4 3 3 5 2" xfId="9949" xr:uid="{00000000-0005-0000-0000-0000F7260000}"/>
    <cellStyle name="Currency 4 3 3 5 2 2" xfId="9950" xr:uid="{00000000-0005-0000-0000-0000F8260000}"/>
    <cellStyle name="Currency 4 3 3 5 3" xfId="9951" xr:uid="{00000000-0005-0000-0000-0000F9260000}"/>
    <cellStyle name="Currency 4 3 3 5 3 2" xfId="9952" xr:uid="{00000000-0005-0000-0000-0000FA260000}"/>
    <cellStyle name="Currency 4 3 3 5 4" xfId="9953" xr:uid="{00000000-0005-0000-0000-0000FB260000}"/>
    <cellStyle name="Currency 4 3 3 5 4 2" xfId="9954" xr:uid="{00000000-0005-0000-0000-0000FC260000}"/>
    <cellStyle name="Currency 4 3 3 5 5" xfId="9955" xr:uid="{00000000-0005-0000-0000-0000FD260000}"/>
    <cellStyle name="Currency 4 3 3 5 6" xfId="9956" xr:uid="{00000000-0005-0000-0000-0000FE260000}"/>
    <cellStyle name="Currency 4 3 3 6" xfId="9957" xr:uid="{00000000-0005-0000-0000-0000FF260000}"/>
    <cellStyle name="Currency 4 3 3 6 2" xfId="9958" xr:uid="{00000000-0005-0000-0000-000000270000}"/>
    <cellStyle name="Currency 4 3 3 6 2 2" xfId="9959" xr:uid="{00000000-0005-0000-0000-000001270000}"/>
    <cellStyle name="Currency 4 3 3 6 3" xfId="9960" xr:uid="{00000000-0005-0000-0000-000002270000}"/>
    <cellStyle name="Currency 4 3 3 6 3 2" xfId="9961" xr:uid="{00000000-0005-0000-0000-000003270000}"/>
    <cellStyle name="Currency 4 3 3 6 4" xfId="9962" xr:uid="{00000000-0005-0000-0000-000004270000}"/>
    <cellStyle name="Currency 4 3 3 6 4 2" xfId="9963" xr:uid="{00000000-0005-0000-0000-000005270000}"/>
    <cellStyle name="Currency 4 3 3 6 5" xfId="9964" xr:uid="{00000000-0005-0000-0000-000006270000}"/>
    <cellStyle name="Currency 4 3 3 6 6" xfId="9965" xr:uid="{00000000-0005-0000-0000-000007270000}"/>
    <cellStyle name="Currency 4 3 3 7" xfId="9966" xr:uid="{00000000-0005-0000-0000-000008270000}"/>
    <cellStyle name="Currency 4 3 3 7 2" xfId="9967" xr:uid="{00000000-0005-0000-0000-000009270000}"/>
    <cellStyle name="Currency 4 3 3 7 2 2" xfId="9968" xr:uid="{00000000-0005-0000-0000-00000A270000}"/>
    <cellStyle name="Currency 4 3 3 7 3" xfId="9969" xr:uid="{00000000-0005-0000-0000-00000B270000}"/>
    <cellStyle name="Currency 4 3 3 7 3 2" xfId="9970" xr:uid="{00000000-0005-0000-0000-00000C270000}"/>
    <cellStyle name="Currency 4 3 3 7 4" xfId="9971" xr:uid="{00000000-0005-0000-0000-00000D270000}"/>
    <cellStyle name="Currency 4 3 3 7 4 2" xfId="9972" xr:uid="{00000000-0005-0000-0000-00000E270000}"/>
    <cellStyle name="Currency 4 3 3 7 5" xfId="9973" xr:uid="{00000000-0005-0000-0000-00000F270000}"/>
    <cellStyle name="Currency 4 3 3 7 6" xfId="9974" xr:uid="{00000000-0005-0000-0000-000010270000}"/>
    <cellStyle name="Currency 4 3 3 8" xfId="9975" xr:uid="{00000000-0005-0000-0000-000011270000}"/>
    <cellStyle name="Currency 4 3 3 8 2" xfId="9976" xr:uid="{00000000-0005-0000-0000-000012270000}"/>
    <cellStyle name="Currency 4 3 3 8 2 2" xfId="9977" xr:uid="{00000000-0005-0000-0000-000013270000}"/>
    <cellStyle name="Currency 4 3 3 8 3" xfId="9978" xr:uid="{00000000-0005-0000-0000-000014270000}"/>
    <cellStyle name="Currency 4 3 3 8 3 2" xfId="9979" xr:uid="{00000000-0005-0000-0000-000015270000}"/>
    <cellStyle name="Currency 4 3 3 8 4" xfId="9980" xr:uid="{00000000-0005-0000-0000-000016270000}"/>
    <cellStyle name="Currency 4 3 3 8 5" xfId="9981" xr:uid="{00000000-0005-0000-0000-000017270000}"/>
    <cellStyle name="Currency 4 3 3 9" xfId="9982" xr:uid="{00000000-0005-0000-0000-000018270000}"/>
    <cellStyle name="Currency 4 3 3 9 2" xfId="9983" xr:uid="{00000000-0005-0000-0000-000019270000}"/>
    <cellStyle name="Currency 4 3 4" xfId="9984" xr:uid="{00000000-0005-0000-0000-00001A270000}"/>
    <cellStyle name="Currency 4 3 4 10" xfId="9985" xr:uid="{00000000-0005-0000-0000-00001B270000}"/>
    <cellStyle name="Currency 4 3 4 10 2" xfId="9986" xr:uid="{00000000-0005-0000-0000-00001C270000}"/>
    <cellStyle name="Currency 4 3 4 11" xfId="9987" xr:uid="{00000000-0005-0000-0000-00001D270000}"/>
    <cellStyle name="Currency 4 3 4 12" xfId="9988" xr:uid="{00000000-0005-0000-0000-00001E270000}"/>
    <cellStyle name="Currency 4 3 4 2" xfId="9989" xr:uid="{00000000-0005-0000-0000-00001F270000}"/>
    <cellStyle name="Currency 4 3 4 2 10" xfId="9990" xr:uid="{00000000-0005-0000-0000-000020270000}"/>
    <cellStyle name="Currency 4 3 4 2 2" xfId="9991" xr:uid="{00000000-0005-0000-0000-000021270000}"/>
    <cellStyle name="Currency 4 3 4 2 2 2" xfId="9992" xr:uid="{00000000-0005-0000-0000-000022270000}"/>
    <cellStyle name="Currency 4 3 4 2 2 2 2" xfId="9993" xr:uid="{00000000-0005-0000-0000-000023270000}"/>
    <cellStyle name="Currency 4 3 4 2 2 3" xfId="9994" xr:uid="{00000000-0005-0000-0000-000024270000}"/>
    <cellStyle name="Currency 4 3 4 2 2 3 2" xfId="9995" xr:uid="{00000000-0005-0000-0000-000025270000}"/>
    <cellStyle name="Currency 4 3 4 2 2 4" xfId="9996" xr:uid="{00000000-0005-0000-0000-000026270000}"/>
    <cellStyle name="Currency 4 3 4 2 2 4 2" xfId="9997" xr:uid="{00000000-0005-0000-0000-000027270000}"/>
    <cellStyle name="Currency 4 3 4 2 2 5" xfId="9998" xr:uid="{00000000-0005-0000-0000-000028270000}"/>
    <cellStyle name="Currency 4 3 4 2 2 6" xfId="9999" xr:uid="{00000000-0005-0000-0000-000029270000}"/>
    <cellStyle name="Currency 4 3 4 2 3" xfId="10000" xr:uid="{00000000-0005-0000-0000-00002A270000}"/>
    <cellStyle name="Currency 4 3 4 2 3 2" xfId="10001" xr:uid="{00000000-0005-0000-0000-00002B270000}"/>
    <cellStyle name="Currency 4 3 4 2 3 2 2" xfId="10002" xr:uid="{00000000-0005-0000-0000-00002C270000}"/>
    <cellStyle name="Currency 4 3 4 2 3 3" xfId="10003" xr:uid="{00000000-0005-0000-0000-00002D270000}"/>
    <cellStyle name="Currency 4 3 4 2 3 3 2" xfId="10004" xr:uid="{00000000-0005-0000-0000-00002E270000}"/>
    <cellStyle name="Currency 4 3 4 2 3 4" xfId="10005" xr:uid="{00000000-0005-0000-0000-00002F270000}"/>
    <cellStyle name="Currency 4 3 4 2 3 4 2" xfId="10006" xr:uid="{00000000-0005-0000-0000-000030270000}"/>
    <cellStyle name="Currency 4 3 4 2 3 5" xfId="10007" xr:uid="{00000000-0005-0000-0000-000031270000}"/>
    <cellStyle name="Currency 4 3 4 2 3 6" xfId="10008" xr:uid="{00000000-0005-0000-0000-000032270000}"/>
    <cellStyle name="Currency 4 3 4 2 4" xfId="10009" xr:uid="{00000000-0005-0000-0000-000033270000}"/>
    <cellStyle name="Currency 4 3 4 2 4 2" xfId="10010" xr:uid="{00000000-0005-0000-0000-000034270000}"/>
    <cellStyle name="Currency 4 3 4 2 4 2 2" xfId="10011" xr:uid="{00000000-0005-0000-0000-000035270000}"/>
    <cellStyle name="Currency 4 3 4 2 4 3" xfId="10012" xr:uid="{00000000-0005-0000-0000-000036270000}"/>
    <cellStyle name="Currency 4 3 4 2 4 3 2" xfId="10013" xr:uid="{00000000-0005-0000-0000-000037270000}"/>
    <cellStyle name="Currency 4 3 4 2 4 4" xfId="10014" xr:uid="{00000000-0005-0000-0000-000038270000}"/>
    <cellStyle name="Currency 4 3 4 2 4 4 2" xfId="10015" xr:uid="{00000000-0005-0000-0000-000039270000}"/>
    <cellStyle name="Currency 4 3 4 2 4 5" xfId="10016" xr:uid="{00000000-0005-0000-0000-00003A270000}"/>
    <cellStyle name="Currency 4 3 4 2 4 6" xfId="10017" xr:uid="{00000000-0005-0000-0000-00003B270000}"/>
    <cellStyle name="Currency 4 3 4 2 5" xfId="10018" xr:uid="{00000000-0005-0000-0000-00003C270000}"/>
    <cellStyle name="Currency 4 3 4 2 5 2" xfId="10019" xr:uid="{00000000-0005-0000-0000-00003D270000}"/>
    <cellStyle name="Currency 4 3 4 2 5 2 2" xfId="10020" xr:uid="{00000000-0005-0000-0000-00003E270000}"/>
    <cellStyle name="Currency 4 3 4 2 5 3" xfId="10021" xr:uid="{00000000-0005-0000-0000-00003F270000}"/>
    <cellStyle name="Currency 4 3 4 2 5 3 2" xfId="10022" xr:uid="{00000000-0005-0000-0000-000040270000}"/>
    <cellStyle name="Currency 4 3 4 2 5 4" xfId="10023" xr:uid="{00000000-0005-0000-0000-000041270000}"/>
    <cellStyle name="Currency 4 3 4 2 5 5" xfId="10024" xr:uid="{00000000-0005-0000-0000-000042270000}"/>
    <cellStyle name="Currency 4 3 4 2 6" xfId="10025" xr:uid="{00000000-0005-0000-0000-000043270000}"/>
    <cellStyle name="Currency 4 3 4 2 6 2" xfId="10026" xr:uid="{00000000-0005-0000-0000-000044270000}"/>
    <cellStyle name="Currency 4 3 4 2 7" xfId="10027" xr:uid="{00000000-0005-0000-0000-000045270000}"/>
    <cellStyle name="Currency 4 3 4 2 7 2" xfId="10028" xr:uid="{00000000-0005-0000-0000-000046270000}"/>
    <cellStyle name="Currency 4 3 4 2 8" xfId="10029" xr:uid="{00000000-0005-0000-0000-000047270000}"/>
    <cellStyle name="Currency 4 3 4 2 8 2" xfId="10030" xr:uid="{00000000-0005-0000-0000-000048270000}"/>
    <cellStyle name="Currency 4 3 4 2 9" xfId="10031" xr:uid="{00000000-0005-0000-0000-000049270000}"/>
    <cellStyle name="Currency 4 3 4 3" xfId="10032" xr:uid="{00000000-0005-0000-0000-00004A270000}"/>
    <cellStyle name="Currency 4 3 4 3 10" xfId="10033" xr:uid="{00000000-0005-0000-0000-00004B270000}"/>
    <cellStyle name="Currency 4 3 4 3 2" xfId="10034" xr:uid="{00000000-0005-0000-0000-00004C270000}"/>
    <cellStyle name="Currency 4 3 4 3 2 2" xfId="10035" xr:uid="{00000000-0005-0000-0000-00004D270000}"/>
    <cellStyle name="Currency 4 3 4 3 2 2 2" xfId="10036" xr:uid="{00000000-0005-0000-0000-00004E270000}"/>
    <cellStyle name="Currency 4 3 4 3 2 3" xfId="10037" xr:uid="{00000000-0005-0000-0000-00004F270000}"/>
    <cellStyle name="Currency 4 3 4 3 2 3 2" xfId="10038" xr:uid="{00000000-0005-0000-0000-000050270000}"/>
    <cellStyle name="Currency 4 3 4 3 2 4" xfId="10039" xr:uid="{00000000-0005-0000-0000-000051270000}"/>
    <cellStyle name="Currency 4 3 4 3 2 4 2" xfId="10040" xr:uid="{00000000-0005-0000-0000-000052270000}"/>
    <cellStyle name="Currency 4 3 4 3 2 5" xfId="10041" xr:uid="{00000000-0005-0000-0000-000053270000}"/>
    <cellStyle name="Currency 4 3 4 3 2 6" xfId="10042" xr:uid="{00000000-0005-0000-0000-000054270000}"/>
    <cellStyle name="Currency 4 3 4 3 3" xfId="10043" xr:uid="{00000000-0005-0000-0000-000055270000}"/>
    <cellStyle name="Currency 4 3 4 3 3 2" xfId="10044" xr:uid="{00000000-0005-0000-0000-000056270000}"/>
    <cellStyle name="Currency 4 3 4 3 3 2 2" xfId="10045" xr:uid="{00000000-0005-0000-0000-000057270000}"/>
    <cellStyle name="Currency 4 3 4 3 3 3" xfId="10046" xr:uid="{00000000-0005-0000-0000-000058270000}"/>
    <cellStyle name="Currency 4 3 4 3 3 3 2" xfId="10047" xr:uid="{00000000-0005-0000-0000-000059270000}"/>
    <cellStyle name="Currency 4 3 4 3 3 4" xfId="10048" xr:uid="{00000000-0005-0000-0000-00005A270000}"/>
    <cellStyle name="Currency 4 3 4 3 3 4 2" xfId="10049" xr:uid="{00000000-0005-0000-0000-00005B270000}"/>
    <cellStyle name="Currency 4 3 4 3 3 5" xfId="10050" xr:uid="{00000000-0005-0000-0000-00005C270000}"/>
    <cellStyle name="Currency 4 3 4 3 3 6" xfId="10051" xr:uid="{00000000-0005-0000-0000-00005D270000}"/>
    <cellStyle name="Currency 4 3 4 3 4" xfId="10052" xr:uid="{00000000-0005-0000-0000-00005E270000}"/>
    <cellStyle name="Currency 4 3 4 3 4 2" xfId="10053" xr:uid="{00000000-0005-0000-0000-00005F270000}"/>
    <cellStyle name="Currency 4 3 4 3 4 2 2" xfId="10054" xr:uid="{00000000-0005-0000-0000-000060270000}"/>
    <cellStyle name="Currency 4 3 4 3 4 3" xfId="10055" xr:uid="{00000000-0005-0000-0000-000061270000}"/>
    <cellStyle name="Currency 4 3 4 3 4 3 2" xfId="10056" xr:uid="{00000000-0005-0000-0000-000062270000}"/>
    <cellStyle name="Currency 4 3 4 3 4 4" xfId="10057" xr:uid="{00000000-0005-0000-0000-000063270000}"/>
    <cellStyle name="Currency 4 3 4 3 4 4 2" xfId="10058" xr:uid="{00000000-0005-0000-0000-000064270000}"/>
    <cellStyle name="Currency 4 3 4 3 4 5" xfId="10059" xr:uid="{00000000-0005-0000-0000-000065270000}"/>
    <cellStyle name="Currency 4 3 4 3 4 6" xfId="10060" xr:uid="{00000000-0005-0000-0000-000066270000}"/>
    <cellStyle name="Currency 4 3 4 3 5" xfId="10061" xr:uid="{00000000-0005-0000-0000-000067270000}"/>
    <cellStyle name="Currency 4 3 4 3 5 2" xfId="10062" xr:uid="{00000000-0005-0000-0000-000068270000}"/>
    <cellStyle name="Currency 4 3 4 3 5 2 2" xfId="10063" xr:uid="{00000000-0005-0000-0000-000069270000}"/>
    <cellStyle name="Currency 4 3 4 3 5 3" xfId="10064" xr:uid="{00000000-0005-0000-0000-00006A270000}"/>
    <cellStyle name="Currency 4 3 4 3 5 3 2" xfId="10065" xr:uid="{00000000-0005-0000-0000-00006B270000}"/>
    <cellStyle name="Currency 4 3 4 3 5 4" xfId="10066" xr:uid="{00000000-0005-0000-0000-00006C270000}"/>
    <cellStyle name="Currency 4 3 4 3 5 5" xfId="10067" xr:uid="{00000000-0005-0000-0000-00006D270000}"/>
    <cellStyle name="Currency 4 3 4 3 6" xfId="10068" xr:uid="{00000000-0005-0000-0000-00006E270000}"/>
    <cellStyle name="Currency 4 3 4 3 6 2" xfId="10069" xr:uid="{00000000-0005-0000-0000-00006F270000}"/>
    <cellStyle name="Currency 4 3 4 3 7" xfId="10070" xr:uid="{00000000-0005-0000-0000-000070270000}"/>
    <cellStyle name="Currency 4 3 4 3 7 2" xfId="10071" xr:uid="{00000000-0005-0000-0000-000071270000}"/>
    <cellStyle name="Currency 4 3 4 3 8" xfId="10072" xr:uid="{00000000-0005-0000-0000-000072270000}"/>
    <cellStyle name="Currency 4 3 4 3 8 2" xfId="10073" xr:uid="{00000000-0005-0000-0000-000073270000}"/>
    <cellStyle name="Currency 4 3 4 3 9" xfId="10074" xr:uid="{00000000-0005-0000-0000-000074270000}"/>
    <cellStyle name="Currency 4 3 4 4" xfId="10075" xr:uid="{00000000-0005-0000-0000-000075270000}"/>
    <cellStyle name="Currency 4 3 4 4 2" xfId="10076" xr:uid="{00000000-0005-0000-0000-000076270000}"/>
    <cellStyle name="Currency 4 3 4 4 2 2" xfId="10077" xr:uid="{00000000-0005-0000-0000-000077270000}"/>
    <cellStyle name="Currency 4 3 4 4 3" xfId="10078" xr:uid="{00000000-0005-0000-0000-000078270000}"/>
    <cellStyle name="Currency 4 3 4 4 3 2" xfId="10079" xr:uid="{00000000-0005-0000-0000-000079270000}"/>
    <cellStyle name="Currency 4 3 4 4 4" xfId="10080" xr:uid="{00000000-0005-0000-0000-00007A270000}"/>
    <cellStyle name="Currency 4 3 4 4 4 2" xfId="10081" xr:uid="{00000000-0005-0000-0000-00007B270000}"/>
    <cellStyle name="Currency 4 3 4 4 5" xfId="10082" xr:uid="{00000000-0005-0000-0000-00007C270000}"/>
    <cellStyle name="Currency 4 3 4 4 6" xfId="10083" xr:uid="{00000000-0005-0000-0000-00007D270000}"/>
    <cellStyle name="Currency 4 3 4 5" xfId="10084" xr:uid="{00000000-0005-0000-0000-00007E270000}"/>
    <cellStyle name="Currency 4 3 4 5 2" xfId="10085" xr:uid="{00000000-0005-0000-0000-00007F270000}"/>
    <cellStyle name="Currency 4 3 4 5 2 2" xfId="10086" xr:uid="{00000000-0005-0000-0000-000080270000}"/>
    <cellStyle name="Currency 4 3 4 5 3" xfId="10087" xr:uid="{00000000-0005-0000-0000-000081270000}"/>
    <cellStyle name="Currency 4 3 4 5 3 2" xfId="10088" xr:uid="{00000000-0005-0000-0000-000082270000}"/>
    <cellStyle name="Currency 4 3 4 5 4" xfId="10089" xr:uid="{00000000-0005-0000-0000-000083270000}"/>
    <cellStyle name="Currency 4 3 4 5 4 2" xfId="10090" xr:uid="{00000000-0005-0000-0000-000084270000}"/>
    <cellStyle name="Currency 4 3 4 5 5" xfId="10091" xr:uid="{00000000-0005-0000-0000-000085270000}"/>
    <cellStyle name="Currency 4 3 4 5 6" xfId="10092" xr:uid="{00000000-0005-0000-0000-000086270000}"/>
    <cellStyle name="Currency 4 3 4 6" xfId="10093" xr:uid="{00000000-0005-0000-0000-000087270000}"/>
    <cellStyle name="Currency 4 3 4 6 2" xfId="10094" xr:uid="{00000000-0005-0000-0000-000088270000}"/>
    <cellStyle name="Currency 4 3 4 6 2 2" xfId="10095" xr:uid="{00000000-0005-0000-0000-000089270000}"/>
    <cellStyle name="Currency 4 3 4 6 3" xfId="10096" xr:uid="{00000000-0005-0000-0000-00008A270000}"/>
    <cellStyle name="Currency 4 3 4 6 3 2" xfId="10097" xr:uid="{00000000-0005-0000-0000-00008B270000}"/>
    <cellStyle name="Currency 4 3 4 6 4" xfId="10098" xr:uid="{00000000-0005-0000-0000-00008C270000}"/>
    <cellStyle name="Currency 4 3 4 6 4 2" xfId="10099" xr:uid="{00000000-0005-0000-0000-00008D270000}"/>
    <cellStyle name="Currency 4 3 4 6 5" xfId="10100" xr:uid="{00000000-0005-0000-0000-00008E270000}"/>
    <cellStyle name="Currency 4 3 4 6 6" xfId="10101" xr:uid="{00000000-0005-0000-0000-00008F270000}"/>
    <cellStyle name="Currency 4 3 4 7" xfId="10102" xr:uid="{00000000-0005-0000-0000-000090270000}"/>
    <cellStyle name="Currency 4 3 4 7 2" xfId="10103" xr:uid="{00000000-0005-0000-0000-000091270000}"/>
    <cellStyle name="Currency 4 3 4 7 2 2" xfId="10104" xr:uid="{00000000-0005-0000-0000-000092270000}"/>
    <cellStyle name="Currency 4 3 4 7 3" xfId="10105" xr:uid="{00000000-0005-0000-0000-000093270000}"/>
    <cellStyle name="Currency 4 3 4 7 3 2" xfId="10106" xr:uid="{00000000-0005-0000-0000-000094270000}"/>
    <cellStyle name="Currency 4 3 4 7 4" xfId="10107" xr:uid="{00000000-0005-0000-0000-000095270000}"/>
    <cellStyle name="Currency 4 3 4 7 5" xfId="10108" xr:uid="{00000000-0005-0000-0000-000096270000}"/>
    <cellStyle name="Currency 4 3 4 8" xfId="10109" xr:uid="{00000000-0005-0000-0000-000097270000}"/>
    <cellStyle name="Currency 4 3 4 8 2" xfId="10110" xr:uid="{00000000-0005-0000-0000-000098270000}"/>
    <cellStyle name="Currency 4 3 4 9" xfId="10111" xr:uid="{00000000-0005-0000-0000-000099270000}"/>
    <cellStyle name="Currency 4 3 4 9 2" xfId="10112" xr:uid="{00000000-0005-0000-0000-00009A270000}"/>
    <cellStyle name="Currency 4 3 5" xfId="10113" xr:uid="{00000000-0005-0000-0000-00009B270000}"/>
    <cellStyle name="Currency 4 3 5 10" xfId="10114" xr:uid="{00000000-0005-0000-0000-00009C270000}"/>
    <cellStyle name="Currency 4 3 5 11" xfId="10115" xr:uid="{00000000-0005-0000-0000-00009D270000}"/>
    <cellStyle name="Currency 4 3 5 2" xfId="10116" xr:uid="{00000000-0005-0000-0000-00009E270000}"/>
    <cellStyle name="Currency 4 3 5 2 2" xfId="10117" xr:uid="{00000000-0005-0000-0000-00009F270000}"/>
    <cellStyle name="Currency 4 3 5 2 2 2" xfId="10118" xr:uid="{00000000-0005-0000-0000-0000A0270000}"/>
    <cellStyle name="Currency 4 3 5 2 3" xfId="10119" xr:uid="{00000000-0005-0000-0000-0000A1270000}"/>
    <cellStyle name="Currency 4 3 5 2 3 2" xfId="10120" xr:uid="{00000000-0005-0000-0000-0000A2270000}"/>
    <cellStyle name="Currency 4 3 5 2 4" xfId="10121" xr:uid="{00000000-0005-0000-0000-0000A3270000}"/>
    <cellStyle name="Currency 4 3 5 2 4 2" xfId="10122" xr:uid="{00000000-0005-0000-0000-0000A4270000}"/>
    <cellStyle name="Currency 4 3 5 2 5" xfId="10123" xr:uid="{00000000-0005-0000-0000-0000A5270000}"/>
    <cellStyle name="Currency 4 3 5 2 6" xfId="10124" xr:uid="{00000000-0005-0000-0000-0000A6270000}"/>
    <cellStyle name="Currency 4 3 5 3" xfId="10125" xr:uid="{00000000-0005-0000-0000-0000A7270000}"/>
    <cellStyle name="Currency 4 3 5 3 2" xfId="10126" xr:uid="{00000000-0005-0000-0000-0000A8270000}"/>
    <cellStyle name="Currency 4 3 5 3 2 2" xfId="10127" xr:uid="{00000000-0005-0000-0000-0000A9270000}"/>
    <cellStyle name="Currency 4 3 5 3 3" xfId="10128" xr:uid="{00000000-0005-0000-0000-0000AA270000}"/>
    <cellStyle name="Currency 4 3 5 3 3 2" xfId="10129" xr:uid="{00000000-0005-0000-0000-0000AB270000}"/>
    <cellStyle name="Currency 4 3 5 3 4" xfId="10130" xr:uid="{00000000-0005-0000-0000-0000AC270000}"/>
    <cellStyle name="Currency 4 3 5 3 4 2" xfId="10131" xr:uid="{00000000-0005-0000-0000-0000AD270000}"/>
    <cellStyle name="Currency 4 3 5 3 5" xfId="10132" xr:uid="{00000000-0005-0000-0000-0000AE270000}"/>
    <cellStyle name="Currency 4 3 5 3 6" xfId="10133" xr:uid="{00000000-0005-0000-0000-0000AF270000}"/>
    <cellStyle name="Currency 4 3 5 4" xfId="10134" xr:uid="{00000000-0005-0000-0000-0000B0270000}"/>
    <cellStyle name="Currency 4 3 5 4 2" xfId="10135" xr:uid="{00000000-0005-0000-0000-0000B1270000}"/>
    <cellStyle name="Currency 4 3 5 4 2 2" xfId="10136" xr:uid="{00000000-0005-0000-0000-0000B2270000}"/>
    <cellStyle name="Currency 4 3 5 4 3" xfId="10137" xr:uid="{00000000-0005-0000-0000-0000B3270000}"/>
    <cellStyle name="Currency 4 3 5 4 3 2" xfId="10138" xr:uid="{00000000-0005-0000-0000-0000B4270000}"/>
    <cellStyle name="Currency 4 3 5 4 4" xfId="10139" xr:uid="{00000000-0005-0000-0000-0000B5270000}"/>
    <cellStyle name="Currency 4 3 5 4 4 2" xfId="10140" xr:uid="{00000000-0005-0000-0000-0000B6270000}"/>
    <cellStyle name="Currency 4 3 5 4 5" xfId="10141" xr:uid="{00000000-0005-0000-0000-0000B7270000}"/>
    <cellStyle name="Currency 4 3 5 4 6" xfId="10142" xr:uid="{00000000-0005-0000-0000-0000B8270000}"/>
    <cellStyle name="Currency 4 3 5 5" xfId="10143" xr:uid="{00000000-0005-0000-0000-0000B9270000}"/>
    <cellStyle name="Currency 4 3 5 5 2" xfId="10144" xr:uid="{00000000-0005-0000-0000-0000BA270000}"/>
    <cellStyle name="Currency 4 3 5 5 2 2" xfId="10145" xr:uid="{00000000-0005-0000-0000-0000BB270000}"/>
    <cellStyle name="Currency 4 3 5 5 3" xfId="10146" xr:uid="{00000000-0005-0000-0000-0000BC270000}"/>
    <cellStyle name="Currency 4 3 5 5 3 2" xfId="10147" xr:uid="{00000000-0005-0000-0000-0000BD270000}"/>
    <cellStyle name="Currency 4 3 5 5 4" xfId="10148" xr:uid="{00000000-0005-0000-0000-0000BE270000}"/>
    <cellStyle name="Currency 4 3 5 5 4 2" xfId="10149" xr:uid="{00000000-0005-0000-0000-0000BF270000}"/>
    <cellStyle name="Currency 4 3 5 5 5" xfId="10150" xr:uid="{00000000-0005-0000-0000-0000C0270000}"/>
    <cellStyle name="Currency 4 3 5 5 6" xfId="10151" xr:uid="{00000000-0005-0000-0000-0000C1270000}"/>
    <cellStyle name="Currency 4 3 5 6" xfId="10152" xr:uid="{00000000-0005-0000-0000-0000C2270000}"/>
    <cellStyle name="Currency 4 3 5 6 2" xfId="10153" xr:uid="{00000000-0005-0000-0000-0000C3270000}"/>
    <cellStyle name="Currency 4 3 5 6 2 2" xfId="10154" xr:uid="{00000000-0005-0000-0000-0000C4270000}"/>
    <cellStyle name="Currency 4 3 5 6 3" xfId="10155" xr:uid="{00000000-0005-0000-0000-0000C5270000}"/>
    <cellStyle name="Currency 4 3 5 6 3 2" xfId="10156" xr:uid="{00000000-0005-0000-0000-0000C6270000}"/>
    <cellStyle name="Currency 4 3 5 6 4" xfId="10157" xr:uid="{00000000-0005-0000-0000-0000C7270000}"/>
    <cellStyle name="Currency 4 3 5 6 5" xfId="10158" xr:uid="{00000000-0005-0000-0000-0000C8270000}"/>
    <cellStyle name="Currency 4 3 5 7" xfId="10159" xr:uid="{00000000-0005-0000-0000-0000C9270000}"/>
    <cellStyle name="Currency 4 3 5 7 2" xfId="10160" xr:uid="{00000000-0005-0000-0000-0000CA270000}"/>
    <cellStyle name="Currency 4 3 5 8" xfId="10161" xr:uid="{00000000-0005-0000-0000-0000CB270000}"/>
    <cellStyle name="Currency 4 3 5 8 2" xfId="10162" xr:uid="{00000000-0005-0000-0000-0000CC270000}"/>
    <cellStyle name="Currency 4 3 5 9" xfId="10163" xr:uid="{00000000-0005-0000-0000-0000CD270000}"/>
    <cellStyle name="Currency 4 3 5 9 2" xfId="10164" xr:uid="{00000000-0005-0000-0000-0000CE270000}"/>
    <cellStyle name="Currency 4 3 6" xfId="10165" xr:uid="{00000000-0005-0000-0000-0000CF270000}"/>
    <cellStyle name="Currency 4 3 6 10" xfId="10166" xr:uid="{00000000-0005-0000-0000-0000D0270000}"/>
    <cellStyle name="Currency 4 3 6 2" xfId="10167" xr:uid="{00000000-0005-0000-0000-0000D1270000}"/>
    <cellStyle name="Currency 4 3 6 2 2" xfId="10168" xr:uid="{00000000-0005-0000-0000-0000D2270000}"/>
    <cellStyle name="Currency 4 3 6 2 2 2" xfId="10169" xr:uid="{00000000-0005-0000-0000-0000D3270000}"/>
    <cellStyle name="Currency 4 3 6 2 3" xfId="10170" xr:uid="{00000000-0005-0000-0000-0000D4270000}"/>
    <cellStyle name="Currency 4 3 6 2 3 2" xfId="10171" xr:uid="{00000000-0005-0000-0000-0000D5270000}"/>
    <cellStyle name="Currency 4 3 6 2 4" xfId="10172" xr:uid="{00000000-0005-0000-0000-0000D6270000}"/>
    <cellStyle name="Currency 4 3 6 2 4 2" xfId="10173" xr:uid="{00000000-0005-0000-0000-0000D7270000}"/>
    <cellStyle name="Currency 4 3 6 2 5" xfId="10174" xr:uid="{00000000-0005-0000-0000-0000D8270000}"/>
    <cellStyle name="Currency 4 3 6 2 6" xfId="10175" xr:uid="{00000000-0005-0000-0000-0000D9270000}"/>
    <cellStyle name="Currency 4 3 6 3" xfId="10176" xr:uid="{00000000-0005-0000-0000-0000DA270000}"/>
    <cellStyle name="Currency 4 3 6 3 2" xfId="10177" xr:uid="{00000000-0005-0000-0000-0000DB270000}"/>
    <cellStyle name="Currency 4 3 6 3 2 2" xfId="10178" xr:uid="{00000000-0005-0000-0000-0000DC270000}"/>
    <cellStyle name="Currency 4 3 6 3 3" xfId="10179" xr:uid="{00000000-0005-0000-0000-0000DD270000}"/>
    <cellStyle name="Currency 4 3 6 3 3 2" xfId="10180" xr:uid="{00000000-0005-0000-0000-0000DE270000}"/>
    <cellStyle name="Currency 4 3 6 3 4" xfId="10181" xr:uid="{00000000-0005-0000-0000-0000DF270000}"/>
    <cellStyle name="Currency 4 3 6 3 4 2" xfId="10182" xr:uid="{00000000-0005-0000-0000-0000E0270000}"/>
    <cellStyle name="Currency 4 3 6 3 5" xfId="10183" xr:uid="{00000000-0005-0000-0000-0000E1270000}"/>
    <cellStyle name="Currency 4 3 6 3 6" xfId="10184" xr:uid="{00000000-0005-0000-0000-0000E2270000}"/>
    <cellStyle name="Currency 4 3 6 4" xfId="10185" xr:uid="{00000000-0005-0000-0000-0000E3270000}"/>
    <cellStyle name="Currency 4 3 6 4 2" xfId="10186" xr:uid="{00000000-0005-0000-0000-0000E4270000}"/>
    <cellStyle name="Currency 4 3 6 4 2 2" xfId="10187" xr:uid="{00000000-0005-0000-0000-0000E5270000}"/>
    <cellStyle name="Currency 4 3 6 4 3" xfId="10188" xr:uid="{00000000-0005-0000-0000-0000E6270000}"/>
    <cellStyle name="Currency 4 3 6 4 3 2" xfId="10189" xr:uid="{00000000-0005-0000-0000-0000E7270000}"/>
    <cellStyle name="Currency 4 3 6 4 4" xfId="10190" xr:uid="{00000000-0005-0000-0000-0000E8270000}"/>
    <cellStyle name="Currency 4 3 6 4 4 2" xfId="10191" xr:uid="{00000000-0005-0000-0000-0000E9270000}"/>
    <cellStyle name="Currency 4 3 6 4 5" xfId="10192" xr:uid="{00000000-0005-0000-0000-0000EA270000}"/>
    <cellStyle name="Currency 4 3 6 4 6" xfId="10193" xr:uid="{00000000-0005-0000-0000-0000EB270000}"/>
    <cellStyle name="Currency 4 3 6 5" xfId="10194" xr:uid="{00000000-0005-0000-0000-0000EC270000}"/>
    <cellStyle name="Currency 4 3 6 5 2" xfId="10195" xr:uid="{00000000-0005-0000-0000-0000ED270000}"/>
    <cellStyle name="Currency 4 3 6 5 2 2" xfId="10196" xr:uid="{00000000-0005-0000-0000-0000EE270000}"/>
    <cellStyle name="Currency 4 3 6 5 3" xfId="10197" xr:uid="{00000000-0005-0000-0000-0000EF270000}"/>
    <cellStyle name="Currency 4 3 6 5 3 2" xfId="10198" xr:uid="{00000000-0005-0000-0000-0000F0270000}"/>
    <cellStyle name="Currency 4 3 6 5 4" xfId="10199" xr:uid="{00000000-0005-0000-0000-0000F1270000}"/>
    <cellStyle name="Currency 4 3 6 5 5" xfId="10200" xr:uid="{00000000-0005-0000-0000-0000F2270000}"/>
    <cellStyle name="Currency 4 3 6 6" xfId="10201" xr:uid="{00000000-0005-0000-0000-0000F3270000}"/>
    <cellStyle name="Currency 4 3 6 6 2" xfId="10202" xr:uid="{00000000-0005-0000-0000-0000F4270000}"/>
    <cellStyle name="Currency 4 3 6 7" xfId="10203" xr:uid="{00000000-0005-0000-0000-0000F5270000}"/>
    <cellStyle name="Currency 4 3 6 7 2" xfId="10204" xr:uid="{00000000-0005-0000-0000-0000F6270000}"/>
    <cellStyle name="Currency 4 3 6 8" xfId="10205" xr:uid="{00000000-0005-0000-0000-0000F7270000}"/>
    <cellStyle name="Currency 4 3 6 8 2" xfId="10206" xr:uid="{00000000-0005-0000-0000-0000F8270000}"/>
    <cellStyle name="Currency 4 3 6 9" xfId="10207" xr:uid="{00000000-0005-0000-0000-0000F9270000}"/>
    <cellStyle name="Currency 4 3 7" xfId="10208" xr:uid="{00000000-0005-0000-0000-0000FA270000}"/>
    <cellStyle name="Currency 4 3 7 10" xfId="10209" xr:uid="{00000000-0005-0000-0000-0000FB270000}"/>
    <cellStyle name="Currency 4 3 7 2" xfId="10210" xr:uid="{00000000-0005-0000-0000-0000FC270000}"/>
    <cellStyle name="Currency 4 3 7 2 2" xfId="10211" xr:uid="{00000000-0005-0000-0000-0000FD270000}"/>
    <cellStyle name="Currency 4 3 7 2 2 2" xfId="10212" xr:uid="{00000000-0005-0000-0000-0000FE270000}"/>
    <cellStyle name="Currency 4 3 7 2 3" xfId="10213" xr:uid="{00000000-0005-0000-0000-0000FF270000}"/>
    <cellStyle name="Currency 4 3 7 2 3 2" xfId="10214" xr:uid="{00000000-0005-0000-0000-000000280000}"/>
    <cellStyle name="Currency 4 3 7 2 4" xfId="10215" xr:uid="{00000000-0005-0000-0000-000001280000}"/>
    <cellStyle name="Currency 4 3 7 2 4 2" xfId="10216" xr:uid="{00000000-0005-0000-0000-000002280000}"/>
    <cellStyle name="Currency 4 3 7 2 5" xfId="10217" xr:uid="{00000000-0005-0000-0000-000003280000}"/>
    <cellStyle name="Currency 4 3 7 2 6" xfId="10218" xr:uid="{00000000-0005-0000-0000-000004280000}"/>
    <cellStyle name="Currency 4 3 7 3" xfId="10219" xr:uid="{00000000-0005-0000-0000-000005280000}"/>
    <cellStyle name="Currency 4 3 7 3 2" xfId="10220" xr:uid="{00000000-0005-0000-0000-000006280000}"/>
    <cellStyle name="Currency 4 3 7 3 2 2" xfId="10221" xr:uid="{00000000-0005-0000-0000-000007280000}"/>
    <cellStyle name="Currency 4 3 7 3 3" xfId="10222" xr:uid="{00000000-0005-0000-0000-000008280000}"/>
    <cellStyle name="Currency 4 3 7 3 3 2" xfId="10223" xr:uid="{00000000-0005-0000-0000-000009280000}"/>
    <cellStyle name="Currency 4 3 7 3 4" xfId="10224" xr:uid="{00000000-0005-0000-0000-00000A280000}"/>
    <cellStyle name="Currency 4 3 7 3 4 2" xfId="10225" xr:uid="{00000000-0005-0000-0000-00000B280000}"/>
    <cellStyle name="Currency 4 3 7 3 5" xfId="10226" xr:uid="{00000000-0005-0000-0000-00000C280000}"/>
    <cellStyle name="Currency 4 3 7 3 6" xfId="10227" xr:uid="{00000000-0005-0000-0000-00000D280000}"/>
    <cellStyle name="Currency 4 3 7 4" xfId="10228" xr:uid="{00000000-0005-0000-0000-00000E280000}"/>
    <cellStyle name="Currency 4 3 7 4 2" xfId="10229" xr:uid="{00000000-0005-0000-0000-00000F280000}"/>
    <cellStyle name="Currency 4 3 7 4 2 2" xfId="10230" xr:uid="{00000000-0005-0000-0000-000010280000}"/>
    <cellStyle name="Currency 4 3 7 4 3" xfId="10231" xr:uid="{00000000-0005-0000-0000-000011280000}"/>
    <cellStyle name="Currency 4 3 7 4 3 2" xfId="10232" xr:uid="{00000000-0005-0000-0000-000012280000}"/>
    <cellStyle name="Currency 4 3 7 4 4" xfId="10233" xr:uid="{00000000-0005-0000-0000-000013280000}"/>
    <cellStyle name="Currency 4 3 7 4 4 2" xfId="10234" xr:uid="{00000000-0005-0000-0000-000014280000}"/>
    <cellStyle name="Currency 4 3 7 4 5" xfId="10235" xr:uid="{00000000-0005-0000-0000-000015280000}"/>
    <cellStyle name="Currency 4 3 7 4 6" xfId="10236" xr:uid="{00000000-0005-0000-0000-000016280000}"/>
    <cellStyle name="Currency 4 3 7 5" xfId="10237" xr:uid="{00000000-0005-0000-0000-000017280000}"/>
    <cellStyle name="Currency 4 3 7 5 2" xfId="10238" xr:uid="{00000000-0005-0000-0000-000018280000}"/>
    <cellStyle name="Currency 4 3 7 5 2 2" xfId="10239" xr:uid="{00000000-0005-0000-0000-000019280000}"/>
    <cellStyle name="Currency 4 3 7 5 3" xfId="10240" xr:uid="{00000000-0005-0000-0000-00001A280000}"/>
    <cellStyle name="Currency 4 3 7 5 3 2" xfId="10241" xr:uid="{00000000-0005-0000-0000-00001B280000}"/>
    <cellStyle name="Currency 4 3 7 5 4" xfId="10242" xr:uid="{00000000-0005-0000-0000-00001C280000}"/>
    <cellStyle name="Currency 4 3 7 5 5" xfId="10243" xr:uid="{00000000-0005-0000-0000-00001D280000}"/>
    <cellStyle name="Currency 4 3 7 6" xfId="10244" xr:uid="{00000000-0005-0000-0000-00001E280000}"/>
    <cellStyle name="Currency 4 3 7 6 2" xfId="10245" xr:uid="{00000000-0005-0000-0000-00001F280000}"/>
    <cellStyle name="Currency 4 3 7 7" xfId="10246" xr:uid="{00000000-0005-0000-0000-000020280000}"/>
    <cellStyle name="Currency 4 3 7 7 2" xfId="10247" xr:uid="{00000000-0005-0000-0000-000021280000}"/>
    <cellStyle name="Currency 4 3 7 8" xfId="10248" xr:uid="{00000000-0005-0000-0000-000022280000}"/>
    <cellStyle name="Currency 4 3 7 8 2" xfId="10249" xr:uid="{00000000-0005-0000-0000-000023280000}"/>
    <cellStyle name="Currency 4 3 7 9" xfId="10250" xr:uid="{00000000-0005-0000-0000-000024280000}"/>
    <cellStyle name="Currency 4 3 8" xfId="10251" xr:uid="{00000000-0005-0000-0000-000025280000}"/>
    <cellStyle name="Currency 4 3 8 2" xfId="10252" xr:uid="{00000000-0005-0000-0000-000026280000}"/>
    <cellStyle name="Currency 4 3 8 2 2" xfId="10253" xr:uid="{00000000-0005-0000-0000-000027280000}"/>
    <cellStyle name="Currency 4 3 8 3" xfId="10254" xr:uid="{00000000-0005-0000-0000-000028280000}"/>
    <cellStyle name="Currency 4 3 8 3 2" xfId="10255" xr:uid="{00000000-0005-0000-0000-000029280000}"/>
    <cellStyle name="Currency 4 3 8 4" xfId="10256" xr:uid="{00000000-0005-0000-0000-00002A280000}"/>
    <cellStyle name="Currency 4 3 8 4 2" xfId="10257" xr:uid="{00000000-0005-0000-0000-00002B280000}"/>
    <cellStyle name="Currency 4 3 8 5" xfId="10258" xr:uid="{00000000-0005-0000-0000-00002C280000}"/>
    <cellStyle name="Currency 4 3 8 6" xfId="10259" xr:uid="{00000000-0005-0000-0000-00002D280000}"/>
    <cellStyle name="Currency 4 3 9" xfId="10260" xr:uid="{00000000-0005-0000-0000-00002E280000}"/>
    <cellStyle name="Currency 4 3 9 2" xfId="10261" xr:uid="{00000000-0005-0000-0000-00002F280000}"/>
    <cellStyle name="Currency 4 3 9 2 2" xfId="10262" xr:uid="{00000000-0005-0000-0000-000030280000}"/>
    <cellStyle name="Currency 4 3 9 3" xfId="10263" xr:uid="{00000000-0005-0000-0000-000031280000}"/>
    <cellStyle name="Currency 4 3 9 3 2" xfId="10264" xr:uid="{00000000-0005-0000-0000-000032280000}"/>
    <cellStyle name="Currency 4 3 9 4" xfId="10265" xr:uid="{00000000-0005-0000-0000-000033280000}"/>
    <cellStyle name="Currency 4 3 9 4 2" xfId="10266" xr:uid="{00000000-0005-0000-0000-000034280000}"/>
    <cellStyle name="Currency 4 3 9 5" xfId="10267" xr:uid="{00000000-0005-0000-0000-000035280000}"/>
    <cellStyle name="Currency 4 3 9 6" xfId="10268" xr:uid="{00000000-0005-0000-0000-000036280000}"/>
    <cellStyle name="Currency 4 4" xfId="10269" xr:uid="{00000000-0005-0000-0000-000037280000}"/>
    <cellStyle name="Currency 4 4 10" xfId="10270" xr:uid="{00000000-0005-0000-0000-000038280000}"/>
    <cellStyle name="Currency 4 4 10 2" xfId="10271" xr:uid="{00000000-0005-0000-0000-000039280000}"/>
    <cellStyle name="Currency 4 4 11" xfId="10272" xr:uid="{00000000-0005-0000-0000-00003A280000}"/>
    <cellStyle name="Currency 4 4 11 2" xfId="10273" xr:uid="{00000000-0005-0000-0000-00003B280000}"/>
    <cellStyle name="Currency 4 4 12" xfId="10274" xr:uid="{00000000-0005-0000-0000-00003C280000}"/>
    <cellStyle name="Currency 4 4 13" xfId="10275" xr:uid="{00000000-0005-0000-0000-00003D280000}"/>
    <cellStyle name="Currency 4 4 2" xfId="10276" xr:uid="{00000000-0005-0000-0000-00003E280000}"/>
    <cellStyle name="Currency 4 4 2 10" xfId="10277" xr:uid="{00000000-0005-0000-0000-00003F280000}"/>
    <cellStyle name="Currency 4 4 2 11" xfId="10278" xr:uid="{00000000-0005-0000-0000-000040280000}"/>
    <cellStyle name="Currency 4 4 2 2" xfId="10279" xr:uid="{00000000-0005-0000-0000-000041280000}"/>
    <cellStyle name="Currency 4 4 2 2 2" xfId="10280" xr:uid="{00000000-0005-0000-0000-000042280000}"/>
    <cellStyle name="Currency 4 4 2 2 2 2" xfId="10281" xr:uid="{00000000-0005-0000-0000-000043280000}"/>
    <cellStyle name="Currency 4 4 2 2 3" xfId="10282" xr:uid="{00000000-0005-0000-0000-000044280000}"/>
    <cellStyle name="Currency 4 4 2 2 3 2" xfId="10283" xr:uid="{00000000-0005-0000-0000-000045280000}"/>
    <cellStyle name="Currency 4 4 2 2 4" xfId="10284" xr:uid="{00000000-0005-0000-0000-000046280000}"/>
    <cellStyle name="Currency 4 4 2 2 4 2" xfId="10285" xr:uid="{00000000-0005-0000-0000-000047280000}"/>
    <cellStyle name="Currency 4 4 2 2 5" xfId="10286" xr:uid="{00000000-0005-0000-0000-000048280000}"/>
    <cellStyle name="Currency 4 4 2 2 6" xfId="10287" xr:uid="{00000000-0005-0000-0000-000049280000}"/>
    <cellStyle name="Currency 4 4 2 3" xfId="10288" xr:uid="{00000000-0005-0000-0000-00004A280000}"/>
    <cellStyle name="Currency 4 4 2 3 2" xfId="10289" xr:uid="{00000000-0005-0000-0000-00004B280000}"/>
    <cellStyle name="Currency 4 4 2 3 2 2" xfId="10290" xr:uid="{00000000-0005-0000-0000-00004C280000}"/>
    <cellStyle name="Currency 4 4 2 3 3" xfId="10291" xr:uid="{00000000-0005-0000-0000-00004D280000}"/>
    <cellStyle name="Currency 4 4 2 3 3 2" xfId="10292" xr:uid="{00000000-0005-0000-0000-00004E280000}"/>
    <cellStyle name="Currency 4 4 2 3 4" xfId="10293" xr:uid="{00000000-0005-0000-0000-00004F280000}"/>
    <cellStyle name="Currency 4 4 2 3 4 2" xfId="10294" xr:uid="{00000000-0005-0000-0000-000050280000}"/>
    <cellStyle name="Currency 4 4 2 3 5" xfId="10295" xr:uid="{00000000-0005-0000-0000-000051280000}"/>
    <cellStyle name="Currency 4 4 2 3 6" xfId="10296" xr:uid="{00000000-0005-0000-0000-000052280000}"/>
    <cellStyle name="Currency 4 4 2 4" xfId="10297" xr:uid="{00000000-0005-0000-0000-000053280000}"/>
    <cellStyle name="Currency 4 4 2 4 2" xfId="10298" xr:uid="{00000000-0005-0000-0000-000054280000}"/>
    <cellStyle name="Currency 4 4 2 4 2 2" xfId="10299" xr:uid="{00000000-0005-0000-0000-000055280000}"/>
    <cellStyle name="Currency 4 4 2 4 3" xfId="10300" xr:uid="{00000000-0005-0000-0000-000056280000}"/>
    <cellStyle name="Currency 4 4 2 4 3 2" xfId="10301" xr:uid="{00000000-0005-0000-0000-000057280000}"/>
    <cellStyle name="Currency 4 4 2 4 4" xfId="10302" xr:uid="{00000000-0005-0000-0000-000058280000}"/>
    <cellStyle name="Currency 4 4 2 4 4 2" xfId="10303" xr:uid="{00000000-0005-0000-0000-000059280000}"/>
    <cellStyle name="Currency 4 4 2 4 5" xfId="10304" xr:uid="{00000000-0005-0000-0000-00005A280000}"/>
    <cellStyle name="Currency 4 4 2 4 6" xfId="10305" xr:uid="{00000000-0005-0000-0000-00005B280000}"/>
    <cellStyle name="Currency 4 4 2 5" xfId="10306" xr:uid="{00000000-0005-0000-0000-00005C280000}"/>
    <cellStyle name="Currency 4 4 2 5 2" xfId="10307" xr:uid="{00000000-0005-0000-0000-00005D280000}"/>
    <cellStyle name="Currency 4 4 2 5 2 2" xfId="10308" xr:uid="{00000000-0005-0000-0000-00005E280000}"/>
    <cellStyle name="Currency 4 4 2 5 3" xfId="10309" xr:uid="{00000000-0005-0000-0000-00005F280000}"/>
    <cellStyle name="Currency 4 4 2 5 3 2" xfId="10310" xr:uid="{00000000-0005-0000-0000-000060280000}"/>
    <cellStyle name="Currency 4 4 2 5 4" xfId="10311" xr:uid="{00000000-0005-0000-0000-000061280000}"/>
    <cellStyle name="Currency 4 4 2 5 4 2" xfId="10312" xr:uid="{00000000-0005-0000-0000-000062280000}"/>
    <cellStyle name="Currency 4 4 2 5 5" xfId="10313" xr:uid="{00000000-0005-0000-0000-000063280000}"/>
    <cellStyle name="Currency 4 4 2 5 6" xfId="10314" xr:uid="{00000000-0005-0000-0000-000064280000}"/>
    <cellStyle name="Currency 4 4 2 6" xfId="10315" xr:uid="{00000000-0005-0000-0000-000065280000}"/>
    <cellStyle name="Currency 4 4 2 6 2" xfId="10316" xr:uid="{00000000-0005-0000-0000-000066280000}"/>
    <cellStyle name="Currency 4 4 2 6 2 2" xfId="10317" xr:uid="{00000000-0005-0000-0000-000067280000}"/>
    <cellStyle name="Currency 4 4 2 6 3" xfId="10318" xr:uid="{00000000-0005-0000-0000-000068280000}"/>
    <cellStyle name="Currency 4 4 2 6 3 2" xfId="10319" xr:uid="{00000000-0005-0000-0000-000069280000}"/>
    <cellStyle name="Currency 4 4 2 6 4" xfId="10320" xr:uid="{00000000-0005-0000-0000-00006A280000}"/>
    <cellStyle name="Currency 4 4 2 6 5" xfId="10321" xr:uid="{00000000-0005-0000-0000-00006B280000}"/>
    <cellStyle name="Currency 4 4 2 7" xfId="10322" xr:uid="{00000000-0005-0000-0000-00006C280000}"/>
    <cellStyle name="Currency 4 4 2 7 2" xfId="10323" xr:uid="{00000000-0005-0000-0000-00006D280000}"/>
    <cellStyle name="Currency 4 4 2 8" xfId="10324" xr:uid="{00000000-0005-0000-0000-00006E280000}"/>
    <cellStyle name="Currency 4 4 2 8 2" xfId="10325" xr:uid="{00000000-0005-0000-0000-00006F280000}"/>
    <cellStyle name="Currency 4 4 2 9" xfId="10326" xr:uid="{00000000-0005-0000-0000-000070280000}"/>
    <cellStyle name="Currency 4 4 2 9 2" xfId="10327" xr:uid="{00000000-0005-0000-0000-000071280000}"/>
    <cellStyle name="Currency 4 4 3" xfId="10328" xr:uid="{00000000-0005-0000-0000-000072280000}"/>
    <cellStyle name="Currency 4 4 3 10" xfId="10329" xr:uid="{00000000-0005-0000-0000-000073280000}"/>
    <cellStyle name="Currency 4 4 3 2" xfId="10330" xr:uid="{00000000-0005-0000-0000-000074280000}"/>
    <cellStyle name="Currency 4 4 3 2 2" xfId="10331" xr:uid="{00000000-0005-0000-0000-000075280000}"/>
    <cellStyle name="Currency 4 4 3 2 2 2" xfId="10332" xr:uid="{00000000-0005-0000-0000-000076280000}"/>
    <cellStyle name="Currency 4 4 3 2 3" xfId="10333" xr:uid="{00000000-0005-0000-0000-000077280000}"/>
    <cellStyle name="Currency 4 4 3 2 3 2" xfId="10334" xr:uid="{00000000-0005-0000-0000-000078280000}"/>
    <cellStyle name="Currency 4 4 3 2 4" xfId="10335" xr:uid="{00000000-0005-0000-0000-000079280000}"/>
    <cellStyle name="Currency 4 4 3 2 4 2" xfId="10336" xr:uid="{00000000-0005-0000-0000-00007A280000}"/>
    <cellStyle name="Currency 4 4 3 2 5" xfId="10337" xr:uid="{00000000-0005-0000-0000-00007B280000}"/>
    <cellStyle name="Currency 4 4 3 2 6" xfId="10338" xr:uid="{00000000-0005-0000-0000-00007C280000}"/>
    <cellStyle name="Currency 4 4 3 3" xfId="10339" xr:uid="{00000000-0005-0000-0000-00007D280000}"/>
    <cellStyle name="Currency 4 4 3 3 2" xfId="10340" xr:uid="{00000000-0005-0000-0000-00007E280000}"/>
    <cellStyle name="Currency 4 4 3 3 2 2" xfId="10341" xr:uid="{00000000-0005-0000-0000-00007F280000}"/>
    <cellStyle name="Currency 4 4 3 3 3" xfId="10342" xr:uid="{00000000-0005-0000-0000-000080280000}"/>
    <cellStyle name="Currency 4 4 3 3 3 2" xfId="10343" xr:uid="{00000000-0005-0000-0000-000081280000}"/>
    <cellStyle name="Currency 4 4 3 3 4" xfId="10344" xr:uid="{00000000-0005-0000-0000-000082280000}"/>
    <cellStyle name="Currency 4 4 3 3 4 2" xfId="10345" xr:uid="{00000000-0005-0000-0000-000083280000}"/>
    <cellStyle name="Currency 4 4 3 3 5" xfId="10346" xr:uid="{00000000-0005-0000-0000-000084280000}"/>
    <cellStyle name="Currency 4 4 3 3 6" xfId="10347" xr:uid="{00000000-0005-0000-0000-000085280000}"/>
    <cellStyle name="Currency 4 4 3 4" xfId="10348" xr:uid="{00000000-0005-0000-0000-000086280000}"/>
    <cellStyle name="Currency 4 4 3 4 2" xfId="10349" xr:uid="{00000000-0005-0000-0000-000087280000}"/>
    <cellStyle name="Currency 4 4 3 4 2 2" xfId="10350" xr:uid="{00000000-0005-0000-0000-000088280000}"/>
    <cellStyle name="Currency 4 4 3 4 3" xfId="10351" xr:uid="{00000000-0005-0000-0000-000089280000}"/>
    <cellStyle name="Currency 4 4 3 4 3 2" xfId="10352" xr:uid="{00000000-0005-0000-0000-00008A280000}"/>
    <cellStyle name="Currency 4 4 3 4 4" xfId="10353" xr:uid="{00000000-0005-0000-0000-00008B280000}"/>
    <cellStyle name="Currency 4 4 3 4 4 2" xfId="10354" xr:uid="{00000000-0005-0000-0000-00008C280000}"/>
    <cellStyle name="Currency 4 4 3 4 5" xfId="10355" xr:uid="{00000000-0005-0000-0000-00008D280000}"/>
    <cellStyle name="Currency 4 4 3 4 6" xfId="10356" xr:uid="{00000000-0005-0000-0000-00008E280000}"/>
    <cellStyle name="Currency 4 4 3 5" xfId="10357" xr:uid="{00000000-0005-0000-0000-00008F280000}"/>
    <cellStyle name="Currency 4 4 3 5 2" xfId="10358" xr:uid="{00000000-0005-0000-0000-000090280000}"/>
    <cellStyle name="Currency 4 4 3 5 2 2" xfId="10359" xr:uid="{00000000-0005-0000-0000-000091280000}"/>
    <cellStyle name="Currency 4 4 3 5 3" xfId="10360" xr:uid="{00000000-0005-0000-0000-000092280000}"/>
    <cellStyle name="Currency 4 4 3 5 3 2" xfId="10361" xr:uid="{00000000-0005-0000-0000-000093280000}"/>
    <cellStyle name="Currency 4 4 3 5 4" xfId="10362" xr:uid="{00000000-0005-0000-0000-000094280000}"/>
    <cellStyle name="Currency 4 4 3 5 5" xfId="10363" xr:uid="{00000000-0005-0000-0000-000095280000}"/>
    <cellStyle name="Currency 4 4 3 6" xfId="10364" xr:uid="{00000000-0005-0000-0000-000096280000}"/>
    <cellStyle name="Currency 4 4 3 6 2" xfId="10365" xr:uid="{00000000-0005-0000-0000-000097280000}"/>
    <cellStyle name="Currency 4 4 3 7" xfId="10366" xr:uid="{00000000-0005-0000-0000-000098280000}"/>
    <cellStyle name="Currency 4 4 3 7 2" xfId="10367" xr:uid="{00000000-0005-0000-0000-000099280000}"/>
    <cellStyle name="Currency 4 4 3 8" xfId="10368" xr:uid="{00000000-0005-0000-0000-00009A280000}"/>
    <cellStyle name="Currency 4 4 3 8 2" xfId="10369" xr:uid="{00000000-0005-0000-0000-00009B280000}"/>
    <cellStyle name="Currency 4 4 3 9" xfId="10370" xr:uid="{00000000-0005-0000-0000-00009C280000}"/>
    <cellStyle name="Currency 4 4 4" xfId="10371" xr:uid="{00000000-0005-0000-0000-00009D280000}"/>
    <cellStyle name="Currency 4 4 4 10" xfId="10372" xr:uid="{00000000-0005-0000-0000-00009E280000}"/>
    <cellStyle name="Currency 4 4 4 2" xfId="10373" xr:uid="{00000000-0005-0000-0000-00009F280000}"/>
    <cellStyle name="Currency 4 4 4 2 2" xfId="10374" xr:uid="{00000000-0005-0000-0000-0000A0280000}"/>
    <cellStyle name="Currency 4 4 4 2 2 2" xfId="10375" xr:uid="{00000000-0005-0000-0000-0000A1280000}"/>
    <cellStyle name="Currency 4 4 4 2 3" xfId="10376" xr:uid="{00000000-0005-0000-0000-0000A2280000}"/>
    <cellStyle name="Currency 4 4 4 2 3 2" xfId="10377" xr:uid="{00000000-0005-0000-0000-0000A3280000}"/>
    <cellStyle name="Currency 4 4 4 2 4" xfId="10378" xr:uid="{00000000-0005-0000-0000-0000A4280000}"/>
    <cellStyle name="Currency 4 4 4 2 4 2" xfId="10379" xr:uid="{00000000-0005-0000-0000-0000A5280000}"/>
    <cellStyle name="Currency 4 4 4 2 5" xfId="10380" xr:uid="{00000000-0005-0000-0000-0000A6280000}"/>
    <cellStyle name="Currency 4 4 4 2 6" xfId="10381" xr:uid="{00000000-0005-0000-0000-0000A7280000}"/>
    <cellStyle name="Currency 4 4 4 3" xfId="10382" xr:uid="{00000000-0005-0000-0000-0000A8280000}"/>
    <cellStyle name="Currency 4 4 4 3 2" xfId="10383" xr:uid="{00000000-0005-0000-0000-0000A9280000}"/>
    <cellStyle name="Currency 4 4 4 3 2 2" xfId="10384" xr:uid="{00000000-0005-0000-0000-0000AA280000}"/>
    <cellStyle name="Currency 4 4 4 3 3" xfId="10385" xr:uid="{00000000-0005-0000-0000-0000AB280000}"/>
    <cellStyle name="Currency 4 4 4 3 3 2" xfId="10386" xr:uid="{00000000-0005-0000-0000-0000AC280000}"/>
    <cellStyle name="Currency 4 4 4 3 4" xfId="10387" xr:uid="{00000000-0005-0000-0000-0000AD280000}"/>
    <cellStyle name="Currency 4 4 4 3 4 2" xfId="10388" xr:uid="{00000000-0005-0000-0000-0000AE280000}"/>
    <cellStyle name="Currency 4 4 4 3 5" xfId="10389" xr:uid="{00000000-0005-0000-0000-0000AF280000}"/>
    <cellStyle name="Currency 4 4 4 3 6" xfId="10390" xr:uid="{00000000-0005-0000-0000-0000B0280000}"/>
    <cellStyle name="Currency 4 4 4 4" xfId="10391" xr:uid="{00000000-0005-0000-0000-0000B1280000}"/>
    <cellStyle name="Currency 4 4 4 4 2" xfId="10392" xr:uid="{00000000-0005-0000-0000-0000B2280000}"/>
    <cellStyle name="Currency 4 4 4 4 2 2" xfId="10393" xr:uid="{00000000-0005-0000-0000-0000B3280000}"/>
    <cellStyle name="Currency 4 4 4 4 3" xfId="10394" xr:uid="{00000000-0005-0000-0000-0000B4280000}"/>
    <cellStyle name="Currency 4 4 4 4 3 2" xfId="10395" xr:uid="{00000000-0005-0000-0000-0000B5280000}"/>
    <cellStyle name="Currency 4 4 4 4 4" xfId="10396" xr:uid="{00000000-0005-0000-0000-0000B6280000}"/>
    <cellStyle name="Currency 4 4 4 4 4 2" xfId="10397" xr:uid="{00000000-0005-0000-0000-0000B7280000}"/>
    <cellStyle name="Currency 4 4 4 4 5" xfId="10398" xr:uid="{00000000-0005-0000-0000-0000B8280000}"/>
    <cellStyle name="Currency 4 4 4 4 6" xfId="10399" xr:uid="{00000000-0005-0000-0000-0000B9280000}"/>
    <cellStyle name="Currency 4 4 4 5" xfId="10400" xr:uid="{00000000-0005-0000-0000-0000BA280000}"/>
    <cellStyle name="Currency 4 4 4 5 2" xfId="10401" xr:uid="{00000000-0005-0000-0000-0000BB280000}"/>
    <cellStyle name="Currency 4 4 4 5 2 2" xfId="10402" xr:uid="{00000000-0005-0000-0000-0000BC280000}"/>
    <cellStyle name="Currency 4 4 4 5 3" xfId="10403" xr:uid="{00000000-0005-0000-0000-0000BD280000}"/>
    <cellStyle name="Currency 4 4 4 5 3 2" xfId="10404" xr:uid="{00000000-0005-0000-0000-0000BE280000}"/>
    <cellStyle name="Currency 4 4 4 5 4" xfId="10405" xr:uid="{00000000-0005-0000-0000-0000BF280000}"/>
    <cellStyle name="Currency 4 4 4 5 5" xfId="10406" xr:uid="{00000000-0005-0000-0000-0000C0280000}"/>
    <cellStyle name="Currency 4 4 4 6" xfId="10407" xr:uid="{00000000-0005-0000-0000-0000C1280000}"/>
    <cellStyle name="Currency 4 4 4 6 2" xfId="10408" xr:uid="{00000000-0005-0000-0000-0000C2280000}"/>
    <cellStyle name="Currency 4 4 4 7" xfId="10409" xr:uid="{00000000-0005-0000-0000-0000C3280000}"/>
    <cellStyle name="Currency 4 4 4 7 2" xfId="10410" xr:uid="{00000000-0005-0000-0000-0000C4280000}"/>
    <cellStyle name="Currency 4 4 4 8" xfId="10411" xr:uid="{00000000-0005-0000-0000-0000C5280000}"/>
    <cellStyle name="Currency 4 4 4 8 2" xfId="10412" xr:uid="{00000000-0005-0000-0000-0000C6280000}"/>
    <cellStyle name="Currency 4 4 4 9" xfId="10413" xr:uid="{00000000-0005-0000-0000-0000C7280000}"/>
    <cellStyle name="Currency 4 4 5" xfId="10414" xr:uid="{00000000-0005-0000-0000-0000C8280000}"/>
    <cellStyle name="Currency 4 4 5 2" xfId="10415" xr:uid="{00000000-0005-0000-0000-0000C9280000}"/>
    <cellStyle name="Currency 4 4 5 2 2" xfId="10416" xr:uid="{00000000-0005-0000-0000-0000CA280000}"/>
    <cellStyle name="Currency 4 4 5 3" xfId="10417" xr:uid="{00000000-0005-0000-0000-0000CB280000}"/>
    <cellStyle name="Currency 4 4 5 3 2" xfId="10418" xr:uid="{00000000-0005-0000-0000-0000CC280000}"/>
    <cellStyle name="Currency 4 4 5 4" xfId="10419" xr:uid="{00000000-0005-0000-0000-0000CD280000}"/>
    <cellStyle name="Currency 4 4 5 4 2" xfId="10420" xr:uid="{00000000-0005-0000-0000-0000CE280000}"/>
    <cellStyle name="Currency 4 4 5 5" xfId="10421" xr:uid="{00000000-0005-0000-0000-0000CF280000}"/>
    <cellStyle name="Currency 4 4 5 6" xfId="10422" xr:uid="{00000000-0005-0000-0000-0000D0280000}"/>
    <cellStyle name="Currency 4 4 6" xfId="10423" xr:uid="{00000000-0005-0000-0000-0000D1280000}"/>
    <cellStyle name="Currency 4 4 6 2" xfId="10424" xr:uid="{00000000-0005-0000-0000-0000D2280000}"/>
    <cellStyle name="Currency 4 4 6 2 2" xfId="10425" xr:uid="{00000000-0005-0000-0000-0000D3280000}"/>
    <cellStyle name="Currency 4 4 6 3" xfId="10426" xr:uid="{00000000-0005-0000-0000-0000D4280000}"/>
    <cellStyle name="Currency 4 4 6 3 2" xfId="10427" xr:uid="{00000000-0005-0000-0000-0000D5280000}"/>
    <cellStyle name="Currency 4 4 6 4" xfId="10428" xr:uid="{00000000-0005-0000-0000-0000D6280000}"/>
    <cellStyle name="Currency 4 4 6 4 2" xfId="10429" xr:uid="{00000000-0005-0000-0000-0000D7280000}"/>
    <cellStyle name="Currency 4 4 6 5" xfId="10430" xr:uid="{00000000-0005-0000-0000-0000D8280000}"/>
    <cellStyle name="Currency 4 4 6 6" xfId="10431" xr:uid="{00000000-0005-0000-0000-0000D9280000}"/>
    <cellStyle name="Currency 4 4 7" xfId="10432" xr:uid="{00000000-0005-0000-0000-0000DA280000}"/>
    <cellStyle name="Currency 4 4 7 2" xfId="10433" xr:uid="{00000000-0005-0000-0000-0000DB280000}"/>
    <cellStyle name="Currency 4 4 7 2 2" xfId="10434" xr:uid="{00000000-0005-0000-0000-0000DC280000}"/>
    <cellStyle name="Currency 4 4 7 3" xfId="10435" xr:uid="{00000000-0005-0000-0000-0000DD280000}"/>
    <cellStyle name="Currency 4 4 7 3 2" xfId="10436" xr:uid="{00000000-0005-0000-0000-0000DE280000}"/>
    <cellStyle name="Currency 4 4 7 4" xfId="10437" xr:uid="{00000000-0005-0000-0000-0000DF280000}"/>
    <cellStyle name="Currency 4 4 7 4 2" xfId="10438" xr:uid="{00000000-0005-0000-0000-0000E0280000}"/>
    <cellStyle name="Currency 4 4 7 5" xfId="10439" xr:uid="{00000000-0005-0000-0000-0000E1280000}"/>
    <cellStyle name="Currency 4 4 7 6" xfId="10440" xr:uid="{00000000-0005-0000-0000-0000E2280000}"/>
    <cellStyle name="Currency 4 4 8" xfId="10441" xr:uid="{00000000-0005-0000-0000-0000E3280000}"/>
    <cellStyle name="Currency 4 4 8 2" xfId="10442" xr:uid="{00000000-0005-0000-0000-0000E4280000}"/>
    <cellStyle name="Currency 4 4 8 2 2" xfId="10443" xr:uid="{00000000-0005-0000-0000-0000E5280000}"/>
    <cellStyle name="Currency 4 4 8 3" xfId="10444" xr:uid="{00000000-0005-0000-0000-0000E6280000}"/>
    <cellStyle name="Currency 4 4 8 3 2" xfId="10445" xr:uid="{00000000-0005-0000-0000-0000E7280000}"/>
    <cellStyle name="Currency 4 4 8 4" xfId="10446" xr:uid="{00000000-0005-0000-0000-0000E8280000}"/>
    <cellStyle name="Currency 4 4 8 5" xfId="10447" xr:uid="{00000000-0005-0000-0000-0000E9280000}"/>
    <cellStyle name="Currency 4 4 9" xfId="10448" xr:uid="{00000000-0005-0000-0000-0000EA280000}"/>
    <cellStyle name="Currency 4 4 9 2" xfId="10449" xr:uid="{00000000-0005-0000-0000-0000EB280000}"/>
    <cellStyle name="Currency 4 5" xfId="10450" xr:uid="{00000000-0005-0000-0000-0000EC280000}"/>
    <cellStyle name="Currency 4 5 10" xfId="10451" xr:uid="{00000000-0005-0000-0000-0000ED280000}"/>
    <cellStyle name="Currency 4 5 10 2" xfId="10452" xr:uid="{00000000-0005-0000-0000-0000EE280000}"/>
    <cellStyle name="Currency 4 5 11" xfId="10453" xr:uid="{00000000-0005-0000-0000-0000EF280000}"/>
    <cellStyle name="Currency 4 5 11 2" xfId="10454" xr:uid="{00000000-0005-0000-0000-0000F0280000}"/>
    <cellStyle name="Currency 4 5 12" xfId="10455" xr:uid="{00000000-0005-0000-0000-0000F1280000}"/>
    <cellStyle name="Currency 4 5 13" xfId="10456" xr:uid="{00000000-0005-0000-0000-0000F2280000}"/>
    <cellStyle name="Currency 4 5 2" xfId="10457" xr:uid="{00000000-0005-0000-0000-0000F3280000}"/>
    <cellStyle name="Currency 4 5 2 10" xfId="10458" xr:uid="{00000000-0005-0000-0000-0000F4280000}"/>
    <cellStyle name="Currency 4 5 2 11" xfId="10459" xr:uid="{00000000-0005-0000-0000-0000F5280000}"/>
    <cellStyle name="Currency 4 5 2 2" xfId="10460" xr:uid="{00000000-0005-0000-0000-0000F6280000}"/>
    <cellStyle name="Currency 4 5 2 2 2" xfId="10461" xr:uid="{00000000-0005-0000-0000-0000F7280000}"/>
    <cellStyle name="Currency 4 5 2 2 2 2" xfId="10462" xr:uid="{00000000-0005-0000-0000-0000F8280000}"/>
    <cellStyle name="Currency 4 5 2 2 3" xfId="10463" xr:uid="{00000000-0005-0000-0000-0000F9280000}"/>
    <cellStyle name="Currency 4 5 2 2 3 2" xfId="10464" xr:uid="{00000000-0005-0000-0000-0000FA280000}"/>
    <cellStyle name="Currency 4 5 2 2 4" xfId="10465" xr:uid="{00000000-0005-0000-0000-0000FB280000}"/>
    <cellStyle name="Currency 4 5 2 2 4 2" xfId="10466" xr:uid="{00000000-0005-0000-0000-0000FC280000}"/>
    <cellStyle name="Currency 4 5 2 2 5" xfId="10467" xr:uid="{00000000-0005-0000-0000-0000FD280000}"/>
    <cellStyle name="Currency 4 5 2 2 6" xfId="10468" xr:uid="{00000000-0005-0000-0000-0000FE280000}"/>
    <cellStyle name="Currency 4 5 2 3" xfId="10469" xr:uid="{00000000-0005-0000-0000-0000FF280000}"/>
    <cellStyle name="Currency 4 5 2 3 2" xfId="10470" xr:uid="{00000000-0005-0000-0000-000000290000}"/>
    <cellStyle name="Currency 4 5 2 3 2 2" xfId="10471" xr:uid="{00000000-0005-0000-0000-000001290000}"/>
    <cellStyle name="Currency 4 5 2 3 3" xfId="10472" xr:uid="{00000000-0005-0000-0000-000002290000}"/>
    <cellStyle name="Currency 4 5 2 3 3 2" xfId="10473" xr:uid="{00000000-0005-0000-0000-000003290000}"/>
    <cellStyle name="Currency 4 5 2 3 4" xfId="10474" xr:uid="{00000000-0005-0000-0000-000004290000}"/>
    <cellStyle name="Currency 4 5 2 3 4 2" xfId="10475" xr:uid="{00000000-0005-0000-0000-000005290000}"/>
    <cellStyle name="Currency 4 5 2 3 5" xfId="10476" xr:uid="{00000000-0005-0000-0000-000006290000}"/>
    <cellStyle name="Currency 4 5 2 3 6" xfId="10477" xr:uid="{00000000-0005-0000-0000-000007290000}"/>
    <cellStyle name="Currency 4 5 2 4" xfId="10478" xr:uid="{00000000-0005-0000-0000-000008290000}"/>
    <cellStyle name="Currency 4 5 2 4 2" xfId="10479" xr:uid="{00000000-0005-0000-0000-000009290000}"/>
    <cellStyle name="Currency 4 5 2 4 2 2" xfId="10480" xr:uid="{00000000-0005-0000-0000-00000A290000}"/>
    <cellStyle name="Currency 4 5 2 4 3" xfId="10481" xr:uid="{00000000-0005-0000-0000-00000B290000}"/>
    <cellStyle name="Currency 4 5 2 4 3 2" xfId="10482" xr:uid="{00000000-0005-0000-0000-00000C290000}"/>
    <cellStyle name="Currency 4 5 2 4 4" xfId="10483" xr:uid="{00000000-0005-0000-0000-00000D290000}"/>
    <cellStyle name="Currency 4 5 2 4 4 2" xfId="10484" xr:uid="{00000000-0005-0000-0000-00000E290000}"/>
    <cellStyle name="Currency 4 5 2 4 5" xfId="10485" xr:uid="{00000000-0005-0000-0000-00000F290000}"/>
    <cellStyle name="Currency 4 5 2 4 6" xfId="10486" xr:uid="{00000000-0005-0000-0000-000010290000}"/>
    <cellStyle name="Currency 4 5 2 5" xfId="10487" xr:uid="{00000000-0005-0000-0000-000011290000}"/>
    <cellStyle name="Currency 4 5 2 5 2" xfId="10488" xr:uid="{00000000-0005-0000-0000-000012290000}"/>
    <cellStyle name="Currency 4 5 2 5 2 2" xfId="10489" xr:uid="{00000000-0005-0000-0000-000013290000}"/>
    <cellStyle name="Currency 4 5 2 5 3" xfId="10490" xr:uid="{00000000-0005-0000-0000-000014290000}"/>
    <cellStyle name="Currency 4 5 2 5 3 2" xfId="10491" xr:uid="{00000000-0005-0000-0000-000015290000}"/>
    <cellStyle name="Currency 4 5 2 5 4" xfId="10492" xr:uid="{00000000-0005-0000-0000-000016290000}"/>
    <cellStyle name="Currency 4 5 2 5 4 2" xfId="10493" xr:uid="{00000000-0005-0000-0000-000017290000}"/>
    <cellStyle name="Currency 4 5 2 5 5" xfId="10494" xr:uid="{00000000-0005-0000-0000-000018290000}"/>
    <cellStyle name="Currency 4 5 2 5 6" xfId="10495" xr:uid="{00000000-0005-0000-0000-000019290000}"/>
    <cellStyle name="Currency 4 5 2 6" xfId="10496" xr:uid="{00000000-0005-0000-0000-00001A290000}"/>
    <cellStyle name="Currency 4 5 2 6 2" xfId="10497" xr:uid="{00000000-0005-0000-0000-00001B290000}"/>
    <cellStyle name="Currency 4 5 2 6 2 2" xfId="10498" xr:uid="{00000000-0005-0000-0000-00001C290000}"/>
    <cellStyle name="Currency 4 5 2 6 3" xfId="10499" xr:uid="{00000000-0005-0000-0000-00001D290000}"/>
    <cellStyle name="Currency 4 5 2 6 3 2" xfId="10500" xr:uid="{00000000-0005-0000-0000-00001E290000}"/>
    <cellStyle name="Currency 4 5 2 6 4" xfId="10501" xr:uid="{00000000-0005-0000-0000-00001F290000}"/>
    <cellStyle name="Currency 4 5 2 6 5" xfId="10502" xr:uid="{00000000-0005-0000-0000-000020290000}"/>
    <cellStyle name="Currency 4 5 2 7" xfId="10503" xr:uid="{00000000-0005-0000-0000-000021290000}"/>
    <cellStyle name="Currency 4 5 2 7 2" xfId="10504" xr:uid="{00000000-0005-0000-0000-000022290000}"/>
    <cellStyle name="Currency 4 5 2 8" xfId="10505" xr:uid="{00000000-0005-0000-0000-000023290000}"/>
    <cellStyle name="Currency 4 5 2 8 2" xfId="10506" xr:uid="{00000000-0005-0000-0000-000024290000}"/>
    <cellStyle name="Currency 4 5 2 9" xfId="10507" xr:uid="{00000000-0005-0000-0000-000025290000}"/>
    <cellStyle name="Currency 4 5 2 9 2" xfId="10508" xr:uid="{00000000-0005-0000-0000-000026290000}"/>
    <cellStyle name="Currency 4 5 3" xfId="10509" xr:uid="{00000000-0005-0000-0000-000027290000}"/>
    <cellStyle name="Currency 4 5 3 10" xfId="10510" xr:uid="{00000000-0005-0000-0000-000028290000}"/>
    <cellStyle name="Currency 4 5 3 2" xfId="10511" xr:uid="{00000000-0005-0000-0000-000029290000}"/>
    <cellStyle name="Currency 4 5 3 2 2" xfId="10512" xr:uid="{00000000-0005-0000-0000-00002A290000}"/>
    <cellStyle name="Currency 4 5 3 2 2 2" xfId="10513" xr:uid="{00000000-0005-0000-0000-00002B290000}"/>
    <cellStyle name="Currency 4 5 3 2 3" xfId="10514" xr:uid="{00000000-0005-0000-0000-00002C290000}"/>
    <cellStyle name="Currency 4 5 3 2 3 2" xfId="10515" xr:uid="{00000000-0005-0000-0000-00002D290000}"/>
    <cellStyle name="Currency 4 5 3 2 4" xfId="10516" xr:uid="{00000000-0005-0000-0000-00002E290000}"/>
    <cellStyle name="Currency 4 5 3 2 4 2" xfId="10517" xr:uid="{00000000-0005-0000-0000-00002F290000}"/>
    <cellStyle name="Currency 4 5 3 2 5" xfId="10518" xr:uid="{00000000-0005-0000-0000-000030290000}"/>
    <cellStyle name="Currency 4 5 3 2 6" xfId="10519" xr:uid="{00000000-0005-0000-0000-000031290000}"/>
    <cellStyle name="Currency 4 5 3 3" xfId="10520" xr:uid="{00000000-0005-0000-0000-000032290000}"/>
    <cellStyle name="Currency 4 5 3 3 2" xfId="10521" xr:uid="{00000000-0005-0000-0000-000033290000}"/>
    <cellStyle name="Currency 4 5 3 3 2 2" xfId="10522" xr:uid="{00000000-0005-0000-0000-000034290000}"/>
    <cellStyle name="Currency 4 5 3 3 3" xfId="10523" xr:uid="{00000000-0005-0000-0000-000035290000}"/>
    <cellStyle name="Currency 4 5 3 3 3 2" xfId="10524" xr:uid="{00000000-0005-0000-0000-000036290000}"/>
    <cellStyle name="Currency 4 5 3 3 4" xfId="10525" xr:uid="{00000000-0005-0000-0000-000037290000}"/>
    <cellStyle name="Currency 4 5 3 3 4 2" xfId="10526" xr:uid="{00000000-0005-0000-0000-000038290000}"/>
    <cellStyle name="Currency 4 5 3 3 5" xfId="10527" xr:uid="{00000000-0005-0000-0000-000039290000}"/>
    <cellStyle name="Currency 4 5 3 3 6" xfId="10528" xr:uid="{00000000-0005-0000-0000-00003A290000}"/>
    <cellStyle name="Currency 4 5 3 4" xfId="10529" xr:uid="{00000000-0005-0000-0000-00003B290000}"/>
    <cellStyle name="Currency 4 5 3 4 2" xfId="10530" xr:uid="{00000000-0005-0000-0000-00003C290000}"/>
    <cellStyle name="Currency 4 5 3 4 2 2" xfId="10531" xr:uid="{00000000-0005-0000-0000-00003D290000}"/>
    <cellStyle name="Currency 4 5 3 4 3" xfId="10532" xr:uid="{00000000-0005-0000-0000-00003E290000}"/>
    <cellStyle name="Currency 4 5 3 4 3 2" xfId="10533" xr:uid="{00000000-0005-0000-0000-00003F290000}"/>
    <cellStyle name="Currency 4 5 3 4 4" xfId="10534" xr:uid="{00000000-0005-0000-0000-000040290000}"/>
    <cellStyle name="Currency 4 5 3 4 4 2" xfId="10535" xr:uid="{00000000-0005-0000-0000-000041290000}"/>
    <cellStyle name="Currency 4 5 3 4 5" xfId="10536" xr:uid="{00000000-0005-0000-0000-000042290000}"/>
    <cellStyle name="Currency 4 5 3 4 6" xfId="10537" xr:uid="{00000000-0005-0000-0000-000043290000}"/>
    <cellStyle name="Currency 4 5 3 5" xfId="10538" xr:uid="{00000000-0005-0000-0000-000044290000}"/>
    <cellStyle name="Currency 4 5 3 5 2" xfId="10539" xr:uid="{00000000-0005-0000-0000-000045290000}"/>
    <cellStyle name="Currency 4 5 3 5 2 2" xfId="10540" xr:uid="{00000000-0005-0000-0000-000046290000}"/>
    <cellStyle name="Currency 4 5 3 5 3" xfId="10541" xr:uid="{00000000-0005-0000-0000-000047290000}"/>
    <cellStyle name="Currency 4 5 3 5 3 2" xfId="10542" xr:uid="{00000000-0005-0000-0000-000048290000}"/>
    <cellStyle name="Currency 4 5 3 5 4" xfId="10543" xr:uid="{00000000-0005-0000-0000-000049290000}"/>
    <cellStyle name="Currency 4 5 3 5 5" xfId="10544" xr:uid="{00000000-0005-0000-0000-00004A290000}"/>
    <cellStyle name="Currency 4 5 3 6" xfId="10545" xr:uid="{00000000-0005-0000-0000-00004B290000}"/>
    <cellStyle name="Currency 4 5 3 6 2" xfId="10546" xr:uid="{00000000-0005-0000-0000-00004C290000}"/>
    <cellStyle name="Currency 4 5 3 7" xfId="10547" xr:uid="{00000000-0005-0000-0000-00004D290000}"/>
    <cellStyle name="Currency 4 5 3 7 2" xfId="10548" xr:uid="{00000000-0005-0000-0000-00004E290000}"/>
    <cellStyle name="Currency 4 5 3 8" xfId="10549" xr:uid="{00000000-0005-0000-0000-00004F290000}"/>
    <cellStyle name="Currency 4 5 3 8 2" xfId="10550" xr:uid="{00000000-0005-0000-0000-000050290000}"/>
    <cellStyle name="Currency 4 5 3 9" xfId="10551" xr:uid="{00000000-0005-0000-0000-000051290000}"/>
    <cellStyle name="Currency 4 5 4" xfId="10552" xr:uid="{00000000-0005-0000-0000-000052290000}"/>
    <cellStyle name="Currency 4 5 4 10" xfId="10553" xr:uid="{00000000-0005-0000-0000-000053290000}"/>
    <cellStyle name="Currency 4 5 4 2" xfId="10554" xr:uid="{00000000-0005-0000-0000-000054290000}"/>
    <cellStyle name="Currency 4 5 4 2 2" xfId="10555" xr:uid="{00000000-0005-0000-0000-000055290000}"/>
    <cellStyle name="Currency 4 5 4 2 2 2" xfId="10556" xr:uid="{00000000-0005-0000-0000-000056290000}"/>
    <cellStyle name="Currency 4 5 4 2 3" xfId="10557" xr:uid="{00000000-0005-0000-0000-000057290000}"/>
    <cellStyle name="Currency 4 5 4 2 3 2" xfId="10558" xr:uid="{00000000-0005-0000-0000-000058290000}"/>
    <cellStyle name="Currency 4 5 4 2 4" xfId="10559" xr:uid="{00000000-0005-0000-0000-000059290000}"/>
    <cellStyle name="Currency 4 5 4 2 4 2" xfId="10560" xr:uid="{00000000-0005-0000-0000-00005A290000}"/>
    <cellStyle name="Currency 4 5 4 2 5" xfId="10561" xr:uid="{00000000-0005-0000-0000-00005B290000}"/>
    <cellStyle name="Currency 4 5 4 2 6" xfId="10562" xr:uid="{00000000-0005-0000-0000-00005C290000}"/>
    <cellStyle name="Currency 4 5 4 3" xfId="10563" xr:uid="{00000000-0005-0000-0000-00005D290000}"/>
    <cellStyle name="Currency 4 5 4 3 2" xfId="10564" xr:uid="{00000000-0005-0000-0000-00005E290000}"/>
    <cellStyle name="Currency 4 5 4 3 2 2" xfId="10565" xr:uid="{00000000-0005-0000-0000-00005F290000}"/>
    <cellStyle name="Currency 4 5 4 3 3" xfId="10566" xr:uid="{00000000-0005-0000-0000-000060290000}"/>
    <cellStyle name="Currency 4 5 4 3 3 2" xfId="10567" xr:uid="{00000000-0005-0000-0000-000061290000}"/>
    <cellStyle name="Currency 4 5 4 3 4" xfId="10568" xr:uid="{00000000-0005-0000-0000-000062290000}"/>
    <cellStyle name="Currency 4 5 4 3 4 2" xfId="10569" xr:uid="{00000000-0005-0000-0000-000063290000}"/>
    <cellStyle name="Currency 4 5 4 3 5" xfId="10570" xr:uid="{00000000-0005-0000-0000-000064290000}"/>
    <cellStyle name="Currency 4 5 4 3 6" xfId="10571" xr:uid="{00000000-0005-0000-0000-000065290000}"/>
    <cellStyle name="Currency 4 5 4 4" xfId="10572" xr:uid="{00000000-0005-0000-0000-000066290000}"/>
    <cellStyle name="Currency 4 5 4 4 2" xfId="10573" xr:uid="{00000000-0005-0000-0000-000067290000}"/>
    <cellStyle name="Currency 4 5 4 4 2 2" xfId="10574" xr:uid="{00000000-0005-0000-0000-000068290000}"/>
    <cellStyle name="Currency 4 5 4 4 3" xfId="10575" xr:uid="{00000000-0005-0000-0000-000069290000}"/>
    <cellStyle name="Currency 4 5 4 4 3 2" xfId="10576" xr:uid="{00000000-0005-0000-0000-00006A290000}"/>
    <cellStyle name="Currency 4 5 4 4 4" xfId="10577" xr:uid="{00000000-0005-0000-0000-00006B290000}"/>
    <cellStyle name="Currency 4 5 4 4 4 2" xfId="10578" xr:uid="{00000000-0005-0000-0000-00006C290000}"/>
    <cellStyle name="Currency 4 5 4 4 5" xfId="10579" xr:uid="{00000000-0005-0000-0000-00006D290000}"/>
    <cellStyle name="Currency 4 5 4 4 6" xfId="10580" xr:uid="{00000000-0005-0000-0000-00006E290000}"/>
    <cellStyle name="Currency 4 5 4 5" xfId="10581" xr:uid="{00000000-0005-0000-0000-00006F290000}"/>
    <cellStyle name="Currency 4 5 4 5 2" xfId="10582" xr:uid="{00000000-0005-0000-0000-000070290000}"/>
    <cellStyle name="Currency 4 5 4 5 2 2" xfId="10583" xr:uid="{00000000-0005-0000-0000-000071290000}"/>
    <cellStyle name="Currency 4 5 4 5 3" xfId="10584" xr:uid="{00000000-0005-0000-0000-000072290000}"/>
    <cellStyle name="Currency 4 5 4 5 3 2" xfId="10585" xr:uid="{00000000-0005-0000-0000-000073290000}"/>
    <cellStyle name="Currency 4 5 4 5 4" xfId="10586" xr:uid="{00000000-0005-0000-0000-000074290000}"/>
    <cellStyle name="Currency 4 5 4 5 5" xfId="10587" xr:uid="{00000000-0005-0000-0000-000075290000}"/>
    <cellStyle name="Currency 4 5 4 6" xfId="10588" xr:uid="{00000000-0005-0000-0000-000076290000}"/>
    <cellStyle name="Currency 4 5 4 6 2" xfId="10589" xr:uid="{00000000-0005-0000-0000-000077290000}"/>
    <cellStyle name="Currency 4 5 4 7" xfId="10590" xr:uid="{00000000-0005-0000-0000-000078290000}"/>
    <cellStyle name="Currency 4 5 4 7 2" xfId="10591" xr:uid="{00000000-0005-0000-0000-000079290000}"/>
    <cellStyle name="Currency 4 5 4 8" xfId="10592" xr:uid="{00000000-0005-0000-0000-00007A290000}"/>
    <cellStyle name="Currency 4 5 4 8 2" xfId="10593" xr:uid="{00000000-0005-0000-0000-00007B290000}"/>
    <cellStyle name="Currency 4 5 4 9" xfId="10594" xr:uid="{00000000-0005-0000-0000-00007C290000}"/>
    <cellStyle name="Currency 4 5 5" xfId="10595" xr:uid="{00000000-0005-0000-0000-00007D290000}"/>
    <cellStyle name="Currency 4 5 5 2" xfId="10596" xr:uid="{00000000-0005-0000-0000-00007E290000}"/>
    <cellStyle name="Currency 4 5 5 2 2" xfId="10597" xr:uid="{00000000-0005-0000-0000-00007F290000}"/>
    <cellStyle name="Currency 4 5 5 3" xfId="10598" xr:uid="{00000000-0005-0000-0000-000080290000}"/>
    <cellStyle name="Currency 4 5 5 3 2" xfId="10599" xr:uid="{00000000-0005-0000-0000-000081290000}"/>
    <cellStyle name="Currency 4 5 5 4" xfId="10600" xr:uid="{00000000-0005-0000-0000-000082290000}"/>
    <cellStyle name="Currency 4 5 5 4 2" xfId="10601" xr:uid="{00000000-0005-0000-0000-000083290000}"/>
    <cellStyle name="Currency 4 5 5 5" xfId="10602" xr:uid="{00000000-0005-0000-0000-000084290000}"/>
    <cellStyle name="Currency 4 5 5 6" xfId="10603" xr:uid="{00000000-0005-0000-0000-000085290000}"/>
    <cellStyle name="Currency 4 5 6" xfId="10604" xr:uid="{00000000-0005-0000-0000-000086290000}"/>
    <cellStyle name="Currency 4 5 6 2" xfId="10605" xr:uid="{00000000-0005-0000-0000-000087290000}"/>
    <cellStyle name="Currency 4 5 6 2 2" xfId="10606" xr:uid="{00000000-0005-0000-0000-000088290000}"/>
    <cellStyle name="Currency 4 5 6 3" xfId="10607" xr:uid="{00000000-0005-0000-0000-000089290000}"/>
    <cellStyle name="Currency 4 5 6 3 2" xfId="10608" xr:uid="{00000000-0005-0000-0000-00008A290000}"/>
    <cellStyle name="Currency 4 5 6 4" xfId="10609" xr:uid="{00000000-0005-0000-0000-00008B290000}"/>
    <cellStyle name="Currency 4 5 6 4 2" xfId="10610" xr:uid="{00000000-0005-0000-0000-00008C290000}"/>
    <cellStyle name="Currency 4 5 6 5" xfId="10611" xr:uid="{00000000-0005-0000-0000-00008D290000}"/>
    <cellStyle name="Currency 4 5 6 6" xfId="10612" xr:uid="{00000000-0005-0000-0000-00008E290000}"/>
    <cellStyle name="Currency 4 5 7" xfId="10613" xr:uid="{00000000-0005-0000-0000-00008F290000}"/>
    <cellStyle name="Currency 4 5 7 2" xfId="10614" xr:uid="{00000000-0005-0000-0000-000090290000}"/>
    <cellStyle name="Currency 4 5 7 2 2" xfId="10615" xr:uid="{00000000-0005-0000-0000-000091290000}"/>
    <cellStyle name="Currency 4 5 7 3" xfId="10616" xr:uid="{00000000-0005-0000-0000-000092290000}"/>
    <cellStyle name="Currency 4 5 7 3 2" xfId="10617" xr:uid="{00000000-0005-0000-0000-000093290000}"/>
    <cellStyle name="Currency 4 5 7 4" xfId="10618" xr:uid="{00000000-0005-0000-0000-000094290000}"/>
    <cellStyle name="Currency 4 5 7 4 2" xfId="10619" xr:uid="{00000000-0005-0000-0000-000095290000}"/>
    <cellStyle name="Currency 4 5 7 5" xfId="10620" xr:uid="{00000000-0005-0000-0000-000096290000}"/>
    <cellStyle name="Currency 4 5 7 6" xfId="10621" xr:uid="{00000000-0005-0000-0000-000097290000}"/>
    <cellStyle name="Currency 4 5 8" xfId="10622" xr:uid="{00000000-0005-0000-0000-000098290000}"/>
    <cellStyle name="Currency 4 5 8 2" xfId="10623" xr:uid="{00000000-0005-0000-0000-000099290000}"/>
    <cellStyle name="Currency 4 5 8 2 2" xfId="10624" xr:uid="{00000000-0005-0000-0000-00009A290000}"/>
    <cellStyle name="Currency 4 5 8 3" xfId="10625" xr:uid="{00000000-0005-0000-0000-00009B290000}"/>
    <cellStyle name="Currency 4 5 8 3 2" xfId="10626" xr:uid="{00000000-0005-0000-0000-00009C290000}"/>
    <cellStyle name="Currency 4 5 8 4" xfId="10627" xr:uid="{00000000-0005-0000-0000-00009D290000}"/>
    <cellStyle name="Currency 4 5 8 5" xfId="10628" xr:uid="{00000000-0005-0000-0000-00009E290000}"/>
    <cellStyle name="Currency 4 5 9" xfId="10629" xr:uid="{00000000-0005-0000-0000-00009F290000}"/>
    <cellStyle name="Currency 4 5 9 2" xfId="10630" xr:uid="{00000000-0005-0000-0000-0000A0290000}"/>
    <cellStyle name="Currency 4 6" xfId="10631" xr:uid="{00000000-0005-0000-0000-0000A1290000}"/>
    <cellStyle name="Currency 4 6 10" xfId="10632" xr:uid="{00000000-0005-0000-0000-0000A2290000}"/>
    <cellStyle name="Currency 4 6 10 2" xfId="10633" xr:uid="{00000000-0005-0000-0000-0000A3290000}"/>
    <cellStyle name="Currency 4 6 11" xfId="10634" xr:uid="{00000000-0005-0000-0000-0000A4290000}"/>
    <cellStyle name="Currency 4 6 12" xfId="10635" xr:uid="{00000000-0005-0000-0000-0000A5290000}"/>
    <cellStyle name="Currency 4 6 2" xfId="10636" xr:uid="{00000000-0005-0000-0000-0000A6290000}"/>
    <cellStyle name="Currency 4 6 2 10" xfId="10637" xr:uid="{00000000-0005-0000-0000-0000A7290000}"/>
    <cellStyle name="Currency 4 6 2 2" xfId="10638" xr:uid="{00000000-0005-0000-0000-0000A8290000}"/>
    <cellStyle name="Currency 4 6 2 2 2" xfId="10639" xr:uid="{00000000-0005-0000-0000-0000A9290000}"/>
    <cellStyle name="Currency 4 6 2 2 2 2" xfId="10640" xr:uid="{00000000-0005-0000-0000-0000AA290000}"/>
    <cellStyle name="Currency 4 6 2 2 3" xfId="10641" xr:uid="{00000000-0005-0000-0000-0000AB290000}"/>
    <cellStyle name="Currency 4 6 2 2 3 2" xfId="10642" xr:uid="{00000000-0005-0000-0000-0000AC290000}"/>
    <cellStyle name="Currency 4 6 2 2 4" xfId="10643" xr:uid="{00000000-0005-0000-0000-0000AD290000}"/>
    <cellStyle name="Currency 4 6 2 2 4 2" xfId="10644" xr:uid="{00000000-0005-0000-0000-0000AE290000}"/>
    <cellStyle name="Currency 4 6 2 2 5" xfId="10645" xr:uid="{00000000-0005-0000-0000-0000AF290000}"/>
    <cellStyle name="Currency 4 6 2 2 6" xfId="10646" xr:uid="{00000000-0005-0000-0000-0000B0290000}"/>
    <cellStyle name="Currency 4 6 2 3" xfId="10647" xr:uid="{00000000-0005-0000-0000-0000B1290000}"/>
    <cellStyle name="Currency 4 6 2 3 2" xfId="10648" xr:uid="{00000000-0005-0000-0000-0000B2290000}"/>
    <cellStyle name="Currency 4 6 2 3 2 2" xfId="10649" xr:uid="{00000000-0005-0000-0000-0000B3290000}"/>
    <cellStyle name="Currency 4 6 2 3 3" xfId="10650" xr:uid="{00000000-0005-0000-0000-0000B4290000}"/>
    <cellStyle name="Currency 4 6 2 3 3 2" xfId="10651" xr:uid="{00000000-0005-0000-0000-0000B5290000}"/>
    <cellStyle name="Currency 4 6 2 3 4" xfId="10652" xr:uid="{00000000-0005-0000-0000-0000B6290000}"/>
    <cellStyle name="Currency 4 6 2 3 4 2" xfId="10653" xr:uid="{00000000-0005-0000-0000-0000B7290000}"/>
    <cellStyle name="Currency 4 6 2 3 5" xfId="10654" xr:uid="{00000000-0005-0000-0000-0000B8290000}"/>
    <cellStyle name="Currency 4 6 2 3 6" xfId="10655" xr:uid="{00000000-0005-0000-0000-0000B9290000}"/>
    <cellStyle name="Currency 4 6 2 4" xfId="10656" xr:uid="{00000000-0005-0000-0000-0000BA290000}"/>
    <cellStyle name="Currency 4 6 2 4 2" xfId="10657" xr:uid="{00000000-0005-0000-0000-0000BB290000}"/>
    <cellStyle name="Currency 4 6 2 4 2 2" xfId="10658" xr:uid="{00000000-0005-0000-0000-0000BC290000}"/>
    <cellStyle name="Currency 4 6 2 4 3" xfId="10659" xr:uid="{00000000-0005-0000-0000-0000BD290000}"/>
    <cellStyle name="Currency 4 6 2 4 3 2" xfId="10660" xr:uid="{00000000-0005-0000-0000-0000BE290000}"/>
    <cellStyle name="Currency 4 6 2 4 4" xfId="10661" xr:uid="{00000000-0005-0000-0000-0000BF290000}"/>
    <cellStyle name="Currency 4 6 2 4 4 2" xfId="10662" xr:uid="{00000000-0005-0000-0000-0000C0290000}"/>
    <cellStyle name="Currency 4 6 2 4 5" xfId="10663" xr:uid="{00000000-0005-0000-0000-0000C1290000}"/>
    <cellStyle name="Currency 4 6 2 4 6" xfId="10664" xr:uid="{00000000-0005-0000-0000-0000C2290000}"/>
    <cellStyle name="Currency 4 6 2 5" xfId="10665" xr:uid="{00000000-0005-0000-0000-0000C3290000}"/>
    <cellStyle name="Currency 4 6 2 5 2" xfId="10666" xr:uid="{00000000-0005-0000-0000-0000C4290000}"/>
    <cellStyle name="Currency 4 6 2 5 2 2" xfId="10667" xr:uid="{00000000-0005-0000-0000-0000C5290000}"/>
    <cellStyle name="Currency 4 6 2 5 3" xfId="10668" xr:uid="{00000000-0005-0000-0000-0000C6290000}"/>
    <cellStyle name="Currency 4 6 2 5 3 2" xfId="10669" xr:uid="{00000000-0005-0000-0000-0000C7290000}"/>
    <cellStyle name="Currency 4 6 2 5 4" xfId="10670" xr:uid="{00000000-0005-0000-0000-0000C8290000}"/>
    <cellStyle name="Currency 4 6 2 5 5" xfId="10671" xr:uid="{00000000-0005-0000-0000-0000C9290000}"/>
    <cellStyle name="Currency 4 6 2 6" xfId="10672" xr:uid="{00000000-0005-0000-0000-0000CA290000}"/>
    <cellStyle name="Currency 4 6 2 6 2" xfId="10673" xr:uid="{00000000-0005-0000-0000-0000CB290000}"/>
    <cellStyle name="Currency 4 6 2 7" xfId="10674" xr:uid="{00000000-0005-0000-0000-0000CC290000}"/>
    <cellStyle name="Currency 4 6 2 7 2" xfId="10675" xr:uid="{00000000-0005-0000-0000-0000CD290000}"/>
    <cellStyle name="Currency 4 6 2 8" xfId="10676" xr:uid="{00000000-0005-0000-0000-0000CE290000}"/>
    <cellStyle name="Currency 4 6 2 8 2" xfId="10677" xr:uid="{00000000-0005-0000-0000-0000CF290000}"/>
    <cellStyle name="Currency 4 6 2 9" xfId="10678" xr:uid="{00000000-0005-0000-0000-0000D0290000}"/>
    <cellStyle name="Currency 4 6 3" xfId="10679" xr:uid="{00000000-0005-0000-0000-0000D1290000}"/>
    <cellStyle name="Currency 4 6 3 10" xfId="10680" xr:uid="{00000000-0005-0000-0000-0000D2290000}"/>
    <cellStyle name="Currency 4 6 3 2" xfId="10681" xr:uid="{00000000-0005-0000-0000-0000D3290000}"/>
    <cellStyle name="Currency 4 6 3 2 2" xfId="10682" xr:uid="{00000000-0005-0000-0000-0000D4290000}"/>
    <cellStyle name="Currency 4 6 3 2 2 2" xfId="10683" xr:uid="{00000000-0005-0000-0000-0000D5290000}"/>
    <cellStyle name="Currency 4 6 3 2 3" xfId="10684" xr:uid="{00000000-0005-0000-0000-0000D6290000}"/>
    <cellStyle name="Currency 4 6 3 2 3 2" xfId="10685" xr:uid="{00000000-0005-0000-0000-0000D7290000}"/>
    <cellStyle name="Currency 4 6 3 2 4" xfId="10686" xr:uid="{00000000-0005-0000-0000-0000D8290000}"/>
    <cellStyle name="Currency 4 6 3 2 4 2" xfId="10687" xr:uid="{00000000-0005-0000-0000-0000D9290000}"/>
    <cellStyle name="Currency 4 6 3 2 5" xfId="10688" xr:uid="{00000000-0005-0000-0000-0000DA290000}"/>
    <cellStyle name="Currency 4 6 3 2 6" xfId="10689" xr:uid="{00000000-0005-0000-0000-0000DB290000}"/>
    <cellStyle name="Currency 4 6 3 3" xfId="10690" xr:uid="{00000000-0005-0000-0000-0000DC290000}"/>
    <cellStyle name="Currency 4 6 3 3 2" xfId="10691" xr:uid="{00000000-0005-0000-0000-0000DD290000}"/>
    <cellStyle name="Currency 4 6 3 3 2 2" xfId="10692" xr:uid="{00000000-0005-0000-0000-0000DE290000}"/>
    <cellStyle name="Currency 4 6 3 3 3" xfId="10693" xr:uid="{00000000-0005-0000-0000-0000DF290000}"/>
    <cellStyle name="Currency 4 6 3 3 3 2" xfId="10694" xr:uid="{00000000-0005-0000-0000-0000E0290000}"/>
    <cellStyle name="Currency 4 6 3 3 4" xfId="10695" xr:uid="{00000000-0005-0000-0000-0000E1290000}"/>
    <cellStyle name="Currency 4 6 3 3 4 2" xfId="10696" xr:uid="{00000000-0005-0000-0000-0000E2290000}"/>
    <cellStyle name="Currency 4 6 3 3 5" xfId="10697" xr:uid="{00000000-0005-0000-0000-0000E3290000}"/>
    <cellStyle name="Currency 4 6 3 3 6" xfId="10698" xr:uid="{00000000-0005-0000-0000-0000E4290000}"/>
    <cellStyle name="Currency 4 6 3 4" xfId="10699" xr:uid="{00000000-0005-0000-0000-0000E5290000}"/>
    <cellStyle name="Currency 4 6 3 4 2" xfId="10700" xr:uid="{00000000-0005-0000-0000-0000E6290000}"/>
    <cellStyle name="Currency 4 6 3 4 2 2" xfId="10701" xr:uid="{00000000-0005-0000-0000-0000E7290000}"/>
    <cellStyle name="Currency 4 6 3 4 3" xfId="10702" xr:uid="{00000000-0005-0000-0000-0000E8290000}"/>
    <cellStyle name="Currency 4 6 3 4 3 2" xfId="10703" xr:uid="{00000000-0005-0000-0000-0000E9290000}"/>
    <cellStyle name="Currency 4 6 3 4 4" xfId="10704" xr:uid="{00000000-0005-0000-0000-0000EA290000}"/>
    <cellStyle name="Currency 4 6 3 4 4 2" xfId="10705" xr:uid="{00000000-0005-0000-0000-0000EB290000}"/>
    <cellStyle name="Currency 4 6 3 4 5" xfId="10706" xr:uid="{00000000-0005-0000-0000-0000EC290000}"/>
    <cellStyle name="Currency 4 6 3 4 6" xfId="10707" xr:uid="{00000000-0005-0000-0000-0000ED290000}"/>
    <cellStyle name="Currency 4 6 3 5" xfId="10708" xr:uid="{00000000-0005-0000-0000-0000EE290000}"/>
    <cellStyle name="Currency 4 6 3 5 2" xfId="10709" xr:uid="{00000000-0005-0000-0000-0000EF290000}"/>
    <cellStyle name="Currency 4 6 3 5 2 2" xfId="10710" xr:uid="{00000000-0005-0000-0000-0000F0290000}"/>
    <cellStyle name="Currency 4 6 3 5 3" xfId="10711" xr:uid="{00000000-0005-0000-0000-0000F1290000}"/>
    <cellStyle name="Currency 4 6 3 5 3 2" xfId="10712" xr:uid="{00000000-0005-0000-0000-0000F2290000}"/>
    <cellStyle name="Currency 4 6 3 5 4" xfId="10713" xr:uid="{00000000-0005-0000-0000-0000F3290000}"/>
    <cellStyle name="Currency 4 6 3 5 5" xfId="10714" xr:uid="{00000000-0005-0000-0000-0000F4290000}"/>
    <cellStyle name="Currency 4 6 3 6" xfId="10715" xr:uid="{00000000-0005-0000-0000-0000F5290000}"/>
    <cellStyle name="Currency 4 6 3 6 2" xfId="10716" xr:uid="{00000000-0005-0000-0000-0000F6290000}"/>
    <cellStyle name="Currency 4 6 3 7" xfId="10717" xr:uid="{00000000-0005-0000-0000-0000F7290000}"/>
    <cellStyle name="Currency 4 6 3 7 2" xfId="10718" xr:uid="{00000000-0005-0000-0000-0000F8290000}"/>
    <cellStyle name="Currency 4 6 3 8" xfId="10719" xr:uid="{00000000-0005-0000-0000-0000F9290000}"/>
    <cellStyle name="Currency 4 6 3 8 2" xfId="10720" xr:uid="{00000000-0005-0000-0000-0000FA290000}"/>
    <cellStyle name="Currency 4 6 3 9" xfId="10721" xr:uid="{00000000-0005-0000-0000-0000FB290000}"/>
    <cellStyle name="Currency 4 6 4" xfId="10722" xr:uid="{00000000-0005-0000-0000-0000FC290000}"/>
    <cellStyle name="Currency 4 6 4 2" xfId="10723" xr:uid="{00000000-0005-0000-0000-0000FD290000}"/>
    <cellStyle name="Currency 4 6 4 2 2" xfId="10724" xr:uid="{00000000-0005-0000-0000-0000FE290000}"/>
    <cellStyle name="Currency 4 6 4 3" xfId="10725" xr:uid="{00000000-0005-0000-0000-0000FF290000}"/>
    <cellStyle name="Currency 4 6 4 3 2" xfId="10726" xr:uid="{00000000-0005-0000-0000-0000002A0000}"/>
    <cellStyle name="Currency 4 6 4 4" xfId="10727" xr:uid="{00000000-0005-0000-0000-0000012A0000}"/>
    <cellStyle name="Currency 4 6 4 4 2" xfId="10728" xr:uid="{00000000-0005-0000-0000-0000022A0000}"/>
    <cellStyle name="Currency 4 6 4 5" xfId="10729" xr:uid="{00000000-0005-0000-0000-0000032A0000}"/>
    <cellStyle name="Currency 4 6 4 6" xfId="10730" xr:uid="{00000000-0005-0000-0000-0000042A0000}"/>
    <cellStyle name="Currency 4 6 5" xfId="10731" xr:uid="{00000000-0005-0000-0000-0000052A0000}"/>
    <cellStyle name="Currency 4 6 5 2" xfId="10732" xr:uid="{00000000-0005-0000-0000-0000062A0000}"/>
    <cellStyle name="Currency 4 6 5 2 2" xfId="10733" xr:uid="{00000000-0005-0000-0000-0000072A0000}"/>
    <cellStyle name="Currency 4 6 5 3" xfId="10734" xr:uid="{00000000-0005-0000-0000-0000082A0000}"/>
    <cellStyle name="Currency 4 6 5 3 2" xfId="10735" xr:uid="{00000000-0005-0000-0000-0000092A0000}"/>
    <cellStyle name="Currency 4 6 5 4" xfId="10736" xr:uid="{00000000-0005-0000-0000-00000A2A0000}"/>
    <cellStyle name="Currency 4 6 5 4 2" xfId="10737" xr:uid="{00000000-0005-0000-0000-00000B2A0000}"/>
    <cellStyle name="Currency 4 6 5 5" xfId="10738" xr:uid="{00000000-0005-0000-0000-00000C2A0000}"/>
    <cellStyle name="Currency 4 6 5 6" xfId="10739" xr:uid="{00000000-0005-0000-0000-00000D2A0000}"/>
    <cellStyle name="Currency 4 6 6" xfId="10740" xr:uid="{00000000-0005-0000-0000-00000E2A0000}"/>
    <cellStyle name="Currency 4 6 6 2" xfId="10741" xr:uid="{00000000-0005-0000-0000-00000F2A0000}"/>
    <cellStyle name="Currency 4 6 6 2 2" xfId="10742" xr:uid="{00000000-0005-0000-0000-0000102A0000}"/>
    <cellStyle name="Currency 4 6 6 3" xfId="10743" xr:uid="{00000000-0005-0000-0000-0000112A0000}"/>
    <cellStyle name="Currency 4 6 6 3 2" xfId="10744" xr:uid="{00000000-0005-0000-0000-0000122A0000}"/>
    <cellStyle name="Currency 4 6 6 4" xfId="10745" xr:uid="{00000000-0005-0000-0000-0000132A0000}"/>
    <cellStyle name="Currency 4 6 6 4 2" xfId="10746" xr:uid="{00000000-0005-0000-0000-0000142A0000}"/>
    <cellStyle name="Currency 4 6 6 5" xfId="10747" xr:uid="{00000000-0005-0000-0000-0000152A0000}"/>
    <cellStyle name="Currency 4 6 6 6" xfId="10748" xr:uid="{00000000-0005-0000-0000-0000162A0000}"/>
    <cellStyle name="Currency 4 6 7" xfId="10749" xr:uid="{00000000-0005-0000-0000-0000172A0000}"/>
    <cellStyle name="Currency 4 6 7 2" xfId="10750" xr:uid="{00000000-0005-0000-0000-0000182A0000}"/>
    <cellStyle name="Currency 4 6 7 2 2" xfId="10751" xr:uid="{00000000-0005-0000-0000-0000192A0000}"/>
    <cellStyle name="Currency 4 6 7 3" xfId="10752" xr:uid="{00000000-0005-0000-0000-00001A2A0000}"/>
    <cellStyle name="Currency 4 6 7 3 2" xfId="10753" xr:uid="{00000000-0005-0000-0000-00001B2A0000}"/>
    <cellStyle name="Currency 4 6 7 4" xfId="10754" xr:uid="{00000000-0005-0000-0000-00001C2A0000}"/>
    <cellStyle name="Currency 4 6 7 5" xfId="10755" xr:uid="{00000000-0005-0000-0000-00001D2A0000}"/>
    <cellStyle name="Currency 4 6 8" xfId="10756" xr:uid="{00000000-0005-0000-0000-00001E2A0000}"/>
    <cellStyle name="Currency 4 6 8 2" xfId="10757" xr:uid="{00000000-0005-0000-0000-00001F2A0000}"/>
    <cellStyle name="Currency 4 6 9" xfId="10758" xr:uid="{00000000-0005-0000-0000-0000202A0000}"/>
    <cellStyle name="Currency 4 6 9 2" xfId="10759" xr:uid="{00000000-0005-0000-0000-0000212A0000}"/>
    <cellStyle name="Currency 4 7" xfId="10760" xr:uid="{00000000-0005-0000-0000-0000222A0000}"/>
    <cellStyle name="Currency 4 7 10" xfId="10761" xr:uid="{00000000-0005-0000-0000-0000232A0000}"/>
    <cellStyle name="Currency 4 7 11" xfId="10762" xr:uid="{00000000-0005-0000-0000-0000242A0000}"/>
    <cellStyle name="Currency 4 7 2" xfId="10763" xr:uid="{00000000-0005-0000-0000-0000252A0000}"/>
    <cellStyle name="Currency 4 7 2 2" xfId="10764" xr:uid="{00000000-0005-0000-0000-0000262A0000}"/>
    <cellStyle name="Currency 4 7 2 2 2" xfId="10765" xr:uid="{00000000-0005-0000-0000-0000272A0000}"/>
    <cellStyle name="Currency 4 7 2 3" xfId="10766" xr:uid="{00000000-0005-0000-0000-0000282A0000}"/>
    <cellStyle name="Currency 4 7 2 3 2" xfId="10767" xr:uid="{00000000-0005-0000-0000-0000292A0000}"/>
    <cellStyle name="Currency 4 7 2 4" xfId="10768" xr:uid="{00000000-0005-0000-0000-00002A2A0000}"/>
    <cellStyle name="Currency 4 7 2 4 2" xfId="10769" xr:uid="{00000000-0005-0000-0000-00002B2A0000}"/>
    <cellStyle name="Currency 4 7 2 5" xfId="10770" xr:uid="{00000000-0005-0000-0000-00002C2A0000}"/>
    <cellStyle name="Currency 4 7 2 6" xfId="10771" xr:uid="{00000000-0005-0000-0000-00002D2A0000}"/>
    <cellStyle name="Currency 4 7 3" xfId="10772" xr:uid="{00000000-0005-0000-0000-00002E2A0000}"/>
    <cellStyle name="Currency 4 7 3 2" xfId="10773" xr:uid="{00000000-0005-0000-0000-00002F2A0000}"/>
    <cellStyle name="Currency 4 7 3 2 2" xfId="10774" xr:uid="{00000000-0005-0000-0000-0000302A0000}"/>
    <cellStyle name="Currency 4 7 3 3" xfId="10775" xr:uid="{00000000-0005-0000-0000-0000312A0000}"/>
    <cellStyle name="Currency 4 7 3 3 2" xfId="10776" xr:uid="{00000000-0005-0000-0000-0000322A0000}"/>
    <cellStyle name="Currency 4 7 3 4" xfId="10777" xr:uid="{00000000-0005-0000-0000-0000332A0000}"/>
    <cellStyle name="Currency 4 7 3 4 2" xfId="10778" xr:uid="{00000000-0005-0000-0000-0000342A0000}"/>
    <cellStyle name="Currency 4 7 3 5" xfId="10779" xr:uid="{00000000-0005-0000-0000-0000352A0000}"/>
    <cellStyle name="Currency 4 7 3 6" xfId="10780" xr:uid="{00000000-0005-0000-0000-0000362A0000}"/>
    <cellStyle name="Currency 4 7 4" xfId="10781" xr:uid="{00000000-0005-0000-0000-0000372A0000}"/>
    <cellStyle name="Currency 4 7 4 2" xfId="10782" xr:uid="{00000000-0005-0000-0000-0000382A0000}"/>
    <cellStyle name="Currency 4 7 4 2 2" xfId="10783" xr:uid="{00000000-0005-0000-0000-0000392A0000}"/>
    <cellStyle name="Currency 4 7 4 3" xfId="10784" xr:uid="{00000000-0005-0000-0000-00003A2A0000}"/>
    <cellStyle name="Currency 4 7 4 3 2" xfId="10785" xr:uid="{00000000-0005-0000-0000-00003B2A0000}"/>
    <cellStyle name="Currency 4 7 4 4" xfId="10786" xr:uid="{00000000-0005-0000-0000-00003C2A0000}"/>
    <cellStyle name="Currency 4 7 4 4 2" xfId="10787" xr:uid="{00000000-0005-0000-0000-00003D2A0000}"/>
    <cellStyle name="Currency 4 7 4 5" xfId="10788" xr:uid="{00000000-0005-0000-0000-00003E2A0000}"/>
    <cellStyle name="Currency 4 7 4 6" xfId="10789" xr:uid="{00000000-0005-0000-0000-00003F2A0000}"/>
    <cellStyle name="Currency 4 7 5" xfId="10790" xr:uid="{00000000-0005-0000-0000-0000402A0000}"/>
    <cellStyle name="Currency 4 7 5 2" xfId="10791" xr:uid="{00000000-0005-0000-0000-0000412A0000}"/>
    <cellStyle name="Currency 4 7 5 2 2" xfId="10792" xr:uid="{00000000-0005-0000-0000-0000422A0000}"/>
    <cellStyle name="Currency 4 7 5 3" xfId="10793" xr:uid="{00000000-0005-0000-0000-0000432A0000}"/>
    <cellStyle name="Currency 4 7 5 3 2" xfId="10794" xr:uid="{00000000-0005-0000-0000-0000442A0000}"/>
    <cellStyle name="Currency 4 7 5 4" xfId="10795" xr:uid="{00000000-0005-0000-0000-0000452A0000}"/>
    <cellStyle name="Currency 4 7 5 4 2" xfId="10796" xr:uid="{00000000-0005-0000-0000-0000462A0000}"/>
    <cellStyle name="Currency 4 7 5 5" xfId="10797" xr:uid="{00000000-0005-0000-0000-0000472A0000}"/>
    <cellStyle name="Currency 4 7 5 6" xfId="10798" xr:uid="{00000000-0005-0000-0000-0000482A0000}"/>
    <cellStyle name="Currency 4 7 6" xfId="10799" xr:uid="{00000000-0005-0000-0000-0000492A0000}"/>
    <cellStyle name="Currency 4 7 6 2" xfId="10800" xr:uid="{00000000-0005-0000-0000-00004A2A0000}"/>
    <cellStyle name="Currency 4 7 6 2 2" xfId="10801" xr:uid="{00000000-0005-0000-0000-00004B2A0000}"/>
    <cellStyle name="Currency 4 7 6 3" xfId="10802" xr:uid="{00000000-0005-0000-0000-00004C2A0000}"/>
    <cellStyle name="Currency 4 7 6 3 2" xfId="10803" xr:uid="{00000000-0005-0000-0000-00004D2A0000}"/>
    <cellStyle name="Currency 4 7 6 4" xfId="10804" xr:uid="{00000000-0005-0000-0000-00004E2A0000}"/>
    <cellStyle name="Currency 4 7 6 5" xfId="10805" xr:uid="{00000000-0005-0000-0000-00004F2A0000}"/>
    <cellStyle name="Currency 4 7 7" xfId="10806" xr:uid="{00000000-0005-0000-0000-0000502A0000}"/>
    <cellStyle name="Currency 4 7 7 2" xfId="10807" xr:uid="{00000000-0005-0000-0000-0000512A0000}"/>
    <cellStyle name="Currency 4 7 8" xfId="10808" xr:uid="{00000000-0005-0000-0000-0000522A0000}"/>
    <cellStyle name="Currency 4 7 8 2" xfId="10809" xr:uid="{00000000-0005-0000-0000-0000532A0000}"/>
    <cellStyle name="Currency 4 7 9" xfId="10810" xr:uid="{00000000-0005-0000-0000-0000542A0000}"/>
    <cellStyle name="Currency 4 7 9 2" xfId="10811" xr:uid="{00000000-0005-0000-0000-0000552A0000}"/>
    <cellStyle name="Currency 4 8" xfId="10812" xr:uid="{00000000-0005-0000-0000-0000562A0000}"/>
    <cellStyle name="Currency 4 8 10" xfId="10813" xr:uid="{00000000-0005-0000-0000-0000572A0000}"/>
    <cellStyle name="Currency 4 8 2" xfId="10814" xr:uid="{00000000-0005-0000-0000-0000582A0000}"/>
    <cellStyle name="Currency 4 8 2 2" xfId="10815" xr:uid="{00000000-0005-0000-0000-0000592A0000}"/>
    <cellStyle name="Currency 4 8 2 2 2" xfId="10816" xr:uid="{00000000-0005-0000-0000-00005A2A0000}"/>
    <cellStyle name="Currency 4 8 2 3" xfId="10817" xr:uid="{00000000-0005-0000-0000-00005B2A0000}"/>
    <cellStyle name="Currency 4 8 2 3 2" xfId="10818" xr:uid="{00000000-0005-0000-0000-00005C2A0000}"/>
    <cellStyle name="Currency 4 8 2 4" xfId="10819" xr:uid="{00000000-0005-0000-0000-00005D2A0000}"/>
    <cellStyle name="Currency 4 8 2 4 2" xfId="10820" xr:uid="{00000000-0005-0000-0000-00005E2A0000}"/>
    <cellStyle name="Currency 4 8 2 5" xfId="10821" xr:uid="{00000000-0005-0000-0000-00005F2A0000}"/>
    <cellStyle name="Currency 4 8 2 6" xfId="10822" xr:uid="{00000000-0005-0000-0000-0000602A0000}"/>
    <cellStyle name="Currency 4 8 3" xfId="10823" xr:uid="{00000000-0005-0000-0000-0000612A0000}"/>
    <cellStyle name="Currency 4 8 3 2" xfId="10824" xr:uid="{00000000-0005-0000-0000-0000622A0000}"/>
    <cellStyle name="Currency 4 8 3 2 2" xfId="10825" xr:uid="{00000000-0005-0000-0000-0000632A0000}"/>
    <cellStyle name="Currency 4 8 3 3" xfId="10826" xr:uid="{00000000-0005-0000-0000-0000642A0000}"/>
    <cellStyle name="Currency 4 8 3 3 2" xfId="10827" xr:uid="{00000000-0005-0000-0000-0000652A0000}"/>
    <cellStyle name="Currency 4 8 3 4" xfId="10828" xr:uid="{00000000-0005-0000-0000-0000662A0000}"/>
    <cellStyle name="Currency 4 8 3 4 2" xfId="10829" xr:uid="{00000000-0005-0000-0000-0000672A0000}"/>
    <cellStyle name="Currency 4 8 3 5" xfId="10830" xr:uid="{00000000-0005-0000-0000-0000682A0000}"/>
    <cellStyle name="Currency 4 8 3 6" xfId="10831" xr:uid="{00000000-0005-0000-0000-0000692A0000}"/>
    <cellStyle name="Currency 4 8 4" xfId="10832" xr:uid="{00000000-0005-0000-0000-00006A2A0000}"/>
    <cellStyle name="Currency 4 8 4 2" xfId="10833" xr:uid="{00000000-0005-0000-0000-00006B2A0000}"/>
    <cellStyle name="Currency 4 8 4 2 2" xfId="10834" xr:uid="{00000000-0005-0000-0000-00006C2A0000}"/>
    <cellStyle name="Currency 4 8 4 3" xfId="10835" xr:uid="{00000000-0005-0000-0000-00006D2A0000}"/>
    <cellStyle name="Currency 4 8 4 3 2" xfId="10836" xr:uid="{00000000-0005-0000-0000-00006E2A0000}"/>
    <cellStyle name="Currency 4 8 4 4" xfId="10837" xr:uid="{00000000-0005-0000-0000-00006F2A0000}"/>
    <cellStyle name="Currency 4 8 4 4 2" xfId="10838" xr:uid="{00000000-0005-0000-0000-0000702A0000}"/>
    <cellStyle name="Currency 4 8 4 5" xfId="10839" xr:uid="{00000000-0005-0000-0000-0000712A0000}"/>
    <cellStyle name="Currency 4 8 4 6" xfId="10840" xr:uid="{00000000-0005-0000-0000-0000722A0000}"/>
    <cellStyle name="Currency 4 8 5" xfId="10841" xr:uid="{00000000-0005-0000-0000-0000732A0000}"/>
    <cellStyle name="Currency 4 8 5 2" xfId="10842" xr:uid="{00000000-0005-0000-0000-0000742A0000}"/>
    <cellStyle name="Currency 4 8 5 2 2" xfId="10843" xr:uid="{00000000-0005-0000-0000-0000752A0000}"/>
    <cellStyle name="Currency 4 8 5 3" xfId="10844" xr:uid="{00000000-0005-0000-0000-0000762A0000}"/>
    <cellStyle name="Currency 4 8 5 3 2" xfId="10845" xr:uid="{00000000-0005-0000-0000-0000772A0000}"/>
    <cellStyle name="Currency 4 8 5 4" xfId="10846" xr:uid="{00000000-0005-0000-0000-0000782A0000}"/>
    <cellStyle name="Currency 4 8 5 5" xfId="10847" xr:uid="{00000000-0005-0000-0000-0000792A0000}"/>
    <cellStyle name="Currency 4 8 6" xfId="10848" xr:uid="{00000000-0005-0000-0000-00007A2A0000}"/>
    <cellStyle name="Currency 4 8 6 2" xfId="10849" xr:uid="{00000000-0005-0000-0000-00007B2A0000}"/>
    <cellStyle name="Currency 4 8 7" xfId="10850" xr:uid="{00000000-0005-0000-0000-00007C2A0000}"/>
    <cellStyle name="Currency 4 8 7 2" xfId="10851" xr:uid="{00000000-0005-0000-0000-00007D2A0000}"/>
    <cellStyle name="Currency 4 8 8" xfId="10852" xr:uid="{00000000-0005-0000-0000-00007E2A0000}"/>
    <cellStyle name="Currency 4 8 8 2" xfId="10853" xr:uid="{00000000-0005-0000-0000-00007F2A0000}"/>
    <cellStyle name="Currency 4 8 9" xfId="10854" xr:uid="{00000000-0005-0000-0000-0000802A0000}"/>
    <cellStyle name="Currency 4 9" xfId="10855" xr:uid="{00000000-0005-0000-0000-0000812A0000}"/>
    <cellStyle name="Currency 4 9 10" xfId="10856" xr:uid="{00000000-0005-0000-0000-0000822A0000}"/>
    <cellStyle name="Currency 4 9 2" xfId="10857" xr:uid="{00000000-0005-0000-0000-0000832A0000}"/>
    <cellStyle name="Currency 4 9 2 2" xfId="10858" xr:uid="{00000000-0005-0000-0000-0000842A0000}"/>
    <cellStyle name="Currency 4 9 2 2 2" xfId="10859" xr:uid="{00000000-0005-0000-0000-0000852A0000}"/>
    <cellStyle name="Currency 4 9 2 3" xfId="10860" xr:uid="{00000000-0005-0000-0000-0000862A0000}"/>
    <cellStyle name="Currency 4 9 2 3 2" xfId="10861" xr:uid="{00000000-0005-0000-0000-0000872A0000}"/>
    <cellStyle name="Currency 4 9 2 4" xfId="10862" xr:uid="{00000000-0005-0000-0000-0000882A0000}"/>
    <cellStyle name="Currency 4 9 2 4 2" xfId="10863" xr:uid="{00000000-0005-0000-0000-0000892A0000}"/>
    <cellStyle name="Currency 4 9 2 5" xfId="10864" xr:uid="{00000000-0005-0000-0000-00008A2A0000}"/>
    <cellStyle name="Currency 4 9 2 6" xfId="10865" xr:uid="{00000000-0005-0000-0000-00008B2A0000}"/>
    <cellStyle name="Currency 4 9 3" xfId="10866" xr:uid="{00000000-0005-0000-0000-00008C2A0000}"/>
    <cellStyle name="Currency 4 9 3 2" xfId="10867" xr:uid="{00000000-0005-0000-0000-00008D2A0000}"/>
    <cellStyle name="Currency 4 9 3 2 2" xfId="10868" xr:uid="{00000000-0005-0000-0000-00008E2A0000}"/>
    <cellStyle name="Currency 4 9 3 3" xfId="10869" xr:uid="{00000000-0005-0000-0000-00008F2A0000}"/>
    <cellStyle name="Currency 4 9 3 3 2" xfId="10870" xr:uid="{00000000-0005-0000-0000-0000902A0000}"/>
    <cellStyle name="Currency 4 9 3 4" xfId="10871" xr:uid="{00000000-0005-0000-0000-0000912A0000}"/>
    <cellStyle name="Currency 4 9 3 4 2" xfId="10872" xr:uid="{00000000-0005-0000-0000-0000922A0000}"/>
    <cellStyle name="Currency 4 9 3 5" xfId="10873" xr:uid="{00000000-0005-0000-0000-0000932A0000}"/>
    <cellStyle name="Currency 4 9 3 6" xfId="10874" xr:uid="{00000000-0005-0000-0000-0000942A0000}"/>
    <cellStyle name="Currency 4 9 4" xfId="10875" xr:uid="{00000000-0005-0000-0000-0000952A0000}"/>
    <cellStyle name="Currency 4 9 4 2" xfId="10876" xr:uid="{00000000-0005-0000-0000-0000962A0000}"/>
    <cellStyle name="Currency 4 9 4 2 2" xfId="10877" xr:uid="{00000000-0005-0000-0000-0000972A0000}"/>
    <cellStyle name="Currency 4 9 4 3" xfId="10878" xr:uid="{00000000-0005-0000-0000-0000982A0000}"/>
    <cellStyle name="Currency 4 9 4 3 2" xfId="10879" xr:uid="{00000000-0005-0000-0000-0000992A0000}"/>
    <cellStyle name="Currency 4 9 4 4" xfId="10880" xr:uid="{00000000-0005-0000-0000-00009A2A0000}"/>
    <cellStyle name="Currency 4 9 4 4 2" xfId="10881" xr:uid="{00000000-0005-0000-0000-00009B2A0000}"/>
    <cellStyle name="Currency 4 9 4 5" xfId="10882" xr:uid="{00000000-0005-0000-0000-00009C2A0000}"/>
    <cellStyle name="Currency 4 9 4 6" xfId="10883" xr:uid="{00000000-0005-0000-0000-00009D2A0000}"/>
    <cellStyle name="Currency 4 9 5" xfId="10884" xr:uid="{00000000-0005-0000-0000-00009E2A0000}"/>
    <cellStyle name="Currency 4 9 5 2" xfId="10885" xr:uid="{00000000-0005-0000-0000-00009F2A0000}"/>
    <cellStyle name="Currency 4 9 5 2 2" xfId="10886" xr:uid="{00000000-0005-0000-0000-0000A02A0000}"/>
    <cellStyle name="Currency 4 9 5 3" xfId="10887" xr:uid="{00000000-0005-0000-0000-0000A12A0000}"/>
    <cellStyle name="Currency 4 9 5 3 2" xfId="10888" xr:uid="{00000000-0005-0000-0000-0000A22A0000}"/>
    <cellStyle name="Currency 4 9 5 4" xfId="10889" xr:uid="{00000000-0005-0000-0000-0000A32A0000}"/>
    <cellStyle name="Currency 4 9 5 5" xfId="10890" xr:uid="{00000000-0005-0000-0000-0000A42A0000}"/>
    <cellStyle name="Currency 4 9 6" xfId="10891" xr:uid="{00000000-0005-0000-0000-0000A52A0000}"/>
    <cellStyle name="Currency 4 9 6 2" xfId="10892" xr:uid="{00000000-0005-0000-0000-0000A62A0000}"/>
    <cellStyle name="Currency 4 9 7" xfId="10893" xr:uid="{00000000-0005-0000-0000-0000A72A0000}"/>
    <cellStyle name="Currency 4 9 7 2" xfId="10894" xr:uid="{00000000-0005-0000-0000-0000A82A0000}"/>
    <cellStyle name="Currency 4 9 8" xfId="10895" xr:uid="{00000000-0005-0000-0000-0000A92A0000}"/>
    <cellStyle name="Currency 4 9 8 2" xfId="10896" xr:uid="{00000000-0005-0000-0000-0000AA2A0000}"/>
    <cellStyle name="Currency 4 9 9" xfId="10897" xr:uid="{00000000-0005-0000-0000-0000AB2A0000}"/>
    <cellStyle name="Currency 40" xfId="10898" xr:uid="{00000000-0005-0000-0000-0000AC2A0000}"/>
    <cellStyle name="Currency 40 2" xfId="10899" xr:uid="{00000000-0005-0000-0000-0000AD2A0000}"/>
    <cellStyle name="Currency 41" xfId="10900" xr:uid="{00000000-0005-0000-0000-0000AE2A0000}"/>
    <cellStyle name="Currency 41 2" xfId="10901" xr:uid="{00000000-0005-0000-0000-0000AF2A0000}"/>
    <cellStyle name="Currency 42" xfId="10902" xr:uid="{00000000-0005-0000-0000-0000B02A0000}"/>
    <cellStyle name="Currency 43" xfId="10903" xr:uid="{00000000-0005-0000-0000-0000B12A0000}"/>
    <cellStyle name="Currency 44" xfId="10904" xr:uid="{00000000-0005-0000-0000-0000B22A0000}"/>
    <cellStyle name="Currency 45" xfId="10905" xr:uid="{00000000-0005-0000-0000-0000B32A0000}"/>
    <cellStyle name="Currency 46" xfId="10906" xr:uid="{00000000-0005-0000-0000-0000B42A0000}"/>
    <cellStyle name="Currency 47" xfId="48301" xr:uid="{00000000-0005-0000-0000-0000B52A0000}"/>
    <cellStyle name="Currency 48" xfId="48302" xr:uid="{00000000-0005-0000-0000-0000B62A0000}"/>
    <cellStyle name="Currency 49" xfId="10907" xr:uid="{00000000-0005-0000-0000-0000B72A0000}"/>
    <cellStyle name="Currency 49 2" xfId="10908" xr:uid="{00000000-0005-0000-0000-0000B82A0000}"/>
    <cellStyle name="Currency 5" xfId="10909" xr:uid="{00000000-0005-0000-0000-0000B92A0000}"/>
    <cellStyle name="Currency 5 2" xfId="10910" xr:uid="{00000000-0005-0000-0000-0000BA2A0000}"/>
    <cellStyle name="Currency 5 2 2" xfId="10911" xr:uid="{00000000-0005-0000-0000-0000BB2A0000}"/>
    <cellStyle name="Currency 5 2 3" xfId="10912" xr:uid="{00000000-0005-0000-0000-0000BC2A0000}"/>
    <cellStyle name="Currency 5 2 4" xfId="10913" xr:uid="{00000000-0005-0000-0000-0000BD2A0000}"/>
    <cellStyle name="Currency 5 2 5" xfId="10914" xr:uid="{00000000-0005-0000-0000-0000BE2A0000}"/>
    <cellStyle name="Currency 5 3" xfId="10915" xr:uid="{00000000-0005-0000-0000-0000BF2A0000}"/>
    <cellStyle name="Currency 5 3 2" xfId="10916" xr:uid="{00000000-0005-0000-0000-0000C02A0000}"/>
    <cellStyle name="Currency 5 3 2 2" xfId="10917" xr:uid="{00000000-0005-0000-0000-0000C12A0000}"/>
    <cellStyle name="Currency 5 3 3" xfId="10918" xr:uid="{00000000-0005-0000-0000-0000C22A0000}"/>
    <cellStyle name="Currency 5 4" xfId="10919" xr:uid="{00000000-0005-0000-0000-0000C32A0000}"/>
    <cellStyle name="Currency 5 5" xfId="10920" xr:uid="{00000000-0005-0000-0000-0000C42A0000}"/>
    <cellStyle name="Currency 5 6" xfId="10921" xr:uid="{00000000-0005-0000-0000-0000C52A0000}"/>
    <cellStyle name="Currency 5 7" xfId="10922" xr:uid="{00000000-0005-0000-0000-0000C62A0000}"/>
    <cellStyle name="Currency 50" xfId="48576" xr:uid="{00000000-0005-0000-0000-0000C72A0000}"/>
    <cellStyle name="Currency 59 14" xfId="10923" xr:uid="{00000000-0005-0000-0000-0000C82A0000}"/>
    <cellStyle name="Currency 59 14 2" xfId="10924" xr:uid="{00000000-0005-0000-0000-0000C92A0000}"/>
    <cellStyle name="Currency 59 14 2 2" xfId="10925" xr:uid="{00000000-0005-0000-0000-0000CA2A0000}"/>
    <cellStyle name="Currency 59 14 3" xfId="10926" xr:uid="{00000000-0005-0000-0000-0000CB2A0000}"/>
    <cellStyle name="Currency 59 14 3 2" xfId="10927" xr:uid="{00000000-0005-0000-0000-0000CC2A0000}"/>
    <cellStyle name="Currency 59 14 4" xfId="10928" xr:uid="{00000000-0005-0000-0000-0000CD2A0000}"/>
    <cellStyle name="Currency 6" xfId="10929" xr:uid="{00000000-0005-0000-0000-0000CE2A0000}"/>
    <cellStyle name="Currency 6 2" xfId="10930" xr:uid="{00000000-0005-0000-0000-0000CF2A0000}"/>
    <cellStyle name="Currency 6 2 2" xfId="10931" xr:uid="{00000000-0005-0000-0000-0000D02A0000}"/>
    <cellStyle name="Currency 6 3" xfId="10932" xr:uid="{00000000-0005-0000-0000-0000D12A0000}"/>
    <cellStyle name="Currency 6 3 2" xfId="10933" xr:uid="{00000000-0005-0000-0000-0000D22A0000}"/>
    <cellStyle name="Currency 6 4" xfId="10934" xr:uid="{00000000-0005-0000-0000-0000D32A0000}"/>
    <cellStyle name="Currency 6 5" xfId="10935" xr:uid="{00000000-0005-0000-0000-0000D42A0000}"/>
    <cellStyle name="Currency 60" xfId="10936" xr:uid="{00000000-0005-0000-0000-0000D52A0000}"/>
    <cellStyle name="Currency 60 2" xfId="10937" xr:uid="{00000000-0005-0000-0000-0000D62A0000}"/>
    <cellStyle name="Currency 60 2 2" xfId="10938" xr:uid="{00000000-0005-0000-0000-0000D72A0000}"/>
    <cellStyle name="Currency 60 3" xfId="10939" xr:uid="{00000000-0005-0000-0000-0000D82A0000}"/>
    <cellStyle name="Currency 60 3 2" xfId="10940" xr:uid="{00000000-0005-0000-0000-0000D92A0000}"/>
    <cellStyle name="Currency 60 4" xfId="10941" xr:uid="{00000000-0005-0000-0000-0000DA2A0000}"/>
    <cellStyle name="Currency 62 14" xfId="10942" xr:uid="{00000000-0005-0000-0000-0000DB2A0000}"/>
    <cellStyle name="Currency 62 14 2" xfId="10943" xr:uid="{00000000-0005-0000-0000-0000DC2A0000}"/>
    <cellStyle name="Currency 64 15" xfId="10944" xr:uid="{00000000-0005-0000-0000-0000DD2A0000}"/>
    <cellStyle name="Currency 64 15 2" xfId="10945" xr:uid="{00000000-0005-0000-0000-0000DE2A0000}"/>
    <cellStyle name="Currency 7" xfId="10946" xr:uid="{00000000-0005-0000-0000-0000DF2A0000}"/>
    <cellStyle name="Currency 7 2" xfId="10947" xr:uid="{00000000-0005-0000-0000-0000E02A0000}"/>
    <cellStyle name="Currency 7 2 2" xfId="10948" xr:uid="{00000000-0005-0000-0000-0000E12A0000}"/>
    <cellStyle name="Currency 7 3" xfId="10949" xr:uid="{00000000-0005-0000-0000-0000E22A0000}"/>
    <cellStyle name="Currency 7 3 2" xfId="10950" xr:uid="{00000000-0005-0000-0000-0000E32A0000}"/>
    <cellStyle name="Currency 7 4" xfId="10951" xr:uid="{00000000-0005-0000-0000-0000E42A0000}"/>
    <cellStyle name="Currency 7 5" xfId="10952" xr:uid="{00000000-0005-0000-0000-0000E52A0000}"/>
    <cellStyle name="Currency 8" xfId="10953" xr:uid="{00000000-0005-0000-0000-0000E62A0000}"/>
    <cellStyle name="Currency 8 2" xfId="10954" xr:uid="{00000000-0005-0000-0000-0000E72A0000}"/>
    <cellStyle name="Currency 8 2 2" xfId="10955" xr:uid="{00000000-0005-0000-0000-0000E82A0000}"/>
    <cellStyle name="Currency 8 3" xfId="10956" xr:uid="{00000000-0005-0000-0000-0000E92A0000}"/>
    <cellStyle name="Currency 8 3 2" xfId="10957" xr:uid="{00000000-0005-0000-0000-0000EA2A0000}"/>
    <cellStyle name="Currency 9" xfId="10958" xr:uid="{00000000-0005-0000-0000-0000EB2A0000}"/>
    <cellStyle name="Currency 9 2" xfId="10959" xr:uid="{00000000-0005-0000-0000-0000EC2A0000}"/>
    <cellStyle name="Currency 9 2 2" xfId="10960" xr:uid="{00000000-0005-0000-0000-0000ED2A0000}"/>
    <cellStyle name="Currency 9 3" xfId="10961" xr:uid="{00000000-0005-0000-0000-0000EE2A0000}"/>
    <cellStyle name="Currency 9 3 2" xfId="10962" xr:uid="{00000000-0005-0000-0000-0000EF2A0000}"/>
    <cellStyle name="Currency 9 4" xfId="10963" xr:uid="{00000000-0005-0000-0000-0000F02A0000}"/>
    <cellStyle name="Currency 9 5" xfId="10964" xr:uid="{00000000-0005-0000-0000-0000F12A0000}"/>
    <cellStyle name="Currency 94" xfId="10965" xr:uid="{00000000-0005-0000-0000-0000F22A0000}"/>
    <cellStyle name="Currency 94 2" xfId="10966" xr:uid="{00000000-0005-0000-0000-0000F32A0000}"/>
    <cellStyle name="Currency 95" xfId="10967" xr:uid="{00000000-0005-0000-0000-0000F42A0000}"/>
    <cellStyle name="Currency 95 2" xfId="10968" xr:uid="{00000000-0005-0000-0000-0000F52A0000}"/>
    <cellStyle name="Currency0" xfId="10969" xr:uid="{00000000-0005-0000-0000-0000F62A0000}"/>
    <cellStyle name="Currency0 2" xfId="10970" xr:uid="{00000000-0005-0000-0000-0000F72A0000}"/>
    <cellStyle name="Currency0 3" xfId="10971" xr:uid="{00000000-0005-0000-0000-0000F82A0000}"/>
    <cellStyle name="Currency0 4" xfId="10972" xr:uid="{00000000-0005-0000-0000-0000F92A0000}"/>
    <cellStyle name="Currency0 5" xfId="10973" xr:uid="{00000000-0005-0000-0000-0000FA2A0000}"/>
    <cellStyle name="Currency0 6" xfId="10974" xr:uid="{00000000-0005-0000-0000-0000FB2A0000}"/>
    <cellStyle name="Currency0 7" xfId="10975" xr:uid="{00000000-0005-0000-0000-0000FC2A0000}"/>
    <cellStyle name="Currency2" xfId="10976" xr:uid="{00000000-0005-0000-0000-0000FD2A0000}"/>
    <cellStyle name="Custom - Style1" xfId="9" xr:uid="{00000000-0005-0000-0000-0000FE2A0000}"/>
    <cellStyle name="Custom - Style8" xfId="10" xr:uid="{00000000-0005-0000-0000-0000FF2A0000}"/>
    <cellStyle name="Dash" xfId="48376" xr:uid="{00000000-0005-0000-0000-0000002B0000}"/>
    <cellStyle name="Data   - Style2" xfId="11" xr:uid="{00000000-0005-0000-0000-0000012B0000}"/>
    <cellStyle name="DATA TYPE" xfId="10977" xr:uid="{00000000-0005-0000-0000-0000022B0000}"/>
    <cellStyle name="Date" xfId="12" xr:uid="{00000000-0005-0000-0000-0000032B0000}"/>
    <cellStyle name="Date [mm-d-yyyy]" xfId="10978" xr:uid="{00000000-0005-0000-0000-0000042B0000}"/>
    <cellStyle name="Date [mmm-d-yyyy]" xfId="10979" xr:uid="{00000000-0005-0000-0000-0000052B0000}"/>
    <cellStyle name="Date [mmm-yyyy]" xfId="10980" xr:uid="{00000000-0005-0000-0000-0000062B0000}"/>
    <cellStyle name="Date 2" xfId="10981" xr:uid="{00000000-0005-0000-0000-0000072B0000}"/>
    <cellStyle name="Date 3" xfId="10982" xr:uid="{00000000-0005-0000-0000-0000082B0000}"/>
    <cellStyle name="Date_050318 MON POWER OHIO LOAD" xfId="10983" xr:uid="{00000000-0005-0000-0000-0000092B0000}"/>
    <cellStyle name="Date2" xfId="10984" xr:uid="{00000000-0005-0000-0000-00000A2B0000}"/>
    <cellStyle name="DateHeading" xfId="10985" xr:uid="{00000000-0005-0000-0000-00000B2B0000}"/>
    <cellStyle name="Date-Regulatory" xfId="48588" xr:uid="{00000000-0005-0000-0000-00000C2B0000}"/>
    <cellStyle name="Dezimal [0]_Compiling Utility Macros" xfId="10986" xr:uid="{00000000-0005-0000-0000-00000D2B0000}"/>
    <cellStyle name="Dezimal_Compiling Utility Macros" xfId="10987" xr:uid="{00000000-0005-0000-0000-00000E2B0000}"/>
    <cellStyle name="dohm" xfId="10988" xr:uid="{00000000-0005-0000-0000-00000F2B0000}"/>
    <cellStyle name="dohm1" xfId="10989" xr:uid="{00000000-0005-0000-0000-0000102B0000}"/>
    <cellStyle name="dohm2" xfId="10990" xr:uid="{00000000-0005-0000-0000-0000112B0000}"/>
    <cellStyle name="Dollars" xfId="10991" xr:uid="{00000000-0005-0000-0000-0000122B0000}"/>
    <cellStyle name="Edit" xfId="13" xr:uid="{00000000-0005-0000-0000-0000132B0000}"/>
    <cellStyle name="Eingabe" xfId="48480" xr:uid="{00000000-0005-0000-0000-0000142B0000}"/>
    <cellStyle name="Eingabe 2" xfId="48481" xr:uid="{00000000-0005-0000-0000-0000152B0000}"/>
    <cellStyle name="Engine" xfId="14" xr:uid="{00000000-0005-0000-0000-0000162B0000}"/>
    <cellStyle name="Error" xfId="10992" xr:uid="{00000000-0005-0000-0000-0000172B0000}"/>
    <cellStyle name="Errortest" xfId="10993" xr:uid="{00000000-0005-0000-0000-0000182B0000}"/>
    <cellStyle name="Euro" xfId="10994" xr:uid="{00000000-0005-0000-0000-0000192B0000}"/>
    <cellStyle name="Euro 2" xfId="10995" xr:uid="{00000000-0005-0000-0000-00001A2B0000}"/>
    <cellStyle name="Explanatory Text 10" xfId="10996" xr:uid="{00000000-0005-0000-0000-00001B2B0000}"/>
    <cellStyle name="Explanatory Text 11" xfId="10997" xr:uid="{00000000-0005-0000-0000-00001C2B0000}"/>
    <cellStyle name="Explanatory Text 12" xfId="10998" xr:uid="{00000000-0005-0000-0000-00001D2B0000}"/>
    <cellStyle name="Explanatory Text 13" xfId="10999" xr:uid="{00000000-0005-0000-0000-00001E2B0000}"/>
    <cellStyle name="Explanatory Text 2" xfId="11000" xr:uid="{00000000-0005-0000-0000-00001F2B0000}"/>
    <cellStyle name="Explanatory Text 2 2" xfId="11001" xr:uid="{00000000-0005-0000-0000-0000202B0000}"/>
    <cellStyle name="Explanatory Text 3" xfId="11002" xr:uid="{00000000-0005-0000-0000-0000212B0000}"/>
    <cellStyle name="Explanatory Text 3 2" xfId="11003" xr:uid="{00000000-0005-0000-0000-0000222B0000}"/>
    <cellStyle name="Explanatory Text 3 3" xfId="11004" xr:uid="{00000000-0005-0000-0000-0000232B0000}"/>
    <cellStyle name="Explanatory Text 4" xfId="11005" xr:uid="{00000000-0005-0000-0000-0000242B0000}"/>
    <cellStyle name="Explanatory Text 4 2" xfId="11006" xr:uid="{00000000-0005-0000-0000-0000252B0000}"/>
    <cellStyle name="Explanatory Text 5" xfId="11007" xr:uid="{00000000-0005-0000-0000-0000262B0000}"/>
    <cellStyle name="Explanatory Text 5 2" xfId="11008" xr:uid="{00000000-0005-0000-0000-0000272B0000}"/>
    <cellStyle name="Explanatory Text 6" xfId="11009" xr:uid="{00000000-0005-0000-0000-0000282B0000}"/>
    <cellStyle name="Explanatory Text 6 2" xfId="11010" xr:uid="{00000000-0005-0000-0000-0000292B0000}"/>
    <cellStyle name="Explanatory Text 7" xfId="11011" xr:uid="{00000000-0005-0000-0000-00002A2B0000}"/>
    <cellStyle name="Explanatory Text 8" xfId="11012" xr:uid="{00000000-0005-0000-0000-00002B2B0000}"/>
    <cellStyle name="Explanatory Text 9" xfId="11013" xr:uid="{00000000-0005-0000-0000-00002C2B0000}"/>
    <cellStyle name="f" xfId="11014" xr:uid="{00000000-0005-0000-0000-00002D2B0000}"/>
    <cellStyle name="f_vlookup" xfId="11015" xr:uid="{00000000-0005-0000-0000-00002E2B0000}"/>
    <cellStyle name="F2" xfId="11016" xr:uid="{00000000-0005-0000-0000-00002F2B0000}"/>
    <cellStyle name="F3" xfId="11017" xr:uid="{00000000-0005-0000-0000-0000302B0000}"/>
    <cellStyle name="F4" xfId="11018" xr:uid="{00000000-0005-0000-0000-0000312B0000}"/>
    <cellStyle name="F5" xfId="11019" xr:uid="{00000000-0005-0000-0000-0000322B0000}"/>
    <cellStyle name="F6" xfId="11020" xr:uid="{00000000-0005-0000-0000-0000332B0000}"/>
    <cellStyle name="F6 2" xfId="48482" xr:uid="{00000000-0005-0000-0000-0000342B0000}"/>
    <cellStyle name="F7" xfId="11021" xr:uid="{00000000-0005-0000-0000-0000352B0000}"/>
    <cellStyle name="F8" xfId="11022" xr:uid="{00000000-0005-0000-0000-0000362B0000}"/>
    <cellStyle name="File Input Cell" xfId="11023" xr:uid="{00000000-0005-0000-0000-0000372B0000}"/>
    <cellStyle name="Fixed" xfId="15" xr:uid="{00000000-0005-0000-0000-0000382B0000}"/>
    <cellStyle name="Fixed [0]" xfId="11024" xr:uid="{00000000-0005-0000-0000-0000392B0000}"/>
    <cellStyle name="Fixed [0] 2" xfId="11025" xr:uid="{00000000-0005-0000-0000-00003A2B0000}"/>
    <cellStyle name="Fixed 2" xfId="11026" xr:uid="{00000000-0005-0000-0000-00003B2B0000}"/>
    <cellStyle name="Fixed 3" xfId="11027" xr:uid="{00000000-0005-0000-0000-00003C2B0000}"/>
    <cellStyle name="Fixed Inputs from Catawba Contracts" xfId="11028" xr:uid="{00000000-0005-0000-0000-00003D2B0000}"/>
    <cellStyle name="Fixed Inputs from Catawba Contracts 2" xfId="11029" xr:uid="{00000000-0005-0000-0000-00003E2B0000}"/>
    <cellStyle name="Fixed Inputs from Catawba Contracts 3" xfId="11030" xr:uid="{00000000-0005-0000-0000-00003F2B0000}"/>
    <cellStyle name="Fixed Inputs from Catawba Contracts 4" xfId="11031" xr:uid="{00000000-0005-0000-0000-0000402B0000}"/>
    <cellStyle name="Fixed Inputs from Catawba Contracts 5" xfId="11032" xr:uid="{00000000-0005-0000-0000-0000412B0000}"/>
    <cellStyle name="Fixed Inputs from Catawba Contracts 6" xfId="11033" xr:uid="{00000000-0005-0000-0000-0000422B0000}"/>
    <cellStyle name="Fixed Inputs from Catawba Contracts 7" xfId="11034" xr:uid="{00000000-0005-0000-0000-0000432B0000}"/>
    <cellStyle name="Fixed Inputs from Catawba Contracts 8" xfId="11035" xr:uid="{00000000-0005-0000-0000-0000442B0000}"/>
    <cellStyle name="Fixed Inputs from Catawba Contracts 9" xfId="11036" xr:uid="{00000000-0005-0000-0000-0000452B0000}"/>
    <cellStyle name="Fixed_050318 MON POWER OHIO LOAD" xfId="11037" xr:uid="{00000000-0005-0000-0000-0000462B0000}"/>
    <cellStyle name="Fixed2 - Style2" xfId="11038" xr:uid="{00000000-0005-0000-0000-0000472B0000}"/>
    <cellStyle name="Fixed3 - Style3" xfId="11039" xr:uid="{00000000-0005-0000-0000-0000482B0000}"/>
    <cellStyle name="Footnote" xfId="48589" xr:uid="{00000000-0005-0000-0000-0000492B0000}"/>
    <cellStyle name="FUEL SUBTOTAL" xfId="11040" xr:uid="{00000000-0005-0000-0000-00004A2B0000}"/>
    <cellStyle name="FUEL TYPE" xfId="11041" xr:uid="{00000000-0005-0000-0000-00004B2B0000}"/>
    <cellStyle name="general" xfId="11042" xr:uid="{00000000-0005-0000-0000-00004C2B0000}"/>
    <cellStyle name="Good 10" xfId="11043" xr:uid="{00000000-0005-0000-0000-00004D2B0000}"/>
    <cellStyle name="Good 11" xfId="11044" xr:uid="{00000000-0005-0000-0000-00004E2B0000}"/>
    <cellStyle name="Good 12" xfId="11045" xr:uid="{00000000-0005-0000-0000-00004F2B0000}"/>
    <cellStyle name="Good 13" xfId="11046" xr:uid="{00000000-0005-0000-0000-0000502B0000}"/>
    <cellStyle name="Good 14" xfId="11047" xr:uid="{00000000-0005-0000-0000-0000512B0000}"/>
    <cellStyle name="Good 2" xfId="11048" xr:uid="{00000000-0005-0000-0000-0000522B0000}"/>
    <cellStyle name="Good 2 2" xfId="11049" xr:uid="{00000000-0005-0000-0000-0000532B0000}"/>
    <cellStyle name="Good 3" xfId="11050" xr:uid="{00000000-0005-0000-0000-0000542B0000}"/>
    <cellStyle name="Good 3 2" xfId="11051" xr:uid="{00000000-0005-0000-0000-0000552B0000}"/>
    <cellStyle name="Good 3 3" xfId="11052" xr:uid="{00000000-0005-0000-0000-0000562B0000}"/>
    <cellStyle name="Good 4" xfId="11053" xr:uid="{00000000-0005-0000-0000-0000572B0000}"/>
    <cellStyle name="Good 4 2" xfId="11054" xr:uid="{00000000-0005-0000-0000-0000582B0000}"/>
    <cellStyle name="Good 5" xfId="11055" xr:uid="{00000000-0005-0000-0000-0000592B0000}"/>
    <cellStyle name="Good 5 2" xfId="11056" xr:uid="{00000000-0005-0000-0000-00005A2B0000}"/>
    <cellStyle name="Good 6" xfId="11057" xr:uid="{00000000-0005-0000-0000-00005B2B0000}"/>
    <cellStyle name="Good 6 2" xfId="11058" xr:uid="{00000000-0005-0000-0000-00005C2B0000}"/>
    <cellStyle name="Good 7" xfId="11059" xr:uid="{00000000-0005-0000-0000-00005D2B0000}"/>
    <cellStyle name="Good 8" xfId="11060" xr:uid="{00000000-0005-0000-0000-00005E2B0000}"/>
    <cellStyle name="Good 9" xfId="11061" xr:uid="{00000000-0005-0000-0000-00005F2B0000}"/>
    <cellStyle name="Grey" xfId="16" xr:uid="{00000000-0005-0000-0000-0000602B0000}"/>
    <cellStyle name="Grey 2" xfId="11062" xr:uid="{00000000-0005-0000-0000-0000612B0000}"/>
    <cellStyle name="Grey 3" xfId="11063" xr:uid="{00000000-0005-0000-0000-0000622B0000}"/>
    <cellStyle name="Grey 4" xfId="11064" xr:uid="{00000000-0005-0000-0000-0000632B0000}"/>
    <cellStyle name="Grey 5" xfId="11065" xr:uid="{00000000-0005-0000-0000-0000642B0000}"/>
    <cellStyle name="HEADER" xfId="17" xr:uid="{00000000-0005-0000-0000-0000652B0000}"/>
    <cellStyle name="Header1" xfId="18" xr:uid="{00000000-0005-0000-0000-0000662B0000}"/>
    <cellStyle name="Header2" xfId="19" xr:uid="{00000000-0005-0000-0000-0000672B0000}"/>
    <cellStyle name="Header2 2" xfId="11066" xr:uid="{00000000-0005-0000-0000-0000682B0000}"/>
    <cellStyle name="Header2 3" xfId="11067" xr:uid="{00000000-0005-0000-0000-0000692B0000}"/>
    <cellStyle name="Header2 4" xfId="11068" xr:uid="{00000000-0005-0000-0000-00006A2B0000}"/>
    <cellStyle name="Header2 5" xfId="11069" xr:uid="{00000000-0005-0000-0000-00006B2B0000}"/>
    <cellStyle name="Header2 6" xfId="11070" xr:uid="{00000000-0005-0000-0000-00006C2B0000}"/>
    <cellStyle name="Header2 7" xfId="11071" xr:uid="{00000000-0005-0000-0000-00006D2B0000}"/>
    <cellStyle name="Header2 8" xfId="11072" xr:uid="{00000000-0005-0000-0000-00006E2B0000}"/>
    <cellStyle name="Header2 9" xfId="11073" xr:uid="{00000000-0005-0000-0000-00006F2B0000}"/>
    <cellStyle name="heading" xfId="20" xr:uid="{00000000-0005-0000-0000-0000702B0000}"/>
    <cellStyle name="Heading 1 10" xfId="11074" xr:uid="{00000000-0005-0000-0000-0000712B0000}"/>
    <cellStyle name="Heading 1 11" xfId="11075" xr:uid="{00000000-0005-0000-0000-0000722B0000}"/>
    <cellStyle name="Heading 1 12" xfId="11076" xr:uid="{00000000-0005-0000-0000-0000732B0000}"/>
    <cellStyle name="Heading 1 13" xfId="11077" xr:uid="{00000000-0005-0000-0000-0000742B0000}"/>
    <cellStyle name="Heading 1 14" xfId="11078" xr:uid="{00000000-0005-0000-0000-0000752B0000}"/>
    <cellStyle name="Heading 1 2" xfId="11079" xr:uid="{00000000-0005-0000-0000-0000762B0000}"/>
    <cellStyle name="Heading 1 2 2" xfId="11080" xr:uid="{00000000-0005-0000-0000-0000772B0000}"/>
    <cellStyle name="Heading 1 2 2 2" xfId="11081" xr:uid="{00000000-0005-0000-0000-0000782B0000}"/>
    <cellStyle name="Heading 1 2 3" xfId="11082" xr:uid="{00000000-0005-0000-0000-0000792B0000}"/>
    <cellStyle name="Heading 1 3" xfId="11083" xr:uid="{00000000-0005-0000-0000-00007A2B0000}"/>
    <cellStyle name="Heading 1 3 2" xfId="11084" xr:uid="{00000000-0005-0000-0000-00007B2B0000}"/>
    <cellStyle name="Heading 1 3 3" xfId="11085" xr:uid="{00000000-0005-0000-0000-00007C2B0000}"/>
    <cellStyle name="Heading 1 4" xfId="11086" xr:uid="{00000000-0005-0000-0000-00007D2B0000}"/>
    <cellStyle name="Heading 1 4 2" xfId="11087" xr:uid="{00000000-0005-0000-0000-00007E2B0000}"/>
    <cellStyle name="Heading 1 5" xfId="11088" xr:uid="{00000000-0005-0000-0000-00007F2B0000}"/>
    <cellStyle name="Heading 1 5 2" xfId="11089" xr:uid="{00000000-0005-0000-0000-0000802B0000}"/>
    <cellStyle name="Heading 1 6" xfId="11090" xr:uid="{00000000-0005-0000-0000-0000812B0000}"/>
    <cellStyle name="Heading 1 6 2" xfId="11091" xr:uid="{00000000-0005-0000-0000-0000822B0000}"/>
    <cellStyle name="Heading 1 7" xfId="11092" xr:uid="{00000000-0005-0000-0000-0000832B0000}"/>
    <cellStyle name="Heading 1 7 2" xfId="11093" xr:uid="{00000000-0005-0000-0000-0000842B0000}"/>
    <cellStyle name="Heading 1 8" xfId="11094" xr:uid="{00000000-0005-0000-0000-0000852B0000}"/>
    <cellStyle name="Heading 1 8 2" xfId="11095" xr:uid="{00000000-0005-0000-0000-0000862B0000}"/>
    <cellStyle name="Heading 1 9" xfId="11096" xr:uid="{00000000-0005-0000-0000-0000872B0000}"/>
    <cellStyle name="Heading 2 10" xfId="11097" xr:uid="{00000000-0005-0000-0000-0000882B0000}"/>
    <cellStyle name="Heading 2 11" xfId="11098" xr:uid="{00000000-0005-0000-0000-0000892B0000}"/>
    <cellStyle name="Heading 2 12" xfId="11099" xr:uid="{00000000-0005-0000-0000-00008A2B0000}"/>
    <cellStyle name="Heading 2 13" xfId="11100" xr:uid="{00000000-0005-0000-0000-00008B2B0000}"/>
    <cellStyle name="Heading 2 14" xfId="11101" xr:uid="{00000000-0005-0000-0000-00008C2B0000}"/>
    <cellStyle name="Heading 2 2" xfId="11102" xr:uid="{00000000-0005-0000-0000-00008D2B0000}"/>
    <cellStyle name="Heading 2 2 2" xfId="11103" xr:uid="{00000000-0005-0000-0000-00008E2B0000}"/>
    <cellStyle name="Heading 2 2 2 2" xfId="11104" xr:uid="{00000000-0005-0000-0000-00008F2B0000}"/>
    <cellStyle name="Heading 2 2 3" xfId="11105" xr:uid="{00000000-0005-0000-0000-0000902B0000}"/>
    <cellStyle name="Heading 2 3" xfId="11106" xr:uid="{00000000-0005-0000-0000-0000912B0000}"/>
    <cellStyle name="Heading 2 3 2" xfId="11107" xr:uid="{00000000-0005-0000-0000-0000922B0000}"/>
    <cellStyle name="Heading 2 3 3" xfId="11108" xr:uid="{00000000-0005-0000-0000-0000932B0000}"/>
    <cellStyle name="Heading 2 4" xfId="11109" xr:uid="{00000000-0005-0000-0000-0000942B0000}"/>
    <cellStyle name="Heading 2 4 2" xfId="11110" xr:uid="{00000000-0005-0000-0000-0000952B0000}"/>
    <cellStyle name="Heading 2 5" xfId="11111" xr:uid="{00000000-0005-0000-0000-0000962B0000}"/>
    <cellStyle name="Heading 2 5 2" xfId="11112" xr:uid="{00000000-0005-0000-0000-0000972B0000}"/>
    <cellStyle name="Heading 2 6" xfId="11113" xr:uid="{00000000-0005-0000-0000-0000982B0000}"/>
    <cellStyle name="Heading 2 6 2" xfId="11114" xr:uid="{00000000-0005-0000-0000-0000992B0000}"/>
    <cellStyle name="Heading 2 7" xfId="11115" xr:uid="{00000000-0005-0000-0000-00009A2B0000}"/>
    <cellStyle name="Heading 2 7 2" xfId="11116" xr:uid="{00000000-0005-0000-0000-00009B2B0000}"/>
    <cellStyle name="Heading 2 8" xfId="11117" xr:uid="{00000000-0005-0000-0000-00009C2B0000}"/>
    <cellStyle name="Heading 2 8 2" xfId="11118" xr:uid="{00000000-0005-0000-0000-00009D2B0000}"/>
    <cellStyle name="Heading 2 9" xfId="11119" xr:uid="{00000000-0005-0000-0000-00009E2B0000}"/>
    <cellStyle name="Heading 3 10" xfId="11120" xr:uid="{00000000-0005-0000-0000-00009F2B0000}"/>
    <cellStyle name="Heading 3 11" xfId="11121" xr:uid="{00000000-0005-0000-0000-0000A02B0000}"/>
    <cellStyle name="Heading 3 12" xfId="11122" xr:uid="{00000000-0005-0000-0000-0000A12B0000}"/>
    <cellStyle name="Heading 3 13" xfId="11123" xr:uid="{00000000-0005-0000-0000-0000A22B0000}"/>
    <cellStyle name="Heading 3 14" xfId="11124" xr:uid="{00000000-0005-0000-0000-0000A32B0000}"/>
    <cellStyle name="Heading 3 2" xfId="11125" xr:uid="{00000000-0005-0000-0000-0000A42B0000}"/>
    <cellStyle name="Heading 3 2 2" xfId="11126" xr:uid="{00000000-0005-0000-0000-0000A52B0000}"/>
    <cellStyle name="Heading 3 2 2 2" xfId="11127" xr:uid="{00000000-0005-0000-0000-0000A62B0000}"/>
    <cellStyle name="Heading 3 3" xfId="11128" xr:uid="{00000000-0005-0000-0000-0000A72B0000}"/>
    <cellStyle name="Heading 3 3 2" xfId="11129" xr:uid="{00000000-0005-0000-0000-0000A82B0000}"/>
    <cellStyle name="Heading 3 3 3" xfId="11130" xr:uid="{00000000-0005-0000-0000-0000A92B0000}"/>
    <cellStyle name="Heading 3 4" xfId="11131" xr:uid="{00000000-0005-0000-0000-0000AA2B0000}"/>
    <cellStyle name="Heading 3 4 2" xfId="11132" xr:uid="{00000000-0005-0000-0000-0000AB2B0000}"/>
    <cellStyle name="Heading 3 5" xfId="11133" xr:uid="{00000000-0005-0000-0000-0000AC2B0000}"/>
    <cellStyle name="Heading 3 5 2" xfId="11134" xr:uid="{00000000-0005-0000-0000-0000AD2B0000}"/>
    <cellStyle name="Heading 3 6" xfId="11135" xr:uid="{00000000-0005-0000-0000-0000AE2B0000}"/>
    <cellStyle name="Heading 3 6 2" xfId="11136" xr:uid="{00000000-0005-0000-0000-0000AF2B0000}"/>
    <cellStyle name="Heading 3 7" xfId="11137" xr:uid="{00000000-0005-0000-0000-0000B02B0000}"/>
    <cellStyle name="Heading 3 7 2" xfId="11138" xr:uid="{00000000-0005-0000-0000-0000B12B0000}"/>
    <cellStyle name="Heading 3 8" xfId="11139" xr:uid="{00000000-0005-0000-0000-0000B22B0000}"/>
    <cellStyle name="Heading 3 8 2" xfId="11140" xr:uid="{00000000-0005-0000-0000-0000B32B0000}"/>
    <cellStyle name="Heading 3 9" xfId="11141" xr:uid="{00000000-0005-0000-0000-0000B42B0000}"/>
    <cellStyle name="Heading 4 10" xfId="11142" xr:uid="{00000000-0005-0000-0000-0000B52B0000}"/>
    <cellStyle name="Heading 4 11" xfId="11143" xr:uid="{00000000-0005-0000-0000-0000B62B0000}"/>
    <cellStyle name="Heading 4 12" xfId="11144" xr:uid="{00000000-0005-0000-0000-0000B72B0000}"/>
    <cellStyle name="Heading 4 13" xfId="11145" xr:uid="{00000000-0005-0000-0000-0000B82B0000}"/>
    <cellStyle name="Heading 4 2" xfId="11146" xr:uid="{00000000-0005-0000-0000-0000B92B0000}"/>
    <cellStyle name="Heading 4 2 2" xfId="11147" xr:uid="{00000000-0005-0000-0000-0000BA2B0000}"/>
    <cellStyle name="Heading 4 2 2 2" xfId="11148" xr:uid="{00000000-0005-0000-0000-0000BB2B0000}"/>
    <cellStyle name="Heading 4 3" xfId="11149" xr:uid="{00000000-0005-0000-0000-0000BC2B0000}"/>
    <cellStyle name="Heading 4 3 2" xfId="11150" xr:uid="{00000000-0005-0000-0000-0000BD2B0000}"/>
    <cellStyle name="Heading 4 3 3" xfId="11151" xr:uid="{00000000-0005-0000-0000-0000BE2B0000}"/>
    <cellStyle name="Heading 4 4" xfId="11152" xr:uid="{00000000-0005-0000-0000-0000BF2B0000}"/>
    <cellStyle name="Heading 4 4 2" xfId="11153" xr:uid="{00000000-0005-0000-0000-0000C02B0000}"/>
    <cellStyle name="Heading 4 5" xfId="11154" xr:uid="{00000000-0005-0000-0000-0000C12B0000}"/>
    <cellStyle name="Heading 4 5 2" xfId="11155" xr:uid="{00000000-0005-0000-0000-0000C22B0000}"/>
    <cellStyle name="Heading 4 6" xfId="11156" xr:uid="{00000000-0005-0000-0000-0000C32B0000}"/>
    <cellStyle name="Heading 4 6 2" xfId="11157" xr:uid="{00000000-0005-0000-0000-0000C42B0000}"/>
    <cellStyle name="Heading 4 7" xfId="11158" xr:uid="{00000000-0005-0000-0000-0000C52B0000}"/>
    <cellStyle name="Heading 4 7 2" xfId="11159" xr:uid="{00000000-0005-0000-0000-0000C62B0000}"/>
    <cellStyle name="Heading 4 8" xfId="11160" xr:uid="{00000000-0005-0000-0000-0000C72B0000}"/>
    <cellStyle name="Heading 4 8 2" xfId="11161" xr:uid="{00000000-0005-0000-0000-0000C82B0000}"/>
    <cellStyle name="Heading 4 9" xfId="11162" xr:uid="{00000000-0005-0000-0000-0000C92B0000}"/>
    <cellStyle name="Heading1" xfId="21" xr:uid="{00000000-0005-0000-0000-0000CA2B0000}"/>
    <cellStyle name="Heading2" xfId="22" xr:uid="{00000000-0005-0000-0000-0000CB2B0000}"/>
    <cellStyle name="HEADINGS" xfId="11163" xr:uid="{00000000-0005-0000-0000-0000CC2B0000}"/>
    <cellStyle name="HIGHLIGHT" xfId="23" xr:uid="{00000000-0005-0000-0000-0000CD2B0000}"/>
    <cellStyle name="HIGHLIGHT 2" xfId="11164" xr:uid="{00000000-0005-0000-0000-0000CE2B0000}"/>
    <cellStyle name="Historical Inputs" xfId="11165" xr:uid="{00000000-0005-0000-0000-0000CF2B0000}"/>
    <cellStyle name="Hot Inputs" xfId="11166" xr:uid="{00000000-0005-0000-0000-0000D02B0000}"/>
    <cellStyle name="Hot Inputs 2" xfId="11167" xr:uid="{00000000-0005-0000-0000-0000D12B0000}"/>
    <cellStyle name="Hot Inputs 3" xfId="11168" xr:uid="{00000000-0005-0000-0000-0000D22B0000}"/>
    <cellStyle name="Hot Inputs 4" xfId="11169" xr:uid="{00000000-0005-0000-0000-0000D32B0000}"/>
    <cellStyle name="Hot Inputs 5" xfId="11170" xr:uid="{00000000-0005-0000-0000-0000D42B0000}"/>
    <cellStyle name="Hot Inputs 6" xfId="11171" xr:uid="{00000000-0005-0000-0000-0000D52B0000}"/>
    <cellStyle name="Hot Inputs 7" xfId="11172" xr:uid="{00000000-0005-0000-0000-0000D62B0000}"/>
    <cellStyle name="Hot Inputs 8" xfId="11173" xr:uid="{00000000-0005-0000-0000-0000D72B0000}"/>
    <cellStyle name="Hot Inputs 9" xfId="11174" xr:uid="{00000000-0005-0000-0000-0000D82B0000}"/>
    <cellStyle name="Hyperlink 2" xfId="11175" xr:uid="{00000000-0005-0000-0000-0000D92B0000}"/>
    <cellStyle name="Imported data from another worksheet" xfId="11176" xr:uid="{00000000-0005-0000-0000-0000DA2B0000}"/>
    <cellStyle name="Imported data from another worksheet 2" xfId="11177" xr:uid="{00000000-0005-0000-0000-0000DB2B0000}"/>
    <cellStyle name="Imported data from another worksheet 3" xfId="11178" xr:uid="{00000000-0005-0000-0000-0000DC2B0000}"/>
    <cellStyle name="Imported data from another worksheet 4" xfId="11179" xr:uid="{00000000-0005-0000-0000-0000DD2B0000}"/>
    <cellStyle name="Imported data from another worksheet 5" xfId="11180" xr:uid="{00000000-0005-0000-0000-0000DE2B0000}"/>
    <cellStyle name="Imported data from another worksheet 6" xfId="11181" xr:uid="{00000000-0005-0000-0000-0000DF2B0000}"/>
    <cellStyle name="Imported data from another worksheet 7" xfId="11182" xr:uid="{00000000-0005-0000-0000-0000E02B0000}"/>
    <cellStyle name="Imported data from another worksheet 8" xfId="11183" xr:uid="{00000000-0005-0000-0000-0000E12B0000}"/>
    <cellStyle name="Imported data from another worksheet 9" xfId="11184" xr:uid="{00000000-0005-0000-0000-0000E22B0000}"/>
    <cellStyle name="inc/dec" xfId="11185" xr:uid="{00000000-0005-0000-0000-0000E32B0000}"/>
    <cellStyle name="IndirectReference" xfId="11186" xr:uid="{00000000-0005-0000-0000-0000E42B0000}"/>
    <cellStyle name="Input [yellow]" xfId="24" xr:uid="{00000000-0005-0000-0000-0000E52B0000}"/>
    <cellStyle name="Input [yellow] 10" xfId="11187" xr:uid="{00000000-0005-0000-0000-0000E62B0000}"/>
    <cellStyle name="Input [yellow] 2" xfId="11188" xr:uid="{00000000-0005-0000-0000-0000E72B0000}"/>
    <cellStyle name="Input [yellow] 2 2" xfId="11189" xr:uid="{00000000-0005-0000-0000-0000E82B0000}"/>
    <cellStyle name="Input [yellow] 3" xfId="11190" xr:uid="{00000000-0005-0000-0000-0000E92B0000}"/>
    <cellStyle name="Input [yellow] 3 2" xfId="11191" xr:uid="{00000000-0005-0000-0000-0000EA2B0000}"/>
    <cellStyle name="Input [yellow] 4" xfId="11192" xr:uid="{00000000-0005-0000-0000-0000EB2B0000}"/>
    <cellStyle name="Input [yellow] 5" xfId="11193" xr:uid="{00000000-0005-0000-0000-0000EC2B0000}"/>
    <cellStyle name="Input [yellow] 5 2" xfId="11194" xr:uid="{00000000-0005-0000-0000-0000ED2B0000}"/>
    <cellStyle name="Input [yellow] 6" xfId="11195" xr:uid="{00000000-0005-0000-0000-0000EE2B0000}"/>
    <cellStyle name="Input [yellow] 6 2" xfId="11196" xr:uid="{00000000-0005-0000-0000-0000EF2B0000}"/>
    <cellStyle name="Input [yellow] 7" xfId="11197" xr:uid="{00000000-0005-0000-0000-0000F02B0000}"/>
    <cellStyle name="Input [yellow] 8" xfId="11198" xr:uid="{00000000-0005-0000-0000-0000F12B0000}"/>
    <cellStyle name="Input [yellow] 9" xfId="11199" xr:uid="{00000000-0005-0000-0000-0000F22B0000}"/>
    <cellStyle name="Input 10" xfId="11200" xr:uid="{00000000-0005-0000-0000-0000F32B0000}"/>
    <cellStyle name="Input 11" xfId="11201" xr:uid="{00000000-0005-0000-0000-0000F42B0000}"/>
    <cellStyle name="Input 12" xfId="11202" xr:uid="{00000000-0005-0000-0000-0000F52B0000}"/>
    <cellStyle name="Input 13" xfId="11203" xr:uid="{00000000-0005-0000-0000-0000F62B0000}"/>
    <cellStyle name="Input 14" xfId="11204" xr:uid="{00000000-0005-0000-0000-0000F72B0000}"/>
    <cellStyle name="Input 15" xfId="11205" xr:uid="{00000000-0005-0000-0000-0000F82B0000}"/>
    <cellStyle name="Input 16" xfId="11206" xr:uid="{00000000-0005-0000-0000-0000F92B0000}"/>
    <cellStyle name="Input 17" xfId="11207" xr:uid="{00000000-0005-0000-0000-0000FA2B0000}"/>
    <cellStyle name="Input 18" xfId="11208" xr:uid="{00000000-0005-0000-0000-0000FB2B0000}"/>
    <cellStyle name="Input 19" xfId="11209" xr:uid="{00000000-0005-0000-0000-0000FC2B0000}"/>
    <cellStyle name="Input 2" xfId="11210" xr:uid="{00000000-0005-0000-0000-0000FD2B0000}"/>
    <cellStyle name="Input 2 2" xfId="11211" xr:uid="{00000000-0005-0000-0000-0000FE2B0000}"/>
    <cellStyle name="Input 20" xfId="11212" xr:uid="{00000000-0005-0000-0000-0000FF2B0000}"/>
    <cellStyle name="Input 21" xfId="11213" xr:uid="{00000000-0005-0000-0000-0000002C0000}"/>
    <cellStyle name="Input 22" xfId="11214" xr:uid="{00000000-0005-0000-0000-0000012C0000}"/>
    <cellStyle name="Input 3" xfId="11215" xr:uid="{00000000-0005-0000-0000-0000022C0000}"/>
    <cellStyle name="Input 3 2" xfId="11216" xr:uid="{00000000-0005-0000-0000-0000032C0000}"/>
    <cellStyle name="Input 3 3" xfId="11217" xr:uid="{00000000-0005-0000-0000-0000042C0000}"/>
    <cellStyle name="Input 4" xfId="11218" xr:uid="{00000000-0005-0000-0000-0000052C0000}"/>
    <cellStyle name="Input 4 2" xfId="11219" xr:uid="{00000000-0005-0000-0000-0000062C0000}"/>
    <cellStyle name="Input 5" xfId="11220" xr:uid="{00000000-0005-0000-0000-0000072C0000}"/>
    <cellStyle name="Input 5 2" xfId="11221" xr:uid="{00000000-0005-0000-0000-0000082C0000}"/>
    <cellStyle name="Input 6" xfId="11222" xr:uid="{00000000-0005-0000-0000-0000092C0000}"/>
    <cellStyle name="Input 6 2" xfId="11223" xr:uid="{00000000-0005-0000-0000-00000A2C0000}"/>
    <cellStyle name="Input 7" xfId="11224" xr:uid="{00000000-0005-0000-0000-00000B2C0000}"/>
    <cellStyle name="Input 8" xfId="11225" xr:uid="{00000000-0005-0000-0000-00000C2C0000}"/>
    <cellStyle name="Input 9" xfId="11226" xr:uid="{00000000-0005-0000-0000-00000D2C0000}"/>
    <cellStyle name="Input Percent" xfId="11227" xr:uid="{00000000-0005-0000-0000-00000E2C0000}"/>
    <cellStyle name="Input Percent 2" xfId="11228" xr:uid="{00000000-0005-0000-0000-00000F2C0000}"/>
    <cellStyle name="Input Percent 3" xfId="11229" xr:uid="{00000000-0005-0000-0000-0000102C0000}"/>
    <cellStyle name="Input Percent 4" xfId="11230" xr:uid="{00000000-0005-0000-0000-0000112C0000}"/>
    <cellStyle name="Input Percent 5" xfId="11231" xr:uid="{00000000-0005-0000-0000-0000122C0000}"/>
    <cellStyle name="Input Percent 6" xfId="11232" xr:uid="{00000000-0005-0000-0000-0000132C0000}"/>
    <cellStyle name="Input Percent 7" xfId="11233" xr:uid="{00000000-0005-0000-0000-0000142C0000}"/>
    <cellStyle name="Input Percent 8" xfId="11234" xr:uid="{00000000-0005-0000-0000-0000152C0000}"/>
    <cellStyle name="Input Percent 9" xfId="11235" xr:uid="{00000000-0005-0000-0000-0000162C0000}"/>
    <cellStyle name="inputarea" xfId="11236" xr:uid="{00000000-0005-0000-0000-0000172C0000}"/>
    <cellStyle name="InputBlueFont" xfId="48377" xr:uid="{00000000-0005-0000-0000-0000182C0000}"/>
    <cellStyle name="INPUTS" xfId="11237" xr:uid="{00000000-0005-0000-0000-0000192C0000}"/>
    <cellStyle name="INPUTS 2" xfId="11238" xr:uid="{00000000-0005-0000-0000-00001A2C0000}"/>
    <cellStyle name="INPUTS 3" xfId="11239" xr:uid="{00000000-0005-0000-0000-00001B2C0000}"/>
    <cellStyle name="Inputs2" xfId="11240" xr:uid="{00000000-0005-0000-0000-00001C2C0000}"/>
    <cellStyle name="kirkdollars" xfId="11241" xr:uid="{00000000-0005-0000-0000-00001D2C0000}"/>
    <cellStyle name="Labels - Style3" xfId="25" xr:uid="{00000000-0005-0000-0000-00001E2C0000}"/>
    <cellStyle name="Large Page Heading" xfId="26" xr:uid="{00000000-0005-0000-0000-00001F2C0000}"/>
    <cellStyle name="Line Number" xfId="48590" xr:uid="{00000000-0005-0000-0000-0000202C0000}"/>
    <cellStyle name="LineItemPrompt" xfId="11242" xr:uid="{00000000-0005-0000-0000-0000212C0000}"/>
    <cellStyle name="LineItemValue" xfId="11243" xr:uid="{00000000-0005-0000-0000-0000222C0000}"/>
    <cellStyle name="LineItemValue 2" xfId="48483" xr:uid="{00000000-0005-0000-0000-0000232C0000}"/>
    <cellStyle name="Lines" xfId="11244" xr:uid="{00000000-0005-0000-0000-0000242C0000}"/>
    <cellStyle name="Linked Cell 10" xfId="11245" xr:uid="{00000000-0005-0000-0000-0000252C0000}"/>
    <cellStyle name="Linked Cell 11" xfId="11246" xr:uid="{00000000-0005-0000-0000-0000262C0000}"/>
    <cellStyle name="Linked Cell 12" xfId="11247" xr:uid="{00000000-0005-0000-0000-0000272C0000}"/>
    <cellStyle name="Linked Cell 13" xfId="11248" xr:uid="{00000000-0005-0000-0000-0000282C0000}"/>
    <cellStyle name="Linked Cell 14" xfId="11249" xr:uid="{00000000-0005-0000-0000-0000292C0000}"/>
    <cellStyle name="Linked Cell 2" xfId="11250" xr:uid="{00000000-0005-0000-0000-00002A2C0000}"/>
    <cellStyle name="Linked Cell 2 2" xfId="11251" xr:uid="{00000000-0005-0000-0000-00002B2C0000}"/>
    <cellStyle name="Linked Cell 2 2 2" xfId="48378" xr:uid="{00000000-0005-0000-0000-00002C2C0000}"/>
    <cellStyle name="Linked Cell 3" xfId="11252" xr:uid="{00000000-0005-0000-0000-00002D2C0000}"/>
    <cellStyle name="Linked Cell 3 2" xfId="11253" xr:uid="{00000000-0005-0000-0000-00002E2C0000}"/>
    <cellStyle name="Linked Cell 3 3" xfId="11254" xr:uid="{00000000-0005-0000-0000-00002F2C0000}"/>
    <cellStyle name="Linked Cell 4" xfId="11255" xr:uid="{00000000-0005-0000-0000-0000302C0000}"/>
    <cellStyle name="Linked Cell 4 2" xfId="11256" xr:uid="{00000000-0005-0000-0000-0000312C0000}"/>
    <cellStyle name="Linked Cell 5" xfId="11257" xr:uid="{00000000-0005-0000-0000-0000322C0000}"/>
    <cellStyle name="Linked Cell 5 2" xfId="11258" xr:uid="{00000000-0005-0000-0000-0000332C0000}"/>
    <cellStyle name="Linked Cell 6" xfId="11259" xr:uid="{00000000-0005-0000-0000-0000342C0000}"/>
    <cellStyle name="Linked Cell 6 2" xfId="11260" xr:uid="{00000000-0005-0000-0000-0000352C0000}"/>
    <cellStyle name="Linked Cell 7" xfId="11261" xr:uid="{00000000-0005-0000-0000-0000362C0000}"/>
    <cellStyle name="Linked Cell 8" xfId="11262" xr:uid="{00000000-0005-0000-0000-0000372C0000}"/>
    <cellStyle name="Linked Cell 9" xfId="11263" xr:uid="{00000000-0005-0000-0000-0000382C0000}"/>
    <cellStyle name="Long Date" xfId="11264" xr:uid="{00000000-0005-0000-0000-0000392C0000}"/>
    <cellStyle name="Manual Input" xfId="11265" xr:uid="{00000000-0005-0000-0000-00003A2C0000}"/>
    <cellStyle name="Manual Input Cell" xfId="11266" xr:uid="{00000000-0005-0000-0000-00003B2C0000}"/>
    <cellStyle name="Manual Input Cell 2" xfId="11267" xr:uid="{00000000-0005-0000-0000-00003C2C0000}"/>
    <cellStyle name="Manual Input Cell 3" xfId="11268" xr:uid="{00000000-0005-0000-0000-00003D2C0000}"/>
    <cellStyle name="Manual Input Cell 4" xfId="11269" xr:uid="{00000000-0005-0000-0000-00003E2C0000}"/>
    <cellStyle name="Manual Input Cell 5" xfId="11270" xr:uid="{00000000-0005-0000-0000-00003F2C0000}"/>
    <cellStyle name="Manual Input Cell 6" xfId="11271" xr:uid="{00000000-0005-0000-0000-0000402C0000}"/>
    <cellStyle name="Manual Input Cell 7" xfId="11272" xr:uid="{00000000-0005-0000-0000-0000412C0000}"/>
    <cellStyle name="Manual Input Cell 8" xfId="11273" xr:uid="{00000000-0005-0000-0000-0000422C0000}"/>
    <cellStyle name="Manual Input Cell 9" xfId="11274" xr:uid="{00000000-0005-0000-0000-0000432C0000}"/>
    <cellStyle name="mennu bar" xfId="11275" xr:uid="{00000000-0005-0000-0000-0000442C0000}"/>
    <cellStyle name="mennu bar 2" xfId="11276" xr:uid="{00000000-0005-0000-0000-0000452C0000}"/>
    <cellStyle name="mennu bar 3" xfId="11277" xr:uid="{00000000-0005-0000-0000-0000462C0000}"/>
    <cellStyle name="mennu bar 4" xfId="11278" xr:uid="{00000000-0005-0000-0000-0000472C0000}"/>
    <cellStyle name="mennu bar 5" xfId="11279" xr:uid="{00000000-0005-0000-0000-0000482C0000}"/>
    <cellStyle name="mennu bar 6" xfId="11280" xr:uid="{00000000-0005-0000-0000-0000492C0000}"/>
    <cellStyle name="mennu bar 7" xfId="11281" xr:uid="{00000000-0005-0000-0000-00004A2C0000}"/>
    <cellStyle name="mennu bar 8" xfId="11282" xr:uid="{00000000-0005-0000-0000-00004B2C0000}"/>
    <cellStyle name="mennu bar 9" xfId="11283" xr:uid="{00000000-0005-0000-0000-00004C2C0000}"/>
    <cellStyle name="Millares [0]_laroux" xfId="48379" xr:uid="{00000000-0005-0000-0000-00004D2C0000}"/>
    <cellStyle name="Millares_laroux" xfId="48380" xr:uid="{00000000-0005-0000-0000-00004E2C0000}"/>
    <cellStyle name="Model Generated Cell" xfId="11284" xr:uid="{00000000-0005-0000-0000-00004F2C0000}"/>
    <cellStyle name="ModGen" xfId="11285" xr:uid="{00000000-0005-0000-0000-0000502C0000}"/>
    <cellStyle name="Moneda [0]_laroux" xfId="48381" xr:uid="{00000000-0005-0000-0000-0000512C0000}"/>
    <cellStyle name="Moneda_laroux" xfId="48382" xr:uid="{00000000-0005-0000-0000-0000522C0000}"/>
    <cellStyle name="Multiple" xfId="11286" xr:uid="{00000000-0005-0000-0000-0000532C0000}"/>
    <cellStyle name="Multiple [1]" xfId="11287" xr:uid="{00000000-0005-0000-0000-0000542C0000}"/>
    <cellStyle name="NA is zero" xfId="11288" xr:uid="{00000000-0005-0000-0000-0000552C0000}"/>
    <cellStyle name="Names" xfId="11289" xr:uid="{00000000-0005-0000-0000-0000562C0000}"/>
    <cellStyle name="Neutral 10" xfId="11290" xr:uid="{00000000-0005-0000-0000-0000572C0000}"/>
    <cellStyle name="Neutral 11" xfId="11291" xr:uid="{00000000-0005-0000-0000-0000582C0000}"/>
    <cellStyle name="Neutral 12" xfId="11292" xr:uid="{00000000-0005-0000-0000-0000592C0000}"/>
    <cellStyle name="Neutral 13" xfId="11293" xr:uid="{00000000-0005-0000-0000-00005A2C0000}"/>
    <cellStyle name="Neutral 14" xfId="11294" xr:uid="{00000000-0005-0000-0000-00005B2C0000}"/>
    <cellStyle name="Neutral 2" xfId="11295" xr:uid="{00000000-0005-0000-0000-00005C2C0000}"/>
    <cellStyle name="Neutral 2 2" xfId="11296" xr:uid="{00000000-0005-0000-0000-00005D2C0000}"/>
    <cellStyle name="Neutral 3" xfId="11297" xr:uid="{00000000-0005-0000-0000-00005E2C0000}"/>
    <cellStyle name="Neutral 3 2" xfId="11298" xr:uid="{00000000-0005-0000-0000-00005F2C0000}"/>
    <cellStyle name="Neutral 3 3" xfId="11299" xr:uid="{00000000-0005-0000-0000-0000602C0000}"/>
    <cellStyle name="Neutral 4" xfId="11300" xr:uid="{00000000-0005-0000-0000-0000612C0000}"/>
    <cellStyle name="Neutral 4 2" xfId="11301" xr:uid="{00000000-0005-0000-0000-0000622C0000}"/>
    <cellStyle name="Neutral 5" xfId="11302" xr:uid="{00000000-0005-0000-0000-0000632C0000}"/>
    <cellStyle name="Neutral 5 2" xfId="11303" xr:uid="{00000000-0005-0000-0000-0000642C0000}"/>
    <cellStyle name="Neutral 6" xfId="11304" xr:uid="{00000000-0005-0000-0000-0000652C0000}"/>
    <cellStyle name="Neutral 6 2" xfId="11305" xr:uid="{00000000-0005-0000-0000-0000662C0000}"/>
    <cellStyle name="Neutral 7" xfId="11306" xr:uid="{00000000-0005-0000-0000-0000672C0000}"/>
    <cellStyle name="Neutral 8" xfId="11307" xr:uid="{00000000-0005-0000-0000-0000682C0000}"/>
    <cellStyle name="Neutral 9" xfId="11308" xr:uid="{00000000-0005-0000-0000-0000692C0000}"/>
    <cellStyle name="no dec" xfId="27" xr:uid="{00000000-0005-0000-0000-00006A2C0000}"/>
    <cellStyle name="No Edit" xfId="28" xr:uid="{00000000-0005-0000-0000-00006B2C0000}"/>
    <cellStyle name="Normal" xfId="0" builtinId="0"/>
    <cellStyle name="Normal - Style1" xfId="29" xr:uid="{00000000-0005-0000-0000-00006D2C0000}"/>
    <cellStyle name="Normal - Style2" xfId="30" xr:uid="{00000000-0005-0000-0000-00006E2C0000}"/>
    <cellStyle name="Normal - Style3" xfId="31" xr:uid="{00000000-0005-0000-0000-00006F2C0000}"/>
    <cellStyle name="Normal - Style4" xfId="32" xr:uid="{00000000-0005-0000-0000-0000702C0000}"/>
    <cellStyle name="Normal - Style5" xfId="33" xr:uid="{00000000-0005-0000-0000-0000712C0000}"/>
    <cellStyle name="Normal - Style6" xfId="34" xr:uid="{00000000-0005-0000-0000-0000722C0000}"/>
    <cellStyle name="Normal - Style7" xfId="35" xr:uid="{00000000-0005-0000-0000-0000732C0000}"/>
    <cellStyle name="Normal - Style8" xfId="36" xr:uid="{00000000-0005-0000-0000-0000742C0000}"/>
    <cellStyle name="Normal [0]" xfId="11309" xr:uid="{00000000-0005-0000-0000-0000752C0000}"/>
    <cellStyle name="Normal [1]" xfId="11310" xr:uid="{00000000-0005-0000-0000-0000762C0000}"/>
    <cellStyle name="Normal [1] 2" xfId="11311" xr:uid="{00000000-0005-0000-0000-0000772C0000}"/>
    <cellStyle name="Normal [2]" xfId="11312" xr:uid="{00000000-0005-0000-0000-0000782C0000}"/>
    <cellStyle name="Normal [3]" xfId="11313" xr:uid="{00000000-0005-0000-0000-0000792C0000}"/>
    <cellStyle name="Normal 10" xfId="11314" xr:uid="{00000000-0005-0000-0000-00007A2C0000}"/>
    <cellStyle name="Normal 10 10" xfId="11315" xr:uid="{00000000-0005-0000-0000-00007B2C0000}"/>
    <cellStyle name="Normal 10 10 2" xfId="11316" xr:uid="{00000000-0005-0000-0000-00007C2C0000}"/>
    <cellStyle name="Normal 10 10 2 2" xfId="11317" xr:uid="{00000000-0005-0000-0000-00007D2C0000}"/>
    <cellStyle name="Normal 10 10 3" xfId="11318" xr:uid="{00000000-0005-0000-0000-00007E2C0000}"/>
    <cellStyle name="Normal 10 10 3 2" xfId="11319" xr:uid="{00000000-0005-0000-0000-00007F2C0000}"/>
    <cellStyle name="Normal 10 10 4" xfId="11320" xr:uid="{00000000-0005-0000-0000-0000802C0000}"/>
    <cellStyle name="Normal 10 10 4 2" xfId="11321" xr:uid="{00000000-0005-0000-0000-0000812C0000}"/>
    <cellStyle name="Normal 10 10 5" xfId="11322" xr:uid="{00000000-0005-0000-0000-0000822C0000}"/>
    <cellStyle name="Normal 10 10 6" xfId="11323" xr:uid="{00000000-0005-0000-0000-0000832C0000}"/>
    <cellStyle name="Normal 10 11" xfId="11324" xr:uid="{00000000-0005-0000-0000-0000842C0000}"/>
    <cellStyle name="Normal 10 11 2" xfId="11325" xr:uid="{00000000-0005-0000-0000-0000852C0000}"/>
    <cellStyle name="Normal 10 11 2 2" xfId="11326" xr:uid="{00000000-0005-0000-0000-0000862C0000}"/>
    <cellStyle name="Normal 10 11 3" xfId="11327" xr:uid="{00000000-0005-0000-0000-0000872C0000}"/>
    <cellStyle name="Normal 10 11 3 2" xfId="11328" xr:uid="{00000000-0005-0000-0000-0000882C0000}"/>
    <cellStyle name="Normal 10 11 4" xfId="11329" xr:uid="{00000000-0005-0000-0000-0000892C0000}"/>
    <cellStyle name="Normal 10 11 5" xfId="11330" xr:uid="{00000000-0005-0000-0000-00008A2C0000}"/>
    <cellStyle name="Normal 10 12" xfId="11331" xr:uid="{00000000-0005-0000-0000-00008B2C0000}"/>
    <cellStyle name="Normal 10 12 2" xfId="11332" xr:uid="{00000000-0005-0000-0000-00008C2C0000}"/>
    <cellStyle name="Normal 10 13" xfId="11333" xr:uid="{00000000-0005-0000-0000-00008D2C0000}"/>
    <cellStyle name="Normal 10 13 2" xfId="11334" xr:uid="{00000000-0005-0000-0000-00008E2C0000}"/>
    <cellStyle name="Normal 10 14" xfId="11335" xr:uid="{00000000-0005-0000-0000-00008F2C0000}"/>
    <cellStyle name="Normal 10 14 2" xfId="11336" xr:uid="{00000000-0005-0000-0000-0000902C0000}"/>
    <cellStyle name="Normal 10 15" xfId="11337" xr:uid="{00000000-0005-0000-0000-0000912C0000}"/>
    <cellStyle name="Normal 10 16" xfId="11338" xr:uid="{00000000-0005-0000-0000-0000922C0000}"/>
    <cellStyle name="Normal 10 17" xfId="11339" xr:uid="{00000000-0005-0000-0000-0000932C0000}"/>
    <cellStyle name="Normal 10 18" xfId="11340" xr:uid="{00000000-0005-0000-0000-0000942C0000}"/>
    <cellStyle name="Normal 10 2" xfId="11341" xr:uid="{00000000-0005-0000-0000-0000952C0000}"/>
    <cellStyle name="Normal 10 2 10" xfId="11342" xr:uid="{00000000-0005-0000-0000-0000962C0000}"/>
    <cellStyle name="Normal 10 2 10 2" xfId="11343" xr:uid="{00000000-0005-0000-0000-0000972C0000}"/>
    <cellStyle name="Normal 10 2 11" xfId="11344" xr:uid="{00000000-0005-0000-0000-0000982C0000}"/>
    <cellStyle name="Normal 10 2 11 2" xfId="11345" xr:uid="{00000000-0005-0000-0000-0000992C0000}"/>
    <cellStyle name="Normal 10 2 12" xfId="11346" xr:uid="{00000000-0005-0000-0000-00009A2C0000}"/>
    <cellStyle name="Normal 10 2 13" xfId="11347" xr:uid="{00000000-0005-0000-0000-00009B2C0000}"/>
    <cellStyle name="Normal 10 2 14" xfId="11348" xr:uid="{00000000-0005-0000-0000-00009C2C0000}"/>
    <cellStyle name="Normal 10 2 15" xfId="11349" xr:uid="{00000000-0005-0000-0000-00009D2C0000}"/>
    <cellStyle name="Normal 10 2 2" xfId="11350" xr:uid="{00000000-0005-0000-0000-00009E2C0000}"/>
    <cellStyle name="Normal 10 2 2 10" xfId="11351" xr:uid="{00000000-0005-0000-0000-00009F2C0000}"/>
    <cellStyle name="Normal 10 2 2 11" xfId="11352" xr:uid="{00000000-0005-0000-0000-0000A02C0000}"/>
    <cellStyle name="Normal 10 2 2 12" xfId="11353" xr:uid="{00000000-0005-0000-0000-0000A12C0000}"/>
    <cellStyle name="Normal 10 2 2 2" xfId="11354" xr:uid="{00000000-0005-0000-0000-0000A22C0000}"/>
    <cellStyle name="Normal 10 2 2 2 2" xfId="11355" xr:uid="{00000000-0005-0000-0000-0000A32C0000}"/>
    <cellStyle name="Normal 10 2 2 2 2 2" xfId="11356" xr:uid="{00000000-0005-0000-0000-0000A42C0000}"/>
    <cellStyle name="Normal 10 2 2 2 2 3" xfId="11357" xr:uid="{00000000-0005-0000-0000-0000A52C0000}"/>
    <cellStyle name="Normal 10 2 2 2 3" xfId="11358" xr:uid="{00000000-0005-0000-0000-0000A62C0000}"/>
    <cellStyle name="Normal 10 2 2 2 3 2" xfId="11359" xr:uid="{00000000-0005-0000-0000-0000A72C0000}"/>
    <cellStyle name="Normal 10 2 2 2 4" xfId="11360" xr:uid="{00000000-0005-0000-0000-0000A82C0000}"/>
    <cellStyle name="Normal 10 2 2 2 4 2" xfId="11361" xr:uid="{00000000-0005-0000-0000-0000A92C0000}"/>
    <cellStyle name="Normal 10 2 2 2 5" xfId="11362" xr:uid="{00000000-0005-0000-0000-0000AA2C0000}"/>
    <cellStyle name="Normal 10 2 2 2 6" xfId="11363" xr:uid="{00000000-0005-0000-0000-0000AB2C0000}"/>
    <cellStyle name="Normal 10 2 2 2 7" xfId="11364" xr:uid="{00000000-0005-0000-0000-0000AC2C0000}"/>
    <cellStyle name="Normal 10 2 2 3" xfId="11365" xr:uid="{00000000-0005-0000-0000-0000AD2C0000}"/>
    <cellStyle name="Normal 10 2 2 3 2" xfId="11366" xr:uid="{00000000-0005-0000-0000-0000AE2C0000}"/>
    <cellStyle name="Normal 10 2 2 3 2 2" xfId="11367" xr:uid="{00000000-0005-0000-0000-0000AF2C0000}"/>
    <cellStyle name="Normal 10 2 2 3 3" xfId="11368" xr:uid="{00000000-0005-0000-0000-0000B02C0000}"/>
    <cellStyle name="Normal 10 2 2 3 3 2" xfId="11369" xr:uid="{00000000-0005-0000-0000-0000B12C0000}"/>
    <cellStyle name="Normal 10 2 2 3 4" xfId="11370" xr:uid="{00000000-0005-0000-0000-0000B22C0000}"/>
    <cellStyle name="Normal 10 2 2 3 4 2" xfId="11371" xr:uid="{00000000-0005-0000-0000-0000B32C0000}"/>
    <cellStyle name="Normal 10 2 2 3 5" xfId="11372" xr:uid="{00000000-0005-0000-0000-0000B42C0000}"/>
    <cellStyle name="Normal 10 2 2 3 6" xfId="11373" xr:uid="{00000000-0005-0000-0000-0000B52C0000}"/>
    <cellStyle name="Normal 10 2 2 3 7" xfId="11374" xr:uid="{00000000-0005-0000-0000-0000B62C0000}"/>
    <cellStyle name="Normal 10 2 2 4" xfId="11375" xr:uid="{00000000-0005-0000-0000-0000B72C0000}"/>
    <cellStyle name="Normal 10 2 2 4 2" xfId="11376" xr:uid="{00000000-0005-0000-0000-0000B82C0000}"/>
    <cellStyle name="Normal 10 2 2 4 2 2" xfId="11377" xr:uid="{00000000-0005-0000-0000-0000B92C0000}"/>
    <cellStyle name="Normal 10 2 2 4 3" xfId="11378" xr:uid="{00000000-0005-0000-0000-0000BA2C0000}"/>
    <cellStyle name="Normal 10 2 2 4 3 2" xfId="11379" xr:uid="{00000000-0005-0000-0000-0000BB2C0000}"/>
    <cellStyle name="Normal 10 2 2 4 4" xfId="11380" xr:uid="{00000000-0005-0000-0000-0000BC2C0000}"/>
    <cellStyle name="Normal 10 2 2 4 4 2" xfId="11381" xr:uid="{00000000-0005-0000-0000-0000BD2C0000}"/>
    <cellStyle name="Normal 10 2 2 4 5" xfId="11382" xr:uid="{00000000-0005-0000-0000-0000BE2C0000}"/>
    <cellStyle name="Normal 10 2 2 4 6" xfId="11383" xr:uid="{00000000-0005-0000-0000-0000BF2C0000}"/>
    <cellStyle name="Normal 10 2 2 4 7" xfId="11384" xr:uid="{00000000-0005-0000-0000-0000C02C0000}"/>
    <cellStyle name="Normal 10 2 2 5" xfId="11385" xr:uid="{00000000-0005-0000-0000-0000C12C0000}"/>
    <cellStyle name="Normal 10 2 2 5 2" xfId="11386" xr:uid="{00000000-0005-0000-0000-0000C22C0000}"/>
    <cellStyle name="Normal 10 2 2 5 2 2" xfId="11387" xr:uid="{00000000-0005-0000-0000-0000C32C0000}"/>
    <cellStyle name="Normal 10 2 2 5 3" xfId="11388" xr:uid="{00000000-0005-0000-0000-0000C42C0000}"/>
    <cellStyle name="Normal 10 2 2 5 3 2" xfId="11389" xr:uid="{00000000-0005-0000-0000-0000C52C0000}"/>
    <cellStyle name="Normal 10 2 2 5 4" xfId="11390" xr:uid="{00000000-0005-0000-0000-0000C62C0000}"/>
    <cellStyle name="Normal 10 2 2 5 4 2" xfId="11391" xr:uid="{00000000-0005-0000-0000-0000C72C0000}"/>
    <cellStyle name="Normal 10 2 2 5 5" xfId="11392" xr:uid="{00000000-0005-0000-0000-0000C82C0000}"/>
    <cellStyle name="Normal 10 2 2 5 6" xfId="11393" xr:uid="{00000000-0005-0000-0000-0000C92C0000}"/>
    <cellStyle name="Normal 10 2 2 6" xfId="11394" xr:uid="{00000000-0005-0000-0000-0000CA2C0000}"/>
    <cellStyle name="Normal 10 2 2 6 2" xfId="11395" xr:uid="{00000000-0005-0000-0000-0000CB2C0000}"/>
    <cellStyle name="Normal 10 2 2 6 2 2" xfId="11396" xr:uid="{00000000-0005-0000-0000-0000CC2C0000}"/>
    <cellStyle name="Normal 10 2 2 6 3" xfId="11397" xr:uid="{00000000-0005-0000-0000-0000CD2C0000}"/>
    <cellStyle name="Normal 10 2 2 6 3 2" xfId="11398" xr:uid="{00000000-0005-0000-0000-0000CE2C0000}"/>
    <cellStyle name="Normal 10 2 2 6 4" xfId="11399" xr:uid="{00000000-0005-0000-0000-0000CF2C0000}"/>
    <cellStyle name="Normal 10 2 2 6 5" xfId="11400" xr:uid="{00000000-0005-0000-0000-0000D02C0000}"/>
    <cellStyle name="Normal 10 2 2 7" xfId="11401" xr:uid="{00000000-0005-0000-0000-0000D12C0000}"/>
    <cellStyle name="Normal 10 2 2 7 2" xfId="11402" xr:uid="{00000000-0005-0000-0000-0000D22C0000}"/>
    <cellStyle name="Normal 10 2 2 8" xfId="11403" xr:uid="{00000000-0005-0000-0000-0000D32C0000}"/>
    <cellStyle name="Normal 10 2 2 8 2" xfId="11404" xr:uid="{00000000-0005-0000-0000-0000D42C0000}"/>
    <cellStyle name="Normal 10 2 2 9" xfId="11405" xr:uid="{00000000-0005-0000-0000-0000D52C0000}"/>
    <cellStyle name="Normal 10 2 2 9 2" xfId="11406" xr:uid="{00000000-0005-0000-0000-0000D62C0000}"/>
    <cellStyle name="Normal 10 2 3" xfId="11407" xr:uid="{00000000-0005-0000-0000-0000D72C0000}"/>
    <cellStyle name="Normal 10 2 3 10" xfId="11408" xr:uid="{00000000-0005-0000-0000-0000D82C0000}"/>
    <cellStyle name="Normal 10 2 3 11" xfId="11409" xr:uid="{00000000-0005-0000-0000-0000D92C0000}"/>
    <cellStyle name="Normal 10 2 3 2" xfId="11410" xr:uid="{00000000-0005-0000-0000-0000DA2C0000}"/>
    <cellStyle name="Normal 10 2 3 2 2" xfId="11411" xr:uid="{00000000-0005-0000-0000-0000DB2C0000}"/>
    <cellStyle name="Normal 10 2 3 2 2 2" xfId="11412" xr:uid="{00000000-0005-0000-0000-0000DC2C0000}"/>
    <cellStyle name="Normal 10 2 3 2 3" xfId="11413" xr:uid="{00000000-0005-0000-0000-0000DD2C0000}"/>
    <cellStyle name="Normal 10 2 3 2 3 2" xfId="11414" xr:uid="{00000000-0005-0000-0000-0000DE2C0000}"/>
    <cellStyle name="Normal 10 2 3 2 4" xfId="11415" xr:uid="{00000000-0005-0000-0000-0000DF2C0000}"/>
    <cellStyle name="Normal 10 2 3 2 4 2" xfId="11416" xr:uid="{00000000-0005-0000-0000-0000E02C0000}"/>
    <cellStyle name="Normal 10 2 3 2 5" xfId="11417" xr:uid="{00000000-0005-0000-0000-0000E12C0000}"/>
    <cellStyle name="Normal 10 2 3 2 6" xfId="11418" xr:uid="{00000000-0005-0000-0000-0000E22C0000}"/>
    <cellStyle name="Normal 10 2 3 2 7" xfId="11419" xr:uid="{00000000-0005-0000-0000-0000E32C0000}"/>
    <cellStyle name="Normal 10 2 3 3" xfId="11420" xr:uid="{00000000-0005-0000-0000-0000E42C0000}"/>
    <cellStyle name="Normal 10 2 3 3 2" xfId="11421" xr:uid="{00000000-0005-0000-0000-0000E52C0000}"/>
    <cellStyle name="Normal 10 2 3 3 2 2" xfId="11422" xr:uid="{00000000-0005-0000-0000-0000E62C0000}"/>
    <cellStyle name="Normal 10 2 3 3 3" xfId="11423" xr:uid="{00000000-0005-0000-0000-0000E72C0000}"/>
    <cellStyle name="Normal 10 2 3 3 3 2" xfId="11424" xr:uid="{00000000-0005-0000-0000-0000E82C0000}"/>
    <cellStyle name="Normal 10 2 3 3 4" xfId="11425" xr:uid="{00000000-0005-0000-0000-0000E92C0000}"/>
    <cellStyle name="Normal 10 2 3 3 4 2" xfId="11426" xr:uid="{00000000-0005-0000-0000-0000EA2C0000}"/>
    <cellStyle name="Normal 10 2 3 3 5" xfId="11427" xr:uid="{00000000-0005-0000-0000-0000EB2C0000}"/>
    <cellStyle name="Normal 10 2 3 3 6" xfId="11428" xr:uid="{00000000-0005-0000-0000-0000EC2C0000}"/>
    <cellStyle name="Normal 10 2 3 4" xfId="11429" xr:uid="{00000000-0005-0000-0000-0000ED2C0000}"/>
    <cellStyle name="Normal 10 2 3 4 2" xfId="11430" xr:uid="{00000000-0005-0000-0000-0000EE2C0000}"/>
    <cellStyle name="Normal 10 2 3 4 2 2" xfId="11431" xr:uid="{00000000-0005-0000-0000-0000EF2C0000}"/>
    <cellStyle name="Normal 10 2 3 4 3" xfId="11432" xr:uid="{00000000-0005-0000-0000-0000F02C0000}"/>
    <cellStyle name="Normal 10 2 3 4 3 2" xfId="11433" xr:uid="{00000000-0005-0000-0000-0000F12C0000}"/>
    <cellStyle name="Normal 10 2 3 4 4" xfId="11434" xr:uid="{00000000-0005-0000-0000-0000F22C0000}"/>
    <cellStyle name="Normal 10 2 3 4 4 2" xfId="11435" xr:uid="{00000000-0005-0000-0000-0000F32C0000}"/>
    <cellStyle name="Normal 10 2 3 4 5" xfId="11436" xr:uid="{00000000-0005-0000-0000-0000F42C0000}"/>
    <cellStyle name="Normal 10 2 3 4 6" xfId="11437" xr:uid="{00000000-0005-0000-0000-0000F52C0000}"/>
    <cellStyle name="Normal 10 2 3 5" xfId="11438" xr:uid="{00000000-0005-0000-0000-0000F62C0000}"/>
    <cellStyle name="Normal 10 2 3 5 2" xfId="11439" xr:uid="{00000000-0005-0000-0000-0000F72C0000}"/>
    <cellStyle name="Normal 10 2 3 5 2 2" xfId="11440" xr:uid="{00000000-0005-0000-0000-0000F82C0000}"/>
    <cellStyle name="Normal 10 2 3 5 3" xfId="11441" xr:uid="{00000000-0005-0000-0000-0000F92C0000}"/>
    <cellStyle name="Normal 10 2 3 5 3 2" xfId="11442" xr:uid="{00000000-0005-0000-0000-0000FA2C0000}"/>
    <cellStyle name="Normal 10 2 3 5 4" xfId="11443" xr:uid="{00000000-0005-0000-0000-0000FB2C0000}"/>
    <cellStyle name="Normal 10 2 3 5 5" xfId="11444" xr:uid="{00000000-0005-0000-0000-0000FC2C0000}"/>
    <cellStyle name="Normal 10 2 3 6" xfId="11445" xr:uid="{00000000-0005-0000-0000-0000FD2C0000}"/>
    <cellStyle name="Normal 10 2 3 6 2" xfId="11446" xr:uid="{00000000-0005-0000-0000-0000FE2C0000}"/>
    <cellStyle name="Normal 10 2 3 7" xfId="11447" xr:uid="{00000000-0005-0000-0000-0000FF2C0000}"/>
    <cellStyle name="Normal 10 2 3 7 2" xfId="11448" xr:uid="{00000000-0005-0000-0000-0000002D0000}"/>
    <cellStyle name="Normal 10 2 3 8" xfId="11449" xr:uid="{00000000-0005-0000-0000-0000012D0000}"/>
    <cellStyle name="Normal 10 2 3 8 2" xfId="11450" xr:uid="{00000000-0005-0000-0000-0000022D0000}"/>
    <cellStyle name="Normal 10 2 3 9" xfId="11451" xr:uid="{00000000-0005-0000-0000-0000032D0000}"/>
    <cellStyle name="Normal 10 2 4" xfId="11452" xr:uid="{00000000-0005-0000-0000-0000042D0000}"/>
    <cellStyle name="Normal 10 2 4 10" xfId="11453" xr:uid="{00000000-0005-0000-0000-0000052D0000}"/>
    <cellStyle name="Normal 10 2 4 11" xfId="11454" xr:uid="{00000000-0005-0000-0000-0000062D0000}"/>
    <cellStyle name="Normal 10 2 4 2" xfId="11455" xr:uid="{00000000-0005-0000-0000-0000072D0000}"/>
    <cellStyle name="Normal 10 2 4 2 2" xfId="11456" xr:uid="{00000000-0005-0000-0000-0000082D0000}"/>
    <cellStyle name="Normal 10 2 4 2 2 2" xfId="11457" xr:uid="{00000000-0005-0000-0000-0000092D0000}"/>
    <cellStyle name="Normal 10 2 4 2 3" xfId="11458" xr:uid="{00000000-0005-0000-0000-00000A2D0000}"/>
    <cellStyle name="Normal 10 2 4 2 3 2" xfId="11459" xr:uid="{00000000-0005-0000-0000-00000B2D0000}"/>
    <cellStyle name="Normal 10 2 4 2 4" xfId="11460" xr:uid="{00000000-0005-0000-0000-00000C2D0000}"/>
    <cellStyle name="Normal 10 2 4 2 4 2" xfId="11461" xr:uid="{00000000-0005-0000-0000-00000D2D0000}"/>
    <cellStyle name="Normal 10 2 4 2 5" xfId="11462" xr:uid="{00000000-0005-0000-0000-00000E2D0000}"/>
    <cellStyle name="Normal 10 2 4 2 6" xfId="11463" xr:uid="{00000000-0005-0000-0000-00000F2D0000}"/>
    <cellStyle name="Normal 10 2 4 3" xfId="11464" xr:uid="{00000000-0005-0000-0000-0000102D0000}"/>
    <cellStyle name="Normal 10 2 4 3 2" xfId="11465" xr:uid="{00000000-0005-0000-0000-0000112D0000}"/>
    <cellStyle name="Normal 10 2 4 3 2 2" xfId="11466" xr:uid="{00000000-0005-0000-0000-0000122D0000}"/>
    <cellStyle name="Normal 10 2 4 3 3" xfId="11467" xr:uid="{00000000-0005-0000-0000-0000132D0000}"/>
    <cellStyle name="Normal 10 2 4 3 3 2" xfId="11468" xr:uid="{00000000-0005-0000-0000-0000142D0000}"/>
    <cellStyle name="Normal 10 2 4 3 4" xfId="11469" xr:uid="{00000000-0005-0000-0000-0000152D0000}"/>
    <cellStyle name="Normal 10 2 4 3 4 2" xfId="11470" xr:uid="{00000000-0005-0000-0000-0000162D0000}"/>
    <cellStyle name="Normal 10 2 4 3 5" xfId="11471" xr:uid="{00000000-0005-0000-0000-0000172D0000}"/>
    <cellStyle name="Normal 10 2 4 3 6" xfId="11472" xr:uid="{00000000-0005-0000-0000-0000182D0000}"/>
    <cellStyle name="Normal 10 2 4 4" xfId="11473" xr:uid="{00000000-0005-0000-0000-0000192D0000}"/>
    <cellStyle name="Normal 10 2 4 4 2" xfId="11474" xr:uid="{00000000-0005-0000-0000-00001A2D0000}"/>
    <cellStyle name="Normal 10 2 4 4 2 2" xfId="11475" xr:uid="{00000000-0005-0000-0000-00001B2D0000}"/>
    <cellStyle name="Normal 10 2 4 4 3" xfId="11476" xr:uid="{00000000-0005-0000-0000-00001C2D0000}"/>
    <cellStyle name="Normal 10 2 4 4 3 2" xfId="11477" xr:uid="{00000000-0005-0000-0000-00001D2D0000}"/>
    <cellStyle name="Normal 10 2 4 4 4" xfId="11478" xr:uid="{00000000-0005-0000-0000-00001E2D0000}"/>
    <cellStyle name="Normal 10 2 4 4 4 2" xfId="11479" xr:uid="{00000000-0005-0000-0000-00001F2D0000}"/>
    <cellStyle name="Normal 10 2 4 4 5" xfId="11480" xr:uid="{00000000-0005-0000-0000-0000202D0000}"/>
    <cellStyle name="Normal 10 2 4 4 6" xfId="11481" xr:uid="{00000000-0005-0000-0000-0000212D0000}"/>
    <cellStyle name="Normal 10 2 4 5" xfId="11482" xr:uid="{00000000-0005-0000-0000-0000222D0000}"/>
    <cellStyle name="Normal 10 2 4 5 2" xfId="11483" xr:uid="{00000000-0005-0000-0000-0000232D0000}"/>
    <cellStyle name="Normal 10 2 4 5 2 2" xfId="11484" xr:uid="{00000000-0005-0000-0000-0000242D0000}"/>
    <cellStyle name="Normal 10 2 4 5 3" xfId="11485" xr:uid="{00000000-0005-0000-0000-0000252D0000}"/>
    <cellStyle name="Normal 10 2 4 5 3 2" xfId="11486" xr:uid="{00000000-0005-0000-0000-0000262D0000}"/>
    <cellStyle name="Normal 10 2 4 5 4" xfId="11487" xr:uid="{00000000-0005-0000-0000-0000272D0000}"/>
    <cellStyle name="Normal 10 2 4 5 5" xfId="11488" xr:uid="{00000000-0005-0000-0000-0000282D0000}"/>
    <cellStyle name="Normal 10 2 4 6" xfId="11489" xr:uid="{00000000-0005-0000-0000-0000292D0000}"/>
    <cellStyle name="Normal 10 2 4 6 2" xfId="11490" xr:uid="{00000000-0005-0000-0000-00002A2D0000}"/>
    <cellStyle name="Normal 10 2 4 7" xfId="11491" xr:uid="{00000000-0005-0000-0000-00002B2D0000}"/>
    <cellStyle name="Normal 10 2 4 7 2" xfId="11492" xr:uid="{00000000-0005-0000-0000-00002C2D0000}"/>
    <cellStyle name="Normal 10 2 4 8" xfId="11493" xr:uid="{00000000-0005-0000-0000-00002D2D0000}"/>
    <cellStyle name="Normal 10 2 4 8 2" xfId="11494" xr:uid="{00000000-0005-0000-0000-00002E2D0000}"/>
    <cellStyle name="Normal 10 2 4 9" xfId="11495" xr:uid="{00000000-0005-0000-0000-00002F2D0000}"/>
    <cellStyle name="Normal 10 2 5" xfId="11496" xr:uid="{00000000-0005-0000-0000-0000302D0000}"/>
    <cellStyle name="Normal 10 2 5 2" xfId="11497" xr:uid="{00000000-0005-0000-0000-0000312D0000}"/>
    <cellStyle name="Normal 10 2 5 2 2" xfId="11498" xr:uid="{00000000-0005-0000-0000-0000322D0000}"/>
    <cellStyle name="Normal 10 2 5 3" xfId="11499" xr:uid="{00000000-0005-0000-0000-0000332D0000}"/>
    <cellStyle name="Normal 10 2 5 3 2" xfId="11500" xr:uid="{00000000-0005-0000-0000-0000342D0000}"/>
    <cellStyle name="Normal 10 2 5 4" xfId="11501" xr:uid="{00000000-0005-0000-0000-0000352D0000}"/>
    <cellStyle name="Normal 10 2 5 4 2" xfId="11502" xr:uid="{00000000-0005-0000-0000-0000362D0000}"/>
    <cellStyle name="Normal 10 2 5 5" xfId="11503" xr:uid="{00000000-0005-0000-0000-0000372D0000}"/>
    <cellStyle name="Normal 10 2 5 6" xfId="11504" xr:uid="{00000000-0005-0000-0000-0000382D0000}"/>
    <cellStyle name="Normal 10 2 5 7" xfId="11505" xr:uid="{00000000-0005-0000-0000-0000392D0000}"/>
    <cellStyle name="Normal 10 2 6" xfId="11506" xr:uid="{00000000-0005-0000-0000-00003A2D0000}"/>
    <cellStyle name="Normal 10 2 6 2" xfId="11507" xr:uid="{00000000-0005-0000-0000-00003B2D0000}"/>
    <cellStyle name="Normal 10 2 6 2 2" xfId="11508" xr:uid="{00000000-0005-0000-0000-00003C2D0000}"/>
    <cellStyle name="Normal 10 2 6 3" xfId="11509" xr:uid="{00000000-0005-0000-0000-00003D2D0000}"/>
    <cellStyle name="Normal 10 2 6 3 2" xfId="11510" xr:uid="{00000000-0005-0000-0000-00003E2D0000}"/>
    <cellStyle name="Normal 10 2 6 4" xfId="11511" xr:uid="{00000000-0005-0000-0000-00003F2D0000}"/>
    <cellStyle name="Normal 10 2 6 4 2" xfId="11512" xr:uid="{00000000-0005-0000-0000-0000402D0000}"/>
    <cellStyle name="Normal 10 2 6 5" xfId="11513" xr:uid="{00000000-0005-0000-0000-0000412D0000}"/>
    <cellStyle name="Normal 10 2 6 6" xfId="11514" xr:uid="{00000000-0005-0000-0000-0000422D0000}"/>
    <cellStyle name="Normal 10 2 7" xfId="11515" xr:uid="{00000000-0005-0000-0000-0000432D0000}"/>
    <cellStyle name="Normal 10 2 7 2" xfId="11516" xr:uid="{00000000-0005-0000-0000-0000442D0000}"/>
    <cellStyle name="Normal 10 2 7 2 2" xfId="11517" xr:uid="{00000000-0005-0000-0000-0000452D0000}"/>
    <cellStyle name="Normal 10 2 7 3" xfId="11518" xr:uid="{00000000-0005-0000-0000-0000462D0000}"/>
    <cellStyle name="Normal 10 2 7 3 2" xfId="11519" xr:uid="{00000000-0005-0000-0000-0000472D0000}"/>
    <cellStyle name="Normal 10 2 7 4" xfId="11520" xr:uid="{00000000-0005-0000-0000-0000482D0000}"/>
    <cellStyle name="Normal 10 2 7 4 2" xfId="11521" xr:uid="{00000000-0005-0000-0000-0000492D0000}"/>
    <cellStyle name="Normal 10 2 7 5" xfId="11522" xr:uid="{00000000-0005-0000-0000-00004A2D0000}"/>
    <cellStyle name="Normal 10 2 7 6" xfId="11523" xr:uid="{00000000-0005-0000-0000-00004B2D0000}"/>
    <cellStyle name="Normal 10 2 8" xfId="11524" xr:uid="{00000000-0005-0000-0000-00004C2D0000}"/>
    <cellStyle name="Normal 10 2 8 2" xfId="11525" xr:uid="{00000000-0005-0000-0000-00004D2D0000}"/>
    <cellStyle name="Normal 10 2 8 2 2" xfId="11526" xr:uid="{00000000-0005-0000-0000-00004E2D0000}"/>
    <cellStyle name="Normal 10 2 8 3" xfId="11527" xr:uid="{00000000-0005-0000-0000-00004F2D0000}"/>
    <cellStyle name="Normal 10 2 8 3 2" xfId="11528" xr:uid="{00000000-0005-0000-0000-0000502D0000}"/>
    <cellStyle name="Normal 10 2 8 4" xfId="11529" xr:uid="{00000000-0005-0000-0000-0000512D0000}"/>
    <cellStyle name="Normal 10 2 8 5" xfId="11530" xr:uid="{00000000-0005-0000-0000-0000522D0000}"/>
    <cellStyle name="Normal 10 2 9" xfId="11531" xr:uid="{00000000-0005-0000-0000-0000532D0000}"/>
    <cellStyle name="Normal 10 2 9 2" xfId="11532" xr:uid="{00000000-0005-0000-0000-0000542D0000}"/>
    <cellStyle name="Normal 10 3" xfId="11533" xr:uid="{00000000-0005-0000-0000-0000552D0000}"/>
    <cellStyle name="Normal 10 3 10" xfId="11534" xr:uid="{00000000-0005-0000-0000-0000562D0000}"/>
    <cellStyle name="Normal 10 3 10 2" xfId="11535" xr:uid="{00000000-0005-0000-0000-0000572D0000}"/>
    <cellStyle name="Normal 10 3 11" xfId="11536" xr:uid="{00000000-0005-0000-0000-0000582D0000}"/>
    <cellStyle name="Normal 10 3 11 2" xfId="11537" xr:uid="{00000000-0005-0000-0000-0000592D0000}"/>
    <cellStyle name="Normal 10 3 12" xfId="11538" xr:uid="{00000000-0005-0000-0000-00005A2D0000}"/>
    <cellStyle name="Normal 10 3 13" xfId="11539" xr:uid="{00000000-0005-0000-0000-00005B2D0000}"/>
    <cellStyle name="Normal 10 3 14" xfId="11540" xr:uid="{00000000-0005-0000-0000-00005C2D0000}"/>
    <cellStyle name="Normal 10 3 2" xfId="11541" xr:uid="{00000000-0005-0000-0000-00005D2D0000}"/>
    <cellStyle name="Normal 10 3 2 10" xfId="11542" xr:uid="{00000000-0005-0000-0000-00005E2D0000}"/>
    <cellStyle name="Normal 10 3 2 11" xfId="11543" xr:uid="{00000000-0005-0000-0000-00005F2D0000}"/>
    <cellStyle name="Normal 10 3 2 12" xfId="11544" xr:uid="{00000000-0005-0000-0000-0000602D0000}"/>
    <cellStyle name="Normal 10 3 2 2" xfId="11545" xr:uid="{00000000-0005-0000-0000-0000612D0000}"/>
    <cellStyle name="Normal 10 3 2 2 2" xfId="11546" xr:uid="{00000000-0005-0000-0000-0000622D0000}"/>
    <cellStyle name="Normal 10 3 2 2 2 2" xfId="11547" xr:uid="{00000000-0005-0000-0000-0000632D0000}"/>
    <cellStyle name="Normal 10 3 2 2 3" xfId="11548" xr:uid="{00000000-0005-0000-0000-0000642D0000}"/>
    <cellStyle name="Normal 10 3 2 2 3 2" xfId="11549" xr:uid="{00000000-0005-0000-0000-0000652D0000}"/>
    <cellStyle name="Normal 10 3 2 2 4" xfId="11550" xr:uid="{00000000-0005-0000-0000-0000662D0000}"/>
    <cellStyle name="Normal 10 3 2 2 4 2" xfId="11551" xr:uid="{00000000-0005-0000-0000-0000672D0000}"/>
    <cellStyle name="Normal 10 3 2 2 5" xfId="11552" xr:uid="{00000000-0005-0000-0000-0000682D0000}"/>
    <cellStyle name="Normal 10 3 2 2 6" xfId="11553" xr:uid="{00000000-0005-0000-0000-0000692D0000}"/>
    <cellStyle name="Normal 10 3 2 2 7" xfId="11554" xr:uid="{00000000-0005-0000-0000-00006A2D0000}"/>
    <cellStyle name="Normal 10 3 2 3" xfId="11555" xr:uid="{00000000-0005-0000-0000-00006B2D0000}"/>
    <cellStyle name="Normal 10 3 2 3 2" xfId="11556" xr:uid="{00000000-0005-0000-0000-00006C2D0000}"/>
    <cellStyle name="Normal 10 3 2 3 2 2" xfId="11557" xr:uid="{00000000-0005-0000-0000-00006D2D0000}"/>
    <cellStyle name="Normal 10 3 2 3 3" xfId="11558" xr:uid="{00000000-0005-0000-0000-00006E2D0000}"/>
    <cellStyle name="Normal 10 3 2 3 3 2" xfId="11559" xr:uid="{00000000-0005-0000-0000-00006F2D0000}"/>
    <cellStyle name="Normal 10 3 2 3 4" xfId="11560" xr:uid="{00000000-0005-0000-0000-0000702D0000}"/>
    <cellStyle name="Normal 10 3 2 3 4 2" xfId="11561" xr:uid="{00000000-0005-0000-0000-0000712D0000}"/>
    <cellStyle name="Normal 10 3 2 3 5" xfId="11562" xr:uid="{00000000-0005-0000-0000-0000722D0000}"/>
    <cellStyle name="Normal 10 3 2 3 6" xfId="11563" xr:uid="{00000000-0005-0000-0000-0000732D0000}"/>
    <cellStyle name="Normal 10 3 2 4" xfId="11564" xr:uid="{00000000-0005-0000-0000-0000742D0000}"/>
    <cellStyle name="Normal 10 3 2 4 2" xfId="11565" xr:uid="{00000000-0005-0000-0000-0000752D0000}"/>
    <cellStyle name="Normal 10 3 2 4 2 2" xfId="11566" xr:uid="{00000000-0005-0000-0000-0000762D0000}"/>
    <cellStyle name="Normal 10 3 2 4 3" xfId="11567" xr:uid="{00000000-0005-0000-0000-0000772D0000}"/>
    <cellStyle name="Normal 10 3 2 4 3 2" xfId="11568" xr:uid="{00000000-0005-0000-0000-0000782D0000}"/>
    <cellStyle name="Normal 10 3 2 4 4" xfId="11569" xr:uid="{00000000-0005-0000-0000-0000792D0000}"/>
    <cellStyle name="Normal 10 3 2 4 4 2" xfId="11570" xr:uid="{00000000-0005-0000-0000-00007A2D0000}"/>
    <cellStyle name="Normal 10 3 2 4 5" xfId="11571" xr:uid="{00000000-0005-0000-0000-00007B2D0000}"/>
    <cellStyle name="Normal 10 3 2 4 6" xfId="11572" xr:uid="{00000000-0005-0000-0000-00007C2D0000}"/>
    <cellStyle name="Normal 10 3 2 5" xfId="11573" xr:uid="{00000000-0005-0000-0000-00007D2D0000}"/>
    <cellStyle name="Normal 10 3 2 5 2" xfId="11574" xr:uid="{00000000-0005-0000-0000-00007E2D0000}"/>
    <cellStyle name="Normal 10 3 2 5 2 2" xfId="11575" xr:uid="{00000000-0005-0000-0000-00007F2D0000}"/>
    <cellStyle name="Normal 10 3 2 5 3" xfId="11576" xr:uid="{00000000-0005-0000-0000-0000802D0000}"/>
    <cellStyle name="Normal 10 3 2 5 3 2" xfId="11577" xr:uid="{00000000-0005-0000-0000-0000812D0000}"/>
    <cellStyle name="Normal 10 3 2 5 4" xfId="11578" xr:uid="{00000000-0005-0000-0000-0000822D0000}"/>
    <cellStyle name="Normal 10 3 2 5 4 2" xfId="11579" xr:uid="{00000000-0005-0000-0000-0000832D0000}"/>
    <cellStyle name="Normal 10 3 2 5 5" xfId="11580" xr:uid="{00000000-0005-0000-0000-0000842D0000}"/>
    <cellStyle name="Normal 10 3 2 5 6" xfId="11581" xr:uid="{00000000-0005-0000-0000-0000852D0000}"/>
    <cellStyle name="Normal 10 3 2 6" xfId="11582" xr:uid="{00000000-0005-0000-0000-0000862D0000}"/>
    <cellStyle name="Normal 10 3 2 6 2" xfId="11583" xr:uid="{00000000-0005-0000-0000-0000872D0000}"/>
    <cellStyle name="Normal 10 3 2 6 2 2" xfId="11584" xr:uid="{00000000-0005-0000-0000-0000882D0000}"/>
    <cellStyle name="Normal 10 3 2 6 3" xfId="11585" xr:uid="{00000000-0005-0000-0000-0000892D0000}"/>
    <cellStyle name="Normal 10 3 2 6 3 2" xfId="11586" xr:uid="{00000000-0005-0000-0000-00008A2D0000}"/>
    <cellStyle name="Normal 10 3 2 6 4" xfId="11587" xr:uid="{00000000-0005-0000-0000-00008B2D0000}"/>
    <cellStyle name="Normal 10 3 2 6 5" xfId="11588" xr:uid="{00000000-0005-0000-0000-00008C2D0000}"/>
    <cellStyle name="Normal 10 3 2 7" xfId="11589" xr:uid="{00000000-0005-0000-0000-00008D2D0000}"/>
    <cellStyle name="Normal 10 3 2 7 2" xfId="11590" xr:uid="{00000000-0005-0000-0000-00008E2D0000}"/>
    <cellStyle name="Normal 10 3 2 8" xfId="11591" xr:uid="{00000000-0005-0000-0000-00008F2D0000}"/>
    <cellStyle name="Normal 10 3 2 8 2" xfId="11592" xr:uid="{00000000-0005-0000-0000-0000902D0000}"/>
    <cellStyle name="Normal 10 3 2 9" xfId="11593" xr:uid="{00000000-0005-0000-0000-0000912D0000}"/>
    <cellStyle name="Normal 10 3 2 9 2" xfId="11594" xr:uid="{00000000-0005-0000-0000-0000922D0000}"/>
    <cellStyle name="Normal 10 3 3" xfId="11595" xr:uid="{00000000-0005-0000-0000-0000932D0000}"/>
    <cellStyle name="Normal 10 3 3 10" xfId="11596" xr:uid="{00000000-0005-0000-0000-0000942D0000}"/>
    <cellStyle name="Normal 10 3 3 11" xfId="11597" xr:uid="{00000000-0005-0000-0000-0000952D0000}"/>
    <cellStyle name="Normal 10 3 3 2" xfId="11598" xr:uid="{00000000-0005-0000-0000-0000962D0000}"/>
    <cellStyle name="Normal 10 3 3 2 2" xfId="11599" xr:uid="{00000000-0005-0000-0000-0000972D0000}"/>
    <cellStyle name="Normal 10 3 3 2 2 2" xfId="11600" xr:uid="{00000000-0005-0000-0000-0000982D0000}"/>
    <cellStyle name="Normal 10 3 3 2 3" xfId="11601" xr:uid="{00000000-0005-0000-0000-0000992D0000}"/>
    <cellStyle name="Normal 10 3 3 2 3 2" xfId="11602" xr:uid="{00000000-0005-0000-0000-00009A2D0000}"/>
    <cellStyle name="Normal 10 3 3 2 4" xfId="11603" xr:uid="{00000000-0005-0000-0000-00009B2D0000}"/>
    <cellStyle name="Normal 10 3 3 2 4 2" xfId="11604" xr:uid="{00000000-0005-0000-0000-00009C2D0000}"/>
    <cellStyle name="Normal 10 3 3 2 5" xfId="11605" xr:uid="{00000000-0005-0000-0000-00009D2D0000}"/>
    <cellStyle name="Normal 10 3 3 2 6" xfId="11606" xr:uid="{00000000-0005-0000-0000-00009E2D0000}"/>
    <cellStyle name="Normal 10 3 3 3" xfId="11607" xr:uid="{00000000-0005-0000-0000-00009F2D0000}"/>
    <cellStyle name="Normal 10 3 3 3 2" xfId="11608" xr:uid="{00000000-0005-0000-0000-0000A02D0000}"/>
    <cellStyle name="Normal 10 3 3 3 2 2" xfId="11609" xr:uid="{00000000-0005-0000-0000-0000A12D0000}"/>
    <cellStyle name="Normal 10 3 3 3 3" xfId="11610" xr:uid="{00000000-0005-0000-0000-0000A22D0000}"/>
    <cellStyle name="Normal 10 3 3 3 3 2" xfId="11611" xr:uid="{00000000-0005-0000-0000-0000A32D0000}"/>
    <cellStyle name="Normal 10 3 3 3 4" xfId="11612" xr:uid="{00000000-0005-0000-0000-0000A42D0000}"/>
    <cellStyle name="Normal 10 3 3 3 4 2" xfId="11613" xr:uid="{00000000-0005-0000-0000-0000A52D0000}"/>
    <cellStyle name="Normal 10 3 3 3 5" xfId="11614" xr:uid="{00000000-0005-0000-0000-0000A62D0000}"/>
    <cellStyle name="Normal 10 3 3 3 6" xfId="11615" xr:uid="{00000000-0005-0000-0000-0000A72D0000}"/>
    <cellStyle name="Normal 10 3 3 4" xfId="11616" xr:uid="{00000000-0005-0000-0000-0000A82D0000}"/>
    <cellStyle name="Normal 10 3 3 4 2" xfId="11617" xr:uid="{00000000-0005-0000-0000-0000A92D0000}"/>
    <cellStyle name="Normal 10 3 3 4 2 2" xfId="11618" xr:uid="{00000000-0005-0000-0000-0000AA2D0000}"/>
    <cellStyle name="Normal 10 3 3 4 3" xfId="11619" xr:uid="{00000000-0005-0000-0000-0000AB2D0000}"/>
    <cellStyle name="Normal 10 3 3 4 3 2" xfId="11620" xr:uid="{00000000-0005-0000-0000-0000AC2D0000}"/>
    <cellStyle name="Normal 10 3 3 4 4" xfId="11621" xr:uid="{00000000-0005-0000-0000-0000AD2D0000}"/>
    <cellStyle name="Normal 10 3 3 4 4 2" xfId="11622" xr:uid="{00000000-0005-0000-0000-0000AE2D0000}"/>
    <cellStyle name="Normal 10 3 3 4 5" xfId="11623" xr:uid="{00000000-0005-0000-0000-0000AF2D0000}"/>
    <cellStyle name="Normal 10 3 3 4 6" xfId="11624" xr:uid="{00000000-0005-0000-0000-0000B02D0000}"/>
    <cellStyle name="Normal 10 3 3 5" xfId="11625" xr:uid="{00000000-0005-0000-0000-0000B12D0000}"/>
    <cellStyle name="Normal 10 3 3 5 2" xfId="11626" xr:uid="{00000000-0005-0000-0000-0000B22D0000}"/>
    <cellStyle name="Normal 10 3 3 5 2 2" xfId="11627" xr:uid="{00000000-0005-0000-0000-0000B32D0000}"/>
    <cellStyle name="Normal 10 3 3 5 3" xfId="11628" xr:uid="{00000000-0005-0000-0000-0000B42D0000}"/>
    <cellStyle name="Normal 10 3 3 5 3 2" xfId="11629" xr:uid="{00000000-0005-0000-0000-0000B52D0000}"/>
    <cellStyle name="Normal 10 3 3 5 4" xfId="11630" xr:uid="{00000000-0005-0000-0000-0000B62D0000}"/>
    <cellStyle name="Normal 10 3 3 5 5" xfId="11631" xr:uid="{00000000-0005-0000-0000-0000B72D0000}"/>
    <cellStyle name="Normal 10 3 3 6" xfId="11632" xr:uid="{00000000-0005-0000-0000-0000B82D0000}"/>
    <cellStyle name="Normal 10 3 3 6 2" xfId="11633" xr:uid="{00000000-0005-0000-0000-0000B92D0000}"/>
    <cellStyle name="Normal 10 3 3 7" xfId="11634" xr:uid="{00000000-0005-0000-0000-0000BA2D0000}"/>
    <cellStyle name="Normal 10 3 3 7 2" xfId="11635" xr:uid="{00000000-0005-0000-0000-0000BB2D0000}"/>
    <cellStyle name="Normal 10 3 3 8" xfId="11636" xr:uid="{00000000-0005-0000-0000-0000BC2D0000}"/>
    <cellStyle name="Normal 10 3 3 8 2" xfId="11637" xr:uid="{00000000-0005-0000-0000-0000BD2D0000}"/>
    <cellStyle name="Normal 10 3 3 9" xfId="11638" xr:uid="{00000000-0005-0000-0000-0000BE2D0000}"/>
    <cellStyle name="Normal 10 3 4" xfId="11639" xr:uid="{00000000-0005-0000-0000-0000BF2D0000}"/>
    <cellStyle name="Normal 10 3 4 10" xfId="11640" xr:uid="{00000000-0005-0000-0000-0000C02D0000}"/>
    <cellStyle name="Normal 10 3 4 11" xfId="11641" xr:uid="{00000000-0005-0000-0000-0000C12D0000}"/>
    <cellStyle name="Normal 10 3 4 2" xfId="11642" xr:uid="{00000000-0005-0000-0000-0000C22D0000}"/>
    <cellStyle name="Normal 10 3 4 2 2" xfId="11643" xr:uid="{00000000-0005-0000-0000-0000C32D0000}"/>
    <cellStyle name="Normal 10 3 4 2 2 2" xfId="11644" xr:uid="{00000000-0005-0000-0000-0000C42D0000}"/>
    <cellStyle name="Normal 10 3 4 2 3" xfId="11645" xr:uid="{00000000-0005-0000-0000-0000C52D0000}"/>
    <cellStyle name="Normal 10 3 4 2 3 2" xfId="11646" xr:uid="{00000000-0005-0000-0000-0000C62D0000}"/>
    <cellStyle name="Normal 10 3 4 2 4" xfId="11647" xr:uid="{00000000-0005-0000-0000-0000C72D0000}"/>
    <cellStyle name="Normal 10 3 4 2 4 2" xfId="11648" xr:uid="{00000000-0005-0000-0000-0000C82D0000}"/>
    <cellStyle name="Normal 10 3 4 2 5" xfId="11649" xr:uid="{00000000-0005-0000-0000-0000C92D0000}"/>
    <cellStyle name="Normal 10 3 4 2 6" xfId="11650" xr:uid="{00000000-0005-0000-0000-0000CA2D0000}"/>
    <cellStyle name="Normal 10 3 4 3" xfId="11651" xr:uid="{00000000-0005-0000-0000-0000CB2D0000}"/>
    <cellStyle name="Normal 10 3 4 3 2" xfId="11652" xr:uid="{00000000-0005-0000-0000-0000CC2D0000}"/>
    <cellStyle name="Normal 10 3 4 3 2 2" xfId="11653" xr:uid="{00000000-0005-0000-0000-0000CD2D0000}"/>
    <cellStyle name="Normal 10 3 4 3 3" xfId="11654" xr:uid="{00000000-0005-0000-0000-0000CE2D0000}"/>
    <cellStyle name="Normal 10 3 4 3 3 2" xfId="11655" xr:uid="{00000000-0005-0000-0000-0000CF2D0000}"/>
    <cellStyle name="Normal 10 3 4 3 4" xfId="11656" xr:uid="{00000000-0005-0000-0000-0000D02D0000}"/>
    <cellStyle name="Normal 10 3 4 3 4 2" xfId="11657" xr:uid="{00000000-0005-0000-0000-0000D12D0000}"/>
    <cellStyle name="Normal 10 3 4 3 5" xfId="11658" xr:uid="{00000000-0005-0000-0000-0000D22D0000}"/>
    <cellStyle name="Normal 10 3 4 3 6" xfId="11659" xr:uid="{00000000-0005-0000-0000-0000D32D0000}"/>
    <cellStyle name="Normal 10 3 4 4" xfId="11660" xr:uid="{00000000-0005-0000-0000-0000D42D0000}"/>
    <cellStyle name="Normal 10 3 4 4 2" xfId="11661" xr:uid="{00000000-0005-0000-0000-0000D52D0000}"/>
    <cellStyle name="Normal 10 3 4 4 2 2" xfId="11662" xr:uid="{00000000-0005-0000-0000-0000D62D0000}"/>
    <cellStyle name="Normal 10 3 4 4 3" xfId="11663" xr:uid="{00000000-0005-0000-0000-0000D72D0000}"/>
    <cellStyle name="Normal 10 3 4 4 3 2" xfId="11664" xr:uid="{00000000-0005-0000-0000-0000D82D0000}"/>
    <cellStyle name="Normal 10 3 4 4 4" xfId="11665" xr:uid="{00000000-0005-0000-0000-0000D92D0000}"/>
    <cellStyle name="Normal 10 3 4 4 4 2" xfId="11666" xr:uid="{00000000-0005-0000-0000-0000DA2D0000}"/>
    <cellStyle name="Normal 10 3 4 4 5" xfId="11667" xr:uid="{00000000-0005-0000-0000-0000DB2D0000}"/>
    <cellStyle name="Normal 10 3 4 4 6" xfId="11668" xr:uid="{00000000-0005-0000-0000-0000DC2D0000}"/>
    <cellStyle name="Normal 10 3 4 5" xfId="11669" xr:uid="{00000000-0005-0000-0000-0000DD2D0000}"/>
    <cellStyle name="Normal 10 3 4 5 2" xfId="11670" xr:uid="{00000000-0005-0000-0000-0000DE2D0000}"/>
    <cellStyle name="Normal 10 3 4 5 2 2" xfId="11671" xr:uid="{00000000-0005-0000-0000-0000DF2D0000}"/>
    <cellStyle name="Normal 10 3 4 5 3" xfId="11672" xr:uid="{00000000-0005-0000-0000-0000E02D0000}"/>
    <cellStyle name="Normal 10 3 4 5 3 2" xfId="11673" xr:uid="{00000000-0005-0000-0000-0000E12D0000}"/>
    <cellStyle name="Normal 10 3 4 5 4" xfId="11674" xr:uid="{00000000-0005-0000-0000-0000E22D0000}"/>
    <cellStyle name="Normal 10 3 4 5 5" xfId="11675" xr:uid="{00000000-0005-0000-0000-0000E32D0000}"/>
    <cellStyle name="Normal 10 3 4 6" xfId="11676" xr:uid="{00000000-0005-0000-0000-0000E42D0000}"/>
    <cellStyle name="Normal 10 3 4 6 2" xfId="11677" xr:uid="{00000000-0005-0000-0000-0000E52D0000}"/>
    <cellStyle name="Normal 10 3 4 7" xfId="11678" xr:uid="{00000000-0005-0000-0000-0000E62D0000}"/>
    <cellStyle name="Normal 10 3 4 7 2" xfId="11679" xr:uid="{00000000-0005-0000-0000-0000E72D0000}"/>
    <cellStyle name="Normal 10 3 4 8" xfId="11680" xr:uid="{00000000-0005-0000-0000-0000E82D0000}"/>
    <cellStyle name="Normal 10 3 4 8 2" xfId="11681" xr:uid="{00000000-0005-0000-0000-0000E92D0000}"/>
    <cellStyle name="Normal 10 3 4 9" xfId="11682" xr:uid="{00000000-0005-0000-0000-0000EA2D0000}"/>
    <cellStyle name="Normal 10 3 5" xfId="11683" xr:uid="{00000000-0005-0000-0000-0000EB2D0000}"/>
    <cellStyle name="Normal 10 3 5 2" xfId="11684" xr:uid="{00000000-0005-0000-0000-0000EC2D0000}"/>
    <cellStyle name="Normal 10 3 5 2 2" xfId="11685" xr:uid="{00000000-0005-0000-0000-0000ED2D0000}"/>
    <cellStyle name="Normal 10 3 5 3" xfId="11686" xr:uid="{00000000-0005-0000-0000-0000EE2D0000}"/>
    <cellStyle name="Normal 10 3 5 3 2" xfId="11687" xr:uid="{00000000-0005-0000-0000-0000EF2D0000}"/>
    <cellStyle name="Normal 10 3 5 4" xfId="11688" xr:uid="{00000000-0005-0000-0000-0000F02D0000}"/>
    <cellStyle name="Normal 10 3 5 4 2" xfId="11689" xr:uid="{00000000-0005-0000-0000-0000F12D0000}"/>
    <cellStyle name="Normal 10 3 5 5" xfId="11690" xr:uid="{00000000-0005-0000-0000-0000F22D0000}"/>
    <cellStyle name="Normal 10 3 5 6" xfId="11691" xr:uid="{00000000-0005-0000-0000-0000F32D0000}"/>
    <cellStyle name="Normal 10 3 6" xfId="11692" xr:uid="{00000000-0005-0000-0000-0000F42D0000}"/>
    <cellStyle name="Normal 10 3 6 2" xfId="11693" xr:uid="{00000000-0005-0000-0000-0000F52D0000}"/>
    <cellStyle name="Normal 10 3 6 2 2" xfId="11694" xr:uid="{00000000-0005-0000-0000-0000F62D0000}"/>
    <cellStyle name="Normal 10 3 6 3" xfId="11695" xr:uid="{00000000-0005-0000-0000-0000F72D0000}"/>
    <cellStyle name="Normal 10 3 6 3 2" xfId="11696" xr:uid="{00000000-0005-0000-0000-0000F82D0000}"/>
    <cellStyle name="Normal 10 3 6 4" xfId="11697" xr:uid="{00000000-0005-0000-0000-0000F92D0000}"/>
    <cellStyle name="Normal 10 3 6 4 2" xfId="11698" xr:uid="{00000000-0005-0000-0000-0000FA2D0000}"/>
    <cellStyle name="Normal 10 3 6 5" xfId="11699" xr:uid="{00000000-0005-0000-0000-0000FB2D0000}"/>
    <cellStyle name="Normal 10 3 6 6" xfId="11700" xr:uid="{00000000-0005-0000-0000-0000FC2D0000}"/>
    <cellStyle name="Normal 10 3 7" xfId="11701" xr:uid="{00000000-0005-0000-0000-0000FD2D0000}"/>
    <cellStyle name="Normal 10 3 7 2" xfId="11702" xr:uid="{00000000-0005-0000-0000-0000FE2D0000}"/>
    <cellStyle name="Normal 10 3 7 2 2" xfId="11703" xr:uid="{00000000-0005-0000-0000-0000FF2D0000}"/>
    <cellStyle name="Normal 10 3 7 3" xfId="11704" xr:uid="{00000000-0005-0000-0000-0000002E0000}"/>
    <cellStyle name="Normal 10 3 7 3 2" xfId="11705" xr:uid="{00000000-0005-0000-0000-0000012E0000}"/>
    <cellStyle name="Normal 10 3 7 4" xfId="11706" xr:uid="{00000000-0005-0000-0000-0000022E0000}"/>
    <cellStyle name="Normal 10 3 7 4 2" xfId="11707" xr:uid="{00000000-0005-0000-0000-0000032E0000}"/>
    <cellStyle name="Normal 10 3 7 5" xfId="11708" xr:uid="{00000000-0005-0000-0000-0000042E0000}"/>
    <cellStyle name="Normal 10 3 7 6" xfId="11709" xr:uid="{00000000-0005-0000-0000-0000052E0000}"/>
    <cellStyle name="Normal 10 3 8" xfId="11710" xr:uid="{00000000-0005-0000-0000-0000062E0000}"/>
    <cellStyle name="Normal 10 3 8 2" xfId="11711" xr:uid="{00000000-0005-0000-0000-0000072E0000}"/>
    <cellStyle name="Normal 10 3 8 2 2" xfId="11712" xr:uid="{00000000-0005-0000-0000-0000082E0000}"/>
    <cellStyle name="Normal 10 3 8 3" xfId="11713" xr:uid="{00000000-0005-0000-0000-0000092E0000}"/>
    <cellStyle name="Normal 10 3 8 3 2" xfId="11714" xr:uid="{00000000-0005-0000-0000-00000A2E0000}"/>
    <cellStyle name="Normal 10 3 8 4" xfId="11715" xr:uid="{00000000-0005-0000-0000-00000B2E0000}"/>
    <cellStyle name="Normal 10 3 8 5" xfId="11716" xr:uid="{00000000-0005-0000-0000-00000C2E0000}"/>
    <cellStyle name="Normal 10 3 9" xfId="11717" xr:uid="{00000000-0005-0000-0000-00000D2E0000}"/>
    <cellStyle name="Normal 10 3 9 2" xfId="11718" xr:uid="{00000000-0005-0000-0000-00000E2E0000}"/>
    <cellStyle name="Normal 10 4" xfId="11719" xr:uid="{00000000-0005-0000-0000-00000F2E0000}"/>
    <cellStyle name="Normal 10 4 10" xfId="11720" xr:uid="{00000000-0005-0000-0000-0000102E0000}"/>
    <cellStyle name="Normal 10 4 10 2" xfId="11721" xr:uid="{00000000-0005-0000-0000-0000112E0000}"/>
    <cellStyle name="Normal 10 4 11" xfId="11722" xr:uid="{00000000-0005-0000-0000-0000122E0000}"/>
    <cellStyle name="Normal 10 4 12" xfId="11723" xr:uid="{00000000-0005-0000-0000-0000132E0000}"/>
    <cellStyle name="Normal 10 4 13" xfId="11724" xr:uid="{00000000-0005-0000-0000-0000142E0000}"/>
    <cellStyle name="Normal 10 4 2" xfId="11725" xr:uid="{00000000-0005-0000-0000-0000152E0000}"/>
    <cellStyle name="Normal 10 4 2 10" xfId="11726" xr:uid="{00000000-0005-0000-0000-0000162E0000}"/>
    <cellStyle name="Normal 10 4 2 11" xfId="11727" xr:uid="{00000000-0005-0000-0000-0000172E0000}"/>
    <cellStyle name="Normal 10 4 2 2" xfId="11728" xr:uid="{00000000-0005-0000-0000-0000182E0000}"/>
    <cellStyle name="Normal 10 4 2 2 2" xfId="11729" xr:uid="{00000000-0005-0000-0000-0000192E0000}"/>
    <cellStyle name="Normal 10 4 2 2 2 2" xfId="11730" xr:uid="{00000000-0005-0000-0000-00001A2E0000}"/>
    <cellStyle name="Normal 10 4 2 2 3" xfId="11731" xr:uid="{00000000-0005-0000-0000-00001B2E0000}"/>
    <cellStyle name="Normal 10 4 2 2 3 2" xfId="11732" xr:uid="{00000000-0005-0000-0000-00001C2E0000}"/>
    <cellStyle name="Normal 10 4 2 2 4" xfId="11733" xr:uid="{00000000-0005-0000-0000-00001D2E0000}"/>
    <cellStyle name="Normal 10 4 2 2 4 2" xfId="11734" xr:uid="{00000000-0005-0000-0000-00001E2E0000}"/>
    <cellStyle name="Normal 10 4 2 2 5" xfId="11735" xr:uid="{00000000-0005-0000-0000-00001F2E0000}"/>
    <cellStyle name="Normal 10 4 2 2 6" xfId="11736" xr:uid="{00000000-0005-0000-0000-0000202E0000}"/>
    <cellStyle name="Normal 10 4 2 2 7" xfId="11737" xr:uid="{00000000-0005-0000-0000-0000212E0000}"/>
    <cellStyle name="Normal 10 4 2 3" xfId="11738" xr:uid="{00000000-0005-0000-0000-0000222E0000}"/>
    <cellStyle name="Normal 10 4 2 3 2" xfId="11739" xr:uid="{00000000-0005-0000-0000-0000232E0000}"/>
    <cellStyle name="Normal 10 4 2 3 2 2" xfId="11740" xr:uid="{00000000-0005-0000-0000-0000242E0000}"/>
    <cellStyle name="Normal 10 4 2 3 3" xfId="11741" xr:uid="{00000000-0005-0000-0000-0000252E0000}"/>
    <cellStyle name="Normal 10 4 2 3 3 2" xfId="11742" xr:uid="{00000000-0005-0000-0000-0000262E0000}"/>
    <cellStyle name="Normal 10 4 2 3 4" xfId="11743" xr:uid="{00000000-0005-0000-0000-0000272E0000}"/>
    <cellStyle name="Normal 10 4 2 3 4 2" xfId="11744" xr:uid="{00000000-0005-0000-0000-0000282E0000}"/>
    <cellStyle name="Normal 10 4 2 3 5" xfId="11745" xr:uid="{00000000-0005-0000-0000-0000292E0000}"/>
    <cellStyle name="Normal 10 4 2 3 6" xfId="11746" xr:uid="{00000000-0005-0000-0000-00002A2E0000}"/>
    <cellStyle name="Normal 10 4 2 4" xfId="11747" xr:uid="{00000000-0005-0000-0000-00002B2E0000}"/>
    <cellStyle name="Normal 10 4 2 4 2" xfId="11748" xr:uid="{00000000-0005-0000-0000-00002C2E0000}"/>
    <cellStyle name="Normal 10 4 2 4 2 2" xfId="11749" xr:uid="{00000000-0005-0000-0000-00002D2E0000}"/>
    <cellStyle name="Normal 10 4 2 4 3" xfId="11750" xr:uid="{00000000-0005-0000-0000-00002E2E0000}"/>
    <cellStyle name="Normal 10 4 2 4 3 2" xfId="11751" xr:uid="{00000000-0005-0000-0000-00002F2E0000}"/>
    <cellStyle name="Normal 10 4 2 4 4" xfId="11752" xr:uid="{00000000-0005-0000-0000-0000302E0000}"/>
    <cellStyle name="Normal 10 4 2 4 4 2" xfId="11753" xr:uid="{00000000-0005-0000-0000-0000312E0000}"/>
    <cellStyle name="Normal 10 4 2 4 5" xfId="11754" xr:uid="{00000000-0005-0000-0000-0000322E0000}"/>
    <cellStyle name="Normal 10 4 2 4 6" xfId="11755" xr:uid="{00000000-0005-0000-0000-0000332E0000}"/>
    <cellStyle name="Normal 10 4 2 5" xfId="11756" xr:uid="{00000000-0005-0000-0000-0000342E0000}"/>
    <cellStyle name="Normal 10 4 2 5 2" xfId="11757" xr:uid="{00000000-0005-0000-0000-0000352E0000}"/>
    <cellStyle name="Normal 10 4 2 5 2 2" xfId="11758" xr:uid="{00000000-0005-0000-0000-0000362E0000}"/>
    <cellStyle name="Normal 10 4 2 5 3" xfId="11759" xr:uid="{00000000-0005-0000-0000-0000372E0000}"/>
    <cellStyle name="Normal 10 4 2 5 3 2" xfId="11760" xr:uid="{00000000-0005-0000-0000-0000382E0000}"/>
    <cellStyle name="Normal 10 4 2 5 4" xfId="11761" xr:uid="{00000000-0005-0000-0000-0000392E0000}"/>
    <cellStyle name="Normal 10 4 2 5 5" xfId="11762" xr:uid="{00000000-0005-0000-0000-00003A2E0000}"/>
    <cellStyle name="Normal 10 4 2 6" xfId="11763" xr:uid="{00000000-0005-0000-0000-00003B2E0000}"/>
    <cellStyle name="Normal 10 4 2 6 2" xfId="11764" xr:uid="{00000000-0005-0000-0000-00003C2E0000}"/>
    <cellStyle name="Normal 10 4 2 7" xfId="11765" xr:uid="{00000000-0005-0000-0000-00003D2E0000}"/>
    <cellStyle name="Normal 10 4 2 7 2" xfId="11766" xr:uid="{00000000-0005-0000-0000-00003E2E0000}"/>
    <cellStyle name="Normal 10 4 2 8" xfId="11767" xr:uid="{00000000-0005-0000-0000-00003F2E0000}"/>
    <cellStyle name="Normal 10 4 2 8 2" xfId="11768" xr:uid="{00000000-0005-0000-0000-0000402E0000}"/>
    <cellStyle name="Normal 10 4 2 9" xfId="11769" xr:uid="{00000000-0005-0000-0000-0000412E0000}"/>
    <cellStyle name="Normal 10 4 3" xfId="11770" xr:uid="{00000000-0005-0000-0000-0000422E0000}"/>
    <cellStyle name="Normal 10 4 3 10" xfId="11771" xr:uid="{00000000-0005-0000-0000-0000432E0000}"/>
    <cellStyle name="Normal 10 4 3 11" xfId="11772" xr:uid="{00000000-0005-0000-0000-0000442E0000}"/>
    <cellStyle name="Normal 10 4 3 2" xfId="11773" xr:uid="{00000000-0005-0000-0000-0000452E0000}"/>
    <cellStyle name="Normal 10 4 3 2 2" xfId="11774" xr:uid="{00000000-0005-0000-0000-0000462E0000}"/>
    <cellStyle name="Normal 10 4 3 2 2 2" xfId="11775" xr:uid="{00000000-0005-0000-0000-0000472E0000}"/>
    <cellStyle name="Normal 10 4 3 2 3" xfId="11776" xr:uid="{00000000-0005-0000-0000-0000482E0000}"/>
    <cellStyle name="Normal 10 4 3 2 3 2" xfId="11777" xr:uid="{00000000-0005-0000-0000-0000492E0000}"/>
    <cellStyle name="Normal 10 4 3 2 4" xfId="11778" xr:uid="{00000000-0005-0000-0000-00004A2E0000}"/>
    <cellStyle name="Normal 10 4 3 2 4 2" xfId="11779" xr:uid="{00000000-0005-0000-0000-00004B2E0000}"/>
    <cellStyle name="Normal 10 4 3 2 5" xfId="11780" xr:uid="{00000000-0005-0000-0000-00004C2E0000}"/>
    <cellStyle name="Normal 10 4 3 2 6" xfId="11781" xr:uid="{00000000-0005-0000-0000-00004D2E0000}"/>
    <cellStyle name="Normal 10 4 3 3" xfId="11782" xr:uid="{00000000-0005-0000-0000-00004E2E0000}"/>
    <cellStyle name="Normal 10 4 3 3 2" xfId="11783" xr:uid="{00000000-0005-0000-0000-00004F2E0000}"/>
    <cellStyle name="Normal 10 4 3 3 2 2" xfId="11784" xr:uid="{00000000-0005-0000-0000-0000502E0000}"/>
    <cellStyle name="Normal 10 4 3 3 3" xfId="11785" xr:uid="{00000000-0005-0000-0000-0000512E0000}"/>
    <cellStyle name="Normal 10 4 3 3 3 2" xfId="11786" xr:uid="{00000000-0005-0000-0000-0000522E0000}"/>
    <cellStyle name="Normal 10 4 3 3 4" xfId="11787" xr:uid="{00000000-0005-0000-0000-0000532E0000}"/>
    <cellStyle name="Normal 10 4 3 3 4 2" xfId="11788" xr:uid="{00000000-0005-0000-0000-0000542E0000}"/>
    <cellStyle name="Normal 10 4 3 3 5" xfId="11789" xr:uid="{00000000-0005-0000-0000-0000552E0000}"/>
    <cellStyle name="Normal 10 4 3 3 6" xfId="11790" xr:uid="{00000000-0005-0000-0000-0000562E0000}"/>
    <cellStyle name="Normal 10 4 3 4" xfId="11791" xr:uid="{00000000-0005-0000-0000-0000572E0000}"/>
    <cellStyle name="Normal 10 4 3 4 2" xfId="11792" xr:uid="{00000000-0005-0000-0000-0000582E0000}"/>
    <cellStyle name="Normal 10 4 3 4 2 2" xfId="11793" xr:uid="{00000000-0005-0000-0000-0000592E0000}"/>
    <cellStyle name="Normal 10 4 3 4 3" xfId="11794" xr:uid="{00000000-0005-0000-0000-00005A2E0000}"/>
    <cellStyle name="Normal 10 4 3 4 3 2" xfId="11795" xr:uid="{00000000-0005-0000-0000-00005B2E0000}"/>
    <cellStyle name="Normal 10 4 3 4 4" xfId="11796" xr:uid="{00000000-0005-0000-0000-00005C2E0000}"/>
    <cellStyle name="Normal 10 4 3 4 4 2" xfId="11797" xr:uid="{00000000-0005-0000-0000-00005D2E0000}"/>
    <cellStyle name="Normal 10 4 3 4 5" xfId="11798" xr:uid="{00000000-0005-0000-0000-00005E2E0000}"/>
    <cellStyle name="Normal 10 4 3 4 6" xfId="11799" xr:uid="{00000000-0005-0000-0000-00005F2E0000}"/>
    <cellStyle name="Normal 10 4 3 5" xfId="11800" xr:uid="{00000000-0005-0000-0000-0000602E0000}"/>
    <cellStyle name="Normal 10 4 3 5 2" xfId="11801" xr:uid="{00000000-0005-0000-0000-0000612E0000}"/>
    <cellStyle name="Normal 10 4 3 5 2 2" xfId="11802" xr:uid="{00000000-0005-0000-0000-0000622E0000}"/>
    <cellStyle name="Normal 10 4 3 5 3" xfId="11803" xr:uid="{00000000-0005-0000-0000-0000632E0000}"/>
    <cellStyle name="Normal 10 4 3 5 3 2" xfId="11804" xr:uid="{00000000-0005-0000-0000-0000642E0000}"/>
    <cellStyle name="Normal 10 4 3 5 4" xfId="11805" xr:uid="{00000000-0005-0000-0000-0000652E0000}"/>
    <cellStyle name="Normal 10 4 3 5 5" xfId="11806" xr:uid="{00000000-0005-0000-0000-0000662E0000}"/>
    <cellStyle name="Normal 10 4 3 6" xfId="11807" xr:uid="{00000000-0005-0000-0000-0000672E0000}"/>
    <cellStyle name="Normal 10 4 3 6 2" xfId="11808" xr:uid="{00000000-0005-0000-0000-0000682E0000}"/>
    <cellStyle name="Normal 10 4 3 7" xfId="11809" xr:uid="{00000000-0005-0000-0000-0000692E0000}"/>
    <cellStyle name="Normal 10 4 3 7 2" xfId="11810" xr:uid="{00000000-0005-0000-0000-00006A2E0000}"/>
    <cellStyle name="Normal 10 4 3 8" xfId="11811" xr:uid="{00000000-0005-0000-0000-00006B2E0000}"/>
    <cellStyle name="Normal 10 4 3 8 2" xfId="11812" xr:uid="{00000000-0005-0000-0000-00006C2E0000}"/>
    <cellStyle name="Normal 10 4 3 9" xfId="11813" xr:uid="{00000000-0005-0000-0000-00006D2E0000}"/>
    <cellStyle name="Normal 10 4 4" xfId="11814" xr:uid="{00000000-0005-0000-0000-00006E2E0000}"/>
    <cellStyle name="Normal 10 4 4 2" xfId="11815" xr:uid="{00000000-0005-0000-0000-00006F2E0000}"/>
    <cellStyle name="Normal 10 4 4 2 2" xfId="11816" xr:uid="{00000000-0005-0000-0000-0000702E0000}"/>
    <cellStyle name="Normal 10 4 4 3" xfId="11817" xr:uid="{00000000-0005-0000-0000-0000712E0000}"/>
    <cellStyle name="Normal 10 4 4 3 2" xfId="11818" xr:uid="{00000000-0005-0000-0000-0000722E0000}"/>
    <cellStyle name="Normal 10 4 4 4" xfId="11819" xr:uid="{00000000-0005-0000-0000-0000732E0000}"/>
    <cellStyle name="Normal 10 4 4 4 2" xfId="11820" xr:uid="{00000000-0005-0000-0000-0000742E0000}"/>
    <cellStyle name="Normal 10 4 4 5" xfId="11821" xr:uid="{00000000-0005-0000-0000-0000752E0000}"/>
    <cellStyle name="Normal 10 4 4 6" xfId="11822" xr:uid="{00000000-0005-0000-0000-0000762E0000}"/>
    <cellStyle name="Normal 10 4 4 7" xfId="11823" xr:uid="{00000000-0005-0000-0000-0000772E0000}"/>
    <cellStyle name="Normal 10 4 5" xfId="11824" xr:uid="{00000000-0005-0000-0000-0000782E0000}"/>
    <cellStyle name="Normal 10 4 5 2" xfId="11825" xr:uid="{00000000-0005-0000-0000-0000792E0000}"/>
    <cellStyle name="Normal 10 4 5 2 2" xfId="11826" xr:uid="{00000000-0005-0000-0000-00007A2E0000}"/>
    <cellStyle name="Normal 10 4 5 3" xfId="11827" xr:uid="{00000000-0005-0000-0000-00007B2E0000}"/>
    <cellStyle name="Normal 10 4 5 3 2" xfId="11828" xr:uid="{00000000-0005-0000-0000-00007C2E0000}"/>
    <cellStyle name="Normal 10 4 5 4" xfId="11829" xr:uid="{00000000-0005-0000-0000-00007D2E0000}"/>
    <cellStyle name="Normal 10 4 5 4 2" xfId="11830" xr:uid="{00000000-0005-0000-0000-00007E2E0000}"/>
    <cellStyle name="Normal 10 4 5 5" xfId="11831" xr:uid="{00000000-0005-0000-0000-00007F2E0000}"/>
    <cellStyle name="Normal 10 4 5 6" xfId="11832" xr:uid="{00000000-0005-0000-0000-0000802E0000}"/>
    <cellStyle name="Normal 10 4 6" xfId="11833" xr:uid="{00000000-0005-0000-0000-0000812E0000}"/>
    <cellStyle name="Normal 10 4 6 2" xfId="11834" xr:uid="{00000000-0005-0000-0000-0000822E0000}"/>
    <cellStyle name="Normal 10 4 6 2 2" xfId="11835" xr:uid="{00000000-0005-0000-0000-0000832E0000}"/>
    <cellStyle name="Normal 10 4 6 3" xfId="11836" xr:uid="{00000000-0005-0000-0000-0000842E0000}"/>
    <cellStyle name="Normal 10 4 6 3 2" xfId="11837" xr:uid="{00000000-0005-0000-0000-0000852E0000}"/>
    <cellStyle name="Normal 10 4 6 4" xfId="11838" xr:uid="{00000000-0005-0000-0000-0000862E0000}"/>
    <cellStyle name="Normal 10 4 6 4 2" xfId="11839" xr:uid="{00000000-0005-0000-0000-0000872E0000}"/>
    <cellStyle name="Normal 10 4 6 5" xfId="11840" xr:uid="{00000000-0005-0000-0000-0000882E0000}"/>
    <cellStyle name="Normal 10 4 6 6" xfId="11841" xr:uid="{00000000-0005-0000-0000-0000892E0000}"/>
    <cellStyle name="Normal 10 4 7" xfId="11842" xr:uid="{00000000-0005-0000-0000-00008A2E0000}"/>
    <cellStyle name="Normal 10 4 7 2" xfId="11843" xr:uid="{00000000-0005-0000-0000-00008B2E0000}"/>
    <cellStyle name="Normal 10 4 7 2 2" xfId="11844" xr:uid="{00000000-0005-0000-0000-00008C2E0000}"/>
    <cellStyle name="Normal 10 4 7 3" xfId="11845" xr:uid="{00000000-0005-0000-0000-00008D2E0000}"/>
    <cellStyle name="Normal 10 4 7 3 2" xfId="11846" xr:uid="{00000000-0005-0000-0000-00008E2E0000}"/>
    <cellStyle name="Normal 10 4 7 4" xfId="11847" xr:uid="{00000000-0005-0000-0000-00008F2E0000}"/>
    <cellStyle name="Normal 10 4 7 5" xfId="11848" xr:uid="{00000000-0005-0000-0000-0000902E0000}"/>
    <cellStyle name="Normal 10 4 8" xfId="11849" xr:uid="{00000000-0005-0000-0000-0000912E0000}"/>
    <cellStyle name="Normal 10 4 8 2" xfId="11850" xr:uid="{00000000-0005-0000-0000-0000922E0000}"/>
    <cellStyle name="Normal 10 4 9" xfId="11851" xr:uid="{00000000-0005-0000-0000-0000932E0000}"/>
    <cellStyle name="Normal 10 4 9 2" xfId="11852" xr:uid="{00000000-0005-0000-0000-0000942E0000}"/>
    <cellStyle name="Normal 10 5" xfId="11853" xr:uid="{00000000-0005-0000-0000-0000952E0000}"/>
    <cellStyle name="Normal 10 5 10" xfId="11854" xr:uid="{00000000-0005-0000-0000-0000962E0000}"/>
    <cellStyle name="Normal 10 5 11" xfId="11855" xr:uid="{00000000-0005-0000-0000-0000972E0000}"/>
    <cellStyle name="Normal 10 5 12" xfId="11856" xr:uid="{00000000-0005-0000-0000-0000982E0000}"/>
    <cellStyle name="Normal 10 5 2" xfId="11857" xr:uid="{00000000-0005-0000-0000-0000992E0000}"/>
    <cellStyle name="Normal 10 5 2 2" xfId="11858" xr:uid="{00000000-0005-0000-0000-00009A2E0000}"/>
    <cellStyle name="Normal 10 5 2 2 2" xfId="11859" xr:uid="{00000000-0005-0000-0000-00009B2E0000}"/>
    <cellStyle name="Normal 10 5 2 2 3" xfId="11860" xr:uid="{00000000-0005-0000-0000-00009C2E0000}"/>
    <cellStyle name="Normal 10 5 2 3" xfId="11861" xr:uid="{00000000-0005-0000-0000-00009D2E0000}"/>
    <cellStyle name="Normal 10 5 2 3 2" xfId="11862" xr:uid="{00000000-0005-0000-0000-00009E2E0000}"/>
    <cellStyle name="Normal 10 5 2 4" xfId="11863" xr:uid="{00000000-0005-0000-0000-00009F2E0000}"/>
    <cellStyle name="Normal 10 5 2 4 2" xfId="11864" xr:uid="{00000000-0005-0000-0000-0000A02E0000}"/>
    <cellStyle name="Normal 10 5 2 5" xfId="11865" xr:uid="{00000000-0005-0000-0000-0000A12E0000}"/>
    <cellStyle name="Normal 10 5 2 6" xfId="11866" xr:uid="{00000000-0005-0000-0000-0000A22E0000}"/>
    <cellStyle name="Normal 10 5 2 7" xfId="11867" xr:uid="{00000000-0005-0000-0000-0000A32E0000}"/>
    <cellStyle name="Normal 10 5 3" xfId="11868" xr:uid="{00000000-0005-0000-0000-0000A42E0000}"/>
    <cellStyle name="Normal 10 5 3 2" xfId="11869" xr:uid="{00000000-0005-0000-0000-0000A52E0000}"/>
    <cellStyle name="Normal 10 5 3 2 2" xfId="11870" xr:uid="{00000000-0005-0000-0000-0000A62E0000}"/>
    <cellStyle name="Normal 10 5 3 3" xfId="11871" xr:uid="{00000000-0005-0000-0000-0000A72E0000}"/>
    <cellStyle name="Normal 10 5 3 3 2" xfId="11872" xr:uid="{00000000-0005-0000-0000-0000A82E0000}"/>
    <cellStyle name="Normal 10 5 3 4" xfId="11873" xr:uid="{00000000-0005-0000-0000-0000A92E0000}"/>
    <cellStyle name="Normal 10 5 3 4 2" xfId="11874" xr:uid="{00000000-0005-0000-0000-0000AA2E0000}"/>
    <cellStyle name="Normal 10 5 3 5" xfId="11875" xr:uid="{00000000-0005-0000-0000-0000AB2E0000}"/>
    <cellStyle name="Normal 10 5 3 6" xfId="11876" xr:uid="{00000000-0005-0000-0000-0000AC2E0000}"/>
    <cellStyle name="Normal 10 5 3 7" xfId="11877" xr:uid="{00000000-0005-0000-0000-0000AD2E0000}"/>
    <cellStyle name="Normal 10 5 4" xfId="11878" xr:uid="{00000000-0005-0000-0000-0000AE2E0000}"/>
    <cellStyle name="Normal 10 5 4 2" xfId="11879" xr:uid="{00000000-0005-0000-0000-0000AF2E0000}"/>
    <cellStyle name="Normal 10 5 4 2 2" xfId="11880" xr:uid="{00000000-0005-0000-0000-0000B02E0000}"/>
    <cellStyle name="Normal 10 5 4 3" xfId="11881" xr:uid="{00000000-0005-0000-0000-0000B12E0000}"/>
    <cellStyle name="Normal 10 5 4 3 2" xfId="11882" xr:uid="{00000000-0005-0000-0000-0000B22E0000}"/>
    <cellStyle name="Normal 10 5 4 4" xfId="11883" xr:uid="{00000000-0005-0000-0000-0000B32E0000}"/>
    <cellStyle name="Normal 10 5 4 4 2" xfId="11884" xr:uid="{00000000-0005-0000-0000-0000B42E0000}"/>
    <cellStyle name="Normal 10 5 4 5" xfId="11885" xr:uid="{00000000-0005-0000-0000-0000B52E0000}"/>
    <cellStyle name="Normal 10 5 4 6" xfId="11886" xr:uid="{00000000-0005-0000-0000-0000B62E0000}"/>
    <cellStyle name="Normal 10 5 4 7" xfId="11887" xr:uid="{00000000-0005-0000-0000-0000B72E0000}"/>
    <cellStyle name="Normal 10 5 5" xfId="11888" xr:uid="{00000000-0005-0000-0000-0000B82E0000}"/>
    <cellStyle name="Normal 10 5 5 2" xfId="11889" xr:uid="{00000000-0005-0000-0000-0000B92E0000}"/>
    <cellStyle name="Normal 10 5 5 2 2" xfId="11890" xr:uid="{00000000-0005-0000-0000-0000BA2E0000}"/>
    <cellStyle name="Normal 10 5 5 3" xfId="11891" xr:uid="{00000000-0005-0000-0000-0000BB2E0000}"/>
    <cellStyle name="Normal 10 5 5 3 2" xfId="11892" xr:uid="{00000000-0005-0000-0000-0000BC2E0000}"/>
    <cellStyle name="Normal 10 5 5 4" xfId="11893" xr:uid="{00000000-0005-0000-0000-0000BD2E0000}"/>
    <cellStyle name="Normal 10 5 5 4 2" xfId="11894" xr:uid="{00000000-0005-0000-0000-0000BE2E0000}"/>
    <cellStyle name="Normal 10 5 5 5" xfId="11895" xr:uid="{00000000-0005-0000-0000-0000BF2E0000}"/>
    <cellStyle name="Normal 10 5 5 6" xfId="11896" xr:uid="{00000000-0005-0000-0000-0000C02E0000}"/>
    <cellStyle name="Normal 10 5 6" xfId="11897" xr:uid="{00000000-0005-0000-0000-0000C12E0000}"/>
    <cellStyle name="Normal 10 5 6 2" xfId="11898" xr:uid="{00000000-0005-0000-0000-0000C22E0000}"/>
    <cellStyle name="Normal 10 5 6 2 2" xfId="11899" xr:uid="{00000000-0005-0000-0000-0000C32E0000}"/>
    <cellStyle name="Normal 10 5 6 3" xfId="11900" xr:uid="{00000000-0005-0000-0000-0000C42E0000}"/>
    <cellStyle name="Normal 10 5 6 3 2" xfId="11901" xr:uid="{00000000-0005-0000-0000-0000C52E0000}"/>
    <cellStyle name="Normal 10 5 6 4" xfId="11902" xr:uid="{00000000-0005-0000-0000-0000C62E0000}"/>
    <cellStyle name="Normal 10 5 6 5" xfId="11903" xr:uid="{00000000-0005-0000-0000-0000C72E0000}"/>
    <cellStyle name="Normal 10 5 7" xfId="11904" xr:uid="{00000000-0005-0000-0000-0000C82E0000}"/>
    <cellStyle name="Normal 10 5 7 2" xfId="11905" xr:uid="{00000000-0005-0000-0000-0000C92E0000}"/>
    <cellStyle name="Normal 10 5 8" xfId="11906" xr:uid="{00000000-0005-0000-0000-0000CA2E0000}"/>
    <cellStyle name="Normal 10 5 8 2" xfId="11907" xr:uid="{00000000-0005-0000-0000-0000CB2E0000}"/>
    <cellStyle name="Normal 10 5 9" xfId="11908" xr:uid="{00000000-0005-0000-0000-0000CC2E0000}"/>
    <cellStyle name="Normal 10 5 9 2" xfId="11909" xr:uid="{00000000-0005-0000-0000-0000CD2E0000}"/>
    <cellStyle name="Normal 10 6" xfId="11910" xr:uid="{00000000-0005-0000-0000-0000CE2E0000}"/>
    <cellStyle name="Normal 10 6 10" xfId="11911" xr:uid="{00000000-0005-0000-0000-0000CF2E0000}"/>
    <cellStyle name="Normal 10 6 11" xfId="11912" xr:uid="{00000000-0005-0000-0000-0000D02E0000}"/>
    <cellStyle name="Normal 10 6 2" xfId="11913" xr:uid="{00000000-0005-0000-0000-0000D12E0000}"/>
    <cellStyle name="Normal 10 6 2 2" xfId="11914" xr:uid="{00000000-0005-0000-0000-0000D22E0000}"/>
    <cellStyle name="Normal 10 6 2 2 2" xfId="11915" xr:uid="{00000000-0005-0000-0000-0000D32E0000}"/>
    <cellStyle name="Normal 10 6 2 3" xfId="11916" xr:uid="{00000000-0005-0000-0000-0000D42E0000}"/>
    <cellStyle name="Normal 10 6 2 3 2" xfId="11917" xr:uid="{00000000-0005-0000-0000-0000D52E0000}"/>
    <cellStyle name="Normal 10 6 2 4" xfId="11918" xr:uid="{00000000-0005-0000-0000-0000D62E0000}"/>
    <cellStyle name="Normal 10 6 2 4 2" xfId="11919" xr:uid="{00000000-0005-0000-0000-0000D72E0000}"/>
    <cellStyle name="Normal 10 6 2 5" xfId="11920" xr:uid="{00000000-0005-0000-0000-0000D82E0000}"/>
    <cellStyle name="Normal 10 6 2 6" xfId="11921" xr:uid="{00000000-0005-0000-0000-0000D92E0000}"/>
    <cellStyle name="Normal 10 6 2 7" xfId="11922" xr:uid="{00000000-0005-0000-0000-0000DA2E0000}"/>
    <cellStyle name="Normal 10 6 3" xfId="11923" xr:uid="{00000000-0005-0000-0000-0000DB2E0000}"/>
    <cellStyle name="Normal 10 6 3 2" xfId="11924" xr:uid="{00000000-0005-0000-0000-0000DC2E0000}"/>
    <cellStyle name="Normal 10 6 3 2 2" xfId="11925" xr:uid="{00000000-0005-0000-0000-0000DD2E0000}"/>
    <cellStyle name="Normal 10 6 3 3" xfId="11926" xr:uid="{00000000-0005-0000-0000-0000DE2E0000}"/>
    <cellStyle name="Normal 10 6 3 3 2" xfId="11927" xr:uid="{00000000-0005-0000-0000-0000DF2E0000}"/>
    <cellStyle name="Normal 10 6 3 4" xfId="11928" xr:uid="{00000000-0005-0000-0000-0000E02E0000}"/>
    <cellStyle name="Normal 10 6 3 4 2" xfId="11929" xr:uid="{00000000-0005-0000-0000-0000E12E0000}"/>
    <cellStyle name="Normal 10 6 3 5" xfId="11930" xr:uid="{00000000-0005-0000-0000-0000E22E0000}"/>
    <cellStyle name="Normal 10 6 3 6" xfId="11931" xr:uid="{00000000-0005-0000-0000-0000E32E0000}"/>
    <cellStyle name="Normal 10 6 4" xfId="11932" xr:uid="{00000000-0005-0000-0000-0000E42E0000}"/>
    <cellStyle name="Normal 10 6 4 2" xfId="11933" xr:uid="{00000000-0005-0000-0000-0000E52E0000}"/>
    <cellStyle name="Normal 10 6 4 2 2" xfId="11934" xr:uid="{00000000-0005-0000-0000-0000E62E0000}"/>
    <cellStyle name="Normal 10 6 4 3" xfId="11935" xr:uid="{00000000-0005-0000-0000-0000E72E0000}"/>
    <cellStyle name="Normal 10 6 4 3 2" xfId="11936" xr:uid="{00000000-0005-0000-0000-0000E82E0000}"/>
    <cellStyle name="Normal 10 6 4 4" xfId="11937" xr:uid="{00000000-0005-0000-0000-0000E92E0000}"/>
    <cellStyle name="Normal 10 6 4 4 2" xfId="11938" xr:uid="{00000000-0005-0000-0000-0000EA2E0000}"/>
    <cellStyle name="Normal 10 6 4 5" xfId="11939" xr:uid="{00000000-0005-0000-0000-0000EB2E0000}"/>
    <cellStyle name="Normal 10 6 4 6" xfId="11940" xr:uid="{00000000-0005-0000-0000-0000EC2E0000}"/>
    <cellStyle name="Normal 10 6 5" xfId="11941" xr:uid="{00000000-0005-0000-0000-0000ED2E0000}"/>
    <cellStyle name="Normal 10 6 5 2" xfId="11942" xr:uid="{00000000-0005-0000-0000-0000EE2E0000}"/>
    <cellStyle name="Normal 10 6 5 2 2" xfId="11943" xr:uid="{00000000-0005-0000-0000-0000EF2E0000}"/>
    <cellStyle name="Normal 10 6 5 3" xfId="11944" xr:uid="{00000000-0005-0000-0000-0000F02E0000}"/>
    <cellStyle name="Normal 10 6 5 3 2" xfId="11945" xr:uid="{00000000-0005-0000-0000-0000F12E0000}"/>
    <cellStyle name="Normal 10 6 5 4" xfId="11946" xr:uid="{00000000-0005-0000-0000-0000F22E0000}"/>
    <cellStyle name="Normal 10 6 5 5" xfId="11947" xr:uid="{00000000-0005-0000-0000-0000F32E0000}"/>
    <cellStyle name="Normal 10 6 6" xfId="11948" xr:uid="{00000000-0005-0000-0000-0000F42E0000}"/>
    <cellStyle name="Normal 10 6 6 2" xfId="11949" xr:uid="{00000000-0005-0000-0000-0000F52E0000}"/>
    <cellStyle name="Normal 10 6 7" xfId="11950" xr:uid="{00000000-0005-0000-0000-0000F62E0000}"/>
    <cellStyle name="Normal 10 6 7 2" xfId="11951" xr:uid="{00000000-0005-0000-0000-0000F72E0000}"/>
    <cellStyle name="Normal 10 6 8" xfId="11952" xr:uid="{00000000-0005-0000-0000-0000F82E0000}"/>
    <cellStyle name="Normal 10 6 8 2" xfId="11953" xr:uid="{00000000-0005-0000-0000-0000F92E0000}"/>
    <cellStyle name="Normal 10 6 9" xfId="11954" xr:uid="{00000000-0005-0000-0000-0000FA2E0000}"/>
    <cellStyle name="Normal 10 7" xfId="11955" xr:uid="{00000000-0005-0000-0000-0000FB2E0000}"/>
    <cellStyle name="Normal 10 7 10" xfId="11956" xr:uid="{00000000-0005-0000-0000-0000FC2E0000}"/>
    <cellStyle name="Normal 10 7 11" xfId="11957" xr:uid="{00000000-0005-0000-0000-0000FD2E0000}"/>
    <cellStyle name="Normal 10 7 2" xfId="11958" xr:uid="{00000000-0005-0000-0000-0000FE2E0000}"/>
    <cellStyle name="Normal 10 7 2 2" xfId="11959" xr:uid="{00000000-0005-0000-0000-0000FF2E0000}"/>
    <cellStyle name="Normal 10 7 2 2 2" xfId="11960" xr:uid="{00000000-0005-0000-0000-0000002F0000}"/>
    <cellStyle name="Normal 10 7 2 3" xfId="11961" xr:uid="{00000000-0005-0000-0000-0000012F0000}"/>
    <cellStyle name="Normal 10 7 2 3 2" xfId="11962" xr:uid="{00000000-0005-0000-0000-0000022F0000}"/>
    <cellStyle name="Normal 10 7 2 4" xfId="11963" xr:uid="{00000000-0005-0000-0000-0000032F0000}"/>
    <cellStyle name="Normal 10 7 2 4 2" xfId="11964" xr:uid="{00000000-0005-0000-0000-0000042F0000}"/>
    <cellStyle name="Normal 10 7 2 5" xfId="11965" xr:uid="{00000000-0005-0000-0000-0000052F0000}"/>
    <cellStyle name="Normal 10 7 2 6" xfId="11966" xr:uid="{00000000-0005-0000-0000-0000062F0000}"/>
    <cellStyle name="Normal 10 7 3" xfId="11967" xr:uid="{00000000-0005-0000-0000-0000072F0000}"/>
    <cellStyle name="Normal 10 7 3 2" xfId="11968" xr:uid="{00000000-0005-0000-0000-0000082F0000}"/>
    <cellStyle name="Normal 10 7 3 2 2" xfId="11969" xr:uid="{00000000-0005-0000-0000-0000092F0000}"/>
    <cellStyle name="Normal 10 7 3 3" xfId="11970" xr:uid="{00000000-0005-0000-0000-00000A2F0000}"/>
    <cellStyle name="Normal 10 7 3 3 2" xfId="11971" xr:uid="{00000000-0005-0000-0000-00000B2F0000}"/>
    <cellStyle name="Normal 10 7 3 4" xfId="11972" xr:uid="{00000000-0005-0000-0000-00000C2F0000}"/>
    <cellStyle name="Normal 10 7 3 4 2" xfId="11973" xr:uid="{00000000-0005-0000-0000-00000D2F0000}"/>
    <cellStyle name="Normal 10 7 3 5" xfId="11974" xr:uid="{00000000-0005-0000-0000-00000E2F0000}"/>
    <cellStyle name="Normal 10 7 3 6" xfId="11975" xr:uid="{00000000-0005-0000-0000-00000F2F0000}"/>
    <cellStyle name="Normal 10 7 4" xfId="11976" xr:uid="{00000000-0005-0000-0000-0000102F0000}"/>
    <cellStyle name="Normal 10 7 4 2" xfId="11977" xr:uid="{00000000-0005-0000-0000-0000112F0000}"/>
    <cellStyle name="Normal 10 7 4 2 2" xfId="11978" xr:uid="{00000000-0005-0000-0000-0000122F0000}"/>
    <cellStyle name="Normal 10 7 4 3" xfId="11979" xr:uid="{00000000-0005-0000-0000-0000132F0000}"/>
    <cellStyle name="Normal 10 7 4 3 2" xfId="11980" xr:uid="{00000000-0005-0000-0000-0000142F0000}"/>
    <cellStyle name="Normal 10 7 4 4" xfId="11981" xr:uid="{00000000-0005-0000-0000-0000152F0000}"/>
    <cellStyle name="Normal 10 7 4 4 2" xfId="11982" xr:uid="{00000000-0005-0000-0000-0000162F0000}"/>
    <cellStyle name="Normal 10 7 4 5" xfId="11983" xr:uid="{00000000-0005-0000-0000-0000172F0000}"/>
    <cellStyle name="Normal 10 7 4 6" xfId="11984" xr:uid="{00000000-0005-0000-0000-0000182F0000}"/>
    <cellStyle name="Normal 10 7 5" xfId="11985" xr:uid="{00000000-0005-0000-0000-0000192F0000}"/>
    <cellStyle name="Normal 10 7 5 2" xfId="11986" xr:uid="{00000000-0005-0000-0000-00001A2F0000}"/>
    <cellStyle name="Normal 10 7 5 2 2" xfId="11987" xr:uid="{00000000-0005-0000-0000-00001B2F0000}"/>
    <cellStyle name="Normal 10 7 5 3" xfId="11988" xr:uid="{00000000-0005-0000-0000-00001C2F0000}"/>
    <cellStyle name="Normal 10 7 5 3 2" xfId="11989" xr:uid="{00000000-0005-0000-0000-00001D2F0000}"/>
    <cellStyle name="Normal 10 7 5 4" xfId="11990" xr:uid="{00000000-0005-0000-0000-00001E2F0000}"/>
    <cellStyle name="Normal 10 7 5 5" xfId="11991" xr:uid="{00000000-0005-0000-0000-00001F2F0000}"/>
    <cellStyle name="Normal 10 7 6" xfId="11992" xr:uid="{00000000-0005-0000-0000-0000202F0000}"/>
    <cellStyle name="Normal 10 7 6 2" xfId="11993" xr:uid="{00000000-0005-0000-0000-0000212F0000}"/>
    <cellStyle name="Normal 10 7 7" xfId="11994" xr:uid="{00000000-0005-0000-0000-0000222F0000}"/>
    <cellStyle name="Normal 10 7 7 2" xfId="11995" xr:uid="{00000000-0005-0000-0000-0000232F0000}"/>
    <cellStyle name="Normal 10 7 8" xfId="11996" xr:uid="{00000000-0005-0000-0000-0000242F0000}"/>
    <cellStyle name="Normal 10 7 8 2" xfId="11997" xr:uid="{00000000-0005-0000-0000-0000252F0000}"/>
    <cellStyle name="Normal 10 7 9" xfId="11998" xr:uid="{00000000-0005-0000-0000-0000262F0000}"/>
    <cellStyle name="Normal 10 8" xfId="11999" xr:uid="{00000000-0005-0000-0000-0000272F0000}"/>
    <cellStyle name="Normal 10 8 2" xfId="12000" xr:uid="{00000000-0005-0000-0000-0000282F0000}"/>
    <cellStyle name="Normal 10 8 2 2" xfId="12001" xr:uid="{00000000-0005-0000-0000-0000292F0000}"/>
    <cellStyle name="Normal 10 8 3" xfId="12002" xr:uid="{00000000-0005-0000-0000-00002A2F0000}"/>
    <cellStyle name="Normal 10 8 3 2" xfId="12003" xr:uid="{00000000-0005-0000-0000-00002B2F0000}"/>
    <cellStyle name="Normal 10 8 4" xfId="12004" xr:uid="{00000000-0005-0000-0000-00002C2F0000}"/>
    <cellStyle name="Normal 10 8 4 2" xfId="12005" xr:uid="{00000000-0005-0000-0000-00002D2F0000}"/>
    <cellStyle name="Normal 10 8 5" xfId="12006" xr:uid="{00000000-0005-0000-0000-00002E2F0000}"/>
    <cellStyle name="Normal 10 8 6" xfId="12007" xr:uid="{00000000-0005-0000-0000-00002F2F0000}"/>
    <cellStyle name="Normal 10 8 7" xfId="12008" xr:uid="{00000000-0005-0000-0000-0000302F0000}"/>
    <cellStyle name="Normal 10 9" xfId="12009" xr:uid="{00000000-0005-0000-0000-0000312F0000}"/>
    <cellStyle name="Normal 10 9 2" xfId="12010" xr:uid="{00000000-0005-0000-0000-0000322F0000}"/>
    <cellStyle name="Normal 10 9 2 2" xfId="12011" xr:uid="{00000000-0005-0000-0000-0000332F0000}"/>
    <cellStyle name="Normal 10 9 3" xfId="12012" xr:uid="{00000000-0005-0000-0000-0000342F0000}"/>
    <cellStyle name="Normal 10 9 3 2" xfId="12013" xr:uid="{00000000-0005-0000-0000-0000352F0000}"/>
    <cellStyle name="Normal 10 9 4" xfId="12014" xr:uid="{00000000-0005-0000-0000-0000362F0000}"/>
    <cellStyle name="Normal 10 9 4 2" xfId="12015" xr:uid="{00000000-0005-0000-0000-0000372F0000}"/>
    <cellStyle name="Normal 10 9 5" xfId="12016" xr:uid="{00000000-0005-0000-0000-0000382F0000}"/>
    <cellStyle name="Normal 10 9 6" xfId="12017" xr:uid="{00000000-0005-0000-0000-0000392F0000}"/>
    <cellStyle name="Normal 100" xfId="12018" xr:uid="{00000000-0005-0000-0000-00003A2F0000}"/>
    <cellStyle name="Normal 100 2" xfId="12019" xr:uid="{00000000-0005-0000-0000-00003B2F0000}"/>
    <cellStyle name="Normal 101" xfId="12020" xr:uid="{00000000-0005-0000-0000-00003C2F0000}"/>
    <cellStyle name="Normal 101 2" xfId="12021" xr:uid="{00000000-0005-0000-0000-00003D2F0000}"/>
    <cellStyle name="Normal 102" xfId="12022" xr:uid="{00000000-0005-0000-0000-00003E2F0000}"/>
    <cellStyle name="Normal 102 2" xfId="12023" xr:uid="{00000000-0005-0000-0000-00003F2F0000}"/>
    <cellStyle name="Normal 103" xfId="12024" xr:uid="{00000000-0005-0000-0000-0000402F0000}"/>
    <cellStyle name="Normal 103 2" xfId="12025" xr:uid="{00000000-0005-0000-0000-0000412F0000}"/>
    <cellStyle name="Normal 104" xfId="12026" xr:uid="{00000000-0005-0000-0000-0000422F0000}"/>
    <cellStyle name="Normal 104 2" xfId="12027" xr:uid="{00000000-0005-0000-0000-0000432F0000}"/>
    <cellStyle name="Normal 105" xfId="12028" xr:uid="{00000000-0005-0000-0000-0000442F0000}"/>
    <cellStyle name="Normal 105 2" xfId="12029" xr:uid="{00000000-0005-0000-0000-0000452F0000}"/>
    <cellStyle name="Normal 106" xfId="12030" xr:uid="{00000000-0005-0000-0000-0000462F0000}"/>
    <cellStyle name="Normal 106 2" xfId="12031" xr:uid="{00000000-0005-0000-0000-0000472F0000}"/>
    <cellStyle name="Normal 107" xfId="12032" xr:uid="{00000000-0005-0000-0000-0000482F0000}"/>
    <cellStyle name="Normal 108" xfId="12033" xr:uid="{00000000-0005-0000-0000-0000492F0000}"/>
    <cellStyle name="Normal 109" xfId="12034" xr:uid="{00000000-0005-0000-0000-00004A2F0000}"/>
    <cellStyle name="Normal 109 2" xfId="12035" xr:uid="{00000000-0005-0000-0000-00004B2F0000}"/>
    <cellStyle name="Normal 11" xfId="63" xr:uid="{00000000-0005-0000-0000-00004C2F0000}"/>
    <cellStyle name="Normal 11 10" xfId="12036" xr:uid="{00000000-0005-0000-0000-00004D2F0000}"/>
    <cellStyle name="Normal 11 10 2" xfId="12037" xr:uid="{00000000-0005-0000-0000-00004E2F0000}"/>
    <cellStyle name="Normal 11 11" xfId="12038" xr:uid="{00000000-0005-0000-0000-00004F2F0000}"/>
    <cellStyle name="Normal 11 12" xfId="12039" xr:uid="{00000000-0005-0000-0000-0000502F0000}"/>
    <cellStyle name="Normal 11 13" xfId="12040" xr:uid="{00000000-0005-0000-0000-0000512F0000}"/>
    <cellStyle name="Normal 11 2" xfId="12041" xr:uid="{00000000-0005-0000-0000-0000522F0000}"/>
    <cellStyle name="Normal 11 2 10" xfId="12042" xr:uid="{00000000-0005-0000-0000-0000532F0000}"/>
    <cellStyle name="Normal 11 2 11" xfId="12043" xr:uid="{00000000-0005-0000-0000-0000542F0000}"/>
    <cellStyle name="Normal 11 2 2" xfId="12044" xr:uid="{00000000-0005-0000-0000-0000552F0000}"/>
    <cellStyle name="Normal 11 2 2 2" xfId="12045" xr:uid="{00000000-0005-0000-0000-0000562F0000}"/>
    <cellStyle name="Normal 11 2 2 2 2" xfId="12046" xr:uid="{00000000-0005-0000-0000-0000572F0000}"/>
    <cellStyle name="Normal 11 2 2 2 2 2" xfId="12047" xr:uid="{00000000-0005-0000-0000-0000582F0000}"/>
    <cellStyle name="Normal 11 2 2 2 2 3" xfId="12048" xr:uid="{00000000-0005-0000-0000-0000592F0000}"/>
    <cellStyle name="Normal 11 2 2 2 3" xfId="12049" xr:uid="{00000000-0005-0000-0000-00005A2F0000}"/>
    <cellStyle name="Normal 11 2 2 2 4" xfId="12050" xr:uid="{00000000-0005-0000-0000-00005B2F0000}"/>
    <cellStyle name="Normal 11 2 2 2 5" xfId="12051" xr:uid="{00000000-0005-0000-0000-00005C2F0000}"/>
    <cellStyle name="Normal 11 2 2 3" xfId="12052" xr:uid="{00000000-0005-0000-0000-00005D2F0000}"/>
    <cellStyle name="Normal 11 2 2 3 2" xfId="12053" xr:uid="{00000000-0005-0000-0000-00005E2F0000}"/>
    <cellStyle name="Normal 11 2 2 3 2 2" xfId="12054" xr:uid="{00000000-0005-0000-0000-00005F2F0000}"/>
    <cellStyle name="Normal 11 2 2 3 3" xfId="12055" xr:uid="{00000000-0005-0000-0000-0000602F0000}"/>
    <cellStyle name="Normal 11 2 2 4" xfId="12056" xr:uid="{00000000-0005-0000-0000-0000612F0000}"/>
    <cellStyle name="Normal 11 2 2 4 2" xfId="12057" xr:uid="{00000000-0005-0000-0000-0000622F0000}"/>
    <cellStyle name="Normal 11 2 2 4 3" xfId="12058" xr:uid="{00000000-0005-0000-0000-0000632F0000}"/>
    <cellStyle name="Normal 11 2 2 5" xfId="12059" xr:uid="{00000000-0005-0000-0000-0000642F0000}"/>
    <cellStyle name="Normal 11 2 2 5 2" xfId="12060" xr:uid="{00000000-0005-0000-0000-0000652F0000}"/>
    <cellStyle name="Normal 11 2 2 6" xfId="12061" xr:uid="{00000000-0005-0000-0000-0000662F0000}"/>
    <cellStyle name="Normal 11 2 2 7" xfId="12062" xr:uid="{00000000-0005-0000-0000-0000672F0000}"/>
    <cellStyle name="Normal 11 2 3" xfId="12063" xr:uid="{00000000-0005-0000-0000-0000682F0000}"/>
    <cellStyle name="Normal 11 2 3 2" xfId="12064" xr:uid="{00000000-0005-0000-0000-0000692F0000}"/>
    <cellStyle name="Normal 11 2 3 2 2" xfId="12065" xr:uid="{00000000-0005-0000-0000-00006A2F0000}"/>
    <cellStyle name="Normal 11 2 3 2 2 2" xfId="12066" xr:uid="{00000000-0005-0000-0000-00006B2F0000}"/>
    <cellStyle name="Normal 11 2 3 2 3" xfId="12067" xr:uid="{00000000-0005-0000-0000-00006C2F0000}"/>
    <cellStyle name="Normal 11 2 3 3" xfId="12068" xr:uid="{00000000-0005-0000-0000-00006D2F0000}"/>
    <cellStyle name="Normal 11 2 3 3 2" xfId="12069" xr:uid="{00000000-0005-0000-0000-00006E2F0000}"/>
    <cellStyle name="Normal 11 2 3 3 3" xfId="12070" xr:uid="{00000000-0005-0000-0000-00006F2F0000}"/>
    <cellStyle name="Normal 11 2 3 4" xfId="12071" xr:uid="{00000000-0005-0000-0000-0000702F0000}"/>
    <cellStyle name="Normal 11 2 3 4 2" xfId="12072" xr:uid="{00000000-0005-0000-0000-0000712F0000}"/>
    <cellStyle name="Normal 11 2 3 4 3" xfId="12073" xr:uid="{00000000-0005-0000-0000-0000722F0000}"/>
    <cellStyle name="Normal 11 2 3 5" xfId="12074" xr:uid="{00000000-0005-0000-0000-0000732F0000}"/>
    <cellStyle name="Normal 11 2 3 6" xfId="12075" xr:uid="{00000000-0005-0000-0000-0000742F0000}"/>
    <cellStyle name="Normal 11 2 3 7" xfId="12076" xr:uid="{00000000-0005-0000-0000-0000752F0000}"/>
    <cellStyle name="Normal 11 2 4" xfId="12077" xr:uid="{00000000-0005-0000-0000-0000762F0000}"/>
    <cellStyle name="Normal 11 2 4 2" xfId="12078" xr:uid="{00000000-0005-0000-0000-0000772F0000}"/>
    <cellStyle name="Normal 11 2 4 2 2" xfId="12079" xr:uid="{00000000-0005-0000-0000-0000782F0000}"/>
    <cellStyle name="Normal 11 2 4 2 2 2" xfId="12080" xr:uid="{00000000-0005-0000-0000-0000792F0000}"/>
    <cellStyle name="Normal 11 2 4 2 3" xfId="12081" xr:uid="{00000000-0005-0000-0000-00007A2F0000}"/>
    <cellStyle name="Normal 11 2 4 3" xfId="12082" xr:uid="{00000000-0005-0000-0000-00007B2F0000}"/>
    <cellStyle name="Normal 11 2 4 3 2" xfId="12083" xr:uid="{00000000-0005-0000-0000-00007C2F0000}"/>
    <cellStyle name="Normal 11 2 4 3 3" xfId="12084" xr:uid="{00000000-0005-0000-0000-00007D2F0000}"/>
    <cellStyle name="Normal 11 2 4 4" xfId="12085" xr:uid="{00000000-0005-0000-0000-00007E2F0000}"/>
    <cellStyle name="Normal 11 2 4 4 2" xfId="12086" xr:uid="{00000000-0005-0000-0000-00007F2F0000}"/>
    <cellStyle name="Normal 11 2 4 4 3" xfId="12087" xr:uid="{00000000-0005-0000-0000-0000802F0000}"/>
    <cellStyle name="Normal 11 2 4 5" xfId="12088" xr:uid="{00000000-0005-0000-0000-0000812F0000}"/>
    <cellStyle name="Normal 11 2 4 6" xfId="12089" xr:uid="{00000000-0005-0000-0000-0000822F0000}"/>
    <cellStyle name="Normal 11 2 4 7" xfId="12090" xr:uid="{00000000-0005-0000-0000-0000832F0000}"/>
    <cellStyle name="Normal 11 2 5" xfId="12091" xr:uid="{00000000-0005-0000-0000-0000842F0000}"/>
    <cellStyle name="Normal 11 2 5 2" xfId="12092" xr:uid="{00000000-0005-0000-0000-0000852F0000}"/>
    <cellStyle name="Normal 11 2 5 2 2" xfId="12093" xr:uid="{00000000-0005-0000-0000-0000862F0000}"/>
    <cellStyle name="Normal 11 2 5 2 2 2" xfId="12094" xr:uid="{00000000-0005-0000-0000-0000872F0000}"/>
    <cellStyle name="Normal 11 2 5 2 3" xfId="12095" xr:uid="{00000000-0005-0000-0000-0000882F0000}"/>
    <cellStyle name="Normal 11 2 5 3" xfId="12096" xr:uid="{00000000-0005-0000-0000-0000892F0000}"/>
    <cellStyle name="Normal 11 2 5 3 2" xfId="12097" xr:uid="{00000000-0005-0000-0000-00008A2F0000}"/>
    <cellStyle name="Normal 11 2 5 3 3" xfId="12098" xr:uid="{00000000-0005-0000-0000-00008B2F0000}"/>
    <cellStyle name="Normal 11 2 5 4" xfId="12099" xr:uid="{00000000-0005-0000-0000-00008C2F0000}"/>
    <cellStyle name="Normal 11 2 5 4 2" xfId="12100" xr:uid="{00000000-0005-0000-0000-00008D2F0000}"/>
    <cellStyle name="Normal 11 2 5 5" xfId="12101" xr:uid="{00000000-0005-0000-0000-00008E2F0000}"/>
    <cellStyle name="Normal 11 2 5 6" xfId="12102" xr:uid="{00000000-0005-0000-0000-00008F2F0000}"/>
    <cellStyle name="Normal 11 2 6" xfId="12103" xr:uid="{00000000-0005-0000-0000-0000902F0000}"/>
    <cellStyle name="Normal 11 2 6 2" xfId="12104" xr:uid="{00000000-0005-0000-0000-0000912F0000}"/>
    <cellStyle name="Normal 11 2 6 2 2" xfId="12105" xr:uid="{00000000-0005-0000-0000-0000922F0000}"/>
    <cellStyle name="Normal 11 2 6 3" xfId="12106" xr:uid="{00000000-0005-0000-0000-0000932F0000}"/>
    <cellStyle name="Normal 11 2 7" xfId="12107" xr:uid="{00000000-0005-0000-0000-0000942F0000}"/>
    <cellStyle name="Normal 11 2 7 2" xfId="12108" xr:uid="{00000000-0005-0000-0000-0000952F0000}"/>
    <cellStyle name="Normal 11 2 7 3" xfId="12109" xr:uid="{00000000-0005-0000-0000-0000962F0000}"/>
    <cellStyle name="Normal 11 2 8" xfId="12110" xr:uid="{00000000-0005-0000-0000-0000972F0000}"/>
    <cellStyle name="Normal 11 2 8 2" xfId="12111" xr:uid="{00000000-0005-0000-0000-0000982F0000}"/>
    <cellStyle name="Normal 11 2 8 3" xfId="12112" xr:uid="{00000000-0005-0000-0000-0000992F0000}"/>
    <cellStyle name="Normal 11 2 9" xfId="12113" xr:uid="{00000000-0005-0000-0000-00009A2F0000}"/>
    <cellStyle name="Normal 11 3" xfId="12114" xr:uid="{00000000-0005-0000-0000-00009B2F0000}"/>
    <cellStyle name="Normal 11 3 10" xfId="12115" xr:uid="{00000000-0005-0000-0000-00009C2F0000}"/>
    <cellStyle name="Normal 11 3 11" xfId="12116" xr:uid="{00000000-0005-0000-0000-00009D2F0000}"/>
    <cellStyle name="Normal 11 3 2" xfId="12117" xr:uid="{00000000-0005-0000-0000-00009E2F0000}"/>
    <cellStyle name="Normal 11 3 2 2" xfId="12118" xr:uid="{00000000-0005-0000-0000-00009F2F0000}"/>
    <cellStyle name="Normal 11 3 2 2 2" xfId="12119" xr:uid="{00000000-0005-0000-0000-0000A02F0000}"/>
    <cellStyle name="Normal 11 3 2 2 2 2" xfId="12120" xr:uid="{00000000-0005-0000-0000-0000A12F0000}"/>
    <cellStyle name="Normal 11 3 2 2 3" xfId="12121" xr:uid="{00000000-0005-0000-0000-0000A22F0000}"/>
    <cellStyle name="Normal 11 3 2 3" xfId="12122" xr:uid="{00000000-0005-0000-0000-0000A32F0000}"/>
    <cellStyle name="Normal 11 3 2 3 2" xfId="12123" xr:uid="{00000000-0005-0000-0000-0000A42F0000}"/>
    <cellStyle name="Normal 11 3 2 3 3" xfId="12124" xr:uid="{00000000-0005-0000-0000-0000A52F0000}"/>
    <cellStyle name="Normal 11 3 2 4" xfId="12125" xr:uid="{00000000-0005-0000-0000-0000A62F0000}"/>
    <cellStyle name="Normal 11 3 2 4 2" xfId="12126" xr:uid="{00000000-0005-0000-0000-0000A72F0000}"/>
    <cellStyle name="Normal 11 3 2 4 3" xfId="12127" xr:uid="{00000000-0005-0000-0000-0000A82F0000}"/>
    <cellStyle name="Normal 11 3 2 5" xfId="12128" xr:uid="{00000000-0005-0000-0000-0000A92F0000}"/>
    <cellStyle name="Normal 11 3 2 6" xfId="12129" xr:uid="{00000000-0005-0000-0000-0000AA2F0000}"/>
    <cellStyle name="Normal 11 3 2 7" xfId="12130" xr:uid="{00000000-0005-0000-0000-0000AB2F0000}"/>
    <cellStyle name="Normal 11 3 3" xfId="12131" xr:uid="{00000000-0005-0000-0000-0000AC2F0000}"/>
    <cellStyle name="Normal 11 3 3 2" xfId="12132" xr:uid="{00000000-0005-0000-0000-0000AD2F0000}"/>
    <cellStyle name="Normal 11 3 3 2 2" xfId="12133" xr:uid="{00000000-0005-0000-0000-0000AE2F0000}"/>
    <cellStyle name="Normal 11 3 3 2 3" xfId="12134" xr:uid="{00000000-0005-0000-0000-0000AF2F0000}"/>
    <cellStyle name="Normal 11 3 3 3" xfId="12135" xr:uid="{00000000-0005-0000-0000-0000B02F0000}"/>
    <cellStyle name="Normal 11 3 3 3 2" xfId="12136" xr:uid="{00000000-0005-0000-0000-0000B12F0000}"/>
    <cellStyle name="Normal 11 3 3 4" xfId="12137" xr:uid="{00000000-0005-0000-0000-0000B22F0000}"/>
    <cellStyle name="Normal 11 3 3 4 2" xfId="12138" xr:uid="{00000000-0005-0000-0000-0000B32F0000}"/>
    <cellStyle name="Normal 11 3 3 5" xfId="12139" xr:uid="{00000000-0005-0000-0000-0000B42F0000}"/>
    <cellStyle name="Normal 11 3 3 6" xfId="12140" xr:uid="{00000000-0005-0000-0000-0000B52F0000}"/>
    <cellStyle name="Normal 11 3 3 7" xfId="12141" xr:uid="{00000000-0005-0000-0000-0000B62F0000}"/>
    <cellStyle name="Normal 11 3 4" xfId="12142" xr:uid="{00000000-0005-0000-0000-0000B72F0000}"/>
    <cellStyle name="Normal 11 3 4 2" xfId="12143" xr:uid="{00000000-0005-0000-0000-0000B82F0000}"/>
    <cellStyle name="Normal 11 3 4 2 2" xfId="12144" xr:uid="{00000000-0005-0000-0000-0000B92F0000}"/>
    <cellStyle name="Normal 11 3 4 3" xfId="12145" xr:uid="{00000000-0005-0000-0000-0000BA2F0000}"/>
    <cellStyle name="Normal 11 3 4 3 2" xfId="12146" xr:uid="{00000000-0005-0000-0000-0000BB2F0000}"/>
    <cellStyle name="Normal 11 3 4 4" xfId="12147" xr:uid="{00000000-0005-0000-0000-0000BC2F0000}"/>
    <cellStyle name="Normal 11 3 4 4 2" xfId="12148" xr:uid="{00000000-0005-0000-0000-0000BD2F0000}"/>
    <cellStyle name="Normal 11 3 4 5" xfId="12149" xr:uid="{00000000-0005-0000-0000-0000BE2F0000}"/>
    <cellStyle name="Normal 11 3 4 6" xfId="12150" xr:uid="{00000000-0005-0000-0000-0000BF2F0000}"/>
    <cellStyle name="Normal 11 3 4 7" xfId="12151" xr:uid="{00000000-0005-0000-0000-0000C02F0000}"/>
    <cellStyle name="Normal 11 3 5" xfId="12152" xr:uid="{00000000-0005-0000-0000-0000C12F0000}"/>
    <cellStyle name="Normal 11 3 5 2" xfId="12153" xr:uid="{00000000-0005-0000-0000-0000C22F0000}"/>
    <cellStyle name="Normal 11 3 5 2 2" xfId="12154" xr:uid="{00000000-0005-0000-0000-0000C32F0000}"/>
    <cellStyle name="Normal 11 3 5 3" xfId="12155" xr:uid="{00000000-0005-0000-0000-0000C42F0000}"/>
    <cellStyle name="Normal 11 3 5 3 2" xfId="12156" xr:uid="{00000000-0005-0000-0000-0000C52F0000}"/>
    <cellStyle name="Normal 11 3 5 4" xfId="12157" xr:uid="{00000000-0005-0000-0000-0000C62F0000}"/>
    <cellStyle name="Normal 11 3 5 5" xfId="12158" xr:uid="{00000000-0005-0000-0000-0000C72F0000}"/>
    <cellStyle name="Normal 11 3 5 6" xfId="12159" xr:uid="{00000000-0005-0000-0000-0000C82F0000}"/>
    <cellStyle name="Normal 11 3 6" xfId="12160" xr:uid="{00000000-0005-0000-0000-0000C92F0000}"/>
    <cellStyle name="Normal 11 3 6 2" xfId="12161" xr:uid="{00000000-0005-0000-0000-0000CA2F0000}"/>
    <cellStyle name="Normal 11 3 7" xfId="12162" xr:uid="{00000000-0005-0000-0000-0000CB2F0000}"/>
    <cellStyle name="Normal 11 3 7 2" xfId="12163" xr:uid="{00000000-0005-0000-0000-0000CC2F0000}"/>
    <cellStyle name="Normal 11 3 8" xfId="12164" xr:uid="{00000000-0005-0000-0000-0000CD2F0000}"/>
    <cellStyle name="Normal 11 3 8 2" xfId="12165" xr:uid="{00000000-0005-0000-0000-0000CE2F0000}"/>
    <cellStyle name="Normal 11 3 9" xfId="12166" xr:uid="{00000000-0005-0000-0000-0000CF2F0000}"/>
    <cellStyle name="Normal 11 4" xfId="12167" xr:uid="{00000000-0005-0000-0000-0000D02F0000}"/>
    <cellStyle name="Normal 11 4 2" xfId="12168" xr:uid="{00000000-0005-0000-0000-0000D12F0000}"/>
    <cellStyle name="Normal 11 4 2 2" xfId="12169" xr:uid="{00000000-0005-0000-0000-0000D22F0000}"/>
    <cellStyle name="Normal 11 4 2 2 2" xfId="12170" xr:uid="{00000000-0005-0000-0000-0000D32F0000}"/>
    <cellStyle name="Normal 11 4 2 3" xfId="12171" xr:uid="{00000000-0005-0000-0000-0000D42F0000}"/>
    <cellStyle name="Normal 11 4 3" xfId="12172" xr:uid="{00000000-0005-0000-0000-0000D52F0000}"/>
    <cellStyle name="Normal 11 4 3 2" xfId="12173" xr:uid="{00000000-0005-0000-0000-0000D62F0000}"/>
    <cellStyle name="Normal 11 4 3 3" xfId="12174" xr:uid="{00000000-0005-0000-0000-0000D72F0000}"/>
    <cellStyle name="Normal 11 4 4" xfId="12175" xr:uid="{00000000-0005-0000-0000-0000D82F0000}"/>
    <cellStyle name="Normal 11 4 4 2" xfId="12176" xr:uid="{00000000-0005-0000-0000-0000D92F0000}"/>
    <cellStyle name="Normal 11 4 4 3" xfId="12177" xr:uid="{00000000-0005-0000-0000-0000DA2F0000}"/>
    <cellStyle name="Normal 11 4 5" xfId="12178" xr:uid="{00000000-0005-0000-0000-0000DB2F0000}"/>
    <cellStyle name="Normal 11 4 6" xfId="12179" xr:uid="{00000000-0005-0000-0000-0000DC2F0000}"/>
    <cellStyle name="Normal 11 4 7" xfId="12180" xr:uid="{00000000-0005-0000-0000-0000DD2F0000}"/>
    <cellStyle name="Normal 11 5" xfId="12181" xr:uid="{00000000-0005-0000-0000-0000DE2F0000}"/>
    <cellStyle name="Normal 11 5 2" xfId="12182" xr:uid="{00000000-0005-0000-0000-0000DF2F0000}"/>
    <cellStyle name="Normal 11 5 2 2" xfId="12183" xr:uid="{00000000-0005-0000-0000-0000E02F0000}"/>
    <cellStyle name="Normal 11 5 2 2 2" xfId="12184" xr:uid="{00000000-0005-0000-0000-0000E12F0000}"/>
    <cellStyle name="Normal 11 5 2 3" xfId="12185" xr:uid="{00000000-0005-0000-0000-0000E22F0000}"/>
    <cellStyle name="Normal 11 5 3" xfId="12186" xr:uid="{00000000-0005-0000-0000-0000E32F0000}"/>
    <cellStyle name="Normal 11 5 3 2" xfId="12187" xr:uid="{00000000-0005-0000-0000-0000E42F0000}"/>
    <cellStyle name="Normal 11 5 3 3" xfId="12188" xr:uid="{00000000-0005-0000-0000-0000E52F0000}"/>
    <cellStyle name="Normal 11 5 4" xfId="12189" xr:uid="{00000000-0005-0000-0000-0000E62F0000}"/>
    <cellStyle name="Normal 11 5 4 2" xfId="12190" xr:uid="{00000000-0005-0000-0000-0000E72F0000}"/>
    <cellStyle name="Normal 11 5 4 3" xfId="12191" xr:uid="{00000000-0005-0000-0000-0000E82F0000}"/>
    <cellStyle name="Normal 11 5 5" xfId="12192" xr:uid="{00000000-0005-0000-0000-0000E92F0000}"/>
    <cellStyle name="Normal 11 5 6" xfId="12193" xr:uid="{00000000-0005-0000-0000-0000EA2F0000}"/>
    <cellStyle name="Normal 11 5 7" xfId="12194" xr:uid="{00000000-0005-0000-0000-0000EB2F0000}"/>
    <cellStyle name="Normal 11 6" xfId="12195" xr:uid="{00000000-0005-0000-0000-0000EC2F0000}"/>
    <cellStyle name="Normal 11 6 2" xfId="12196" xr:uid="{00000000-0005-0000-0000-0000ED2F0000}"/>
    <cellStyle name="Normal 11 6 2 2" xfId="12197" xr:uid="{00000000-0005-0000-0000-0000EE2F0000}"/>
    <cellStyle name="Normal 11 6 2 2 2" xfId="12198" xr:uid="{00000000-0005-0000-0000-0000EF2F0000}"/>
    <cellStyle name="Normal 11 6 2 3" xfId="12199" xr:uid="{00000000-0005-0000-0000-0000F02F0000}"/>
    <cellStyle name="Normal 11 6 3" xfId="12200" xr:uid="{00000000-0005-0000-0000-0000F12F0000}"/>
    <cellStyle name="Normal 11 6 3 2" xfId="12201" xr:uid="{00000000-0005-0000-0000-0000F22F0000}"/>
    <cellStyle name="Normal 11 6 3 3" xfId="12202" xr:uid="{00000000-0005-0000-0000-0000F32F0000}"/>
    <cellStyle name="Normal 11 6 4" xfId="12203" xr:uid="{00000000-0005-0000-0000-0000F42F0000}"/>
    <cellStyle name="Normal 11 6 4 2" xfId="12204" xr:uid="{00000000-0005-0000-0000-0000F52F0000}"/>
    <cellStyle name="Normal 11 6 4 3" xfId="12205" xr:uid="{00000000-0005-0000-0000-0000F62F0000}"/>
    <cellStyle name="Normal 11 6 5" xfId="12206" xr:uid="{00000000-0005-0000-0000-0000F72F0000}"/>
    <cellStyle name="Normal 11 6 6" xfId="12207" xr:uid="{00000000-0005-0000-0000-0000F82F0000}"/>
    <cellStyle name="Normal 11 6 7" xfId="12208" xr:uid="{00000000-0005-0000-0000-0000F92F0000}"/>
    <cellStyle name="Normal 11 7" xfId="12209" xr:uid="{00000000-0005-0000-0000-0000FA2F0000}"/>
    <cellStyle name="Normal 11 7 2" xfId="12210" xr:uid="{00000000-0005-0000-0000-0000FB2F0000}"/>
    <cellStyle name="Normal 11 7 2 2" xfId="12211" xr:uid="{00000000-0005-0000-0000-0000FC2F0000}"/>
    <cellStyle name="Normal 11 7 2 3" xfId="12212" xr:uid="{00000000-0005-0000-0000-0000FD2F0000}"/>
    <cellStyle name="Normal 11 7 3" xfId="12213" xr:uid="{00000000-0005-0000-0000-0000FE2F0000}"/>
    <cellStyle name="Normal 11 7 3 2" xfId="12214" xr:uid="{00000000-0005-0000-0000-0000FF2F0000}"/>
    <cellStyle name="Normal 11 7 4" xfId="12215" xr:uid="{00000000-0005-0000-0000-000000300000}"/>
    <cellStyle name="Normal 11 7 5" xfId="12216" xr:uid="{00000000-0005-0000-0000-000001300000}"/>
    <cellStyle name="Normal 11 7 6" xfId="12217" xr:uid="{00000000-0005-0000-0000-000002300000}"/>
    <cellStyle name="Normal 11 8" xfId="12218" xr:uid="{00000000-0005-0000-0000-000003300000}"/>
    <cellStyle name="Normal 11 8 2" xfId="12219" xr:uid="{00000000-0005-0000-0000-000004300000}"/>
    <cellStyle name="Normal 11 8 3" xfId="12220" xr:uid="{00000000-0005-0000-0000-000005300000}"/>
    <cellStyle name="Normal 11 9" xfId="12221" xr:uid="{00000000-0005-0000-0000-000006300000}"/>
    <cellStyle name="Normal 11 9 2" xfId="12222" xr:uid="{00000000-0005-0000-0000-000007300000}"/>
    <cellStyle name="Normal 11 9 3" xfId="12223" xr:uid="{00000000-0005-0000-0000-000008300000}"/>
    <cellStyle name="Normal 110" xfId="12224" xr:uid="{00000000-0005-0000-0000-000009300000}"/>
    <cellStyle name="Normal 110 2" xfId="12225" xr:uid="{00000000-0005-0000-0000-00000A300000}"/>
    <cellStyle name="Normal 111" xfId="12226" xr:uid="{00000000-0005-0000-0000-00000B300000}"/>
    <cellStyle name="Normal 111 2" xfId="12227" xr:uid="{00000000-0005-0000-0000-00000C300000}"/>
    <cellStyle name="Normal 112" xfId="12228" xr:uid="{00000000-0005-0000-0000-00000D300000}"/>
    <cellStyle name="Normal 112 2" xfId="12229" xr:uid="{00000000-0005-0000-0000-00000E300000}"/>
    <cellStyle name="Normal 113" xfId="12230" xr:uid="{00000000-0005-0000-0000-00000F300000}"/>
    <cellStyle name="Normal 113 2" xfId="12231" xr:uid="{00000000-0005-0000-0000-000010300000}"/>
    <cellStyle name="Normal 114" xfId="12232" xr:uid="{00000000-0005-0000-0000-000011300000}"/>
    <cellStyle name="Normal 114 2" xfId="12233" xr:uid="{00000000-0005-0000-0000-000012300000}"/>
    <cellStyle name="Normal 115" xfId="12234" xr:uid="{00000000-0005-0000-0000-000013300000}"/>
    <cellStyle name="Normal 115 2" xfId="12235" xr:uid="{00000000-0005-0000-0000-000014300000}"/>
    <cellStyle name="Normal 116" xfId="12236" xr:uid="{00000000-0005-0000-0000-000015300000}"/>
    <cellStyle name="Normal 117" xfId="12237" xr:uid="{00000000-0005-0000-0000-000016300000}"/>
    <cellStyle name="Normal 118" xfId="12238" xr:uid="{00000000-0005-0000-0000-000017300000}"/>
    <cellStyle name="Normal 119" xfId="12239" xr:uid="{00000000-0005-0000-0000-000018300000}"/>
    <cellStyle name="Normal 12" xfId="12240" xr:uid="{00000000-0005-0000-0000-000019300000}"/>
    <cellStyle name="Normal 12 10" xfId="12241" xr:uid="{00000000-0005-0000-0000-00001A300000}"/>
    <cellStyle name="Normal 12 10 2" xfId="12242" xr:uid="{00000000-0005-0000-0000-00001B300000}"/>
    <cellStyle name="Normal 12 11" xfId="12243" xr:uid="{00000000-0005-0000-0000-00001C300000}"/>
    <cellStyle name="Normal 12 11 2" xfId="12244" xr:uid="{00000000-0005-0000-0000-00001D300000}"/>
    <cellStyle name="Normal 12 12" xfId="12245" xr:uid="{00000000-0005-0000-0000-00001E300000}"/>
    <cellStyle name="Normal 12 12 2" xfId="12246" xr:uid="{00000000-0005-0000-0000-00001F300000}"/>
    <cellStyle name="Normal 12 13" xfId="12247" xr:uid="{00000000-0005-0000-0000-000020300000}"/>
    <cellStyle name="Normal 12 13 2" xfId="12248" xr:uid="{00000000-0005-0000-0000-000021300000}"/>
    <cellStyle name="Normal 12 2" xfId="12249" xr:uid="{00000000-0005-0000-0000-000022300000}"/>
    <cellStyle name="Normal 12 2 2" xfId="12250" xr:uid="{00000000-0005-0000-0000-000023300000}"/>
    <cellStyle name="Normal 12 2 2 2" xfId="12251" xr:uid="{00000000-0005-0000-0000-000024300000}"/>
    <cellStyle name="Normal 12 2 2 2 2" xfId="12252" xr:uid="{00000000-0005-0000-0000-000025300000}"/>
    <cellStyle name="Normal 12 2 2 3" xfId="12253" xr:uid="{00000000-0005-0000-0000-000026300000}"/>
    <cellStyle name="Normal 12 2 2 3 2" xfId="12254" xr:uid="{00000000-0005-0000-0000-000027300000}"/>
    <cellStyle name="Normal 12 2 2 4" xfId="12255" xr:uid="{00000000-0005-0000-0000-000028300000}"/>
    <cellStyle name="Normal 12 2 2 5" xfId="12256" xr:uid="{00000000-0005-0000-0000-000029300000}"/>
    <cellStyle name="Normal 12 2 3" xfId="12257" xr:uid="{00000000-0005-0000-0000-00002A300000}"/>
    <cellStyle name="Normal 12 2 3 2" xfId="12258" xr:uid="{00000000-0005-0000-0000-00002B300000}"/>
    <cellStyle name="Normal 12 2 3 3" xfId="12259" xr:uid="{00000000-0005-0000-0000-00002C300000}"/>
    <cellStyle name="Normal 12 2 4" xfId="12260" xr:uid="{00000000-0005-0000-0000-00002D300000}"/>
    <cellStyle name="Normal 12 2 4 2" xfId="12261" xr:uid="{00000000-0005-0000-0000-00002E300000}"/>
    <cellStyle name="Normal 12 2 5" xfId="12262" xr:uid="{00000000-0005-0000-0000-00002F300000}"/>
    <cellStyle name="Normal 12 2 5 2" xfId="12263" xr:uid="{00000000-0005-0000-0000-000030300000}"/>
    <cellStyle name="Normal 12 2 6" xfId="12264" xr:uid="{00000000-0005-0000-0000-000031300000}"/>
    <cellStyle name="Normal 12 3" xfId="12265" xr:uid="{00000000-0005-0000-0000-000032300000}"/>
    <cellStyle name="Normal 12 3 2" xfId="12266" xr:uid="{00000000-0005-0000-0000-000033300000}"/>
    <cellStyle name="Normal 12 3 2 2" xfId="12267" xr:uid="{00000000-0005-0000-0000-000034300000}"/>
    <cellStyle name="Normal 12 3 2 2 2" xfId="12268" xr:uid="{00000000-0005-0000-0000-000035300000}"/>
    <cellStyle name="Normal 12 3 2 3" xfId="12269" xr:uid="{00000000-0005-0000-0000-000036300000}"/>
    <cellStyle name="Normal 12 3 2 3 2" xfId="12270" xr:uid="{00000000-0005-0000-0000-000037300000}"/>
    <cellStyle name="Normal 12 3 2 4" xfId="12271" xr:uid="{00000000-0005-0000-0000-000038300000}"/>
    <cellStyle name="Normal 12 3 3" xfId="12272" xr:uid="{00000000-0005-0000-0000-000039300000}"/>
    <cellStyle name="Normal 12 3 3 2" xfId="12273" xr:uid="{00000000-0005-0000-0000-00003A300000}"/>
    <cellStyle name="Normal 12 3 4" xfId="12274" xr:uid="{00000000-0005-0000-0000-00003B300000}"/>
    <cellStyle name="Normal 12 3 4 2" xfId="12275" xr:uid="{00000000-0005-0000-0000-00003C300000}"/>
    <cellStyle name="Normal 12 3 5" xfId="12276" xr:uid="{00000000-0005-0000-0000-00003D300000}"/>
    <cellStyle name="Normal 12 4" xfId="12277" xr:uid="{00000000-0005-0000-0000-00003E300000}"/>
    <cellStyle name="Normal 12 4 2" xfId="12278" xr:uid="{00000000-0005-0000-0000-00003F300000}"/>
    <cellStyle name="Normal 12 4 2 2" xfId="12279" xr:uid="{00000000-0005-0000-0000-000040300000}"/>
    <cellStyle name="Normal 12 4 3" xfId="12280" xr:uid="{00000000-0005-0000-0000-000041300000}"/>
    <cellStyle name="Normal 12 4 4" xfId="12281" xr:uid="{00000000-0005-0000-0000-000042300000}"/>
    <cellStyle name="Normal 12 4 5" xfId="12282" xr:uid="{00000000-0005-0000-0000-000043300000}"/>
    <cellStyle name="Normal 12 5" xfId="12283" xr:uid="{00000000-0005-0000-0000-000044300000}"/>
    <cellStyle name="Normal 12 5 2" xfId="12284" xr:uid="{00000000-0005-0000-0000-000045300000}"/>
    <cellStyle name="Normal 12 5 2 2" xfId="12285" xr:uid="{00000000-0005-0000-0000-000046300000}"/>
    <cellStyle name="Normal 12 5 3" xfId="12286" xr:uid="{00000000-0005-0000-0000-000047300000}"/>
    <cellStyle name="Normal 12 5 4" xfId="12287" xr:uid="{00000000-0005-0000-0000-000048300000}"/>
    <cellStyle name="Normal 12 5 5" xfId="12288" xr:uid="{00000000-0005-0000-0000-000049300000}"/>
    <cellStyle name="Normal 12 6" xfId="12289" xr:uid="{00000000-0005-0000-0000-00004A300000}"/>
    <cellStyle name="Normal 12 6 2" xfId="12290" xr:uid="{00000000-0005-0000-0000-00004B300000}"/>
    <cellStyle name="Normal 12 6 3" xfId="12291" xr:uid="{00000000-0005-0000-0000-00004C300000}"/>
    <cellStyle name="Normal 12 7" xfId="12292" xr:uid="{00000000-0005-0000-0000-00004D300000}"/>
    <cellStyle name="Normal 12 7 2" xfId="12293" xr:uid="{00000000-0005-0000-0000-00004E300000}"/>
    <cellStyle name="Normal 12 8" xfId="12294" xr:uid="{00000000-0005-0000-0000-00004F300000}"/>
    <cellStyle name="Normal 12 8 2" xfId="12295" xr:uid="{00000000-0005-0000-0000-000050300000}"/>
    <cellStyle name="Normal 12 8 2 2" xfId="12296" xr:uid="{00000000-0005-0000-0000-000051300000}"/>
    <cellStyle name="Normal 12 8 3" xfId="12297" xr:uid="{00000000-0005-0000-0000-000052300000}"/>
    <cellStyle name="Normal 12 8 3 2" xfId="12298" xr:uid="{00000000-0005-0000-0000-000053300000}"/>
    <cellStyle name="Normal 12 8 4" xfId="12299" xr:uid="{00000000-0005-0000-0000-000054300000}"/>
    <cellStyle name="Normal 12 9" xfId="12300" xr:uid="{00000000-0005-0000-0000-000055300000}"/>
    <cellStyle name="Normal 12 9 2" xfId="12301" xr:uid="{00000000-0005-0000-0000-000056300000}"/>
    <cellStyle name="Normal 120" xfId="12302" xr:uid="{00000000-0005-0000-0000-000057300000}"/>
    <cellStyle name="Normal 121" xfId="12303" xr:uid="{00000000-0005-0000-0000-000058300000}"/>
    <cellStyle name="Normal 121 2" xfId="12304" xr:uid="{00000000-0005-0000-0000-000059300000}"/>
    <cellStyle name="Normal 122" xfId="12305" xr:uid="{00000000-0005-0000-0000-00005A300000}"/>
    <cellStyle name="Normal 122 2" xfId="12306" xr:uid="{00000000-0005-0000-0000-00005B300000}"/>
    <cellStyle name="Normal 123" xfId="12307" xr:uid="{00000000-0005-0000-0000-00005C300000}"/>
    <cellStyle name="Normal 123 2" xfId="12308" xr:uid="{00000000-0005-0000-0000-00005D300000}"/>
    <cellStyle name="Normal 124" xfId="12309" xr:uid="{00000000-0005-0000-0000-00005E300000}"/>
    <cellStyle name="Normal 125" xfId="12310" xr:uid="{00000000-0005-0000-0000-00005F300000}"/>
    <cellStyle name="Normal 126" xfId="12311" xr:uid="{00000000-0005-0000-0000-000060300000}"/>
    <cellStyle name="Normal 127" xfId="12312" xr:uid="{00000000-0005-0000-0000-000061300000}"/>
    <cellStyle name="Normal 128" xfId="12313" xr:uid="{00000000-0005-0000-0000-000062300000}"/>
    <cellStyle name="Normal 129" xfId="12314" xr:uid="{00000000-0005-0000-0000-000063300000}"/>
    <cellStyle name="Normal 129 2" xfId="12315" xr:uid="{00000000-0005-0000-0000-000064300000}"/>
    <cellStyle name="Normal 13" xfId="12316" xr:uid="{00000000-0005-0000-0000-000065300000}"/>
    <cellStyle name="Normal 13 2" xfId="12317" xr:uid="{00000000-0005-0000-0000-000066300000}"/>
    <cellStyle name="Normal 13 2 2" xfId="12318" xr:uid="{00000000-0005-0000-0000-000067300000}"/>
    <cellStyle name="Normal 13 2 2 2" xfId="12319" xr:uid="{00000000-0005-0000-0000-000068300000}"/>
    <cellStyle name="Normal 13 2 3" xfId="12320" xr:uid="{00000000-0005-0000-0000-000069300000}"/>
    <cellStyle name="Normal 13 2 3 2" xfId="12321" xr:uid="{00000000-0005-0000-0000-00006A300000}"/>
    <cellStyle name="Normal 13 3" xfId="12322" xr:uid="{00000000-0005-0000-0000-00006B300000}"/>
    <cellStyle name="Normal 13 3 2" xfId="12323" xr:uid="{00000000-0005-0000-0000-00006C300000}"/>
    <cellStyle name="Normal 13 3 3" xfId="12324" xr:uid="{00000000-0005-0000-0000-00006D300000}"/>
    <cellStyle name="Normal 13 4" xfId="12325" xr:uid="{00000000-0005-0000-0000-00006E300000}"/>
    <cellStyle name="Normal 13 4 2" xfId="12326" xr:uid="{00000000-0005-0000-0000-00006F300000}"/>
    <cellStyle name="Normal 13 5" xfId="12327" xr:uid="{00000000-0005-0000-0000-000070300000}"/>
    <cellStyle name="Normal 13 5 2" xfId="12328" xr:uid="{00000000-0005-0000-0000-000071300000}"/>
    <cellStyle name="Normal 13 6" xfId="12329" xr:uid="{00000000-0005-0000-0000-000072300000}"/>
    <cellStyle name="Normal 13 6 2" xfId="12330" xr:uid="{00000000-0005-0000-0000-000073300000}"/>
    <cellStyle name="Normal 13 7" xfId="12331" xr:uid="{00000000-0005-0000-0000-000074300000}"/>
    <cellStyle name="Normal 13 7 2" xfId="12332" xr:uid="{00000000-0005-0000-0000-000075300000}"/>
    <cellStyle name="Normal 130" xfId="12333" xr:uid="{00000000-0005-0000-0000-000076300000}"/>
    <cellStyle name="Normal 130 2" xfId="12334" xr:uid="{00000000-0005-0000-0000-000077300000}"/>
    <cellStyle name="Normal 131" xfId="12335" xr:uid="{00000000-0005-0000-0000-000078300000}"/>
    <cellStyle name="Normal 131 2" xfId="12336" xr:uid="{00000000-0005-0000-0000-000079300000}"/>
    <cellStyle name="Normal 131 3" xfId="12337" xr:uid="{00000000-0005-0000-0000-00007A300000}"/>
    <cellStyle name="Normal 132" xfId="12338" xr:uid="{00000000-0005-0000-0000-00007B300000}"/>
    <cellStyle name="Normal 132 2" xfId="12339" xr:uid="{00000000-0005-0000-0000-00007C300000}"/>
    <cellStyle name="Normal 133" xfId="12340" xr:uid="{00000000-0005-0000-0000-00007D300000}"/>
    <cellStyle name="Normal 133 2" xfId="12341" xr:uid="{00000000-0005-0000-0000-00007E300000}"/>
    <cellStyle name="Normal 134" xfId="12342" xr:uid="{00000000-0005-0000-0000-00007F300000}"/>
    <cellStyle name="Normal 135" xfId="12343" xr:uid="{00000000-0005-0000-0000-000080300000}"/>
    <cellStyle name="Normal 135 2" xfId="12344" xr:uid="{00000000-0005-0000-0000-000081300000}"/>
    <cellStyle name="Normal 136" xfId="12345" xr:uid="{00000000-0005-0000-0000-000082300000}"/>
    <cellStyle name="Normal 136 2" xfId="12346" xr:uid="{00000000-0005-0000-0000-000083300000}"/>
    <cellStyle name="Normal 137" xfId="12347" xr:uid="{00000000-0005-0000-0000-000084300000}"/>
    <cellStyle name="Normal 138" xfId="12348" xr:uid="{00000000-0005-0000-0000-000085300000}"/>
    <cellStyle name="Normal 139" xfId="12349" xr:uid="{00000000-0005-0000-0000-000086300000}"/>
    <cellStyle name="Normal 14" xfId="12350" xr:uid="{00000000-0005-0000-0000-000087300000}"/>
    <cellStyle name="Normal 14 10" xfId="12351" xr:uid="{00000000-0005-0000-0000-000088300000}"/>
    <cellStyle name="Normal 14 10 2" xfId="12352" xr:uid="{00000000-0005-0000-0000-000089300000}"/>
    <cellStyle name="Normal 14 11" xfId="12353" xr:uid="{00000000-0005-0000-0000-00008A300000}"/>
    <cellStyle name="Normal 14 11 2" xfId="12354" xr:uid="{00000000-0005-0000-0000-00008B300000}"/>
    <cellStyle name="Normal 14 12" xfId="12355" xr:uid="{00000000-0005-0000-0000-00008C300000}"/>
    <cellStyle name="Normal 14 12 2" xfId="12356" xr:uid="{00000000-0005-0000-0000-00008D300000}"/>
    <cellStyle name="Normal 14 13" xfId="12357" xr:uid="{00000000-0005-0000-0000-00008E300000}"/>
    <cellStyle name="Normal 14 13 2" xfId="12358" xr:uid="{00000000-0005-0000-0000-00008F300000}"/>
    <cellStyle name="Normal 14 14" xfId="12359" xr:uid="{00000000-0005-0000-0000-000090300000}"/>
    <cellStyle name="Normal 14 14 2" xfId="12360" xr:uid="{00000000-0005-0000-0000-000091300000}"/>
    <cellStyle name="Normal 14 2" xfId="12361" xr:uid="{00000000-0005-0000-0000-000092300000}"/>
    <cellStyle name="Normal 14 2 2" xfId="12362" xr:uid="{00000000-0005-0000-0000-000093300000}"/>
    <cellStyle name="Normal 14 2 2 2" xfId="12363" xr:uid="{00000000-0005-0000-0000-000094300000}"/>
    <cellStyle name="Normal 14 2 2 2 2" xfId="12364" xr:uid="{00000000-0005-0000-0000-000095300000}"/>
    <cellStyle name="Normal 14 2 2 3" xfId="12365" xr:uid="{00000000-0005-0000-0000-000096300000}"/>
    <cellStyle name="Normal 14 2 2 3 2" xfId="12366" xr:uid="{00000000-0005-0000-0000-000097300000}"/>
    <cellStyle name="Normal 14 2 2 4" xfId="12367" xr:uid="{00000000-0005-0000-0000-000098300000}"/>
    <cellStyle name="Normal 14 2 3" xfId="12368" xr:uid="{00000000-0005-0000-0000-000099300000}"/>
    <cellStyle name="Normal 14 2 3 2" xfId="12369" xr:uid="{00000000-0005-0000-0000-00009A300000}"/>
    <cellStyle name="Normal 14 2 4" xfId="12370" xr:uid="{00000000-0005-0000-0000-00009B300000}"/>
    <cellStyle name="Normal 14 2 4 2" xfId="12371" xr:uid="{00000000-0005-0000-0000-00009C300000}"/>
    <cellStyle name="Normal 14 2 5" xfId="12372" xr:uid="{00000000-0005-0000-0000-00009D300000}"/>
    <cellStyle name="Normal 14 2 6" xfId="12373" xr:uid="{00000000-0005-0000-0000-00009E300000}"/>
    <cellStyle name="Normal 14 3" xfId="12374" xr:uid="{00000000-0005-0000-0000-00009F300000}"/>
    <cellStyle name="Normal 14 3 2" xfId="12375" xr:uid="{00000000-0005-0000-0000-0000A0300000}"/>
    <cellStyle name="Normal 14 3 2 2" xfId="12376" xr:uid="{00000000-0005-0000-0000-0000A1300000}"/>
    <cellStyle name="Normal 14 3 2 2 2" xfId="12377" xr:uid="{00000000-0005-0000-0000-0000A2300000}"/>
    <cellStyle name="Normal 14 3 2 3" xfId="12378" xr:uid="{00000000-0005-0000-0000-0000A3300000}"/>
    <cellStyle name="Normal 14 3 2 3 2" xfId="12379" xr:uid="{00000000-0005-0000-0000-0000A4300000}"/>
    <cellStyle name="Normal 14 3 2 4" xfId="12380" xr:uid="{00000000-0005-0000-0000-0000A5300000}"/>
    <cellStyle name="Normal 14 3 3" xfId="12381" xr:uid="{00000000-0005-0000-0000-0000A6300000}"/>
    <cellStyle name="Normal 14 3 3 2" xfId="12382" xr:uid="{00000000-0005-0000-0000-0000A7300000}"/>
    <cellStyle name="Normal 14 3 4" xfId="12383" xr:uid="{00000000-0005-0000-0000-0000A8300000}"/>
    <cellStyle name="Normal 14 3 4 2" xfId="12384" xr:uid="{00000000-0005-0000-0000-0000A9300000}"/>
    <cellStyle name="Normal 14 3 5" xfId="12385" xr:uid="{00000000-0005-0000-0000-0000AA300000}"/>
    <cellStyle name="Normal 14 4" xfId="12386" xr:uid="{00000000-0005-0000-0000-0000AB300000}"/>
    <cellStyle name="Normal 14 4 2" xfId="12387" xr:uid="{00000000-0005-0000-0000-0000AC300000}"/>
    <cellStyle name="Normal 14 4 2 2" xfId="12388" xr:uid="{00000000-0005-0000-0000-0000AD300000}"/>
    <cellStyle name="Normal 14 4 3" xfId="12389" xr:uid="{00000000-0005-0000-0000-0000AE300000}"/>
    <cellStyle name="Normal 14 4 4" xfId="12390" xr:uid="{00000000-0005-0000-0000-0000AF300000}"/>
    <cellStyle name="Normal 14 5" xfId="12391" xr:uid="{00000000-0005-0000-0000-0000B0300000}"/>
    <cellStyle name="Normal 14 5 2" xfId="12392" xr:uid="{00000000-0005-0000-0000-0000B1300000}"/>
    <cellStyle name="Normal 14 5 2 2" xfId="12393" xr:uid="{00000000-0005-0000-0000-0000B2300000}"/>
    <cellStyle name="Normal 14 5 3" xfId="12394" xr:uid="{00000000-0005-0000-0000-0000B3300000}"/>
    <cellStyle name="Normal 14 5 4" xfId="12395" xr:uid="{00000000-0005-0000-0000-0000B4300000}"/>
    <cellStyle name="Normal 14 6" xfId="12396" xr:uid="{00000000-0005-0000-0000-0000B5300000}"/>
    <cellStyle name="Normal 14 6 2" xfId="12397" xr:uid="{00000000-0005-0000-0000-0000B6300000}"/>
    <cellStyle name="Normal 14 7" xfId="12398" xr:uid="{00000000-0005-0000-0000-0000B7300000}"/>
    <cellStyle name="Normal 14 7 2" xfId="12399" xr:uid="{00000000-0005-0000-0000-0000B8300000}"/>
    <cellStyle name="Normal 14 8" xfId="12400" xr:uid="{00000000-0005-0000-0000-0000B9300000}"/>
    <cellStyle name="Normal 14 8 2" xfId="12401" xr:uid="{00000000-0005-0000-0000-0000BA300000}"/>
    <cellStyle name="Normal 14 9" xfId="12402" xr:uid="{00000000-0005-0000-0000-0000BB300000}"/>
    <cellStyle name="Normal 14 9 2" xfId="12403" xr:uid="{00000000-0005-0000-0000-0000BC300000}"/>
    <cellStyle name="Normal 14 9 2 2" xfId="12404" xr:uid="{00000000-0005-0000-0000-0000BD300000}"/>
    <cellStyle name="Normal 14 9 3" xfId="12405" xr:uid="{00000000-0005-0000-0000-0000BE300000}"/>
    <cellStyle name="Normal 14 9 3 2" xfId="12406" xr:uid="{00000000-0005-0000-0000-0000BF300000}"/>
    <cellStyle name="Normal 14 9 4" xfId="12407" xr:uid="{00000000-0005-0000-0000-0000C0300000}"/>
    <cellStyle name="Normal 14_KY NBV" xfId="12408" xr:uid="{00000000-0005-0000-0000-0000C1300000}"/>
    <cellStyle name="Normal 140" xfId="12409" xr:uid="{00000000-0005-0000-0000-0000C2300000}"/>
    <cellStyle name="Normal 141" xfId="12410" xr:uid="{00000000-0005-0000-0000-0000C3300000}"/>
    <cellStyle name="Normal 142" xfId="12411" xr:uid="{00000000-0005-0000-0000-0000C4300000}"/>
    <cellStyle name="Normal 143" xfId="12412" xr:uid="{00000000-0005-0000-0000-0000C5300000}"/>
    <cellStyle name="Normal 144" xfId="12413" xr:uid="{00000000-0005-0000-0000-0000C6300000}"/>
    <cellStyle name="Normal 145" xfId="12414" xr:uid="{00000000-0005-0000-0000-0000C7300000}"/>
    <cellStyle name="Normal 146" xfId="12415" xr:uid="{00000000-0005-0000-0000-0000C8300000}"/>
    <cellStyle name="Normal 147" xfId="85" xr:uid="{00000000-0005-0000-0000-0000C9300000}"/>
    <cellStyle name="Normal 148" xfId="48303" xr:uid="{00000000-0005-0000-0000-0000CA300000}"/>
    <cellStyle name="Normal 15" xfId="12416" xr:uid="{00000000-0005-0000-0000-0000CB300000}"/>
    <cellStyle name="Normal 15 10" xfId="12417" xr:uid="{00000000-0005-0000-0000-0000CC300000}"/>
    <cellStyle name="Normal 15 10 2" xfId="12418" xr:uid="{00000000-0005-0000-0000-0000CD300000}"/>
    <cellStyle name="Normal 15 2" xfId="12419" xr:uid="{00000000-0005-0000-0000-0000CE300000}"/>
    <cellStyle name="Normal 15 2 2" xfId="12420" xr:uid="{00000000-0005-0000-0000-0000CF300000}"/>
    <cellStyle name="Normal 15 2 2 2" xfId="12421" xr:uid="{00000000-0005-0000-0000-0000D0300000}"/>
    <cellStyle name="Normal 15 2 2 2 2" xfId="12422" xr:uid="{00000000-0005-0000-0000-0000D1300000}"/>
    <cellStyle name="Normal 15 2 2 2 2 2" xfId="12423" xr:uid="{00000000-0005-0000-0000-0000D2300000}"/>
    <cellStyle name="Normal 15 2 2 2 3" xfId="12424" xr:uid="{00000000-0005-0000-0000-0000D3300000}"/>
    <cellStyle name="Normal 15 2 2 2 4" xfId="12425" xr:uid="{00000000-0005-0000-0000-0000D4300000}"/>
    <cellStyle name="Normal 15 2 2 3" xfId="12426" xr:uid="{00000000-0005-0000-0000-0000D5300000}"/>
    <cellStyle name="Normal 15 2 2 3 2" xfId="12427" xr:uid="{00000000-0005-0000-0000-0000D6300000}"/>
    <cellStyle name="Normal 15 2 2 3 3" xfId="12428" xr:uid="{00000000-0005-0000-0000-0000D7300000}"/>
    <cellStyle name="Normal 15 2 2 4" xfId="12429" xr:uid="{00000000-0005-0000-0000-0000D8300000}"/>
    <cellStyle name="Normal 15 2 2 5" xfId="12430" xr:uid="{00000000-0005-0000-0000-0000D9300000}"/>
    <cellStyle name="Normal 15 2 3" xfId="12431" xr:uid="{00000000-0005-0000-0000-0000DA300000}"/>
    <cellStyle name="Normal 15 2 3 2" xfId="12432" xr:uid="{00000000-0005-0000-0000-0000DB300000}"/>
    <cellStyle name="Normal 15 2 3 2 2" xfId="12433" xr:uid="{00000000-0005-0000-0000-0000DC300000}"/>
    <cellStyle name="Normal 15 2 3 3" xfId="12434" xr:uid="{00000000-0005-0000-0000-0000DD300000}"/>
    <cellStyle name="Normal 15 2 3 4" xfId="12435" xr:uid="{00000000-0005-0000-0000-0000DE300000}"/>
    <cellStyle name="Normal 15 2 4" xfId="12436" xr:uid="{00000000-0005-0000-0000-0000DF300000}"/>
    <cellStyle name="Normal 15 2 4 2" xfId="12437" xr:uid="{00000000-0005-0000-0000-0000E0300000}"/>
    <cellStyle name="Normal 15 2 4 3" xfId="12438" xr:uid="{00000000-0005-0000-0000-0000E1300000}"/>
    <cellStyle name="Normal 15 2 5" xfId="12439" xr:uid="{00000000-0005-0000-0000-0000E2300000}"/>
    <cellStyle name="Normal 15 2 5 2" xfId="12440" xr:uid="{00000000-0005-0000-0000-0000E3300000}"/>
    <cellStyle name="Normal 15 2 6" xfId="12441" xr:uid="{00000000-0005-0000-0000-0000E4300000}"/>
    <cellStyle name="Normal 15 3" xfId="12442" xr:uid="{00000000-0005-0000-0000-0000E5300000}"/>
    <cellStyle name="Normal 15 3 2" xfId="12443" xr:uid="{00000000-0005-0000-0000-0000E6300000}"/>
    <cellStyle name="Normal 15 3 2 2" xfId="12444" xr:uid="{00000000-0005-0000-0000-0000E7300000}"/>
    <cellStyle name="Normal 15 3 2 2 2" xfId="12445" xr:uid="{00000000-0005-0000-0000-0000E8300000}"/>
    <cellStyle name="Normal 15 3 2 2 2 2" xfId="12446" xr:uid="{00000000-0005-0000-0000-0000E9300000}"/>
    <cellStyle name="Normal 15 3 2 2 3" xfId="12447" xr:uid="{00000000-0005-0000-0000-0000EA300000}"/>
    <cellStyle name="Normal 15 3 2 2 4" xfId="12448" xr:uid="{00000000-0005-0000-0000-0000EB300000}"/>
    <cellStyle name="Normal 15 3 2 3" xfId="12449" xr:uid="{00000000-0005-0000-0000-0000EC300000}"/>
    <cellStyle name="Normal 15 3 2 3 2" xfId="12450" xr:uid="{00000000-0005-0000-0000-0000ED300000}"/>
    <cellStyle name="Normal 15 3 2 3 3" xfId="12451" xr:uid="{00000000-0005-0000-0000-0000EE300000}"/>
    <cellStyle name="Normal 15 3 2 4" xfId="12452" xr:uid="{00000000-0005-0000-0000-0000EF300000}"/>
    <cellStyle name="Normal 15 3 2 5" xfId="12453" xr:uid="{00000000-0005-0000-0000-0000F0300000}"/>
    <cellStyle name="Normal 15 3 3" xfId="12454" xr:uid="{00000000-0005-0000-0000-0000F1300000}"/>
    <cellStyle name="Normal 15 3 3 2" xfId="12455" xr:uid="{00000000-0005-0000-0000-0000F2300000}"/>
    <cellStyle name="Normal 15 3 3 2 2" xfId="12456" xr:uid="{00000000-0005-0000-0000-0000F3300000}"/>
    <cellStyle name="Normal 15 3 3 3" xfId="12457" xr:uid="{00000000-0005-0000-0000-0000F4300000}"/>
    <cellStyle name="Normal 15 3 3 4" xfId="12458" xr:uid="{00000000-0005-0000-0000-0000F5300000}"/>
    <cellStyle name="Normal 15 3 4" xfId="12459" xr:uid="{00000000-0005-0000-0000-0000F6300000}"/>
    <cellStyle name="Normal 15 3 4 2" xfId="12460" xr:uid="{00000000-0005-0000-0000-0000F7300000}"/>
    <cellStyle name="Normal 15 3 4 3" xfId="12461" xr:uid="{00000000-0005-0000-0000-0000F8300000}"/>
    <cellStyle name="Normal 15 3 5" xfId="12462" xr:uid="{00000000-0005-0000-0000-0000F9300000}"/>
    <cellStyle name="Normal 15 3 5 2" xfId="12463" xr:uid="{00000000-0005-0000-0000-0000FA300000}"/>
    <cellStyle name="Normal 15 3 6" xfId="12464" xr:uid="{00000000-0005-0000-0000-0000FB300000}"/>
    <cellStyle name="Normal 15 4" xfId="12465" xr:uid="{00000000-0005-0000-0000-0000FC300000}"/>
    <cellStyle name="Normal 15 4 2" xfId="12466" xr:uid="{00000000-0005-0000-0000-0000FD300000}"/>
    <cellStyle name="Normal 15 4 2 2" xfId="12467" xr:uid="{00000000-0005-0000-0000-0000FE300000}"/>
    <cellStyle name="Normal 15 4 2 2 2" xfId="12468" xr:uid="{00000000-0005-0000-0000-0000FF300000}"/>
    <cellStyle name="Normal 15 4 2 3" xfId="12469" xr:uid="{00000000-0005-0000-0000-000000310000}"/>
    <cellStyle name="Normal 15 4 3" xfId="12470" xr:uid="{00000000-0005-0000-0000-000001310000}"/>
    <cellStyle name="Normal 15 4 3 2" xfId="12471" xr:uid="{00000000-0005-0000-0000-000002310000}"/>
    <cellStyle name="Normal 15 4 4" xfId="12472" xr:uid="{00000000-0005-0000-0000-000003310000}"/>
    <cellStyle name="Normal 15 4 5" xfId="12473" xr:uid="{00000000-0005-0000-0000-000004310000}"/>
    <cellStyle name="Normal 15 5" xfId="12474" xr:uid="{00000000-0005-0000-0000-000005310000}"/>
    <cellStyle name="Normal 15 5 2" xfId="12475" xr:uid="{00000000-0005-0000-0000-000006310000}"/>
    <cellStyle name="Normal 15 5 2 2" xfId="12476" xr:uid="{00000000-0005-0000-0000-000007310000}"/>
    <cellStyle name="Normal 15 5 3" xfId="12477" xr:uid="{00000000-0005-0000-0000-000008310000}"/>
    <cellStyle name="Normal 15 5 4" xfId="12478" xr:uid="{00000000-0005-0000-0000-000009310000}"/>
    <cellStyle name="Normal 15 6" xfId="12479" xr:uid="{00000000-0005-0000-0000-00000A310000}"/>
    <cellStyle name="Normal 15 6 2" xfId="12480" xr:uid="{00000000-0005-0000-0000-00000B310000}"/>
    <cellStyle name="Normal 15 6 3" xfId="12481" xr:uid="{00000000-0005-0000-0000-00000C310000}"/>
    <cellStyle name="Normal 15 7" xfId="12482" xr:uid="{00000000-0005-0000-0000-00000D310000}"/>
    <cellStyle name="Normal 15 7 2" xfId="12483" xr:uid="{00000000-0005-0000-0000-00000E310000}"/>
    <cellStyle name="Normal 15 8" xfId="12484" xr:uid="{00000000-0005-0000-0000-00000F310000}"/>
    <cellStyle name="Normal 15 8 2" xfId="12485" xr:uid="{00000000-0005-0000-0000-000010310000}"/>
    <cellStyle name="Normal 15 8 2 2" xfId="12486" xr:uid="{00000000-0005-0000-0000-000011310000}"/>
    <cellStyle name="Normal 15 8 3" xfId="12487" xr:uid="{00000000-0005-0000-0000-000012310000}"/>
    <cellStyle name="Normal 15 8 3 2" xfId="12488" xr:uid="{00000000-0005-0000-0000-000013310000}"/>
    <cellStyle name="Normal 15 8 4" xfId="12489" xr:uid="{00000000-0005-0000-0000-000014310000}"/>
    <cellStyle name="Normal 15 9" xfId="12490" xr:uid="{00000000-0005-0000-0000-000015310000}"/>
    <cellStyle name="Normal 15 9 2" xfId="12491" xr:uid="{00000000-0005-0000-0000-000016310000}"/>
    <cellStyle name="Normal 15_KY NBV" xfId="12492" xr:uid="{00000000-0005-0000-0000-000017310000}"/>
    <cellStyle name="Normal 150" xfId="12493" xr:uid="{00000000-0005-0000-0000-000018310000}"/>
    <cellStyle name="Normal 16" xfId="12494" xr:uid="{00000000-0005-0000-0000-000019310000}"/>
    <cellStyle name="Normal 16 2" xfId="12495" xr:uid="{00000000-0005-0000-0000-00001A310000}"/>
    <cellStyle name="Normal 16 2 2" xfId="12496" xr:uid="{00000000-0005-0000-0000-00001B310000}"/>
    <cellStyle name="Normal 16 2 2 2" xfId="12497" xr:uid="{00000000-0005-0000-0000-00001C310000}"/>
    <cellStyle name="Normal 16 2 2 3" xfId="12498" xr:uid="{00000000-0005-0000-0000-00001D310000}"/>
    <cellStyle name="Normal 16 2 3" xfId="12499" xr:uid="{00000000-0005-0000-0000-00001E310000}"/>
    <cellStyle name="Normal 16 2 4" xfId="12500" xr:uid="{00000000-0005-0000-0000-00001F310000}"/>
    <cellStyle name="Normal 16 2 5" xfId="12501" xr:uid="{00000000-0005-0000-0000-000020310000}"/>
    <cellStyle name="Normal 16 3" xfId="12502" xr:uid="{00000000-0005-0000-0000-000021310000}"/>
    <cellStyle name="Normal 16 3 2" xfId="12503" xr:uid="{00000000-0005-0000-0000-000022310000}"/>
    <cellStyle name="Normal 16 3 2 2" xfId="12504" xr:uid="{00000000-0005-0000-0000-000023310000}"/>
    <cellStyle name="Normal 16 3 2 3" xfId="12505" xr:uid="{00000000-0005-0000-0000-000024310000}"/>
    <cellStyle name="Normal 16 3 3" xfId="12506" xr:uid="{00000000-0005-0000-0000-000025310000}"/>
    <cellStyle name="Normal 16 4" xfId="12507" xr:uid="{00000000-0005-0000-0000-000026310000}"/>
    <cellStyle name="Normal 16 4 2" xfId="12508" xr:uid="{00000000-0005-0000-0000-000027310000}"/>
    <cellStyle name="Normal 16 4 2 2" xfId="12509" xr:uid="{00000000-0005-0000-0000-000028310000}"/>
    <cellStyle name="Normal 16 4 3" xfId="12510" xr:uid="{00000000-0005-0000-0000-000029310000}"/>
    <cellStyle name="Normal 16 4 4" xfId="12511" xr:uid="{00000000-0005-0000-0000-00002A310000}"/>
    <cellStyle name="Normal 16 5" xfId="12512" xr:uid="{00000000-0005-0000-0000-00002B310000}"/>
    <cellStyle name="Normal 16 6" xfId="12513" xr:uid="{00000000-0005-0000-0000-00002C310000}"/>
    <cellStyle name="Normal 16 7" xfId="12514" xr:uid="{00000000-0005-0000-0000-00002D310000}"/>
    <cellStyle name="Normal 17" xfId="12515" xr:uid="{00000000-0005-0000-0000-00002E310000}"/>
    <cellStyle name="Normal 17 2" xfId="12516" xr:uid="{00000000-0005-0000-0000-00002F310000}"/>
    <cellStyle name="Normal 17 2 2" xfId="12517" xr:uid="{00000000-0005-0000-0000-000030310000}"/>
    <cellStyle name="Normal 17 2 2 2" xfId="12518" xr:uid="{00000000-0005-0000-0000-000031310000}"/>
    <cellStyle name="Normal 17 2 2 3" xfId="12519" xr:uid="{00000000-0005-0000-0000-000032310000}"/>
    <cellStyle name="Normal 17 2 3" xfId="12520" xr:uid="{00000000-0005-0000-0000-000033310000}"/>
    <cellStyle name="Normal 17 2 4" xfId="12521" xr:uid="{00000000-0005-0000-0000-000034310000}"/>
    <cellStyle name="Normal 17 2 5" xfId="12522" xr:uid="{00000000-0005-0000-0000-000035310000}"/>
    <cellStyle name="Normal 17 2 6" xfId="12523" xr:uid="{00000000-0005-0000-0000-000036310000}"/>
    <cellStyle name="Normal 17 3" xfId="12524" xr:uid="{00000000-0005-0000-0000-000037310000}"/>
    <cellStyle name="Normal 17 3 2" xfId="12525" xr:uid="{00000000-0005-0000-0000-000038310000}"/>
    <cellStyle name="Normal 17 4" xfId="12526" xr:uid="{00000000-0005-0000-0000-000039310000}"/>
    <cellStyle name="Normal 17 4 2" xfId="12527" xr:uid="{00000000-0005-0000-0000-00003A310000}"/>
    <cellStyle name="Normal 17 5" xfId="12528" xr:uid="{00000000-0005-0000-0000-00003B310000}"/>
    <cellStyle name="Normal 17 6" xfId="12529" xr:uid="{00000000-0005-0000-0000-00003C310000}"/>
    <cellStyle name="Normal 17 7" xfId="12530" xr:uid="{00000000-0005-0000-0000-00003D310000}"/>
    <cellStyle name="Normal 17 8" xfId="12531" xr:uid="{00000000-0005-0000-0000-00003E310000}"/>
    <cellStyle name="Normal 17 8 2" xfId="12532" xr:uid="{00000000-0005-0000-0000-00003F310000}"/>
    <cellStyle name="Normal 17 9" xfId="12533" xr:uid="{00000000-0005-0000-0000-000040310000}"/>
    <cellStyle name="Normal 18" xfId="12534" xr:uid="{00000000-0005-0000-0000-000041310000}"/>
    <cellStyle name="Normal 18 2" xfId="12535" xr:uid="{00000000-0005-0000-0000-000042310000}"/>
    <cellStyle name="Normal 18 2 2" xfId="12536" xr:uid="{00000000-0005-0000-0000-000043310000}"/>
    <cellStyle name="Normal 18 2 2 2" xfId="12537" xr:uid="{00000000-0005-0000-0000-000044310000}"/>
    <cellStyle name="Normal 18 3" xfId="12538" xr:uid="{00000000-0005-0000-0000-000045310000}"/>
    <cellStyle name="Normal 18 3 2" xfId="12539" xr:uid="{00000000-0005-0000-0000-000046310000}"/>
    <cellStyle name="Normal 18 4" xfId="12540" xr:uid="{00000000-0005-0000-0000-000047310000}"/>
    <cellStyle name="Normal 18 4 2" xfId="12541" xr:uid="{00000000-0005-0000-0000-000048310000}"/>
    <cellStyle name="Normal 18 5" xfId="12542" xr:uid="{00000000-0005-0000-0000-000049310000}"/>
    <cellStyle name="Normal 18 6" xfId="12543" xr:uid="{00000000-0005-0000-0000-00004A310000}"/>
    <cellStyle name="Normal 19" xfId="12544" xr:uid="{00000000-0005-0000-0000-00004B310000}"/>
    <cellStyle name="Normal 19 2" xfId="12545" xr:uid="{00000000-0005-0000-0000-00004C310000}"/>
    <cellStyle name="Normal 19 2 2" xfId="12546" xr:uid="{00000000-0005-0000-0000-00004D310000}"/>
    <cellStyle name="Normal 19 3" xfId="12547" xr:uid="{00000000-0005-0000-0000-00004E310000}"/>
    <cellStyle name="Normal 19 3 2" xfId="12548" xr:uid="{00000000-0005-0000-0000-00004F310000}"/>
    <cellStyle name="Normal 19 4" xfId="12549" xr:uid="{00000000-0005-0000-0000-000050310000}"/>
    <cellStyle name="Normal 19 4 2" xfId="12550" xr:uid="{00000000-0005-0000-0000-000051310000}"/>
    <cellStyle name="Normal 19 5" xfId="12551" xr:uid="{00000000-0005-0000-0000-000052310000}"/>
    <cellStyle name="Normal 19 6" xfId="12552" xr:uid="{00000000-0005-0000-0000-000053310000}"/>
    <cellStyle name="Normal 2" xfId="65" xr:uid="{00000000-0005-0000-0000-000054310000}"/>
    <cellStyle name="Normal 2 10" xfId="12553" xr:uid="{00000000-0005-0000-0000-000055310000}"/>
    <cellStyle name="Normal 2 10 2" xfId="12554" xr:uid="{00000000-0005-0000-0000-000056310000}"/>
    <cellStyle name="Normal 2 10 2 2" xfId="12555" xr:uid="{00000000-0005-0000-0000-000057310000}"/>
    <cellStyle name="Normal 2 10 2 2 2" xfId="12556" xr:uid="{00000000-0005-0000-0000-000058310000}"/>
    <cellStyle name="Normal 2 10 2 3" xfId="12557" xr:uid="{00000000-0005-0000-0000-000059310000}"/>
    <cellStyle name="Normal 2 10 3" xfId="12558" xr:uid="{00000000-0005-0000-0000-00005A310000}"/>
    <cellStyle name="Normal 2 10 3 2" xfId="12559" xr:uid="{00000000-0005-0000-0000-00005B310000}"/>
    <cellStyle name="Normal 2 10 4" xfId="12560" xr:uid="{00000000-0005-0000-0000-00005C310000}"/>
    <cellStyle name="Normal 2 11" xfId="12561" xr:uid="{00000000-0005-0000-0000-00005D310000}"/>
    <cellStyle name="Normal 2 11 2" xfId="12562" xr:uid="{00000000-0005-0000-0000-00005E310000}"/>
    <cellStyle name="Normal 2 11 2 2" xfId="12563" xr:uid="{00000000-0005-0000-0000-00005F310000}"/>
    <cellStyle name="Normal 2 11 2 2 2" xfId="12564" xr:uid="{00000000-0005-0000-0000-000060310000}"/>
    <cellStyle name="Normal 2 11 2 3" xfId="12565" xr:uid="{00000000-0005-0000-0000-000061310000}"/>
    <cellStyle name="Normal 2 11 3" xfId="12566" xr:uid="{00000000-0005-0000-0000-000062310000}"/>
    <cellStyle name="Normal 2 11 3 2" xfId="12567" xr:uid="{00000000-0005-0000-0000-000063310000}"/>
    <cellStyle name="Normal 2 11 4" xfId="12568" xr:uid="{00000000-0005-0000-0000-000064310000}"/>
    <cellStyle name="Normal 2 12" xfId="12569" xr:uid="{00000000-0005-0000-0000-000065310000}"/>
    <cellStyle name="Normal 2 12 2" xfId="12570" xr:uid="{00000000-0005-0000-0000-000066310000}"/>
    <cellStyle name="Normal 2 12 2 2" xfId="12571" xr:uid="{00000000-0005-0000-0000-000067310000}"/>
    <cellStyle name="Normal 2 12 2 2 2" xfId="12572" xr:uid="{00000000-0005-0000-0000-000068310000}"/>
    <cellStyle name="Normal 2 12 2 2 3" xfId="12573" xr:uid="{00000000-0005-0000-0000-000069310000}"/>
    <cellStyle name="Normal 2 12 2 3" xfId="12574" xr:uid="{00000000-0005-0000-0000-00006A310000}"/>
    <cellStyle name="Normal 2 12 2 4" xfId="12575" xr:uid="{00000000-0005-0000-0000-00006B310000}"/>
    <cellStyle name="Normal 2 12 3" xfId="12576" xr:uid="{00000000-0005-0000-0000-00006C310000}"/>
    <cellStyle name="Normal 2 12 3 2" xfId="12577" xr:uid="{00000000-0005-0000-0000-00006D310000}"/>
    <cellStyle name="Normal 2 12 3 3" xfId="12578" xr:uid="{00000000-0005-0000-0000-00006E310000}"/>
    <cellStyle name="Normal 2 12 4" xfId="12579" xr:uid="{00000000-0005-0000-0000-00006F310000}"/>
    <cellStyle name="Normal 2 12 4 2" xfId="12580" xr:uid="{00000000-0005-0000-0000-000070310000}"/>
    <cellStyle name="Normal 2 12 4 3" xfId="12581" xr:uid="{00000000-0005-0000-0000-000071310000}"/>
    <cellStyle name="Normal 2 12 5" xfId="12582" xr:uid="{00000000-0005-0000-0000-000072310000}"/>
    <cellStyle name="Normal 2 12 6" xfId="12583" xr:uid="{00000000-0005-0000-0000-000073310000}"/>
    <cellStyle name="Normal 2 13" xfId="12584" xr:uid="{00000000-0005-0000-0000-000074310000}"/>
    <cellStyle name="Normal 2 13 2" xfId="12585" xr:uid="{00000000-0005-0000-0000-000075310000}"/>
    <cellStyle name="Normal 2 14" xfId="12586" xr:uid="{00000000-0005-0000-0000-000076310000}"/>
    <cellStyle name="Normal 2 14 2" xfId="12587" xr:uid="{00000000-0005-0000-0000-000077310000}"/>
    <cellStyle name="Normal 2 15" xfId="12588" xr:uid="{00000000-0005-0000-0000-000078310000}"/>
    <cellStyle name="Normal 2 16" xfId="12589" xr:uid="{00000000-0005-0000-0000-000079310000}"/>
    <cellStyle name="Normal 2 17" xfId="12590" xr:uid="{00000000-0005-0000-0000-00007A310000}"/>
    <cellStyle name="Normal 2 18" xfId="48572" xr:uid="{00000000-0005-0000-0000-00007B310000}"/>
    <cellStyle name="Normal 2 2" xfId="74" xr:uid="{00000000-0005-0000-0000-00007C310000}"/>
    <cellStyle name="Normal 2 2 2" xfId="12591" xr:uid="{00000000-0005-0000-0000-00007D310000}"/>
    <cellStyle name="Normal 2 2 2 10" xfId="12592" xr:uid="{00000000-0005-0000-0000-00007E310000}"/>
    <cellStyle name="Normal 2 2 2 10 2" xfId="12593" xr:uid="{00000000-0005-0000-0000-00007F310000}"/>
    <cellStyle name="Normal 2 2 2 10 2 2" xfId="12594" xr:uid="{00000000-0005-0000-0000-000080310000}"/>
    <cellStyle name="Normal 2 2 2 10 3" xfId="12595" xr:uid="{00000000-0005-0000-0000-000081310000}"/>
    <cellStyle name="Normal 2 2 2 10 3 2" xfId="12596" xr:uid="{00000000-0005-0000-0000-000082310000}"/>
    <cellStyle name="Normal 2 2 2 10 4" xfId="12597" xr:uid="{00000000-0005-0000-0000-000083310000}"/>
    <cellStyle name="Normal 2 2 2 10 4 2" xfId="12598" xr:uid="{00000000-0005-0000-0000-000084310000}"/>
    <cellStyle name="Normal 2 2 2 10 5" xfId="12599" xr:uid="{00000000-0005-0000-0000-000085310000}"/>
    <cellStyle name="Normal 2 2 2 10 6" xfId="12600" xr:uid="{00000000-0005-0000-0000-000086310000}"/>
    <cellStyle name="Normal 2 2 2 11" xfId="12601" xr:uid="{00000000-0005-0000-0000-000087310000}"/>
    <cellStyle name="Normal 2 2 2 11 2" xfId="12602" xr:uid="{00000000-0005-0000-0000-000088310000}"/>
    <cellStyle name="Normal 2 2 2 11 2 2" xfId="12603" xr:uid="{00000000-0005-0000-0000-000089310000}"/>
    <cellStyle name="Normal 2 2 2 11 3" xfId="12604" xr:uid="{00000000-0005-0000-0000-00008A310000}"/>
    <cellStyle name="Normal 2 2 2 11 3 2" xfId="12605" xr:uid="{00000000-0005-0000-0000-00008B310000}"/>
    <cellStyle name="Normal 2 2 2 11 4" xfId="12606" xr:uid="{00000000-0005-0000-0000-00008C310000}"/>
    <cellStyle name="Normal 2 2 2 11 4 2" xfId="12607" xr:uid="{00000000-0005-0000-0000-00008D310000}"/>
    <cellStyle name="Normal 2 2 2 11 5" xfId="12608" xr:uid="{00000000-0005-0000-0000-00008E310000}"/>
    <cellStyle name="Normal 2 2 2 11 6" xfId="12609" xr:uid="{00000000-0005-0000-0000-00008F310000}"/>
    <cellStyle name="Normal 2 2 2 12" xfId="12610" xr:uid="{00000000-0005-0000-0000-000090310000}"/>
    <cellStyle name="Normal 2 2 2 12 2" xfId="12611" xr:uid="{00000000-0005-0000-0000-000091310000}"/>
    <cellStyle name="Normal 2 2 2 12 2 2" xfId="12612" xr:uid="{00000000-0005-0000-0000-000092310000}"/>
    <cellStyle name="Normal 2 2 2 12 3" xfId="12613" xr:uid="{00000000-0005-0000-0000-000093310000}"/>
    <cellStyle name="Normal 2 2 2 12 3 2" xfId="12614" xr:uid="{00000000-0005-0000-0000-000094310000}"/>
    <cellStyle name="Normal 2 2 2 12 4" xfId="12615" xr:uid="{00000000-0005-0000-0000-000095310000}"/>
    <cellStyle name="Normal 2 2 2 12 5" xfId="12616" xr:uid="{00000000-0005-0000-0000-000096310000}"/>
    <cellStyle name="Normal 2 2 2 13" xfId="12617" xr:uid="{00000000-0005-0000-0000-000097310000}"/>
    <cellStyle name="Normal 2 2 2 13 2" xfId="12618" xr:uid="{00000000-0005-0000-0000-000098310000}"/>
    <cellStyle name="Normal 2 2 2 14" xfId="12619" xr:uid="{00000000-0005-0000-0000-000099310000}"/>
    <cellStyle name="Normal 2 2 2 14 2" xfId="12620" xr:uid="{00000000-0005-0000-0000-00009A310000}"/>
    <cellStyle name="Normal 2 2 2 15" xfId="12621" xr:uid="{00000000-0005-0000-0000-00009B310000}"/>
    <cellStyle name="Normal 2 2 2 15 2" xfId="12622" xr:uid="{00000000-0005-0000-0000-00009C310000}"/>
    <cellStyle name="Normal 2 2 2 16" xfId="12623" xr:uid="{00000000-0005-0000-0000-00009D310000}"/>
    <cellStyle name="Normal 2 2 2 17" xfId="12624" xr:uid="{00000000-0005-0000-0000-00009E310000}"/>
    <cellStyle name="Normal 2 2 2 18" xfId="12625" xr:uid="{00000000-0005-0000-0000-00009F310000}"/>
    <cellStyle name="Normal 2 2 2 2" xfId="12626" xr:uid="{00000000-0005-0000-0000-0000A0310000}"/>
    <cellStyle name="Normal 2 2 2 2 2" xfId="12627" xr:uid="{00000000-0005-0000-0000-0000A1310000}"/>
    <cellStyle name="Normal 2 2 2 3" xfId="12628" xr:uid="{00000000-0005-0000-0000-0000A2310000}"/>
    <cellStyle name="Normal 2 2 2 3 10" xfId="12629" xr:uid="{00000000-0005-0000-0000-0000A3310000}"/>
    <cellStyle name="Normal 2 2 2 3 10 2" xfId="12630" xr:uid="{00000000-0005-0000-0000-0000A4310000}"/>
    <cellStyle name="Normal 2 2 2 3 11" xfId="12631" xr:uid="{00000000-0005-0000-0000-0000A5310000}"/>
    <cellStyle name="Normal 2 2 2 3 11 2" xfId="12632" xr:uid="{00000000-0005-0000-0000-0000A6310000}"/>
    <cellStyle name="Normal 2 2 2 3 12" xfId="12633" xr:uid="{00000000-0005-0000-0000-0000A7310000}"/>
    <cellStyle name="Normal 2 2 2 3 13" xfId="12634" xr:uid="{00000000-0005-0000-0000-0000A8310000}"/>
    <cellStyle name="Normal 2 2 2 3 2" xfId="12635" xr:uid="{00000000-0005-0000-0000-0000A9310000}"/>
    <cellStyle name="Normal 2 2 2 3 2 10" xfId="12636" xr:uid="{00000000-0005-0000-0000-0000AA310000}"/>
    <cellStyle name="Normal 2 2 2 3 2 11" xfId="12637" xr:uid="{00000000-0005-0000-0000-0000AB310000}"/>
    <cellStyle name="Normal 2 2 2 3 2 2" xfId="12638" xr:uid="{00000000-0005-0000-0000-0000AC310000}"/>
    <cellStyle name="Normal 2 2 2 3 2 2 2" xfId="12639" xr:uid="{00000000-0005-0000-0000-0000AD310000}"/>
    <cellStyle name="Normal 2 2 2 3 2 2 2 2" xfId="12640" xr:uid="{00000000-0005-0000-0000-0000AE310000}"/>
    <cellStyle name="Normal 2 2 2 3 2 2 3" xfId="12641" xr:uid="{00000000-0005-0000-0000-0000AF310000}"/>
    <cellStyle name="Normal 2 2 2 3 2 2 3 2" xfId="12642" xr:uid="{00000000-0005-0000-0000-0000B0310000}"/>
    <cellStyle name="Normal 2 2 2 3 2 2 4" xfId="12643" xr:uid="{00000000-0005-0000-0000-0000B1310000}"/>
    <cellStyle name="Normal 2 2 2 3 2 2 4 2" xfId="12644" xr:uid="{00000000-0005-0000-0000-0000B2310000}"/>
    <cellStyle name="Normal 2 2 2 3 2 2 5" xfId="12645" xr:uid="{00000000-0005-0000-0000-0000B3310000}"/>
    <cellStyle name="Normal 2 2 2 3 2 2 6" xfId="12646" xr:uid="{00000000-0005-0000-0000-0000B4310000}"/>
    <cellStyle name="Normal 2 2 2 3 2 3" xfId="12647" xr:uid="{00000000-0005-0000-0000-0000B5310000}"/>
    <cellStyle name="Normal 2 2 2 3 2 3 2" xfId="12648" xr:uid="{00000000-0005-0000-0000-0000B6310000}"/>
    <cellStyle name="Normal 2 2 2 3 2 3 2 2" xfId="12649" xr:uid="{00000000-0005-0000-0000-0000B7310000}"/>
    <cellStyle name="Normal 2 2 2 3 2 3 3" xfId="12650" xr:uid="{00000000-0005-0000-0000-0000B8310000}"/>
    <cellStyle name="Normal 2 2 2 3 2 3 3 2" xfId="12651" xr:uid="{00000000-0005-0000-0000-0000B9310000}"/>
    <cellStyle name="Normal 2 2 2 3 2 3 4" xfId="12652" xr:uid="{00000000-0005-0000-0000-0000BA310000}"/>
    <cellStyle name="Normal 2 2 2 3 2 3 4 2" xfId="12653" xr:uid="{00000000-0005-0000-0000-0000BB310000}"/>
    <cellStyle name="Normal 2 2 2 3 2 3 5" xfId="12654" xr:uid="{00000000-0005-0000-0000-0000BC310000}"/>
    <cellStyle name="Normal 2 2 2 3 2 3 6" xfId="12655" xr:uid="{00000000-0005-0000-0000-0000BD310000}"/>
    <cellStyle name="Normal 2 2 2 3 2 4" xfId="12656" xr:uid="{00000000-0005-0000-0000-0000BE310000}"/>
    <cellStyle name="Normal 2 2 2 3 2 4 2" xfId="12657" xr:uid="{00000000-0005-0000-0000-0000BF310000}"/>
    <cellStyle name="Normal 2 2 2 3 2 4 2 2" xfId="12658" xr:uid="{00000000-0005-0000-0000-0000C0310000}"/>
    <cellStyle name="Normal 2 2 2 3 2 4 3" xfId="12659" xr:uid="{00000000-0005-0000-0000-0000C1310000}"/>
    <cellStyle name="Normal 2 2 2 3 2 4 3 2" xfId="12660" xr:uid="{00000000-0005-0000-0000-0000C2310000}"/>
    <cellStyle name="Normal 2 2 2 3 2 4 4" xfId="12661" xr:uid="{00000000-0005-0000-0000-0000C3310000}"/>
    <cellStyle name="Normal 2 2 2 3 2 4 4 2" xfId="12662" xr:uid="{00000000-0005-0000-0000-0000C4310000}"/>
    <cellStyle name="Normal 2 2 2 3 2 4 5" xfId="12663" xr:uid="{00000000-0005-0000-0000-0000C5310000}"/>
    <cellStyle name="Normal 2 2 2 3 2 4 6" xfId="12664" xr:uid="{00000000-0005-0000-0000-0000C6310000}"/>
    <cellStyle name="Normal 2 2 2 3 2 5" xfId="12665" xr:uid="{00000000-0005-0000-0000-0000C7310000}"/>
    <cellStyle name="Normal 2 2 2 3 2 5 2" xfId="12666" xr:uid="{00000000-0005-0000-0000-0000C8310000}"/>
    <cellStyle name="Normal 2 2 2 3 2 5 2 2" xfId="12667" xr:uid="{00000000-0005-0000-0000-0000C9310000}"/>
    <cellStyle name="Normal 2 2 2 3 2 5 3" xfId="12668" xr:uid="{00000000-0005-0000-0000-0000CA310000}"/>
    <cellStyle name="Normal 2 2 2 3 2 5 3 2" xfId="12669" xr:uid="{00000000-0005-0000-0000-0000CB310000}"/>
    <cellStyle name="Normal 2 2 2 3 2 5 4" xfId="12670" xr:uid="{00000000-0005-0000-0000-0000CC310000}"/>
    <cellStyle name="Normal 2 2 2 3 2 5 4 2" xfId="12671" xr:uid="{00000000-0005-0000-0000-0000CD310000}"/>
    <cellStyle name="Normal 2 2 2 3 2 5 5" xfId="12672" xr:uid="{00000000-0005-0000-0000-0000CE310000}"/>
    <cellStyle name="Normal 2 2 2 3 2 5 6" xfId="12673" xr:uid="{00000000-0005-0000-0000-0000CF310000}"/>
    <cellStyle name="Normal 2 2 2 3 2 6" xfId="12674" xr:uid="{00000000-0005-0000-0000-0000D0310000}"/>
    <cellStyle name="Normal 2 2 2 3 2 6 2" xfId="12675" xr:uid="{00000000-0005-0000-0000-0000D1310000}"/>
    <cellStyle name="Normal 2 2 2 3 2 6 2 2" xfId="12676" xr:uid="{00000000-0005-0000-0000-0000D2310000}"/>
    <cellStyle name="Normal 2 2 2 3 2 6 3" xfId="12677" xr:uid="{00000000-0005-0000-0000-0000D3310000}"/>
    <cellStyle name="Normal 2 2 2 3 2 6 3 2" xfId="12678" xr:uid="{00000000-0005-0000-0000-0000D4310000}"/>
    <cellStyle name="Normal 2 2 2 3 2 6 4" xfId="12679" xr:uid="{00000000-0005-0000-0000-0000D5310000}"/>
    <cellStyle name="Normal 2 2 2 3 2 6 5" xfId="12680" xr:uid="{00000000-0005-0000-0000-0000D6310000}"/>
    <cellStyle name="Normal 2 2 2 3 2 7" xfId="12681" xr:uid="{00000000-0005-0000-0000-0000D7310000}"/>
    <cellStyle name="Normal 2 2 2 3 2 7 2" xfId="12682" xr:uid="{00000000-0005-0000-0000-0000D8310000}"/>
    <cellStyle name="Normal 2 2 2 3 2 8" xfId="12683" xr:uid="{00000000-0005-0000-0000-0000D9310000}"/>
    <cellStyle name="Normal 2 2 2 3 2 8 2" xfId="12684" xr:uid="{00000000-0005-0000-0000-0000DA310000}"/>
    <cellStyle name="Normal 2 2 2 3 2 9" xfId="12685" xr:uid="{00000000-0005-0000-0000-0000DB310000}"/>
    <cellStyle name="Normal 2 2 2 3 2 9 2" xfId="12686" xr:uid="{00000000-0005-0000-0000-0000DC310000}"/>
    <cellStyle name="Normal 2 2 2 3 3" xfId="12687" xr:uid="{00000000-0005-0000-0000-0000DD310000}"/>
    <cellStyle name="Normal 2 2 2 3 3 10" xfId="12688" xr:uid="{00000000-0005-0000-0000-0000DE310000}"/>
    <cellStyle name="Normal 2 2 2 3 3 2" xfId="12689" xr:uid="{00000000-0005-0000-0000-0000DF310000}"/>
    <cellStyle name="Normal 2 2 2 3 3 2 2" xfId="12690" xr:uid="{00000000-0005-0000-0000-0000E0310000}"/>
    <cellStyle name="Normal 2 2 2 3 3 2 2 2" xfId="12691" xr:uid="{00000000-0005-0000-0000-0000E1310000}"/>
    <cellStyle name="Normal 2 2 2 3 3 2 3" xfId="12692" xr:uid="{00000000-0005-0000-0000-0000E2310000}"/>
    <cellStyle name="Normal 2 2 2 3 3 2 3 2" xfId="12693" xr:uid="{00000000-0005-0000-0000-0000E3310000}"/>
    <cellStyle name="Normal 2 2 2 3 3 2 4" xfId="12694" xr:uid="{00000000-0005-0000-0000-0000E4310000}"/>
    <cellStyle name="Normal 2 2 2 3 3 2 4 2" xfId="12695" xr:uid="{00000000-0005-0000-0000-0000E5310000}"/>
    <cellStyle name="Normal 2 2 2 3 3 2 5" xfId="12696" xr:uid="{00000000-0005-0000-0000-0000E6310000}"/>
    <cellStyle name="Normal 2 2 2 3 3 2 6" xfId="12697" xr:uid="{00000000-0005-0000-0000-0000E7310000}"/>
    <cellStyle name="Normal 2 2 2 3 3 3" xfId="12698" xr:uid="{00000000-0005-0000-0000-0000E8310000}"/>
    <cellStyle name="Normal 2 2 2 3 3 3 2" xfId="12699" xr:uid="{00000000-0005-0000-0000-0000E9310000}"/>
    <cellStyle name="Normal 2 2 2 3 3 3 2 2" xfId="12700" xr:uid="{00000000-0005-0000-0000-0000EA310000}"/>
    <cellStyle name="Normal 2 2 2 3 3 3 3" xfId="12701" xr:uid="{00000000-0005-0000-0000-0000EB310000}"/>
    <cellStyle name="Normal 2 2 2 3 3 3 3 2" xfId="12702" xr:uid="{00000000-0005-0000-0000-0000EC310000}"/>
    <cellStyle name="Normal 2 2 2 3 3 3 4" xfId="12703" xr:uid="{00000000-0005-0000-0000-0000ED310000}"/>
    <cellStyle name="Normal 2 2 2 3 3 3 4 2" xfId="12704" xr:uid="{00000000-0005-0000-0000-0000EE310000}"/>
    <cellStyle name="Normal 2 2 2 3 3 3 5" xfId="12705" xr:uid="{00000000-0005-0000-0000-0000EF310000}"/>
    <cellStyle name="Normal 2 2 2 3 3 3 6" xfId="12706" xr:uid="{00000000-0005-0000-0000-0000F0310000}"/>
    <cellStyle name="Normal 2 2 2 3 3 4" xfId="12707" xr:uid="{00000000-0005-0000-0000-0000F1310000}"/>
    <cellStyle name="Normal 2 2 2 3 3 4 2" xfId="12708" xr:uid="{00000000-0005-0000-0000-0000F2310000}"/>
    <cellStyle name="Normal 2 2 2 3 3 4 2 2" xfId="12709" xr:uid="{00000000-0005-0000-0000-0000F3310000}"/>
    <cellStyle name="Normal 2 2 2 3 3 4 3" xfId="12710" xr:uid="{00000000-0005-0000-0000-0000F4310000}"/>
    <cellStyle name="Normal 2 2 2 3 3 4 3 2" xfId="12711" xr:uid="{00000000-0005-0000-0000-0000F5310000}"/>
    <cellStyle name="Normal 2 2 2 3 3 4 4" xfId="12712" xr:uid="{00000000-0005-0000-0000-0000F6310000}"/>
    <cellStyle name="Normal 2 2 2 3 3 4 4 2" xfId="12713" xr:uid="{00000000-0005-0000-0000-0000F7310000}"/>
    <cellStyle name="Normal 2 2 2 3 3 4 5" xfId="12714" xr:uid="{00000000-0005-0000-0000-0000F8310000}"/>
    <cellStyle name="Normal 2 2 2 3 3 4 6" xfId="12715" xr:uid="{00000000-0005-0000-0000-0000F9310000}"/>
    <cellStyle name="Normal 2 2 2 3 3 5" xfId="12716" xr:uid="{00000000-0005-0000-0000-0000FA310000}"/>
    <cellStyle name="Normal 2 2 2 3 3 5 2" xfId="12717" xr:uid="{00000000-0005-0000-0000-0000FB310000}"/>
    <cellStyle name="Normal 2 2 2 3 3 5 2 2" xfId="12718" xr:uid="{00000000-0005-0000-0000-0000FC310000}"/>
    <cellStyle name="Normal 2 2 2 3 3 5 3" xfId="12719" xr:uid="{00000000-0005-0000-0000-0000FD310000}"/>
    <cellStyle name="Normal 2 2 2 3 3 5 3 2" xfId="12720" xr:uid="{00000000-0005-0000-0000-0000FE310000}"/>
    <cellStyle name="Normal 2 2 2 3 3 5 4" xfId="12721" xr:uid="{00000000-0005-0000-0000-0000FF310000}"/>
    <cellStyle name="Normal 2 2 2 3 3 5 5" xfId="12722" xr:uid="{00000000-0005-0000-0000-000000320000}"/>
    <cellStyle name="Normal 2 2 2 3 3 6" xfId="12723" xr:uid="{00000000-0005-0000-0000-000001320000}"/>
    <cellStyle name="Normal 2 2 2 3 3 6 2" xfId="12724" xr:uid="{00000000-0005-0000-0000-000002320000}"/>
    <cellStyle name="Normal 2 2 2 3 3 7" xfId="12725" xr:uid="{00000000-0005-0000-0000-000003320000}"/>
    <cellStyle name="Normal 2 2 2 3 3 7 2" xfId="12726" xr:uid="{00000000-0005-0000-0000-000004320000}"/>
    <cellStyle name="Normal 2 2 2 3 3 8" xfId="12727" xr:uid="{00000000-0005-0000-0000-000005320000}"/>
    <cellStyle name="Normal 2 2 2 3 3 8 2" xfId="12728" xr:uid="{00000000-0005-0000-0000-000006320000}"/>
    <cellStyle name="Normal 2 2 2 3 3 9" xfId="12729" xr:uid="{00000000-0005-0000-0000-000007320000}"/>
    <cellStyle name="Normal 2 2 2 3 4" xfId="12730" xr:uid="{00000000-0005-0000-0000-000008320000}"/>
    <cellStyle name="Normal 2 2 2 3 4 10" xfId="12731" xr:uid="{00000000-0005-0000-0000-000009320000}"/>
    <cellStyle name="Normal 2 2 2 3 4 2" xfId="12732" xr:uid="{00000000-0005-0000-0000-00000A320000}"/>
    <cellStyle name="Normal 2 2 2 3 4 2 2" xfId="12733" xr:uid="{00000000-0005-0000-0000-00000B320000}"/>
    <cellStyle name="Normal 2 2 2 3 4 2 2 2" xfId="12734" xr:uid="{00000000-0005-0000-0000-00000C320000}"/>
    <cellStyle name="Normal 2 2 2 3 4 2 3" xfId="12735" xr:uid="{00000000-0005-0000-0000-00000D320000}"/>
    <cellStyle name="Normal 2 2 2 3 4 2 3 2" xfId="12736" xr:uid="{00000000-0005-0000-0000-00000E320000}"/>
    <cellStyle name="Normal 2 2 2 3 4 2 4" xfId="12737" xr:uid="{00000000-0005-0000-0000-00000F320000}"/>
    <cellStyle name="Normal 2 2 2 3 4 2 4 2" xfId="12738" xr:uid="{00000000-0005-0000-0000-000010320000}"/>
    <cellStyle name="Normal 2 2 2 3 4 2 5" xfId="12739" xr:uid="{00000000-0005-0000-0000-000011320000}"/>
    <cellStyle name="Normal 2 2 2 3 4 2 6" xfId="12740" xr:uid="{00000000-0005-0000-0000-000012320000}"/>
    <cellStyle name="Normal 2 2 2 3 4 3" xfId="12741" xr:uid="{00000000-0005-0000-0000-000013320000}"/>
    <cellStyle name="Normal 2 2 2 3 4 3 2" xfId="12742" xr:uid="{00000000-0005-0000-0000-000014320000}"/>
    <cellStyle name="Normal 2 2 2 3 4 3 2 2" xfId="12743" xr:uid="{00000000-0005-0000-0000-000015320000}"/>
    <cellStyle name="Normal 2 2 2 3 4 3 3" xfId="12744" xr:uid="{00000000-0005-0000-0000-000016320000}"/>
    <cellStyle name="Normal 2 2 2 3 4 3 3 2" xfId="12745" xr:uid="{00000000-0005-0000-0000-000017320000}"/>
    <cellStyle name="Normal 2 2 2 3 4 3 4" xfId="12746" xr:uid="{00000000-0005-0000-0000-000018320000}"/>
    <cellStyle name="Normal 2 2 2 3 4 3 4 2" xfId="12747" xr:uid="{00000000-0005-0000-0000-000019320000}"/>
    <cellStyle name="Normal 2 2 2 3 4 3 5" xfId="12748" xr:uid="{00000000-0005-0000-0000-00001A320000}"/>
    <cellStyle name="Normal 2 2 2 3 4 3 6" xfId="12749" xr:uid="{00000000-0005-0000-0000-00001B320000}"/>
    <cellStyle name="Normal 2 2 2 3 4 4" xfId="12750" xr:uid="{00000000-0005-0000-0000-00001C320000}"/>
    <cellStyle name="Normal 2 2 2 3 4 4 2" xfId="12751" xr:uid="{00000000-0005-0000-0000-00001D320000}"/>
    <cellStyle name="Normal 2 2 2 3 4 4 2 2" xfId="12752" xr:uid="{00000000-0005-0000-0000-00001E320000}"/>
    <cellStyle name="Normal 2 2 2 3 4 4 3" xfId="12753" xr:uid="{00000000-0005-0000-0000-00001F320000}"/>
    <cellStyle name="Normal 2 2 2 3 4 4 3 2" xfId="12754" xr:uid="{00000000-0005-0000-0000-000020320000}"/>
    <cellStyle name="Normal 2 2 2 3 4 4 4" xfId="12755" xr:uid="{00000000-0005-0000-0000-000021320000}"/>
    <cellStyle name="Normal 2 2 2 3 4 4 4 2" xfId="12756" xr:uid="{00000000-0005-0000-0000-000022320000}"/>
    <cellStyle name="Normal 2 2 2 3 4 4 5" xfId="12757" xr:uid="{00000000-0005-0000-0000-000023320000}"/>
    <cellStyle name="Normal 2 2 2 3 4 4 6" xfId="12758" xr:uid="{00000000-0005-0000-0000-000024320000}"/>
    <cellStyle name="Normal 2 2 2 3 4 5" xfId="12759" xr:uid="{00000000-0005-0000-0000-000025320000}"/>
    <cellStyle name="Normal 2 2 2 3 4 5 2" xfId="12760" xr:uid="{00000000-0005-0000-0000-000026320000}"/>
    <cellStyle name="Normal 2 2 2 3 4 5 2 2" xfId="12761" xr:uid="{00000000-0005-0000-0000-000027320000}"/>
    <cellStyle name="Normal 2 2 2 3 4 5 3" xfId="12762" xr:uid="{00000000-0005-0000-0000-000028320000}"/>
    <cellStyle name="Normal 2 2 2 3 4 5 3 2" xfId="12763" xr:uid="{00000000-0005-0000-0000-000029320000}"/>
    <cellStyle name="Normal 2 2 2 3 4 5 4" xfId="12764" xr:uid="{00000000-0005-0000-0000-00002A320000}"/>
    <cellStyle name="Normal 2 2 2 3 4 5 5" xfId="12765" xr:uid="{00000000-0005-0000-0000-00002B320000}"/>
    <cellStyle name="Normal 2 2 2 3 4 6" xfId="12766" xr:uid="{00000000-0005-0000-0000-00002C320000}"/>
    <cellStyle name="Normal 2 2 2 3 4 6 2" xfId="12767" xr:uid="{00000000-0005-0000-0000-00002D320000}"/>
    <cellStyle name="Normal 2 2 2 3 4 7" xfId="12768" xr:uid="{00000000-0005-0000-0000-00002E320000}"/>
    <cellStyle name="Normal 2 2 2 3 4 7 2" xfId="12769" xr:uid="{00000000-0005-0000-0000-00002F320000}"/>
    <cellStyle name="Normal 2 2 2 3 4 8" xfId="12770" xr:uid="{00000000-0005-0000-0000-000030320000}"/>
    <cellStyle name="Normal 2 2 2 3 4 8 2" xfId="12771" xr:uid="{00000000-0005-0000-0000-000031320000}"/>
    <cellStyle name="Normal 2 2 2 3 4 9" xfId="12772" xr:uid="{00000000-0005-0000-0000-000032320000}"/>
    <cellStyle name="Normal 2 2 2 3 5" xfId="12773" xr:uid="{00000000-0005-0000-0000-000033320000}"/>
    <cellStyle name="Normal 2 2 2 3 5 2" xfId="12774" xr:uid="{00000000-0005-0000-0000-000034320000}"/>
    <cellStyle name="Normal 2 2 2 3 5 2 2" xfId="12775" xr:uid="{00000000-0005-0000-0000-000035320000}"/>
    <cellStyle name="Normal 2 2 2 3 5 3" xfId="12776" xr:uid="{00000000-0005-0000-0000-000036320000}"/>
    <cellStyle name="Normal 2 2 2 3 5 3 2" xfId="12777" xr:uid="{00000000-0005-0000-0000-000037320000}"/>
    <cellStyle name="Normal 2 2 2 3 5 4" xfId="12778" xr:uid="{00000000-0005-0000-0000-000038320000}"/>
    <cellStyle name="Normal 2 2 2 3 5 4 2" xfId="12779" xr:uid="{00000000-0005-0000-0000-000039320000}"/>
    <cellStyle name="Normal 2 2 2 3 5 5" xfId="12780" xr:uid="{00000000-0005-0000-0000-00003A320000}"/>
    <cellStyle name="Normal 2 2 2 3 5 6" xfId="12781" xr:uid="{00000000-0005-0000-0000-00003B320000}"/>
    <cellStyle name="Normal 2 2 2 3 6" xfId="12782" xr:uid="{00000000-0005-0000-0000-00003C320000}"/>
    <cellStyle name="Normal 2 2 2 3 6 2" xfId="12783" xr:uid="{00000000-0005-0000-0000-00003D320000}"/>
    <cellStyle name="Normal 2 2 2 3 6 2 2" xfId="12784" xr:uid="{00000000-0005-0000-0000-00003E320000}"/>
    <cellStyle name="Normal 2 2 2 3 6 3" xfId="12785" xr:uid="{00000000-0005-0000-0000-00003F320000}"/>
    <cellStyle name="Normal 2 2 2 3 6 3 2" xfId="12786" xr:uid="{00000000-0005-0000-0000-000040320000}"/>
    <cellStyle name="Normal 2 2 2 3 6 4" xfId="12787" xr:uid="{00000000-0005-0000-0000-000041320000}"/>
    <cellStyle name="Normal 2 2 2 3 6 4 2" xfId="12788" xr:uid="{00000000-0005-0000-0000-000042320000}"/>
    <cellStyle name="Normal 2 2 2 3 6 5" xfId="12789" xr:uid="{00000000-0005-0000-0000-000043320000}"/>
    <cellStyle name="Normal 2 2 2 3 6 6" xfId="12790" xr:uid="{00000000-0005-0000-0000-000044320000}"/>
    <cellStyle name="Normal 2 2 2 3 7" xfId="12791" xr:uid="{00000000-0005-0000-0000-000045320000}"/>
    <cellStyle name="Normal 2 2 2 3 7 2" xfId="12792" xr:uid="{00000000-0005-0000-0000-000046320000}"/>
    <cellStyle name="Normal 2 2 2 3 7 2 2" xfId="12793" xr:uid="{00000000-0005-0000-0000-000047320000}"/>
    <cellStyle name="Normal 2 2 2 3 7 3" xfId="12794" xr:uid="{00000000-0005-0000-0000-000048320000}"/>
    <cellStyle name="Normal 2 2 2 3 7 3 2" xfId="12795" xr:uid="{00000000-0005-0000-0000-000049320000}"/>
    <cellStyle name="Normal 2 2 2 3 7 4" xfId="12796" xr:uid="{00000000-0005-0000-0000-00004A320000}"/>
    <cellStyle name="Normal 2 2 2 3 7 4 2" xfId="12797" xr:uid="{00000000-0005-0000-0000-00004B320000}"/>
    <cellStyle name="Normal 2 2 2 3 7 5" xfId="12798" xr:uid="{00000000-0005-0000-0000-00004C320000}"/>
    <cellStyle name="Normal 2 2 2 3 7 6" xfId="12799" xr:uid="{00000000-0005-0000-0000-00004D320000}"/>
    <cellStyle name="Normal 2 2 2 3 8" xfId="12800" xr:uid="{00000000-0005-0000-0000-00004E320000}"/>
    <cellStyle name="Normal 2 2 2 3 8 2" xfId="12801" xr:uid="{00000000-0005-0000-0000-00004F320000}"/>
    <cellStyle name="Normal 2 2 2 3 8 2 2" xfId="12802" xr:uid="{00000000-0005-0000-0000-000050320000}"/>
    <cellStyle name="Normal 2 2 2 3 8 3" xfId="12803" xr:uid="{00000000-0005-0000-0000-000051320000}"/>
    <cellStyle name="Normal 2 2 2 3 8 3 2" xfId="12804" xr:uid="{00000000-0005-0000-0000-000052320000}"/>
    <cellStyle name="Normal 2 2 2 3 8 4" xfId="12805" xr:uid="{00000000-0005-0000-0000-000053320000}"/>
    <cellStyle name="Normal 2 2 2 3 8 5" xfId="12806" xr:uid="{00000000-0005-0000-0000-000054320000}"/>
    <cellStyle name="Normal 2 2 2 3 9" xfId="12807" xr:uid="{00000000-0005-0000-0000-000055320000}"/>
    <cellStyle name="Normal 2 2 2 3 9 2" xfId="12808" xr:uid="{00000000-0005-0000-0000-000056320000}"/>
    <cellStyle name="Normal 2 2 2 4" xfId="12809" xr:uid="{00000000-0005-0000-0000-000057320000}"/>
    <cellStyle name="Normal 2 2 2 4 10" xfId="12810" xr:uid="{00000000-0005-0000-0000-000058320000}"/>
    <cellStyle name="Normal 2 2 2 4 10 2" xfId="12811" xr:uid="{00000000-0005-0000-0000-000059320000}"/>
    <cellStyle name="Normal 2 2 2 4 11" xfId="12812" xr:uid="{00000000-0005-0000-0000-00005A320000}"/>
    <cellStyle name="Normal 2 2 2 4 11 2" xfId="12813" xr:uid="{00000000-0005-0000-0000-00005B320000}"/>
    <cellStyle name="Normal 2 2 2 4 12" xfId="12814" xr:uid="{00000000-0005-0000-0000-00005C320000}"/>
    <cellStyle name="Normal 2 2 2 4 13" xfId="12815" xr:uid="{00000000-0005-0000-0000-00005D320000}"/>
    <cellStyle name="Normal 2 2 2 4 2" xfId="12816" xr:uid="{00000000-0005-0000-0000-00005E320000}"/>
    <cellStyle name="Normal 2 2 2 4 2 10" xfId="12817" xr:uid="{00000000-0005-0000-0000-00005F320000}"/>
    <cellStyle name="Normal 2 2 2 4 2 11" xfId="12818" xr:uid="{00000000-0005-0000-0000-000060320000}"/>
    <cellStyle name="Normal 2 2 2 4 2 2" xfId="12819" xr:uid="{00000000-0005-0000-0000-000061320000}"/>
    <cellStyle name="Normal 2 2 2 4 2 2 2" xfId="12820" xr:uid="{00000000-0005-0000-0000-000062320000}"/>
    <cellStyle name="Normal 2 2 2 4 2 2 2 2" xfId="12821" xr:uid="{00000000-0005-0000-0000-000063320000}"/>
    <cellStyle name="Normal 2 2 2 4 2 2 3" xfId="12822" xr:uid="{00000000-0005-0000-0000-000064320000}"/>
    <cellStyle name="Normal 2 2 2 4 2 2 3 2" xfId="12823" xr:uid="{00000000-0005-0000-0000-000065320000}"/>
    <cellStyle name="Normal 2 2 2 4 2 2 4" xfId="12824" xr:uid="{00000000-0005-0000-0000-000066320000}"/>
    <cellStyle name="Normal 2 2 2 4 2 2 4 2" xfId="12825" xr:uid="{00000000-0005-0000-0000-000067320000}"/>
    <cellStyle name="Normal 2 2 2 4 2 2 5" xfId="12826" xr:uid="{00000000-0005-0000-0000-000068320000}"/>
    <cellStyle name="Normal 2 2 2 4 2 2 6" xfId="12827" xr:uid="{00000000-0005-0000-0000-000069320000}"/>
    <cellStyle name="Normal 2 2 2 4 2 3" xfId="12828" xr:uid="{00000000-0005-0000-0000-00006A320000}"/>
    <cellStyle name="Normal 2 2 2 4 2 3 2" xfId="12829" xr:uid="{00000000-0005-0000-0000-00006B320000}"/>
    <cellStyle name="Normal 2 2 2 4 2 3 2 2" xfId="12830" xr:uid="{00000000-0005-0000-0000-00006C320000}"/>
    <cellStyle name="Normal 2 2 2 4 2 3 3" xfId="12831" xr:uid="{00000000-0005-0000-0000-00006D320000}"/>
    <cellStyle name="Normal 2 2 2 4 2 3 3 2" xfId="12832" xr:uid="{00000000-0005-0000-0000-00006E320000}"/>
    <cellStyle name="Normal 2 2 2 4 2 3 4" xfId="12833" xr:uid="{00000000-0005-0000-0000-00006F320000}"/>
    <cellStyle name="Normal 2 2 2 4 2 3 4 2" xfId="12834" xr:uid="{00000000-0005-0000-0000-000070320000}"/>
    <cellStyle name="Normal 2 2 2 4 2 3 5" xfId="12835" xr:uid="{00000000-0005-0000-0000-000071320000}"/>
    <cellStyle name="Normal 2 2 2 4 2 3 6" xfId="12836" xr:uid="{00000000-0005-0000-0000-000072320000}"/>
    <cellStyle name="Normal 2 2 2 4 2 4" xfId="12837" xr:uid="{00000000-0005-0000-0000-000073320000}"/>
    <cellStyle name="Normal 2 2 2 4 2 4 2" xfId="12838" xr:uid="{00000000-0005-0000-0000-000074320000}"/>
    <cellStyle name="Normal 2 2 2 4 2 4 2 2" xfId="12839" xr:uid="{00000000-0005-0000-0000-000075320000}"/>
    <cellStyle name="Normal 2 2 2 4 2 4 3" xfId="12840" xr:uid="{00000000-0005-0000-0000-000076320000}"/>
    <cellStyle name="Normal 2 2 2 4 2 4 3 2" xfId="12841" xr:uid="{00000000-0005-0000-0000-000077320000}"/>
    <cellStyle name="Normal 2 2 2 4 2 4 4" xfId="12842" xr:uid="{00000000-0005-0000-0000-000078320000}"/>
    <cellStyle name="Normal 2 2 2 4 2 4 4 2" xfId="12843" xr:uid="{00000000-0005-0000-0000-000079320000}"/>
    <cellStyle name="Normal 2 2 2 4 2 4 5" xfId="12844" xr:uid="{00000000-0005-0000-0000-00007A320000}"/>
    <cellStyle name="Normal 2 2 2 4 2 4 6" xfId="12845" xr:uid="{00000000-0005-0000-0000-00007B320000}"/>
    <cellStyle name="Normal 2 2 2 4 2 5" xfId="12846" xr:uid="{00000000-0005-0000-0000-00007C320000}"/>
    <cellStyle name="Normal 2 2 2 4 2 5 2" xfId="12847" xr:uid="{00000000-0005-0000-0000-00007D320000}"/>
    <cellStyle name="Normal 2 2 2 4 2 5 2 2" xfId="12848" xr:uid="{00000000-0005-0000-0000-00007E320000}"/>
    <cellStyle name="Normal 2 2 2 4 2 5 3" xfId="12849" xr:uid="{00000000-0005-0000-0000-00007F320000}"/>
    <cellStyle name="Normal 2 2 2 4 2 5 3 2" xfId="12850" xr:uid="{00000000-0005-0000-0000-000080320000}"/>
    <cellStyle name="Normal 2 2 2 4 2 5 4" xfId="12851" xr:uid="{00000000-0005-0000-0000-000081320000}"/>
    <cellStyle name="Normal 2 2 2 4 2 5 4 2" xfId="12852" xr:uid="{00000000-0005-0000-0000-000082320000}"/>
    <cellStyle name="Normal 2 2 2 4 2 5 5" xfId="12853" xr:uid="{00000000-0005-0000-0000-000083320000}"/>
    <cellStyle name="Normal 2 2 2 4 2 5 6" xfId="12854" xr:uid="{00000000-0005-0000-0000-000084320000}"/>
    <cellStyle name="Normal 2 2 2 4 2 6" xfId="12855" xr:uid="{00000000-0005-0000-0000-000085320000}"/>
    <cellStyle name="Normal 2 2 2 4 2 6 2" xfId="12856" xr:uid="{00000000-0005-0000-0000-000086320000}"/>
    <cellStyle name="Normal 2 2 2 4 2 6 2 2" xfId="12857" xr:uid="{00000000-0005-0000-0000-000087320000}"/>
    <cellStyle name="Normal 2 2 2 4 2 6 3" xfId="12858" xr:uid="{00000000-0005-0000-0000-000088320000}"/>
    <cellStyle name="Normal 2 2 2 4 2 6 3 2" xfId="12859" xr:uid="{00000000-0005-0000-0000-000089320000}"/>
    <cellStyle name="Normal 2 2 2 4 2 6 4" xfId="12860" xr:uid="{00000000-0005-0000-0000-00008A320000}"/>
    <cellStyle name="Normal 2 2 2 4 2 6 5" xfId="12861" xr:uid="{00000000-0005-0000-0000-00008B320000}"/>
    <cellStyle name="Normal 2 2 2 4 2 7" xfId="12862" xr:uid="{00000000-0005-0000-0000-00008C320000}"/>
    <cellStyle name="Normal 2 2 2 4 2 7 2" xfId="12863" xr:uid="{00000000-0005-0000-0000-00008D320000}"/>
    <cellStyle name="Normal 2 2 2 4 2 8" xfId="12864" xr:uid="{00000000-0005-0000-0000-00008E320000}"/>
    <cellStyle name="Normal 2 2 2 4 2 8 2" xfId="12865" xr:uid="{00000000-0005-0000-0000-00008F320000}"/>
    <cellStyle name="Normal 2 2 2 4 2 9" xfId="12866" xr:uid="{00000000-0005-0000-0000-000090320000}"/>
    <cellStyle name="Normal 2 2 2 4 2 9 2" xfId="12867" xr:uid="{00000000-0005-0000-0000-000091320000}"/>
    <cellStyle name="Normal 2 2 2 4 3" xfId="12868" xr:uid="{00000000-0005-0000-0000-000092320000}"/>
    <cellStyle name="Normal 2 2 2 4 3 10" xfId="12869" xr:uid="{00000000-0005-0000-0000-000093320000}"/>
    <cellStyle name="Normal 2 2 2 4 3 2" xfId="12870" xr:uid="{00000000-0005-0000-0000-000094320000}"/>
    <cellStyle name="Normal 2 2 2 4 3 2 2" xfId="12871" xr:uid="{00000000-0005-0000-0000-000095320000}"/>
    <cellStyle name="Normal 2 2 2 4 3 2 2 2" xfId="12872" xr:uid="{00000000-0005-0000-0000-000096320000}"/>
    <cellStyle name="Normal 2 2 2 4 3 2 3" xfId="12873" xr:uid="{00000000-0005-0000-0000-000097320000}"/>
    <cellStyle name="Normal 2 2 2 4 3 2 3 2" xfId="12874" xr:uid="{00000000-0005-0000-0000-000098320000}"/>
    <cellStyle name="Normal 2 2 2 4 3 2 4" xfId="12875" xr:uid="{00000000-0005-0000-0000-000099320000}"/>
    <cellStyle name="Normal 2 2 2 4 3 2 4 2" xfId="12876" xr:uid="{00000000-0005-0000-0000-00009A320000}"/>
    <cellStyle name="Normal 2 2 2 4 3 2 5" xfId="12877" xr:uid="{00000000-0005-0000-0000-00009B320000}"/>
    <cellStyle name="Normal 2 2 2 4 3 2 6" xfId="12878" xr:uid="{00000000-0005-0000-0000-00009C320000}"/>
    <cellStyle name="Normal 2 2 2 4 3 3" xfId="12879" xr:uid="{00000000-0005-0000-0000-00009D320000}"/>
    <cellStyle name="Normal 2 2 2 4 3 3 2" xfId="12880" xr:uid="{00000000-0005-0000-0000-00009E320000}"/>
    <cellStyle name="Normal 2 2 2 4 3 3 2 2" xfId="12881" xr:uid="{00000000-0005-0000-0000-00009F320000}"/>
    <cellStyle name="Normal 2 2 2 4 3 3 3" xfId="12882" xr:uid="{00000000-0005-0000-0000-0000A0320000}"/>
    <cellStyle name="Normal 2 2 2 4 3 3 3 2" xfId="12883" xr:uid="{00000000-0005-0000-0000-0000A1320000}"/>
    <cellStyle name="Normal 2 2 2 4 3 3 4" xfId="12884" xr:uid="{00000000-0005-0000-0000-0000A2320000}"/>
    <cellStyle name="Normal 2 2 2 4 3 3 4 2" xfId="12885" xr:uid="{00000000-0005-0000-0000-0000A3320000}"/>
    <cellStyle name="Normal 2 2 2 4 3 3 5" xfId="12886" xr:uid="{00000000-0005-0000-0000-0000A4320000}"/>
    <cellStyle name="Normal 2 2 2 4 3 3 6" xfId="12887" xr:uid="{00000000-0005-0000-0000-0000A5320000}"/>
    <cellStyle name="Normal 2 2 2 4 3 4" xfId="12888" xr:uid="{00000000-0005-0000-0000-0000A6320000}"/>
    <cellStyle name="Normal 2 2 2 4 3 4 2" xfId="12889" xr:uid="{00000000-0005-0000-0000-0000A7320000}"/>
    <cellStyle name="Normal 2 2 2 4 3 4 2 2" xfId="12890" xr:uid="{00000000-0005-0000-0000-0000A8320000}"/>
    <cellStyle name="Normal 2 2 2 4 3 4 3" xfId="12891" xr:uid="{00000000-0005-0000-0000-0000A9320000}"/>
    <cellStyle name="Normal 2 2 2 4 3 4 3 2" xfId="12892" xr:uid="{00000000-0005-0000-0000-0000AA320000}"/>
    <cellStyle name="Normal 2 2 2 4 3 4 4" xfId="12893" xr:uid="{00000000-0005-0000-0000-0000AB320000}"/>
    <cellStyle name="Normal 2 2 2 4 3 4 4 2" xfId="12894" xr:uid="{00000000-0005-0000-0000-0000AC320000}"/>
    <cellStyle name="Normal 2 2 2 4 3 4 5" xfId="12895" xr:uid="{00000000-0005-0000-0000-0000AD320000}"/>
    <cellStyle name="Normal 2 2 2 4 3 4 6" xfId="12896" xr:uid="{00000000-0005-0000-0000-0000AE320000}"/>
    <cellStyle name="Normal 2 2 2 4 3 5" xfId="12897" xr:uid="{00000000-0005-0000-0000-0000AF320000}"/>
    <cellStyle name="Normal 2 2 2 4 3 5 2" xfId="12898" xr:uid="{00000000-0005-0000-0000-0000B0320000}"/>
    <cellStyle name="Normal 2 2 2 4 3 5 2 2" xfId="12899" xr:uid="{00000000-0005-0000-0000-0000B1320000}"/>
    <cellStyle name="Normal 2 2 2 4 3 5 3" xfId="12900" xr:uid="{00000000-0005-0000-0000-0000B2320000}"/>
    <cellStyle name="Normal 2 2 2 4 3 5 3 2" xfId="12901" xr:uid="{00000000-0005-0000-0000-0000B3320000}"/>
    <cellStyle name="Normal 2 2 2 4 3 5 4" xfId="12902" xr:uid="{00000000-0005-0000-0000-0000B4320000}"/>
    <cellStyle name="Normal 2 2 2 4 3 5 5" xfId="12903" xr:uid="{00000000-0005-0000-0000-0000B5320000}"/>
    <cellStyle name="Normal 2 2 2 4 3 6" xfId="12904" xr:uid="{00000000-0005-0000-0000-0000B6320000}"/>
    <cellStyle name="Normal 2 2 2 4 3 6 2" xfId="12905" xr:uid="{00000000-0005-0000-0000-0000B7320000}"/>
    <cellStyle name="Normal 2 2 2 4 3 7" xfId="12906" xr:uid="{00000000-0005-0000-0000-0000B8320000}"/>
    <cellStyle name="Normal 2 2 2 4 3 7 2" xfId="12907" xr:uid="{00000000-0005-0000-0000-0000B9320000}"/>
    <cellStyle name="Normal 2 2 2 4 3 8" xfId="12908" xr:uid="{00000000-0005-0000-0000-0000BA320000}"/>
    <cellStyle name="Normal 2 2 2 4 3 8 2" xfId="12909" xr:uid="{00000000-0005-0000-0000-0000BB320000}"/>
    <cellStyle name="Normal 2 2 2 4 3 9" xfId="12910" xr:uid="{00000000-0005-0000-0000-0000BC320000}"/>
    <cellStyle name="Normal 2 2 2 4 4" xfId="12911" xr:uid="{00000000-0005-0000-0000-0000BD320000}"/>
    <cellStyle name="Normal 2 2 2 4 4 10" xfId="12912" xr:uid="{00000000-0005-0000-0000-0000BE320000}"/>
    <cellStyle name="Normal 2 2 2 4 4 2" xfId="12913" xr:uid="{00000000-0005-0000-0000-0000BF320000}"/>
    <cellStyle name="Normal 2 2 2 4 4 2 2" xfId="12914" xr:uid="{00000000-0005-0000-0000-0000C0320000}"/>
    <cellStyle name="Normal 2 2 2 4 4 2 2 2" xfId="12915" xr:uid="{00000000-0005-0000-0000-0000C1320000}"/>
    <cellStyle name="Normal 2 2 2 4 4 2 3" xfId="12916" xr:uid="{00000000-0005-0000-0000-0000C2320000}"/>
    <cellStyle name="Normal 2 2 2 4 4 2 3 2" xfId="12917" xr:uid="{00000000-0005-0000-0000-0000C3320000}"/>
    <cellStyle name="Normal 2 2 2 4 4 2 4" xfId="12918" xr:uid="{00000000-0005-0000-0000-0000C4320000}"/>
    <cellStyle name="Normal 2 2 2 4 4 2 4 2" xfId="12919" xr:uid="{00000000-0005-0000-0000-0000C5320000}"/>
    <cellStyle name="Normal 2 2 2 4 4 2 5" xfId="12920" xr:uid="{00000000-0005-0000-0000-0000C6320000}"/>
    <cellStyle name="Normal 2 2 2 4 4 2 6" xfId="12921" xr:uid="{00000000-0005-0000-0000-0000C7320000}"/>
    <cellStyle name="Normal 2 2 2 4 4 3" xfId="12922" xr:uid="{00000000-0005-0000-0000-0000C8320000}"/>
    <cellStyle name="Normal 2 2 2 4 4 3 2" xfId="12923" xr:uid="{00000000-0005-0000-0000-0000C9320000}"/>
    <cellStyle name="Normal 2 2 2 4 4 3 2 2" xfId="12924" xr:uid="{00000000-0005-0000-0000-0000CA320000}"/>
    <cellStyle name="Normal 2 2 2 4 4 3 3" xfId="12925" xr:uid="{00000000-0005-0000-0000-0000CB320000}"/>
    <cellStyle name="Normal 2 2 2 4 4 3 3 2" xfId="12926" xr:uid="{00000000-0005-0000-0000-0000CC320000}"/>
    <cellStyle name="Normal 2 2 2 4 4 3 4" xfId="12927" xr:uid="{00000000-0005-0000-0000-0000CD320000}"/>
    <cellStyle name="Normal 2 2 2 4 4 3 4 2" xfId="12928" xr:uid="{00000000-0005-0000-0000-0000CE320000}"/>
    <cellStyle name="Normal 2 2 2 4 4 3 5" xfId="12929" xr:uid="{00000000-0005-0000-0000-0000CF320000}"/>
    <cellStyle name="Normal 2 2 2 4 4 3 6" xfId="12930" xr:uid="{00000000-0005-0000-0000-0000D0320000}"/>
    <cellStyle name="Normal 2 2 2 4 4 4" xfId="12931" xr:uid="{00000000-0005-0000-0000-0000D1320000}"/>
    <cellStyle name="Normal 2 2 2 4 4 4 2" xfId="12932" xr:uid="{00000000-0005-0000-0000-0000D2320000}"/>
    <cellStyle name="Normal 2 2 2 4 4 4 2 2" xfId="12933" xr:uid="{00000000-0005-0000-0000-0000D3320000}"/>
    <cellStyle name="Normal 2 2 2 4 4 4 3" xfId="12934" xr:uid="{00000000-0005-0000-0000-0000D4320000}"/>
    <cellStyle name="Normal 2 2 2 4 4 4 3 2" xfId="12935" xr:uid="{00000000-0005-0000-0000-0000D5320000}"/>
    <cellStyle name="Normal 2 2 2 4 4 4 4" xfId="12936" xr:uid="{00000000-0005-0000-0000-0000D6320000}"/>
    <cellStyle name="Normal 2 2 2 4 4 4 4 2" xfId="12937" xr:uid="{00000000-0005-0000-0000-0000D7320000}"/>
    <cellStyle name="Normal 2 2 2 4 4 4 5" xfId="12938" xr:uid="{00000000-0005-0000-0000-0000D8320000}"/>
    <cellStyle name="Normal 2 2 2 4 4 4 6" xfId="12939" xr:uid="{00000000-0005-0000-0000-0000D9320000}"/>
    <cellStyle name="Normal 2 2 2 4 4 5" xfId="12940" xr:uid="{00000000-0005-0000-0000-0000DA320000}"/>
    <cellStyle name="Normal 2 2 2 4 4 5 2" xfId="12941" xr:uid="{00000000-0005-0000-0000-0000DB320000}"/>
    <cellStyle name="Normal 2 2 2 4 4 5 2 2" xfId="12942" xr:uid="{00000000-0005-0000-0000-0000DC320000}"/>
    <cellStyle name="Normal 2 2 2 4 4 5 3" xfId="12943" xr:uid="{00000000-0005-0000-0000-0000DD320000}"/>
    <cellStyle name="Normal 2 2 2 4 4 5 3 2" xfId="12944" xr:uid="{00000000-0005-0000-0000-0000DE320000}"/>
    <cellStyle name="Normal 2 2 2 4 4 5 4" xfId="12945" xr:uid="{00000000-0005-0000-0000-0000DF320000}"/>
    <cellStyle name="Normal 2 2 2 4 4 5 5" xfId="12946" xr:uid="{00000000-0005-0000-0000-0000E0320000}"/>
    <cellStyle name="Normal 2 2 2 4 4 6" xfId="12947" xr:uid="{00000000-0005-0000-0000-0000E1320000}"/>
    <cellStyle name="Normal 2 2 2 4 4 6 2" xfId="12948" xr:uid="{00000000-0005-0000-0000-0000E2320000}"/>
    <cellStyle name="Normal 2 2 2 4 4 7" xfId="12949" xr:uid="{00000000-0005-0000-0000-0000E3320000}"/>
    <cellStyle name="Normal 2 2 2 4 4 7 2" xfId="12950" xr:uid="{00000000-0005-0000-0000-0000E4320000}"/>
    <cellStyle name="Normal 2 2 2 4 4 8" xfId="12951" xr:uid="{00000000-0005-0000-0000-0000E5320000}"/>
    <cellStyle name="Normal 2 2 2 4 4 8 2" xfId="12952" xr:uid="{00000000-0005-0000-0000-0000E6320000}"/>
    <cellStyle name="Normal 2 2 2 4 4 9" xfId="12953" xr:uid="{00000000-0005-0000-0000-0000E7320000}"/>
    <cellStyle name="Normal 2 2 2 4 5" xfId="12954" xr:uid="{00000000-0005-0000-0000-0000E8320000}"/>
    <cellStyle name="Normal 2 2 2 4 5 2" xfId="12955" xr:uid="{00000000-0005-0000-0000-0000E9320000}"/>
    <cellStyle name="Normal 2 2 2 4 5 2 2" xfId="12956" xr:uid="{00000000-0005-0000-0000-0000EA320000}"/>
    <cellStyle name="Normal 2 2 2 4 5 3" xfId="12957" xr:uid="{00000000-0005-0000-0000-0000EB320000}"/>
    <cellStyle name="Normal 2 2 2 4 5 3 2" xfId="12958" xr:uid="{00000000-0005-0000-0000-0000EC320000}"/>
    <cellStyle name="Normal 2 2 2 4 5 4" xfId="12959" xr:uid="{00000000-0005-0000-0000-0000ED320000}"/>
    <cellStyle name="Normal 2 2 2 4 5 4 2" xfId="12960" xr:uid="{00000000-0005-0000-0000-0000EE320000}"/>
    <cellStyle name="Normal 2 2 2 4 5 5" xfId="12961" xr:uid="{00000000-0005-0000-0000-0000EF320000}"/>
    <cellStyle name="Normal 2 2 2 4 5 6" xfId="12962" xr:uid="{00000000-0005-0000-0000-0000F0320000}"/>
    <cellStyle name="Normal 2 2 2 4 6" xfId="12963" xr:uid="{00000000-0005-0000-0000-0000F1320000}"/>
    <cellStyle name="Normal 2 2 2 4 6 2" xfId="12964" xr:uid="{00000000-0005-0000-0000-0000F2320000}"/>
    <cellStyle name="Normal 2 2 2 4 6 2 2" xfId="12965" xr:uid="{00000000-0005-0000-0000-0000F3320000}"/>
    <cellStyle name="Normal 2 2 2 4 6 3" xfId="12966" xr:uid="{00000000-0005-0000-0000-0000F4320000}"/>
    <cellStyle name="Normal 2 2 2 4 6 3 2" xfId="12967" xr:uid="{00000000-0005-0000-0000-0000F5320000}"/>
    <cellStyle name="Normal 2 2 2 4 6 4" xfId="12968" xr:uid="{00000000-0005-0000-0000-0000F6320000}"/>
    <cellStyle name="Normal 2 2 2 4 6 4 2" xfId="12969" xr:uid="{00000000-0005-0000-0000-0000F7320000}"/>
    <cellStyle name="Normal 2 2 2 4 6 5" xfId="12970" xr:uid="{00000000-0005-0000-0000-0000F8320000}"/>
    <cellStyle name="Normal 2 2 2 4 6 6" xfId="12971" xr:uid="{00000000-0005-0000-0000-0000F9320000}"/>
    <cellStyle name="Normal 2 2 2 4 7" xfId="12972" xr:uid="{00000000-0005-0000-0000-0000FA320000}"/>
    <cellStyle name="Normal 2 2 2 4 7 2" xfId="12973" xr:uid="{00000000-0005-0000-0000-0000FB320000}"/>
    <cellStyle name="Normal 2 2 2 4 7 2 2" xfId="12974" xr:uid="{00000000-0005-0000-0000-0000FC320000}"/>
    <cellStyle name="Normal 2 2 2 4 7 3" xfId="12975" xr:uid="{00000000-0005-0000-0000-0000FD320000}"/>
    <cellStyle name="Normal 2 2 2 4 7 3 2" xfId="12976" xr:uid="{00000000-0005-0000-0000-0000FE320000}"/>
    <cellStyle name="Normal 2 2 2 4 7 4" xfId="12977" xr:uid="{00000000-0005-0000-0000-0000FF320000}"/>
    <cellStyle name="Normal 2 2 2 4 7 4 2" xfId="12978" xr:uid="{00000000-0005-0000-0000-000000330000}"/>
    <cellStyle name="Normal 2 2 2 4 7 5" xfId="12979" xr:uid="{00000000-0005-0000-0000-000001330000}"/>
    <cellStyle name="Normal 2 2 2 4 7 6" xfId="12980" xr:uid="{00000000-0005-0000-0000-000002330000}"/>
    <cellStyle name="Normal 2 2 2 4 8" xfId="12981" xr:uid="{00000000-0005-0000-0000-000003330000}"/>
    <cellStyle name="Normal 2 2 2 4 8 2" xfId="12982" xr:uid="{00000000-0005-0000-0000-000004330000}"/>
    <cellStyle name="Normal 2 2 2 4 8 2 2" xfId="12983" xr:uid="{00000000-0005-0000-0000-000005330000}"/>
    <cellStyle name="Normal 2 2 2 4 8 3" xfId="12984" xr:uid="{00000000-0005-0000-0000-000006330000}"/>
    <cellStyle name="Normal 2 2 2 4 8 3 2" xfId="12985" xr:uid="{00000000-0005-0000-0000-000007330000}"/>
    <cellStyle name="Normal 2 2 2 4 8 4" xfId="12986" xr:uid="{00000000-0005-0000-0000-000008330000}"/>
    <cellStyle name="Normal 2 2 2 4 8 5" xfId="12987" xr:uid="{00000000-0005-0000-0000-000009330000}"/>
    <cellStyle name="Normal 2 2 2 4 9" xfId="12988" xr:uid="{00000000-0005-0000-0000-00000A330000}"/>
    <cellStyle name="Normal 2 2 2 4 9 2" xfId="12989" xr:uid="{00000000-0005-0000-0000-00000B330000}"/>
    <cellStyle name="Normal 2 2 2 5" xfId="12990" xr:uid="{00000000-0005-0000-0000-00000C330000}"/>
    <cellStyle name="Normal 2 2 2 5 10" xfId="12991" xr:uid="{00000000-0005-0000-0000-00000D330000}"/>
    <cellStyle name="Normal 2 2 2 5 10 2" xfId="12992" xr:uid="{00000000-0005-0000-0000-00000E330000}"/>
    <cellStyle name="Normal 2 2 2 5 11" xfId="12993" xr:uid="{00000000-0005-0000-0000-00000F330000}"/>
    <cellStyle name="Normal 2 2 2 5 12" xfId="12994" xr:uid="{00000000-0005-0000-0000-000010330000}"/>
    <cellStyle name="Normal 2 2 2 5 2" xfId="12995" xr:uid="{00000000-0005-0000-0000-000011330000}"/>
    <cellStyle name="Normal 2 2 2 5 2 10" xfId="12996" xr:uid="{00000000-0005-0000-0000-000012330000}"/>
    <cellStyle name="Normal 2 2 2 5 2 2" xfId="12997" xr:uid="{00000000-0005-0000-0000-000013330000}"/>
    <cellStyle name="Normal 2 2 2 5 2 2 2" xfId="12998" xr:uid="{00000000-0005-0000-0000-000014330000}"/>
    <cellStyle name="Normal 2 2 2 5 2 2 2 2" xfId="12999" xr:uid="{00000000-0005-0000-0000-000015330000}"/>
    <cellStyle name="Normal 2 2 2 5 2 2 3" xfId="13000" xr:uid="{00000000-0005-0000-0000-000016330000}"/>
    <cellStyle name="Normal 2 2 2 5 2 2 3 2" xfId="13001" xr:uid="{00000000-0005-0000-0000-000017330000}"/>
    <cellStyle name="Normal 2 2 2 5 2 2 4" xfId="13002" xr:uid="{00000000-0005-0000-0000-000018330000}"/>
    <cellStyle name="Normal 2 2 2 5 2 2 4 2" xfId="13003" xr:uid="{00000000-0005-0000-0000-000019330000}"/>
    <cellStyle name="Normal 2 2 2 5 2 2 5" xfId="13004" xr:uid="{00000000-0005-0000-0000-00001A330000}"/>
    <cellStyle name="Normal 2 2 2 5 2 2 6" xfId="13005" xr:uid="{00000000-0005-0000-0000-00001B330000}"/>
    <cellStyle name="Normal 2 2 2 5 2 3" xfId="13006" xr:uid="{00000000-0005-0000-0000-00001C330000}"/>
    <cellStyle name="Normal 2 2 2 5 2 3 2" xfId="13007" xr:uid="{00000000-0005-0000-0000-00001D330000}"/>
    <cellStyle name="Normal 2 2 2 5 2 3 2 2" xfId="13008" xr:uid="{00000000-0005-0000-0000-00001E330000}"/>
    <cellStyle name="Normal 2 2 2 5 2 3 3" xfId="13009" xr:uid="{00000000-0005-0000-0000-00001F330000}"/>
    <cellStyle name="Normal 2 2 2 5 2 3 3 2" xfId="13010" xr:uid="{00000000-0005-0000-0000-000020330000}"/>
    <cellStyle name="Normal 2 2 2 5 2 3 4" xfId="13011" xr:uid="{00000000-0005-0000-0000-000021330000}"/>
    <cellStyle name="Normal 2 2 2 5 2 3 4 2" xfId="13012" xr:uid="{00000000-0005-0000-0000-000022330000}"/>
    <cellStyle name="Normal 2 2 2 5 2 3 5" xfId="13013" xr:uid="{00000000-0005-0000-0000-000023330000}"/>
    <cellStyle name="Normal 2 2 2 5 2 3 6" xfId="13014" xr:uid="{00000000-0005-0000-0000-000024330000}"/>
    <cellStyle name="Normal 2 2 2 5 2 4" xfId="13015" xr:uid="{00000000-0005-0000-0000-000025330000}"/>
    <cellStyle name="Normal 2 2 2 5 2 4 2" xfId="13016" xr:uid="{00000000-0005-0000-0000-000026330000}"/>
    <cellStyle name="Normal 2 2 2 5 2 4 2 2" xfId="13017" xr:uid="{00000000-0005-0000-0000-000027330000}"/>
    <cellStyle name="Normal 2 2 2 5 2 4 3" xfId="13018" xr:uid="{00000000-0005-0000-0000-000028330000}"/>
    <cellStyle name="Normal 2 2 2 5 2 4 3 2" xfId="13019" xr:uid="{00000000-0005-0000-0000-000029330000}"/>
    <cellStyle name="Normal 2 2 2 5 2 4 4" xfId="13020" xr:uid="{00000000-0005-0000-0000-00002A330000}"/>
    <cellStyle name="Normal 2 2 2 5 2 4 4 2" xfId="13021" xr:uid="{00000000-0005-0000-0000-00002B330000}"/>
    <cellStyle name="Normal 2 2 2 5 2 4 5" xfId="13022" xr:uid="{00000000-0005-0000-0000-00002C330000}"/>
    <cellStyle name="Normal 2 2 2 5 2 4 6" xfId="13023" xr:uid="{00000000-0005-0000-0000-00002D330000}"/>
    <cellStyle name="Normal 2 2 2 5 2 5" xfId="13024" xr:uid="{00000000-0005-0000-0000-00002E330000}"/>
    <cellStyle name="Normal 2 2 2 5 2 5 2" xfId="13025" xr:uid="{00000000-0005-0000-0000-00002F330000}"/>
    <cellStyle name="Normal 2 2 2 5 2 5 2 2" xfId="13026" xr:uid="{00000000-0005-0000-0000-000030330000}"/>
    <cellStyle name="Normal 2 2 2 5 2 5 3" xfId="13027" xr:uid="{00000000-0005-0000-0000-000031330000}"/>
    <cellStyle name="Normal 2 2 2 5 2 5 3 2" xfId="13028" xr:uid="{00000000-0005-0000-0000-000032330000}"/>
    <cellStyle name="Normal 2 2 2 5 2 5 4" xfId="13029" xr:uid="{00000000-0005-0000-0000-000033330000}"/>
    <cellStyle name="Normal 2 2 2 5 2 5 5" xfId="13030" xr:uid="{00000000-0005-0000-0000-000034330000}"/>
    <cellStyle name="Normal 2 2 2 5 2 6" xfId="13031" xr:uid="{00000000-0005-0000-0000-000035330000}"/>
    <cellStyle name="Normal 2 2 2 5 2 6 2" xfId="13032" xr:uid="{00000000-0005-0000-0000-000036330000}"/>
    <cellStyle name="Normal 2 2 2 5 2 7" xfId="13033" xr:uid="{00000000-0005-0000-0000-000037330000}"/>
    <cellStyle name="Normal 2 2 2 5 2 7 2" xfId="13034" xr:uid="{00000000-0005-0000-0000-000038330000}"/>
    <cellStyle name="Normal 2 2 2 5 2 8" xfId="13035" xr:uid="{00000000-0005-0000-0000-000039330000}"/>
    <cellStyle name="Normal 2 2 2 5 2 8 2" xfId="13036" xr:uid="{00000000-0005-0000-0000-00003A330000}"/>
    <cellStyle name="Normal 2 2 2 5 2 9" xfId="13037" xr:uid="{00000000-0005-0000-0000-00003B330000}"/>
    <cellStyle name="Normal 2 2 2 5 3" xfId="13038" xr:uid="{00000000-0005-0000-0000-00003C330000}"/>
    <cellStyle name="Normal 2 2 2 5 3 10" xfId="13039" xr:uid="{00000000-0005-0000-0000-00003D330000}"/>
    <cellStyle name="Normal 2 2 2 5 3 2" xfId="13040" xr:uid="{00000000-0005-0000-0000-00003E330000}"/>
    <cellStyle name="Normal 2 2 2 5 3 2 2" xfId="13041" xr:uid="{00000000-0005-0000-0000-00003F330000}"/>
    <cellStyle name="Normal 2 2 2 5 3 2 2 2" xfId="13042" xr:uid="{00000000-0005-0000-0000-000040330000}"/>
    <cellStyle name="Normal 2 2 2 5 3 2 3" xfId="13043" xr:uid="{00000000-0005-0000-0000-000041330000}"/>
    <cellStyle name="Normal 2 2 2 5 3 2 3 2" xfId="13044" xr:uid="{00000000-0005-0000-0000-000042330000}"/>
    <cellStyle name="Normal 2 2 2 5 3 2 4" xfId="13045" xr:uid="{00000000-0005-0000-0000-000043330000}"/>
    <cellStyle name="Normal 2 2 2 5 3 2 4 2" xfId="13046" xr:uid="{00000000-0005-0000-0000-000044330000}"/>
    <cellStyle name="Normal 2 2 2 5 3 2 5" xfId="13047" xr:uid="{00000000-0005-0000-0000-000045330000}"/>
    <cellStyle name="Normal 2 2 2 5 3 2 6" xfId="13048" xr:uid="{00000000-0005-0000-0000-000046330000}"/>
    <cellStyle name="Normal 2 2 2 5 3 3" xfId="13049" xr:uid="{00000000-0005-0000-0000-000047330000}"/>
    <cellStyle name="Normal 2 2 2 5 3 3 2" xfId="13050" xr:uid="{00000000-0005-0000-0000-000048330000}"/>
    <cellStyle name="Normal 2 2 2 5 3 3 2 2" xfId="13051" xr:uid="{00000000-0005-0000-0000-000049330000}"/>
    <cellStyle name="Normal 2 2 2 5 3 3 3" xfId="13052" xr:uid="{00000000-0005-0000-0000-00004A330000}"/>
    <cellStyle name="Normal 2 2 2 5 3 3 3 2" xfId="13053" xr:uid="{00000000-0005-0000-0000-00004B330000}"/>
    <cellStyle name="Normal 2 2 2 5 3 3 4" xfId="13054" xr:uid="{00000000-0005-0000-0000-00004C330000}"/>
    <cellStyle name="Normal 2 2 2 5 3 3 4 2" xfId="13055" xr:uid="{00000000-0005-0000-0000-00004D330000}"/>
    <cellStyle name="Normal 2 2 2 5 3 3 5" xfId="13056" xr:uid="{00000000-0005-0000-0000-00004E330000}"/>
    <cellStyle name="Normal 2 2 2 5 3 3 6" xfId="13057" xr:uid="{00000000-0005-0000-0000-00004F330000}"/>
    <cellStyle name="Normal 2 2 2 5 3 4" xfId="13058" xr:uid="{00000000-0005-0000-0000-000050330000}"/>
    <cellStyle name="Normal 2 2 2 5 3 4 2" xfId="13059" xr:uid="{00000000-0005-0000-0000-000051330000}"/>
    <cellStyle name="Normal 2 2 2 5 3 4 2 2" xfId="13060" xr:uid="{00000000-0005-0000-0000-000052330000}"/>
    <cellStyle name="Normal 2 2 2 5 3 4 3" xfId="13061" xr:uid="{00000000-0005-0000-0000-000053330000}"/>
    <cellStyle name="Normal 2 2 2 5 3 4 3 2" xfId="13062" xr:uid="{00000000-0005-0000-0000-000054330000}"/>
    <cellStyle name="Normal 2 2 2 5 3 4 4" xfId="13063" xr:uid="{00000000-0005-0000-0000-000055330000}"/>
    <cellStyle name="Normal 2 2 2 5 3 4 4 2" xfId="13064" xr:uid="{00000000-0005-0000-0000-000056330000}"/>
    <cellStyle name="Normal 2 2 2 5 3 4 5" xfId="13065" xr:uid="{00000000-0005-0000-0000-000057330000}"/>
    <cellStyle name="Normal 2 2 2 5 3 4 6" xfId="13066" xr:uid="{00000000-0005-0000-0000-000058330000}"/>
    <cellStyle name="Normal 2 2 2 5 3 5" xfId="13067" xr:uid="{00000000-0005-0000-0000-000059330000}"/>
    <cellStyle name="Normal 2 2 2 5 3 5 2" xfId="13068" xr:uid="{00000000-0005-0000-0000-00005A330000}"/>
    <cellStyle name="Normal 2 2 2 5 3 5 2 2" xfId="13069" xr:uid="{00000000-0005-0000-0000-00005B330000}"/>
    <cellStyle name="Normal 2 2 2 5 3 5 3" xfId="13070" xr:uid="{00000000-0005-0000-0000-00005C330000}"/>
    <cellStyle name="Normal 2 2 2 5 3 5 3 2" xfId="13071" xr:uid="{00000000-0005-0000-0000-00005D330000}"/>
    <cellStyle name="Normal 2 2 2 5 3 5 4" xfId="13072" xr:uid="{00000000-0005-0000-0000-00005E330000}"/>
    <cellStyle name="Normal 2 2 2 5 3 5 5" xfId="13073" xr:uid="{00000000-0005-0000-0000-00005F330000}"/>
    <cellStyle name="Normal 2 2 2 5 3 6" xfId="13074" xr:uid="{00000000-0005-0000-0000-000060330000}"/>
    <cellStyle name="Normal 2 2 2 5 3 6 2" xfId="13075" xr:uid="{00000000-0005-0000-0000-000061330000}"/>
    <cellStyle name="Normal 2 2 2 5 3 7" xfId="13076" xr:uid="{00000000-0005-0000-0000-000062330000}"/>
    <cellStyle name="Normal 2 2 2 5 3 7 2" xfId="13077" xr:uid="{00000000-0005-0000-0000-000063330000}"/>
    <cellStyle name="Normal 2 2 2 5 3 8" xfId="13078" xr:uid="{00000000-0005-0000-0000-000064330000}"/>
    <cellStyle name="Normal 2 2 2 5 3 8 2" xfId="13079" xr:uid="{00000000-0005-0000-0000-000065330000}"/>
    <cellStyle name="Normal 2 2 2 5 3 9" xfId="13080" xr:uid="{00000000-0005-0000-0000-000066330000}"/>
    <cellStyle name="Normal 2 2 2 5 4" xfId="13081" xr:uid="{00000000-0005-0000-0000-000067330000}"/>
    <cellStyle name="Normal 2 2 2 5 4 2" xfId="13082" xr:uid="{00000000-0005-0000-0000-000068330000}"/>
    <cellStyle name="Normal 2 2 2 5 4 2 2" xfId="13083" xr:uid="{00000000-0005-0000-0000-000069330000}"/>
    <cellStyle name="Normal 2 2 2 5 4 3" xfId="13084" xr:uid="{00000000-0005-0000-0000-00006A330000}"/>
    <cellStyle name="Normal 2 2 2 5 4 3 2" xfId="13085" xr:uid="{00000000-0005-0000-0000-00006B330000}"/>
    <cellStyle name="Normal 2 2 2 5 4 4" xfId="13086" xr:uid="{00000000-0005-0000-0000-00006C330000}"/>
    <cellStyle name="Normal 2 2 2 5 4 4 2" xfId="13087" xr:uid="{00000000-0005-0000-0000-00006D330000}"/>
    <cellStyle name="Normal 2 2 2 5 4 5" xfId="13088" xr:uid="{00000000-0005-0000-0000-00006E330000}"/>
    <cellStyle name="Normal 2 2 2 5 4 6" xfId="13089" xr:uid="{00000000-0005-0000-0000-00006F330000}"/>
    <cellStyle name="Normal 2 2 2 5 5" xfId="13090" xr:uid="{00000000-0005-0000-0000-000070330000}"/>
    <cellStyle name="Normal 2 2 2 5 5 2" xfId="13091" xr:uid="{00000000-0005-0000-0000-000071330000}"/>
    <cellStyle name="Normal 2 2 2 5 5 2 2" xfId="13092" xr:uid="{00000000-0005-0000-0000-000072330000}"/>
    <cellStyle name="Normal 2 2 2 5 5 3" xfId="13093" xr:uid="{00000000-0005-0000-0000-000073330000}"/>
    <cellStyle name="Normal 2 2 2 5 5 3 2" xfId="13094" xr:uid="{00000000-0005-0000-0000-000074330000}"/>
    <cellStyle name="Normal 2 2 2 5 5 4" xfId="13095" xr:uid="{00000000-0005-0000-0000-000075330000}"/>
    <cellStyle name="Normal 2 2 2 5 5 4 2" xfId="13096" xr:uid="{00000000-0005-0000-0000-000076330000}"/>
    <cellStyle name="Normal 2 2 2 5 5 5" xfId="13097" xr:uid="{00000000-0005-0000-0000-000077330000}"/>
    <cellStyle name="Normal 2 2 2 5 5 6" xfId="13098" xr:uid="{00000000-0005-0000-0000-000078330000}"/>
    <cellStyle name="Normal 2 2 2 5 6" xfId="13099" xr:uid="{00000000-0005-0000-0000-000079330000}"/>
    <cellStyle name="Normal 2 2 2 5 6 2" xfId="13100" xr:uid="{00000000-0005-0000-0000-00007A330000}"/>
    <cellStyle name="Normal 2 2 2 5 6 2 2" xfId="13101" xr:uid="{00000000-0005-0000-0000-00007B330000}"/>
    <cellStyle name="Normal 2 2 2 5 6 3" xfId="13102" xr:uid="{00000000-0005-0000-0000-00007C330000}"/>
    <cellStyle name="Normal 2 2 2 5 6 3 2" xfId="13103" xr:uid="{00000000-0005-0000-0000-00007D330000}"/>
    <cellStyle name="Normal 2 2 2 5 6 4" xfId="13104" xr:uid="{00000000-0005-0000-0000-00007E330000}"/>
    <cellStyle name="Normal 2 2 2 5 6 4 2" xfId="13105" xr:uid="{00000000-0005-0000-0000-00007F330000}"/>
    <cellStyle name="Normal 2 2 2 5 6 5" xfId="13106" xr:uid="{00000000-0005-0000-0000-000080330000}"/>
    <cellStyle name="Normal 2 2 2 5 6 6" xfId="13107" xr:uid="{00000000-0005-0000-0000-000081330000}"/>
    <cellStyle name="Normal 2 2 2 5 7" xfId="13108" xr:uid="{00000000-0005-0000-0000-000082330000}"/>
    <cellStyle name="Normal 2 2 2 5 7 2" xfId="13109" xr:uid="{00000000-0005-0000-0000-000083330000}"/>
    <cellStyle name="Normal 2 2 2 5 7 2 2" xfId="13110" xr:uid="{00000000-0005-0000-0000-000084330000}"/>
    <cellStyle name="Normal 2 2 2 5 7 3" xfId="13111" xr:uid="{00000000-0005-0000-0000-000085330000}"/>
    <cellStyle name="Normal 2 2 2 5 7 3 2" xfId="13112" xr:uid="{00000000-0005-0000-0000-000086330000}"/>
    <cellStyle name="Normal 2 2 2 5 7 4" xfId="13113" xr:uid="{00000000-0005-0000-0000-000087330000}"/>
    <cellStyle name="Normal 2 2 2 5 7 5" xfId="13114" xr:uid="{00000000-0005-0000-0000-000088330000}"/>
    <cellStyle name="Normal 2 2 2 5 8" xfId="13115" xr:uid="{00000000-0005-0000-0000-000089330000}"/>
    <cellStyle name="Normal 2 2 2 5 8 2" xfId="13116" xr:uid="{00000000-0005-0000-0000-00008A330000}"/>
    <cellStyle name="Normal 2 2 2 5 9" xfId="13117" xr:uid="{00000000-0005-0000-0000-00008B330000}"/>
    <cellStyle name="Normal 2 2 2 5 9 2" xfId="13118" xr:uid="{00000000-0005-0000-0000-00008C330000}"/>
    <cellStyle name="Normal 2 2 2 6" xfId="13119" xr:uid="{00000000-0005-0000-0000-00008D330000}"/>
    <cellStyle name="Normal 2 2 2 6 10" xfId="13120" xr:uid="{00000000-0005-0000-0000-00008E330000}"/>
    <cellStyle name="Normal 2 2 2 6 11" xfId="13121" xr:uid="{00000000-0005-0000-0000-00008F330000}"/>
    <cellStyle name="Normal 2 2 2 6 2" xfId="13122" xr:uid="{00000000-0005-0000-0000-000090330000}"/>
    <cellStyle name="Normal 2 2 2 6 2 2" xfId="13123" xr:uid="{00000000-0005-0000-0000-000091330000}"/>
    <cellStyle name="Normal 2 2 2 6 2 2 2" xfId="13124" xr:uid="{00000000-0005-0000-0000-000092330000}"/>
    <cellStyle name="Normal 2 2 2 6 2 3" xfId="13125" xr:uid="{00000000-0005-0000-0000-000093330000}"/>
    <cellStyle name="Normal 2 2 2 6 2 3 2" xfId="13126" xr:uid="{00000000-0005-0000-0000-000094330000}"/>
    <cellStyle name="Normal 2 2 2 6 2 4" xfId="13127" xr:uid="{00000000-0005-0000-0000-000095330000}"/>
    <cellStyle name="Normal 2 2 2 6 2 4 2" xfId="13128" xr:uid="{00000000-0005-0000-0000-000096330000}"/>
    <cellStyle name="Normal 2 2 2 6 2 5" xfId="13129" xr:uid="{00000000-0005-0000-0000-000097330000}"/>
    <cellStyle name="Normal 2 2 2 6 2 6" xfId="13130" xr:uid="{00000000-0005-0000-0000-000098330000}"/>
    <cellStyle name="Normal 2 2 2 6 3" xfId="13131" xr:uid="{00000000-0005-0000-0000-000099330000}"/>
    <cellStyle name="Normal 2 2 2 6 3 2" xfId="13132" xr:uid="{00000000-0005-0000-0000-00009A330000}"/>
    <cellStyle name="Normal 2 2 2 6 3 2 2" xfId="13133" xr:uid="{00000000-0005-0000-0000-00009B330000}"/>
    <cellStyle name="Normal 2 2 2 6 3 3" xfId="13134" xr:uid="{00000000-0005-0000-0000-00009C330000}"/>
    <cellStyle name="Normal 2 2 2 6 3 3 2" xfId="13135" xr:uid="{00000000-0005-0000-0000-00009D330000}"/>
    <cellStyle name="Normal 2 2 2 6 3 4" xfId="13136" xr:uid="{00000000-0005-0000-0000-00009E330000}"/>
    <cellStyle name="Normal 2 2 2 6 3 4 2" xfId="13137" xr:uid="{00000000-0005-0000-0000-00009F330000}"/>
    <cellStyle name="Normal 2 2 2 6 3 5" xfId="13138" xr:uid="{00000000-0005-0000-0000-0000A0330000}"/>
    <cellStyle name="Normal 2 2 2 6 3 6" xfId="13139" xr:uid="{00000000-0005-0000-0000-0000A1330000}"/>
    <cellStyle name="Normal 2 2 2 6 4" xfId="13140" xr:uid="{00000000-0005-0000-0000-0000A2330000}"/>
    <cellStyle name="Normal 2 2 2 6 4 2" xfId="13141" xr:uid="{00000000-0005-0000-0000-0000A3330000}"/>
    <cellStyle name="Normal 2 2 2 6 4 2 2" xfId="13142" xr:uid="{00000000-0005-0000-0000-0000A4330000}"/>
    <cellStyle name="Normal 2 2 2 6 4 3" xfId="13143" xr:uid="{00000000-0005-0000-0000-0000A5330000}"/>
    <cellStyle name="Normal 2 2 2 6 4 3 2" xfId="13144" xr:uid="{00000000-0005-0000-0000-0000A6330000}"/>
    <cellStyle name="Normal 2 2 2 6 4 4" xfId="13145" xr:uid="{00000000-0005-0000-0000-0000A7330000}"/>
    <cellStyle name="Normal 2 2 2 6 4 4 2" xfId="13146" xr:uid="{00000000-0005-0000-0000-0000A8330000}"/>
    <cellStyle name="Normal 2 2 2 6 4 5" xfId="13147" xr:uid="{00000000-0005-0000-0000-0000A9330000}"/>
    <cellStyle name="Normal 2 2 2 6 4 6" xfId="13148" xr:uid="{00000000-0005-0000-0000-0000AA330000}"/>
    <cellStyle name="Normal 2 2 2 6 5" xfId="13149" xr:uid="{00000000-0005-0000-0000-0000AB330000}"/>
    <cellStyle name="Normal 2 2 2 6 5 2" xfId="13150" xr:uid="{00000000-0005-0000-0000-0000AC330000}"/>
    <cellStyle name="Normal 2 2 2 6 5 2 2" xfId="13151" xr:uid="{00000000-0005-0000-0000-0000AD330000}"/>
    <cellStyle name="Normal 2 2 2 6 5 3" xfId="13152" xr:uid="{00000000-0005-0000-0000-0000AE330000}"/>
    <cellStyle name="Normal 2 2 2 6 5 3 2" xfId="13153" xr:uid="{00000000-0005-0000-0000-0000AF330000}"/>
    <cellStyle name="Normal 2 2 2 6 5 4" xfId="13154" xr:uid="{00000000-0005-0000-0000-0000B0330000}"/>
    <cellStyle name="Normal 2 2 2 6 5 4 2" xfId="13155" xr:uid="{00000000-0005-0000-0000-0000B1330000}"/>
    <cellStyle name="Normal 2 2 2 6 5 5" xfId="13156" xr:uid="{00000000-0005-0000-0000-0000B2330000}"/>
    <cellStyle name="Normal 2 2 2 6 5 6" xfId="13157" xr:uid="{00000000-0005-0000-0000-0000B3330000}"/>
    <cellStyle name="Normal 2 2 2 6 6" xfId="13158" xr:uid="{00000000-0005-0000-0000-0000B4330000}"/>
    <cellStyle name="Normal 2 2 2 6 6 2" xfId="13159" xr:uid="{00000000-0005-0000-0000-0000B5330000}"/>
    <cellStyle name="Normal 2 2 2 6 6 2 2" xfId="13160" xr:uid="{00000000-0005-0000-0000-0000B6330000}"/>
    <cellStyle name="Normal 2 2 2 6 6 3" xfId="13161" xr:uid="{00000000-0005-0000-0000-0000B7330000}"/>
    <cellStyle name="Normal 2 2 2 6 6 3 2" xfId="13162" xr:uid="{00000000-0005-0000-0000-0000B8330000}"/>
    <cellStyle name="Normal 2 2 2 6 6 4" xfId="13163" xr:uid="{00000000-0005-0000-0000-0000B9330000}"/>
    <cellStyle name="Normal 2 2 2 6 6 5" xfId="13164" xr:uid="{00000000-0005-0000-0000-0000BA330000}"/>
    <cellStyle name="Normal 2 2 2 6 7" xfId="13165" xr:uid="{00000000-0005-0000-0000-0000BB330000}"/>
    <cellStyle name="Normal 2 2 2 6 7 2" xfId="13166" xr:uid="{00000000-0005-0000-0000-0000BC330000}"/>
    <cellStyle name="Normal 2 2 2 6 8" xfId="13167" xr:uid="{00000000-0005-0000-0000-0000BD330000}"/>
    <cellStyle name="Normal 2 2 2 6 8 2" xfId="13168" xr:uid="{00000000-0005-0000-0000-0000BE330000}"/>
    <cellStyle name="Normal 2 2 2 6 9" xfId="13169" xr:uid="{00000000-0005-0000-0000-0000BF330000}"/>
    <cellStyle name="Normal 2 2 2 6 9 2" xfId="13170" xr:uid="{00000000-0005-0000-0000-0000C0330000}"/>
    <cellStyle name="Normal 2 2 2 7" xfId="13171" xr:uid="{00000000-0005-0000-0000-0000C1330000}"/>
    <cellStyle name="Normal 2 2 2 7 10" xfId="13172" xr:uid="{00000000-0005-0000-0000-0000C2330000}"/>
    <cellStyle name="Normal 2 2 2 7 2" xfId="13173" xr:uid="{00000000-0005-0000-0000-0000C3330000}"/>
    <cellStyle name="Normal 2 2 2 7 2 2" xfId="13174" xr:uid="{00000000-0005-0000-0000-0000C4330000}"/>
    <cellStyle name="Normal 2 2 2 7 2 2 2" xfId="13175" xr:uid="{00000000-0005-0000-0000-0000C5330000}"/>
    <cellStyle name="Normal 2 2 2 7 2 3" xfId="13176" xr:uid="{00000000-0005-0000-0000-0000C6330000}"/>
    <cellStyle name="Normal 2 2 2 7 2 3 2" xfId="13177" xr:uid="{00000000-0005-0000-0000-0000C7330000}"/>
    <cellStyle name="Normal 2 2 2 7 2 4" xfId="13178" xr:uid="{00000000-0005-0000-0000-0000C8330000}"/>
    <cellStyle name="Normal 2 2 2 7 2 4 2" xfId="13179" xr:uid="{00000000-0005-0000-0000-0000C9330000}"/>
    <cellStyle name="Normal 2 2 2 7 2 5" xfId="13180" xr:uid="{00000000-0005-0000-0000-0000CA330000}"/>
    <cellStyle name="Normal 2 2 2 7 2 6" xfId="13181" xr:uid="{00000000-0005-0000-0000-0000CB330000}"/>
    <cellStyle name="Normal 2 2 2 7 3" xfId="13182" xr:uid="{00000000-0005-0000-0000-0000CC330000}"/>
    <cellStyle name="Normal 2 2 2 7 3 2" xfId="13183" xr:uid="{00000000-0005-0000-0000-0000CD330000}"/>
    <cellStyle name="Normal 2 2 2 7 3 2 2" xfId="13184" xr:uid="{00000000-0005-0000-0000-0000CE330000}"/>
    <cellStyle name="Normal 2 2 2 7 3 3" xfId="13185" xr:uid="{00000000-0005-0000-0000-0000CF330000}"/>
    <cellStyle name="Normal 2 2 2 7 3 3 2" xfId="13186" xr:uid="{00000000-0005-0000-0000-0000D0330000}"/>
    <cellStyle name="Normal 2 2 2 7 3 4" xfId="13187" xr:uid="{00000000-0005-0000-0000-0000D1330000}"/>
    <cellStyle name="Normal 2 2 2 7 3 4 2" xfId="13188" xr:uid="{00000000-0005-0000-0000-0000D2330000}"/>
    <cellStyle name="Normal 2 2 2 7 3 5" xfId="13189" xr:uid="{00000000-0005-0000-0000-0000D3330000}"/>
    <cellStyle name="Normal 2 2 2 7 3 6" xfId="13190" xr:uid="{00000000-0005-0000-0000-0000D4330000}"/>
    <cellStyle name="Normal 2 2 2 7 4" xfId="13191" xr:uid="{00000000-0005-0000-0000-0000D5330000}"/>
    <cellStyle name="Normal 2 2 2 7 4 2" xfId="13192" xr:uid="{00000000-0005-0000-0000-0000D6330000}"/>
    <cellStyle name="Normal 2 2 2 7 4 2 2" xfId="13193" xr:uid="{00000000-0005-0000-0000-0000D7330000}"/>
    <cellStyle name="Normal 2 2 2 7 4 3" xfId="13194" xr:uid="{00000000-0005-0000-0000-0000D8330000}"/>
    <cellStyle name="Normal 2 2 2 7 4 3 2" xfId="13195" xr:uid="{00000000-0005-0000-0000-0000D9330000}"/>
    <cellStyle name="Normal 2 2 2 7 4 4" xfId="13196" xr:uid="{00000000-0005-0000-0000-0000DA330000}"/>
    <cellStyle name="Normal 2 2 2 7 4 4 2" xfId="13197" xr:uid="{00000000-0005-0000-0000-0000DB330000}"/>
    <cellStyle name="Normal 2 2 2 7 4 5" xfId="13198" xr:uid="{00000000-0005-0000-0000-0000DC330000}"/>
    <cellStyle name="Normal 2 2 2 7 4 6" xfId="13199" xr:uid="{00000000-0005-0000-0000-0000DD330000}"/>
    <cellStyle name="Normal 2 2 2 7 5" xfId="13200" xr:uid="{00000000-0005-0000-0000-0000DE330000}"/>
    <cellStyle name="Normal 2 2 2 7 5 2" xfId="13201" xr:uid="{00000000-0005-0000-0000-0000DF330000}"/>
    <cellStyle name="Normal 2 2 2 7 5 2 2" xfId="13202" xr:uid="{00000000-0005-0000-0000-0000E0330000}"/>
    <cellStyle name="Normal 2 2 2 7 5 3" xfId="13203" xr:uid="{00000000-0005-0000-0000-0000E1330000}"/>
    <cellStyle name="Normal 2 2 2 7 5 3 2" xfId="13204" xr:uid="{00000000-0005-0000-0000-0000E2330000}"/>
    <cellStyle name="Normal 2 2 2 7 5 4" xfId="13205" xr:uid="{00000000-0005-0000-0000-0000E3330000}"/>
    <cellStyle name="Normal 2 2 2 7 5 5" xfId="13206" xr:uid="{00000000-0005-0000-0000-0000E4330000}"/>
    <cellStyle name="Normal 2 2 2 7 6" xfId="13207" xr:uid="{00000000-0005-0000-0000-0000E5330000}"/>
    <cellStyle name="Normal 2 2 2 7 6 2" xfId="13208" xr:uid="{00000000-0005-0000-0000-0000E6330000}"/>
    <cellStyle name="Normal 2 2 2 7 7" xfId="13209" xr:uid="{00000000-0005-0000-0000-0000E7330000}"/>
    <cellStyle name="Normal 2 2 2 7 7 2" xfId="13210" xr:uid="{00000000-0005-0000-0000-0000E8330000}"/>
    <cellStyle name="Normal 2 2 2 7 8" xfId="13211" xr:uid="{00000000-0005-0000-0000-0000E9330000}"/>
    <cellStyle name="Normal 2 2 2 7 8 2" xfId="13212" xr:uid="{00000000-0005-0000-0000-0000EA330000}"/>
    <cellStyle name="Normal 2 2 2 7 9" xfId="13213" xr:uid="{00000000-0005-0000-0000-0000EB330000}"/>
    <cellStyle name="Normal 2 2 2 8" xfId="13214" xr:uid="{00000000-0005-0000-0000-0000EC330000}"/>
    <cellStyle name="Normal 2 2 2 8 10" xfId="13215" xr:uid="{00000000-0005-0000-0000-0000ED330000}"/>
    <cellStyle name="Normal 2 2 2 8 2" xfId="13216" xr:uid="{00000000-0005-0000-0000-0000EE330000}"/>
    <cellStyle name="Normal 2 2 2 8 2 2" xfId="13217" xr:uid="{00000000-0005-0000-0000-0000EF330000}"/>
    <cellStyle name="Normal 2 2 2 8 2 2 2" xfId="13218" xr:uid="{00000000-0005-0000-0000-0000F0330000}"/>
    <cellStyle name="Normal 2 2 2 8 2 3" xfId="13219" xr:uid="{00000000-0005-0000-0000-0000F1330000}"/>
    <cellStyle name="Normal 2 2 2 8 2 3 2" xfId="13220" xr:uid="{00000000-0005-0000-0000-0000F2330000}"/>
    <cellStyle name="Normal 2 2 2 8 2 4" xfId="13221" xr:uid="{00000000-0005-0000-0000-0000F3330000}"/>
    <cellStyle name="Normal 2 2 2 8 2 4 2" xfId="13222" xr:uid="{00000000-0005-0000-0000-0000F4330000}"/>
    <cellStyle name="Normal 2 2 2 8 2 5" xfId="13223" xr:uid="{00000000-0005-0000-0000-0000F5330000}"/>
    <cellStyle name="Normal 2 2 2 8 2 6" xfId="13224" xr:uid="{00000000-0005-0000-0000-0000F6330000}"/>
    <cellStyle name="Normal 2 2 2 8 3" xfId="13225" xr:uid="{00000000-0005-0000-0000-0000F7330000}"/>
    <cellStyle name="Normal 2 2 2 8 3 2" xfId="13226" xr:uid="{00000000-0005-0000-0000-0000F8330000}"/>
    <cellStyle name="Normal 2 2 2 8 3 2 2" xfId="13227" xr:uid="{00000000-0005-0000-0000-0000F9330000}"/>
    <cellStyle name="Normal 2 2 2 8 3 3" xfId="13228" xr:uid="{00000000-0005-0000-0000-0000FA330000}"/>
    <cellStyle name="Normal 2 2 2 8 3 3 2" xfId="13229" xr:uid="{00000000-0005-0000-0000-0000FB330000}"/>
    <cellStyle name="Normal 2 2 2 8 3 4" xfId="13230" xr:uid="{00000000-0005-0000-0000-0000FC330000}"/>
    <cellStyle name="Normal 2 2 2 8 3 4 2" xfId="13231" xr:uid="{00000000-0005-0000-0000-0000FD330000}"/>
    <cellStyle name="Normal 2 2 2 8 3 5" xfId="13232" xr:uid="{00000000-0005-0000-0000-0000FE330000}"/>
    <cellStyle name="Normal 2 2 2 8 3 6" xfId="13233" xr:uid="{00000000-0005-0000-0000-0000FF330000}"/>
    <cellStyle name="Normal 2 2 2 8 4" xfId="13234" xr:uid="{00000000-0005-0000-0000-000000340000}"/>
    <cellStyle name="Normal 2 2 2 8 4 2" xfId="13235" xr:uid="{00000000-0005-0000-0000-000001340000}"/>
    <cellStyle name="Normal 2 2 2 8 4 2 2" xfId="13236" xr:uid="{00000000-0005-0000-0000-000002340000}"/>
    <cellStyle name="Normal 2 2 2 8 4 3" xfId="13237" xr:uid="{00000000-0005-0000-0000-000003340000}"/>
    <cellStyle name="Normal 2 2 2 8 4 3 2" xfId="13238" xr:uid="{00000000-0005-0000-0000-000004340000}"/>
    <cellStyle name="Normal 2 2 2 8 4 4" xfId="13239" xr:uid="{00000000-0005-0000-0000-000005340000}"/>
    <cellStyle name="Normal 2 2 2 8 4 4 2" xfId="13240" xr:uid="{00000000-0005-0000-0000-000006340000}"/>
    <cellStyle name="Normal 2 2 2 8 4 5" xfId="13241" xr:uid="{00000000-0005-0000-0000-000007340000}"/>
    <cellStyle name="Normal 2 2 2 8 4 6" xfId="13242" xr:uid="{00000000-0005-0000-0000-000008340000}"/>
    <cellStyle name="Normal 2 2 2 8 5" xfId="13243" xr:uid="{00000000-0005-0000-0000-000009340000}"/>
    <cellStyle name="Normal 2 2 2 8 5 2" xfId="13244" xr:uid="{00000000-0005-0000-0000-00000A340000}"/>
    <cellStyle name="Normal 2 2 2 8 5 2 2" xfId="13245" xr:uid="{00000000-0005-0000-0000-00000B340000}"/>
    <cellStyle name="Normal 2 2 2 8 5 3" xfId="13246" xr:uid="{00000000-0005-0000-0000-00000C340000}"/>
    <cellStyle name="Normal 2 2 2 8 5 3 2" xfId="13247" xr:uid="{00000000-0005-0000-0000-00000D340000}"/>
    <cellStyle name="Normal 2 2 2 8 5 4" xfId="13248" xr:uid="{00000000-0005-0000-0000-00000E340000}"/>
    <cellStyle name="Normal 2 2 2 8 5 5" xfId="13249" xr:uid="{00000000-0005-0000-0000-00000F340000}"/>
    <cellStyle name="Normal 2 2 2 8 6" xfId="13250" xr:uid="{00000000-0005-0000-0000-000010340000}"/>
    <cellStyle name="Normal 2 2 2 8 6 2" xfId="13251" xr:uid="{00000000-0005-0000-0000-000011340000}"/>
    <cellStyle name="Normal 2 2 2 8 7" xfId="13252" xr:uid="{00000000-0005-0000-0000-000012340000}"/>
    <cellStyle name="Normal 2 2 2 8 7 2" xfId="13253" xr:uid="{00000000-0005-0000-0000-000013340000}"/>
    <cellStyle name="Normal 2 2 2 8 8" xfId="13254" xr:uid="{00000000-0005-0000-0000-000014340000}"/>
    <cellStyle name="Normal 2 2 2 8 8 2" xfId="13255" xr:uid="{00000000-0005-0000-0000-000015340000}"/>
    <cellStyle name="Normal 2 2 2 8 9" xfId="13256" xr:uid="{00000000-0005-0000-0000-000016340000}"/>
    <cellStyle name="Normal 2 2 2 9" xfId="13257" xr:uid="{00000000-0005-0000-0000-000017340000}"/>
    <cellStyle name="Normal 2 2 2 9 2" xfId="13258" xr:uid="{00000000-0005-0000-0000-000018340000}"/>
    <cellStyle name="Normal 2 2 2 9 2 2" xfId="13259" xr:uid="{00000000-0005-0000-0000-000019340000}"/>
    <cellStyle name="Normal 2 2 2 9 3" xfId="13260" xr:uid="{00000000-0005-0000-0000-00001A340000}"/>
    <cellStyle name="Normal 2 2 2 9 3 2" xfId="13261" xr:uid="{00000000-0005-0000-0000-00001B340000}"/>
    <cellStyle name="Normal 2 2 2 9 4" xfId="13262" xr:uid="{00000000-0005-0000-0000-00001C340000}"/>
    <cellStyle name="Normal 2 2 2 9 4 2" xfId="13263" xr:uid="{00000000-0005-0000-0000-00001D340000}"/>
    <cellStyle name="Normal 2 2 2 9 5" xfId="13264" xr:uid="{00000000-0005-0000-0000-00001E340000}"/>
    <cellStyle name="Normal 2 2 2 9 6" xfId="13265" xr:uid="{00000000-0005-0000-0000-00001F340000}"/>
    <cellStyle name="Normal 2 2 3" xfId="13266" xr:uid="{00000000-0005-0000-0000-000020340000}"/>
    <cellStyle name="Normal 2 2 3 2" xfId="13267" xr:uid="{00000000-0005-0000-0000-000021340000}"/>
    <cellStyle name="Normal 2 2 3 2 2" xfId="13268" xr:uid="{00000000-0005-0000-0000-000022340000}"/>
    <cellStyle name="Normal 2 2 3 3" xfId="13269" xr:uid="{00000000-0005-0000-0000-000023340000}"/>
    <cellStyle name="Normal 2 2 4" xfId="13270" xr:uid="{00000000-0005-0000-0000-000024340000}"/>
    <cellStyle name="Normal 2 2 4 2" xfId="13271" xr:uid="{00000000-0005-0000-0000-000025340000}"/>
    <cellStyle name="Normal 2 2 4 2 2" xfId="13272" xr:uid="{00000000-0005-0000-0000-000026340000}"/>
    <cellStyle name="Normal 2 2 4 2 3" xfId="13273" xr:uid="{00000000-0005-0000-0000-000027340000}"/>
    <cellStyle name="Normal 2 2 4 3" xfId="13274" xr:uid="{00000000-0005-0000-0000-000028340000}"/>
    <cellStyle name="Normal 2 2 4 4" xfId="13275" xr:uid="{00000000-0005-0000-0000-000029340000}"/>
    <cellStyle name="Normal 2 2 4 5" xfId="13276" xr:uid="{00000000-0005-0000-0000-00002A340000}"/>
    <cellStyle name="Normal 2 2 4 5 2" xfId="13277" xr:uid="{00000000-0005-0000-0000-00002B340000}"/>
    <cellStyle name="Normal 2 2 4 6" xfId="13278" xr:uid="{00000000-0005-0000-0000-00002C340000}"/>
    <cellStyle name="Normal 2 2 5" xfId="13279" xr:uid="{00000000-0005-0000-0000-00002D340000}"/>
    <cellStyle name="Normal 2 2 5 2" xfId="13280" xr:uid="{00000000-0005-0000-0000-00002E340000}"/>
    <cellStyle name="Normal 2 2 5 2 2" xfId="13281" xr:uid="{00000000-0005-0000-0000-00002F340000}"/>
    <cellStyle name="Normal 2 2 5 3" xfId="13282" xr:uid="{00000000-0005-0000-0000-000030340000}"/>
    <cellStyle name="Normal 2 2 6" xfId="13283" xr:uid="{00000000-0005-0000-0000-000031340000}"/>
    <cellStyle name="Normal 2 2 6 2" xfId="13284" xr:uid="{00000000-0005-0000-0000-000032340000}"/>
    <cellStyle name="Normal 2 2 6 2 2" xfId="13285" xr:uid="{00000000-0005-0000-0000-000033340000}"/>
    <cellStyle name="Normal 2 2 6 3" xfId="13286" xr:uid="{00000000-0005-0000-0000-000034340000}"/>
    <cellStyle name="Normal 2 2 6 3 2" xfId="13287" xr:uid="{00000000-0005-0000-0000-000035340000}"/>
    <cellStyle name="Normal 2 2 6 4" xfId="13288" xr:uid="{00000000-0005-0000-0000-000036340000}"/>
    <cellStyle name="Normal 2 2 7" xfId="13289" xr:uid="{00000000-0005-0000-0000-000037340000}"/>
    <cellStyle name="Normal 2 2_Xl0000123" xfId="48591" xr:uid="{00000000-0005-0000-0000-000038340000}"/>
    <cellStyle name="Normal 2 3" xfId="13290" xr:uid="{00000000-0005-0000-0000-000039340000}"/>
    <cellStyle name="Normal 2 3 10" xfId="13291" xr:uid="{00000000-0005-0000-0000-00003A340000}"/>
    <cellStyle name="Normal 2 3 10 2" xfId="13292" xr:uid="{00000000-0005-0000-0000-00003B340000}"/>
    <cellStyle name="Normal 2 3 10 2 2" xfId="13293" xr:uid="{00000000-0005-0000-0000-00003C340000}"/>
    <cellStyle name="Normal 2 3 10 2 2 2" xfId="13294" xr:uid="{00000000-0005-0000-0000-00003D340000}"/>
    <cellStyle name="Normal 2 3 10 2 2 3" xfId="13295" xr:uid="{00000000-0005-0000-0000-00003E340000}"/>
    <cellStyle name="Normal 2 3 10 2 3" xfId="13296" xr:uid="{00000000-0005-0000-0000-00003F340000}"/>
    <cellStyle name="Normal 2 3 10 2 4" xfId="13297" xr:uid="{00000000-0005-0000-0000-000040340000}"/>
    <cellStyle name="Normal 2 3 10 3" xfId="13298" xr:uid="{00000000-0005-0000-0000-000041340000}"/>
    <cellStyle name="Normal 2 3 10 3 2" xfId="13299" xr:uid="{00000000-0005-0000-0000-000042340000}"/>
    <cellStyle name="Normal 2 3 10 3 3" xfId="13300" xr:uid="{00000000-0005-0000-0000-000043340000}"/>
    <cellStyle name="Normal 2 3 10 4" xfId="13301" xr:uid="{00000000-0005-0000-0000-000044340000}"/>
    <cellStyle name="Normal 2 3 10 4 2" xfId="13302" xr:uid="{00000000-0005-0000-0000-000045340000}"/>
    <cellStyle name="Normal 2 3 10 4 3" xfId="13303" xr:uid="{00000000-0005-0000-0000-000046340000}"/>
    <cellStyle name="Normal 2 3 10 5" xfId="13304" xr:uid="{00000000-0005-0000-0000-000047340000}"/>
    <cellStyle name="Normal 2 3 10 6" xfId="13305" xr:uid="{00000000-0005-0000-0000-000048340000}"/>
    <cellStyle name="Normal 2 3 11" xfId="13306" xr:uid="{00000000-0005-0000-0000-000049340000}"/>
    <cellStyle name="Normal 2 3 11 2" xfId="13307" xr:uid="{00000000-0005-0000-0000-00004A340000}"/>
    <cellStyle name="Normal 2 3 11 2 2" xfId="13308" xr:uid="{00000000-0005-0000-0000-00004B340000}"/>
    <cellStyle name="Normal 2 3 11 2 3" xfId="13309" xr:uid="{00000000-0005-0000-0000-00004C340000}"/>
    <cellStyle name="Normal 2 3 11 3" xfId="13310" xr:uid="{00000000-0005-0000-0000-00004D340000}"/>
    <cellStyle name="Normal 2 3 11 4" xfId="13311" xr:uid="{00000000-0005-0000-0000-00004E340000}"/>
    <cellStyle name="Normal 2 3 12" xfId="13312" xr:uid="{00000000-0005-0000-0000-00004F340000}"/>
    <cellStyle name="Normal 2 3 12 2" xfId="13313" xr:uid="{00000000-0005-0000-0000-000050340000}"/>
    <cellStyle name="Normal 2 3 12 3" xfId="13314" xr:uid="{00000000-0005-0000-0000-000051340000}"/>
    <cellStyle name="Normal 2 3 13" xfId="13315" xr:uid="{00000000-0005-0000-0000-000052340000}"/>
    <cellStyle name="Normal 2 3 13 2" xfId="13316" xr:uid="{00000000-0005-0000-0000-000053340000}"/>
    <cellStyle name="Normal 2 3 13 3" xfId="13317" xr:uid="{00000000-0005-0000-0000-000054340000}"/>
    <cellStyle name="Normal 2 3 14" xfId="13318" xr:uid="{00000000-0005-0000-0000-000055340000}"/>
    <cellStyle name="Normal 2 3 14 2" xfId="13319" xr:uid="{00000000-0005-0000-0000-000056340000}"/>
    <cellStyle name="Normal 2 3 15" xfId="13320" xr:uid="{00000000-0005-0000-0000-000057340000}"/>
    <cellStyle name="Normal 2 3 2" xfId="13321" xr:uid="{00000000-0005-0000-0000-000058340000}"/>
    <cellStyle name="Normal 2 3 2 10" xfId="13322" xr:uid="{00000000-0005-0000-0000-000059340000}"/>
    <cellStyle name="Normal 2 3 2 10 2" xfId="13323" xr:uid="{00000000-0005-0000-0000-00005A340000}"/>
    <cellStyle name="Normal 2 3 2 10 2 2" xfId="13324" xr:uid="{00000000-0005-0000-0000-00005B340000}"/>
    <cellStyle name="Normal 2 3 2 10 2 2 2" xfId="13325" xr:uid="{00000000-0005-0000-0000-00005C340000}"/>
    <cellStyle name="Normal 2 3 2 10 2 3" xfId="13326" xr:uid="{00000000-0005-0000-0000-00005D340000}"/>
    <cellStyle name="Normal 2 3 2 10 2 4" xfId="13327" xr:uid="{00000000-0005-0000-0000-00005E340000}"/>
    <cellStyle name="Normal 2 3 2 10 3" xfId="13328" xr:uid="{00000000-0005-0000-0000-00005F340000}"/>
    <cellStyle name="Normal 2 3 2 10 3 2" xfId="13329" xr:uid="{00000000-0005-0000-0000-000060340000}"/>
    <cellStyle name="Normal 2 3 2 10 3 3" xfId="13330" xr:uid="{00000000-0005-0000-0000-000061340000}"/>
    <cellStyle name="Normal 2 3 2 10 4" xfId="13331" xr:uid="{00000000-0005-0000-0000-000062340000}"/>
    <cellStyle name="Normal 2 3 2 10 4 2" xfId="13332" xr:uid="{00000000-0005-0000-0000-000063340000}"/>
    <cellStyle name="Normal 2 3 2 10 5" xfId="13333" xr:uid="{00000000-0005-0000-0000-000064340000}"/>
    <cellStyle name="Normal 2 3 2 10 6" xfId="13334" xr:uid="{00000000-0005-0000-0000-000065340000}"/>
    <cellStyle name="Normal 2 3 2 10 7" xfId="13335" xr:uid="{00000000-0005-0000-0000-000066340000}"/>
    <cellStyle name="Normal 2 3 2 10 8" xfId="13336" xr:uid="{00000000-0005-0000-0000-000067340000}"/>
    <cellStyle name="Normal 2 3 2 11" xfId="13337" xr:uid="{00000000-0005-0000-0000-000068340000}"/>
    <cellStyle name="Normal 2 3 2 11 2" xfId="13338" xr:uid="{00000000-0005-0000-0000-000069340000}"/>
    <cellStyle name="Normal 2 3 2 11 2 2" xfId="13339" xr:uid="{00000000-0005-0000-0000-00006A340000}"/>
    <cellStyle name="Normal 2 3 2 11 2 3" xfId="13340" xr:uid="{00000000-0005-0000-0000-00006B340000}"/>
    <cellStyle name="Normal 2 3 2 11 3" xfId="13341" xr:uid="{00000000-0005-0000-0000-00006C340000}"/>
    <cellStyle name="Normal 2 3 2 11 3 2" xfId="13342" xr:uid="{00000000-0005-0000-0000-00006D340000}"/>
    <cellStyle name="Normal 2 3 2 11 4" xfId="13343" xr:uid="{00000000-0005-0000-0000-00006E340000}"/>
    <cellStyle name="Normal 2 3 2 11 4 2" xfId="13344" xr:uid="{00000000-0005-0000-0000-00006F340000}"/>
    <cellStyle name="Normal 2 3 2 11 5" xfId="13345" xr:uid="{00000000-0005-0000-0000-000070340000}"/>
    <cellStyle name="Normal 2 3 2 11 6" xfId="13346" xr:uid="{00000000-0005-0000-0000-000071340000}"/>
    <cellStyle name="Normal 2 3 2 11 7" xfId="13347" xr:uid="{00000000-0005-0000-0000-000072340000}"/>
    <cellStyle name="Normal 2 3 2 11 8" xfId="13348" xr:uid="{00000000-0005-0000-0000-000073340000}"/>
    <cellStyle name="Normal 2 3 2 12" xfId="13349" xr:uid="{00000000-0005-0000-0000-000074340000}"/>
    <cellStyle name="Normal 2 3 2 12 2" xfId="13350" xr:uid="{00000000-0005-0000-0000-000075340000}"/>
    <cellStyle name="Normal 2 3 2 12 2 2" xfId="13351" xr:uid="{00000000-0005-0000-0000-000076340000}"/>
    <cellStyle name="Normal 2 3 2 12 2 3" xfId="13352" xr:uid="{00000000-0005-0000-0000-000077340000}"/>
    <cellStyle name="Normal 2 3 2 12 3" xfId="13353" xr:uid="{00000000-0005-0000-0000-000078340000}"/>
    <cellStyle name="Normal 2 3 2 12 3 2" xfId="13354" xr:uid="{00000000-0005-0000-0000-000079340000}"/>
    <cellStyle name="Normal 2 3 2 12 4" xfId="13355" xr:uid="{00000000-0005-0000-0000-00007A340000}"/>
    <cellStyle name="Normal 2 3 2 12 5" xfId="13356" xr:uid="{00000000-0005-0000-0000-00007B340000}"/>
    <cellStyle name="Normal 2 3 2 12 6" xfId="13357" xr:uid="{00000000-0005-0000-0000-00007C340000}"/>
    <cellStyle name="Normal 2 3 2 12 7" xfId="13358" xr:uid="{00000000-0005-0000-0000-00007D340000}"/>
    <cellStyle name="Normal 2 3 2 13" xfId="13359" xr:uid="{00000000-0005-0000-0000-00007E340000}"/>
    <cellStyle name="Normal 2 3 2 13 2" xfId="13360" xr:uid="{00000000-0005-0000-0000-00007F340000}"/>
    <cellStyle name="Normal 2 3 2 13 3" xfId="13361" xr:uid="{00000000-0005-0000-0000-000080340000}"/>
    <cellStyle name="Normal 2 3 2 14" xfId="13362" xr:uid="{00000000-0005-0000-0000-000081340000}"/>
    <cellStyle name="Normal 2 3 2 14 2" xfId="13363" xr:uid="{00000000-0005-0000-0000-000082340000}"/>
    <cellStyle name="Normal 2 3 2 15" xfId="13364" xr:uid="{00000000-0005-0000-0000-000083340000}"/>
    <cellStyle name="Normal 2 3 2 15 2" xfId="13365" xr:uid="{00000000-0005-0000-0000-000084340000}"/>
    <cellStyle name="Normal 2 3 2 16" xfId="13366" xr:uid="{00000000-0005-0000-0000-000085340000}"/>
    <cellStyle name="Normal 2 3 2 17" xfId="13367" xr:uid="{00000000-0005-0000-0000-000086340000}"/>
    <cellStyle name="Normal 2 3 2 18" xfId="13368" xr:uid="{00000000-0005-0000-0000-000087340000}"/>
    <cellStyle name="Normal 2 3 2 19" xfId="13369" xr:uid="{00000000-0005-0000-0000-000088340000}"/>
    <cellStyle name="Normal 2 3 2 2" xfId="13370" xr:uid="{00000000-0005-0000-0000-000089340000}"/>
    <cellStyle name="Normal 2 3 2 2 10" xfId="13371" xr:uid="{00000000-0005-0000-0000-00008A340000}"/>
    <cellStyle name="Normal 2 3 2 2 10 2" xfId="13372" xr:uid="{00000000-0005-0000-0000-00008B340000}"/>
    <cellStyle name="Normal 2 3 2 2 10 3" xfId="13373" xr:uid="{00000000-0005-0000-0000-00008C340000}"/>
    <cellStyle name="Normal 2 3 2 2 11" xfId="13374" xr:uid="{00000000-0005-0000-0000-00008D340000}"/>
    <cellStyle name="Normal 2 3 2 2 11 2" xfId="13375" xr:uid="{00000000-0005-0000-0000-00008E340000}"/>
    <cellStyle name="Normal 2 3 2 2 11 3" xfId="13376" xr:uid="{00000000-0005-0000-0000-00008F340000}"/>
    <cellStyle name="Normal 2 3 2 2 12" xfId="13377" xr:uid="{00000000-0005-0000-0000-000090340000}"/>
    <cellStyle name="Normal 2 3 2 2 12 2" xfId="13378" xr:uid="{00000000-0005-0000-0000-000091340000}"/>
    <cellStyle name="Normal 2 3 2 2 13" xfId="13379" xr:uid="{00000000-0005-0000-0000-000092340000}"/>
    <cellStyle name="Normal 2 3 2 2 2" xfId="13380" xr:uid="{00000000-0005-0000-0000-000093340000}"/>
    <cellStyle name="Normal 2 3 2 2 2 10" xfId="13381" xr:uid="{00000000-0005-0000-0000-000094340000}"/>
    <cellStyle name="Normal 2 3 2 2 2 10 2" xfId="13382" xr:uid="{00000000-0005-0000-0000-000095340000}"/>
    <cellStyle name="Normal 2 3 2 2 2 10 3" xfId="13383" xr:uid="{00000000-0005-0000-0000-000096340000}"/>
    <cellStyle name="Normal 2 3 2 2 2 11" xfId="13384" xr:uid="{00000000-0005-0000-0000-000097340000}"/>
    <cellStyle name="Normal 2 3 2 2 2 12" xfId="13385" xr:uid="{00000000-0005-0000-0000-000098340000}"/>
    <cellStyle name="Normal 2 3 2 2 2 2" xfId="13386" xr:uid="{00000000-0005-0000-0000-000099340000}"/>
    <cellStyle name="Normal 2 3 2 2 2 2 10" xfId="13387" xr:uid="{00000000-0005-0000-0000-00009A340000}"/>
    <cellStyle name="Normal 2 3 2 2 2 2 11" xfId="13388" xr:uid="{00000000-0005-0000-0000-00009B340000}"/>
    <cellStyle name="Normal 2 3 2 2 2 2 2" xfId="13389" xr:uid="{00000000-0005-0000-0000-00009C340000}"/>
    <cellStyle name="Normal 2 3 2 2 2 2 2 2" xfId="13390" xr:uid="{00000000-0005-0000-0000-00009D340000}"/>
    <cellStyle name="Normal 2 3 2 2 2 2 2 2 2" xfId="13391" xr:uid="{00000000-0005-0000-0000-00009E340000}"/>
    <cellStyle name="Normal 2 3 2 2 2 2 2 2 2 2" xfId="13392" xr:uid="{00000000-0005-0000-0000-00009F340000}"/>
    <cellStyle name="Normal 2 3 2 2 2 2 2 2 2 2 2" xfId="13393" xr:uid="{00000000-0005-0000-0000-0000A0340000}"/>
    <cellStyle name="Normal 2 3 2 2 2 2 2 2 2 2 2 2" xfId="13394" xr:uid="{00000000-0005-0000-0000-0000A1340000}"/>
    <cellStyle name="Normal 2 3 2 2 2 2 2 2 2 2 2 3" xfId="13395" xr:uid="{00000000-0005-0000-0000-0000A2340000}"/>
    <cellStyle name="Normal 2 3 2 2 2 2 2 2 2 2 3" xfId="13396" xr:uid="{00000000-0005-0000-0000-0000A3340000}"/>
    <cellStyle name="Normal 2 3 2 2 2 2 2 2 2 2 4" xfId="13397" xr:uid="{00000000-0005-0000-0000-0000A4340000}"/>
    <cellStyle name="Normal 2 3 2 2 2 2 2 2 2 3" xfId="13398" xr:uid="{00000000-0005-0000-0000-0000A5340000}"/>
    <cellStyle name="Normal 2 3 2 2 2 2 2 2 2 3 2" xfId="13399" xr:uid="{00000000-0005-0000-0000-0000A6340000}"/>
    <cellStyle name="Normal 2 3 2 2 2 2 2 2 2 3 3" xfId="13400" xr:uid="{00000000-0005-0000-0000-0000A7340000}"/>
    <cellStyle name="Normal 2 3 2 2 2 2 2 2 2 4" xfId="13401" xr:uid="{00000000-0005-0000-0000-0000A8340000}"/>
    <cellStyle name="Normal 2 3 2 2 2 2 2 2 2 4 2" xfId="13402" xr:uid="{00000000-0005-0000-0000-0000A9340000}"/>
    <cellStyle name="Normal 2 3 2 2 2 2 2 2 2 4 3" xfId="13403" xr:uid="{00000000-0005-0000-0000-0000AA340000}"/>
    <cellStyle name="Normal 2 3 2 2 2 2 2 2 2 5" xfId="13404" xr:uid="{00000000-0005-0000-0000-0000AB340000}"/>
    <cellStyle name="Normal 2 3 2 2 2 2 2 2 2 6" xfId="13405" xr:uid="{00000000-0005-0000-0000-0000AC340000}"/>
    <cellStyle name="Normal 2 3 2 2 2 2 2 2 3" xfId="13406" xr:uid="{00000000-0005-0000-0000-0000AD340000}"/>
    <cellStyle name="Normal 2 3 2 2 2 2 2 2 3 2" xfId="13407" xr:uid="{00000000-0005-0000-0000-0000AE340000}"/>
    <cellStyle name="Normal 2 3 2 2 2 2 2 2 3 2 2" xfId="13408" xr:uid="{00000000-0005-0000-0000-0000AF340000}"/>
    <cellStyle name="Normal 2 3 2 2 2 2 2 2 3 2 3" xfId="13409" xr:uid="{00000000-0005-0000-0000-0000B0340000}"/>
    <cellStyle name="Normal 2 3 2 2 2 2 2 2 3 3" xfId="13410" xr:uid="{00000000-0005-0000-0000-0000B1340000}"/>
    <cellStyle name="Normal 2 3 2 2 2 2 2 2 3 4" xfId="13411" xr:uid="{00000000-0005-0000-0000-0000B2340000}"/>
    <cellStyle name="Normal 2 3 2 2 2 2 2 2 4" xfId="13412" xr:uid="{00000000-0005-0000-0000-0000B3340000}"/>
    <cellStyle name="Normal 2 3 2 2 2 2 2 2 4 2" xfId="13413" xr:uid="{00000000-0005-0000-0000-0000B4340000}"/>
    <cellStyle name="Normal 2 3 2 2 2 2 2 2 4 3" xfId="13414" xr:uid="{00000000-0005-0000-0000-0000B5340000}"/>
    <cellStyle name="Normal 2 3 2 2 2 2 2 2 5" xfId="13415" xr:uid="{00000000-0005-0000-0000-0000B6340000}"/>
    <cellStyle name="Normal 2 3 2 2 2 2 2 2 5 2" xfId="13416" xr:uid="{00000000-0005-0000-0000-0000B7340000}"/>
    <cellStyle name="Normal 2 3 2 2 2 2 2 2 5 3" xfId="13417" xr:uid="{00000000-0005-0000-0000-0000B8340000}"/>
    <cellStyle name="Normal 2 3 2 2 2 2 2 2 6" xfId="13418" xr:uid="{00000000-0005-0000-0000-0000B9340000}"/>
    <cellStyle name="Normal 2 3 2 2 2 2 2 2 7" xfId="13419" xr:uid="{00000000-0005-0000-0000-0000BA340000}"/>
    <cellStyle name="Normal 2 3 2 2 2 2 2 3" xfId="13420" xr:uid="{00000000-0005-0000-0000-0000BB340000}"/>
    <cellStyle name="Normal 2 3 2 2 2 2 2 3 2" xfId="13421" xr:uid="{00000000-0005-0000-0000-0000BC340000}"/>
    <cellStyle name="Normal 2 3 2 2 2 2 2 3 2 2" xfId="13422" xr:uid="{00000000-0005-0000-0000-0000BD340000}"/>
    <cellStyle name="Normal 2 3 2 2 2 2 2 3 2 2 2" xfId="13423" xr:uid="{00000000-0005-0000-0000-0000BE340000}"/>
    <cellStyle name="Normal 2 3 2 2 2 2 2 3 2 2 3" xfId="13424" xr:uid="{00000000-0005-0000-0000-0000BF340000}"/>
    <cellStyle name="Normal 2 3 2 2 2 2 2 3 2 3" xfId="13425" xr:uid="{00000000-0005-0000-0000-0000C0340000}"/>
    <cellStyle name="Normal 2 3 2 2 2 2 2 3 2 4" xfId="13426" xr:uid="{00000000-0005-0000-0000-0000C1340000}"/>
    <cellStyle name="Normal 2 3 2 2 2 2 2 3 3" xfId="13427" xr:uid="{00000000-0005-0000-0000-0000C2340000}"/>
    <cellStyle name="Normal 2 3 2 2 2 2 2 3 3 2" xfId="13428" xr:uid="{00000000-0005-0000-0000-0000C3340000}"/>
    <cellStyle name="Normal 2 3 2 2 2 2 2 3 3 3" xfId="13429" xr:uid="{00000000-0005-0000-0000-0000C4340000}"/>
    <cellStyle name="Normal 2 3 2 2 2 2 2 3 4" xfId="13430" xr:uid="{00000000-0005-0000-0000-0000C5340000}"/>
    <cellStyle name="Normal 2 3 2 2 2 2 2 3 4 2" xfId="13431" xr:uid="{00000000-0005-0000-0000-0000C6340000}"/>
    <cellStyle name="Normal 2 3 2 2 2 2 2 3 4 3" xfId="13432" xr:uid="{00000000-0005-0000-0000-0000C7340000}"/>
    <cellStyle name="Normal 2 3 2 2 2 2 2 3 5" xfId="13433" xr:uid="{00000000-0005-0000-0000-0000C8340000}"/>
    <cellStyle name="Normal 2 3 2 2 2 2 2 3 6" xfId="13434" xr:uid="{00000000-0005-0000-0000-0000C9340000}"/>
    <cellStyle name="Normal 2 3 2 2 2 2 2 4" xfId="13435" xr:uid="{00000000-0005-0000-0000-0000CA340000}"/>
    <cellStyle name="Normal 2 3 2 2 2 2 2 4 2" xfId="13436" xr:uid="{00000000-0005-0000-0000-0000CB340000}"/>
    <cellStyle name="Normal 2 3 2 2 2 2 2 4 2 2" xfId="13437" xr:uid="{00000000-0005-0000-0000-0000CC340000}"/>
    <cellStyle name="Normal 2 3 2 2 2 2 2 4 2 3" xfId="13438" xr:uid="{00000000-0005-0000-0000-0000CD340000}"/>
    <cellStyle name="Normal 2 3 2 2 2 2 2 4 3" xfId="13439" xr:uid="{00000000-0005-0000-0000-0000CE340000}"/>
    <cellStyle name="Normal 2 3 2 2 2 2 2 4 4" xfId="13440" xr:uid="{00000000-0005-0000-0000-0000CF340000}"/>
    <cellStyle name="Normal 2 3 2 2 2 2 2 5" xfId="13441" xr:uid="{00000000-0005-0000-0000-0000D0340000}"/>
    <cellStyle name="Normal 2 3 2 2 2 2 2 5 2" xfId="13442" xr:uid="{00000000-0005-0000-0000-0000D1340000}"/>
    <cellStyle name="Normal 2 3 2 2 2 2 2 5 3" xfId="13443" xr:uid="{00000000-0005-0000-0000-0000D2340000}"/>
    <cellStyle name="Normal 2 3 2 2 2 2 2 6" xfId="13444" xr:uid="{00000000-0005-0000-0000-0000D3340000}"/>
    <cellStyle name="Normal 2 3 2 2 2 2 2 6 2" xfId="13445" xr:uid="{00000000-0005-0000-0000-0000D4340000}"/>
    <cellStyle name="Normal 2 3 2 2 2 2 2 6 3" xfId="13446" xr:uid="{00000000-0005-0000-0000-0000D5340000}"/>
    <cellStyle name="Normal 2 3 2 2 2 2 2 7" xfId="13447" xr:uid="{00000000-0005-0000-0000-0000D6340000}"/>
    <cellStyle name="Normal 2 3 2 2 2 2 2 8" xfId="13448" xr:uid="{00000000-0005-0000-0000-0000D7340000}"/>
    <cellStyle name="Normal 2 3 2 2 2 2 3" xfId="13449" xr:uid="{00000000-0005-0000-0000-0000D8340000}"/>
    <cellStyle name="Normal 2 3 2 2 2 2 3 2" xfId="13450" xr:uid="{00000000-0005-0000-0000-0000D9340000}"/>
    <cellStyle name="Normal 2 3 2 2 2 2 3 2 2" xfId="13451" xr:uid="{00000000-0005-0000-0000-0000DA340000}"/>
    <cellStyle name="Normal 2 3 2 2 2 2 3 2 2 2" xfId="13452" xr:uid="{00000000-0005-0000-0000-0000DB340000}"/>
    <cellStyle name="Normal 2 3 2 2 2 2 3 2 2 2 2" xfId="13453" xr:uid="{00000000-0005-0000-0000-0000DC340000}"/>
    <cellStyle name="Normal 2 3 2 2 2 2 3 2 2 2 2 2" xfId="13454" xr:uid="{00000000-0005-0000-0000-0000DD340000}"/>
    <cellStyle name="Normal 2 3 2 2 2 2 3 2 2 2 2 3" xfId="13455" xr:uid="{00000000-0005-0000-0000-0000DE340000}"/>
    <cellStyle name="Normal 2 3 2 2 2 2 3 2 2 2 3" xfId="13456" xr:uid="{00000000-0005-0000-0000-0000DF340000}"/>
    <cellStyle name="Normal 2 3 2 2 2 2 3 2 2 2 4" xfId="13457" xr:uid="{00000000-0005-0000-0000-0000E0340000}"/>
    <cellStyle name="Normal 2 3 2 2 2 2 3 2 2 3" xfId="13458" xr:uid="{00000000-0005-0000-0000-0000E1340000}"/>
    <cellStyle name="Normal 2 3 2 2 2 2 3 2 2 3 2" xfId="13459" xr:uid="{00000000-0005-0000-0000-0000E2340000}"/>
    <cellStyle name="Normal 2 3 2 2 2 2 3 2 2 3 3" xfId="13460" xr:uid="{00000000-0005-0000-0000-0000E3340000}"/>
    <cellStyle name="Normal 2 3 2 2 2 2 3 2 2 4" xfId="13461" xr:uid="{00000000-0005-0000-0000-0000E4340000}"/>
    <cellStyle name="Normal 2 3 2 2 2 2 3 2 2 4 2" xfId="13462" xr:uid="{00000000-0005-0000-0000-0000E5340000}"/>
    <cellStyle name="Normal 2 3 2 2 2 2 3 2 2 4 3" xfId="13463" xr:uid="{00000000-0005-0000-0000-0000E6340000}"/>
    <cellStyle name="Normal 2 3 2 2 2 2 3 2 2 5" xfId="13464" xr:uid="{00000000-0005-0000-0000-0000E7340000}"/>
    <cellStyle name="Normal 2 3 2 2 2 2 3 2 2 6" xfId="13465" xr:uid="{00000000-0005-0000-0000-0000E8340000}"/>
    <cellStyle name="Normal 2 3 2 2 2 2 3 2 3" xfId="13466" xr:uid="{00000000-0005-0000-0000-0000E9340000}"/>
    <cellStyle name="Normal 2 3 2 2 2 2 3 2 3 2" xfId="13467" xr:uid="{00000000-0005-0000-0000-0000EA340000}"/>
    <cellStyle name="Normal 2 3 2 2 2 2 3 2 3 2 2" xfId="13468" xr:uid="{00000000-0005-0000-0000-0000EB340000}"/>
    <cellStyle name="Normal 2 3 2 2 2 2 3 2 3 2 3" xfId="13469" xr:uid="{00000000-0005-0000-0000-0000EC340000}"/>
    <cellStyle name="Normal 2 3 2 2 2 2 3 2 3 3" xfId="13470" xr:uid="{00000000-0005-0000-0000-0000ED340000}"/>
    <cellStyle name="Normal 2 3 2 2 2 2 3 2 3 4" xfId="13471" xr:uid="{00000000-0005-0000-0000-0000EE340000}"/>
    <cellStyle name="Normal 2 3 2 2 2 2 3 2 4" xfId="13472" xr:uid="{00000000-0005-0000-0000-0000EF340000}"/>
    <cellStyle name="Normal 2 3 2 2 2 2 3 2 4 2" xfId="13473" xr:uid="{00000000-0005-0000-0000-0000F0340000}"/>
    <cellStyle name="Normal 2 3 2 2 2 2 3 2 4 3" xfId="13474" xr:uid="{00000000-0005-0000-0000-0000F1340000}"/>
    <cellStyle name="Normal 2 3 2 2 2 2 3 2 5" xfId="13475" xr:uid="{00000000-0005-0000-0000-0000F2340000}"/>
    <cellStyle name="Normal 2 3 2 2 2 2 3 2 5 2" xfId="13476" xr:uid="{00000000-0005-0000-0000-0000F3340000}"/>
    <cellStyle name="Normal 2 3 2 2 2 2 3 2 5 3" xfId="13477" xr:uid="{00000000-0005-0000-0000-0000F4340000}"/>
    <cellStyle name="Normal 2 3 2 2 2 2 3 2 6" xfId="13478" xr:uid="{00000000-0005-0000-0000-0000F5340000}"/>
    <cellStyle name="Normal 2 3 2 2 2 2 3 2 7" xfId="13479" xr:uid="{00000000-0005-0000-0000-0000F6340000}"/>
    <cellStyle name="Normal 2 3 2 2 2 2 3 3" xfId="13480" xr:uid="{00000000-0005-0000-0000-0000F7340000}"/>
    <cellStyle name="Normal 2 3 2 2 2 2 3 3 2" xfId="13481" xr:uid="{00000000-0005-0000-0000-0000F8340000}"/>
    <cellStyle name="Normal 2 3 2 2 2 2 3 3 2 2" xfId="13482" xr:uid="{00000000-0005-0000-0000-0000F9340000}"/>
    <cellStyle name="Normal 2 3 2 2 2 2 3 3 2 2 2" xfId="13483" xr:uid="{00000000-0005-0000-0000-0000FA340000}"/>
    <cellStyle name="Normal 2 3 2 2 2 2 3 3 2 2 3" xfId="13484" xr:uid="{00000000-0005-0000-0000-0000FB340000}"/>
    <cellStyle name="Normal 2 3 2 2 2 2 3 3 2 3" xfId="13485" xr:uid="{00000000-0005-0000-0000-0000FC340000}"/>
    <cellStyle name="Normal 2 3 2 2 2 2 3 3 2 4" xfId="13486" xr:uid="{00000000-0005-0000-0000-0000FD340000}"/>
    <cellStyle name="Normal 2 3 2 2 2 2 3 3 3" xfId="13487" xr:uid="{00000000-0005-0000-0000-0000FE340000}"/>
    <cellStyle name="Normal 2 3 2 2 2 2 3 3 3 2" xfId="13488" xr:uid="{00000000-0005-0000-0000-0000FF340000}"/>
    <cellStyle name="Normal 2 3 2 2 2 2 3 3 3 3" xfId="13489" xr:uid="{00000000-0005-0000-0000-000000350000}"/>
    <cellStyle name="Normal 2 3 2 2 2 2 3 3 4" xfId="13490" xr:uid="{00000000-0005-0000-0000-000001350000}"/>
    <cellStyle name="Normal 2 3 2 2 2 2 3 3 4 2" xfId="13491" xr:uid="{00000000-0005-0000-0000-000002350000}"/>
    <cellStyle name="Normal 2 3 2 2 2 2 3 3 4 3" xfId="13492" xr:uid="{00000000-0005-0000-0000-000003350000}"/>
    <cellStyle name="Normal 2 3 2 2 2 2 3 3 5" xfId="13493" xr:uid="{00000000-0005-0000-0000-000004350000}"/>
    <cellStyle name="Normal 2 3 2 2 2 2 3 3 6" xfId="13494" xr:uid="{00000000-0005-0000-0000-000005350000}"/>
    <cellStyle name="Normal 2 3 2 2 2 2 3 4" xfId="13495" xr:uid="{00000000-0005-0000-0000-000006350000}"/>
    <cellStyle name="Normal 2 3 2 2 2 2 3 4 2" xfId="13496" xr:uid="{00000000-0005-0000-0000-000007350000}"/>
    <cellStyle name="Normal 2 3 2 2 2 2 3 4 2 2" xfId="13497" xr:uid="{00000000-0005-0000-0000-000008350000}"/>
    <cellStyle name="Normal 2 3 2 2 2 2 3 4 2 3" xfId="13498" xr:uid="{00000000-0005-0000-0000-000009350000}"/>
    <cellStyle name="Normal 2 3 2 2 2 2 3 4 3" xfId="13499" xr:uid="{00000000-0005-0000-0000-00000A350000}"/>
    <cellStyle name="Normal 2 3 2 2 2 2 3 4 4" xfId="13500" xr:uid="{00000000-0005-0000-0000-00000B350000}"/>
    <cellStyle name="Normal 2 3 2 2 2 2 3 5" xfId="13501" xr:uid="{00000000-0005-0000-0000-00000C350000}"/>
    <cellStyle name="Normal 2 3 2 2 2 2 3 5 2" xfId="13502" xr:uid="{00000000-0005-0000-0000-00000D350000}"/>
    <cellStyle name="Normal 2 3 2 2 2 2 3 5 3" xfId="13503" xr:uid="{00000000-0005-0000-0000-00000E350000}"/>
    <cellStyle name="Normal 2 3 2 2 2 2 3 6" xfId="13504" xr:uid="{00000000-0005-0000-0000-00000F350000}"/>
    <cellStyle name="Normal 2 3 2 2 2 2 3 6 2" xfId="13505" xr:uid="{00000000-0005-0000-0000-000010350000}"/>
    <cellStyle name="Normal 2 3 2 2 2 2 3 6 3" xfId="13506" xr:uid="{00000000-0005-0000-0000-000011350000}"/>
    <cellStyle name="Normal 2 3 2 2 2 2 3 7" xfId="13507" xr:uid="{00000000-0005-0000-0000-000012350000}"/>
    <cellStyle name="Normal 2 3 2 2 2 2 3 8" xfId="13508" xr:uid="{00000000-0005-0000-0000-000013350000}"/>
    <cellStyle name="Normal 2 3 2 2 2 2 4" xfId="13509" xr:uid="{00000000-0005-0000-0000-000014350000}"/>
    <cellStyle name="Normal 2 3 2 2 2 2 4 2" xfId="13510" xr:uid="{00000000-0005-0000-0000-000015350000}"/>
    <cellStyle name="Normal 2 3 2 2 2 2 4 2 2" xfId="13511" xr:uid="{00000000-0005-0000-0000-000016350000}"/>
    <cellStyle name="Normal 2 3 2 2 2 2 4 2 2 2" xfId="13512" xr:uid="{00000000-0005-0000-0000-000017350000}"/>
    <cellStyle name="Normal 2 3 2 2 2 2 4 2 2 2 2" xfId="13513" xr:uid="{00000000-0005-0000-0000-000018350000}"/>
    <cellStyle name="Normal 2 3 2 2 2 2 4 2 2 2 2 2" xfId="13514" xr:uid="{00000000-0005-0000-0000-000019350000}"/>
    <cellStyle name="Normal 2 3 2 2 2 2 4 2 2 2 2 3" xfId="13515" xr:uid="{00000000-0005-0000-0000-00001A350000}"/>
    <cellStyle name="Normal 2 3 2 2 2 2 4 2 2 2 3" xfId="13516" xr:uid="{00000000-0005-0000-0000-00001B350000}"/>
    <cellStyle name="Normal 2 3 2 2 2 2 4 2 2 2 4" xfId="13517" xr:uid="{00000000-0005-0000-0000-00001C350000}"/>
    <cellStyle name="Normal 2 3 2 2 2 2 4 2 2 3" xfId="13518" xr:uid="{00000000-0005-0000-0000-00001D350000}"/>
    <cellStyle name="Normal 2 3 2 2 2 2 4 2 2 3 2" xfId="13519" xr:uid="{00000000-0005-0000-0000-00001E350000}"/>
    <cellStyle name="Normal 2 3 2 2 2 2 4 2 2 3 3" xfId="13520" xr:uid="{00000000-0005-0000-0000-00001F350000}"/>
    <cellStyle name="Normal 2 3 2 2 2 2 4 2 2 4" xfId="13521" xr:uid="{00000000-0005-0000-0000-000020350000}"/>
    <cellStyle name="Normal 2 3 2 2 2 2 4 2 2 4 2" xfId="13522" xr:uid="{00000000-0005-0000-0000-000021350000}"/>
    <cellStyle name="Normal 2 3 2 2 2 2 4 2 2 4 3" xfId="13523" xr:uid="{00000000-0005-0000-0000-000022350000}"/>
    <cellStyle name="Normal 2 3 2 2 2 2 4 2 2 5" xfId="13524" xr:uid="{00000000-0005-0000-0000-000023350000}"/>
    <cellStyle name="Normal 2 3 2 2 2 2 4 2 2 6" xfId="13525" xr:uid="{00000000-0005-0000-0000-000024350000}"/>
    <cellStyle name="Normal 2 3 2 2 2 2 4 2 3" xfId="13526" xr:uid="{00000000-0005-0000-0000-000025350000}"/>
    <cellStyle name="Normal 2 3 2 2 2 2 4 2 3 2" xfId="13527" xr:uid="{00000000-0005-0000-0000-000026350000}"/>
    <cellStyle name="Normal 2 3 2 2 2 2 4 2 3 2 2" xfId="13528" xr:uid="{00000000-0005-0000-0000-000027350000}"/>
    <cellStyle name="Normal 2 3 2 2 2 2 4 2 3 2 3" xfId="13529" xr:uid="{00000000-0005-0000-0000-000028350000}"/>
    <cellStyle name="Normal 2 3 2 2 2 2 4 2 3 3" xfId="13530" xr:uid="{00000000-0005-0000-0000-000029350000}"/>
    <cellStyle name="Normal 2 3 2 2 2 2 4 2 3 4" xfId="13531" xr:uid="{00000000-0005-0000-0000-00002A350000}"/>
    <cellStyle name="Normal 2 3 2 2 2 2 4 2 4" xfId="13532" xr:uid="{00000000-0005-0000-0000-00002B350000}"/>
    <cellStyle name="Normal 2 3 2 2 2 2 4 2 4 2" xfId="13533" xr:uid="{00000000-0005-0000-0000-00002C350000}"/>
    <cellStyle name="Normal 2 3 2 2 2 2 4 2 4 3" xfId="13534" xr:uid="{00000000-0005-0000-0000-00002D350000}"/>
    <cellStyle name="Normal 2 3 2 2 2 2 4 2 5" xfId="13535" xr:uid="{00000000-0005-0000-0000-00002E350000}"/>
    <cellStyle name="Normal 2 3 2 2 2 2 4 2 5 2" xfId="13536" xr:uid="{00000000-0005-0000-0000-00002F350000}"/>
    <cellStyle name="Normal 2 3 2 2 2 2 4 2 5 3" xfId="13537" xr:uid="{00000000-0005-0000-0000-000030350000}"/>
    <cellStyle name="Normal 2 3 2 2 2 2 4 2 6" xfId="13538" xr:uid="{00000000-0005-0000-0000-000031350000}"/>
    <cellStyle name="Normal 2 3 2 2 2 2 4 2 7" xfId="13539" xr:uid="{00000000-0005-0000-0000-000032350000}"/>
    <cellStyle name="Normal 2 3 2 2 2 2 4 3" xfId="13540" xr:uid="{00000000-0005-0000-0000-000033350000}"/>
    <cellStyle name="Normal 2 3 2 2 2 2 4 3 2" xfId="13541" xr:uid="{00000000-0005-0000-0000-000034350000}"/>
    <cellStyle name="Normal 2 3 2 2 2 2 4 3 2 2" xfId="13542" xr:uid="{00000000-0005-0000-0000-000035350000}"/>
    <cellStyle name="Normal 2 3 2 2 2 2 4 3 2 2 2" xfId="13543" xr:uid="{00000000-0005-0000-0000-000036350000}"/>
    <cellStyle name="Normal 2 3 2 2 2 2 4 3 2 2 3" xfId="13544" xr:uid="{00000000-0005-0000-0000-000037350000}"/>
    <cellStyle name="Normal 2 3 2 2 2 2 4 3 2 3" xfId="13545" xr:uid="{00000000-0005-0000-0000-000038350000}"/>
    <cellStyle name="Normal 2 3 2 2 2 2 4 3 2 4" xfId="13546" xr:uid="{00000000-0005-0000-0000-000039350000}"/>
    <cellStyle name="Normal 2 3 2 2 2 2 4 3 3" xfId="13547" xr:uid="{00000000-0005-0000-0000-00003A350000}"/>
    <cellStyle name="Normal 2 3 2 2 2 2 4 3 3 2" xfId="13548" xr:uid="{00000000-0005-0000-0000-00003B350000}"/>
    <cellStyle name="Normal 2 3 2 2 2 2 4 3 3 3" xfId="13549" xr:uid="{00000000-0005-0000-0000-00003C350000}"/>
    <cellStyle name="Normal 2 3 2 2 2 2 4 3 4" xfId="13550" xr:uid="{00000000-0005-0000-0000-00003D350000}"/>
    <cellStyle name="Normal 2 3 2 2 2 2 4 3 4 2" xfId="13551" xr:uid="{00000000-0005-0000-0000-00003E350000}"/>
    <cellStyle name="Normal 2 3 2 2 2 2 4 3 4 3" xfId="13552" xr:uid="{00000000-0005-0000-0000-00003F350000}"/>
    <cellStyle name="Normal 2 3 2 2 2 2 4 3 5" xfId="13553" xr:uid="{00000000-0005-0000-0000-000040350000}"/>
    <cellStyle name="Normal 2 3 2 2 2 2 4 3 6" xfId="13554" xr:uid="{00000000-0005-0000-0000-000041350000}"/>
    <cellStyle name="Normal 2 3 2 2 2 2 4 4" xfId="13555" xr:uid="{00000000-0005-0000-0000-000042350000}"/>
    <cellStyle name="Normal 2 3 2 2 2 2 4 4 2" xfId="13556" xr:uid="{00000000-0005-0000-0000-000043350000}"/>
    <cellStyle name="Normal 2 3 2 2 2 2 4 4 2 2" xfId="13557" xr:uid="{00000000-0005-0000-0000-000044350000}"/>
    <cellStyle name="Normal 2 3 2 2 2 2 4 4 2 3" xfId="13558" xr:uid="{00000000-0005-0000-0000-000045350000}"/>
    <cellStyle name="Normal 2 3 2 2 2 2 4 4 3" xfId="13559" xr:uid="{00000000-0005-0000-0000-000046350000}"/>
    <cellStyle name="Normal 2 3 2 2 2 2 4 4 4" xfId="13560" xr:uid="{00000000-0005-0000-0000-000047350000}"/>
    <cellStyle name="Normal 2 3 2 2 2 2 4 5" xfId="13561" xr:uid="{00000000-0005-0000-0000-000048350000}"/>
    <cellStyle name="Normal 2 3 2 2 2 2 4 5 2" xfId="13562" xr:uid="{00000000-0005-0000-0000-000049350000}"/>
    <cellStyle name="Normal 2 3 2 2 2 2 4 5 3" xfId="13563" xr:uid="{00000000-0005-0000-0000-00004A350000}"/>
    <cellStyle name="Normal 2 3 2 2 2 2 4 6" xfId="13564" xr:uid="{00000000-0005-0000-0000-00004B350000}"/>
    <cellStyle name="Normal 2 3 2 2 2 2 4 6 2" xfId="13565" xr:uid="{00000000-0005-0000-0000-00004C350000}"/>
    <cellStyle name="Normal 2 3 2 2 2 2 4 6 3" xfId="13566" xr:uid="{00000000-0005-0000-0000-00004D350000}"/>
    <cellStyle name="Normal 2 3 2 2 2 2 4 7" xfId="13567" xr:uid="{00000000-0005-0000-0000-00004E350000}"/>
    <cellStyle name="Normal 2 3 2 2 2 2 4 8" xfId="13568" xr:uid="{00000000-0005-0000-0000-00004F350000}"/>
    <cellStyle name="Normal 2 3 2 2 2 2 5" xfId="13569" xr:uid="{00000000-0005-0000-0000-000050350000}"/>
    <cellStyle name="Normal 2 3 2 2 2 2 5 2" xfId="13570" xr:uid="{00000000-0005-0000-0000-000051350000}"/>
    <cellStyle name="Normal 2 3 2 2 2 2 5 2 2" xfId="13571" xr:uid="{00000000-0005-0000-0000-000052350000}"/>
    <cellStyle name="Normal 2 3 2 2 2 2 5 2 2 2" xfId="13572" xr:uid="{00000000-0005-0000-0000-000053350000}"/>
    <cellStyle name="Normal 2 3 2 2 2 2 5 2 2 2 2" xfId="13573" xr:uid="{00000000-0005-0000-0000-000054350000}"/>
    <cellStyle name="Normal 2 3 2 2 2 2 5 2 2 2 3" xfId="13574" xr:uid="{00000000-0005-0000-0000-000055350000}"/>
    <cellStyle name="Normal 2 3 2 2 2 2 5 2 2 3" xfId="13575" xr:uid="{00000000-0005-0000-0000-000056350000}"/>
    <cellStyle name="Normal 2 3 2 2 2 2 5 2 2 4" xfId="13576" xr:uid="{00000000-0005-0000-0000-000057350000}"/>
    <cellStyle name="Normal 2 3 2 2 2 2 5 2 3" xfId="13577" xr:uid="{00000000-0005-0000-0000-000058350000}"/>
    <cellStyle name="Normal 2 3 2 2 2 2 5 2 3 2" xfId="13578" xr:uid="{00000000-0005-0000-0000-000059350000}"/>
    <cellStyle name="Normal 2 3 2 2 2 2 5 2 3 3" xfId="13579" xr:uid="{00000000-0005-0000-0000-00005A350000}"/>
    <cellStyle name="Normal 2 3 2 2 2 2 5 2 4" xfId="13580" xr:uid="{00000000-0005-0000-0000-00005B350000}"/>
    <cellStyle name="Normal 2 3 2 2 2 2 5 2 4 2" xfId="13581" xr:uid="{00000000-0005-0000-0000-00005C350000}"/>
    <cellStyle name="Normal 2 3 2 2 2 2 5 2 4 3" xfId="13582" xr:uid="{00000000-0005-0000-0000-00005D350000}"/>
    <cellStyle name="Normal 2 3 2 2 2 2 5 2 5" xfId="13583" xr:uid="{00000000-0005-0000-0000-00005E350000}"/>
    <cellStyle name="Normal 2 3 2 2 2 2 5 2 6" xfId="13584" xr:uid="{00000000-0005-0000-0000-00005F350000}"/>
    <cellStyle name="Normal 2 3 2 2 2 2 5 3" xfId="13585" xr:uid="{00000000-0005-0000-0000-000060350000}"/>
    <cellStyle name="Normal 2 3 2 2 2 2 5 3 2" xfId="13586" xr:uid="{00000000-0005-0000-0000-000061350000}"/>
    <cellStyle name="Normal 2 3 2 2 2 2 5 3 2 2" xfId="13587" xr:uid="{00000000-0005-0000-0000-000062350000}"/>
    <cellStyle name="Normal 2 3 2 2 2 2 5 3 2 3" xfId="13588" xr:uid="{00000000-0005-0000-0000-000063350000}"/>
    <cellStyle name="Normal 2 3 2 2 2 2 5 3 3" xfId="13589" xr:uid="{00000000-0005-0000-0000-000064350000}"/>
    <cellStyle name="Normal 2 3 2 2 2 2 5 3 4" xfId="13590" xr:uid="{00000000-0005-0000-0000-000065350000}"/>
    <cellStyle name="Normal 2 3 2 2 2 2 5 4" xfId="13591" xr:uid="{00000000-0005-0000-0000-000066350000}"/>
    <cellStyle name="Normal 2 3 2 2 2 2 5 4 2" xfId="13592" xr:uid="{00000000-0005-0000-0000-000067350000}"/>
    <cellStyle name="Normal 2 3 2 2 2 2 5 4 3" xfId="13593" xr:uid="{00000000-0005-0000-0000-000068350000}"/>
    <cellStyle name="Normal 2 3 2 2 2 2 5 5" xfId="13594" xr:uid="{00000000-0005-0000-0000-000069350000}"/>
    <cellStyle name="Normal 2 3 2 2 2 2 5 5 2" xfId="13595" xr:uid="{00000000-0005-0000-0000-00006A350000}"/>
    <cellStyle name="Normal 2 3 2 2 2 2 5 5 3" xfId="13596" xr:uid="{00000000-0005-0000-0000-00006B350000}"/>
    <cellStyle name="Normal 2 3 2 2 2 2 5 6" xfId="13597" xr:uid="{00000000-0005-0000-0000-00006C350000}"/>
    <cellStyle name="Normal 2 3 2 2 2 2 5 7" xfId="13598" xr:uid="{00000000-0005-0000-0000-00006D350000}"/>
    <cellStyle name="Normal 2 3 2 2 2 2 6" xfId="13599" xr:uid="{00000000-0005-0000-0000-00006E350000}"/>
    <cellStyle name="Normal 2 3 2 2 2 2 6 2" xfId="13600" xr:uid="{00000000-0005-0000-0000-00006F350000}"/>
    <cellStyle name="Normal 2 3 2 2 2 2 6 2 2" xfId="13601" xr:uid="{00000000-0005-0000-0000-000070350000}"/>
    <cellStyle name="Normal 2 3 2 2 2 2 6 2 2 2" xfId="13602" xr:uid="{00000000-0005-0000-0000-000071350000}"/>
    <cellStyle name="Normal 2 3 2 2 2 2 6 2 2 3" xfId="13603" xr:uid="{00000000-0005-0000-0000-000072350000}"/>
    <cellStyle name="Normal 2 3 2 2 2 2 6 2 3" xfId="13604" xr:uid="{00000000-0005-0000-0000-000073350000}"/>
    <cellStyle name="Normal 2 3 2 2 2 2 6 2 4" xfId="13605" xr:uid="{00000000-0005-0000-0000-000074350000}"/>
    <cellStyle name="Normal 2 3 2 2 2 2 6 3" xfId="13606" xr:uid="{00000000-0005-0000-0000-000075350000}"/>
    <cellStyle name="Normal 2 3 2 2 2 2 6 3 2" xfId="13607" xr:uid="{00000000-0005-0000-0000-000076350000}"/>
    <cellStyle name="Normal 2 3 2 2 2 2 6 3 3" xfId="13608" xr:uid="{00000000-0005-0000-0000-000077350000}"/>
    <cellStyle name="Normal 2 3 2 2 2 2 6 4" xfId="13609" xr:uid="{00000000-0005-0000-0000-000078350000}"/>
    <cellStyle name="Normal 2 3 2 2 2 2 6 4 2" xfId="13610" xr:uid="{00000000-0005-0000-0000-000079350000}"/>
    <cellStyle name="Normal 2 3 2 2 2 2 6 4 3" xfId="13611" xr:uid="{00000000-0005-0000-0000-00007A350000}"/>
    <cellStyle name="Normal 2 3 2 2 2 2 6 5" xfId="13612" xr:uid="{00000000-0005-0000-0000-00007B350000}"/>
    <cellStyle name="Normal 2 3 2 2 2 2 6 6" xfId="13613" xr:uid="{00000000-0005-0000-0000-00007C350000}"/>
    <cellStyle name="Normal 2 3 2 2 2 2 7" xfId="13614" xr:uid="{00000000-0005-0000-0000-00007D350000}"/>
    <cellStyle name="Normal 2 3 2 2 2 2 7 2" xfId="13615" xr:uid="{00000000-0005-0000-0000-00007E350000}"/>
    <cellStyle name="Normal 2 3 2 2 2 2 7 2 2" xfId="13616" xr:uid="{00000000-0005-0000-0000-00007F350000}"/>
    <cellStyle name="Normal 2 3 2 2 2 2 7 2 3" xfId="13617" xr:uid="{00000000-0005-0000-0000-000080350000}"/>
    <cellStyle name="Normal 2 3 2 2 2 2 7 3" xfId="13618" xr:uid="{00000000-0005-0000-0000-000081350000}"/>
    <cellStyle name="Normal 2 3 2 2 2 2 7 4" xfId="13619" xr:uid="{00000000-0005-0000-0000-000082350000}"/>
    <cellStyle name="Normal 2 3 2 2 2 2 8" xfId="13620" xr:uid="{00000000-0005-0000-0000-000083350000}"/>
    <cellStyle name="Normal 2 3 2 2 2 2 8 2" xfId="13621" xr:uid="{00000000-0005-0000-0000-000084350000}"/>
    <cellStyle name="Normal 2 3 2 2 2 2 8 3" xfId="13622" xr:uid="{00000000-0005-0000-0000-000085350000}"/>
    <cellStyle name="Normal 2 3 2 2 2 2 9" xfId="13623" xr:uid="{00000000-0005-0000-0000-000086350000}"/>
    <cellStyle name="Normal 2 3 2 2 2 2 9 2" xfId="13624" xr:uid="{00000000-0005-0000-0000-000087350000}"/>
    <cellStyle name="Normal 2 3 2 2 2 2 9 3" xfId="13625" xr:uid="{00000000-0005-0000-0000-000088350000}"/>
    <cellStyle name="Normal 2 3 2 2 2 3" xfId="13626" xr:uid="{00000000-0005-0000-0000-000089350000}"/>
    <cellStyle name="Normal 2 3 2 2 2 3 2" xfId="13627" xr:uid="{00000000-0005-0000-0000-00008A350000}"/>
    <cellStyle name="Normal 2 3 2 2 2 3 2 2" xfId="13628" xr:uid="{00000000-0005-0000-0000-00008B350000}"/>
    <cellStyle name="Normal 2 3 2 2 2 3 2 2 2" xfId="13629" xr:uid="{00000000-0005-0000-0000-00008C350000}"/>
    <cellStyle name="Normal 2 3 2 2 2 3 2 2 2 2" xfId="13630" xr:uid="{00000000-0005-0000-0000-00008D350000}"/>
    <cellStyle name="Normal 2 3 2 2 2 3 2 2 2 2 2" xfId="13631" xr:uid="{00000000-0005-0000-0000-00008E350000}"/>
    <cellStyle name="Normal 2 3 2 2 2 3 2 2 2 2 3" xfId="13632" xr:uid="{00000000-0005-0000-0000-00008F350000}"/>
    <cellStyle name="Normal 2 3 2 2 2 3 2 2 2 3" xfId="13633" xr:uid="{00000000-0005-0000-0000-000090350000}"/>
    <cellStyle name="Normal 2 3 2 2 2 3 2 2 2 4" xfId="13634" xr:uid="{00000000-0005-0000-0000-000091350000}"/>
    <cellStyle name="Normal 2 3 2 2 2 3 2 2 3" xfId="13635" xr:uid="{00000000-0005-0000-0000-000092350000}"/>
    <cellStyle name="Normal 2 3 2 2 2 3 2 2 3 2" xfId="13636" xr:uid="{00000000-0005-0000-0000-000093350000}"/>
    <cellStyle name="Normal 2 3 2 2 2 3 2 2 3 3" xfId="13637" xr:uid="{00000000-0005-0000-0000-000094350000}"/>
    <cellStyle name="Normal 2 3 2 2 2 3 2 2 4" xfId="13638" xr:uid="{00000000-0005-0000-0000-000095350000}"/>
    <cellStyle name="Normal 2 3 2 2 2 3 2 2 4 2" xfId="13639" xr:uid="{00000000-0005-0000-0000-000096350000}"/>
    <cellStyle name="Normal 2 3 2 2 2 3 2 2 4 3" xfId="13640" xr:uid="{00000000-0005-0000-0000-000097350000}"/>
    <cellStyle name="Normal 2 3 2 2 2 3 2 2 5" xfId="13641" xr:uid="{00000000-0005-0000-0000-000098350000}"/>
    <cellStyle name="Normal 2 3 2 2 2 3 2 2 6" xfId="13642" xr:uid="{00000000-0005-0000-0000-000099350000}"/>
    <cellStyle name="Normal 2 3 2 2 2 3 2 3" xfId="13643" xr:uid="{00000000-0005-0000-0000-00009A350000}"/>
    <cellStyle name="Normal 2 3 2 2 2 3 2 3 2" xfId="13644" xr:uid="{00000000-0005-0000-0000-00009B350000}"/>
    <cellStyle name="Normal 2 3 2 2 2 3 2 3 2 2" xfId="13645" xr:uid="{00000000-0005-0000-0000-00009C350000}"/>
    <cellStyle name="Normal 2 3 2 2 2 3 2 3 2 3" xfId="13646" xr:uid="{00000000-0005-0000-0000-00009D350000}"/>
    <cellStyle name="Normal 2 3 2 2 2 3 2 3 3" xfId="13647" xr:uid="{00000000-0005-0000-0000-00009E350000}"/>
    <cellStyle name="Normal 2 3 2 2 2 3 2 3 4" xfId="13648" xr:uid="{00000000-0005-0000-0000-00009F350000}"/>
    <cellStyle name="Normal 2 3 2 2 2 3 2 4" xfId="13649" xr:uid="{00000000-0005-0000-0000-0000A0350000}"/>
    <cellStyle name="Normal 2 3 2 2 2 3 2 4 2" xfId="13650" xr:uid="{00000000-0005-0000-0000-0000A1350000}"/>
    <cellStyle name="Normal 2 3 2 2 2 3 2 4 3" xfId="13651" xr:uid="{00000000-0005-0000-0000-0000A2350000}"/>
    <cellStyle name="Normal 2 3 2 2 2 3 2 5" xfId="13652" xr:uid="{00000000-0005-0000-0000-0000A3350000}"/>
    <cellStyle name="Normal 2 3 2 2 2 3 2 5 2" xfId="13653" xr:uid="{00000000-0005-0000-0000-0000A4350000}"/>
    <cellStyle name="Normal 2 3 2 2 2 3 2 5 3" xfId="13654" xr:uid="{00000000-0005-0000-0000-0000A5350000}"/>
    <cellStyle name="Normal 2 3 2 2 2 3 2 6" xfId="13655" xr:uid="{00000000-0005-0000-0000-0000A6350000}"/>
    <cellStyle name="Normal 2 3 2 2 2 3 2 7" xfId="13656" xr:uid="{00000000-0005-0000-0000-0000A7350000}"/>
    <cellStyle name="Normal 2 3 2 2 2 3 3" xfId="13657" xr:uid="{00000000-0005-0000-0000-0000A8350000}"/>
    <cellStyle name="Normal 2 3 2 2 2 3 3 2" xfId="13658" xr:uid="{00000000-0005-0000-0000-0000A9350000}"/>
    <cellStyle name="Normal 2 3 2 2 2 3 3 2 2" xfId="13659" xr:uid="{00000000-0005-0000-0000-0000AA350000}"/>
    <cellStyle name="Normal 2 3 2 2 2 3 3 2 2 2" xfId="13660" xr:uid="{00000000-0005-0000-0000-0000AB350000}"/>
    <cellStyle name="Normal 2 3 2 2 2 3 3 2 2 3" xfId="13661" xr:uid="{00000000-0005-0000-0000-0000AC350000}"/>
    <cellStyle name="Normal 2 3 2 2 2 3 3 2 3" xfId="13662" xr:uid="{00000000-0005-0000-0000-0000AD350000}"/>
    <cellStyle name="Normal 2 3 2 2 2 3 3 2 4" xfId="13663" xr:uid="{00000000-0005-0000-0000-0000AE350000}"/>
    <cellStyle name="Normal 2 3 2 2 2 3 3 3" xfId="13664" xr:uid="{00000000-0005-0000-0000-0000AF350000}"/>
    <cellStyle name="Normal 2 3 2 2 2 3 3 3 2" xfId="13665" xr:uid="{00000000-0005-0000-0000-0000B0350000}"/>
    <cellStyle name="Normal 2 3 2 2 2 3 3 3 3" xfId="13666" xr:uid="{00000000-0005-0000-0000-0000B1350000}"/>
    <cellStyle name="Normal 2 3 2 2 2 3 3 4" xfId="13667" xr:uid="{00000000-0005-0000-0000-0000B2350000}"/>
    <cellStyle name="Normal 2 3 2 2 2 3 3 4 2" xfId="13668" xr:uid="{00000000-0005-0000-0000-0000B3350000}"/>
    <cellStyle name="Normal 2 3 2 2 2 3 3 4 3" xfId="13669" xr:uid="{00000000-0005-0000-0000-0000B4350000}"/>
    <cellStyle name="Normal 2 3 2 2 2 3 3 5" xfId="13670" xr:uid="{00000000-0005-0000-0000-0000B5350000}"/>
    <cellStyle name="Normal 2 3 2 2 2 3 3 6" xfId="13671" xr:uid="{00000000-0005-0000-0000-0000B6350000}"/>
    <cellStyle name="Normal 2 3 2 2 2 3 4" xfId="13672" xr:uid="{00000000-0005-0000-0000-0000B7350000}"/>
    <cellStyle name="Normal 2 3 2 2 2 3 4 2" xfId="13673" xr:uid="{00000000-0005-0000-0000-0000B8350000}"/>
    <cellStyle name="Normal 2 3 2 2 2 3 4 2 2" xfId="13674" xr:uid="{00000000-0005-0000-0000-0000B9350000}"/>
    <cellStyle name="Normal 2 3 2 2 2 3 4 2 3" xfId="13675" xr:uid="{00000000-0005-0000-0000-0000BA350000}"/>
    <cellStyle name="Normal 2 3 2 2 2 3 4 3" xfId="13676" xr:uid="{00000000-0005-0000-0000-0000BB350000}"/>
    <cellStyle name="Normal 2 3 2 2 2 3 4 4" xfId="13677" xr:uid="{00000000-0005-0000-0000-0000BC350000}"/>
    <cellStyle name="Normal 2 3 2 2 2 3 5" xfId="13678" xr:uid="{00000000-0005-0000-0000-0000BD350000}"/>
    <cellStyle name="Normal 2 3 2 2 2 3 5 2" xfId="13679" xr:uid="{00000000-0005-0000-0000-0000BE350000}"/>
    <cellStyle name="Normal 2 3 2 2 2 3 5 3" xfId="13680" xr:uid="{00000000-0005-0000-0000-0000BF350000}"/>
    <cellStyle name="Normal 2 3 2 2 2 3 6" xfId="13681" xr:uid="{00000000-0005-0000-0000-0000C0350000}"/>
    <cellStyle name="Normal 2 3 2 2 2 3 6 2" xfId="13682" xr:uid="{00000000-0005-0000-0000-0000C1350000}"/>
    <cellStyle name="Normal 2 3 2 2 2 3 6 3" xfId="13683" xr:uid="{00000000-0005-0000-0000-0000C2350000}"/>
    <cellStyle name="Normal 2 3 2 2 2 3 7" xfId="13684" xr:uid="{00000000-0005-0000-0000-0000C3350000}"/>
    <cellStyle name="Normal 2 3 2 2 2 3 8" xfId="13685" xr:uid="{00000000-0005-0000-0000-0000C4350000}"/>
    <cellStyle name="Normal 2 3 2 2 2 4" xfId="13686" xr:uid="{00000000-0005-0000-0000-0000C5350000}"/>
    <cellStyle name="Normal 2 3 2 2 2 4 2" xfId="13687" xr:uid="{00000000-0005-0000-0000-0000C6350000}"/>
    <cellStyle name="Normal 2 3 2 2 2 4 2 2" xfId="13688" xr:uid="{00000000-0005-0000-0000-0000C7350000}"/>
    <cellStyle name="Normal 2 3 2 2 2 4 2 2 2" xfId="13689" xr:uid="{00000000-0005-0000-0000-0000C8350000}"/>
    <cellStyle name="Normal 2 3 2 2 2 4 2 2 2 2" xfId="13690" xr:uid="{00000000-0005-0000-0000-0000C9350000}"/>
    <cellStyle name="Normal 2 3 2 2 2 4 2 2 2 2 2" xfId="13691" xr:uid="{00000000-0005-0000-0000-0000CA350000}"/>
    <cellStyle name="Normal 2 3 2 2 2 4 2 2 2 2 3" xfId="13692" xr:uid="{00000000-0005-0000-0000-0000CB350000}"/>
    <cellStyle name="Normal 2 3 2 2 2 4 2 2 2 3" xfId="13693" xr:uid="{00000000-0005-0000-0000-0000CC350000}"/>
    <cellStyle name="Normal 2 3 2 2 2 4 2 2 2 4" xfId="13694" xr:uid="{00000000-0005-0000-0000-0000CD350000}"/>
    <cellStyle name="Normal 2 3 2 2 2 4 2 2 3" xfId="13695" xr:uid="{00000000-0005-0000-0000-0000CE350000}"/>
    <cellStyle name="Normal 2 3 2 2 2 4 2 2 3 2" xfId="13696" xr:uid="{00000000-0005-0000-0000-0000CF350000}"/>
    <cellStyle name="Normal 2 3 2 2 2 4 2 2 3 3" xfId="13697" xr:uid="{00000000-0005-0000-0000-0000D0350000}"/>
    <cellStyle name="Normal 2 3 2 2 2 4 2 2 4" xfId="13698" xr:uid="{00000000-0005-0000-0000-0000D1350000}"/>
    <cellStyle name="Normal 2 3 2 2 2 4 2 2 4 2" xfId="13699" xr:uid="{00000000-0005-0000-0000-0000D2350000}"/>
    <cellStyle name="Normal 2 3 2 2 2 4 2 2 4 3" xfId="13700" xr:uid="{00000000-0005-0000-0000-0000D3350000}"/>
    <cellStyle name="Normal 2 3 2 2 2 4 2 2 5" xfId="13701" xr:uid="{00000000-0005-0000-0000-0000D4350000}"/>
    <cellStyle name="Normal 2 3 2 2 2 4 2 2 6" xfId="13702" xr:uid="{00000000-0005-0000-0000-0000D5350000}"/>
    <cellStyle name="Normal 2 3 2 2 2 4 2 3" xfId="13703" xr:uid="{00000000-0005-0000-0000-0000D6350000}"/>
    <cellStyle name="Normal 2 3 2 2 2 4 2 3 2" xfId="13704" xr:uid="{00000000-0005-0000-0000-0000D7350000}"/>
    <cellStyle name="Normal 2 3 2 2 2 4 2 3 2 2" xfId="13705" xr:uid="{00000000-0005-0000-0000-0000D8350000}"/>
    <cellStyle name="Normal 2 3 2 2 2 4 2 3 2 3" xfId="13706" xr:uid="{00000000-0005-0000-0000-0000D9350000}"/>
    <cellStyle name="Normal 2 3 2 2 2 4 2 3 3" xfId="13707" xr:uid="{00000000-0005-0000-0000-0000DA350000}"/>
    <cellStyle name="Normal 2 3 2 2 2 4 2 3 4" xfId="13708" xr:uid="{00000000-0005-0000-0000-0000DB350000}"/>
    <cellStyle name="Normal 2 3 2 2 2 4 2 4" xfId="13709" xr:uid="{00000000-0005-0000-0000-0000DC350000}"/>
    <cellStyle name="Normal 2 3 2 2 2 4 2 4 2" xfId="13710" xr:uid="{00000000-0005-0000-0000-0000DD350000}"/>
    <cellStyle name="Normal 2 3 2 2 2 4 2 4 3" xfId="13711" xr:uid="{00000000-0005-0000-0000-0000DE350000}"/>
    <cellStyle name="Normal 2 3 2 2 2 4 2 5" xfId="13712" xr:uid="{00000000-0005-0000-0000-0000DF350000}"/>
    <cellStyle name="Normal 2 3 2 2 2 4 2 5 2" xfId="13713" xr:uid="{00000000-0005-0000-0000-0000E0350000}"/>
    <cellStyle name="Normal 2 3 2 2 2 4 2 5 3" xfId="13714" xr:uid="{00000000-0005-0000-0000-0000E1350000}"/>
    <cellStyle name="Normal 2 3 2 2 2 4 2 6" xfId="13715" xr:uid="{00000000-0005-0000-0000-0000E2350000}"/>
    <cellStyle name="Normal 2 3 2 2 2 4 2 7" xfId="13716" xr:uid="{00000000-0005-0000-0000-0000E3350000}"/>
    <cellStyle name="Normal 2 3 2 2 2 4 3" xfId="13717" xr:uid="{00000000-0005-0000-0000-0000E4350000}"/>
    <cellStyle name="Normal 2 3 2 2 2 4 3 2" xfId="13718" xr:uid="{00000000-0005-0000-0000-0000E5350000}"/>
    <cellStyle name="Normal 2 3 2 2 2 4 3 2 2" xfId="13719" xr:uid="{00000000-0005-0000-0000-0000E6350000}"/>
    <cellStyle name="Normal 2 3 2 2 2 4 3 2 2 2" xfId="13720" xr:uid="{00000000-0005-0000-0000-0000E7350000}"/>
    <cellStyle name="Normal 2 3 2 2 2 4 3 2 2 3" xfId="13721" xr:uid="{00000000-0005-0000-0000-0000E8350000}"/>
    <cellStyle name="Normal 2 3 2 2 2 4 3 2 3" xfId="13722" xr:uid="{00000000-0005-0000-0000-0000E9350000}"/>
    <cellStyle name="Normal 2 3 2 2 2 4 3 2 4" xfId="13723" xr:uid="{00000000-0005-0000-0000-0000EA350000}"/>
    <cellStyle name="Normal 2 3 2 2 2 4 3 3" xfId="13724" xr:uid="{00000000-0005-0000-0000-0000EB350000}"/>
    <cellStyle name="Normal 2 3 2 2 2 4 3 3 2" xfId="13725" xr:uid="{00000000-0005-0000-0000-0000EC350000}"/>
    <cellStyle name="Normal 2 3 2 2 2 4 3 3 3" xfId="13726" xr:uid="{00000000-0005-0000-0000-0000ED350000}"/>
    <cellStyle name="Normal 2 3 2 2 2 4 3 4" xfId="13727" xr:uid="{00000000-0005-0000-0000-0000EE350000}"/>
    <cellStyle name="Normal 2 3 2 2 2 4 3 4 2" xfId="13728" xr:uid="{00000000-0005-0000-0000-0000EF350000}"/>
    <cellStyle name="Normal 2 3 2 2 2 4 3 4 3" xfId="13729" xr:uid="{00000000-0005-0000-0000-0000F0350000}"/>
    <cellStyle name="Normal 2 3 2 2 2 4 3 5" xfId="13730" xr:uid="{00000000-0005-0000-0000-0000F1350000}"/>
    <cellStyle name="Normal 2 3 2 2 2 4 3 6" xfId="13731" xr:uid="{00000000-0005-0000-0000-0000F2350000}"/>
    <cellStyle name="Normal 2 3 2 2 2 4 4" xfId="13732" xr:uid="{00000000-0005-0000-0000-0000F3350000}"/>
    <cellStyle name="Normal 2 3 2 2 2 4 4 2" xfId="13733" xr:uid="{00000000-0005-0000-0000-0000F4350000}"/>
    <cellStyle name="Normal 2 3 2 2 2 4 4 2 2" xfId="13734" xr:uid="{00000000-0005-0000-0000-0000F5350000}"/>
    <cellStyle name="Normal 2 3 2 2 2 4 4 2 3" xfId="13735" xr:uid="{00000000-0005-0000-0000-0000F6350000}"/>
    <cellStyle name="Normal 2 3 2 2 2 4 4 3" xfId="13736" xr:uid="{00000000-0005-0000-0000-0000F7350000}"/>
    <cellStyle name="Normal 2 3 2 2 2 4 4 4" xfId="13737" xr:uid="{00000000-0005-0000-0000-0000F8350000}"/>
    <cellStyle name="Normal 2 3 2 2 2 4 5" xfId="13738" xr:uid="{00000000-0005-0000-0000-0000F9350000}"/>
    <cellStyle name="Normal 2 3 2 2 2 4 5 2" xfId="13739" xr:uid="{00000000-0005-0000-0000-0000FA350000}"/>
    <cellStyle name="Normal 2 3 2 2 2 4 5 3" xfId="13740" xr:uid="{00000000-0005-0000-0000-0000FB350000}"/>
    <cellStyle name="Normal 2 3 2 2 2 4 6" xfId="13741" xr:uid="{00000000-0005-0000-0000-0000FC350000}"/>
    <cellStyle name="Normal 2 3 2 2 2 4 6 2" xfId="13742" xr:uid="{00000000-0005-0000-0000-0000FD350000}"/>
    <cellStyle name="Normal 2 3 2 2 2 4 6 3" xfId="13743" xr:uid="{00000000-0005-0000-0000-0000FE350000}"/>
    <cellStyle name="Normal 2 3 2 2 2 4 7" xfId="13744" xr:uid="{00000000-0005-0000-0000-0000FF350000}"/>
    <cellStyle name="Normal 2 3 2 2 2 4 8" xfId="13745" xr:uid="{00000000-0005-0000-0000-000000360000}"/>
    <cellStyle name="Normal 2 3 2 2 2 5" xfId="13746" xr:uid="{00000000-0005-0000-0000-000001360000}"/>
    <cellStyle name="Normal 2 3 2 2 2 5 2" xfId="13747" xr:uid="{00000000-0005-0000-0000-000002360000}"/>
    <cellStyle name="Normal 2 3 2 2 2 5 2 2" xfId="13748" xr:uid="{00000000-0005-0000-0000-000003360000}"/>
    <cellStyle name="Normal 2 3 2 2 2 5 2 2 2" xfId="13749" xr:uid="{00000000-0005-0000-0000-000004360000}"/>
    <cellStyle name="Normal 2 3 2 2 2 5 2 2 2 2" xfId="13750" xr:uid="{00000000-0005-0000-0000-000005360000}"/>
    <cellStyle name="Normal 2 3 2 2 2 5 2 2 2 2 2" xfId="13751" xr:uid="{00000000-0005-0000-0000-000006360000}"/>
    <cellStyle name="Normal 2 3 2 2 2 5 2 2 2 2 3" xfId="13752" xr:uid="{00000000-0005-0000-0000-000007360000}"/>
    <cellStyle name="Normal 2 3 2 2 2 5 2 2 2 3" xfId="13753" xr:uid="{00000000-0005-0000-0000-000008360000}"/>
    <cellStyle name="Normal 2 3 2 2 2 5 2 2 2 4" xfId="13754" xr:uid="{00000000-0005-0000-0000-000009360000}"/>
    <cellStyle name="Normal 2 3 2 2 2 5 2 2 3" xfId="13755" xr:uid="{00000000-0005-0000-0000-00000A360000}"/>
    <cellStyle name="Normal 2 3 2 2 2 5 2 2 3 2" xfId="13756" xr:uid="{00000000-0005-0000-0000-00000B360000}"/>
    <cellStyle name="Normal 2 3 2 2 2 5 2 2 3 3" xfId="13757" xr:uid="{00000000-0005-0000-0000-00000C360000}"/>
    <cellStyle name="Normal 2 3 2 2 2 5 2 2 4" xfId="13758" xr:uid="{00000000-0005-0000-0000-00000D360000}"/>
    <cellStyle name="Normal 2 3 2 2 2 5 2 2 4 2" xfId="13759" xr:uid="{00000000-0005-0000-0000-00000E360000}"/>
    <cellStyle name="Normal 2 3 2 2 2 5 2 2 4 3" xfId="13760" xr:uid="{00000000-0005-0000-0000-00000F360000}"/>
    <cellStyle name="Normal 2 3 2 2 2 5 2 2 5" xfId="13761" xr:uid="{00000000-0005-0000-0000-000010360000}"/>
    <cellStyle name="Normal 2 3 2 2 2 5 2 2 6" xfId="13762" xr:uid="{00000000-0005-0000-0000-000011360000}"/>
    <cellStyle name="Normal 2 3 2 2 2 5 2 3" xfId="13763" xr:uid="{00000000-0005-0000-0000-000012360000}"/>
    <cellStyle name="Normal 2 3 2 2 2 5 2 3 2" xfId="13764" xr:uid="{00000000-0005-0000-0000-000013360000}"/>
    <cellStyle name="Normal 2 3 2 2 2 5 2 3 2 2" xfId="13765" xr:uid="{00000000-0005-0000-0000-000014360000}"/>
    <cellStyle name="Normal 2 3 2 2 2 5 2 3 2 3" xfId="13766" xr:uid="{00000000-0005-0000-0000-000015360000}"/>
    <cellStyle name="Normal 2 3 2 2 2 5 2 3 3" xfId="13767" xr:uid="{00000000-0005-0000-0000-000016360000}"/>
    <cellStyle name="Normal 2 3 2 2 2 5 2 3 4" xfId="13768" xr:uid="{00000000-0005-0000-0000-000017360000}"/>
    <cellStyle name="Normal 2 3 2 2 2 5 2 4" xfId="13769" xr:uid="{00000000-0005-0000-0000-000018360000}"/>
    <cellStyle name="Normal 2 3 2 2 2 5 2 4 2" xfId="13770" xr:uid="{00000000-0005-0000-0000-000019360000}"/>
    <cellStyle name="Normal 2 3 2 2 2 5 2 4 3" xfId="13771" xr:uid="{00000000-0005-0000-0000-00001A360000}"/>
    <cellStyle name="Normal 2 3 2 2 2 5 2 5" xfId="13772" xr:uid="{00000000-0005-0000-0000-00001B360000}"/>
    <cellStyle name="Normal 2 3 2 2 2 5 2 5 2" xfId="13773" xr:uid="{00000000-0005-0000-0000-00001C360000}"/>
    <cellStyle name="Normal 2 3 2 2 2 5 2 5 3" xfId="13774" xr:uid="{00000000-0005-0000-0000-00001D360000}"/>
    <cellStyle name="Normal 2 3 2 2 2 5 2 6" xfId="13775" xr:uid="{00000000-0005-0000-0000-00001E360000}"/>
    <cellStyle name="Normal 2 3 2 2 2 5 2 7" xfId="13776" xr:uid="{00000000-0005-0000-0000-00001F360000}"/>
    <cellStyle name="Normal 2 3 2 2 2 5 3" xfId="13777" xr:uid="{00000000-0005-0000-0000-000020360000}"/>
    <cellStyle name="Normal 2 3 2 2 2 5 3 2" xfId="13778" xr:uid="{00000000-0005-0000-0000-000021360000}"/>
    <cellStyle name="Normal 2 3 2 2 2 5 3 2 2" xfId="13779" xr:uid="{00000000-0005-0000-0000-000022360000}"/>
    <cellStyle name="Normal 2 3 2 2 2 5 3 2 2 2" xfId="13780" xr:uid="{00000000-0005-0000-0000-000023360000}"/>
    <cellStyle name="Normal 2 3 2 2 2 5 3 2 2 3" xfId="13781" xr:uid="{00000000-0005-0000-0000-000024360000}"/>
    <cellStyle name="Normal 2 3 2 2 2 5 3 2 3" xfId="13782" xr:uid="{00000000-0005-0000-0000-000025360000}"/>
    <cellStyle name="Normal 2 3 2 2 2 5 3 2 4" xfId="13783" xr:uid="{00000000-0005-0000-0000-000026360000}"/>
    <cellStyle name="Normal 2 3 2 2 2 5 3 3" xfId="13784" xr:uid="{00000000-0005-0000-0000-000027360000}"/>
    <cellStyle name="Normal 2 3 2 2 2 5 3 3 2" xfId="13785" xr:uid="{00000000-0005-0000-0000-000028360000}"/>
    <cellStyle name="Normal 2 3 2 2 2 5 3 3 3" xfId="13786" xr:uid="{00000000-0005-0000-0000-000029360000}"/>
    <cellStyle name="Normal 2 3 2 2 2 5 3 4" xfId="13787" xr:uid="{00000000-0005-0000-0000-00002A360000}"/>
    <cellStyle name="Normal 2 3 2 2 2 5 3 4 2" xfId="13788" xr:uid="{00000000-0005-0000-0000-00002B360000}"/>
    <cellStyle name="Normal 2 3 2 2 2 5 3 4 3" xfId="13789" xr:uid="{00000000-0005-0000-0000-00002C360000}"/>
    <cellStyle name="Normal 2 3 2 2 2 5 3 5" xfId="13790" xr:uid="{00000000-0005-0000-0000-00002D360000}"/>
    <cellStyle name="Normal 2 3 2 2 2 5 3 6" xfId="13791" xr:uid="{00000000-0005-0000-0000-00002E360000}"/>
    <cellStyle name="Normal 2 3 2 2 2 5 4" xfId="13792" xr:uid="{00000000-0005-0000-0000-00002F360000}"/>
    <cellStyle name="Normal 2 3 2 2 2 5 4 2" xfId="13793" xr:uid="{00000000-0005-0000-0000-000030360000}"/>
    <cellStyle name="Normal 2 3 2 2 2 5 4 2 2" xfId="13794" xr:uid="{00000000-0005-0000-0000-000031360000}"/>
    <cellStyle name="Normal 2 3 2 2 2 5 4 2 3" xfId="13795" xr:uid="{00000000-0005-0000-0000-000032360000}"/>
    <cellStyle name="Normal 2 3 2 2 2 5 4 3" xfId="13796" xr:uid="{00000000-0005-0000-0000-000033360000}"/>
    <cellStyle name="Normal 2 3 2 2 2 5 4 4" xfId="13797" xr:uid="{00000000-0005-0000-0000-000034360000}"/>
    <cellStyle name="Normal 2 3 2 2 2 5 5" xfId="13798" xr:uid="{00000000-0005-0000-0000-000035360000}"/>
    <cellStyle name="Normal 2 3 2 2 2 5 5 2" xfId="13799" xr:uid="{00000000-0005-0000-0000-000036360000}"/>
    <cellStyle name="Normal 2 3 2 2 2 5 5 3" xfId="13800" xr:uid="{00000000-0005-0000-0000-000037360000}"/>
    <cellStyle name="Normal 2 3 2 2 2 5 6" xfId="13801" xr:uid="{00000000-0005-0000-0000-000038360000}"/>
    <cellStyle name="Normal 2 3 2 2 2 5 6 2" xfId="13802" xr:uid="{00000000-0005-0000-0000-000039360000}"/>
    <cellStyle name="Normal 2 3 2 2 2 5 6 3" xfId="13803" xr:uid="{00000000-0005-0000-0000-00003A360000}"/>
    <cellStyle name="Normal 2 3 2 2 2 5 7" xfId="13804" xr:uid="{00000000-0005-0000-0000-00003B360000}"/>
    <cellStyle name="Normal 2 3 2 2 2 5 8" xfId="13805" xr:uid="{00000000-0005-0000-0000-00003C360000}"/>
    <cellStyle name="Normal 2 3 2 2 2 6" xfId="13806" xr:uid="{00000000-0005-0000-0000-00003D360000}"/>
    <cellStyle name="Normal 2 3 2 2 2 6 2" xfId="13807" xr:uid="{00000000-0005-0000-0000-00003E360000}"/>
    <cellStyle name="Normal 2 3 2 2 2 6 2 2" xfId="13808" xr:uid="{00000000-0005-0000-0000-00003F360000}"/>
    <cellStyle name="Normal 2 3 2 2 2 6 2 2 2" xfId="13809" xr:uid="{00000000-0005-0000-0000-000040360000}"/>
    <cellStyle name="Normal 2 3 2 2 2 6 2 2 2 2" xfId="13810" xr:uid="{00000000-0005-0000-0000-000041360000}"/>
    <cellStyle name="Normal 2 3 2 2 2 6 2 2 2 3" xfId="13811" xr:uid="{00000000-0005-0000-0000-000042360000}"/>
    <cellStyle name="Normal 2 3 2 2 2 6 2 2 3" xfId="13812" xr:uid="{00000000-0005-0000-0000-000043360000}"/>
    <cellStyle name="Normal 2 3 2 2 2 6 2 2 4" xfId="13813" xr:uid="{00000000-0005-0000-0000-000044360000}"/>
    <cellStyle name="Normal 2 3 2 2 2 6 2 3" xfId="13814" xr:uid="{00000000-0005-0000-0000-000045360000}"/>
    <cellStyle name="Normal 2 3 2 2 2 6 2 3 2" xfId="13815" xr:uid="{00000000-0005-0000-0000-000046360000}"/>
    <cellStyle name="Normal 2 3 2 2 2 6 2 3 3" xfId="13816" xr:uid="{00000000-0005-0000-0000-000047360000}"/>
    <cellStyle name="Normal 2 3 2 2 2 6 2 4" xfId="13817" xr:uid="{00000000-0005-0000-0000-000048360000}"/>
    <cellStyle name="Normal 2 3 2 2 2 6 2 4 2" xfId="13818" xr:uid="{00000000-0005-0000-0000-000049360000}"/>
    <cellStyle name="Normal 2 3 2 2 2 6 2 4 3" xfId="13819" xr:uid="{00000000-0005-0000-0000-00004A360000}"/>
    <cellStyle name="Normal 2 3 2 2 2 6 2 5" xfId="13820" xr:uid="{00000000-0005-0000-0000-00004B360000}"/>
    <cellStyle name="Normal 2 3 2 2 2 6 2 6" xfId="13821" xr:uid="{00000000-0005-0000-0000-00004C360000}"/>
    <cellStyle name="Normal 2 3 2 2 2 6 3" xfId="13822" xr:uid="{00000000-0005-0000-0000-00004D360000}"/>
    <cellStyle name="Normal 2 3 2 2 2 6 3 2" xfId="13823" xr:uid="{00000000-0005-0000-0000-00004E360000}"/>
    <cellStyle name="Normal 2 3 2 2 2 6 3 2 2" xfId="13824" xr:uid="{00000000-0005-0000-0000-00004F360000}"/>
    <cellStyle name="Normal 2 3 2 2 2 6 3 2 3" xfId="13825" xr:uid="{00000000-0005-0000-0000-000050360000}"/>
    <cellStyle name="Normal 2 3 2 2 2 6 3 3" xfId="13826" xr:uid="{00000000-0005-0000-0000-000051360000}"/>
    <cellStyle name="Normal 2 3 2 2 2 6 3 4" xfId="13827" xr:uid="{00000000-0005-0000-0000-000052360000}"/>
    <cellStyle name="Normal 2 3 2 2 2 6 4" xfId="13828" xr:uid="{00000000-0005-0000-0000-000053360000}"/>
    <cellStyle name="Normal 2 3 2 2 2 6 4 2" xfId="13829" xr:uid="{00000000-0005-0000-0000-000054360000}"/>
    <cellStyle name="Normal 2 3 2 2 2 6 4 3" xfId="13830" xr:uid="{00000000-0005-0000-0000-000055360000}"/>
    <cellStyle name="Normal 2 3 2 2 2 6 5" xfId="13831" xr:uid="{00000000-0005-0000-0000-000056360000}"/>
    <cellStyle name="Normal 2 3 2 2 2 6 5 2" xfId="13832" xr:uid="{00000000-0005-0000-0000-000057360000}"/>
    <cellStyle name="Normal 2 3 2 2 2 6 5 3" xfId="13833" xr:uid="{00000000-0005-0000-0000-000058360000}"/>
    <cellStyle name="Normal 2 3 2 2 2 6 6" xfId="13834" xr:uid="{00000000-0005-0000-0000-000059360000}"/>
    <cellStyle name="Normal 2 3 2 2 2 6 7" xfId="13835" xr:uid="{00000000-0005-0000-0000-00005A360000}"/>
    <cellStyle name="Normal 2 3 2 2 2 7" xfId="13836" xr:uid="{00000000-0005-0000-0000-00005B360000}"/>
    <cellStyle name="Normal 2 3 2 2 2 7 2" xfId="13837" xr:uid="{00000000-0005-0000-0000-00005C360000}"/>
    <cellStyle name="Normal 2 3 2 2 2 7 2 2" xfId="13838" xr:uid="{00000000-0005-0000-0000-00005D360000}"/>
    <cellStyle name="Normal 2 3 2 2 2 7 2 2 2" xfId="13839" xr:uid="{00000000-0005-0000-0000-00005E360000}"/>
    <cellStyle name="Normal 2 3 2 2 2 7 2 2 3" xfId="13840" xr:uid="{00000000-0005-0000-0000-00005F360000}"/>
    <cellStyle name="Normal 2 3 2 2 2 7 2 3" xfId="13841" xr:uid="{00000000-0005-0000-0000-000060360000}"/>
    <cellStyle name="Normal 2 3 2 2 2 7 2 4" xfId="13842" xr:uid="{00000000-0005-0000-0000-000061360000}"/>
    <cellStyle name="Normal 2 3 2 2 2 7 3" xfId="13843" xr:uid="{00000000-0005-0000-0000-000062360000}"/>
    <cellStyle name="Normal 2 3 2 2 2 7 3 2" xfId="13844" xr:uid="{00000000-0005-0000-0000-000063360000}"/>
    <cellStyle name="Normal 2 3 2 2 2 7 3 3" xfId="13845" xr:uid="{00000000-0005-0000-0000-000064360000}"/>
    <cellStyle name="Normal 2 3 2 2 2 7 4" xfId="13846" xr:uid="{00000000-0005-0000-0000-000065360000}"/>
    <cellStyle name="Normal 2 3 2 2 2 7 4 2" xfId="13847" xr:uid="{00000000-0005-0000-0000-000066360000}"/>
    <cellStyle name="Normal 2 3 2 2 2 7 4 3" xfId="13848" xr:uid="{00000000-0005-0000-0000-000067360000}"/>
    <cellStyle name="Normal 2 3 2 2 2 7 5" xfId="13849" xr:uid="{00000000-0005-0000-0000-000068360000}"/>
    <cellStyle name="Normal 2 3 2 2 2 7 6" xfId="13850" xr:uid="{00000000-0005-0000-0000-000069360000}"/>
    <cellStyle name="Normal 2 3 2 2 2 8" xfId="13851" xr:uid="{00000000-0005-0000-0000-00006A360000}"/>
    <cellStyle name="Normal 2 3 2 2 2 8 2" xfId="13852" xr:uid="{00000000-0005-0000-0000-00006B360000}"/>
    <cellStyle name="Normal 2 3 2 2 2 8 2 2" xfId="13853" xr:uid="{00000000-0005-0000-0000-00006C360000}"/>
    <cellStyle name="Normal 2 3 2 2 2 8 2 3" xfId="13854" xr:uid="{00000000-0005-0000-0000-00006D360000}"/>
    <cellStyle name="Normal 2 3 2 2 2 8 3" xfId="13855" xr:uid="{00000000-0005-0000-0000-00006E360000}"/>
    <cellStyle name="Normal 2 3 2 2 2 8 4" xfId="13856" xr:uid="{00000000-0005-0000-0000-00006F360000}"/>
    <cellStyle name="Normal 2 3 2 2 2 9" xfId="13857" xr:uid="{00000000-0005-0000-0000-000070360000}"/>
    <cellStyle name="Normal 2 3 2 2 2 9 2" xfId="13858" xr:uid="{00000000-0005-0000-0000-000071360000}"/>
    <cellStyle name="Normal 2 3 2 2 2 9 3" xfId="13859" xr:uid="{00000000-0005-0000-0000-000072360000}"/>
    <cellStyle name="Normal 2 3 2 2 3" xfId="13860" xr:uid="{00000000-0005-0000-0000-000073360000}"/>
    <cellStyle name="Normal 2 3 2 2 3 10" xfId="13861" xr:uid="{00000000-0005-0000-0000-000074360000}"/>
    <cellStyle name="Normal 2 3 2 2 3 11" xfId="13862" xr:uid="{00000000-0005-0000-0000-000075360000}"/>
    <cellStyle name="Normal 2 3 2 2 3 2" xfId="13863" xr:uid="{00000000-0005-0000-0000-000076360000}"/>
    <cellStyle name="Normal 2 3 2 2 3 2 2" xfId="13864" xr:uid="{00000000-0005-0000-0000-000077360000}"/>
    <cellStyle name="Normal 2 3 2 2 3 2 2 2" xfId="13865" xr:uid="{00000000-0005-0000-0000-000078360000}"/>
    <cellStyle name="Normal 2 3 2 2 3 2 2 2 2" xfId="13866" xr:uid="{00000000-0005-0000-0000-000079360000}"/>
    <cellStyle name="Normal 2 3 2 2 3 2 2 2 2 2" xfId="13867" xr:uid="{00000000-0005-0000-0000-00007A360000}"/>
    <cellStyle name="Normal 2 3 2 2 3 2 2 2 2 2 2" xfId="13868" xr:uid="{00000000-0005-0000-0000-00007B360000}"/>
    <cellStyle name="Normal 2 3 2 2 3 2 2 2 2 2 3" xfId="13869" xr:uid="{00000000-0005-0000-0000-00007C360000}"/>
    <cellStyle name="Normal 2 3 2 2 3 2 2 2 2 3" xfId="13870" xr:uid="{00000000-0005-0000-0000-00007D360000}"/>
    <cellStyle name="Normal 2 3 2 2 3 2 2 2 2 4" xfId="13871" xr:uid="{00000000-0005-0000-0000-00007E360000}"/>
    <cellStyle name="Normal 2 3 2 2 3 2 2 2 3" xfId="13872" xr:uid="{00000000-0005-0000-0000-00007F360000}"/>
    <cellStyle name="Normal 2 3 2 2 3 2 2 2 3 2" xfId="13873" xr:uid="{00000000-0005-0000-0000-000080360000}"/>
    <cellStyle name="Normal 2 3 2 2 3 2 2 2 3 3" xfId="13874" xr:uid="{00000000-0005-0000-0000-000081360000}"/>
    <cellStyle name="Normal 2 3 2 2 3 2 2 2 4" xfId="13875" xr:uid="{00000000-0005-0000-0000-000082360000}"/>
    <cellStyle name="Normal 2 3 2 2 3 2 2 2 4 2" xfId="13876" xr:uid="{00000000-0005-0000-0000-000083360000}"/>
    <cellStyle name="Normal 2 3 2 2 3 2 2 2 4 3" xfId="13877" xr:uid="{00000000-0005-0000-0000-000084360000}"/>
    <cellStyle name="Normal 2 3 2 2 3 2 2 2 5" xfId="13878" xr:uid="{00000000-0005-0000-0000-000085360000}"/>
    <cellStyle name="Normal 2 3 2 2 3 2 2 2 6" xfId="13879" xr:uid="{00000000-0005-0000-0000-000086360000}"/>
    <cellStyle name="Normal 2 3 2 2 3 2 2 3" xfId="13880" xr:uid="{00000000-0005-0000-0000-000087360000}"/>
    <cellStyle name="Normal 2 3 2 2 3 2 2 3 2" xfId="13881" xr:uid="{00000000-0005-0000-0000-000088360000}"/>
    <cellStyle name="Normal 2 3 2 2 3 2 2 3 2 2" xfId="13882" xr:uid="{00000000-0005-0000-0000-000089360000}"/>
    <cellStyle name="Normal 2 3 2 2 3 2 2 3 2 3" xfId="13883" xr:uid="{00000000-0005-0000-0000-00008A360000}"/>
    <cellStyle name="Normal 2 3 2 2 3 2 2 3 3" xfId="13884" xr:uid="{00000000-0005-0000-0000-00008B360000}"/>
    <cellStyle name="Normal 2 3 2 2 3 2 2 3 4" xfId="13885" xr:uid="{00000000-0005-0000-0000-00008C360000}"/>
    <cellStyle name="Normal 2 3 2 2 3 2 2 4" xfId="13886" xr:uid="{00000000-0005-0000-0000-00008D360000}"/>
    <cellStyle name="Normal 2 3 2 2 3 2 2 4 2" xfId="13887" xr:uid="{00000000-0005-0000-0000-00008E360000}"/>
    <cellStyle name="Normal 2 3 2 2 3 2 2 4 3" xfId="13888" xr:uid="{00000000-0005-0000-0000-00008F360000}"/>
    <cellStyle name="Normal 2 3 2 2 3 2 2 5" xfId="13889" xr:uid="{00000000-0005-0000-0000-000090360000}"/>
    <cellStyle name="Normal 2 3 2 2 3 2 2 5 2" xfId="13890" xr:uid="{00000000-0005-0000-0000-000091360000}"/>
    <cellStyle name="Normal 2 3 2 2 3 2 2 5 3" xfId="13891" xr:uid="{00000000-0005-0000-0000-000092360000}"/>
    <cellStyle name="Normal 2 3 2 2 3 2 2 6" xfId="13892" xr:uid="{00000000-0005-0000-0000-000093360000}"/>
    <cellStyle name="Normal 2 3 2 2 3 2 2 7" xfId="13893" xr:uid="{00000000-0005-0000-0000-000094360000}"/>
    <cellStyle name="Normal 2 3 2 2 3 2 3" xfId="13894" xr:uid="{00000000-0005-0000-0000-000095360000}"/>
    <cellStyle name="Normal 2 3 2 2 3 2 3 2" xfId="13895" xr:uid="{00000000-0005-0000-0000-000096360000}"/>
    <cellStyle name="Normal 2 3 2 2 3 2 3 2 2" xfId="13896" xr:uid="{00000000-0005-0000-0000-000097360000}"/>
    <cellStyle name="Normal 2 3 2 2 3 2 3 2 2 2" xfId="13897" xr:uid="{00000000-0005-0000-0000-000098360000}"/>
    <cellStyle name="Normal 2 3 2 2 3 2 3 2 2 3" xfId="13898" xr:uid="{00000000-0005-0000-0000-000099360000}"/>
    <cellStyle name="Normal 2 3 2 2 3 2 3 2 3" xfId="13899" xr:uid="{00000000-0005-0000-0000-00009A360000}"/>
    <cellStyle name="Normal 2 3 2 2 3 2 3 2 4" xfId="13900" xr:uid="{00000000-0005-0000-0000-00009B360000}"/>
    <cellStyle name="Normal 2 3 2 2 3 2 3 3" xfId="13901" xr:uid="{00000000-0005-0000-0000-00009C360000}"/>
    <cellStyle name="Normal 2 3 2 2 3 2 3 3 2" xfId="13902" xr:uid="{00000000-0005-0000-0000-00009D360000}"/>
    <cellStyle name="Normal 2 3 2 2 3 2 3 3 3" xfId="13903" xr:uid="{00000000-0005-0000-0000-00009E360000}"/>
    <cellStyle name="Normal 2 3 2 2 3 2 3 4" xfId="13904" xr:uid="{00000000-0005-0000-0000-00009F360000}"/>
    <cellStyle name="Normal 2 3 2 2 3 2 3 4 2" xfId="13905" xr:uid="{00000000-0005-0000-0000-0000A0360000}"/>
    <cellStyle name="Normal 2 3 2 2 3 2 3 4 3" xfId="13906" xr:uid="{00000000-0005-0000-0000-0000A1360000}"/>
    <cellStyle name="Normal 2 3 2 2 3 2 3 5" xfId="13907" xr:uid="{00000000-0005-0000-0000-0000A2360000}"/>
    <cellStyle name="Normal 2 3 2 2 3 2 3 6" xfId="13908" xr:uid="{00000000-0005-0000-0000-0000A3360000}"/>
    <cellStyle name="Normal 2 3 2 2 3 2 4" xfId="13909" xr:uid="{00000000-0005-0000-0000-0000A4360000}"/>
    <cellStyle name="Normal 2 3 2 2 3 2 4 2" xfId="13910" xr:uid="{00000000-0005-0000-0000-0000A5360000}"/>
    <cellStyle name="Normal 2 3 2 2 3 2 4 2 2" xfId="13911" xr:uid="{00000000-0005-0000-0000-0000A6360000}"/>
    <cellStyle name="Normal 2 3 2 2 3 2 4 2 3" xfId="13912" xr:uid="{00000000-0005-0000-0000-0000A7360000}"/>
    <cellStyle name="Normal 2 3 2 2 3 2 4 3" xfId="13913" xr:uid="{00000000-0005-0000-0000-0000A8360000}"/>
    <cellStyle name="Normal 2 3 2 2 3 2 4 4" xfId="13914" xr:uid="{00000000-0005-0000-0000-0000A9360000}"/>
    <cellStyle name="Normal 2 3 2 2 3 2 5" xfId="13915" xr:uid="{00000000-0005-0000-0000-0000AA360000}"/>
    <cellStyle name="Normal 2 3 2 2 3 2 5 2" xfId="13916" xr:uid="{00000000-0005-0000-0000-0000AB360000}"/>
    <cellStyle name="Normal 2 3 2 2 3 2 5 3" xfId="13917" xr:uid="{00000000-0005-0000-0000-0000AC360000}"/>
    <cellStyle name="Normal 2 3 2 2 3 2 6" xfId="13918" xr:uid="{00000000-0005-0000-0000-0000AD360000}"/>
    <cellStyle name="Normal 2 3 2 2 3 2 6 2" xfId="13919" xr:uid="{00000000-0005-0000-0000-0000AE360000}"/>
    <cellStyle name="Normal 2 3 2 2 3 2 6 3" xfId="13920" xr:uid="{00000000-0005-0000-0000-0000AF360000}"/>
    <cellStyle name="Normal 2 3 2 2 3 2 7" xfId="13921" xr:uid="{00000000-0005-0000-0000-0000B0360000}"/>
    <cellStyle name="Normal 2 3 2 2 3 2 8" xfId="13922" xr:uid="{00000000-0005-0000-0000-0000B1360000}"/>
    <cellStyle name="Normal 2 3 2 2 3 3" xfId="13923" xr:uid="{00000000-0005-0000-0000-0000B2360000}"/>
    <cellStyle name="Normal 2 3 2 2 3 3 2" xfId="13924" xr:uid="{00000000-0005-0000-0000-0000B3360000}"/>
    <cellStyle name="Normal 2 3 2 2 3 3 2 2" xfId="13925" xr:uid="{00000000-0005-0000-0000-0000B4360000}"/>
    <cellStyle name="Normal 2 3 2 2 3 3 2 2 2" xfId="13926" xr:uid="{00000000-0005-0000-0000-0000B5360000}"/>
    <cellStyle name="Normal 2 3 2 2 3 3 2 2 2 2" xfId="13927" xr:uid="{00000000-0005-0000-0000-0000B6360000}"/>
    <cellStyle name="Normal 2 3 2 2 3 3 2 2 2 2 2" xfId="13928" xr:uid="{00000000-0005-0000-0000-0000B7360000}"/>
    <cellStyle name="Normal 2 3 2 2 3 3 2 2 2 2 3" xfId="13929" xr:uid="{00000000-0005-0000-0000-0000B8360000}"/>
    <cellStyle name="Normal 2 3 2 2 3 3 2 2 2 3" xfId="13930" xr:uid="{00000000-0005-0000-0000-0000B9360000}"/>
    <cellStyle name="Normal 2 3 2 2 3 3 2 2 2 4" xfId="13931" xr:uid="{00000000-0005-0000-0000-0000BA360000}"/>
    <cellStyle name="Normal 2 3 2 2 3 3 2 2 3" xfId="13932" xr:uid="{00000000-0005-0000-0000-0000BB360000}"/>
    <cellStyle name="Normal 2 3 2 2 3 3 2 2 3 2" xfId="13933" xr:uid="{00000000-0005-0000-0000-0000BC360000}"/>
    <cellStyle name="Normal 2 3 2 2 3 3 2 2 3 3" xfId="13934" xr:uid="{00000000-0005-0000-0000-0000BD360000}"/>
    <cellStyle name="Normal 2 3 2 2 3 3 2 2 4" xfId="13935" xr:uid="{00000000-0005-0000-0000-0000BE360000}"/>
    <cellStyle name="Normal 2 3 2 2 3 3 2 2 4 2" xfId="13936" xr:uid="{00000000-0005-0000-0000-0000BF360000}"/>
    <cellStyle name="Normal 2 3 2 2 3 3 2 2 4 3" xfId="13937" xr:uid="{00000000-0005-0000-0000-0000C0360000}"/>
    <cellStyle name="Normal 2 3 2 2 3 3 2 2 5" xfId="13938" xr:uid="{00000000-0005-0000-0000-0000C1360000}"/>
    <cellStyle name="Normal 2 3 2 2 3 3 2 2 6" xfId="13939" xr:uid="{00000000-0005-0000-0000-0000C2360000}"/>
    <cellStyle name="Normal 2 3 2 2 3 3 2 3" xfId="13940" xr:uid="{00000000-0005-0000-0000-0000C3360000}"/>
    <cellStyle name="Normal 2 3 2 2 3 3 2 3 2" xfId="13941" xr:uid="{00000000-0005-0000-0000-0000C4360000}"/>
    <cellStyle name="Normal 2 3 2 2 3 3 2 3 2 2" xfId="13942" xr:uid="{00000000-0005-0000-0000-0000C5360000}"/>
    <cellStyle name="Normal 2 3 2 2 3 3 2 3 2 3" xfId="13943" xr:uid="{00000000-0005-0000-0000-0000C6360000}"/>
    <cellStyle name="Normal 2 3 2 2 3 3 2 3 3" xfId="13944" xr:uid="{00000000-0005-0000-0000-0000C7360000}"/>
    <cellStyle name="Normal 2 3 2 2 3 3 2 3 4" xfId="13945" xr:uid="{00000000-0005-0000-0000-0000C8360000}"/>
    <cellStyle name="Normal 2 3 2 2 3 3 2 4" xfId="13946" xr:uid="{00000000-0005-0000-0000-0000C9360000}"/>
    <cellStyle name="Normal 2 3 2 2 3 3 2 4 2" xfId="13947" xr:uid="{00000000-0005-0000-0000-0000CA360000}"/>
    <cellStyle name="Normal 2 3 2 2 3 3 2 4 3" xfId="13948" xr:uid="{00000000-0005-0000-0000-0000CB360000}"/>
    <cellStyle name="Normal 2 3 2 2 3 3 2 5" xfId="13949" xr:uid="{00000000-0005-0000-0000-0000CC360000}"/>
    <cellStyle name="Normal 2 3 2 2 3 3 2 5 2" xfId="13950" xr:uid="{00000000-0005-0000-0000-0000CD360000}"/>
    <cellStyle name="Normal 2 3 2 2 3 3 2 5 3" xfId="13951" xr:uid="{00000000-0005-0000-0000-0000CE360000}"/>
    <cellStyle name="Normal 2 3 2 2 3 3 2 6" xfId="13952" xr:uid="{00000000-0005-0000-0000-0000CF360000}"/>
    <cellStyle name="Normal 2 3 2 2 3 3 2 7" xfId="13953" xr:uid="{00000000-0005-0000-0000-0000D0360000}"/>
    <cellStyle name="Normal 2 3 2 2 3 3 3" xfId="13954" xr:uid="{00000000-0005-0000-0000-0000D1360000}"/>
    <cellStyle name="Normal 2 3 2 2 3 3 3 2" xfId="13955" xr:uid="{00000000-0005-0000-0000-0000D2360000}"/>
    <cellStyle name="Normal 2 3 2 2 3 3 3 2 2" xfId="13956" xr:uid="{00000000-0005-0000-0000-0000D3360000}"/>
    <cellStyle name="Normal 2 3 2 2 3 3 3 2 2 2" xfId="13957" xr:uid="{00000000-0005-0000-0000-0000D4360000}"/>
    <cellStyle name="Normal 2 3 2 2 3 3 3 2 2 3" xfId="13958" xr:uid="{00000000-0005-0000-0000-0000D5360000}"/>
    <cellStyle name="Normal 2 3 2 2 3 3 3 2 3" xfId="13959" xr:uid="{00000000-0005-0000-0000-0000D6360000}"/>
    <cellStyle name="Normal 2 3 2 2 3 3 3 2 4" xfId="13960" xr:uid="{00000000-0005-0000-0000-0000D7360000}"/>
    <cellStyle name="Normal 2 3 2 2 3 3 3 3" xfId="13961" xr:uid="{00000000-0005-0000-0000-0000D8360000}"/>
    <cellStyle name="Normal 2 3 2 2 3 3 3 3 2" xfId="13962" xr:uid="{00000000-0005-0000-0000-0000D9360000}"/>
    <cellStyle name="Normal 2 3 2 2 3 3 3 3 3" xfId="13963" xr:uid="{00000000-0005-0000-0000-0000DA360000}"/>
    <cellStyle name="Normal 2 3 2 2 3 3 3 4" xfId="13964" xr:uid="{00000000-0005-0000-0000-0000DB360000}"/>
    <cellStyle name="Normal 2 3 2 2 3 3 3 4 2" xfId="13965" xr:uid="{00000000-0005-0000-0000-0000DC360000}"/>
    <cellStyle name="Normal 2 3 2 2 3 3 3 4 3" xfId="13966" xr:uid="{00000000-0005-0000-0000-0000DD360000}"/>
    <cellStyle name="Normal 2 3 2 2 3 3 3 5" xfId="13967" xr:uid="{00000000-0005-0000-0000-0000DE360000}"/>
    <cellStyle name="Normal 2 3 2 2 3 3 3 6" xfId="13968" xr:uid="{00000000-0005-0000-0000-0000DF360000}"/>
    <cellStyle name="Normal 2 3 2 2 3 3 4" xfId="13969" xr:uid="{00000000-0005-0000-0000-0000E0360000}"/>
    <cellStyle name="Normal 2 3 2 2 3 3 4 2" xfId="13970" xr:uid="{00000000-0005-0000-0000-0000E1360000}"/>
    <cellStyle name="Normal 2 3 2 2 3 3 4 2 2" xfId="13971" xr:uid="{00000000-0005-0000-0000-0000E2360000}"/>
    <cellStyle name="Normal 2 3 2 2 3 3 4 2 3" xfId="13972" xr:uid="{00000000-0005-0000-0000-0000E3360000}"/>
    <cellStyle name="Normal 2 3 2 2 3 3 4 3" xfId="13973" xr:uid="{00000000-0005-0000-0000-0000E4360000}"/>
    <cellStyle name="Normal 2 3 2 2 3 3 4 4" xfId="13974" xr:uid="{00000000-0005-0000-0000-0000E5360000}"/>
    <cellStyle name="Normal 2 3 2 2 3 3 5" xfId="13975" xr:uid="{00000000-0005-0000-0000-0000E6360000}"/>
    <cellStyle name="Normal 2 3 2 2 3 3 5 2" xfId="13976" xr:uid="{00000000-0005-0000-0000-0000E7360000}"/>
    <cellStyle name="Normal 2 3 2 2 3 3 5 3" xfId="13977" xr:uid="{00000000-0005-0000-0000-0000E8360000}"/>
    <cellStyle name="Normal 2 3 2 2 3 3 6" xfId="13978" xr:uid="{00000000-0005-0000-0000-0000E9360000}"/>
    <cellStyle name="Normal 2 3 2 2 3 3 6 2" xfId="13979" xr:uid="{00000000-0005-0000-0000-0000EA360000}"/>
    <cellStyle name="Normal 2 3 2 2 3 3 6 3" xfId="13980" xr:uid="{00000000-0005-0000-0000-0000EB360000}"/>
    <cellStyle name="Normal 2 3 2 2 3 3 7" xfId="13981" xr:uid="{00000000-0005-0000-0000-0000EC360000}"/>
    <cellStyle name="Normal 2 3 2 2 3 3 8" xfId="13982" xr:uid="{00000000-0005-0000-0000-0000ED360000}"/>
    <cellStyle name="Normal 2 3 2 2 3 4" xfId="13983" xr:uid="{00000000-0005-0000-0000-0000EE360000}"/>
    <cellStyle name="Normal 2 3 2 2 3 4 2" xfId="13984" xr:uid="{00000000-0005-0000-0000-0000EF360000}"/>
    <cellStyle name="Normal 2 3 2 2 3 4 2 2" xfId="13985" xr:uid="{00000000-0005-0000-0000-0000F0360000}"/>
    <cellStyle name="Normal 2 3 2 2 3 4 2 2 2" xfId="13986" xr:uid="{00000000-0005-0000-0000-0000F1360000}"/>
    <cellStyle name="Normal 2 3 2 2 3 4 2 2 2 2" xfId="13987" xr:uid="{00000000-0005-0000-0000-0000F2360000}"/>
    <cellStyle name="Normal 2 3 2 2 3 4 2 2 2 2 2" xfId="13988" xr:uid="{00000000-0005-0000-0000-0000F3360000}"/>
    <cellStyle name="Normal 2 3 2 2 3 4 2 2 2 2 3" xfId="13989" xr:uid="{00000000-0005-0000-0000-0000F4360000}"/>
    <cellStyle name="Normal 2 3 2 2 3 4 2 2 2 3" xfId="13990" xr:uid="{00000000-0005-0000-0000-0000F5360000}"/>
    <cellStyle name="Normal 2 3 2 2 3 4 2 2 2 4" xfId="13991" xr:uid="{00000000-0005-0000-0000-0000F6360000}"/>
    <cellStyle name="Normal 2 3 2 2 3 4 2 2 3" xfId="13992" xr:uid="{00000000-0005-0000-0000-0000F7360000}"/>
    <cellStyle name="Normal 2 3 2 2 3 4 2 2 3 2" xfId="13993" xr:uid="{00000000-0005-0000-0000-0000F8360000}"/>
    <cellStyle name="Normal 2 3 2 2 3 4 2 2 3 3" xfId="13994" xr:uid="{00000000-0005-0000-0000-0000F9360000}"/>
    <cellStyle name="Normal 2 3 2 2 3 4 2 2 4" xfId="13995" xr:uid="{00000000-0005-0000-0000-0000FA360000}"/>
    <cellStyle name="Normal 2 3 2 2 3 4 2 2 4 2" xfId="13996" xr:uid="{00000000-0005-0000-0000-0000FB360000}"/>
    <cellStyle name="Normal 2 3 2 2 3 4 2 2 4 3" xfId="13997" xr:uid="{00000000-0005-0000-0000-0000FC360000}"/>
    <cellStyle name="Normal 2 3 2 2 3 4 2 2 5" xfId="13998" xr:uid="{00000000-0005-0000-0000-0000FD360000}"/>
    <cellStyle name="Normal 2 3 2 2 3 4 2 2 6" xfId="13999" xr:uid="{00000000-0005-0000-0000-0000FE360000}"/>
    <cellStyle name="Normal 2 3 2 2 3 4 2 3" xfId="14000" xr:uid="{00000000-0005-0000-0000-0000FF360000}"/>
    <cellStyle name="Normal 2 3 2 2 3 4 2 3 2" xfId="14001" xr:uid="{00000000-0005-0000-0000-000000370000}"/>
    <cellStyle name="Normal 2 3 2 2 3 4 2 3 2 2" xfId="14002" xr:uid="{00000000-0005-0000-0000-000001370000}"/>
    <cellStyle name="Normal 2 3 2 2 3 4 2 3 2 3" xfId="14003" xr:uid="{00000000-0005-0000-0000-000002370000}"/>
    <cellStyle name="Normal 2 3 2 2 3 4 2 3 3" xfId="14004" xr:uid="{00000000-0005-0000-0000-000003370000}"/>
    <cellStyle name="Normal 2 3 2 2 3 4 2 3 4" xfId="14005" xr:uid="{00000000-0005-0000-0000-000004370000}"/>
    <cellStyle name="Normal 2 3 2 2 3 4 2 4" xfId="14006" xr:uid="{00000000-0005-0000-0000-000005370000}"/>
    <cellStyle name="Normal 2 3 2 2 3 4 2 4 2" xfId="14007" xr:uid="{00000000-0005-0000-0000-000006370000}"/>
    <cellStyle name="Normal 2 3 2 2 3 4 2 4 3" xfId="14008" xr:uid="{00000000-0005-0000-0000-000007370000}"/>
    <cellStyle name="Normal 2 3 2 2 3 4 2 5" xfId="14009" xr:uid="{00000000-0005-0000-0000-000008370000}"/>
    <cellStyle name="Normal 2 3 2 2 3 4 2 5 2" xfId="14010" xr:uid="{00000000-0005-0000-0000-000009370000}"/>
    <cellStyle name="Normal 2 3 2 2 3 4 2 5 3" xfId="14011" xr:uid="{00000000-0005-0000-0000-00000A370000}"/>
    <cellStyle name="Normal 2 3 2 2 3 4 2 6" xfId="14012" xr:uid="{00000000-0005-0000-0000-00000B370000}"/>
    <cellStyle name="Normal 2 3 2 2 3 4 2 7" xfId="14013" xr:uid="{00000000-0005-0000-0000-00000C370000}"/>
    <cellStyle name="Normal 2 3 2 2 3 4 3" xfId="14014" xr:uid="{00000000-0005-0000-0000-00000D370000}"/>
    <cellStyle name="Normal 2 3 2 2 3 4 3 2" xfId="14015" xr:uid="{00000000-0005-0000-0000-00000E370000}"/>
    <cellStyle name="Normal 2 3 2 2 3 4 3 2 2" xfId="14016" xr:uid="{00000000-0005-0000-0000-00000F370000}"/>
    <cellStyle name="Normal 2 3 2 2 3 4 3 2 2 2" xfId="14017" xr:uid="{00000000-0005-0000-0000-000010370000}"/>
    <cellStyle name="Normal 2 3 2 2 3 4 3 2 2 3" xfId="14018" xr:uid="{00000000-0005-0000-0000-000011370000}"/>
    <cellStyle name="Normal 2 3 2 2 3 4 3 2 3" xfId="14019" xr:uid="{00000000-0005-0000-0000-000012370000}"/>
    <cellStyle name="Normal 2 3 2 2 3 4 3 2 4" xfId="14020" xr:uid="{00000000-0005-0000-0000-000013370000}"/>
    <cellStyle name="Normal 2 3 2 2 3 4 3 3" xfId="14021" xr:uid="{00000000-0005-0000-0000-000014370000}"/>
    <cellStyle name="Normal 2 3 2 2 3 4 3 3 2" xfId="14022" xr:uid="{00000000-0005-0000-0000-000015370000}"/>
    <cellStyle name="Normal 2 3 2 2 3 4 3 3 3" xfId="14023" xr:uid="{00000000-0005-0000-0000-000016370000}"/>
    <cellStyle name="Normal 2 3 2 2 3 4 3 4" xfId="14024" xr:uid="{00000000-0005-0000-0000-000017370000}"/>
    <cellStyle name="Normal 2 3 2 2 3 4 3 4 2" xfId="14025" xr:uid="{00000000-0005-0000-0000-000018370000}"/>
    <cellStyle name="Normal 2 3 2 2 3 4 3 4 3" xfId="14026" xr:uid="{00000000-0005-0000-0000-000019370000}"/>
    <cellStyle name="Normal 2 3 2 2 3 4 3 5" xfId="14027" xr:uid="{00000000-0005-0000-0000-00001A370000}"/>
    <cellStyle name="Normal 2 3 2 2 3 4 3 6" xfId="14028" xr:uid="{00000000-0005-0000-0000-00001B370000}"/>
    <cellStyle name="Normal 2 3 2 2 3 4 4" xfId="14029" xr:uid="{00000000-0005-0000-0000-00001C370000}"/>
    <cellStyle name="Normal 2 3 2 2 3 4 4 2" xfId="14030" xr:uid="{00000000-0005-0000-0000-00001D370000}"/>
    <cellStyle name="Normal 2 3 2 2 3 4 4 2 2" xfId="14031" xr:uid="{00000000-0005-0000-0000-00001E370000}"/>
    <cellStyle name="Normal 2 3 2 2 3 4 4 2 3" xfId="14032" xr:uid="{00000000-0005-0000-0000-00001F370000}"/>
    <cellStyle name="Normal 2 3 2 2 3 4 4 3" xfId="14033" xr:uid="{00000000-0005-0000-0000-000020370000}"/>
    <cellStyle name="Normal 2 3 2 2 3 4 4 4" xfId="14034" xr:uid="{00000000-0005-0000-0000-000021370000}"/>
    <cellStyle name="Normal 2 3 2 2 3 4 5" xfId="14035" xr:uid="{00000000-0005-0000-0000-000022370000}"/>
    <cellStyle name="Normal 2 3 2 2 3 4 5 2" xfId="14036" xr:uid="{00000000-0005-0000-0000-000023370000}"/>
    <cellStyle name="Normal 2 3 2 2 3 4 5 3" xfId="14037" xr:uid="{00000000-0005-0000-0000-000024370000}"/>
    <cellStyle name="Normal 2 3 2 2 3 4 6" xfId="14038" xr:uid="{00000000-0005-0000-0000-000025370000}"/>
    <cellStyle name="Normal 2 3 2 2 3 4 6 2" xfId="14039" xr:uid="{00000000-0005-0000-0000-000026370000}"/>
    <cellStyle name="Normal 2 3 2 2 3 4 6 3" xfId="14040" xr:uid="{00000000-0005-0000-0000-000027370000}"/>
    <cellStyle name="Normal 2 3 2 2 3 4 7" xfId="14041" xr:uid="{00000000-0005-0000-0000-000028370000}"/>
    <cellStyle name="Normal 2 3 2 2 3 4 8" xfId="14042" xr:uid="{00000000-0005-0000-0000-000029370000}"/>
    <cellStyle name="Normal 2 3 2 2 3 5" xfId="14043" xr:uid="{00000000-0005-0000-0000-00002A370000}"/>
    <cellStyle name="Normal 2 3 2 2 3 5 2" xfId="14044" xr:uid="{00000000-0005-0000-0000-00002B370000}"/>
    <cellStyle name="Normal 2 3 2 2 3 5 2 2" xfId="14045" xr:uid="{00000000-0005-0000-0000-00002C370000}"/>
    <cellStyle name="Normal 2 3 2 2 3 5 2 2 2" xfId="14046" xr:uid="{00000000-0005-0000-0000-00002D370000}"/>
    <cellStyle name="Normal 2 3 2 2 3 5 2 2 2 2" xfId="14047" xr:uid="{00000000-0005-0000-0000-00002E370000}"/>
    <cellStyle name="Normal 2 3 2 2 3 5 2 2 2 3" xfId="14048" xr:uid="{00000000-0005-0000-0000-00002F370000}"/>
    <cellStyle name="Normal 2 3 2 2 3 5 2 2 3" xfId="14049" xr:uid="{00000000-0005-0000-0000-000030370000}"/>
    <cellStyle name="Normal 2 3 2 2 3 5 2 2 4" xfId="14050" xr:uid="{00000000-0005-0000-0000-000031370000}"/>
    <cellStyle name="Normal 2 3 2 2 3 5 2 3" xfId="14051" xr:uid="{00000000-0005-0000-0000-000032370000}"/>
    <cellStyle name="Normal 2 3 2 2 3 5 2 3 2" xfId="14052" xr:uid="{00000000-0005-0000-0000-000033370000}"/>
    <cellStyle name="Normal 2 3 2 2 3 5 2 3 3" xfId="14053" xr:uid="{00000000-0005-0000-0000-000034370000}"/>
    <cellStyle name="Normal 2 3 2 2 3 5 2 4" xfId="14054" xr:uid="{00000000-0005-0000-0000-000035370000}"/>
    <cellStyle name="Normal 2 3 2 2 3 5 2 4 2" xfId="14055" xr:uid="{00000000-0005-0000-0000-000036370000}"/>
    <cellStyle name="Normal 2 3 2 2 3 5 2 4 3" xfId="14056" xr:uid="{00000000-0005-0000-0000-000037370000}"/>
    <cellStyle name="Normal 2 3 2 2 3 5 2 5" xfId="14057" xr:uid="{00000000-0005-0000-0000-000038370000}"/>
    <cellStyle name="Normal 2 3 2 2 3 5 2 6" xfId="14058" xr:uid="{00000000-0005-0000-0000-000039370000}"/>
    <cellStyle name="Normal 2 3 2 2 3 5 3" xfId="14059" xr:uid="{00000000-0005-0000-0000-00003A370000}"/>
    <cellStyle name="Normal 2 3 2 2 3 5 3 2" xfId="14060" xr:uid="{00000000-0005-0000-0000-00003B370000}"/>
    <cellStyle name="Normal 2 3 2 2 3 5 3 2 2" xfId="14061" xr:uid="{00000000-0005-0000-0000-00003C370000}"/>
    <cellStyle name="Normal 2 3 2 2 3 5 3 2 3" xfId="14062" xr:uid="{00000000-0005-0000-0000-00003D370000}"/>
    <cellStyle name="Normal 2 3 2 2 3 5 3 3" xfId="14063" xr:uid="{00000000-0005-0000-0000-00003E370000}"/>
    <cellStyle name="Normal 2 3 2 2 3 5 3 4" xfId="14064" xr:uid="{00000000-0005-0000-0000-00003F370000}"/>
    <cellStyle name="Normal 2 3 2 2 3 5 4" xfId="14065" xr:uid="{00000000-0005-0000-0000-000040370000}"/>
    <cellStyle name="Normal 2 3 2 2 3 5 4 2" xfId="14066" xr:uid="{00000000-0005-0000-0000-000041370000}"/>
    <cellStyle name="Normal 2 3 2 2 3 5 4 3" xfId="14067" xr:uid="{00000000-0005-0000-0000-000042370000}"/>
    <cellStyle name="Normal 2 3 2 2 3 5 5" xfId="14068" xr:uid="{00000000-0005-0000-0000-000043370000}"/>
    <cellStyle name="Normal 2 3 2 2 3 5 5 2" xfId="14069" xr:uid="{00000000-0005-0000-0000-000044370000}"/>
    <cellStyle name="Normal 2 3 2 2 3 5 5 3" xfId="14070" xr:uid="{00000000-0005-0000-0000-000045370000}"/>
    <cellStyle name="Normal 2 3 2 2 3 5 6" xfId="14071" xr:uid="{00000000-0005-0000-0000-000046370000}"/>
    <cellStyle name="Normal 2 3 2 2 3 5 7" xfId="14072" xr:uid="{00000000-0005-0000-0000-000047370000}"/>
    <cellStyle name="Normal 2 3 2 2 3 6" xfId="14073" xr:uid="{00000000-0005-0000-0000-000048370000}"/>
    <cellStyle name="Normal 2 3 2 2 3 6 2" xfId="14074" xr:uid="{00000000-0005-0000-0000-000049370000}"/>
    <cellStyle name="Normal 2 3 2 2 3 6 2 2" xfId="14075" xr:uid="{00000000-0005-0000-0000-00004A370000}"/>
    <cellStyle name="Normal 2 3 2 2 3 6 2 2 2" xfId="14076" xr:uid="{00000000-0005-0000-0000-00004B370000}"/>
    <cellStyle name="Normal 2 3 2 2 3 6 2 2 3" xfId="14077" xr:uid="{00000000-0005-0000-0000-00004C370000}"/>
    <cellStyle name="Normal 2 3 2 2 3 6 2 3" xfId="14078" xr:uid="{00000000-0005-0000-0000-00004D370000}"/>
    <cellStyle name="Normal 2 3 2 2 3 6 2 4" xfId="14079" xr:uid="{00000000-0005-0000-0000-00004E370000}"/>
    <cellStyle name="Normal 2 3 2 2 3 6 3" xfId="14080" xr:uid="{00000000-0005-0000-0000-00004F370000}"/>
    <cellStyle name="Normal 2 3 2 2 3 6 3 2" xfId="14081" xr:uid="{00000000-0005-0000-0000-000050370000}"/>
    <cellStyle name="Normal 2 3 2 2 3 6 3 3" xfId="14082" xr:uid="{00000000-0005-0000-0000-000051370000}"/>
    <cellStyle name="Normal 2 3 2 2 3 6 4" xfId="14083" xr:uid="{00000000-0005-0000-0000-000052370000}"/>
    <cellStyle name="Normal 2 3 2 2 3 6 4 2" xfId="14084" xr:uid="{00000000-0005-0000-0000-000053370000}"/>
    <cellStyle name="Normal 2 3 2 2 3 6 4 3" xfId="14085" xr:uid="{00000000-0005-0000-0000-000054370000}"/>
    <cellStyle name="Normal 2 3 2 2 3 6 5" xfId="14086" xr:uid="{00000000-0005-0000-0000-000055370000}"/>
    <cellStyle name="Normal 2 3 2 2 3 6 6" xfId="14087" xr:uid="{00000000-0005-0000-0000-000056370000}"/>
    <cellStyle name="Normal 2 3 2 2 3 7" xfId="14088" xr:uid="{00000000-0005-0000-0000-000057370000}"/>
    <cellStyle name="Normal 2 3 2 2 3 7 2" xfId="14089" xr:uid="{00000000-0005-0000-0000-000058370000}"/>
    <cellStyle name="Normal 2 3 2 2 3 7 2 2" xfId="14090" xr:uid="{00000000-0005-0000-0000-000059370000}"/>
    <cellStyle name="Normal 2 3 2 2 3 7 2 3" xfId="14091" xr:uid="{00000000-0005-0000-0000-00005A370000}"/>
    <cellStyle name="Normal 2 3 2 2 3 7 3" xfId="14092" xr:uid="{00000000-0005-0000-0000-00005B370000}"/>
    <cellStyle name="Normal 2 3 2 2 3 7 4" xfId="14093" xr:uid="{00000000-0005-0000-0000-00005C370000}"/>
    <cellStyle name="Normal 2 3 2 2 3 8" xfId="14094" xr:uid="{00000000-0005-0000-0000-00005D370000}"/>
    <cellStyle name="Normal 2 3 2 2 3 8 2" xfId="14095" xr:uid="{00000000-0005-0000-0000-00005E370000}"/>
    <cellStyle name="Normal 2 3 2 2 3 8 3" xfId="14096" xr:uid="{00000000-0005-0000-0000-00005F370000}"/>
    <cellStyle name="Normal 2 3 2 2 3 9" xfId="14097" xr:uid="{00000000-0005-0000-0000-000060370000}"/>
    <cellStyle name="Normal 2 3 2 2 3 9 2" xfId="14098" xr:uid="{00000000-0005-0000-0000-000061370000}"/>
    <cellStyle name="Normal 2 3 2 2 3 9 3" xfId="14099" xr:uid="{00000000-0005-0000-0000-000062370000}"/>
    <cellStyle name="Normal 2 3 2 2 4" xfId="14100" xr:uid="{00000000-0005-0000-0000-000063370000}"/>
    <cellStyle name="Normal 2 3 2 2 4 2" xfId="14101" xr:uid="{00000000-0005-0000-0000-000064370000}"/>
    <cellStyle name="Normal 2 3 2 2 4 2 2" xfId="14102" xr:uid="{00000000-0005-0000-0000-000065370000}"/>
    <cellStyle name="Normal 2 3 2 2 4 2 2 2" xfId="14103" xr:uid="{00000000-0005-0000-0000-000066370000}"/>
    <cellStyle name="Normal 2 3 2 2 4 2 2 2 2" xfId="14104" xr:uid="{00000000-0005-0000-0000-000067370000}"/>
    <cellStyle name="Normal 2 3 2 2 4 2 2 2 2 2" xfId="14105" xr:uid="{00000000-0005-0000-0000-000068370000}"/>
    <cellStyle name="Normal 2 3 2 2 4 2 2 2 2 3" xfId="14106" xr:uid="{00000000-0005-0000-0000-000069370000}"/>
    <cellStyle name="Normal 2 3 2 2 4 2 2 2 3" xfId="14107" xr:uid="{00000000-0005-0000-0000-00006A370000}"/>
    <cellStyle name="Normal 2 3 2 2 4 2 2 2 4" xfId="14108" xr:uid="{00000000-0005-0000-0000-00006B370000}"/>
    <cellStyle name="Normal 2 3 2 2 4 2 2 3" xfId="14109" xr:uid="{00000000-0005-0000-0000-00006C370000}"/>
    <cellStyle name="Normal 2 3 2 2 4 2 2 3 2" xfId="14110" xr:uid="{00000000-0005-0000-0000-00006D370000}"/>
    <cellStyle name="Normal 2 3 2 2 4 2 2 3 3" xfId="14111" xr:uid="{00000000-0005-0000-0000-00006E370000}"/>
    <cellStyle name="Normal 2 3 2 2 4 2 2 4" xfId="14112" xr:uid="{00000000-0005-0000-0000-00006F370000}"/>
    <cellStyle name="Normal 2 3 2 2 4 2 2 4 2" xfId="14113" xr:uid="{00000000-0005-0000-0000-000070370000}"/>
    <cellStyle name="Normal 2 3 2 2 4 2 2 4 3" xfId="14114" xr:uid="{00000000-0005-0000-0000-000071370000}"/>
    <cellStyle name="Normal 2 3 2 2 4 2 2 5" xfId="14115" xr:uid="{00000000-0005-0000-0000-000072370000}"/>
    <cellStyle name="Normal 2 3 2 2 4 2 2 6" xfId="14116" xr:uid="{00000000-0005-0000-0000-000073370000}"/>
    <cellStyle name="Normal 2 3 2 2 4 2 3" xfId="14117" xr:uid="{00000000-0005-0000-0000-000074370000}"/>
    <cellStyle name="Normal 2 3 2 2 4 2 3 2" xfId="14118" xr:uid="{00000000-0005-0000-0000-000075370000}"/>
    <cellStyle name="Normal 2 3 2 2 4 2 3 2 2" xfId="14119" xr:uid="{00000000-0005-0000-0000-000076370000}"/>
    <cellStyle name="Normal 2 3 2 2 4 2 3 2 3" xfId="14120" xr:uid="{00000000-0005-0000-0000-000077370000}"/>
    <cellStyle name="Normal 2 3 2 2 4 2 3 3" xfId="14121" xr:uid="{00000000-0005-0000-0000-000078370000}"/>
    <cellStyle name="Normal 2 3 2 2 4 2 3 4" xfId="14122" xr:uid="{00000000-0005-0000-0000-000079370000}"/>
    <cellStyle name="Normal 2 3 2 2 4 2 4" xfId="14123" xr:uid="{00000000-0005-0000-0000-00007A370000}"/>
    <cellStyle name="Normal 2 3 2 2 4 2 4 2" xfId="14124" xr:uid="{00000000-0005-0000-0000-00007B370000}"/>
    <cellStyle name="Normal 2 3 2 2 4 2 4 3" xfId="14125" xr:uid="{00000000-0005-0000-0000-00007C370000}"/>
    <cellStyle name="Normal 2 3 2 2 4 2 5" xfId="14126" xr:uid="{00000000-0005-0000-0000-00007D370000}"/>
    <cellStyle name="Normal 2 3 2 2 4 2 5 2" xfId="14127" xr:uid="{00000000-0005-0000-0000-00007E370000}"/>
    <cellStyle name="Normal 2 3 2 2 4 2 5 3" xfId="14128" xr:uid="{00000000-0005-0000-0000-00007F370000}"/>
    <cellStyle name="Normal 2 3 2 2 4 2 6" xfId="14129" xr:uid="{00000000-0005-0000-0000-000080370000}"/>
    <cellStyle name="Normal 2 3 2 2 4 2 7" xfId="14130" xr:uid="{00000000-0005-0000-0000-000081370000}"/>
    <cellStyle name="Normal 2 3 2 2 4 3" xfId="14131" xr:uid="{00000000-0005-0000-0000-000082370000}"/>
    <cellStyle name="Normal 2 3 2 2 4 3 2" xfId="14132" xr:uid="{00000000-0005-0000-0000-000083370000}"/>
    <cellStyle name="Normal 2 3 2 2 4 3 2 2" xfId="14133" xr:uid="{00000000-0005-0000-0000-000084370000}"/>
    <cellStyle name="Normal 2 3 2 2 4 3 2 2 2" xfId="14134" xr:uid="{00000000-0005-0000-0000-000085370000}"/>
    <cellStyle name="Normal 2 3 2 2 4 3 2 2 3" xfId="14135" xr:uid="{00000000-0005-0000-0000-000086370000}"/>
    <cellStyle name="Normal 2 3 2 2 4 3 2 3" xfId="14136" xr:uid="{00000000-0005-0000-0000-000087370000}"/>
    <cellStyle name="Normal 2 3 2 2 4 3 2 4" xfId="14137" xr:uid="{00000000-0005-0000-0000-000088370000}"/>
    <cellStyle name="Normal 2 3 2 2 4 3 3" xfId="14138" xr:uid="{00000000-0005-0000-0000-000089370000}"/>
    <cellStyle name="Normal 2 3 2 2 4 3 3 2" xfId="14139" xr:uid="{00000000-0005-0000-0000-00008A370000}"/>
    <cellStyle name="Normal 2 3 2 2 4 3 3 3" xfId="14140" xr:uid="{00000000-0005-0000-0000-00008B370000}"/>
    <cellStyle name="Normal 2 3 2 2 4 3 4" xfId="14141" xr:uid="{00000000-0005-0000-0000-00008C370000}"/>
    <cellStyle name="Normal 2 3 2 2 4 3 4 2" xfId="14142" xr:uid="{00000000-0005-0000-0000-00008D370000}"/>
    <cellStyle name="Normal 2 3 2 2 4 3 4 3" xfId="14143" xr:uid="{00000000-0005-0000-0000-00008E370000}"/>
    <cellStyle name="Normal 2 3 2 2 4 3 5" xfId="14144" xr:uid="{00000000-0005-0000-0000-00008F370000}"/>
    <cellStyle name="Normal 2 3 2 2 4 3 6" xfId="14145" xr:uid="{00000000-0005-0000-0000-000090370000}"/>
    <cellStyle name="Normal 2 3 2 2 4 4" xfId="14146" xr:uid="{00000000-0005-0000-0000-000091370000}"/>
    <cellStyle name="Normal 2 3 2 2 4 4 2" xfId="14147" xr:uid="{00000000-0005-0000-0000-000092370000}"/>
    <cellStyle name="Normal 2 3 2 2 4 4 2 2" xfId="14148" xr:uid="{00000000-0005-0000-0000-000093370000}"/>
    <cellStyle name="Normal 2 3 2 2 4 4 2 3" xfId="14149" xr:uid="{00000000-0005-0000-0000-000094370000}"/>
    <cellStyle name="Normal 2 3 2 2 4 4 3" xfId="14150" xr:uid="{00000000-0005-0000-0000-000095370000}"/>
    <cellStyle name="Normal 2 3 2 2 4 4 4" xfId="14151" xr:uid="{00000000-0005-0000-0000-000096370000}"/>
    <cellStyle name="Normal 2 3 2 2 4 5" xfId="14152" xr:uid="{00000000-0005-0000-0000-000097370000}"/>
    <cellStyle name="Normal 2 3 2 2 4 5 2" xfId="14153" xr:uid="{00000000-0005-0000-0000-000098370000}"/>
    <cellStyle name="Normal 2 3 2 2 4 5 3" xfId="14154" xr:uid="{00000000-0005-0000-0000-000099370000}"/>
    <cellStyle name="Normal 2 3 2 2 4 6" xfId="14155" xr:uid="{00000000-0005-0000-0000-00009A370000}"/>
    <cellStyle name="Normal 2 3 2 2 4 6 2" xfId="14156" xr:uid="{00000000-0005-0000-0000-00009B370000}"/>
    <cellStyle name="Normal 2 3 2 2 4 6 3" xfId="14157" xr:uid="{00000000-0005-0000-0000-00009C370000}"/>
    <cellStyle name="Normal 2 3 2 2 4 7" xfId="14158" xr:uid="{00000000-0005-0000-0000-00009D370000}"/>
    <cellStyle name="Normal 2 3 2 2 4 8" xfId="14159" xr:uid="{00000000-0005-0000-0000-00009E370000}"/>
    <cellStyle name="Normal 2 3 2 2 5" xfId="14160" xr:uid="{00000000-0005-0000-0000-00009F370000}"/>
    <cellStyle name="Normal 2 3 2 2 5 2" xfId="14161" xr:uid="{00000000-0005-0000-0000-0000A0370000}"/>
    <cellStyle name="Normal 2 3 2 2 5 2 2" xfId="14162" xr:uid="{00000000-0005-0000-0000-0000A1370000}"/>
    <cellStyle name="Normal 2 3 2 2 5 2 2 2" xfId="14163" xr:uid="{00000000-0005-0000-0000-0000A2370000}"/>
    <cellStyle name="Normal 2 3 2 2 5 2 2 2 2" xfId="14164" xr:uid="{00000000-0005-0000-0000-0000A3370000}"/>
    <cellStyle name="Normal 2 3 2 2 5 2 2 2 2 2" xfId="14165" xr:uid="{00000000-0005-0000-0000-0000A4370000}"/>
    <cellStyle name="Normal 2 3 2 2 5 2 2 2 2 3" xfId="14166" xr:uid="{00000000-0005-0000-0000-0000A5370000}"/>
    <cellStyle name="Normal 2 3 2 2 5 2 2 2 3" xfId="14167" xr:uid="{00000000-0005-0000-0000-0000A6370000}"/>
    <cellStyle name="Normal 2 3 2 2 5 2 2 2 4" xfId="14168" xr:uid="{00000000-0005-0000-0000-0000A7370000}"/>
    <cellStyle name="Normal 2 3 2 2 5 2 2 3" xfId="14169" xr:uid="{00000000-0005-0000-0000-0000A8370000}"/>
    <cellStyle name="Normal 2 3 2 2 5 2 2 3 2" xfId="14170" xr:uid="{00000000-0005-0000-0000-0000A9370000}"/>
    <cellStyle name="Normal 2 3 2 2 5 2 2 3 3" xfId="14171" xr:uid="{00000000-0005-0000-0000-0000AA370000}"/>
    <cellStyle name="Normal 2 3 2 2 5 2 2 4" xfId="14172" xr:uid="{00000000-0005-0000-0000-0000AB370000}"/>
    <cellStyle name="Normal 2 3 2 2 5 2 2 4 2" xfId="14173" xr:uid="{00000000-0005-0000-0000-0000AC370000}"/>
    <cellStyle name="Normal 2 3 2 2 5 2 2 4 3" xfId="14174" xr:uid="{00000000-0005-0000-0000-0000AD370000}"/>
    <cellStyle name="Normal 2 3 2 2 5 2 2 5" xfId="14175" xr:uid="{00000000-0005-0000-0000-0000AE370000}"/>
    <cellStyle name="Normal 2 3 2 2 5 2 2 6" xfId="14176" xr:uid="{00000000-0005-0000-0000-0000AF370000}"/>
    <cellStyle name="Normal 2 3 2 2 5 2 3" xfId="14177" xr:uid="{00000000-0005-0000-0000-0000B0370000}"/>
    <cellStyle name="Normal 2 3 2 2 5 2 3 2" xfId="14178" xr:uid="{00000000-0005-0000-0000-0000B1370000}"/>
    <cellStyle name="Normal 2 3 2 2 5 2 3 2 2" xfId="14179" xr:uid="{00000000-0005-0000-0000-0000B2370000}"/>
    <cellStyle name="Normal 2 3 2 2 5 2 3 2 3" xfId="14180" xr:uid="{00000000-0005-0000-0000-0000B3370000}"/>
    <cellStyle name="Normal 2 3 2 2 5 2 3 3" xfId="14181" xr:uid="{00000000-0005-0000-0000-0000B4370000}"/>
    <cellStyle name="Normal 2 3 2 2 5 2 3 4" xfId="14182" xr:uid="{00000000-0005-0000-0000-0000B5370000}"/>
    <cellStyle name="Normal 2 3 2 2 5 2 4" xfId="14183" xr:uid="{00000000-0005-0000-0000-0000B6370000}"/>
    <cellStyle name="Normal 2 3 2 2 5 2 4 2" xfId="14184" xr:uid="{00000000-0005-0000-0000-0000B7370000}"/>
    <cellStyle name="Normal 2 3 2 2 5 2 4 3" xfId="14185" xr:uid="{00000000-0005-0000-0000-0000B8370000}"/>
    <cellStyle name="Normal 2 3 2 2 5 2 5" xfId="14186" xr:uid="{00000000-0005-0000-0000-0000B9370000}"/>
    <cellStyle name="Normal 2 3 2 2 5 2 5 2" xfId="14187" xr:uid="{00000000-0005-0000-0000-0000BA370000}"/>
    <cellStyle name="Normal 2 3 2 2 5 2 5 3" xfId="14188" xr:uid="{00000000-0005-0000-0000-0000BB370000}"/>
    <cellStyle name="Normal 2 3 2 2 5 2 6" xfId="14189" xr:uid="{00000000-0005-0000-0000-0000BC370000}"/>
    <cellStyle name="Normal 2 3 2 2 5 2 7" xfId="14190" xr:uid="{00000000-0005-0000-0000-0000BD370000}"/>
    <cellStyle name="Normal 2 3 2 2 5 3" xfId="14191" xr:uid="{00000000-0005-0000-0000-0000BE370000}"/>
    <cellStyle name="Normal 2 3 2 2 5 3 2" xfId="14192" xr:uid="{00000000-0005-0000-0000-0000BF370000}"/>
    <cellStyle name="Normal 2 3 2 2 5 3 2 2" xfId="14193" xr:uid="{00000000-0005-0000-0000-0000C0370000}"/>
    <cellStyle name="Normal 2 3 2 2 5 3 2 2 2" xfId="14194" xr:uid="{00000000-0005-0000-0000-0000C1370000}"/>
    <cellStyle name="Normal 2 3 2 2 5 3 2 2 3" xfId="14195" xr:uid="{00000000-0005-0000-0000-0000C2370000}"/>
    <cellStyle name="Normal 2 3 2 2 5 3 2 3" xfId="14196" xr:uid="{00000000-0005-0000-0000-0000C3370000}"/>
    <cellStyle name="Normal 2 3 2 2 5 3 2 4" xfId="14197" xr:uid="{00000000-0005-0000-0000-0000C4370000}"/>
    <cellStyle name="Normal 2 3 2 2 5 3 3" xfId="14198" xr:uid="{00000000-0005-0000-0000-0000C5370000}"/>
    <cellStyle name="Normal 2 3 2 2 5 3 3 2" xfId="14199" xr:uid="{00000000-0005-0000-0000-0000C6370000}"/>
    <cellStyle name="Normal 2 3 2 2 5 3 3 3" xfId="14200" xr:uid="{00000000-0005-0000-0000-0000C7370000}"/>
    <cellStyle name="Normal 2 3 2 2 5 3 4" xfId="14201" xr:uid="{00000000-0005-0000-0000-0000C8370000}"/>
    <cellStyle name="Normal 2 3 2 2 5 3 4 2" xfId="14202" xr:uid="{00000000-0005-0000-0000-0000C9370000}"/>
    <cellStyle name="Normal 2 3 2 2 5 3 4 3" xfId="14203" xr:uid="{00000000-0005-0000-0000-0000CA370000}"/>
    <cellStyle name="Normal 2 3 2 2 5 3 5" xfId="14204" xr:uid="{00000000-0005-0000-0000-0000CB370000}"/>
    <cellStyle name="Normal 2 3 2 2 5 3 6" xfId="14205" xr:uid="{00000000-0005-0000-0000-0000CC370000}"/>
    <cellStyle name="Normal 2 3 2 2 5 4" xfId="14206" xr:uid="{00000000-0005-0000-0000-0000CD370000}"/>
    <cellStyle name="Normal 2 3 2 2 5 4 2" xfId="14207" xr:uid="{00000000-0005-0000-0000-0000CE370000}"/>
    <cellStyle name="Normal 2 3 2 2 5 4 2 2" xfId="14208" xr:uid="{00000000-0005-0000-0000-0000CF370000}"/>
    <cellStyle name="Normal 2 3 2 2 5 4 2 3" xfId="14209" xr:uid="{00000000-0005-0000-0000-0000D0370000}"/>
    <cellStyle name="Normal 2 3 2 2 5 4 3" xfId="14210" xr:uid="{00000000-0005-0000-0000-0000D1370000}"/>
    <cellStyle name="Normal 2 3 2 2 5 4 4" xfId="14211" xr:uid="{00000000-0005-0000-0000-0000D2370000}"/>
    <cellStyle name="Normal 2 3 2 2 5 5" xfId="14212" xr:uid="{00000000-0005-0000-0000-0000D3370000}"/>
    <cellStyle name="Normal 2 3 2 2 5 5 2" xfId="14213" xr:uid="{00000000-0005-0000-0000-0000D4370000}"/>
    <cellStyle name="Normal 2 3 2 2 5 5 3" xfId="14214" xr:uid="{00000000-0005-0000-0000-0000D5370000}"/>
    <cellStyle name="Normal 2 3 2 2 5 6" xfId="14215" xr:uid="{00000000-0005-0000-0000-0000D6370000}"/>
    <cellStyle name="Normal 2 3 2 2 5 6 2" xfId="14216" xr:uid="{00000000-0005-0000-0000-0000D7370000}"/>
    <cellStyle name="Normal 2 3 2 2 5 6 3" xfId="14217" xr:uid="{00000000-0005-0000-0000-0000D8370000}"/>
    <cellStyle name="Normal 2 3 2 2 5 7" xfId="14218" xr:uid="{00000000-0005-0000-0000-0000D9370000}"/>
    <cellStyle name="Normal 2 3 2 2 5 8" xfId="14219" xr:uid="{00000000-0005-0000-0000-0000DA370000}"/>
    <cellStyle name="Normal 2 3 2 2 6" xfId="14220" xr:uid="{00000000-0005-0000-0000-0000DB370000}"/>
    <cellStyle name="Normal 2 3 2 2 6 2" xfId="14221" xr:uid="{00000000-0005-0000-0000-0000DC370000}"/>
    <cellStyle name="Normal 2 3 2 2 6 2 2" xfId="14222" xr:uid="{00000000-0005-0000-0000-0000DD370000}"/>
    <cellStyle name="Normal 2 3 2 2 6 2 2 2" xfId="14223" xr:uid="{00000000-0005-0000-0000-0000DE370000}"/>
    <cellStyle name="Normal 2 3 2 2 6 2 2 2 2" xfId="14224" xr:uid="{00000000-0005-0000-0000-0000DF370000}"/>
    <cellStyle name="Normal 2 3 2 2 6 2 2 2 2 2" xfId="14225" xr:uid="{00000000-0005-0000-0000-0000E0370000}"/>
    <cellStyle name="Normal 2 3 2 2 6 2 2 2 2 3" xfId="14226" xr:uid="{00000000-0005-0000-0000-0000E1370000}"/>
    <cellStyle name="Normal 2 3 2 2 6 2 2 2 3" xfId="14227" xr:uid="{00000000-0005-0000-0000-0000E2370000}"/>
    <cellStyle name="Normal 2 3 2 2 6 2 2 2 4" xfId="14228" xr:uid="{00000000-0005-0000-0000-0000E3370000}"/>
    <cellStyle name="Normal 2 3 2 2 6 2 2 3" xfId="14229" xr:uid="{00000000-0005-0000-0000-0000E4370000}"/>
    <cellStyle name="Normal 2 3 2 2 6 2 2 3 2" xfId="14230" xr:uid="{00000000-0005-0000-0000-0000E5370000}"/>
    <cellStyle name="Normal 2 3 2 2 6 2 2 3 3" xfId="14231" xr:uid="{00000000-0005-0000-0000-0000E6370000}"/>
    <cellStyle name="Normal 2 3 2 2 6 2 2 4" xfId="14232" xr:uid="{00000000-0005-0000-0000-0000E7370000}"/>
    <cellStyle name="Normal 2 3 2 2 6 2 2 4 2" xfId="14233" xr:uid="{00000000-0005-0000-0000-0000E8370000}"/>
    <cellStyle name="Normal 2 3 2 2 6 2 2 4 3" xfId="14234" xr:uid="{00000000-0005-0000-0000-0000E9370000}"/>
    <cellStyle name="Normal 2 3 2 2 6 2 2 5" xfId="14235" xr:uid="{00000000-0005-0000-0000-0000EA370000}"/>
    <cellStyle name="Normal 2 3 2 2 6 2 2 6" xfId="14236" xr:uid="{00000000-0005-0000-0000-0000EB370000}"/>
    <cellStyle name="Normal 2 3 2 2 6 2 3" xfId="14237" xr:uid="{00000000-0005-0000-0000-0000EC370000}"/>
    <cellStyle name="Normal 2 3 2 2 6 2 3 2" xfId="14238" xr:uid="{00000000-0005-0000-0000-0000ED370000}"/>
    <cellStyle name="Normal 2 3 2 2 6 2 3 2 2" xfId="14239" xr:uid="{00000000-0005-0000-0000-0000EE370000}"/>
    <cellStyle name="Normal 2 3 2 2 6 2 3 2 3" xfId="14240" xr:uid="{00000000-0005-0000-0000-0000EF370000}"/>
    <cellStyle name="Normal 2 3 2 2 6 2 3 3" xfId="14241" xr:uid="{00000000-0005-0000-0000-0000F0370000}"/>
    <cellStyle name="Normal 2 3 2 2 6 2 3 4" xfId="14242" xr:uid="{00000000-0005-0000-0000-0000F1370000}"/>
    <cellStyle name="Normal 2 3 2 2 6 2 4" xfId="14243" xr:uid="{00000000-0005-0000-0000-0000F2370000}"/>
    <cellStyle name="Normal 2 3 2 2 6 2 4 2" xfId="14244" xr:uid="{00000000-0005-0000-0000-0000F3370000}"/>
    <cellStyle name="Normal 2 3 2 2 6 2 4 3" xfId="14245" xr:uid="{00000000-0005-0000-0000-0000F4370000}"/>
    <cellStyle name="Normal 2 3 2 2 6 2 5" xfId="14246" xr:uid="{00000000-0005-0000-0000-0000F5370000}"/>
    <cellStyle name="Normal 2 3 2 2 6 2 5 2" xfId="14247" xr:uid="{00000000-0005-0000-0000-0000F6370000}"/>
    <cellStyle name="Normal 2 3 2 2 6 2 5 3" xfId="14248" xr:uid="{00000000-0005-0000-0000-0000F7370000}"/>
    <cellStyle name="Normal 2 3 2 2 6 2 6" xfId="14249" xr:uid="{00000000-0005-0000-0000-0000F8370000}"/>
    <cellStyle name="Normal 2 3 2 2 6 2 7" xfId="14250" xr:uid="{00000000-0005-0000-0000-0000F9370000}"/>
    <cellStyle name="Normal 2 3 2 2 6 3" xfId="14251" xr:uid="{00000000-0005-0000-0000-0000FA370000}"/>
    <cellStyle name="Normal 2 3 2 2 6 3 2" xfId="14252" xr:uid="{00000000-0005-0000-0000-0000FB370000}"/>
    <cellStyle name="Normal 2 3 2 2 6 3 2 2" xfId="14253" xr:uid="{00000000-0005-0000-0000-0000FC370000}"/>
    <cellStyle name="Normal 2 3 2 2 6 3 2 2 2" xfId="14254" xr:uid="{00000000-0005-0000-0000-0000FD370000}"/>
    <cellStyle name="Normal 2 3 2 2 6 3 2 2 3" xfId="14255" xr:uid="{00000000-0005-0000-0000-0000FE370000}"/>
    <cellStyle name="Normal 2 3 2 2 6 3 2 3" xfId="14256" xr:uid="{00000000-0005-0000-0000-0000FF370000}"/>
    <cellStyle name="Normal 2 3 2 2 6 3 2 4" xfId="14257" xr:uid="{00000000-0005-0000-0000-000000380000}"/>
    <cellStyle name="Normal 2 3 2 2 6 3 3" xfId="14258" xr:uid="{00000000-0005-0000-0000-000001380000}"/>
    <cellStyle name="Normal 2 3 2 2 6 3 3 2" xfId="14259" xr:uid="{00000000-0005-0000-0000-000002380000}"/>
    <cellStyle name="Normal 2 3 2 2 6 3 3 3" xfId="14260" xr:uid="{00000000-0005-0000-0000-000003380000}"/>
    <cellStyle name="Normal 2 3 2 2 6 3 4" xfId="14261" xr:uid="{00000000-0005-0000-0000-000004380000}"/>
    <cellStyle name="Normal 2 3 2 2 6 3 4 2" xfId="14262" xr:uid="{00000000-0005-0000-0000-000005380000}"/>
    <cellStyle name="Normal 2 3 2 2 6 3 4 3" xfId="14263" xr:uid="{00000000-0005-0000-0000-000006380000}"/>
    <cellStyle name="Normal 2 3 2 2 6 3 5" xfId="14264" xr:uid="{00000000-0005-0000-0000-000007380000}"/>
    <cellStyle name="Normal 2 3 2 2 6 3 6" xfId="14265" xr:uid="{00000000-0005-0000-0000-000008380000}"/>
    <cellStyle name="Normal 2 3 2 2 6 4" xfId="14266" xr:uid="{00000000-0005-0000-0000-000009380000}"/>
    <cellStyle name="Normal 2 3 2 2 6 4 2" xfId="14267" xr:uid="{00000000-0005-0000-0000-00000A380000}"/>
    <cellStyle name="Normal 2 3 2 2 6 4 2 2" xfId="14268" xr:uid="{00000000-0005-0000-0000-00000B380000}"/>
    <cellStyle name="Normal 2 3 2 2 6 4 2 3" xfId="14269" xr:uid="{00000000-0005-0000-0000-00000C380000}"/>
    <cellStyle name="Normal 2 3 2 2 6 4 3" xfId="14270" xr:uid="{00000000-0005-0000-0000-00000D380000}"/>
    <cellStyle name="Normal 2 3 2 2 6 4 4" xfId="14271" xr:uid="{00000000-0005-0000-0000-00000E380000}"/>
    <cellStyle name="Normal 2 3 2 2 6 5" xfId="14272" xr:uid="{00000000-0005-0000-0000-00000F380000}"/>
    <cellStyle name="Normal 2 3 2 2 6 5 2" xfId="14273" xr:uid="{00000000-0005-0000-0000-000010380000}"/>
    <cellStyle name="Normal 2 3 2 2 6 5 3" xfId="14274" xr:uid="{00000000-0005-0000-0000-000011380000}"/>
    <cellStyle name="Normal 2 3 2 2 6 6" xfId="14275" xr:uid="{00000000-0005-0000-0000-000012380000}"/>
    <cellStyle name="Normal 2 3 2 2 6 6 2" xfId="14276" xr:uid="{00000000-0005-0000-0000-000013380000}"/>
    <cellStyle name="Normal 2 3 2 2 6 6 3" xfId="14277" xr:uid="{00000000-0005-0000-0000-000014380000}"/>
    <cellStyle name="Normal 2 3 2 2 6 7" xfId="14278" xr:uid="{00000000-0005-0000-0000-000015380000}"/>
    <cellStyle name="Normal 2 3 2 2 6 8" xfId="14279" xr:uid="{00000000-0005-0000-0000-000016380000}"/>
    <cellStyle name="Normal 2 3 2 2 7" xfId="14280" xr:uid="{00000000-0005-0000-0000-000017380000}"/>
    <cellStyle name="Normal 2 3 2 2 7 2" xfId="14281" xr:uid="{00000000-0005-0000-0000-000018380000}"/>
    <cellStyle name="Normal 2 3 2 2 7 2 2" xfId="14282" xr:uid="{00000000-0005-0000-0000-000019380000}"/>
    <cellStyle name="Normal 2 3 2 2 7 2 2 2" xfId="14283" xr:uid="{00000000-0005-0000-0000-00001A380000}"/>
    <cellStyle name="Normal 2 3 2 2 7 2 2 2 2" xfId="14284" xr:uid="{00000000-0005-0000-0000-00001B380000}"/>
    <cellStyle name="Normal 2 3 2 2 7 2 2 2 3" xfId="14285" xr:uid="{00000000-0005-0000-0000-00001C380000}"/>
    <cellStyle name="Normal 2 3 2 2 7 2 2 3" xfId="14286" xr:uid="{00000000-0005-0000-0000-00001D380000}"/>
    <cellStyle name="Normal 2 3 2 2 7 2 2 4" xfId="14287" xr:uid="{00000000-0005-0000-0000-00001E380000}"/>
    <cellStyle name="Normal 2 3 2 2 7 2 3" xfId="14288" xr:uid="{00000000-0005-0000-0000-00001F380000}"/>
    <cellStyle name="Normal 2 3 2 2 7 2 3 2" xfId="14289" xr:uid="{00000000-0005-0000-0000-000020380000}"/>
    <cellStyle name="Normal 2 3 2 2 7 2 3 3" xfId="14290" xr:uid="{00000000-0005-0000-0000-000021380000}"/>
    <cellStyle name="Normal 2 3 2 2 7 2 4" xfId="14291" xr:uid="{00000000-0005-0000-0000-000022380000}"/>
    <cellStyle name="Normal 2 3 2 2 7 2 4 2" xfId="14292" xr:uid="{00000000-0005-0000-0000-000023380000}"/>
    <cellStyle name="Normal 2 3 2 2 7 2 4 3" xfId="14293" xr:uid="{00000000-0005-0000-0000-000024380000}"/>
    <cellStyle name="Normal 2 3 2 2 7 2 5" xfId="14294" xr:uid="{00000000-0005-0000-0000-000025380000}"/>
    <cellStyle name="Normal 2 3 2 2 7 2 6" xfId="14295" xr:uid="{00000000-0005-0000-0000-000026380000}"/>
    <cellStyle name="Normal 2 3 2 2 7 3" xfId="14296" xr:uid="{00000000-0005-0000-0000-000027380000}"/>
    <cellStyle name="Normal 2 3 2 2 7 3 2" xfId="14297" xr:uid="{00000000-0005-0000-0000-000028380000}"/>
    <cellStyle name="Normal 2 3 2 2 7 3 2 2" xfId="14298" xr:uid="{00000000-0005-0000-0000-000029380000}"/>
    <cellStyle name="Normal 2 3 2 2 7 3 2 3" xfId="14299" xr:uid="{00000000-0005-0000-0000-00002A380000}"/>
    <cellStyle name="Normal 2 3 2 2 7 3 3" xfId="14300" xr:uid="{00000000-0005-0000-0000-00002B380000}"/>
    <cellStyle name="Normal 2 3 2 2 7 3 4" xfId="14301" xr:uid="{00000000-0005-0000-0000-00002C380000}"/>
    <cellStyle name="Normal 2 3 2 2 7 4" xfId="14302" xr:uid="{00000000-0005-0000-0000-00002D380000}"/>
    <cellStyle name="Normal 2 3 2 2 7 4 2" xfId="14303" xr:uid="{00000000-0005-0000-0000-00002E380000}"/>
    <cellStyle name="Normal 2 3 2 2 7 4 3" xfId="14304" xr:uid="{00000000-0005-0000-0000-00002F380000}"/>
    <cellStyle name="Normal 2 3 2 2 7 5" xfId="14305" xr:uid="{00000000-0005-0000-0000-000030380000}"/>
    <cellStyle name="Normal 2 3 2 2 7 5 2" xfId="14306" xr:uid="{00000000-0005-0000-0000-000031380000}"/>
    <cellStyle name="Normal 2 3 2 2 7 5 3" xfId="14307" xr:uid="{00000000-0005-0000-0000-000032380000}"/>
    <cellStyle name="Normal 2 3 2 2 7 6" xfId="14308" xr:uid="{00000000-0005-0000-0000-000033380000}"/>
    <cellStyle name="Normal 2 3 2 2 7 7" xfId="14309" xr:uid="{00000000-0005-0000-0000-000034380000}"/>
    <cellStyle name="Normal 2 3 2 2 8" xfId="14310" xr:uid="{00000000-0005-0000-0000-000035380000}"/>
    <cellStyle name="Normal 2 3 2 2 8 2" xfId="14311" xr:uid="{00000000-0005-0000-0000-000036380000}"/>
    <cellStyle name="Normal 2 3 2 2 8 2 2" xfId="14312" xr:uid="{00000000-0005-0000-0000-000037380000}"/>
    <cellStyle name="Normal 2 3 2 2 8 2 2 2" xfId="14313" xr:uid="{00000000-0005-0000-0000-000038380000}"/>
    <cellStyle name="Normal 2 3 2 2 8 2 2 3" xfId="14314" xr:uid="{00000000-0005-0000-0000-000039380000}"/>
    <cellStyle name="Normal 2 3 2 2 8 2 3" xfId="14315" xr:uid="{00000000-0005-0000-0000-00003A380000}"/>
    <cellStyle name="Normal 2 3 2 2 8 2 4" xfId="14316" xr:uid="{00000000-0005-0000-0000-00003B380000}"/>
    <cellStyle name="Normal 2 3 2 2 8 3" xfId="14317" xr:uid="{00000000-0005-0000-0000-00003C380000}"/>
    <cellStyle name="Normal 2 3 2 2 8 3 2" xfId="14318" xr:uid="{00000000-0005-0000-0000-00003D380000}"/>
    <cellStyle name="Normal 2 3 2 2 8 3 3" xfId="14319" xr:uid="{00000000-0005-0000-0000-00003E380000}"/>
    <cellStyle name="Normal 2 3 2 2 8 4" xfId="14320" xr:uid="{00000000-0005-0000-0000-00003F380000}"/>
    <cellStyle name="Normal 2 3 2 2 8 4 2" xfId="14321" xr:uid="{00000000-0005-0000-0000-000040380000}"/>
    <cellStyle name="Normal 2 3 2 2 8 4 3" xfId="14322" xr:uid="{00000000-0005-0000-0000-000041380000}"/>
    <cellStyle name="Normal 2 3 2 2 8 5" xfId="14323" xr:uid="{00000000-0005-0000-0000-000042380000}"/>
    <cellStyle name="Normal 2 3 2 2 8 6" xfId="14324" xr:uid="{00000000-0005-0000-0000-000043380000}"/>
    <cellStyle name="Normal 2 3 2 2 9" xfId="14325" xr:uid="{00000000-0005-0000-0000-000044380000}"/>
    <cellStyle name="Normal 2 3 2 2 9 2" xfId="14326" xr:uid="{00000000-0005-0000-0000-000045380000}"/>
    <cellStyle name="Normal 2 3 2 2 9 2 2" xfId="14327" xr:uid="{00000000-0005-0000-0000-000046380000}"/>
    <cellStyle name="Normal 2 3 2 2 9 2 3" xfId="14328" xr:uid="{00000000-0005-0000-0000-000047380000}"/>
    <cellStyle name="Normal 2 3 2 2 9 3" xfId="14329" xr:uid="{00000000-0005-0000-0000-000048380000}"/>
    <cellStyle name="Normal 2 3 2 2 9 4" xfId="14330" xr:uid="{00000000-0005-0000-0000-000049380000}"/>
    <cellStyle name="Normal 2 3 2 3" xfId="14331" xr:uid="{00000000-0005-0000-0000-00004A380000}"/>
    <cellStyle name="Normal 2 3 2 3 10" xfId="14332" xr:uid="{00000000-0005-0000-0000-00004B380000}"/>
    <cellStyle name="Normal 2 3 2 3 10 2" xfId="14333" xr:uid="{00000000-0005-0000-0000-00004C380000}"/>
    <cellStyle name="Normal 2 3 2 3 10 2 2" xfId="14334" xr:uid="{00000000-0005-0000-0000-00004D380000}"/>
    <cellStyle name="Normal 2 3 2 3 10 3" xfId="14335" xr:uid="{00000000-0005-0000-0000-00004E380000}"/>
    <cellStyle name="Normal 2 3 2 3 10 4" xfId="14336" xr:uid="{00000000-0005-0000-0000-00004F380000}"/>
    <cellStyle name="Normal 2 3 2 3 11" xfId="14337" xr:uid="{00000000-0005-0000-0000-000050380000}"/>
    <cellStyle name="Normal 2 3 2 3 11 2" xfId="14338" xr:uid="{00000000-0005-0000-0000-000051380000}"/>
    <cellStyle name="Normal 2 3 2 3 11 3" xfId="14339" xr:uid="{00000000-0005-0000-0000-000052380000}"/>
    <cellStyle name="Normal 2 3 2 3 12" xfId="14340" xr:uid="{00000000-0005-0000-0000-000053380000}"/>
    <cellStyle name="Normal 2 3 2 3 13" xfId="14341" xr:uid="{00000000-0005-0000-0000-000054380000}"/>
    <cellStyle name="Normal 2 3 2 3 14" xfId="14342" xr:uid="{00000000-0005-0000-0000-000055380000}"/>
    <cellStyle name="Normal 2 3 2 3 15" xfId="14343" xr:uid="{00000000-0005-0000-0000-000056380000}"/>
    <cellStyle name="Normal 2 3 2 3 2" xfId="14344" xr:uid="{00000000-0005-0000-0000-000057380000}"/>
    <cellStyle name="Normal 2 3 2 3 2 10" xfId="14345" xr:uid="{00000000-0005-0000-0000-000058380000}"/>
    <cellStyle name="Normal 2 3 2 3 2 10 2" xfId="14346" xr:uid="{00000000-0005-0000-0000-000059380000}"/>
    <cellStyle name="Normal 2 3 2 3 2 11" xfId="14347" xr:uid="{00000000-0005-0000-0000-00005A380000}"/>
    <cellStyle name="Normal 2 3 2 3 2 12" xfId="14348" xr:uid="{00000000-0005-0000-0000-00005B380000}"/>
    <cellStyle name="Normal 2 3 2 3 2 13" xfId="14349" xr:uid="{00000000-0005-0000-0000-00005C380000}"/>
    <cellStyle name="Normal 2 3 2 3 2 2" xfId="14350" xr:uid="{00000000-0005-0000-0000-00005D380000}"/>
    <cellStyle name="Normal 2 3 2 3 2 2 2" xfId="14351" xr:uid="{00000000-0005-0000-0000-00005E380000}"/>
    <cellStyle name="Normal 2 3 2 3 2 2 2 2" xfId="14352" xr:uid="{00000000-0005-0000-0000-00005F380000}"/>
    <cellStyle name="Normal 2 3 2 3 2 2 2 2 2" xfId="14353" xr:uid="{00000000-0005-0000-0000-000060380000}"/>
    <cellStyle name="Normal 2 3 2 3 2 2 2 2 2 2" xfId="14354" xr:uid="{00000000-0005-0000-0000-000061380000}"/>
    <cellStyle name="Normal 2 3 2 3 2 2 2 2 2 2 2" xfId="14355" xr:uid="{00000000-0005-0000-0000-000062380000}"/>
    <cellStyle name="Normal 2 3 2 3 2 2 2 2 2 2 3" xfId="14356" xr:uid="{00000000-0005-0000-0000-000063380000}"/>
    <cellStyle name="Normal 2 3 2 3 2 2 2 2 2 3" xfId="14357" xr:uid="{00000000-0005-0000-0000-000064380000}"/>
    <cellStyle name="Normal 2 3 2 3 2 2 2 2 2 4" xfId="14358" xr:uid="{00000000-0005-0000-0000-000065380000}"/>
    <cellStyle name="Normal 2 3 2 3 2 2 2 2 3" xfId="14359" xr:uid="{00000000-0005-0000-0000-000066380000}"/>
    <cellStyle name="Normal 2 3 2 3 2 2 2 2 3 2" xfId="14360" xr:uid="{00000000-0005-0000-0000-000067380000}"/>
    <cellStyle name="Normal 2 3 2 3 2 2 2 2 3 3" xfId="14361" xr:uid="{00000000-0005-0000-0000-000068380000}"/>
    <cellStyle name="Normal 2 3 2 3 2 2 2 2 4" xfId="14362" xr:uid="{00000000-0005-0000-0000-000069380000}"/>
    <cellStyle name="Normal 2 3 2 3 2 2 2 2 4 2" xfId="14363" xr:uid="{00000000-0005-0000-0000-00006A380000}"/>
    <cellStyle name="Normal 2 3 2 3 2 2 2 2 4 3" xfId="14364" xr:uid="{00000000-0005-0000-0000-00006B380000}"/>
    <cellStyle name="Normal 2 3 2 3 2 2 2 2 5" xfId="14365" xr:uid="{00000000-0005-0000-0000-00006C380000}"/>
    <cellStyle name="Normal 2 3 2 3 2 2 2 2 5 2" xfId="14366" xr:uid="{00000000-0005-0000-0000-00006D380000}"/>
    <cellStyle name="Normal 2 3 2 3 2 2 2 2 6" xfId="14367" xr:uid="{00000000-0005-0000-0000-00006E380000}"/>
    <cellStyle name="Normal 2 3 2 3 2 2 2 3" xfId="14368" xr:uid="{00000000-0005-0000-0000-00006F380000}"/>
    <cellStyle name="Normal 2 3 2 3 2 2 2 3 2" xfId="14369" xr:uid="{00000000-0005-0000-0000-000070380000}"/>
    <cellStyle name="Normal 2 3 2 3 2 2 2 3 2 2" xfId="14370" xr:uid="{00000000-0005-0000-0000-000071380000}"/>
    <cellStyle name="Normal 2 3 2 3 2 2 2 3 2 3" xfId="14371" xr:uid="{00000000-0005-0000-0000-000072380000}"/>
    <cellStyle name="Normal 2 3 2 3 2 2 2 3 3" xfId="14372" xr:uid="{00000000-0005-0000-0000-000073380000}"/>
    <cellStyle name="Normal 2 3 2 3 2 2 2 3 4" xfId="14373" xr:uid="{00000000-0005-0000-0000-000074380000}"/>
    <cellStyle name="Normal 2 3 2 3 2 2 2 4" xfId="14374" xr:uid="{00000000-0005-0000-0000-000075380000}"/>
    <cellStyle name="Normal 2 3 2 3 2 2 2 4 2" xfId="14375" xr:uid="{00000000-0005-0000-0000-000076380000}"/>
    <cellStyle name="Normal 2 3 2 3 2 2 2 4 3" xfId="14376" xr:uid="{00000000-0005-0000-0000-000077380000}"/>
    <cellStyle name="Normal 2 3 2 3 2 2 2 5" xfId="14377" xr:uid="{00000000-0005-0000-0000-000078380000}"/>
    <cellStyle name="Normal 2 3 2 3 2 2 2 5 2" xfId="14378" xr:uid="{00000000-0005-0000-0000-000079380000}"/>
    <cellStyle name="Normal 2 3 2 3 2 2 2 5 3" xfId="14379" xr:uid="{00000000-0005-0000-0000-00007A380000}"/>
    <cellStyle name="Normal 2 3 2 3 2 2 2 6" xfId="14380" xr:uid="{00000000-0005-0000-0000-00007B380000}"/>
    <cellStyle name="Normal 2 3 2 3 2 2 2 6 2" xfId="14381" xr:uid="{00000000-0005-0000-0000-00007C380000}"/>
    <cellStyle name="Normal 2 3 2 3 2 2 2 7" xfId="14382" xr:uid="{00000000-0005-0000-0000-00007D380000}"/>
    <cellStyle name="Normal 2 3 2 3 2 2 3" xfId="14383" xr:uid="{00000000-0005-0000-0000-00007E380000}"/>
    <cellStyle name="Normal 2 3 2 3 2 2 3 2" xfId="14384" xr:uid="{00000000-0005-0000-0000-00007F380000}"/>
    <cellStyle name="Normal 2 3 2 3 2 2 3 2 2" xfId="14385" xr:uid="{00000000-0005-0000-0000-000080380000}"/>
    <cellStyle name="Normal 2 3 2 3 2 2 3 2 2 2" xfId="14386" xr:uid="{00000000-0005-0000-0000-000081380000}"/>
    <cellStyle name="Normal 2 3 2 3 2 2 3 2 2 3" xfId="14387" xr:uid="{00000000-0005-0000-0000-000082380000}"/>
    <cellStyle name="Normal 2 3 2 3 2 2 3 2 3" xfId="14388" xr:uid="{00000000-0005-0000-0000-000083380000}"/>
    <cellStyle name="Normal 2 3 2 3 2 2 3 2 3 2" xfId="14389" xr:uid="{00000000-0005-0000-0000-000084380000}"/>
    <cellStyle name="Normal 2 3 2 3 2 2 3 2 4" xfId="14390" xr:uid="{00000000-0005-0000-0000-000085380000}"/>
    <cellStyle name="Normal 2 3 2 3 2 2 3 3" xfId="14391" xr:uid="{00000000-0005-0000-0000-000086380000}"/>
    <cellStyle name="Normal 2 3 2 3 2 2 3 3 2" xfId="14392" xr:uid="{00000000-0005-0000-0000-000087380000}"/>
    <cellStyle name="Normal 2 3 2 3 2 2 3 3 3" xfId="14393" xr:uid="{00000000-0005-0000-0000-000088380000}"/>
    <cellStyle name="Normal 2 3 2 3 2 2 3 4" xfId="14394" xr:uid="{00000000-0005-0000-0000-000089380000}"/>
    <cellStyle name="Normal 2 3 2 3 2 2 3 4 2" xfId="14395" xr:uid="{00000000-0005-0000-0000-00008A380000}"/>
    <cellStyle name="Normal 2 3 2 3 2 2 3 4 3" xfId="14396" xr:uid="{00000000-0005-0000-0000-00008B380000}"/>
    <cellStyle name="Normal 2 3 2 3 2 2 3 5" xfId="14397" xr:uid="{00000000-0005-0000-0000-00008C380000}"/>
    <cellStyle name="Normal 2 3 2 3 2 2 3 5 2" xfId="14398" xr:uid="{00000000-0005-0000-0000-00008D380000}"/>
    <cellStyle name="Normal 2 3 2 3 2 2 3 6" xfId="14399" xr:uid="{00000000-0005-0000-0000-00008E380000}"/>
    <cellStyle name="Normal 2 3 2 3 2 2 4" xfId="14400" xr:uid="{00000000-0005-0000-0000-00008F380000}"/>
    <cellStyle name="Normal 2 3 2 3 2 2 4 2" xfId="14401" xr:uid="{00000000-0005-0000-0000-000090380000}"/>
    <cellStyle name="Normal 2 3 2 3 2 2 4 2 2" xfId="14402" xr:uid="{00000000-0005-0000-0000-000091380000}"/>
    <cellStyle name="Normal 2 3 2 3 2 2 4 2 2 2" xfId="14403" xr:uid="{00000000-0005-0000-0000-000092380000}"/>
    <cellStyle name="Normal 2 3 2 3 2 2 4 2 3" xfId="14404" xr:uid="{00000000-0005-0000-0000-000093380000}"/>
    <cellStyle name="Normal 2 3 2 3 2 2 4 3" xfId="14405" xr:uid="{00000000-0005-0000-0000-000094380000}"/>
    <cellStyle name="Normal 2 3 2 3 2 2 4 3 2" xfId="14406" xr:uid="{00000000-0005-0000-0000-000095380000}"/>
    <cellStyle name="Normal 2 3 2 3 2 2 4 4" xfId="14407" xr:uid="{00000000-0005-0000-0000-000096380000}"/>
    <cellStyle name="Normal 2 3 2 3 2 2 5" xfId="14408" xr:uid="{00000000-0005-0000-0000-000097380000}"/>
    <cellStyle name="Normal 2 3 2 3 2 2 5 2" xfId="14409" xr:uid="{00000000-0005-0000-0000-000098380000}"/>
    <cellStyle name="Normal 2 3 2 3 2 2 5 2 2" xfId="14410" xr:uid="{00000000-0005-0000-0000-000099380000}"/>
    <cellStyle name="Normal 2 3 2 3 2 2 5 3" xfId="14411" xr:uid="{00000000-0005-0000-0000-00009A380000}"/>
    <cellStyle name="Normal 2 3 2 3 2 2 6" xfId="14412" xr:uid="{00000000-0005-0000-0000-00009B380000}"/>
    <cellStyle name="Normal 2 3 2 3 2 2 6 2" xfId="14413" xr:uid="{00000000-0005-0000-0000-00009C380000}"/>
    <cellStyle name="Normal 2 3 2 3 2 2 6 2 2" xfId="14414" xr:uid="{00000000-0005-0000-0000-00009D380000}"/>
    <cellStyle name="Normal 2 3 2 3 2 2 6 3" xfId="14415" xr:uid="{00000000-0005-0000-0000-00009E380000}"/>
    <cellStyle name="Normal 2 3 2 3 2 2 7" xfId="14416" xr:uid="{00000000-0005-0000-0000-00009F380000}"/>
    <cellStyle name="Normal 2 3 2 3 2 2 7 2" xfId="14417" xr:uid="{00000000-0005-0000-0000-0000A0380000}"/>
    <cellStyle name="Normal 2 3 2 3 2 2 8" xfId="14418" xr:uid="{00000000-0005-0000-0000-0000A1380000}"/>
    <cellStyle name="Normal 2 3 2 3 2 3" xfId="14419" xr:uid="{00000000-0005-0000-0000-0000A2380000}"/>
    <cellStyle name="Normal 2 3 2 3 2 3 2" xfId="14420" xr:uid="{00000000-0005-0000-0000-0000A3380000}"/>
    <cellStyle name="Normal 2 3 2 3 2 3 2 2" xfId="14421" xr:uid="{00000000-0005-0000-0000-0000A4380000}"/>
    <cellStyle name="Normal 2 3 2 3 2 3 2 2 2" xfId="14422" xr:uid="{00000000-0005-0000-0000-0000A5380000}"/>
    <cellStyle name="Normal 2 3 2 3 2 3 2 2 2 2" xfId="14423" xr:uid="{00000000-0005-0000-0000-0000A6380000}"/>
    <cellStyle name="Normal 2 3 2 3 2 3 2 2 2 2 2" xfId="14424" xr:uid="{00000000-0005-0000-0000-0000A7380000}"/>
    <cellStyle name="Normal 2 3 2 3 2 3 2 2 2 2 3" xfId="14425" xr:uid="{00000000-0005-0000-0000-0000A8380000}"/>
    <cellStyle name="Normal 2 3 2 3 2 3 2 2 2 3" xfId="14426" xr:uid="{00000000-0005-0000-0000-0000A9380000}"/>
    <cellStyle name="Normal 2 3 2 3 2 3 2 2 2 4" xfId="14427" xr:uid="{00000000-0005-0000-0000-0000AA380000}"/>
    <cellStyle name="Normal 2 3 2 3 2 3 2 2 3" xfId="14428" xr:uid="{00000000-0005-0000-0000-0000AB380000}"/>
    <cellStyle name="Normal 2 3 2 3 2 3 2 2 3 2" xfId="14429" xr:uid="{00000000-0005-0000-0000-0000AC380000}"/>
    <cellStyle name="Normal 2 3 2 3 2 3 2 2 3 3" xfId="14430" xr:uid="{00000000-0005-0000-0000-0000AD380000}"/>
    <cellStyle name="Normal 2 3 2 3 2 3 2 2 4" xfId="14431" xr:uid="{00000000-0005-0000-0000-0000AE380000}"/>
    <cellStyle name="Normal 2 3 2 3 2 3 2 2 4 2" xfId="14432" xr:uid="{00000000-0005-0000-0000-0000AF380000}"/>
    <cellStyle name="Normal 2 3 2 3 2 3 2 2 4 3" xfId="14433" xr:uid="{00000000-0005-0000-0000-0000B0380000}"/>
    <cellStyle name="Normal 2 3 2 3 2 3 2 2 5" xfId="14434" xr:uid="{00000000-0005-0000-0000-0000B1380000}"/>
    <cellStyle name="Normal 2 3 2 3 2 3 2 2 5 2" xfId="14435" xr:uid="{00000000-0005-0000-0000-0000B2380000}"/>
    <cellStyle name="Normal 2 3 2 3 2 3 2 2 6" xfId="14436" xr:uid="{00000000-0005-0000-0000-0000B3380000}"/>
    <cellStyle name="Normal 2 3 2 3 2 3 2 3" xfId="14437" xr:uid="{00000000-0005-0000-0000-0000B4380000}"/>
    <cellStyle name="Normal 2 3 2 3 2 3 2 3 2" xfId="14438" xr:uid="{00000000-0005-0000-0000-0000B5380000}"/>
    <cellStyle name="Normal 2 3 2 3 2 3 2 3 2 2" xfId="14439" xr:uid="{00000000-0005-0000-0000-0000B6380000}"/>
    <cellStyle name="Normal 2 3 2 3 2 3 2 3 2 3" xfId="14440" xr:uid="{00000000-0005-0000-0000-0000B7380000}"/>
    <cellStyle name="Normal 2 3 2 3 2 3 2 3 3" xfId="14441" xr:uid="{00000000-0005-0000-0000-0000B8380000}"/>
    <cellStyle name="Normal 2 3 2 3 2 3 2 3 4" xfId="14442" xr:uid="{00000000-0005-0000-0000-0000B9380000}"/>
    <cellStyle name="Normal 2 3 2 3 2 3 2 4" xfId="14443" xr:uid="{00000000-0005-0000-0000-0000BA380000}"/>
    <cellStyle name="Normal 2 3 2 3 2 3 2 4 2" xfId="14444" xr:uid="{00000000-0005-0000-0000-0000BB380000}"/>
    <cellStyle name="Normal 2 3 2 3 2 3 2 4 3" xfId="14445" xr:uid="{00000000-0005-0000-0000-0000BC380000}"/>
    <cellStyle name="Normal 2 3 2 3 2 3 2 5" xfId="14446" xr:uid="{00000000-0005-0000-0000-0000BD380000}"/>
    <cellStyle name="Normal 2 3 2 3 2 3 2 5 2" xfId="14447" xr:uid="{00000000-0005-0000-0000-0000BE380000}"/>
    <cellStyle name="Normal 2 3 2 3 2 3 2 5 3" xfId="14448" xr:uid="{00000000-0005-0000-0000-0000BF380000}"/>
    <cellStyle name="Normal 2 3 2 3 2 3 2 6" xfId="14449" xr:uid="{00000000-0005-0000-0000-0000C0380000}"/>
    <cellStyle name="Normal 2 3 2 3 2 3 2 6 2" xfId="14450" xr:uid="{00000000-0005-0000-0000-0000C1380000}"/>
    <cellStyle name="Normal 2 3 2 3 2 3 2 7" xfId="14451" xr:uid="{00000000-0005-0000-0000-0000C2380000}"/>
    <cellStyle name="Normal 2 3 2 3 2 3 3" xfId="14452" xr:uid="{00000000-0005-0000-0000-0000C3380000}"/>
    <cellStyle name="Normal 2 3 2 3 2 3 3 2" xfId="14453" xr:uid="{00000000-0005-0000-0000-0000C4380000}"/>
    <cellStyle name="Normal 2 3 2 3 2 3 3 2 2" xfId="14454" xr:uid="{00000000-0005-0000-0000-0000C5380000}"/>
    <cellStyle name="Normal 2 3 2 3 2 3 3 2 2 2" xfId="14455" xr:uid="{00000000-0005-0000-0000-0000C6380000}"/>
    <cellStyle name="Normal 2 3 2 3 2 3 3 2 2 3" xfId="14456" xr:uid="{00000000-0005-0000-0000-0000C7380000}"/>
    <cellStyle name="Normal 2 3 2 3 2 3 3 2 3" xfId="14457" xr:uid="{00000000-0005-0000-0000-0000C8380000}"/>
    <cellStyle name="Normal 2 3 2 3 2 3 3 2 3 2" xfId="14458" xr:uid="{00000000-0005-0000-0000-0000C9380000}"/>
    <cellStyle name="Normal 2 3 2 3 2 3 3 2 4" xfId="14459" xr:uid="{00000000-0005-0000-0000-0000CA380000}"/>
    <cellStyle name="Normal 2 3 2 3 2 3 3 3" xfId="14460" xr:uid="{00000000-0005-0000-0000-0000CB380000}"/>
    <cellStyle name="Normal 2 3 2 3 2 3 3 3 2" xfId="14461" xr:uid="{00000000-0005-0000-0000-0000CC380000}"/>
    <cellStyle name="Normal 2 3 2 3 2 3 3 3 3" xfId="14462" xr:uid="{00000000-0005-0000-0000-0000CD380000}"/>
    <cellStyle name="Normal 2 3 2 3 2 3 3 4" xfId="14463" xr:uid="{00000000-0005-0000-0000-0000CE380000}"/>
    <cellStyle name="Normal 2 3 2 3 2 3 3 4 2" xfId="14464" xr:uid="{00000000-0005-0000-0000-0000CF380000}"/>
    <cellStyle name="Normal 2 3 2 3 2 3 3 4 3" xfId="14465" xr:uid="{00000000-0005-0000-0000-0000D0380000}"/>
    <cellStyle name="Normal 2 3 2 3 2 3 3 5" xfId="14466" xr:uid="{00000000-0005-0000-0000-0000D1380000}"/>
    <cellStyle name="Normal 2 3 2 3 2 3 3 5 2" xfId="14467" xr:uid="{00000000-0005-0000-0000-0000D2380000}"/>
    <cellStyle name="Normal 2 3 2 3 2 3 3 6" xfId="14468" xr:uid="{00000000-0005-0000-0000-0000D3380000}"/>
    <cellStyle name="Normal 2 3 2 3 2 3 4" xfId="14469" xr:uid="{00000000-0005-0000-0000-0000D4380000}"/>
    <cellStyle name="Normal 2 3 2 3 2 3 4 2" xfId="14470" xr:uid="{00000000-0005-0000-0000-0000D5380000}"/>
    <cellStyle name="Normal 2 3 2 3 2 3 4 2 2" xfId="14471" xr:uid="{00000000-0005-0000-0000-0000D6380000}"/>
    <cellStyle name="Normal 2 3 2 3 2 3 4 2 2 2" xfId="14472" xr:uid="{00000000-0005-0000-0000-0000D7380000}"/>
    <cellStyle name="Normal 2 3 2 3 2 3 4 2 3" xfId="14473" xr:uid="{00000000-0005-0000-0000-0000D8380000}"/>
    <cellStyle name="Normal 2 3 2 3 2 3 4 3" xfId="14474" xr:uid="{00000000-0005-0000-0000-0000D9380000}"/>
    <cellStyle name="Normal 2 3 2 3 2 3 4 3 2" xfId="14475" xr:uid="{00000000-0005-0000-0000-0000DA380000}"/>
    <cellStyle name="Normal 2 3 2 3 2 3 4 4" xfId="14476" xr:uid="{00000000-0005-0000-0000-0000DB380000}"/>
    <cellStyle name="Normal 2 3 2 3 2 3 5" xfId="14477" xr:uid="{00000000-0005-0000-0000-0000DC380000}"/>
    <cellStyle name="Normal 2 3 2 3 2 3 5 2" xfId="14478" xr:uid="{00000000-0005-0000-0000-0000DD380000}"/>
    <cellStyle name="Normal 2 3 2 3 2 3 5 2 2" xfId="14479" xr:uid="{00000000-0005-0000-0000-0000DE380000}"/>
    <cellStyle name="Normal 2 3 2 3 2 3 5 3" xfId="14480" xr:uid="{00000000-0005-0000-0000-0000DF380000}"/>
    <cellStyle name="Normal 2 3 2 3 2 3 6" xfId="14481" xr:uid="{00000000-0005-0000-0000-0000E0380000}"/>
    <cellStyle name="Normal 2 3 2 3 2 3 6 2" xfId="14482" xr:uid="{00000000-0005-0000-0000-0000E1380000}"/>
    <cellStyle name="Normal 2 3 2 3 2 3 6 2 2" xfId="14483" xr:uid="{00000000-0005-0000-0000-0000E2380000}"/>
    <cellStyle name="Normal 2 3 2 3 2 3 6 3" xfId="14484" xr:uid="{00000000-0005-0000-0000-0000E3380000}"/>
    <cellStyle name="Normal 2 3 2 3 2 3 7" xfId="14485" xr:uid="{00000000-0005-0000-0000-0000E4380000}"/>
    <cellStyle name="Normal 2 3 2 3 2 3 7 2" xfId="14486" xr:uid="{00000000-0005-0000-0000-0000E5380000}"/>
    <cellStyle name="Normal 2 3 2 3 2 3 8" xfId="14487" xr:uid="{00000000-0005-0000-0000-0000E6380000}"/>
    <cellStyle name="Normal 2 3 2 3 2 4" xfId="14488" xr:uid="{00000000-0005-0000-0000-0000E7380000}"/>
    <cellStyle name="Normal 2 3 2 3 2 4 2" xfId="14489" xr:uid="{00000000-0005-0000-0000-0000E8380000}"/>
    <cellStyle name="Normal 2 3 2 3 2 4 2 2" xfId="14490" xr:uid="{00000000-0005-0000-0000-0000E9380000}"/>
    <cellStyle name="Normal 2 3 2 3 2 4 2 2 2" xfId="14491" xr:uid="{00000000-0005-0000-0000-0000EA380000}"/>
    <cellStyle name="Normal 2 3 2 3 2 4 2 2 2 2" xfId="14492" xr:uid="{00000000-0005-0000-0000-0000EB380000}"/>
    <cellStyle name="Normal 2 3 2 3 2 4 2 2 2 2 2" xfId="14493" xr:uid="{00000000-0005-0000-0000-0000EC380000}"/>
    <cellStyle name="Normal 2 3 2 3 2 4 2 2 2 2 3" xfId="14494" xr:uid="{00000000-0005-0000-0000-0000ED380000}"/>
    <cellStyle name="Normal 2 3 2 3 2 4 2 2 2 3" xfId="14495" xr:uid="{00000000-0005-0000-0000-0000EE380000}"/>
    <cellStyle name="Normal 2 3 2 3 2 4 2 2 2 4" xfId="14496" xr:uid="{00000000-0005-0000-0000-0000EF380000}"/>
    <cellStyle name="Normal 2 3 2 3 2 4 2 2 3" xfId="14497" xr:uid="{00000000-0005-0000-0000-0000F0380000}"/>
    <cellStyle name="Normal 2 3 2 3 2 4 2 2 3 2" xfId="14498" xr:uid="{00000000-0005-0000-0000-0000F1380000}"/>
    <cellStyle name="Normal 2 3 2 3 2 4 2 2 3 3" xfId="14499" xr:uid="{00000000-0005-0000-0000-0000F2380000}"/>
    <cellStyle name="Normal 2 3 2 3 2 4 2 2 4" xfId="14500" xr:uid="{00000000-0005-0000-0000-0000F3380000}"/>
    <cellStyle name="Normal 2 3 2 3 2 4 2 2 4 2" xfId="14501" xr:uid="{00000000-0005-0000-0000-0000F4380000}"/>
    <cellStyle name="Normal 2 3 2 3 2 4 2 2 4 3" xfId="14502" xr:uid="{00000000-0005-0000-0000-0000F5380000}"/>
    <cellStyle name="Normal 2 3 2 3 2 4 2 2 5" xfId="14503" xr:uid="{00000000-0005-0000-0000-0000F6380000}"/>
    <cellStyle name="Normal 2 3 2 3 2 4 2 2 5 2" xfId="14504" xr:uid="{00000000-0005-0000-0000-0000F7380000}"/>
    <cellStyle name="Normal 2 3 2 3 2 4 2 2 6" xfId="14505" xr:uid="{00000000-0005-0000-0000-0000F8380000}"/>
    <cellStyle name="Normal 2 3 2 3 2 4 2 3" xfId="14506" xr:uid="{00000000-0005-0000-0000-0000F9380000}"/>
    <cellStyle name="Normal 2 3 2 3 2 4 2 3 2" xfId="14507" xr:uid="{00000000-0005-0000-0000-0000FA380000}"/>
    <cellStyle name="Normal 2 3 2 3 2 4 2 3 2 2" xfId="14508" xr:uid="{00000000-0005-0000-0000-0000FB380000}"/>
    <cellStyle name="Normal 2 3 2 3 2 4 2 3 2 3" xfId="14509" xr:uid="{00000000-0005-0000-0000-0000FC380000}"/>
    <cellStyle name="Normal 2 3 2 3 2 4 2 3 3" xfId="14510" xr:uid="{00000000-0005-0000-0000-0000FD380000}"/>
    <cellStyle name="Normal 2 3 2 3 2 4 2 3 4" xfId="14511" xr:uid="{00000000-0005-0000-0000-0000FE380000}"/>
    <cellStyle name="Normal 2 3 2 3 2 4 2 4" xfId="14512" xr:uid="{00000000-0005-0000-0000-0000FF380000}"/>
    <cellStyle name="Normal 2 3 2 3 2 4 2 4 2" xfId="14513" xr:uid="{00000000-0005-0000-0000-000000390000}"/>
    <cellStyle name="Normal 2 3 2 3 2 4 2 4 3" xfId="14514" xr:uid="{00000000-0005-0000-0000-000001390000}"/>
    <cellStyle name="Normal 2 3 2 3 2 4 2 5" xfId="14515" xr:uid="{00000000-0005-0000-0000-000002390000}"/>
    <cellStyle name="Normal 2 3 2 3 2 4 2 5 2" xfId="14516" xr:uid="{00000000-0005-0000-0000-000003390000}"/>
    <cellStyle name="Normal 2 3 2 3 2 4 2 5 3" xfId="14517" xr:uid="{00000000-0005-0000-0000-000004390000}"/>
    <cellStyle name="Normal 2 3 2 3 2 4 2 6" xfId="14518" xr:uid="{00000000-0005-0000-0000-000005390000}"/>
    <cellStyle name="Normal 2 3 2 3 2 4 2 6 2" xfId="14519" xr:uid="{00000000-0005-0000-0000-000006390000}"/>
    <cellStyle name="Normal 2 3 2 3 2 4 2 7" xfId="14520" xr:uid="{00000000-0005-0000-0000-000007390000}"/>
    <cellStyle name="Normal 2 3 2 3 2 4 3" xfId="14521" xr:uid="{00000000-0005-0000-0000-000008390000}"/>
    <cellStyle name="Normal 2 3 2 3 2 4 3 2" xfId="14522" xr:uid="{00000000-0005-0000-0000-000009390000}"/>
    <cellStyle name="Normal 2 3 2 3 2 4 3 2 2" xfId="14523" xr:uid="{00000000-0005-0000-0000-00000A390000}"/>
    <cellStyle name="Normal 2 3 2 3 2 4 3 2 2 2" xfId="14524" xr:uid="{00000000-0005-0000-0000-00000B390000}"/>
    <cellStyle name="Normal 2 3 2 3 2 4 3 2 2 3" xfId="14525" xr:uid="{00000000-0005-0000-0000-00000C390000}"/>
    <cellStyle name="Normal 2 3 2 3 2 4 3 2 3" xfId="14526" xr:uid="{00000000-0005-0000-0000-00000D390000}"/>
    <cellStyle name="Normal 2 3 2 3 2 4 3 2 3 2" xfId="14527" xr:uid="{00000000-0005-0000-0000-00000E390000}"/>
    <cellStyle name="Normal 2 3 2 3 2 4 3 2 4" xfId="14528" xr:uid="{00000000-0005-0000-0000-00000F390000}"/>
    <cellStyle name="Normal 2 3 2 3 2 4 3 3" xfId="14529" xr:uid="{00000000-0005-0000-0000-000010390000}"/>
    <cellStyle name="Normal 2 3 2 3 2 4 3 3 2" xfId="14530" xr:uid="{00000000-0005-0000-0000-000011390000}"/>
    <cellStyle name="Normal 2 3 2 3 2 4 3 3 3" xfId="14531" xr:uid="{00000000-0005-0000-0000-000012390000}"/>
    <cellStyle name="Normal 2 3 2 3 2 4 3 4" xfId="14532" xr:uid="{00000000-0005-0000-0000-000013390000}"/>
    <cellStyle name="Normal 2 3 2 3 2 4 3 4 2" xfId="14533" xr:uid="{00000000-0005-0000-0000-000014390000}"/>
    <cellStyle name="Normal 2 3 2 3 2 4 3 4 3" xfId="14534" xr:uid="{00000000-0005-0000-0000-000015390000}"/>
    <cellStyle name="Normal 2 3 2 3 2 4 3 5" xfId="14535" xr:uid="{00000000-0005-0000-0000-000016390000}"/>
    <cellStyle name="Normal 2 3 2 3 2 4 3 5 2" xfId="14536" xr:uid="{00000000-0005-0000-0000-000017390000}"/>
    <cellStyle name="Normal 2 3 2 3 2 4 3 6" xfId="14537" xr:uid="{00000000-0005-0000-0000-000018390000}"/>
    <cellStyle name="Normal 2 3 2 3 2 4 4" xfId="14538" xr:uid="{00000000-0005-0000-0000-000019390000}"/>
    <cellStyle name="Normal 2 3 2 3 2 4 4 2" xfId="14539" xr:uid="{00000000-0005-0000-0000-00001A390000}"/>
    <cellStyle name="Normal 2 3 2 3 2 4 4 2 2" xfId="14540" xr:uid="{00000000-0005-0000-0000-00001B390000}"/>
    <cellStyle name="Normal 2 3 2 3 2 4 4 2 2 2" xfId="14541" xr:uid="{00000000-0005-0000-0000-00001C390000}"/>
    <cellStyle name="Normal 2 3 2 3 2 4 4 2 3" xfId="14542" xr:uid="{00000000-0005-0000-0000-00001D390000}"/>
    <cellStyle name="Normal 2 3 2 3 2 4 4 3" xfId="14543" xr:uid="{00000000-0005-0000-0000-00001E390000}"/>
    <cellStyle name="Normal 2 3 2 3 2 4 4 3 2" xfId="14544" xr:uid="{00000000-0005-0000-0000-00001F390000}"/>
    <cellStyle name="Normal 2 3 2 3 2 4 4 4" xfId="14545" xr:uid="{00000000-0005-0000-0000-000020390000}"/>
    <cellStyle name="Normal 2 3 2 3 2 4 5" xfId="14546" xr:uid="{00000000-0005-0000-0000-000021390000}"/>
    <cellStyle name="Normal 2 3 2 3 2 4 5 2" xfId="14547" xr:uid="{00000000-0005-0000-0000-000022390000}"/>
    <cellStyle name="Normal 2 3 2 3 2 4 5 2 2" xfId="14548" xr:uid="{00000000-0005-0000-0000-000023390000}"/>
    <cellStyle name="Normal 2 3 2 3 2 4 5 3" xfId="14549" xr:uid="{00000000-0005-0000-0000-000024390000}"/>
    <cellStyle name="Normal 2 3 2 3 2 4 6" xfId="14550" xr:uid="{00000000-0005-0000-0000-000025390000}"/>
    <cellStyle name="Normal 2 3 2 3 2 4 6 2" xfId="14551" xr:uid="{00000000-0005-0000-0000-000026390000}"/>
    <cellStyle name="Normal 2 3 2 3 2 4 6 2 2" xfId="14552" xr:uid="{00000000-0005-0000-0000-000027390000}"/>
    <cellStyle name="Normal 2 3 2 3 2 4 6 3" xfId="14553" xr:uid="{00000000-0005-0000-0000-000028390000}"/>
    <cellStyle name="Normal 2 3 2 3 2 4 7" xfId="14554" xr:uid="{00000000-0005-0000-0000-000029390000}"/>
    <cellStyle name="Normal 2 3 2 3 2 4 7 2" xfId="14555" xr:uid="{00000000-0005-0000-0000-00002A390000}"/>
    <cellStyle name="Normal 2 3 2 3 2 4 8" xfId="14556" xr:uid="{00000000-0005-0000-0000-00002B390000}"/>
    <cellStyle name="Normal 2 3 2 3 2 5" xfId="14557" xr:uid="{00000000-0005-0000-0000-00002C390000}"/>
    <cellStyle name="Normal 2 3 2 3 2 5 2" xfId="14558" xr:uid="{00000000-0005-0000-0000-00002D390000}"/>
    <cellStyle name="Normal 2 3 2 3 2 5 2 2" xfId="14559" xr:uid="{00000000-0005-0000-0000-00002E390000}"/>
    <cellStyle name="Normal 2 3 2 3 2 5 2 2 2" xfId="14560" xr:uid="{00000000-0005-0000-0000-00002F390000}"/>
    <cellStyle name="Normal 2 3 2 3 2 5 2 2 2 2" xfId="14561" xr:uid="{00000000-0005-0000-0000-000030390000}"/>
    <cellStyle name="Normal 2 3 2 3 2 5 2 2 2 3" xfId="14562" xr:uid="{00000000-0005-0000-0000-000031390000}"/>
    <cellStyle name="Normal 2 3 2 3 2 5 2 2 3" xfId="14563" xr:uid="{00000000-0005-0000-0000-000032390000}"/>
    <cellStyle name="Normal 2 3 2 3 2 5 2 2 3 2" xfId="14564" xr:uid="{00000000-0005-0000-0000-000033390000}"/>
    <cellStyle name="Normal 2 3 2 3 2 5 2 2 4" xfId="14565" xr:uid="{00000000-0005-0000-0000-000034390000}"/>
    <cellStyle name="Normal 2 3 2 3 2 5 2 3" xfId="14566" xr:uid="{00000000-0005-0000-0000-000035390000}"/>
    <cellStyle name="Normal 2 3 2 3 2 5 2 3 2" xfId="14567" xr:uid="{00000000-0005-0000-0000-000036390000}"/>
    <cellStyle name="Normal 2 3 2 3 2 5 2 3 3" xfId="14568" xr:uid="{00000000-0005-0000-0000-000037390000}"/>
    <cellStyle name="Normal 2 3 2 3 2 5 2 4" xfId="14569" xr:uid="{00000000-0005-0000-0000-000038390000}"/>
    <cellStyle name="Normal 2 3 2 3 2 5 2 4 2" xfId="14570" xr:uid="{00000000-0005-0000-0000-000039390000}"/>
    <cellStyle name="Normal 2 3 2 3 2 5 2 4 3" xfId="14571" xr:uid="{00000000-0005-0000-0000-00003A390000}"/>
    <cellStyle name="Normal 2 3 2 3 2 5 2 5" xfId="14572" xr:uid="{00000000-0005-0000-0000-00003B390000}"/>
    <cellStyle name="Normal 2 3 2 3 2 5 2 5 2" xfId="14573" xr:uid="{00000000-0005-0000-0000-00003C390000}"/>
    <cellStyle name="Normal 2 3 2 3 2 5 2 6" xfId="14574" xr:uid="{00000000-0005-0000-0000-00003D390000}"/>
    <cellStyle name="Normal 2 3 2 3 2 5 3" xfId="14575" xr:uid="{00000000-0005-0000-0000-00003E390000}"/>
    <cellStyle name="Normal 2 3 2 3 2 5 3 2" xfId="14576" xr:uid="{00000000-0005-0000-0000-00003F390000}"/>
    <cellStyle name="Normal 2 3 2 3 2 5 3 2 2" xfId="14577" xr:uid="{00000000-0005-0000-0000-000040390000}"/>
    <cellStyle name="Normal 2 3 2 3 2 5 3 2 2 2" xfId="14578" xr:uid="{00000000-0005-0000-0000-000041390000}"/>
    <cellStyle name="Normal 2 3 2 3 2 5 3 2 3" xfId="14579" xr:uid="{00000000-0005-0000-0000-000042390000}"/>
    <cellStyle name="Normal 2 3 2 3 2 5 3 3" xfId="14580" xr:uid="{00000000-0005-0000-0000-000043390000}"/>
    <cellStyle name="Normal 2 3 2 3 2 5 3 3 2" xfId="14581" xr:uid="{00000000-0005-0000-0000-000044390000}"/>
    <cellStyle name="Normal 2 3 2 3 2 5 3 4" xfId="14582" xr:uid="{00000000-0005-0000-0000-000045390000}"/>
    <cellStyle name="Normal 2 3 2 3 2 5 4" xfId="14583" xr:uid="{00000000-0005-0000-0000-000046390000}"/>
    <cellStyle name="Normal 2 3 2 3 2 5 4 2" xfId="14584" xr:uid="{00000000-0005-0000-0000-000047390000}"/>
    <cellStyle name="Normal 2 3 2 3 2 5 4 2 2" xfId="14585" xr:uid="{00000000-0005-0000-0000-000048390000}"/>
    <cellStyle name="Normal 2 3 2 3 2 5 4 3" xfId="14586" xr:uid="{00000000-0005-0000-0000-000049390000}"/>
    <cellStyle name="Normal 2 3 2 3 2 5 4 4" xfId="14587" xr:uid="{00000000-0005-0000-0000-00004A390000}"/>
    <cellStyle name="Normal 2 3 2 3 2 5 5" xfId="14588" xr:uid="{00000000-0005-0000-0000-00004B390000}"/>
    <cellStyle name="Normal 2 3 2 3 2 5 5 2" xfId="14589" xr:uid="{00000000-0005-0000-0000-00004C390000}"/>
    <cellStyle name="Normal 2 3 2 3 2 5 5 2 2" xfId="14590" xr:uid="{00000000-0005-0000-0000-00004D390000}"/>
    <cellStyle name="Normal 2 3 2 3 2 5 5 3" xfId="14591" xr:uid="{00000000-0005-0000-0000-00004E390000}"/>
    <cellStyle name="Normal 2 3 2 3 2 5 6" xfId="14592" xr:uid="{00000000-0005-0000-0000-00004F390000}"/>
    <cellStyle name="Normal 2 3 2 3 2 5 6 2" xfId="14593" xr:uid="{00000000-0005-0000-0000-000050390000}"/>
    <cellStyle name="Normal 2 3 2 3 2 5 7" xfId="14594" xr:uid="{00000000-0005-0000-0000-000051390000}"/>
    <cellStyle name="Normal 2 3 2 3 2 5 8" xfId="14595" xr:uid="{00000000-0005-0000-0000-000052390000}"/>
    <cellStyle name="Normal 2 3 2 3 2 6" xfId="14596" xr:uid="{00000000-0005-0000-0000-000053390000}"/>
    <cellStyle name="Normal 2 3 2 3 2 6 2" xfId="14597" xr:uid="{00000000-0005-0000-0000-000054390000}"/>
    <cellStyle name="Normal 2 3 2 3 2 6 2 2" xfId="14598" xr:uid="{00000000-0005-0000-0000-000055390000}"/>
    <cellStyle name="Normal 2 3 2 3 2 6 2 2 2" xfId="14599" xr:uid="{00000000-0005-0000-0000-000056390000}"/>
    <cellStyle name="Normal 2 3 2 3 2 6 2 2 2 2" xfId="14600" xr:uid="{00000000-0005-0000-0000-000057390000}"/>
    <cellStyle name="Normal 2 3 2 3 2 6 2 2 3" xfId="14601" xr:uid="{00000000-0005-0000-0000-000058390000}"/>
    <cellStyle name="Normal 2 3 2 3 2 6 2 3" xfId="14602" xr:uid="{00000000-0005-0000-0000-000059390000}"/>
    <cellStyle name="Normal 2 3 2 3 2 6 2 3 2" xfId="14603" xr:uid="{00000000-0005-0000-0000-00005A390000}"/>
    <cellStyle name="Normal 2 3 2 3 2 6 2 4" xfId="14604" xr:uid="{00000000-0005-0000-0000-00005B390000}"/>
    <cellStyle name="Normal 2 3 2 3 2 6 3" xfId="14605" xr:uid="{00000000-0005-0000-0000-00005C390000}"/>
    <cellStyle name="Normal 2 3 2 3 2 6 3 2" xfId="14606" xr:uid="{00000000-0005-0000-0000-00005D390000}"/>
    <cellStyle name="Normal 2 3 2 3 2 6 3 2 2" xfId="14607" xr:uid="{00000000-0005-0000-0000-00005E390000}"/>
    <cellStyle name="Normal 2 3 2 3 2 6 3 3" xfId="14608" xr:uid="{00000000-0005-0000-0000-00005F390000}"/>
    <cellStyle name="Normal 2 3 2 3 2 6 3 4" xfId="14609" xr:uid="{00000000-0005-0000-0000-000060390000}"/>
    <cellStyle name="Normal 2 3 2 3 2 6 4" xfId="14610" xr:uid="{00000000-0005-0000-0000-000061390000}"/>
    <cellStyle name="Normal 2 3 2 3 2 6 4 2" xfId="14611" xr:uid="{00000000-0005-0000-0000-000062390000}"/>
    <cellStyle name="Normal 2 3 2 3 2 6 4 2 2" xfId="14612" xr:uid="{00000000-0005-0000-0000-000063390000}"/>
    <cellStyle name="Normal 2 3 2 3 2 6 4 3" xfId="14613" xr:uid="{00000000-0005-0000-0000-000064390000}"/>
    <cellStyle name="Normal 2 3 2 3 2 6 5" xfId="14614" xr:uid="{00000000-0005-0000-0000-000065390000}"/>
    <cellStyle name="Normal 2 3 2 3 2 6 5 2" xfId="14615" xr:uid="{00000000-0005-0000-0000-000066390000}"/>
    <cellStyle name="Normal 2 3 2 3 2 6 6" xfId="14616" xr:uid="{00000000-0005-0000-0000-000067390000}"/>
    <cellStyle name="Normal 2 3 2 3 2 6 7" xfId="14617" xr:uid="{00000000-0005-0000-0000-000068390000}"/>
    <cellStyle name="Normal 2 3 2 3 2 7" xfId="14618" xr:uid="{00000000-0005-0000-0000-000069390000}"/>
    <cellStyle name="Normal 2 3 2 3 2 7 2" xfId="14619" xr:uid="{00000000-0005-0000-0000-00006A390000}"/>
    <cellStyle name="Normal 2 3 2 3 2 7 2 2" xfId="14620" xr:uid="{00000000-0005-0000-0000-00006B390000}"/>
    <cellStyle name="Normal 2 3 2 3 2 7 2 2 2" xfId="14621" xr:uid="{00000000-0005-0000-0000-00006C390000}"/>
    <cellStyle name="Normal 2 3 2 3 2 7 2 3" xfId="14622" xr:uid="{00000000-0005-0000-0000-00006D390000}"/>
    <cellStyle name="Normal 2 3 2 3 2 7 3" xfId="14623" xr:uid="{00000000-0005-0000-0000-00006E390000}"/>
    <cellStyle name="Normal 2 3 2 3 2 7 3 2" xfId="14624" xr:uid="{00000000-0005-0000-0000-00006F390000}"/>
    <cellStyle name="Normal 2 3 2 3 2 7 4" xfId="14625" xr:uid="{00000000-0005-0000-0000-000070390000}"/>
    <cellStyle name="Normal 2 3 2 3 2 8" xfId="14626" xr:uid="{00000000-0005-0000-0000-000071390000}"/>
    <cellStyle name="Normal 2 3 2 3 2 8 2" xfId="14627" xr:uid="{00000000-0005-0000-0000-000072390000}"/>
    <cellStyle name="Normal 2 3 2 3 2 8 2 2" xfId="14628" xr:uid="{00000000-0005-0000-0000-000073390000}"/>
    <cellStyle name="Normal 2 3 2 3 2 8 3" xfId="14629" xr:uid="{00000000-0005-0000-0000-000074390000}"/>
    <cellStyle name="Normal 2 3 2 3 2 8 4" xfId="14630" xr:uid="{00000000-0005-0000-0000-000075390000}"/>
    <cellStyle name="Normal 2 3 2 3 2 9" xfId="14631" xr:uid="{00000000-0005-0000-0000-000076390000}"/>
    <cellStyle name="Normal 2 3 2 3 2 9 2" xfId="14632" xr:uid="{00000000-0005-0000-0000-000077390000}"/>
    <cellStyle name="Normal 2 3 2 3 2 9 2 2" xfId="14633" xr:uid="{00000000-0005-0000-0000-000078390000}"/>
    <cellStyle name="Normal 2 3 2 3 2 9 3" xfId="14634" xr:uid="{00000000-0005-0000-0000-000079390000}"/>
    <cellStyle name="Normal 2 3 2 3 2 9 4" xfId="14635" xr:uid="{00000000-0005-0000-0000-00007A390000}"/>
    <cellStyle name="Normal 2 3 2 3 3" xfId="14636" xr:uid="{00000000-0005-0000-0000-00007B390000}"/>
    <cellStyle name="Normal 2 3 2 3 3 10" xfId="14637" xr:uid="{00000000-0005-0000-0000-00007C390000}"/>
    <cellStyle name="Normal 2 3 2 3 3 11" xfId="14638" xr:uid="{00000000-0005-0000-0000-00007D390000}"/>
    <cellStyle name="Normal 2 3 2 3 3 12" xfId="14639" xr:uid="{00000000-0005-0000-0000-00007E390000}"/>
    <cellStyle name="Normal 2 3 2 3 3 2" xfId="14640" xr:uid="{00000000-0005-0000-0000-00007F390000}"/>
    <cellStyle name="Normal 2 3 2 3 3 2 2" xfId="14641" xr:uid="{00000000-0005-0000-0000-000080390000}"/>
    <cellStyle name="Normal 2 3 2 3 3 2 2 2" xfId="14642" xr:uid="{00000000-0005-0000-0000-000081390000}"/>
    <cellStyle name="Normal 2 3 2 3 3 2 2 2 2" xfId="14643" xr:uid="{00000000-0005-0000-0000-000082390000}"/>
    <cellStyle name="Normal 2 3 2 3 3 2 2 2 2 2" xfId="14644" xr:uid="{00000000-0005-0000-0000-000083390000}"/>
    <cellStyle name="Normal 2 3 2 3 3 2 2 2 2 3" xfId="14645" xr:uid="{00000000-0005-0000-0000-000084390000}"/>
    <cellStyle name="Normal 2 3 2 3 3 2 2 2 3" xfId="14646" xr:uid="{00000000-0005-0000-0000-000085390000}"/>
    <cellStyle name="Normal 2 3 2 3 3 2 2 2 3 2" xfId="14647" xr:uid="{00000000-0005-0000-0000-000086390000}"/>
    <cellStyle name="Normal 2 3 2 3 3 2 2 2 4" xfId="14648" xr:uid="{00000000-0005-0000-0000-000087390000}"/>
    <cellStyle name="Normal 2 3 2 3 3 2 2 3" xfId="14649" xr:uid="{00000000-0005-0000-0000-000088390000}"/>
    <cellStyle name="Normal 2 3 2 3 3 2 2 3 2" xfId="14650" xr:uid="{00000000-0005-0000-0000-000089390000}"/>
    <cellStyle name="Normal 2 3 2 3 3 2 2 3 3" xfId="14651" xr:uid="{00000000-0005-0000-0000-00008A390000}"/>
    <cellStyle name="Normal 2 3 2 3 3 2 2 4" xfId="14652" xr:uid="{00000000-0005-0000-0000-00008B390000}"/>
    <cellStyle name="Normal 2 3 2 3 3 2 2 4 2" xfId="14653" xr:uid="{00000000-0005-0000-0000-00008C390000}"/>
    <cellStyle name="Normal 2 3 2 3 3 2 2 4 3" xfId="14654" xr:uid="{00000000-0005-0000-0000-00008D390000}"/>
    <cellStyle name="Normal 2 3 2 3 3 2 2 5" xfId="14655" xr:uid="{00000000-0005-0000-0000-00008E390000}"/>
    <cellStyle name="Normal 2 3 2 3 3 2 2 5 2" xfId="14656" xr:uid="{00000000-0005-0000-0000-00008F390000}"/>
    <cellStyle name="Normal 2 3 2 3 3 2 2 6" xfId="14657" xr:uid="{00000000-0005-0000-0000-000090390000}"/>
    <cellStyle name="Normal 2 3 2 3 3 2 3" xfId="14658" xr:uid="{00000000-0005-0000-0000-000091390000}"/>
    <cellStyle name="Normal 2 3 2 3 3 2 3 2" xfId="14659" xr:uid="{00000000-0005-0000-0000-000092390000}"/>
    <cellStyle name="Normal 2 3 2 3 3 2 3 2 2" xfId="14660" xr:uid="{00000000-0005-0000-0000-000093390000}"/>
    <cellStyle name="Normal 2 3 2 3 3 2 3 2 2 2" xfId="14661" xr:uid="{00000000-0005-0000-0000-000094390000}"/>
    <cellStyle name="Normal 2 3 2 3 3 2 3 2 3" xfId="14662" xr:uid="{00000000-0005-0000-0000-000095390000}"/>
    <cellStyle name="Normal 2 3 2 3 3 2 3 3" xfId="14663" xr:uid="{00000000-0005-0000-0000-000096390000}"/>
    <cellStyle name="Normal 2 3 2 3 3 2 3 3 2" xfId="14664" xr:uid="{00000000-0005-0000-0000-000097390000}"/>
    <cellStyle name="Normal 2 3 2 3 3 2 3 4" xfId="14665" xr:uid="{00000000-0005-0000-0000-000098390000}"/>
    <cellStyle name="Normal 2 3 2 3 3 2 4" xfId="14666" xr:uid="{00000000-0005-0000-0000-000099390000}"/>
    <cellStyle name="Normal 2 3 2 3 3 2 4 2" xfId="14667" xr:uid="{00000000-0005-0000-0000-00009A390000}"/>
    <cellStyle name="Normal 2 3 2 3 3 2 4 2 2" xfId="14668" xr:uid="{00000000-0005-0000-0000-00009B390000}"/>
    <cellStyle name="Normal 2 3 2 3 3 2 4 3" xfId="14669" xr:uid="{00000000-0005-0000-0000-00009C390000}"/>
    <cellStyle name="Normal 2 3 2 3 3 2 4 4" xfId="14670" xr:uid="{00000000-0005-0000-0000-00009D390000}"/>
    <cellStyle name="Normal 2 3 2 3 3 2 5" xfId="14671" xr:uid="{00000000-0005-0000-0000-00009E390000}"/>
    <cellStyle name="Normal 2 3 2 3 3 2 5 2" xfId="14672" xr:uid="{00000000-0005-0000-0000-00009F390000}"/>
    <cellStyle name="Normal 2 3 2 3 3 2 5 2 2" xfId="14673" xr:uid="{00000000-0005-0000-0000-0000A0390000}"/>
    <cellStyle name="Normal 2 3 2 3 3 2 5 3" xfId="14674" xr:uid="{00000000-0005-0000-0000-0000A1390000}"/>
    <cellStyle name="Normal 2 3 2 3 3 2 6" xfId="14675" xr:uid="{00000000-0005-0000-0000-0000A2390000}"/>
    <cellStyle name="Normal 2 3 2 3 3 2 6 2" xfId="14676" xr:uid="{00000000-0005-0000-0000-0000A3390000}"/>
    <cellStyle name="Normal 2 3 2 3 3 2 7" xfId="14677" xr:uid="{00000000-0005-0000-0000-0000A4390000}"/>
    <cellStyle name="Normal 2 3 2 3 3 2 8" xfId="14678" xr:uid="{00000000-0005-0000-0000-0000A5390000}"/>
    <cellStyle name="Normal 2 3 2 3 3 3" xfId="14679" xr:uid="{00000000-0005-0000-0000-0000A6390000}"/>
    <cellStyle name="Normal 2 3 2 3 3 3 2" xfId="14680" xr:uid="{00000000-0005-0000-0000-0000A7390000}"/>
    <cellStyle name="Normal 2 3 2 3 3 3 2 2" xfId="14681" xr:uid="{00000000-0005-0000-0000-0000A8390000}"/>
    <cellStyle name="Normal 2 3 2 3 3 3 2 2 2" xfId="14682" xr:uid="{00000000-0005-0000-0000-0000A9390000}"/>
    <cellStyle name="Normal 2 3 2 3 3 3 2 2 2 2" xfId="14683" xr:uid="{00000000-0005-0000-0000-0000AA390000}"/>
    <cellStyle name="Normal 2 3 2 3 3 3 2 2 3" xfId="14684" xr:uid="{00000000-0005-0000-0000-0000AB390000}"/>
    <cellStyle name="Normal 2 3 2 3 3 3 2 3" xfId="14685" xr:uid="{00000000-0005-0000-0000-0000AC390000}"/>
    <cellStyle name="Normal 2 3 2 3 3 3 2 3 2" xfId="14686" xr:uid="{00000000-0005-0000-0000-0000AD390000}"/>
    <cellStyle name="Normal 2 3 2 3 3 3 2 4" xfId="14687" xr:uid="{00000000-0005-0000-0000-0000AE390000}"/>
    <cellStyle name="Normal 2 3 2 3 3 3 3" xfId="14688" xr:uid="{00000000-0005-0000-0000-0000AF390000}"/>
    <cellStyle name="Normal 2 3 2 3 3 3 3 2" xfId="14689" xr:uid="{00000000-0005-0000-0000-0000B0390000}"/>
    <cellStyle name="Normal 2 3 2 3 3 3 3 2 2" xfId="14690" xr:uid="{00000000-0005-0000-0000-0000B1390000}"/>
    <cellStyle name="Normal 2 3 2 3 3 3 3 3" xfId="14691" xr:uid="{00000000-0005-0000-0000-0000B2390000}"/>
    <cellStyle name="Normal 2 3 2 3 3 3 3 4" xfId="14692" xr:uid="{00000000-0005-0000-0000-0000B3390000}"/>
    <cellStyle name="Normal 2 3 2 3 3 3 4" xfId="14693" xr:uid="{00000000-0005-0000-0000-0000B4390000}"/>
    <cellStyle name="Normal 2 3 2 3 3 3 4 2" xfId="14694" xr:uid="{00000000-0005-0000-0000-0000B5390000}"/>
    <cellStyle name="Normal 2 3 2 3 3 3 4 2 2" xfId="14695" xr:uid="{00000000-0005-0000-0000-0000B6390000}"/>
    <cellStyle name="Normal 2 3 2 3 3 3 4 3" xfId="14696" xr:uid="{00000000-0005-0000-0000-0000B7390000}"/>
    <cellStyle name="Normal 2 3 2 3 3 3 4 4" xfId="14697" xr:uid="{00000000-0005-0000-0000-0000B8390000}"/>
    <cellStyle name="Normal 2 3 2 3 3 3 5" xfId="14698" xr:uid="{00000000-0005-0000-0000-0000B9390000}"/>
    <cellStyle name="Normal 2 3 2 3 3 3 5 2" xfId="14699" xr:uid="{00000000-0005-0000-0000-0000BA390000}"/>
    <cellStyle name="Normal 2 3 2 3 3 3 6" xfId="14700" xr:uid="{00000000-0005-0000-0000-0000BB390000}"/>
    <cellStyle name="Normal 2 3 2 3 3 3 7" xfId="14701" xr:uid="{00000000-0005-0000-0000-0000BC390000}"/>
    <cellStyle name="Normal 2 3 2 3 3 3 8" xfId="14702" xr:uid="{00000000-0005-0000-0000-0000BD390000}"/>
    <cellStyle name="Normal 2 3 2 3 3 4" xfId="14703" xr:uid="{00000000-0005-0000-0000-0000BE390000}"/>
    <cellStyle name="Normal 2 3 2 3 3 4 2" xfId="14704" xr:uid="{00000000-0005-0000-0000-0000BF390000}"/>
    <cellStyle name="Normal 2 3 2 3 3 4 2 2" xfId="14705" xr:uid="{00000000-0005-0000-0000-0000C0390000}"/>
    <cellStyle name="Normal 2 3 2 3 3 4 2 2 2" xfId="14706" xr:uid="{00000000-0005-0000-0000-0000C1390000}"/>
    <cellStyle name="Normal 2 3 2 3 3 4 2 3" xfId="14707" xr:uid="{00000000-0005-0000-0000-0000C2390000}"/>
    <cellStyle name="Normal 2 3 2 3 3 4 2 4" xfId="14708" xr:uid="{00000000-0005-0000-0000-0000C3390000}"/>
    <cellStyle name="Normal 2 3 2 3 3 4 3" xfId="14709" xr:uid="{00000000-0005-0000-0000-0000C4390000}"/>
    <cellStyle name="Normal 2 3 2 3 3 4 3 2" xfId="14710" xr:uid="{00000000-0005-0000-0000-0000C5390000}"/>
    <cellStyle name="Normal 2 3 2 3 3 4 3 3" xfId="14711" xr:uid="{00000000-0005-0000-0000-0000C6390000}"/>
    <cellStyle name="Normal 2 3 2 3 3 4 4" xfId="14712" xr:uid="{00000000-0005-0000-0000-0000C7390000}"/>
    <cellStyle name="Normal 2 3 2 3 3 4 4 2" xfId="14713" xr:uid="{00000000-0005-0000-0000-0000C8390000}"/>
    <cellStyle name="Normal 2 3 2 3 3 4 5" xfId="14714" xr:uid="{00000000-0005-0000-0000-0000C9390000}"/>
    <cellStyle name="Normal 2 3 2 3 3 4 6" xfId="14715" xr:uid="{00000000-0005-0000-0000-0000CA390000}"/>
    <cellStyle name="Normal 2 3 2 3 3 4 7" xfId="14716" xr:uid="{00000000-0005-0000-0000-0000CB390000}"/>
    <cellStyle name="Normal 2 3 2 3 3 4 8" xfId="14717" xr:uid="{00000000-0005-0000-0000-0000CC390000}"/>
    <cellStyle name="Normal 2 3 2 3 3 5" xfId="14718" xr:uid="{00000000-0005-0000-0000-0000CD390000}"/>
    <cellStyle name="Normal 2 3 2 3 3 5 2" xfId="14719" xr:uid="{00000000-0005-0000-0000-0000CE390000}"/>
    <cellStyle name="Normal 2 3 2 3 3 5 2 2" xfId="14720" xr:uid="{00000000-0005-0000-0000-0000CF390000}"/>
    <cellStyle name="Normal 2 3 2 3 3 5 2 3" xfId="14721" xr:uid="{00000000-0005-0000-0000-0000D0390000}"/>
    <cellStyle name="Normal 2 3 2 3 3 5 3" xfId="14722" xr:uid="{00000000-0005-0000-0000-0000D1390000}"/>
    <cellStyle name="Normal 2 3 2 3 3 5 3 2" xfId="14723" xr:uid="{00000000-0005-0000-0000-0000D2390000}"/>
    <cellStyle name="Normal 2 3 2 3 3 5 4" xfId="14724" xr:uid="{00000000-0005-0000-0000-0000D3390000}"/>
    <cellStyle name="Normal 2 3 2 3 3 5 5" xfId="14725" xr:uid="{00000000-0005-0000-0000-0000D4390000}"/>
    <cellStyle name="Normal 2 3 2 3 3 5 6" xfId="14726" xr:uid="{00000000-0005-0000-0000-0000D5390000}"/>
    <cellStyle name="Normal 2 3 2 3 3 5 7" xfId="14727" xr:uid="{00000000-0005-0000-0000-0000D6390000}"/>
    <cellStyle name="Normal 2 3 2 3 3 6" xfId="14728" xr:uid="{00000000-0005-0000-0000-0000D7390000}"/>
    <cellStyle name="Normal 2 3 2 3 3 6 2" xfId="14729" xr:uid="{00000000-0005-0000-0000-0000D8390000}"/>
    <cellStyle name="Normal 2 3 2 3 3 6 2 2" xfId="14730" xr:uid="{00000000-0005-0000-0000-0000D9390000}"/>
    <cellStyle name="Normal 2 3 2 3 3 6 3" xfId="14731" xr:uid="{00000000-0005-0000-0000-0000DA390000}"/>
    <cellStyle name="Normal 2 3 2 3 3 6 4" xfId="14732" xr:uid="{00000000-0005-0000-0000-0000DB390000}"/>
    <cellStyle name="Normal 2 3 2 3 3 7" xfId="14733" xr:uid="{00000000-0005-0000-0000-0000DC390000}"/>
    <cellStyle name="Normal 2 3 2 3 3 7 2" xfId="14734" xr:uid="{00000000-0005-0000-0000-0000DD390000}"/>
    <cellStyle name="Normal 2 3 2 3 3 7 3" xfId="14735" xr:uid="{00000000-0005-0000-0000-0000DE390000}"/>
    <cellStyle name="Normal 2 3 2 3 3 8" xfId="14736" xr:uid="{00000000-0005-0000-0000-0000DF390000}"/>
    <cellStyle name="Normal 2 3 2 3 3 8 2" xfId="14737" xr:uid="{00000000-0005-0000-0000-0000E0390000}"/>
    <cellStyle name="Normal 2 3 2 3 3 9" xfId="14738" xr:uid="{00000000-0005-0000-0000-0000E1390000}"/>
    <cellStyle name="Normal 2 3 2 3 4" xfId="14739" xr:uid="{00000000-0005-0000-0000-0000E2390000}"/>
    <cellStyle name="Normal 2 3 2 3 4 10" xfId="14740" xr:uid="{00000000-0005-0000-0000-0000E3390000}"/>
    <cellStyle name="Normal 2 3 2 3 4 11" xfId="14741" xr:uid="{00000000-0005-0000-0000-0000E4390000}"/>
    <cellStyle name="Normal 2 3 2 3 4 12" xfId="14742" xr:uid="{00000000-0005-0000-0000-0000E5390000}"/>
    <cellStyle name="Normal 2 3 2 3 4 2" xfId="14743" xr:uid="{00000000-0005-0000-0000-0000E6390000}"/>
    <cellStyle name="Normal 2 3 2 3 4 2 2" xfId="14744" xr:uid="{00000000-0005-0000-0000-0000E7390000}"/>
    <cellStyle name="Normal 2 3 2 3 4 2 2 2" xfId="14745" xr:uid="{00000000-0005-0000-0000-0000E8390000}"/>
    <cellStyle name="Normal 2 3 2 3 4 2 2 2 2" xfId="14746" xr:uid="{00000000-0005-0000-0000-0000E9390000}"/>
    <cellStyle name="Normal 2 3 2 3 4 2 2 2 2 2" xfId="14747" xr:uid="{00000000-0005-0000-0000-0000EA390000}"/>
    <cellStyle name="Normal 2 3 2 3 4 2 2 2 2 3" xfId="14748" xr:uid="{00000000-0005-0000-0000-0000EB390000}"/>
    <cellStyle name="Normal 2 3 2 3 4 2 2 2 3" xfId="14749" xr:uid="{00000000-0005-0000-0000-0000EC390000}"/>
    <cellStyle name="Normal 2 3 2 3 4 2 2 2 3 2" xfId="14750" xr:uid="{00000000-0005-0000-0000-0000ED390000}"/>
    <cellStyle name="Normal 2 3 2 3 4 2 2 2 4" xfId="14751" xr:uid="{00000000-0005-0000-0000-0000EE390000}"/>
    <cellStyle name="Normal 2 3 2 3 4 2 2 3" xfId="14752" xr:uid="{00000000-0005-0000-0000-0000EF390000}"/>
    <cellStyle name="Normal 2 3 2 3 4 2 2 3 2" xfId="14753" xr:uid="{00000000-0005-0000-0000-0000F0390000}"/>
    <cellStyle name="Normal 2 3 2 3 4 2 2 3 3" xfId="14754" xr:uid="{00000000-0005-0000-0000-0000F1390000}"/>
    <cellStyle name="Normal 2 3 2 3 4 2 2 4" xfId="14755" xr:uid="{00000000-0005-0000-0000-0000F2390000}"/>
    <cellStyle name="Normal 2 3 2 3 4 2 2 4 2" xfId="14756" xr:uid="{00000000-0005-0000-0000-0000F3390000}"/>
    <cellStyle name="Normal 2 3 2 3 4 2 2 4 3" xfId="14757" xr:uid="{00000000-0005-0000-0000-0000F4390000}"/>
    <cellStyle name="Normal 2 3 2 3 4 2 2 5" xfId="14758" xr:uid="{00000000-0005-0000-0000-0000F5390000}"/>
    <cellStyle name="Normal 2 3 2 3 4 2 2 5 2" xfId="14759" xr:uid="{00000000-0005-0000-0000-0000F6390000}"/>
    <cellStyle name="Normal 2 3 2 3 4 2 2 6" xfId="14760" xr:uid="{00000000-0005-0000-0000-0000F7390000}"/>
    <cellStyle name="Normal 2 3 2 3 4 2 3" xfId="14761" xr:uid="{00000000-0005-0000-0000-0000F8390000}"/>
    <cellStyle name="Normal 2 3 2 3 4 2 3 2" xfId="14762" xr:uid="{00000000-0005-0000-0000-0000F9390000}"/>
    <cellStyle name="Normal 2 3 2 3 4 2 3 2 2" xfId="14763" xr:uid="{00000000-0005-0000-0000-0000FA390000}"/>
    <cellStyle name="Normal 2 3 2 3 4 2 3 2 2 2" xfId="14764" xr:uid="{00000000-0005-0000-0000-0000FB390000}"/>
    <cellStyle name="Normal 2 3 2 3 4 2 3 2 3" xfId="14765" xr:uid="{00000000-0005-0000-0000-0000FC390000}"/>
    <cellStyle name="Normal 2 3 2 3 4 2 3 3" xfId="14766" xr:uid="{00000000-0005-0000-0000-0000FD390000}"/>
    <cellStyle name="Normal 2 3 2 3 4 2 3 3 2" xfId="14767" xr:uid="{00000000-0005-0000-0000-0000FE390000}"/>
    <cellStyle name="Normal 2 3 2 3 4 2 3 4" xfId="14768" xr:uid="{00000000-0005-0000-0000-0000FF390000}"/>
    <cellStyle name="Normal 2 3 2 3 4 2 4" xfId="14769" xr:uid="{00000000-0005-0000-0000-0000003A0000}"/>
    <cellStyle name="Normal 2 3 2 3 4 2 4 2" xfId="14770" xr:uid="{00000000-0005-0000-0000-0000013A0000}"/>
    <cellStyle name="Normal 2 3 2 3 4 2 4 2 2" xfId="14771" xr:uid="{00000000-0005-0000-0000-0000023A0000}"/>
    <cellStyle name="Normal 2 3 2 3 4 2 4 3" xfId="14772" xr:uid="{00000000-0005-0000-0000-0000033A0000}"/>
    <cellStyle name="Normal 2 3 2 3 4 2 4 4" xfId="14773" xr:uid="{00000000-0005-0000-0000-0000043A0000}"/>
    <cellStyle name="Normal 2 3 2 3 4 2 5" xfId="14774" xr:uid="{00000000-0005-0000-0000-0000053A0000}"/>
    <cellStyle name="Normal 2 3 2 3 4 2 5 2" xfId="14775" xr:uid="{00000000-0005-0000-0000-0000063A0000}"/>
    <cellStyle name="Normal 2 3 2 3 4 2 5 2 2" xfId="14776" xr:uid="{00000000-0005-0000-0000-0000073A0000}"/>
    <cellStyle name="Normal 2 3 2 3 4 2 5 3" xfId="14777" xr:uid="{00000000-0005-0000-0000-0000083A0000}"/>
    <cellStyle name="Normal 2 3 2 3 4 2 6" xfId="14778" xr:uid="{00000000-0005-0000-0000-0000093A0000}"/>
    <cellStyle name="Normal 2 3 2 3 4 2 6 2" xfId="14779" xr:uid="{00000000-0005-0000-0000-00000A3A0000}"/>
    <cellStyle name="Normal 2 3 2 3 4 2 7" xfId="14780" xr:uid="{00000000-0005-0000-0000-00000B3A0000}"/>
    <cellStyle name="Normal 2 3 2 3 4 2 8" xfId="14781" xr:uid="{00000000-0005-0000-0000-00000C3A0000}"/>
    <cellStyle name="Normal 2 3 2 3 4 3" xfId="14782" xr:uid="{00000000-0005-0000-0000-00000D3A0000}"/>
    <cellStyle name="Normal 2 3 2 3 4 3 2" xfId="14783" xr:uid="{00000000-0005-0000-0000-00000E3A0000}"/>
    <cellStyle name="Normal 2 3 2 3 4 3 2 2" xfId="14784" xr:uid="{00000000-0005-0000-0000-00000F3A0000}"/>
    <cellStyle name="Normal 2 3 2 3 4 3 2 2 2" xfId="14785" xr:uid="{00000000-0005-0000-0000-0000103A0000}"/>
    <cellStyle name="Normal 2 3 2 3 4 3 2 2 2 2" xfId="14786" xr:uid="{00000000-0005-0000-0000-0000113A0000}"/>
    <cellStyle name="Normal 2 3 2 3 4 3 2 2 3" xfId="14787" xr:uid="{00000000-0005-0000-0000-0000123A0000}"/>
    <cellStyle name="Normal 2 3 2 3 4 3 2 3" xfId="14788" xr:uid="{00000000-0005-0000-0000-0000133A0000}"/>
    <cellStyle name="Normal 2 3 2 3 4 3 2 3 2" xfId="14789" xr:uid="{00000000-0005-0000-0000-0000143A0000}"/>
    <cellStyle name="Normal 2 3 2 3 4 3 2 4" xfId="14790" xr:uid="{00000000-0005-0000-0000-0000153A0000}"/>
    <cellStyle name="Normal 2 3 2 3 4 3 3" xfId="14791" xr:uid="{00000000-0005-0000-0000-0000163A0000}"/>
    <cellStyle name="Normal 2 3 2 3 4 3 3 2" xfId="14792" xr:uid="{00000000-0005-0000-0000-0000173A0000}"/>
    <cellStyle name="Normal 2 3 2 3 4 3 3 2 2" xfId="14793" xr:uid="{00000000-0005-0000-0000-0000183A0000}"/>
    <cellStyle name="Normal 2 3 2 3 4 3 3 3" xfId="14794" xr:uid="{00000000-0005-0000-0000-0000193A0000}"/>
    <cellStyle name="Normal 2 3 2 3 4 3 3 4" xfId="14795" xr:uid="{00000000-0005-0000-0000-00001A3A0000}"/>
    <cellStyle name="Normal 2 3 2 3 4 3 4" xfId="14796" xr:uid="{00000000-0005-0000-0000-00001B3A0000}"/>
    <cellStyle name="Normal 2 3 2 3 4 3 4 2" xfId="14797" xr:uid="{00000000-0005-0000-0000-00001C3A0000}"/>
    <cellStyle name="Normal 2 3 2 3 4 3 4 2 2" xfId="14798" xr:uid="{00000000-0005-0000-0000-00001D3A0000}"/>
    <cellStyle name="Normal 2 3 2 3 4 3 4 3" xfId="14799" xr:uid="{00000000-0005-0000-0000-00001E3A0000}"/>
    <cellStyle name="Normal 2 3 2 3 4 3 4 4" xfId="14800" xr:uid="{00000000-0005-0000-0000-00001F3A0000}"/>
    <cellStyle name="Normal 2 3 2 3 4 3 5" xfId="14801" xr:uid="{00000000-0005-0000-0000-0000203A0000}"/>
    <cellStyle name="Normal 2 3 2 3 4 3 5 2" xfId="14802" xr:uid="{00000000-0005-0000-0000-0000213A0000}"/>
    <cellStyle name="Normal 2 3 2 3 4 3 6" xfId="14803" xr:uid="{00000000-0005-0000-0000-0000223A0000}"/>
    <cellStyle name="Normal 2 3 2 3 4 3 7" xfId="14804" xr:uid="{00000000-0005-0000-0000-0000233A0000}"/>
    <cellStyle name="Normal 2 3 2 3 4 3 8" xfId="14805" xr:uid="{00000000-0005-0000-0000-0000243A0000}"/>
    <cellStyle name="Normal 2 3 2 3 4 4" xfId="14806" xr:uid="{00000000-0005-0000-0000-0000253A0000}"/>
    <cellStyle name="Normal 2 3 2 3 4 4 2" xfId="14807" xr:uid="{00000000-0005-0000-0000-0000263A0000}"/>
    <cellStyle name="Normal 2 3 2 3 4 4 2 2" xfId="14808" xr:uid="{00000000-0005-0000-0000-0000273A0000}"/>
    <cellStyle name="Normal 2 3 2 3 4 4 2 2 2" xfId="14809" xr:uid="{00000000-0005-0000-0000-0000283A0000}"/>
    <cellStyle name="Normal 2 3 2 3 4 4 2 3" xfId="14810" xr:uid="{00000000-0005-0000-0000-0000293A0000}"/>
    <cellStyle name="Normal 2 3 2 3 4 4 2 4" xfId="14811" xr:uid="{00000000-0005-0000-0000-00002A3A0000}"/>
    <cellStyle name="Normal 2 3 2 3 4 4 3" xfId="14812" xr:uid="{00000000-0005-0000-0000-00002B3A0000}"/>
    <cellStyle name="Normal 2 3 2 3 4 4 3 2" xfId="14813" xr:uid="{00000000-0005-0000-0000-00002C3A0000}"/>
    <cellStyle name="Normal 2 3 2 3 4 4 3 3" xfId="14814" xr:uid="{00000000-0005-0000-0000-00002D3A0000}"/>
    <cellStyle name="Normal 2 3 2 3 4 4 4" xfId="14815" xr:uid="{00000000-0005-0000-0000-00002E3A0000}"/>
    <cellStyle name="Normal 2 3 2 3 4 4 4 2" xfId="14816" xr:uid="{00000000-0005-0000-0000-00002F3A0000}"/>
    <cellStyle name="Normal 2 3 2 3 4 4 5" xfId="14817" xr:uid="{00000000-0005-0000-0000-0000303A0000}"/>
    <cellStyle name="Normal 2 3 2 3 4 4 6" xfId="14818" xr:uid="{00000000-0005-0000-0000-0000313A0000}"/>
    <cellStyle name="Normal 2 3 2 3 4 4 7" xfId="14819" xr:uid="{00000000-0005-0000-0000-0000323A0000}"/>
    <cellStyle name="Normal 2 3 2 3 4 4 8" xfId="14820" xr:uid="{00000000-0005-0000-0000-0000333A0000}"/>
    <cellStyle name="Normal 2 3 2 3 4 5" xfId="14821" xr:uid="{00000000-0005-0000-0000-0000343A0000}"/>
    <cellStyle name="Normal 2 3 2 3 4 5 2" xfId="14822" xr:uid="{00000000-0005-0000-0000-0000353A0000}"/>
    <cellStyle name="Normal 2 3 2 3 4 5 2 2" xfId="14823" xr:uid="{00000000-0005-0000-0000-0000363A0000}"/>
    <cellStyle name="Normal 2 3 2 3 4 5 2 3" xfId="14824" xr:uid="{00000000-0005-0000-0000-0000373A0000}"/>
    <cellStyle name="Normal 2 3 2 3 4 5 3" xfId="14825" xr:uid="{00000000-0005-0000-0000-0000383A0000}"/>
    <cellStyle name="Normal 2 3 2 3 4 5 3 2" xfId="14826" xr:uid="{00000000-0005-0000-0000-0000393A0000}"/>
    <cellStyle name="Normal 2 3 2 3 4 5 4" xfId="14827" xr:uid="{00000000-0005-0000-0000-00003A3A0000}"/>
    <cellStyle name="Normal 2 3 2 3 4 5 5" xfId="14828" xr:uid="{00000000-0005-0000-0000-00003B3A0000}"/>
    <cellStyle name="Normal 2 3 2 3 4 5 6" xfId="14829" xr:uid="{00000000-0005-0000-0000-00003C3A0000}"/>
    <cellStyle name="Normal 2 3 2 3 4 5 7" xfId="14830" xr:uid="{00000000-0005-0000-0000-00003D3A0000}"/>
    <cellStyle name="Normal 2 3 2 3 4 6" xfId="14831" xr:uid="{00000000-0005-0000-0000-00003E3A0000}"/>
    <cellStyle name="Normal 2 3 2 3 4 6 2" xfId="14832" xr:uid="{00000000-0005-0000-0000-00003F3A0000}"/>
    <cellStyle name="Normal 2 3 2 3 4 6 2 2" xfId="14833" xr:uid="{00000000-0005-0000-0000-0000403A0000}"/>
    <cellStyle name="Normal 2 3 2 3 4 6 3" xfId="14834" xr:uid="{00000000-0005-0000-0000-0000413A0000}"/>
    <cellStyle name="Normal 2 3 2 3 4 6 4" xfId="14835" xr:uid="{00000000-0005-0000-0000-0000423A0000}"/>
    <cellStyle name="Normal 2 3 2 3 4 7" xfId="14836" xr:uid="{00000000-0005-0000-0000-0000433A0000}"/>
    <cellStyle name="Normal 2 3 2 3 4 7 2" xfId="14837" xr:uid="{00000000-0005-0000-0000-0000443A0000}"/>
    <cellStyle name="Normal 2 3 2 3 4 7 3" xfId="14838" xr:uid="{00000000-0005-0000-0000-0000453A0000}"/>
    <cellStyle name="Normal 2 3 2 3 4 8" xfId="14839" xr:uid="{00000000-0005-0000-0000-0000463A0000}"/>
    <cellStyle name="Normal 2 3 2 3 4 8 2" xfId="14840" xr:uid="{00000000-0005-0000-0000-0000473A0000}"/>
    <cellStyle name="Normal 2 3 2 3 4 9" xfId="14841" xr:uid="{00000000-0005-0000-0000-0000483A0000}"/>
    <cellStyle name="Normal 2 3 2 3 5" xfId="14842" xr:uid="{00000000-0005-0000-0000-0000493A0000}"/>
    <cellStyle name="Normal 2 3 2 3 5 2" xfId="14843" xr:uid="{00000000-0005-0000-0000-00004A3A0000}"/>
    <cellStyle name="Normal 2 3 2 3 5 2 2" xfId="14844" xr:uid="{00000000-0005-0000-0000-00004B3A0000}"/>
    <cellStyle name="Normal 2 3 2 3 5 2 2 2" xfId="14845" xr:uid="{00000000-0005-0000-0000-00004C3A0000}"/>
    <cellStyle name="Normal 2 3 2 3 5 2 2 2 2" xfId="14846" xr:uid="{00000000-0005-0000-0000-00004D3A0000}"/>
    <cellStyle name="Normal 2 3 2 3 5 2 2 2 2 2" xfId="14847" xr:uid="{00000000-0005-0000-0000-00004E3A0000}"/>
    <cellStyle name="Normal 2 3 2 3 5 2 2 2 2 3" xfId="14848" xr:uid="{00000000-0005-0000-0000-00004F3A0000}"/>
    <cellStyle name="Normal 2 3 2 3 5 2 2 2 3" xfId="14849" xr:uid="{00000000-0005-0000-0000-0000503A0000}"/>
    <cellStyle name="Normal 2 3 2 3 5 2 2 2 4" xfId="14850" xr:uid="{00000000-0005-0000-0000-0000513A0000}"/>
    <cellStyle name="Normal 2 3 2 3 5 2 2 3" xfId="14851" xr:uid="{00000000-0005-0000-0000-0000523A0000}"/>
    <cellStyle name="Normal 2 3 2 3 5 2 2 3 2" xfId="14852" xr:uid="{00000000-0005-0000-0000-0000533A0000}"/>
    <cellStyle name="Normal 2 3 2 3 5 2 2 3 3" xfId="14853" xr:uid="{00000000-0005-0000-0000-0000543A0000}"/>
    <cellStyle name="Normal 2 3 2 3 5 2 2 4" xfId="14854" xr:uid="{00000000-0005-0000-0000-0000553A0000}"/>
    <cellStyle name="Normal 2 3 2 3 5 2 2 4 2" xfId="14855" xr:uid="{00000000-0005-0000-0000-0000563A0000}"/>
    <cellStyle name="Normal 2 3 2 3 5 2 2 4 3" xfId="14856" xr:uid="{00000000-0005-0000-0000-0000573A0000}"/>
    <cellStyle name="Normal 2 3 2 3 5 2 2 5" xfId="14857" xr:uid="{00000000-0005-0000-0000-0000583A0000}"/>
    <cellStyle name="Normal 2 3 2 3 5 2 2 5 2" xfId="14858" xr:uid="{00000000-0005-0000-0000-0000593A0000}"/>
    <cellStyle name="Normal 2 3 2 3 5 2 2 6" xfId="14859" xr:uid="{00000000-0005-0000-0000-00005A3A0000}"/>
    <cellStyle name="Normal 2 3 2 3 5 2 3" xfId="14860" xr:uid="{00000000-0005-0000-0000-00005B3A0000}"/>
    <cellStyle name="Normal 2 3 2 3 5 2 3 2" xfId="14861" xr:uid="{00000000-0005-0000-0000-00005C3A0000}"/>
    <cellStyle name="Normal 2 3 2 3 5 2 3 2 2" xfId="14862" xr:uid="{00000000-0005-0000-0000-00005D3A0000}"/>
    <cellStyle name="Normal 2 3 2 3 5 2 3 2 3" xfId="14863" xr:uid="{00000000-0005-0000-0000-00005E3A0000}"/>
    <cellStyle name="Normal 2 3 2 3 5 2 3 3" xfId="14864" xr:uid="{00000000-0005-0000-0000-00005F3A0000}"/>
    <cellStyle name="Normal 2 3 2 3 5 2 3 4" xfId="14865" xr:uid="{00000000-0005-0000-0000-0000603A0000}"/>
    <cellStyle name="Normal 2 3 2 3 5 2 4" xfId="14866" xr:uid="{00000000-0005-0000-0000-0000613A0000}"/>
    <cellStyle name="Normal 2 3 2 3 5 2 4 2" xfId="14867" xr:uid="{00000000-0005-0000-0000-0000623A0000}"/>
    <cellStyle name="Normal 2 3 2 3 5 2 4 3" xfId="14868" xr:uid="{00000000-0005-0000-0000-0000633A0000}"/>
    <cellStyle name="Normal 2 3 2 3 5 2 5" xfId="14869" xr:uid="{00000000-0005-0000-0000-0000643A0000}"/>
    <cellStyle name="Normal 2 3 2 3 5 2 5 2" xfId="14870" xr:uid="{00000000-0005-0000-0000-0000653A0000}"/>
    <cellStyle name="Normal 2 3 2 3 5 2 5 3" xfId="14871" xr:uid="{00000000-0005-0000-0000-0000663A0000}"/>
    <cellStyle name="Normal 2 3 2 3 5 2 6" xfId="14872" xr:uid="{00000000-0005-0000-0000-0000673A0000}"/>
    <cellStyle name="Normal 2 3 2 3 5 2 6 2" xfId="14873" xr:uid="{00000000-0005-0000-0000-0000683A0000}"/>
    <cellStyle name="Normal 2 3 2 3 5 2 7" xfId="14874" xr:uid="{00000000-0005-0000-0000-0000693A0000}"/>
    <cellStyle name="Normal 2 3 2 3 5 3" xfId="14875" xr:uid="{00000000-0005-0000-0000-00006A3A0000}"/>
    <cellStyle name="Normal 2 3 2 3 5 3 2" xfId="14876" xr:uid="{00000000-0005-0000-0000-00006B3A0000}"/>
    <cellStyle name="Normal 2 3 2 3 5 3 2 2" xfId="14877" xr:uid="{00000000-0005-0000-0000-00006C3A0000}"/>
    <cellStyle name="Normal 2 3 2 3 5 3 2 2 2" xfId="14878" xr:uid="{00000000-0005-0000-0000-00006D3A0000}"/>
    <cellStyle name="Normal 2 3 2 3 5 3 2 2 3" xfId="14879" xr:uid="{00000000-0005-0000-0000-00006E3A0000}"/>
    <cellStyle name="Normal 2 3 2 3 5 3 2 3" xfId="14880" xr:uid="{00000000-0005-0000-0000-00006F3A0000}"/>
    <cellStyle name="Normal 2 3 2 3 5 3 2 3 2" xfId="14881" xr:uid="{00000000-0005-0000-0000-0000703A0000}"/>
    <cellStyle name="Normal 2 3 2 3 5 3 2 4" xfId="14882" xr:uid="{00000000-0005-0000-0000-0000713A0000}"/>
    <cellStyle name="Normal 2 3 2 3 5 3 3" xfId="14883" xr:uid="{00000000-0005-0000-0000-0000723A0000}"/>
    <cellStyle name="Normal 2 3 2 3 5 3 3 2" xfId="14884" xr:uid="{00000000-0005-0000-0000-0000733A0000}"/>
    <cellStyle name="Normal 2 3 2 3 5 3 3 3" xfId="14885" xr:uid="{00000000-0005-0000-0000-0000743A0000}"/>
    <cellStyle name="Normal 2 3 2 3 5 3 4" xfId="14886" xr:uid="{00000000-0005-0000-0000-0000753A0000}"/>
    <cellStyle name="Normal 2 3 2 3 5 3 4 2" xfId="14887" xr:uid="{00000000-0005-0000-0000-0000763A0000}"/>
    <cellStyle name="Normal 2 3 2 3 5 3 4 3" xfId="14888" xr:uid="{00000000-0005-0000-0000-0000773A0000}"/>
    <cellStyle name="Normal 2 3 2 3 5 3 5" xfId="14889" xr:uid="{00000000-0005-0000-0000-0000783A0000}"/>
    <cellStyle name="Normal 2 3 2 3 5 3 5 2" xfId="14890" xr:uid="{00000000-0005-0000-0000-0000793A0000}"/>
    <cellStyle name="Normal 2 3 2 3 5 3 6" xfId="14891" xr:uid="{00000000-0005-0000-0000-00007A3A0000}"/>
    <cellStyle name="Normal 2 3 2 3 5 4" xfId="14892" xr:uid="{00000000-0005-0000-0000-00007B3A0000}"/>
    <cellStyle name="Normal 2 3 2 3 5 4 2" xfId="14893" xr:uid="{00000000-0005-0000-0000-00007C3A0000}"/>
    <cellStyle name="Normal 2 3 2 3 5 4 2 2" xfId="14894" xr:uid="{00000000-0005-0000-0000-00007D3A0000}"/>
    <cellStyle name="Normal 2 3 2 3 5 4 2 2 2" xfId="14895" xr:uid="{00000000-0005-0000-0000-00007E3A0000}"/>
    <cellStyle name="Normal 2 3 2 3 5 4 2 3" xfId="14896" xr:uid="{00000000-0005-0000-0000-00007F3A0000}"/>
    <cellStyle name="Normal 2 3 2 3 5 4 3" xfId="14897" xr:uid="{00000000-0005-0000-0000-0000803A0000}"/>
    <cellStyle name="Normal 2 3 2 3 5 4 3 2" xfId="14898" xr:uid="{00000000-0005-0000-0000-0000813A0000}"/>
    <cellStyle name="Normal 2 3 2 3 5 4 4" xfId="14899" xr:uid="{00000000-0005-0000-0000-0000823A0000}"/>
    <cellStyle name="Normal 2 3 2 3 5 5" xfId="14900" xr:uid="{00000000-0005-0000-0000-0000833A0000}"/>
    <cellStyle name="Normal 2 3 2 3 5 5 2" xfId="14901" xr:uid="{00000000-0005-0000-0000-0000843A0000}"/>
    <cellStyle name="Normal 2 3 2 3 5 5 2 2" xfId="14902" xr:uid="{00000000-0005-0000-0000-0000853A0000}"/>
    <cellStyle name="Normal 2 3 2 3 5 5 3" xfId="14903" xr:uid="{00000000-0005-0000-0000-0000863A0000}"/>
    <cellStyle name="Normal 2 3 2 3 5 6" xfId="14904" xr:uid="{00000000-0005-0000-0000-0000873A0000}"/>
    <cellStyle name="Normal 2 3 2 3 5 6 2" xfId="14905" xr:uid="{00000000-0005-0000-0000-0000883A0000}"/>
    <cellStyle name="Normal 2 3 2 3 5 6 2 2" xfId="14906" xr:uid="{00000000-0005-0000-0000-0000893A0000}"/>
    <cellStyle name="Normal 2 3 2 3 5 6 3" xfId="14907" xr:uid="{00000000-0005-0000-0000-00008A3A0000}"/>
    <cellStyle name="Normal 2 3 2 3 5 7" xfId="14908" xr:uid="{00000000-0005-0000-0000-00008B3A0000}"/>
    <cellStyle name="Normal 2 3 2 3 5 7 2" xfId="14909" xr:uid="{00000000-0005-0000-0000-00008C3A0000}"/>
    <cellStyle name="Normal 2 3 2 3 5 8" xfId="14910" xr:uid="{00000000-0005-0000-0000-00008D3A0000}"/>
    <cellStyle name="Normal 2 3 2 3 6" xfId="14911" xr:uid="{00000000-0005-0000-0000-00008E3A0000}"/>
    <cellStyle name="Normal 2 3 2 3 6 2" xfId="14912" xr:uid="{00000000-0005-0000-0000-00008F3A0000}"/>
    <cellStyle name="Normal 2 3 2 3 6 2 2" xfId="14913" xr:uid="{00000000-0005-0000-0000-0000903A0000}"/>
    <cellStyle name="Normal 2 3 2 3 6 2 2 2" xfId="14914" xr:uid="{00000000-0005-0000-0000-0000913A0000}"/>
    <cellStyle name="Normal 2 3 2 3 6 2 2 2 2" xfId="14915" xr:uid="{00000000-0005-0000-0000-0000923A0000}"/>
    <cellStyle name="Normal 2 3 2 3 6 2 2 2 3" xfId="14916" xr:uid="{00000000-0005-0000-0000-0000933A0000}"/>
    <cellStyle name="Normal 2 3 2 3 6 2 2 3" xfId="14917" xr:uid="{00000000-0005-0000-0000-0000943A0000}"/>
    <cellStyle name="Normal 2 3 2 3 6 2 2 3 2" xfId="14918" xr:uid="{00000000-0005-0000-0000-0000953A0000}"/>
    <cellStyle name="Normal 2 3 2 3 6 2 2 4" xfId="14919" xr:uid="{00000000-0005-0000-0000-0000963A0000}"/>
    <cellStyle name="Normal 2 3 2 3 6 2 3" xfId="14920" xr:uid="{00000000-0005-0000-0000-0000973A0000}"/>
    <cellStyle name="Normal 2 3 2 3 6 2 3 2" xfId="14921" xr:uid="{00000000-0005-0000-0000-0000983A0000}"/>
    <cellStyle name="Normal 2 3 2 3 6 2 3 3" xfId="14922" xr:uid="{00000000-0005-0000-0000-0000993A0000}"/>
    <cellStyle name="Normal 2 3 2 3 6 2 4" xfId="14923" xr:uid="{00000000-0005-0000-0000-00009A3A0000}"/>
    <cellStyle name="Normal 2 3 2 3 6 2 4 2" xfId="14924" xr:uid="{00000000-0005-0000-0000-00009B3A0000}"/>
    <cellStyle name="Normal 2 3 2 3 6 2 4 3" xfId="14925" xr:uid="{00000000-0005-0000-0000-00009C3A0000}"/>
    <cellStyle name="Normal 2 3 2 3 6 2 5" xfId="14926" xr:uid="{00000000-0005-0000-0000-00009D3A0000}"/>
    <cellStyle name="Normal 2 3 2 3 6 2 5 2" xfId="14927" xr:uid="{00000000-0005-0000-0000-00009E3A0000}"/>
    <cellStyle name="Normal 2 3 2 3 6 2 6" xfId="14928" xr:uid="{00000000-0005-0000-0000-00009F3A0000}"/>
    <cellStyle name="Normal 2 3 2 3 6 3" xfId="14929" xr:uid="{00000000-0005-0000-0000-0000A03A0000}"/>
    <cellStyle name="Normal 2 3 2 3 6 3 2" xfId="14930" xr:uid="{00000000-0005-0000-0000-0000A13A0000}"/>
    <cellStyle name="Normal 2 3 2 3 6 3 2 2" xfId="14931" xr:uid="{00000000-0005-0000-0000-0000A23A0000}"/>
    <cellStyle name="Normal 2 3 2 3 6 3 2 2 2" xfId="14932" xr:uid="{00000000-0005-0000-0000-0000A33A0000}"/>
    <cellStyle name="Normal 2 3 2 3 6 3 2 3" xfId="14933" xr:uid="{00000000-0005-0000-0000-0000A43A0000}"/>
    <cellStyle name="Normal 2 3 2 3 6 3 3" xfId="14934" xr:uid="{00000000-0005-0000-0000-0000A53A0000}"/>
    <cellStyle name="Normal 2 3 2 3 6 3 3 2" xfId="14935" xr:uid="{00000000-0005-0000-0000-0000A63A0000}"/>
    <cellStyle name="Normal 2 3 2 3 6 3 4" xfId="14936" xr:uid="{00000000-0005-0000-0000-0000A73A0000}"/>
    <cellStyle name="Normal 2 3 2 3 6 4" xfId="14937" xr:uid="{00000000-0005-0000-0000-0000A83A0000}"/>
    <cellStyle name="Normal 2 3 2 3 6 4 2" xfId="14938" xr:uid="{00000000-0005-0000-0000-0000A93A0000}"/>
    <cellStyle name="Normal 2 3 2 3 6 4 2 2" xfId="14939" xr:uid="{00000000-0005-0000-0000-0000AA3A0000}"/>
    <cellStyle name="Normal 2 3 2 3 6 4 3" xfId="14940" xr:uid="{00000000-0005-0000-0000-0000AB3A0000}"/>
    <cellStyle name="Normal 2 3 2 3 6 4 4" xfId="14941" xr:uid="{00000000-0005-0000-0000-0000AC3A0000}"/>
    <cellStyle name="Normal 2 3 2 3 6 5" xfId="14942" xr:uid="{00000000-0005-0000-0000-0000AD3A0000}"/>
    <cellStyle name="Normal 2 3 2 3 6 5 2" xfId="14943" xr:uid="{00000000-0005-0000-0000-0000AE3A0000}"/>
    <cellStyle name="Normal 2 3 2 3 6 5 2 2" xfId="14944" xr:uid="{00000000-0005-0000-0000-0000AF3A0000}"/>
    <cellStyle name="Normal 2 3 2 3 6 5 3" xfId="14945" xr:uid="{00000000-0005-0000-0000-0000B03A0000}"/>
    <cellStyle name="Normal 2 3 2 3 6 6" xfId="14946" xr:uid="{00000000-0005-0000-0000-0000B13A0000}"/>
    <cellStyle name="Normal 2 3 2 3 6 6 2" xfId="14947" xr:uid="{00000000-0005-0000-0000-0000B23A0000}"/>
    <cellStyle name="Normal 2 3 2 3 6 7" xfId="14948" xr:uid="{00000000-0005-0000-0000-0000B33A0000}"/>
    <cellStyle name="Normal 2 3 2 3 6 8" xfId="14949" xr:uid="{00000000-0005-0000-0000-0000B43A0000}"/>
    <cellStyle name="Normal 2 3 2 3 7" xfId="14950" xr:uid="{00000000-0005-0000-0000-0000B53A0000}"/>
    <cellStyle name="Normal 2 3 2 3 7 2" xfId="14951" xr:uid="{00000000-0005-0000-0000-0000B63A0000}"/>
    <cellStyle name="Normal 2 3 2 3 7 2 2" xfId="14952" xr:uid="{00000000-0005-0000-0000-0000B73A0000}"/>
    <cellStyle name="Normal 2 3 2 3 7 2 2 2" xfId="14953" xr:uid="{00000000-0005-0000-0000-0000B83A0000}"/>
    <cellStyle name="Normal 2 3 2 3 7 2 2 2 2" xfId="14954" xr:uid="{00000000-0005-0000-0000-0000B93A0000}"/>
    <cellStyle name="Normal 2 3 2 3 7 2 2 3" xfId="14955" xr:uid="{00000000-0005-0000-0000-0000BA3A0000}"/>
    <cellStyle name="Normal 2 3 2 3 7 2 3" xfId="14956" xr:uid="{00000000-0005-0000-0000-0000BB3A0000}"/>
    <cellStyle name="Normal 2 3 2 3 7 2 3 2" xfId="14957" xr:uid="{00000000-0005-0000-0000-0000BC3A0000}"/>
    <cellStyle name="Normal 2 3 2 3 7 2 4" xfId="14958" xr:uid="{00000000-0005-0000-0000-0000BD3A0000}"/>
    <cellStyle name="Normal 2 3 2 3 7 3" xfId="14959" xr:uid="{00000000-0005-0000-0000-0000BE3A0000}"/>
    <cellStyle name="Normal 2 3 2 3 7 3 2" xfId="14960" xr:uid="{00000000-0005-0000-0000-0000BF3A0000}"/>
    <cellStyle name="Normal 2 3 2 3 7 3 2 2" xfId="14961" xr:uid="{00000000-0005-0000-0000-0000C03A0000}"/>
    <cellStyle name="Normal 2 3 2 3 7 3 3" xfId="14962" xr:uid="{00000000-0005-0000-0000-0000C13A0000}"/>
    <cellStyle name="Normal 2 3 2 3 7 3 4" xfId="14963" xr:uid="{00000000-0005-0000-0000-0000C23A0000}"/>
    <cellStyle name="Normal 2 3 2 3 7 4" xfId="14964" xr:uid="{00000000-0005-0000-0000-0000C33A0000}"/>
    <cellStyle name="Normal 2 3 2 3 7 4 2" xfId="14965" xr:uid="{00000000-0005-0000-0000-0000C43A0000}"/>
    <cellStyle name="Normal 2 3 2 3 7 4 2 2" xfId="14966" xr:uid="{00000000-0005-0000-0000-0000C53A0000}"/>
    <cellStyle name="Normal 2 3 2 3 7 4 3" xfId="14967" xr:uid="{00000000-0005-0000-0000-0000C63A0000}"/>
    <cellStyle name="Normal 2 3 2 3 7 4 4" xfId="14968" xr:uid="{00000000-0005-0000-0000-0000C73A0000}"/>
    <cellStyle name="Normal 2 3 2 3 7 5" xfId="14969" xr:uid="{00000000-0005-0000-0000-0000C83A0000}"/>
    <cellStyle name="Normal 2 3 2 3 7 5 2" xfId="14970" xr:uid="{00000000-0005-0000-0000-0000C93A0000}"/>
    <cellStyle name="Normal 2 3 2 3 7 6" xfId="14971" xr:uid="{00000000-0005-0000-0000-0000CA3A0000}"/>
    <cellStyle name="Normal 2 3 2 3 7 7" xfId="14972" xr:uid="{00000000-0005-0000-0000-0000CB3A0000}"/>
    <cellStyle name="Normal 2 3 2 3 7 8" xfId="14973" xr:uid="{00000000-0005-0000-0000-0000CC3A0000}"/>
    <cellStyle name="Normal 2 3 2 3 8" xfId="14974" xr:uid="{00000000-0005-0000-0000-0000CD3A0000}"/>
    <cellStyle name="Normal 2 3 2 3 8 2" xfId="14975" xr:uid="{00000000-0005-0000-0000-0000CE3A0000}"/>
    <cellStyle name="Normal 2 3 2 3 8 2 2" xfId="14976" xr:uid="{00000000-0005-0000-0000-0000CF3A0000}"/>
    <cellStyle name="Normal 2 3 2 3 8 2 2 2" xfId="14977" xr:uid="{00000000-0005-0000-0000-0000D03A0000}"/>
    <cellStyle name="Normal 2 3 2 3 8 2 3" xfId="14978" xr:uid="{00000000-0005-0000-0000-0000D13A0000}"/>
    <cellStyle name="Normal 2 3 2 3 8 2 4" xfId="14979" xr:uid="{00000000-0005-0000-0000-0000D23A0000}"/>
    <cellStyle name="Normal 2 3 2 3 8 3" xfId="14980" xr:uid="{00000000-0005-0000-0000-0000D33A0000}"/>
    <cellStyle name="Normal 2 3 2 3 8 3 2" xfId="14981" xr:uid="{00000000-0005-0000-0000-0000D43A0000}"/>
    <cellStyle name="Normal 2 3 2 3 8 3 3" xfId="14982" xr:uid="{00000000-0005-0000-0000-0000D53A0000}"/>
    <cellStyle name="Normal 2 3 2 3 8 4" xfId="14983" xr:uid="{00000000-0005-0000-0000-0000D63A0000}"/>
    <cellStyle name="Normal 2 3 2 3 8 5" xfId="14984" xr:uid="{00000000-0005-0000-0000-0000D73A0000}"/>
    <cellStyle name="Normal 2 3 2 3 8 6" xfId="14985" xr:uid="{00000000-0005-0000-0000-0000D83A0000}"/>
    <cellStyle name="Normal 2 3 2 3 8 7" xfId="14986" xr:uid="{00000000-0005-0000-0000-0000D93A0000}"/>
    <cellStyle name="Normal 2 3 2 3 9" xfId="14987" xr:uid="{00000000-0005-0000-0000-0000DA3A0000}"/>
    <cellStyle name="Normal 2 3 2 3 9 2" xfId="14988" xr:uid="{00000000-0005-0000-0000-0000DB3A0000}"/>
    <cellStyle name="Normal 2 3 2 3 9 2 2" xfId="14989" xr:uid="{00000000-0005-0000-0000-0000DC3A0000}"/>
    <cellStyle name="Normal 2 3 2 3 9 3" xfId="14990" xr:uid="{00000000-0005-0000-0000-0000DD3A0000}"/>
    <cellStyle name="Normal 2 3 2 3 9 4" xfId="14991" xr:uid="{00000000-0005-0000-0000-0000DE3A0000}"/>
    <cellStyle name="Normal 2 3 2 4" xfId="14992" xr:uid="{00000000-0005-0000-0000-0000DF3A0000}"/>
    <cellStyle name="Normal 2 3 2 4 10" xfId="14993" xr:uid="{00000000-0005-0000-0000-0000E03A0000}"/>
    <cellStyle name="Normal 2 3 2 4 10 2" xfId="14994" xr:uid="{00000000-0005-0000-0000-0000E13A0000}"/>
    <cellStyle name="Normal 2 3 2 4 10 3" xfId="14995" xr:uid="{00000000-0005-0000-0000-0000E23A0000}"/>
    <cellStyle name="Normal 2 3 2 4 11" xfId="14996" xr:uid="{00000000-0005-0000-0000-0000E33A0000}"/>
    <cellStyle name="Normal 2 3 2 4 11 2" xfId="14997" xr:uid="{00000000-0005-0000-0000-0000E43A0000}"/>
    <cellStyle name="Normal 2 3 2 4 12" xfId="14998" xr:uid="{00000000-0005-0000-0000-0000E53A0000}"/>
    <cellStyle name="Normal 2 3 2 4 13" xfId="14999" xr:uid="{00000000-0005-0000-0000-0000E63A0000}"/>
    <cellStyle name="Normal 2 3 2 4 14" xfId="15000" xr:uid="{00000000-0005-0000-0000-0000E73A0000}"/>
    <cellStyle name="Normal 2 3 2 4 15" xfId="15001" xr:uid="{00000000-0005-0000-0000-0000E83A0000}"/>
    <cellStyle name="Normal 2 3 2 4 2" xfId="15002" xr:uid="{00000000-0005-0000-0000-0000E93A0000}"/>
    <cellStyle name="Normal 2 3 2 4 2 10" xfId="15003" xr:uid="{00000000-0005-0000-0000-0000EA3A0000}"/>
    <cellStyle name="Normal 2 3 2 4 2 11" xfId="15004" xr:uid="{00000000-0005-0000-0000-0000EB3A0000}"/>
    <cellStyle name="Normal 2 3 2 4 2 12" xfId="15005" xr:uid="{00000000-0005-0000-0000-0000EC3A0000}"/>
    <cellStyle name="Normal 2 3 2 4 2 13" xfId="15006" xr:uid="{00000000-0005-0000-0000-0000ED3A0000}"/>
    <cellStyle name="Normal 2 3 2 4 2 2" xfId="15007" xr:uid="{00000000-0005-0000-0000-0000EE3A0000}"/>
    <cellStyle name="Normal 2 3 2 4 2 2 2" xfId="15008" xr:uid="{00000000-0005-0000-0000-0000EF3A0000}"/>
    <cellStyle name="Normal 2 3 2 4 2 2 2 2" xfId="15009" xr:uid="{00000000-0005-0000-0000-0000F03A0000}"/>
    <cellStyle name="Normal 2 3 2 4 2 2 2 2 2" xfId="15010" xr:uid="{00000000-0005-0000-0000-0000F13A0000}"/>
    <cellStyle name="Normal 2 3 2 4 2 2 2 2 2 2" xfId="15011" xr:uid="{00000000-0005-0000-0000-0000F23A0000}"/>
    <cellStyle name="Normal 2 3 2 4 2 2 2 2 2 3" xfId="15012" xr:uid="{00000000-0005-0000-0000-0000F33A0000}"/>
    <cellStyle name="Normal 2 3 2 4 2 2 2 2 3" xfId="15013" xr:uid="{00000000-0005-0000-0000-0000F43A0000}"/>
    <cellStyle name="Normal 2 3 2 4 2 2 2 2 3 2" xfId="15014" xr:uid="{00000000-0005-0000-0000-0000F53A0000}"/>
    <cellStyle name="Normal 2 3 2 4 2 2 2 2 4" xfId="15015" xr:uid="{00000000-0005-0000-0000-0000F63A0000}"/>
    <cellStyle name="Normal 2 3 2 4 2 2 2 3" xfId="15016" xr:uid="{00000000-0005-0000-0000-0000F73A0000}"/>
    <cellStyle name="Normal 2 3 2 4 2 2 2 3 2" xfId="15017" xr:uid="{00000000-0005-0000-0000-0000F83A0000}"/>
    <cellStyle name="Normal 2 3 2 4 2 2 2 3 3" xfId="15018" xr:uid="{00000000-0005-0000-0000-0000F93A0000}"/>
    <cellStyle name="Normal 2 3 2 4 2 2 2 4" xfId="15019" xr:uid="{00000000-0005-0000-0000-0000FA3A0000}"/>
    <cellStyle name="Normal 2 3 2 4 2 2 2 4 2" xfId="15020" xr:uid="{00000000-0005-0000-0000-0000FB3A0000}"/>
    <cellStyle name="Normal 2 3 2 4 2 2 2 4 3" xfId="15021" xr:uid="{00000000-0005-0000-0000-0000FC3A0000}"/>
    <cellStyle name="Normal 2 3 2 4 2 2 2 5" xfId="15022" xr:uid="{00000000-0005-0000-0000-0000FD3A0000}"/>
    <cellStyle name="Normal 2 3 2 4 2 2 2 5 2" xfId="15023" xr:uid="{00000000-0005-0000-0000-0000FE3A0000}"/>
    <cellStyle name="Normal 2 3 2 4 2 2 2 6" xfId="15024" xr:uid="{00000000-0005-0000-0000-0000FF3A0000}"/>
    <cellStyle name="Normal 2 3 2 4 2 2 3" xfId="15025" xr:uid="{00000000-0005-0000-0000-0000003B0000}"/>
    <cellStyle name="Normal 2 3 2 4 2 2 3 2" xfId="15026" xr:uid="{00000000-0005-0000-0000-0000013B0000}"/>
    <cellStyle name="Normal 2 3 2 4 2 2 3 2 2" xfId="15027" xr:uid="{00000000-0005-0000-0000-0000023B0000}"/>
    <cellStyle name="Normal 2 3 2 4 2 2 3 2 2 2" xfId="15028" xr:uid="{00000000-0005-0000-0000-0000033B0000}"/>
    <cellStyle name="Normal 2 3 2 4 2 2 3 2 3" xfId="15029" xr:uid="{00000000-0005-0000-0000-0000043B0000}"/>
    <cellStyle name="Normal 2 3 2 4 2 2 3 3" xfId="15030" xr:uid="{00000000-0005-0000-0000-0000053B0000}"/>
    <cellStyle name="Normal 2 3 2 4 2 2 3 3 2" xfId="15031" xr:uid="{00000000-0005-0000-0000-0000063B0000}"/>
    <cellStyle name="Normal 2 3 2 4 2 2 3 4" xfId="15032" xr:uid="{00000000-0005-0000-0000-0000073B0000}"/>
    <cellStyle name="Normal 2 3 2 4 2 2 4" xfId="15033" xr:uid="{00000000-0005-0000-0000-0000083B0000}"/>
    <cellStyle name="Normal 2 3 2 4 2 2 4 2" xfId="15034" xr:uid="{00000000-0005-0000-0000-0000093B0000}"/>
    <cellStyle name="Normal 2 3 2 4 2 2 4 2 2" xfId="15035" xr:uid="{00000000-0005-0000-0000-00000A3B0000}"/>
    <cellStyle name="Normal 2 3 2 4 2 2 4 3" xfId="15036" xr:uid="{00000000-0005-0000-0000-00000B3B0000}"/>
    <cellStyle name="Normal 2 3 2 4 2 2 4 4" xfId="15037" xr:uid="{00000000-0005-0000-0000-00000C3B0000}"/>
    <cellStyle name="Normal 2 3 2 4 2 2 5" xfId="15038" xr:uid="{00000000-0005-0000-0000-00000D3B0000}"/>
    <cellStyle name="Normal 2 3 2 4 2 2 5 2" xfId="15039" xr:uid="{00000000-0005-0000-0000-00000E3B0000}"/>
    <cellStyle name="Normal 2 3 2 4 2 2 5 2 2" xfId="15040" xr:uid="{00000000-0005-0000-0000-00000F3B0000}"/>
    <cellStyle name="Normal 2 3 2 4 2 2 5 3" xfId="15041" xr:uid="{00000000-0005-0000-0000-0000103B0000}"/>
    <cellStyle name="Normal 2 3 2 4 2 2 6" xfId="15042" xr:uid="{00000000-0005-0000-0000-0000113B0000}"/>
    <cellStyle name="Normal 2 3 2 4 2 2 6 2" xfId="15043" xr:uid="{00000000-0005-0000-0000-0000123B0000}"/>
    <cellStyle name="Normal 2 3 2 4 2 2 7" xfId="15044" xr:uid="{00000000-0005-0000-0000-0000133B0000}"/>
    <cellStyle name="Normal 2 3 2 4 2 2 8" xfId="15045" xr:uid="{00000000-0005-0000-0000-0000143B0000}"/>
    <cellStyle name="Normal 2 3 2 4 2 3" xfId="15046" xr:uid="{00000000-0005-0000-0000-0000153B0000}"/>
    <cellStyle name="Normal 2 3 2 4 2 3 2" xfId="15047" xr:uid="{00000000-0005-0000-0000-0000163B0000}"/>
    <cellStyle name="Normal 2 3 2 4 2 3 2 2" xfId="15048" xr:uid="{00000000-0005-0000-0000-0000173B0000}"/>
    <cellStyle name="Normal 2 3 2 4 2 3 2 2 2" xfId="15049" xr:uid="{00000000-0005-0000-0000-0000183B0000}"/>
    <cellStyle name="Normal 2 3 2 4 2 3 2 2 2 2" xfId="15050" xr:uid="{00000000-0005-0000-0000-0000193B0000}"/>
    <cellStyle name="Normal 2 3 2 4 2 3 2 2 3" xfId="15051" xr:uid="{00000000-0005-0000-0000-00001A3B0000}"/>
    <cellStyle name="Normal 2 3 2 4 2 3 2 3" xfId="15052" xr:uid="{00000000-0005-0000-0000-00001B3B0000}"/>
    <cellStyle name="Normal 2 3 2 4 2 3 2 3 2" xfId="15053" xr:uid="{00000000-0005-0000-0000-00001C3B0000}"/>
    <cellStyle name="Normal 2 3 2 4 2 3 2 4" xfId="15054" xr:uid="{00000000-0005-0000-0000-00001D3B0000}"/>
    <cellStyle name="Normal 2 3 2 4 2 3 3" xfId="15055" xr:uid="{00000000-0005-0000-0000-00001E3B0000}"/>
    <cellStyle name="Normal 2 3 2 4 2 3 3 2" xfId="15056" xr:uid="{00000000-0005-0000-0000-00001F3B0000}"/>
    <cellStyle name="Normal 2 3 2 4 2 3 3 2 2" xfId="15057" xr:uid="{00000000-0005-0000-0000-0000203B0000}"/>
    <cellStyle name="Normal 2 3 2 4 2 3 3 3" xfId="15058" xr:uid="{00000000-0005-0000-0000-0000213B0000}"/>
    <cellStyle name="Normal 2 3 2 4 2 3 3 4" xfId="15059" xr:uid="{00000000-0005-0000-0000-0000223B0000}"/>
    <cellStyle name="Normal 2 3 2 4 2 3 4" xfId="15060" xr:uid="{00000000-0005-0000-0000-0000233B0000}"/>
    <cellStyle name="Normal 2 3 2 4 2 3 4 2" xfId="15061" xr:uid="{00000000-0005-0000-0000-0000243B0000}"/>
    <cellStyle name="Normal 2 3 2 4 2 3 4 2 2" xfId="15062" xr:uid="{00000000-0005-0000-0000-0000253B0000}"/>
    <cellStyle name="Normal 2 3 2 4 2 3 4 3" xfId="15063" xr:uid="{00000000-0005-0000-0000-0000263B0000}"/>
    <cellStyle name="Normal 2 3 2 4 2 3 4 4" xfId="15064" xr:uid="{00000000-0005-0000-0000-0000273B0000}"/>
    <cellStyle name="Normal 2 3 2 4 2 3 5" xfId="15065" xr:uid="{00000000-0005-0000-0000-0000283B0000}"/>
    <cellStyle name="Normal 2 3 2 4 2 3 5 2" xfId="15066" xr:uid="{00000000-0005-0000-0000-0000293B0000}"/>
    <cellStyle name="Normal 2 3 2 4 2 3 6" xfId="15067" xr:uid="{00000000-0005-0000-0000-00002A3B0000}"/>
    <cellStyle name="Normal 2 3 2 4 2 3 7" xfId="15068" xr:uid="{00000000-0005-0000-0000-00002B3B0000}"/>
    <cellStyle name="Normal 2 3 2 4 2 3 8" xfId="15069" xr:uid="{00000000-0005-0000-0000-00002C3B0000}"/>
    <cellStyle name="Normal 2 3 2 4 2 4" xfId="15070" xr:uid="{00000000-0005-0000-0000-00002D3B0000}"/>
    <cellStyle name="Normal 2 3 2 4 2 4 2" xfId="15071" xr:uid="{00000000-0005-0000-0000-00002E3B0000}"/>
    <cellStyle name="Normal 2 3 2 4 2 4 2 2" xfId="15072" xr:uid="{00000000-0005-0000-0000-00002F3B0000}"/>
    <cellStyle name="Normal 2 3 2 4 2 4 2 2 2" xfId="15073" xr:uid="{00000000-0005-0000-0000-0000303B0000}"/>
    <cellStyle name="Normal 2 3 2 4 2 4 2 3" xfId="15074" xr:uid="{00000000-0005-0000-0000-0000313B0000}"/>
    <cellStyle name="Normal 2 3 2 4 2 4 2 4" xfId="15075" xr:uid="{00000000-0005-0000-0000-0000323B0000}"/>
    <cellStyle name="Normal 2 3 2 4 2 4 3" xfId="15076" xr:uid="{00000000-0005-0000-0000-0000333B0000}"/>
    <cellStyle name="Normal 2 3 2 4 2 4 3 2" xfId="15077" xr:uid="{00000000-0005-0000-0000-0000343B0000}"/>
    <cellStyle name="Normal 2 3 2 4 2 4 3 3" xfId="15078" xr:uid="{00000000-0005-0000-0000-0000353B0000}"/>
    <cellStyle name="Normal 2 3 2 4 2 4 4" xfId="15079" xr:uid="{00000000-0005-0000-0000-0000363B0000}"/>
    <cellStyle name="Normal 2 3 2 4 2 4 4 2" xfId="15080" xr:uid="{00000000-0005-0000-0000-0000373B0000}"/>
    <cellStyle name="Normal 2 3 2 4 2 4 5" xfId="15081" xr:uid="{00000000-0005-0000-0000-0000383B0000}"/>
    <cellStyle name="Normal 2 3 2 4 2 4 6" xfId="15082" xr:uid="{00000000-0005-0000-0000-0000393B0000}"/>
    <cellStyle name="Normal 2 3 2 4 2 4 7" xfId="15083" xr:uid="{00000000-0005-0000-0000-00003A3B0000}"/>
    <cellStyle name="Normal 2 3 2 4 2 4 8" xfId="15084" xr:uid="{00000000-0005-0000-0000-00003B3B0000}"/>
    <cellStyle name="Normal 2 3 2 4 2 5" xfId="15085" xr:uid="{00000000-0005-0000-0000-00003C3B0000}"/>
    <cellStyle name="Normal 2 3 2 4 2 5 2" xfId="15086" xr:uid="{00000000-0005-0000-0000-00003D3B0000}"/>
    <cellStyle name="Normal 2 3 2 4 2 5 2 2" xfId="15087" xr:uid="{00000000-0005-0000-0000-00003E3B0000}"/>
    <cellStyle name="Normal 2 3 2 4 2 5 2 3" xfId="15088" xr:uid="{00000000-0005-0000-0000-00003F3B0000}"/>
    <cellStyle name="Normal 2 3 2 4 2 5 3" xfId="15089" xr:uid="{00000000-0005-0000-0000-0000403B0000}"/>
    <cellStyle name="Normal 2 3 2 4 2 5 3 2" xfId="15090" xr:uid="{00000000-0005-0000-0000-0000413B0000}"/>
    <cellStyle name="Normal 2 3 2 4 2 5 4" xfId="15091" xr:uid="{00000000-0005-0000-0000-0000423B0000}"/>
    <cellStyle name="Normal 2 3 2 4 2 5 4 2" xfId="15092" xr:uid="{00000000-0005-0000-0000-0000433B0000}"/>
    <cellStyle name="Normal 2 3 2 4 2 5 5" xfId="15093" xr:uid="{00000000-0005-0000-0000-0000443B0000}"/>
    <cellStyle name="Normal 2 3 2 4 2 5 6" xfId="15094" xr:uid="{00000000-0005-0000-0000-0000453B0000}"/>
    <cellStyle name="Normal 2 3 2 4 2 5 7" xfId="15095" xr:uid="{00000000-0005-0000-0000-0000463B0000}"/>
    <cellStyle name="Normal 2 3 2 4 2 5 8" xfId="15096" xr:uid="{00000000-0005-0000-0000-0000473B0000}"/>
    <cellStyle name="Normal 2 3 2 4 2 6" xfId="15097" xr:uid="{00000000-0005-0000-0000-0000483B0000}"/>
    <cellStyle name="Normal 2 3 2 4 2 6 2" xfId="15098" xr:uid="{00000000-0005-0000-0000-0000493B0000}"/>
    <cellStyle name="Normal 2 3 2 4 2 6 2 2" xfId="15099" xr:uid="{00000000-0005-0000-0000-00004A3B0000}"/>
    <cellStyle name="Normal 2 3 2 4 2 6 2 3" xfId="15100" xr:uid="{00000000-0005-0000-0000-00004B3B0000}"/>
    <cellStyle name="Normal 2 3 2 4 2 6 3" xfId="15101" xr:uid="{00000000-0005-0000-0000-00004C3B0000}"/>
    <cellStyle name="Normal 2 3 2 4 2 6 3 2" xfId="15102" xr:uid="{00000000-0005-0000-0000-00004D3B0000}"/>
    <cellStyle name="Normal 2 3 2 4 2 6 4" xfId="15103" xr:uid="{00000000-0005-0000-0000-00004E3B0000}"/>
    <cellStyle name="Normal 2 3 2 4 2 6 5" xfId="15104" xr:uid="{00000000-0005-0000-0000-00004F3B0000}"/>
    <cellStyle name="Normal 2 3 2 4 2 6 6" xfId="15105" xr:uid="{00000000-0005-0000-0000-0000503B0000}"/>
    <cellStyle name="Normal 2 3 2 4 2 6 7" xfId="15106" xr:uid="{00000000-0005-0000-0000-0000513B0000}"/>
    <cellStyle name="Normal 2 3 2 4 2 7" xfId="15107" xr:uid="{00000000-0005-0000-0000-0000523B0000}"/>
    <cellStyle name="Normal 2 3 2 4 2 7 2" xfId="15108" xr:uid="{00000000-0005-0000-0000-0000533B0000}"/>
    <cellStyle name="Normal 2 3 2 4 2 7 3" xfId="15109" xr:uid="{00000000-0005-0000-0000-0000543B0000}"/>
    <cellStyle name="Normal 2 3 2 4 2 8" xfId="15110" xr:uid="{00000000-0005-0000-0000-0000553B0000}"/>
    <cellStyle name="Normal 2 3 2 4 2 8 2" xfId="15111" xr:uid="{00000000-0005-0000-0000-0000563B0000}"/>
    <cellStyle name="Normal 2 3 2 4 2 9" xfId="15112" xr:uid="{00000000-0005-0000-0000-0000573B0000}"/>
    <cellStyle name="Normal 2 3 2 4 2 9 2" xfId="15113" xr:uid="{00000000-0005-0000-0000-0000583B0000}"/>
    <cellStyle name="Normal 2 3 2 4 3" xfId="15114" xr:uid="{00000000-0005-0000-0000-0000593B0000}"/>
    <cellStyle name="Normal 2 3 2 4 3 10" xfId="15115" xr:uid="{00000000-0005-0000-0000-00005A3B0000}"/>
    <cellStyle name="Normal 2 3 2 4 3 11" xfId="15116" xr:uid="{00000000-0005-0000-0000-00005B3B0000}"/>
    <cellStyle name="Normal 2 3 2 4 3 12" xfId="15117" xr:uid="{00000000-0005-0000-0000-00005C3B0000}"/>
    <cellStyle name="Normal 2 3 2 4 3 2" xfId="15118" xr:uid="{00000000-0005-0000-0000-00005D3B0000}"/>
    <cellStyle name="Normal 2 3 2 4 3 2 2" xfId="15119" xr:uid="{00000000-0005-0000-0000-00005E3B0000}"/>
    <cellStyle name="Normal 2 3 2 4 3 2 2 2" xfId="15120" xr:uid="{00000000-0005-0000-0000-00005F3B0000}"/>
    <cellStyle name="Normal 2 3 2 4 3 2 2 2 2" xfId="15121" xr:uid="{00000000-0005-0000-0000-0000603B0000}"/>
    <cellStyle name="Normal 2 3 2 4 3 2 2 2 2 2" xfId="15122" xr:uid="{00000000-0005-0000-0000-0000613B0000}"/>
    <cellStyle name="Normal 2 3 2 4 3 2 2 2 2 3" xfId="15123" xr:uid="{00000000-0005-0000-0000-0000623B0000}"/>
    <cellStyle name="Normal 2 3 2 4 3 2 2 2 3" xfId="15124" xr:uid="{00000000-0005-0000-0000-0000633B0000}"/>
    <cellStyle name="Normal 2 3 2 4 3 2 2 2 3 2" xfId="15125" xr:uid="{00000000-0005-0000-0000-0000643B0000}"/>
    <cellStyle name="Normal 2 3 2 4 3 2 2 2 4" xfId="15126" xr:uid="{00000000-0005-0000-0000-0000653B0000}"/>
    <cellStyle name="Normal 2 3 2 4 3 2 2 3" xfId="15127" xr:uid="{00000000-0005-0000-0000-0000663B0000}"/>
    <cellStyle name="Normal 2 3 2 4 3 2 2 3 2" xfId="15128" xr:uid="{00000000-0005-0000-0000-0000673B0000}"/>
    <cellStyle name="Normal 2 3 2 4 3 2 2 3 3" xfId="15129" xr:uid="{00000000-0005-0000-0000-0000683B0000}"/>
    <cellStyle name="Normal 2 3 2 4 3 2 2 4" xfId="15130" xr:uid="{00000000-0005-0000-0000-0000693B0000}"/>
    <cellStyle name="Normal 2 3 2 4 3 2 2 4 2" xfId="15131" xr:uid="{00000000-0005-0000-0000-00006A3B0000}"/>
    <cellStyle name="Normal 2 3 2 4 3 2 2 4 3" xfId="15132" xr:uid="{00000000-0005-0000-0000-00006B3B0000}"/>
    <cellStyle name="Normal 2 3 2 4 3 2 2 5" xfId="15133" xr:uid="{00000000-0005-0000-0000-00006C3B0000}"/>
    <cellStyle name="Normal 2 3 2 4 3 2 2 5 2" xfId="15134" xr:uid="{00000000-0005-0000-0000-00006D3B0000}"/>
    <cellStyle name="Normal 2 3 2 4 3 2 2 6" xfId="15135" xr:uid="{00000000-0005-0000-0000-00006E3B0000}"/>
    <cellStyle name="Normal 2 3 2 4 3 2 3" xfId="15136" xr:uid="{00000000-0005-0000-0000-00006F3B0000}"/>
    <cellStyle name="Normal 2 3 2 4 3 2 3 2" xfId="15137" xr:uid="{00000000-0005-0000-0000-0000703B0000}"/>
    <cellStyle name="Normal 2 3 2 4 3 2 3 2 2" xfId="15138" xr:uid="{00000000-0005-0000-0000-0000713B0000}"/>
    <cellStyle name="Normal 2 3 2 4 3 2 3 2 2 2" xfId="15139" xr:uid="{00000000-0005-0000-0000-0000723B0000}"/>
    <cellStyle name="Normal 2 3 2 4 3 2 3 2 3" xfId="15140" xr:uid="{00000000-0005-0000-0000-0000733B0000}"/>
    <cellStyle name="Normal 2 3 2 4 3 2 3 3" xfId="15141" xr:uid="{00000000-0005-0000-0000-0000743B0000}"/>
    <cellStyle name="Normal 2 3 2 4 3 2 3 3 2" xfId="15142" xr:uid="{00000000-0005-0000-0000-0000753B0000}"/>
    <cellStyle name="Normal 2 3 2 4 3 2 3 4" xfId="15143" xr:uid="{00000000-0005-0000-0000-0000763B0000}"/>
    <cellStyle name="Normal 2 3 2 4 3 2 4" xfId="15144" xr:uid="{00000000-0005-0000-0000-0000773B0000}"/>
    <cellStyle name="Normal 2 3 2 4 3 2 4 2" xfId="15145" xr:uid="{00000000-0005-0000-0000-0000783B0000}"/>
    <cellStyle name="Normal 2 3 2 4 3 2 4 2 2" xfId="15146" xr:uid="{00000000-0005-0000-0000-0000793B0000}"/>
    <cellStyle name="Normal 2 3 2 4 3 2 4 3" xfId="15147" xr:uid="{00000000-0005-0000-0000-00007A3B0000}"/>
    <cellStyle name="Normal 2 3 2 4 3 2 4 4" xfId="15148" xr:uid="{00000000-0005-0000-0000-00007B3B0000}"/>
    <cellStyle name="Normal 2 3 2 4 3 2 5" xfId="15149" xr:uid="{00000000-0005-0000-0000-00007C3B0000}"/>
    <cellStyle name="Normal 2 3 2 4 3 2 5 2" xfId="15150" xr:uid="{00000000-0005-0000-0000-00007D3B0000}"/>
    <cellStyle name="Normal 2 3 2 4 3 2 5 2 2" xfId="15151" xr:uid="{00000000-0005-0000-0000-00007E3B0000}"/>
    <cellStyle name="Normal 2 3 2 4 3 2 5 3" xfId="15152" xr:uid="{00000000-0005-0000-0000-00007F3B0000}"/>
    <cellStyle name="Normal 2 3 2 4 3 2 6" xfId="15153" xr:uid="{00000000-0005-0000-0000-0000803B0000}"/>
    <cellStyle name="Normal 2 3 2 4 3 2 6 2" xfId="15154" xr:uid="{00000000-0005-0000-0000-0000813B0000}"/>
    <cellStyle name="Normal 2 3 2 4 3 2 7" xfId="15155" xr:uid="{00000000-0005-0000-0000-0000823B0000}"/>
    <cellStyle name="Normal 2 3 2 4 3 2 8" xfId="15156" xr:uid="{00000000-0005-0000-0000-0000833B0000}"/>
    <cellStyle name="Normal 2 3 2 4 3 3" xfId="15157" xr:uid="{00000000-0005-0000-0000-0000843B0000}"/>
    <cellStyle name="Normal 2 3 2 4 3 3 2" xfId="15158" xr:uid="{00000000-0005-0000-0000-0000853B0000}"/>
    <cellStyle name="Normal 2 3 2 4 3 3 2 2" xfId="15159" xr:uid="{00000000-0005-0000-0000-0000863B0000}"/>
    <cellStyle name="Normal 2 3 2 4 3 3 2 2 2" xfId="15160" xr:uid="{00000000-0005-0000-0000-0000873B0000}"/>
    <cellStyle name="Normal 2 3 2 4 3 3 2 2 2 2" xfId="15161" xr:uid="{00000000-0005-0000-0000-0000883B0000}"/>
    <cellStyle name="Normal 2 3 2 4 3 3 2 2 3" xfId="15162" xr:uid="{00000000-0005-0000-0000-0000893B0000}"/>
    <cellStyle name="Normal 2 3 2 4 3 3 2 3" xfId="15163" xr:uid="{00000000-0005-0000-0000-00008A3B0000}"/>
    <cellStyle name="Normal 2 3 2 4 3 3 2 3 2" xfId="15164" xr:uid="{00000000-0005-0000-0000-00008B3B0000}"/>
    <cellStyle name="Normal 2 3 2 4 3 3 2 4" xfId="15165" xr:uid="{00000000-0005-0000-0000-00008C3B0000}"/>
    <cellStyle name="Normal 2 3 2 4 3 3 3" xfId="15166" xr:uid="{00000000-0005-0000-0000-00008D3B0000}"/>
    <cellStyle name="Normal 2 3 2 4 3 3 3 2" xfId="15167" xr:uid="{00000000-0005-0000-0000-00008E3B0000}"/>
    <cellStyle name="Normal 2 3 2 4 3 3 3 2 2" xfId="15168" xr:uid="{00000000-0005-0000-0000-00008F3B0000}"/>
    <cellStyle name="Normal 2 3 2 4 3 3 3 3" xfId="15169" xr:uid="{00000000-0005-0000-0000-0000903B0000}"/>
    <cellStyle name="Normal 2 3 2 4 3 3 3 4" xfId="15170" xr:uid="{00000000-0005-0000-0000-0000913B0000}"/>
    <cellStyle name="Normal 2 3 2 4 3 3 4" xfId="15171" xr:uid="{00000000-0005-0000-0000-0000923B0000}"/>
    <cellStyle name="Normal 2 3 2 4 3 3 4 2" xfId="15172" xr:uid="{00000000-0005-0000-0000-0000933B0000}"/>
    <cellStyle name="Normal 2 3 2 4 3 3 4 2 2" xfId="15173" xr:uid="{00000000-0005-0000-0000-0000943B0000}"/>
    <cellStyle name="Normal 2 3 2 4 3 3 4 3" xfId="15174" xr:uid="{00000000-0005-0000-0000-0000953B0000}"/>
    <cellStyle name="Normal 2 3 2 4 3 3 4 4" xfId="15175" xr:uid="{00000000-0005-0000-0000-0000963B0000}"/>
    <cellStyle name="Normal 2 3 2 4 3 3 5" xfId="15176" xr:uid="{00000000-0005-0000-0000-0000973B0000}"/>
    <cellStyle name="Normal 2 3 2 4 3 3 5 2" xfId="15177" xr:uid="{00000000-0005-0000-0000-0000983B0000}"/>
    <cellStyle name="Normal 2 3 2 4 3 3 6" xfId="15178" xr:uid="{00000000-0005-0000-0000-0000993B0000}"/>
    <cellStyle name="Normal 2 3 2 4 3 3 7" xfId="15179" xr:uid="{00000000-0005-0000-0000-00009A3B0000}"/>
    <cellStyle name="Normal 2 3 2 4 3 3 8" xfId="15180" xr:uid="{00000000-0005-0000-0000-00009B3B0000}"/>
    <cellStyle name="Normal 2 3 2 4 3 4" xfId="15181" xr:uid="{00000000-0005-0000-0000-00009C3B0000}"/>
    <cellStyle name="Normal 2 3 2 4 3 4 2" xfId="15182" xr:uid="{00000000-0005-0000-0000-00009D3B0000}"/>
    <cellStyle name="Normal 2 3 2 4 3 4 2 2" xfId="15183" xr:uid="{00000000-0005-0000-0000-00009E3B0000}"/>
    <cellStyle name="Normal 2 3 2 4 3 4 2 2 2" xfId="15184" xr:uid="{00000000-0005-0000-0000-00009F3B0000}"/>
    <cellStyle name="Normal 2 3 2 4 3 4 2 3" xfId="15185" xr:uid="{00000000-0005-0000-0000-0000A03B0000}"/>
    <cellStyle name="Normal 2 3 2 4 3 4 2 4" xfId="15186" xr:uid="{00000000-0005-0000-0000-0000A13B0000}"/>
    <cellStyle name="Normal 2 3 2 4 3 4 3" xfId="15187" xr:uid="{00000000-0005-0000-0000-0000A23B0000}"/>
    <cellStyle name="Normal 2 3 2 4 3 4 3 2" xfId="15188" xr:uid="{00000000-0005-0000-0000-0000A33B0000}"/>
    <cellStyle name="Normal 2 3 2 4 3 4 3 3" xfId="15189" xr:uid="{00000000-0005-0000-0000-0000A43B0000}"/>
    <cellStyle name="Normal 2 3 2 4 3 4 4" xfId="15190" xr:uid="{00000000-0005-0000-0000-0000A53B0000}"/>
    <cellStyle name="Normal 2 3 2 4 3 4 4 2" xfId="15191" xr:uid="{00000000-0005-0000-0000-0000A63B0000}"/>
    <cellStyle name="Normal 2 3 2 4 3 4 5" xfId="15192" xr:uid="{00000000-0005-0000-0000-0000A73B0000}"/>
    <cellStyle name="Normal 2 3 2 4 3 4 6" xfId="15193" xr:uid="{00000000-0005-0000-0000-0000A83B0000}"/>
    <cellStyle name="Normal 2 3 2 4 3 4 7" xfId="15194" xr:uid="{00000000-0005-0000-0000-0000A93B0000}"/>
    <cellStyle name="Normal 2 3 2 4 3 4 8" xfId="15195" xr:uid="{00000000-0005-0000-0000-0000AA3B0000}"/>
    <cellStyle name="Normal 2 3 2 4 3 5" xfId="15196" xr:uid="{00000000-0005-0000-0000-0000AB3B0000}"/>
    <cellStyle name="Normal 2 3 2 4 3 5 2" xfId="15197" xr:uid="{00000000-0005-0000-0000-0000AC3B0000}"/>
    <cellStyle name="Normal 2 3 2 4 3 5 2 2" xfId="15198" xr:uid="{00000000-0005-0000-0000-0000AD3B0000}"/>
    <cellStyle name="Normal 2 3 2 4 3 5 2 3" xfId="15199" xr:uid="{00000000-0005-0000-0000-0000AE3B0000}"/>
    <cellStyle name="Normal 2 3 2 4 3 5 3" xfId="15200" xr:uid="{00000000-0005-0000-0000-0000AF3B0000}"/>
    <cellStyle name="Normal 2 3 2 4 3 5 3 2" xfId="15201" xr:uid="{00000000-0005-0000-0000-0000B03B0000}"/>
    <cellStyle name="Normal 2 3 2 4 3 5 4" xfId="15202" xr:uid="{00000000-0005-0000-0000-0000B13B0000}"/>
    <cellStyle name="Normal 2 3 2 4 3 5 5" xfId="15203" xr:uid="{00000000-0005-0000-0000-0000B23B0000}"/>
    <cellStyle name="Normal 2 3 2 4 3 5 6" xfId="15204" xr:uid="{00000000-0005-0000-0000-0000B33B0000}"/>
    <cellStyle name="Normal 2 3 2 4 3 5 7" xfId="15205" xr:uid="{00000000-0005-0000-0000-0000B43B0000}"/>
    <cellStyle name="Normal 2 3 2 4 3 6" xfId="15206" xr:uid="{00000000-0005-0000-0000-0000B53B0000}"/>
    <cellStyle name="Normal 2 3 2 4 3 6 2" xfId="15207" xr:uid="{00000000-0005-0000-0000-0000B63B0000}"/>
    <cellStyle name="Normal 2 3 2 4 3 6 2 2" xfId="15208" xr:uid="{00000000-0005-0000-0000-0000B73B0000}"/>
    <cellStyle name="Normal 2 3 2 4 3 6 3" xfId="15209" xr:uid="{00000000-0005-0000-0000-0000B83B0000}"/>
    <cellStyle name="Normal 2 3 2 4 3 6 4" xfId="15210" xr:uid="{00000000-0005-0000-0000-0000B93B0000}"/>
    <cellStyle name="Normal 2 3 2 4 3 7" xfId="15211" xr:uid="{00000000-0005-0000-0000-0000BA3B0000}"/>
    <cellStyle name="Normal 2 3 2 4 3 7 2" xfId="15212" xr:uid="{00000000-0005-0000-0000-0000BB3B0000}"/>
    <cellStyle name="Normal 2 3 2 4 3 7 3" xfId="15213" xr:uid="{00000000-0005-0000-0000-0000BC3B0000}"/>
    <cellStyle name="Normal 2 3 2 4 3 8" xfId="15214" xr:uid="{00000000-0005-0000-0000-0000BD3B0000}"/>
    <cellStyle name="Normal 2 3 2 4 3 8 2" xfId="15215" xr:uid="{00000000-0005-0000-0000-0000BE3B0000}"/>
    <cellStyle name="Normal 2 3 2 4 3 9" xfId="15216" xr:uid="{00000000-0005-0000-0000-0000BF3B0000}"/>
    <cellStyle name="Normal 2 3 2 4 4" xfId="15217" xr:uid="{00000000-0005-0000-0000-0000C03B0000}"/>
    <cellStyle name="Normal 2 3 2 4 4 10" xfId="15218" xr:uid="{00000000-0005-0000-0000-0000C13B0000}"/>
    <cellStyle name="Normal 2 3 2 4 4 11" xfId="15219" xr:uid="{00000000-0005-0000-0000-0000C23B0000}"/>
    <cellStyle name="Normal 2 3 2 4 4 12" xfId="15220" xr:uid="{00000000-0005-0000-0000-0000C33B0000}"/>
    <cellStyle name="Normal 2 3 2 4 4 2" xfId="15221" xr:uid="{00000000-0005-0000-0000-0000C43B0000}"/>
    <cellStyle name="Normal 2 3 2 4 4 2 2" xfId="15222" xr:uid="{00000000-0005-0000-0000-0000C53B0000}"/>
    <cellStyle name="Normal 2 3 2 4 4 2 2 2" xfId="15223" xr:uid="{00000000-0005-0000-0000-0000C63B0000}"/>
    <cellStyle name="Normal 2 3 2 4 4 2 2 2 2" xfId="15224" xr:uid="{00000000-0005-0000-0000-0000C73B0000}"/>
    <cellStyle name="Normal 2 3 2 4 4 2 2 2 2 2" xfId="15225" xr:uid="{00000000-0005-0000-0000-0000C83B0000}"/>
    <cellStyle name="Normal 2 3 2 4 4 2 2 2 2 3" xfId="15226" xr:uid="{00000000-0005-0000-0000-0000C93B0000}"/>
    <cellStyle name="Normal 2 3 2 4 4 2 2 2 3" xfId="15227" xr:uid="{00000000-0005-0000-0000-0000CA3B0000}"/>
    <cellStyle name="Normal 2 3 2 4 4 2 2 2 3 2" xfId="15228" xr:uid="{00000000-0005-0000-0000-0000CB3B0000}"/>
    <cellStyle name="Normal 2 3 2 4 4 2 2 2 4" xfId="15229" xr:uid="{00000000-0005-0000-0000-0000CC3B0000}"/>
    <cellStyle name="Normal 2 3 2 4 4 2 2 3" xfId="15230" xr:uid="{00000000-0005-0000-0000-0000CD3B0000}"/>
    <cellStyle name="Normal 2 3 2 4 4 2 2 3 2" xfId="15231" xr:uid="{00000000-0005-0000-0000-0000CE3B0000}"/>
    <cellStyle name="Normal 2 3 2 4 4 2 2 3 3" xfId="15232" xr:uid="{00000000-0005-0000-0000-0000CF3B0000}"/>
    <cellStyle name="Normal 2 3 2 4 4 2 2 4" xfId="15233" xr:uid="{00000000-0005-0000-0000-0000D03B0000}"/>
    <cellStyle name="Normal 2 3 2 4 4 2 2 4 2" xfId="15234" xr:uid="{00000000-0005-0000-0000-0000D13B0000}"/>
    <cellStyle name="Normal 2 3 2 4 4 2 2 4 3" xfId="15235" xr:uid="{00000000-0005-0000-0000-0000D23B0000}"/>
    <cellStyle name="Normal 2 3 2 4 4 2 2 5" xfId="15236" xr:uid="{00000000-0005-0000-0000-0000D33B0000}"/>
    <cellStyle name="Normal 2 3 2 4 4 2 2 5 2" xfId="15237" xr:uid="{00000000-0005-0000-0000-0000D43B0000}"/>
    <cellStyle name="Normal 2 3 2 4 4 2 2 6" xfId="15238" xr:uid="{00000000-0005-0000-0000-0000D53B0000}"/>
    <cellStyle name="Normal 2 3 2 4 4 2 3" xfId="15239" xr:uid="{00000000-0005-0000-0000-0000D63B0000}"/>
    <cellStyle name="Normal 2 3 2 4 4 2 3 2" xfId="15240" xr:uid="{00000000-0005-0000-0000-0000D73B0000}"/>
    <cellStyle name="Normal 2 3 2 4 4 2 3 2 2" xfId="15241" xr:uid="{00000000-0005-0000-0000-0000D83B0000}"/>
    <cellStyle name="Normal 2 3 2 4 4 2 3 2 2 2" xfId="15242" xr:uid="{00000000-0005-0000-0000-0000D93B0000}"/>
    <cellStyle name="Normal 2 3 2 4 4 2 3 2 3" xfId="15243" xr:uid="{00000000-0005-0000-0000-0000DA3B0000}"/>
    <cellStyle name="Normal 2 3 2 4 4 2 3 3" xfId="15244" xr:uid="{00000000-0005-0000-0000-0000DB3B0000}"/>
    <cellStyle name="Normal 2 3 2 4 4 2 3 3 2" xfId="15245" xr:uid="{00000000-0005-0000-0000-0000DC3B0000}"/>
    <cellStyle name="Normal 2 3 2 4 4 2 3 4" xfId="15246" xr:uid="{00000000-0005-0000-0000-0000DD3B0000}"/>
    <cellStyle name="Normal 2 3 2 4 4 2 4" xfId="15247" xr:uid="{00000000-0005-0000-0000-0000DE3B0000}"/>
    <cellStyle name="Normal 2 3 2 4 4 2 4 2" xfId="15248" xr:uid="{00000000-0005-0000-0000-0000DF3B0000}"/>
    <cellStyle name="Normal 2 3 2 4 4 2 4 2 2" xfId="15249" xr:uid="{00000000-0005-0000-0000-0000E03B0000}"/>
    <cellStyle name="Normal 2 3 2 4 4 2 4 3" xfId="15250" xr:uid="{00000000-0005-0000-0000-0000E13B0000}"/>
    <cellStyle name="Normal 2 3 2 4 4 2 4 4" xfId="15251" xr:uid="{00000000-0005-0000-0000-0000E23B0000}"/>
    <cellStyle name="Normal 2 3 2 4 4 2 5" xfId="15252" xr:uid="{00000000-0005-0000-0000-0000E33B0000}"/>
    <cellStyle name="Normal 2 3 2 4 4 2 5 2" xfId="15253" xr:uid="{00000000-0005-0000-0000-0000E43B0000}"/>
    <cellStyle name="Normal 2 3 2 4 4 2 5 2 2" xfId="15254" xr:uid="{00000000-0005-0000-0000-0000E53B0000}"/>
    <cellStyle name="Normal 2 3 2 4 4 2 5 3" xfId="15255" xr:uid="{00000000-0005-0000-0000-0000E63B0000}"/>
    <cellStyle name="Normal 2 3 2 4 4 2 6" xfId="15256" xr:uid="{00000000-0005-0000-0000-0000E73B0000}"/>
    <cellStyle name="Normal 2 3 2 4 4 2 6 2" xfId="15257" xr:uid="{00000000-0005-0000-0000-0000E83B0000}"/>
    <cellStyle name="Normal 2 3 2 4 4 2 7" xfId="15258" xr:uid="{00000000-0005-0000-0000-0000E93B0000}"/>
    <cellStyle name="Normal 2 3 2 4 4 2 8" xfId="15259" xr:uid="{00000000-0005-0000-0000-0000EA3B0000}"/>
    <cellStyle name="Normal 2 3 2 4 4 3" xfId="15260" xr:uid="{00000000-0005-0000-0000-0000EB3B0000}"/>
    <cellStyle name="Normal 2 3 2 4 4 3 2" xfId="15261" xr:uid="{00000000-0005-0000-0000-0000EC3B0000}"/>
    <cellStyle name="Normal 2 3 2 4 4 3 2 2" xfId="15262" xr:uid="{00000000-0005-0000-0000-0000ED3B0000}"/>
    <cellStyle name="Normal 2 3 2 4 4 3 2 2 2" xfId="15263" xr:uid="{00000000-0005-0000-0000-0000EE3B0000}"/>
    <cellStyle name="Normal 2 3 2 4 4 3 2 2 2 2" xfId="15264" xr:uid="{00000000-0005-0000-0000-0000EF3B0000}"/>
    <cellStyle name="Normal 2 3 2 4 4 3 2 2 3" xfId="15265" xr:uid="{00000000-0005-0000-0000-0000F03B0000}"/>
    <cellStyle name="Normal 2 3 2 4 4 3 2 3" xfId="15266" xr:uid="{00000000-0005-0000-0000-0000F13B0000}"/>
    <cellStyle name="Normal 2 3 2 4 4 3 2 3 2" xfId="15267" xr:uid="{00000000-0005-0000-0000-0000F23B0000}"/>
    <cellStyle name="Normal 2 3 2 4 4 3 2 4" xfId="15268" xr:uid="{00000000-0005-0000-0000-0000F33B0000}"/>
    <cellStyle name="Normal 2 3 2 4 4 3 3" xfId="15269" xr:uid="{00000000-0005-0000-0000-0000F43B0000}"/>
    <cellStyle name="Normal 2 3 2 4 4 3 3 2" xfId="15270" xr:uid="{00000000-0005-0000-0000-0000F53B0000}"/>
    <cellStyle name="Normal 2 3 2 4 4 3 3 2 2" xfId="15271" xr:uid="{00000000-0005-0000-0000-0000F63B0000}"/>
    <cellStyle name="Normal 2 3 2 4 4 3 3 3" xfId="15272" xr:uid="{00000000-0005-0000-0000-0000F73B0000}"/>
    <cellStyle name="Normal 2 3 2 4 4 3 3 4" xfId="15273" xr:uid="{00000000-0005-0000-0000-0000F83B0000}"/>
    <cellStyle name="Normal 2 3 2 4 4 3 4" xfId="15274" xr:uid="{00000000-0005-0000-0000-0000F93B0000}"/>
    <cellStyle name="Normal 2 3 2 4 4 3 4 2" xfId="15275" xr:uid="{00000000-0005-0000-0000-0000FA3B0000}"/>
    <cellStyle name="Normal 2 3 2 4 4 3 4 2 2" xfId="15276" xr:uid="{00000000-0005-0000-0000-0000FB3B0000}"/>
    <cellStyle name="Normal 2 3 2 4 4 3 4 3" xfId="15277" xr:uid="{00000000-0005-0000-0000-0000FC3B0000}"/>
    <cellStyle name="Normal 2 3 2 4 4 3 4 4" xfId="15278" xr:uid="{00000000-0005-0000-0000-0000FD3B0000}"/>
    <cellStyle name="Normal 2 3 2 4 4 3 5" xfId="15279" xr:uid="{00000000-0005-0000-0000-0000FE3B0000}"/>
    <cellStyle name="Normal 2 3 2 4 4 3 5 2" xfId="15280" xr:uid="{00000000-0005-0000-0000-0000FF3B0000}"/>
    <cellStyle name="Normal 2 3 2 4 4 3 6" xfId="15281" xr:uid="{00000000-0005-0000-0000-0000003C0000}"/>
    <cellStyle name="Normal 2 3 2 4 4 3 7" xfId="15282" xr:uid="{00000000-0005-0000-0000-0000013C0000}"/>
    <cellStyle name="Normal 2 3 2 4 4 3 8" xfId="15283" xr:uid="{00000000-0005-0000-0000-0000023C0000}"/>
    <cellStyle name="Normal 2 3 2 4 4 4" xfId="15284" xr:uid="{00000000-0005-0000-0000-0000033C0000}"/>
    <cellStyle name="Normal 2 3 2 4 4 4 2" xfId="15285" xr:uid="{00000000-0005-0000-0000-0000043C0000}"/>
    <cellStyle name="Normal 2 3 2 4 4 4 2 2" xfId="15286" xr:uid="{00000000-0005-0000-0000-0000053C0000}"/>
    <cellStyle name="Normal 2 3 2 4 4 4 2 2 2" xfId="15287" xr:uid="{00000000-0005-0000-0000-0000063C0000}"/>
    <cellStyle name="Normal 2 3 2 4 4 4 2 3" xfId="15288" xr:uid="{00000000-0005-0000-0000-0000073C0000}"/>
    <cellStyle name="Normal 2 3 2 4 4 4 2 4" xfId="15289" xr:uid="{00000000-0005-0000-0000-0000083C0000}"/>
    <cellStyle name="Normal 2 3 2 4 4 4 3" xfId="15290" xr:uid="{00000000-0005-0000-0000-0000093C0000}"/>
    <cellStyle name="Normal 2 3 2 4 4 4 3 2" xfId="15291" xr:uid="{00000000-0005-0000-0000-00000A3C0000}"/>
    <cellStyle name="Normal 2 3 2 4 4 4 3 3" xfId="15292" xr:uid="{00000000-0005-0000-0000-00000B3C0000}"/>
    <cellStyle name="Normal 2 3 2 4 4 4 4" xfId="15293" xr:uid="{00000000-0005-0000-0000-00000C3C0000}"/>
    <cellStyle name="Normal 2 3 2 4 4 4 4 2" xfId="15294" xr:uid="{00000000-0005-0000-0000-00000D3C0000}"/>
    <cellStyle name="Normal 2 3 2 4 4 4 5" xfId="15295" xr:uid="{00000000-0005-0000-0000-00000E3C0000}"/>
    <cellStyle name="Normal 2 3 2 4 4 4 6" xfId="15296" xr:uid="{00000000-0005-0000-0000-00000F3C0000}"/>
    <cellStyle name="Normal 2 3 2 4 4 4 7" xfId="15297" xr:uid="{00000000-0005-0000-0000-0000103C0000}"/>
    <cellStyle name="Normal 2 3 2 4 4 4 8" xfId="15298" xr:uid="{00000000-0005-0000-0000-0000113C0000}"/>
    <cellStyle name="Normal 2 3 2 4 4 5" xfId="15299" xr:uid="{00000000-0005-0000-0000-0000123C0000}"/>
    <cellStyle name="Normal 2 3 2 4 4 5 2" xfId="15300" xr:uid="{00000000-0005-0000-0000-0000133C0000}"/>
    <cellStyle name="Normal 2 3 2 4 4 5 2 2" xfId="15301" xr:uid="{00000000-0005-0000-0000-0000143C0000}"/>
    <cellStyle name="Normal 2 3 2 4 4 5 2 3" xfId="15302" xr:uid="{00000000-0005-0000-0000-0000153C0000}"/>
    <cellStyle name="Normal 2 3 2 4 4 5 3" xfId="15303" xr:uid="{00000000-0005-0000-0000-0000163C0000}"/>
    <cellStyle name="Normal 2 3 2 4 4 5 3 2" xfId="15304" xr:uid="{00000000-0005-0000-0000-0000173C0000}"/>
    <cellStyle name="Normal 2 3 2 4 4 5 4" xfId="15305" xr:uid="{00000000-0005-0000-0000-0000183C0000}"/>
    <cellStyle name="Normal 2 3 2 4 4 5 5" xfId="15306" xr:uid="{00000000-0005-0000-0000-0000193C0000}"/>
    <cellStyle name="Normal 2 3 2 4 4 5 6" xfId="15307" xr:uid="{00000000-0005-0000-0000-00001A3C0000}"/>
    <cellStyle name="Normal 2 3 2 4 4 5 7" xfId="15308" xr:uid="{00000000-0005-0000-0000-00001B3C0000}"/>
    <cellStyle name="Normal 2 3 2 4 4 6" xfId="15309" xr:uid="{00000000-0005-0000-0000-00001C3C0000}"/>
    <cellStyle name="Normal 2 3 2 4 4 6 2" xfId="15310" xr:uid="{00000000-0005-0000-0000-00001D3C0000}"/>
    <cellStyle name="Normal 2 3 2 4 4 6 2 2" xfId="15311" xr:uid="{00000000-0005-0000-0000-00001E3C0000}"/>
    <cellStyle name="Normal 2 3 2 4 4 6 3" xfId="15312" xr:uid="{00000000-0005-0000-0000-00001F3C0000}"/>
    <cellStyle name="Normal 2 3 2 4 4 6 4" xfId="15313" xr:uid="{00000000-0005-0000-0000-0000203C0000}"/>
    <cellStyle name="Normal 2 3 2 4 4 7" xfId="15314" xr:uid="{00000000-0005-0000-0000-0000213C0000}"/>
    <cellStyle name="Normal 2 3 2 4 4 7 2" xfId="15315" xr:uid="{00000000-0005-0000-0000-0000223C0000}"/>
    <cellStyle name="Normal 2 3 2 4 4 7 3" xfId="15316" xr:uid="{00000000-0005-0000-0000-0000233C0000}"/>
    <cellStyle name="Normal 2 3 2 4 4 8" xfId="15317" xr:uid="{00000000-0005-0000-0000-0000243C0000}"/>
    <cellStyle name="Normal 2 3 2 4 4 8 2" xfId="15318" xr:uid="{00000000-0005-0000-0000-0000253C0000}"/>
    <cellStyle name="Normal 2 3 2 4 4 9" xfId="15319" xr:uid="{00000000-0005-0000-0000-0000263C0000}"/>
    <cellStyle name="Normal 2 3 2 4 5" xfId="15320" xr:uid="{00000000-0005-0000-0000-0000273C0000}"/>
    <cellStyle name="Normal 2 3 2 4 5 2" xfId="15321" xr:uid="{00000000-0005-0000-0000-0000283C0000}"/>
    <cellStyle name="Normal 2 3 2 4 5 2 2" xfId="15322" xr:uid="{00000000-0005-0000-0000-0000293C0000}"/>
    <cellStyle name="Normal 2 3 2 4 5 2 2 2" xfId="15323" xr:uid="{00000000-0005-0000-0000-00002A3C0000}"/>
    <cellStyle name="Normal 2 3 2 4 5 2 2 2 2" xfId="15324" xr:uid="{00000000-0005-0000-0000-00002B3C0000}"/>
    <cellStyle name="Normal 2 3 2 4 5 2 2 2 3" xfId="15325" xr:uid="{00000000-0005-0000-0000-00002C3C0000}"/>
    <cellStyle name="Normal 2 3 2 4 5 2 2 3" xfId="15326" xr:uid="{00000000-0005-0000-0000-00002D3C0000}"/>
    <cellStyle name="Normal 2 3 2 4 5 2 2 3 2" xfId="15327" xr:uid="{00000000-0005-0000-0000-00002E3C0000}"/>
    <cellStyle name="Normal 2 3 2 4 5 2 2 4" xfId="15328" xr:uid="{00000000-0005-0000-0000-00002F3C0000}"/>
    <cellStyle name="Normal 2 3 2 4 5 2 3" xfId="15329" xr:uid="{00000000-0005-0000-0000-0000303C0000}"/>
    <cellStyle name="Normal 2 3 2 4 5 2 3 2" xfId="15330" xr:uid="{00000000-0005-0000-0000-0000313C0000}"/>
    <cellStyle name="Normal 2 3 2 4 5 2 3 3" xfId="15331" xr:uid="{00000000-0005-0000-0000-0000323C0000}"/>
    <cellStyle name="Normal 2 3 2 4 5 2 4" xfId="15332" xr:uid="{00000000-0005-0000-0000-0000333C0000}"/>
    <cellStyle name="Normal 2 3 2 4 5 2 4 2" xfId="15333" xr:uid="{00000000-0005-0000-0000-0000343C0000}"/>
    <cellStyle name="Normal 2 3 2 4 5 2 4 3" xfId="15334" xr:uid="{00000000-0005-0000-0000-0000353C0000}"/>
    <cellStyle name="Normal 2 3 2 4 5 2 5" xfId="15335" xr:uid="{00000000-0005-0000-0000-0000363C0000}"/>
    <cellStyle name="Normal 2 3 2 4 5 2 5 2" xfId="15336" xr:uid="{00000000-0005-0000-0000-0000373C0000}"/>
    <cellStyle name="Normal 2 3 2 4 5 2 6" xfId="15337" xr:uid="{00000000-0005-0000-0000-0000383C0000}"/>
    <cellStyle name="Normal 2 3 2 4 5 3" xfId="15338" xr:uid="{00000000-0005-0000-0000-0000393C0000}"/>
    <cellStyle name="Normal 2 3 2 4 5 3 2" xfId="15339" xr:uid="{00000000-0005-0000-0000-00003A3C0000}"/>
    <cellStyle name="Normal 2 3 2 4 5 3 2 2" xfId="15340" xr:uid="{00000000-0005-0000-0000-00003B3C0000}"/>
    <cellStyle name="Normal 2 3 2 4 5 3 2 2 2" xfId="15341" xr:uid="{00000000-0005-0000-0000-00003C3C0000}"/>
    <cellStyle name="Normal 2 3 2 4 5 3 2 3" xfId="15342" xr:uid="{00000000-0005-0000-0000-00003D3C0000}"/>
    <cellStyle name="Normal 2 3 2 4 5 3 3" xfId="15343" xr:uid="{00000000-0005-0000-0000-00003E3C0000}"/>
    <cellStyle name="Normal 2 3 2 4 5 3 3 2" xfId="15344" xr:uid="{00000000-0005-0000-0000-00003F3C0000}"/>
    <cellStyle name="Normal 2 3 2 4 5 3 4" xfId="15345" xr:uid="{00000000-0005-0000-0000-0000403C0000}"/>
    <cellStyle name="Normal 2 3 2 4 5 4" xfId="15346" xr:uid="{00000000-0005-0000-0000-0000413C0000}"/>
    <cellStyle name="Normal 2 3 2 4 5 4 2" xfId="15347" xr:uid="{00000000-0005-0000-0000-0000423C0000}"/>
    <cellStyle name="Normal 2 3 2 4 5 4 2 2" xfId="15348" xr:uid="{00000000-0005-0000-0000-0000433C0000}"/>
    <cellStyle name="Normal 2 3 2 4 5 4 3" xfId="15349" xr:uid="{00000000-0005-0000-0000-0000443C0000}"/>
    <cellStyle name="Normal 2 3 2 4 5 4 4" xfId="15350" xr:uid="{00000000-0005-0000-0000-0000453C0000}"/>
    <cellStyle name="Normal 2 3 2 4 5 5" xfId="15351" xr:uid="{00000000-0005-0000-0000-0000463C0000}"/>
    <cellStyle name="Normal 2 3 2 4 5 5 2" xfId="15352" xr:uid="{00000000-0005-0000-0000-0000473C0000}"/>
    <cellStyle name="Normal 2 3 2 4 5 5 2 2" xfId="15353" xr:uid="{00000000-0005-0000-0000-0000483C0000}"/>
    <cellStyle name="Normal 2 3 2 4 5 5 3" xfId="15354" xr:uid="{00000000-0005-0000-0000-0000493C0000}"/>
    <cellStyle name="Normal 2 3 2 4 5 6" xfId="15355" xr:uid="{00000000-0005-0000-0000-00004A3C0000}"/>
    <cellStyle name="Normal 2 3 2 4 5 6 2" xfId="15356" xr:uid="{00000000-0005-0000-0000-00004B3C0000}"/>
    <cellStyle name="Normal 2 3 2 4 5 7" xfId="15357" xr:uid="{00000000-0005-0000-0000-00004C3C0000}"/>
    <cellStyle name="Normal 2 3 2 4 5 8" xfId="15358" xr:uid="{00000000-0005-0000-0000-00004D3C0000}"/>
    <cellStyle name="Normal 2 3 2 4 6" xfId="15359" xr:uid="{00000000-0005-0000-0000-00004E3C0000}"/>
    <cellStyle name="Normal 2 3 2 4 6 2" xfId="15360" xr:uid="{00000000-0005-0000-0000-00004F3C0000}"/>
    <cellStyle name="Normal 2 3 2 4 6 2 2" xfId="15361" xr:uid="{00000000-0005-0000-0000-0000503C0000}"/>
    <cellStyle name="Normal 2 3 2 4 6 2 2 2" xfId="15362" xr:uid="{00000000-0005-0000-0000-0000513C0000}"/>
    <cellStyle name="Normal 2 3 2 4 6 2 2 2 2" xfId="15363" xr:uid="{00000000-0005-0000-0000-0000523C0000}"/>
    <cellStyle name="Normal 2 3 2 4 6 2 2 3" xfId="15364" xr:uid="{00000000-0005-0000-0000-0000533C0000}"/>
    <cellStyle name="Normal 2 3 2 4 6 2 3" xfId="15365" xr:uid="{00000000-0005-0000-0000-0000543C0000}"/>
    <cellStyle name="Normal 2 3 2 4 6 2 3 2" xfId="15366" xr:uid="{00000000-0005-0000-0000-0000553C0000}"/>
    <cellStyle name="Normal 2 3 2 4 6 2 4" xfId="15367" xr:uid="{00000000-0005-0000-0000-0000563C0000}"/>
    <cellStyle name="Normal 2 3 2 4 6 3" xfId="15368" xr:uid="{00000000-0005-0000-0000-0000573C0000}"/>
    <cellStyle name="Normal 2 3 2 4 6 3 2" xfId="15369" xr:uid="{00000000-0005-0000-0000-0000583C0000}"/>
    <cellStyle name="Normal 2 3 2 4 6 3 2 2" xfId="15370" xr:uid="{00000000-0005-0000-0000-0000593C0000}"/>
    <cellStyle name="Normal 2 3 2 4 6 3 3" xfId="15371" xr:uid="{00000000-0005-0000-0000-00005A3C0000}"/>
    <cellStyle name="Normal 2 3 2 4 6 3 4" xfId="15372" xr:uid="{00000000-0005-0000-0000-00005B3C0000}"/>
    <cellStyle name="Normal 2 3 2 4 6 4" xfId="15373" xr:uid="{00000000-0005-0000-0000-00005C3C0000}"/>
    <cellStyle name="Normal 2 3 2 4 6 4 2" xfId="15374" xr:uid="{00000000-0005-0000-0000-00005D3C0000}"/>
    <cellStyle name="Normal 2 3 2 4 6 4 2 2" xfId="15375" xr:uid="{00000000-0005-0000-0000-00005E3C0000}"/>
    <cellStyle name="Normal 2 3 2 4 6 4 3" xfId="15376" xr:uid="{00000000-0005-0000-0000-00005F3C0000}"/>
    <cellStyle name="Normal 2 3 2 4 6 4 4" xfId="15377" xr:uid="{00000000-0005-0000-0000-0000603C0000}"/>
    <cellStyle name="Normal 2 3 2 4 6 5" xfId="15378" xr:uid="{00000000-0005-0000-0000-0000613C0000}"/>
    <cellStyle name="Normal 2 3 2 4 6 5 2" xfId="15379" xr:uid="{00000000-0005-0000-0000-0000623C0000}"/>
    <cellStyle name="Normal 2 3 2 4 6 6" xfId="15380" xr:uid="{00000000-0005-0000-0000-0000633C0000}"/>
    <cellStyle name="Normal 2 3 2 4 6 7" xfId="15381" xr:uid="{00000000-0005-0000-0000-0000643C0000}"/>
    <cellStyle name="Normal 2 3 2 4 6 8" xfId="15382" xr:uid="{00000000-0005-0000-0000-0000653C0000}"/>
    <cellStyle name="Normal 2 3 2 4 7" xfId="15383" xr:uid="{00000000-0005-0000-0000-0000663C0000}"/>
    <cellStyle name="Normal 2 3 2 4 7 2" xfId="15384" xr:uid="{00000000-0005-0000-0000-0000673C0000}"/>
    <cellStyle name="Normal 2 3 2 4 7 2 2" xfId="15385" xr:uid="{00000000-0005-0000-0000-0000683C0000}"/>
    <cellStyle name="Normal 2 3 2 4 7 2 2 2" xfId="15386" xr:uid="{00000000-0005-0000-0000-0000693C0000}"/>
    <cellStyle name="Normal 2 3 2 4 7 2 3" xfId="15387" xr:uid="{00000000-0005-0000-0000-00006A3C0000}"/>
    <cellStyle name="Normal 2 3 2 4 7 2 4" xfId="15388" xr:uid="{00000000-0005-0000-0000-00006B3C0000}"/>
    <cellStyle name="Normal 2 3 2 4 7 3" xfId="15389" xr:uid="{00000000-0005-0000-0000-00006C3C0000}"/>
    <cellStyle name="Normal 2 3 2 4 7 3 2" xfId="15390" xr:uid="{00000000-0005-0000-0000-00006D3C0000}"/>
    <cellStyle name="Normal 2 3 2 4 7 3 3" xfId="15391" xr:uid="{00000000-0005-0000-0000-00006E3C0000}"/>
    <cellStyle name="Normal 2 3 2 4 7 4" xfId="15392" xr:uid="{00000000-0005-0000-0000-00006F3C0000}"/>
    <cellStyle name="Normal 2 3 2 4 7 4 2" xfId="15393" xr:uid="{00000000-0005-0000-0000-0000703C0000}"/>
    <cellStyle name="Normal 2 3 2 4 7 5" xfId="15394" xr:uid="{00000000-0005-0000-0000-0000713C0000}"/>
    <cellStyle name="Normal 2 3 2 4 7 6" xfId="15395" xr:uid="{00000000-0005-0000-0000-0000723C0000}"/>
    <cellStyle name="Normal 2 3 2 4 7 7" xfId="15396" xr:uid="{00000000-0005-0000-0000-0000733C0000}"/>
    <cellStyle name="Normal 2 3 2 4 7 8" xfId="15397" xr:uid="{00000000-0005-0000-0000-0000743C0000}"/>
    <cellStyle name="Normal 2 3 2 4 8" xfId="15398" xr:uid="{00000000-0005-0000-0000-0000753C0000}"/>
    <cellStyle name="Normal 2 3 2 4 8 2" xfId="15399" xr:uid="{00000000-0005-0000-0000-0000763C0000}"/>
    <cellStyle name="Normal 2 3 2 4 8 2 2" xfId="15400" xr:uid="{00000000-0005-0000-0000-0000773C0000}"/>
    <cellStyle name="Normal 2 3 2 4 8 2 3" xfId="15401" xr:uid="{00000000-0005-0000-0000-0000783C0000}"/>
    <cellStyle name="Normal 2 3 2 4 8 3" xfId="15402" xr:uid="{00000000-0005-0000-0000-0000793C0000}"/>
    <cellStyle name="Normal 2 3 2 4 8 3 2" xfId="15403" xr:uid="{00000000-0005-0000-0000-00007A3C0000}"/>
    <cellStyle name="Normal 2 3 2 4 8 4" xfId="15404" xr:uid="{00000000-0005-0000-0000-00007B3C0000}"/>
    <cellStyle name="Normal 2 3 2 4 8 5" xfId="15405" xr:uid="{00000000-0005-0000-0000-00007C3C0000}"/>
    <cellStyle name="Normal 2 3 2 4 8 6" xfId="15406" xr:uid="{00000000-0005-0000-0000-00007D3C0000}"/>
    <cellStyle name="Normal 2 3 2 4 8 7" xfId="15407" xr:uid="{00000000-0005-0000-0000-00007E3C0000}"/>
    <cellStyle name="Normal 2 3 2 4 9" xfId="15408" xr:uid="{00000000-0005-0000-0000-00007F3C0000}"/>
    <cellStyle name="Normal 2 3 2 4 9 2" xfId="15409" xr:uid="{00000000-0005-0000-0000-0000803C0000}"/>
    <cellStyle name="Normal 2 3 2 4 9 2 2" xfId="15410" xr:uid="{00000000-0005-0000-0000-0000813C0000}"/>
    <cellStyle name="Normal 2 3 2 4 9 3" xfId="15411" xr:uid="{00000000-0005-0000-0000-0000823C0000}"/>
    <cellStyle name="Normal 2 3 2 4 9 4" xfId="15412" xr:uid="{00000000-0005-0000-0000-0000833C0000}"/>
    <cellStyle name="Normal 2 3 2 5" xfId="15413" xr:uid="{00000000-0005-0000-0000-0000843C0000}"/>
    <cellStyle name="Normal 2 3 2 5 10" xfId="15414" xr:uid="{00000000-0005-0000-0000-0000853C0000}"/>
    <cellStyle name="Normal 2 3 2 5 10 2" xfId="15415" xr:uid="{00000000-0005-0000-0000-0000863C0000}"/>
    <cellStyle name="Normal 2 3 2 5 11" xfId="15416" xr:uid="{00000000-0005-0000-0000-0000873C0000}"/>
    <cellStyle name="Normal 2 3 2 5 12" xfId="15417" xr:uid="{00000000-0005-0000-0000-0000883C0000}"/>
    <cellStyle name="Normal 2 3 2 5 13" xfId="15418" xr:uid="{00000000-0005-0000-0000-0000893C0000}"/>
    <cellStyle name="Normal 2 3 2 5 14" xfId="15419" xr:uid="{00000000-0005-0000-0000-00008A3C0000}"/>
    <cellStyle name="Normal 2 3 2 5 2" xfId="15420" xr:uid="{00000000-0005-0000-0000-00008B3C0000}"/>
    <cellStyle name="Normal 2 3 2 5 2 10" xfId="15421" xr:uid="{00000000-0005-0000-0000-00008C3C0000}"/>
    <cellStyle name="Normal 2 3 2 5 2 11" xfId="15422" xr:uid="{00000000-0005-0000-0000-00008D3C0000}"/>
    <cellStyle name="Normal 2 3 2 5 2 12" xfId="15423" xr:uid="{00000000-0005-0000-0000-00008E3C0000}"/>
    <cellStyle name="Normal 2 3 2 5 2 2" xfId="15424" xr:uid="{00000000-0005-0000-0000-00008F3C0000}"/>
    <cellStyle name="Normal 2 3 2 5 2 2 2" xfId="15425" xr:uid="{00000000-0005-0000-0000-0000903C0000}"/>
    <cellStyle name="Normal 2 3 2 5 2 2 2 2" xfId="15426" xr:uid="{00000000-0005-0000-0000-0000913C0000}"/>
    <cellStyle name="Normal 2 3 2 5 2 2 2 2 2" xfId="15427" xr:uid="{00000000-0005-0000-0000-0000923C0000}"/>
    <cellStyle name="Normal 2 3 2 5 2 2 2 2 2 2" xfId="15428" xr:uid="{00000000-0005-0000-0000-0000933C0000}"/>
    <cellStyle name="Normal 2 3 2 5 2 2 2 2 3" xfId="15429" xr:uid="{00000000-0005-0000-0000-0000943C0000}"/>
    <cellStyle name="Normal 2 3 2 5 2 2 2 3" xfId="15430" xr:uid="{00000000-0005-0000-0000-0000953C0000}"/>
    <cellStyle name="Normal 2 3 2 5 2 2 2 3 2" xfId="15431" xr:uid="{00000000-0005-0000-0000-0000963C0000}"/>
    <cellStyle name="Normal 2 3 2 5 2 2 2 4" xfId="15432" xr:uid="{00000000-0005-0000-0000-0000973C0000}"/>
    <cellStyle name="Normal 2 3 2 5 2 2 3" xfId="15433" xr:uid="{00000000-0005-0000-0000-0000983C0000}"/>
    <cellStyle name="Normal 2 3 2 5 2 2 3 2" xfId="15434" xr:uid="{00000000-0005-0000-0000-0000993C0000}"/>
    <cellStyle name="Normal 2 3 2 5 2 2 3 2 2" xfId="15435" xr:uid="{00000000-0005-0000-0000-00009A3C0000}"/>
    <cellStyle name="Normal 2 3 2 5 2 2 3 3" xfId="15436" xr:uid="{00000000-0005-0000-0000-00009B3C0000}"/>
    <cellStyle name="Normal 2 3 2 5 2 2 3 4" xfId="15437" xr:uid="{00000000-0005-0000-0000-00009C3C0000}"/>
    <cellStyle name="Normal 2 3 2 5 2 2 4" xfId="15438" xr:uid="{00000000-0005-0000-0000-00009D3C0000}"/>
    <cellStyle name="Normal 2 3 2 5 2 2 4 2" xfId="15439" xr:uid="{00000000-0005-0000-0000-00009E3C0000}"/>
    <cellStyle name="Normal 2 3 2 5 2 2 4 2 2" xfId="15440" xr:uid="{00000000-0005-0000-0000-00009F3C0000}"/>
    <cellStyle name="Normal 2 3 2 5 2 2 4 3" xfId="15441" xr:uid="{00000000-0005-0000-0000-0000A03C0000}"/>
    <cellStyle name="Normal 2 3 2 5 2 2 4 4" xfId="15442" xr:uid="{00000000-0005-0000-0000-0000A13C0000}"/>
    <cellStyle name="Normal 2 3 2 5 2 2 5" xfId="15443" xr:uid="{00000000-0005-0000-0000-0000A23C0000}"/>
    <cellStyle name="Normal 2 3 2 5 2 2 5 2" xfId="15444" xr:uid="{00000000-0005-0000-0000-0000A33C0000}"/>
    <cellStyle name="Normal 2 3 2 5 2 2 6" xfId="15445" xr:uid="{00000000-0005-0000-0000-0000A43C0000}"/>
    <cellStyle name="Normal 2 3 2 5 2 2 7" xfId="15446" xr:uid="{00000000-0005-0000-0000-0000A53C0000}"/>
    <cellStyle name="Normal 2 3 2 5 2 2 8" xfId="15447" xr:uid="{00000000-0005-0000-0000-0000A63C0000}"/>
    <cellStyle name="Normal 2 3 2 5 2 3" xfId="15448" xr:uid="{00000000-0005-0000-0000-0000A73C0000}"/>
    <cellStyle name="Normal 2 3 2 5 2 3 2" xfId="15449" xr:uid="{00000000-0005-0000-0000-0000A83C0000}"/>
    <cellStyle name="Normal 2 3 2 5 2 3 2 2" xfId="15450" xr:uid="{00000000-0005-0000-0000-0000A93C0000}"/>
    <cellStyle name="Normal 2 3 2 5 2 3 2 2 2" xfId="15451" xr:uid="{00000000-0005-0000-0000-0000AA3C0000}"/>
    <cellStyle name="Normal 2 3 2 5 2 3 2 3" xfId="15452" xr:uid="{00000000-0005-0000-0000-0000AB3C0000}"/>
    <cellStyle name="Normal 2 3 2 5 2 3 2 4" xfId="15453" xr:uid="{00000000-0005-0000-0000-0000AC3C0000}"/>
    <cellStyle name="Normal 2 3 2 5 2 3 3" xfId="15454" xr:uid="{00000000-0005-0000-0000-0000AD3C0000}"/>
    <cellStyle name="Normal 2 3 2 5 2 3 3 2" xfId="15455" xr:uid="{00000000-0005-0000-0000-0000AE3C0000}"/>
    <cellStyle name="Normal 2 3 2 5 2 3 3 3" xfId="15456" xr:uid="{00000000-0005-0000-0000-0000AF3C0000}"/>
    <cellStyle name="Normal 2 3 2 5 2 3 4" xfId="15457" xr:uid="{00000000-0005-0000-0000-0000B03C0000}"/>
    <cellStyle name="Normal 2 3 2 5 2 3 4 2" xfId="15458" xr:uid="{00000000-0005-0000-0000-0000B13C0000}"/>
    <cellStyle name="Normal 2 3 2 5 2 3 5" xfId="15459" xr:uid="{00000000-0005-0000-0000-0000B23C0000}"/>
    <cellStyle name="Normal 2 3 2 5 2 3 6" xfId="15460" xr:uid="{00000000-0005-0000-0000-0000B33C0000}"/>
    <cellStyle name="Normal 2 3 2 5 2 3 7" xfId="15461" xr:uid="{00000000-0005-0000-0000-0000B43C0000}"/>
    <cellStyle name="Normal 2 3 2 5 2 3 8" xfId="15462" xr:uid="{00000000-0005-0000-0000-0000B53C0000}"/>
    <cellStyle name="Normal 2 3 2 5 2 4" xfId="15463" xr:uid="{00000000-0005-0000-0000-0000B63C0000}"/>
    <cellStyle name="Normal 2 3 2 5 2 4 2" xfId="15464" xr:uid="{00000000-0005-0000-0000-0000B73C0000}"/>
    <cellStyle name="Normal 2 3 2 5 2 4 2 2" xfId="15465" xr:uid="{00000000-0005-0000-0000-0000B83C0000}"/>
    <cellStyle name="Normal 2 3 2 5 2 4 2 3" xfId="15466" xr:uid="{00000000-0005-0000-0000-0000B93C0000}"/>
    <cellStyle name="Normal 2 3 2 5 2 4 3" xfId="15467" xr:uid="{00000000-0005-0000-0000-0000BA3C0000}"/>
    <cellStyle name="Normal 2 3 2 5 2 4 3 2" xfId="15468" xr:uid="{00000000-0005-0000-0000-0000BB3C0000}"/>
    <cellStyle name="Normal 2 3 2 5 2 4 4" xfId="15469" xr:uid="{00000000-0005-0000-0000-0000BC3C0000}"/>
    <cellStyle name="Normal 2 3 2 5 2 4 4 2" xfId="15470" xr:uid="{00000000-0005-0000-0000-0000BD3C0000}"/>
    <cellStyle name="Normal 2 3 2 5 2 4 5" xfId="15471" xr:uid="{00000000-0005-0000-0000-0000BE3C0000}"/>
    <cellStyle name="Normal 2 3 2 5 2 4 6" xfId="15472" xr:uid="{00000000-0005-0000-0000-0000BF3C0000}"/>
    <cellStyle name="Normal 2 3 2 5 2 4 7" xfId="15473" xr:uid="{00000000-0005-0000-0000-0000C03C0000}"/>
    <cellStyle name="Normal 2 3 2 5 2 4 8" xfId="15474" xr:uid="{00000000-0005-0000-0000-0000C13C0000}"/>
    <cellStyle name="Normal 2 3 2 5 2 5" xfId="15475" xr:uid="{00000000-0005-0000-0000-0000C23C0000}"/>
    <cellStyle name="Normal 2 3 2 5 2 5 2" xfId="15476" xr:uid="{00000000-0005-0000-0000-0000C33C0000}"/>
    <cellStyle name="Normal 2 3 2 5 2 5 2 2" xfId="15477" xr:uid="{00000000-0005-0000-0000-0000C43C0000}"/>
    <cellStyle name="Normal 2 3 2 5 2 5 2 3" xfId="15478" xr:uid="{00000000-0005-0000-0000-0000C53C0000}"/>
    <cellStyle name="Normal 2 3 2 5 2 5 3" xfId="15479" xr:uid="{00000000-0005-0000-0000-0000C63C0000}"/>
    <cellStyle name="Normal 2 3 2 5 2 5 3 2" xfId="15480" xr:uid="{00000000-0005-0000-0000-0000C73C0000}"/>
    <cellStyle name="Normal 2 3 2 5 2 5 4" xfId="15481" xr:uid="{00000000-0005-0000-0000-0000C83C0000}"/>
    <cellStyle name="Normal 2 3 2 5 2 5 5" xfId="15482" xr:uid="{00000000-0005-0000-0000-0000C93C0000}"/>
    <cellStyle name="Normal 2 3 2 5 2 5 6" xfId="15483" xr:uid="{00000000-0005-0000-0000-0000CA3C0000}"/>
    <cellStyle name="Normal 2 3 2 5 2 5 7" xfId="15484" xr:uid="{00000000-0005-0000-0000-0000CB3C0000}"/>
    <cellStyle name="Normal 2 3 2 5 2 6" xfId="15485" xr:uid="{00000000-0005-0000-0000-0000CC3C0000}"/>
    <cellStyle name="Normal 2 3 2 5 2 6 2" xfId="15486" xr:uid="{00000000-0005-0000-0000-0000CD3C0000}"/>
    <cellStyle name="Normal 2 3 2 5 2 6 3" xfId="15487" xr:uid="{00000000-0005-0000-0000-0000CE3C0000}"/>
    <cellStyle name="Normal 2 3 2 5 2 7" xfId="15488" xr:uid="{00000000-0005-0000-0000-0000CF3C0000}"/>
    <cellStyle name="Normal 2 3 2 5 2 7 2" xfId="15489" xr:uid="{00000000-0005-0000-0000-0000D03C0000}"/>
    <cellStyle name="Normal 2 3 2 5 2 8" xfId="15490" xr:uid="{00000000-0005-0000-0000-0000D13C0000}"/>
    <cellStyle name="Normal 2 3 2 5 2 8 2" xfId="15491" xr:uid="{00000000-0005-0000-0000-0000D23C0000}"/>
    <cellStyle name="Normal 2 3 2 5 2 9" xfId="15492" xr:uid="{00000000-0005-0000-0000-0000D33C0000}"/>
    <cellStyle name="Normal 2 3 2 5 3" xfId="15493" xr:uid="{00000000-0005-0000-0000-0000D43C0000}"/>
    <cellStyle name="Normal 2 3 2 5 3 10" xfId="15494" xr:uid="{00000000-0005-0000-0000-0000D53C0000}"/>
    <cellStyle name="Normal 2 3 2 5 3 11" xfId="15495" xr:uid="{00000000-0005-0000-0000-0000D63C0000}"/>
    <cellStyle name="Normal 2 3 2 5 3 12" xfId="15496" xr:uid="{00000000-0005-0000-0000-0000D73C0000}"/>
    <cellStyle name="Normal 2 3 2 5 3 2" xfId="15497" xr:uid="{00000000-0005-0000-0000-0000D83C0000}"/>
    <cellStyle name="Normal 2 3 2 5 3 2 2" xfId="15498" xr:uid="{00000000-0005-0000-0000-0000D93C0000}"/>
    <cellStyle name="Normal 2 3 2 5 3 2 2 2" xfId="15499" xr:uid="{00000000-0005-0000-0000-0000DA3C0000}"/>
    <cellStyle name="Normal 2 3 2 5 3 2 2 2 2" xfId="15500" xr:uid="{00000000-0005-0000-0000-0000DB3C0000}"/>
    <cellStyle name="Normal 2 3 2 5 3 2 2 3" xfId="15501" xr:uid="{00000000-0005-0000-0000-0000DC3C0000}"/>
    <cellStyle name="Normal 2 3 2 5 3 2 2 4" xfId="15502" xr:uid="{00000000-0005-0000-0000-0000DD3C0000}"/>
    <cellStyle name="Normal 2 3 2 5 3 2 3" xfId="15503" xr:uid="{00000000-0005-0000-0000-0000DE3C0000}"/>
    <cellStyle name="Normal 2 3 2 5 3 2 3 2" xfId="15504" xr:uid="{00000000-0005-0000-0000-0000DF3C0000}"/>
    <cellStyle name="Normal 2 3 2 5 3 2 3 3" xfId="15505" xr:uid="{00000000-0005-0000-0000-0000E03C0000}"/>
    <cellStyle name="Normal 2 3 2 5 3 2 4" xfId="15506" xr:uid="{00000000-0005-0000-0000-0000E13C0000}"/>
    <cellStyle name="Normal 2 3 2 5 3 2 4 2" xfId="15507" xr:uid="{00000000-0005-0000-0000-0000E23C0000}"/>
    <cellStyle name="Normal 2 3 2 5 3 2 5" xfId="15508" xr:uid="{00000000-0005-0000-0000-0000E33C0000}"/>
    <cellStyle name="Normal 2 3 2 5 3 2 6" xfId="15509" xr:uid="{00000000-0005-0000-0000-0000E43C0000}"/>
    <cellStyle name="Normal 2 3 2 5 3 2 7" xfId="15510" xr:uid="{00000000-0005-0000-0000-0000E53C0000}"/>
    <cellStyle name="Normal 2 3 2 5 3 2 8" xfId="15511" xr:uid="{00000000-0005-0000-0000-0000E63C0000}"/>
    <cellStyle name="Normal 2 3 2 5 3 3" xfId="15512" xr:uid="{00000000-0005-0000-0000-0000E73C0000}"/>
    <cellStyle name="Normal 2 3 2 5 3 3 2" xfId="15513" xr:uid="{00000000-0005-0000-0000-0000E83C0000}"/>
    <cellStyle name="Normal 2 3 2 5 3 3 2 2" xfId="15514" xr:uid="{00000000-0005-0000-0000-0000E93C0000}"/>
    <cellStyle name="Normal 2 3 2 5 3 3 2 3" xfId="15515" xr:uid="{00000000-0005-0000-0000-0000EA3C0000}"/>
    <cellStyle name="Normal 2 3 2 5 3 3 3" xfId="15516" xr:uid="{00000000-0005-0000-0000-0000EB3C0000}"/>
    <cellStyle name="Normal 2 3 2 5 3 3 3 2" xfId="15517" xr:uid="{00000000-0005-0000-0000-0000EC3C0000}"/>
    <cellStyle name="Normal 2 3 2 5 3 3 4" xfId="15518" xr:uid="{00000000-0005-0000-0000-0000ED3C0000}"/>
    <cellStyle name="Normal 2 3 2 5 3 3 4 2" xfId="15519" xr:uid="{00000000-0005-0000-0000-0000EE3C0000}"/>
    <cellStyle name="Normal 2 3 2 5 3 3 5" xfId="15520" xr:uid="{00000000-0005-0000-0000-0000EF3C0000}"/>
    <cellStyle name="Normal 2 3 2 5 3 3 6" xfId="15521" xr:uid="{00000000-0005-0000-0000-0000F03C0000}"/>
    <cellStyle name="Normal 2 3 2 5 3 3 7" xfId="15522" xr:uid="{00000000-0005-0000-0000-0000F13C0000}"/>
    <cellStyle name="Normal 2 3 2 5 3 3 8" xfId="15523" xr:uid="{00000000-0005-0000-0000-0000F23C0000}"/>
    <cellStyle name="Normal 2 3 2 5 3 4" xfId="15524" xr:uid="{00000000-0005-0000-0000-0000F33C0000}"/>
    <cellStyle name="Normal 2 3 2 5 3 4 2" xfId="15525" xr:uid="{00000000-0005-0000-0000-0000F43C0000}"/>
    <cellStyle name="Normal 2 3 2 5 3 4 2 2" xfId="15526" xr:uid="{00000000-0005-0000-0000-0000F53C0000}"/>
    <cellStyle name="Normal 2 3 2 5 3 4 2 3" xfId="15527" xr:uid="{00000000-0005-0000-0000-0000F63C0000}"/>
    <cellStyle name="Normal 2 3 2 5 3 4 3" xfId="15528" xr:uid="{00000000-0005-0000-0000-0000F73C0000}"/>
    <cellStyle name="Normal 2 3 2 5 3 4 3 2" xfId="15529" xr:uid="{00000000-0005-0000-0000-0000F83C0000}"/>
    <cellStyle name="Normal 2 3 2 5 3 4 4" xfId="15530" xr:uid="{00000000-0005-0000-0000-0000F93C0000}"/>
    <cellStyle name="Normal 2 3 2 5 3 4 4 2" xfId="15531" xr:uid="{00000000-0005-0000-0000-0000FA3C0000}"/>
    <cellStyle name="Normal 2 3 2 5 3 4 5" xfId="15532" xr:uid="{00000000-0005-0000-0000-0000FB3C0000}"/>
    <cellStyle name="Normal 2 3 2 5 3 4 6" xfId="15533" xr:uid="{00000000-0005-0000-0000-0000FC3C0000}"/>
    <cellStyle name="Normal 2 3 2 5 3 4 7" xfId="15534" xr:uid="{00000000-0005-0000-0000-0000FD3C0000}"/>
    <cellStyle name="Normal 2 3 2 5 3 4 8" xfId="15535" xr:uid="{00000000-0005-0000-0000-0000FE3C0000}"/>
    <cellStyle name="Normal 2 3 2 5 3 5" xfId="15536" xr:uid="{00000000-0005-0000-0000-0000FF3C0000}"/>
    <cellStyle name="Normal 2 3 2 5 3 5 2" xfId="15537" xr:uid="{00000000-0005-0000-0000-0000003D0000}"/>
    <cellStyle name="Normal 2 3 2 5 3 5 2 2" xfId="15538" xr:uid="{00000000-0005-0000-0000-0000013D0000}"/>
    <cellStyle name="Normal 2 3 2 5 3 5 3" xfId="15539" xr:uid="{00000000-0005-0000-0000-0000023D0000}"/>
    <cellStyle name="Normal 2 3 2 5 3 5 3 2" xfId="15540" xr:uid="{00000000-0005-0000-0000-0000033D0000}"/>
    <cellStyle name="Normal 2 3 2 5 3 5 4" xfId="15541" xr:uid="{00000000-0005-0000-0000-0000043D0000}"/>
    <cellStyle name="Normal 2 3 2 5 3 5 5" xfId="15542" xr:uid="{00000000-0005-0000-0000-0000053D0000}"/>
    <cellStyle name="Normal 2 3 2 5 3 5 6" xfId="15543" xr:uid="{00000000-0005-0000-0000-0000063D0000}"/>
    <cellStyle name="Normal 2 3 2 5 3 6" xfId="15544" xr:uid="{00000000-0005-0000-0000-0000073D0000}"/>
    <cellStyle name="Normal 2 3 2 5 3 6 2" xfId="15545" xr:uid="{00000000-0005-0000-0000-0000083D0000}"/>
    <cellStyle name="Normal 2 3 2 5 3 7" xfId="15546" xr:uid="{00000000-0005-0000-0000-0000093D0000}"/>
    <cellStyle name="Normal 2 3 2 5 3 7 2" xfId="15547" xr:uid="{00000000-0005-0000-0000-00000A3D0000}"/>
    <cellStyle name="Normal 2 3 2 5 3 8" xfId="15548" xr:uid="{00000000-0005-0000-0000-00000B3D0000}"/>
    <cellStyle name="Normal 2 3 2 5 3 8 2" xfId="15549" xr:uid="{00000000-0005-0000-0000-00000C3D0000}"/>
    <cellStyle name="Normal 2 3 2 5 3 9" xfId="15550" xr:uid="{00000000-0005-0000-0000-00000D3D0000}"/>
    <cellStyle name="Normal 2 3 2 5 4" xfId="15551" xr:uid="{00000000-0005-0000-0000-00000E3D0000}"/>
    <cellStyle name="Normal 2 3 2 5 4 2" xfId="15552" xr:uid="{00000000-0005-0000-0000-00000F3D0000}"/>
    <cellStyle name="Normal 2 3 2 5 4 2 2" xfId="15553" xr:uid="{00000000-0005-0000-0000-0000103D0000}"/>
    <cellStyle name="Normal 2 3 2 5 4 2 2 2" xfId="15554" xr:uid="{00000000-0005-0000-0000-0000113D0000}"/>
    <cellStyle name="Normal 2 3 2 5 4 2 3" xfId="15555" xr:uid="{00000000-0005-0000-0000-0000123D0000}"/>
    <cellStyle name="Normal 2 3 2 5 4 2 4" xfId="15556" xr:uid="{00000000-0005-0000-0000-0000133D0000}"/>
    <cellStyle name="Normal 2 3 2 5 4 3" xfId="15557" xr:uid="{00000000-0005-0000-0000-0000143D0000}"/>
    <cellStyle name="Normal 2 3 2 5 4 3 2" xfId="15558" xr:uid="{00000000-0005-0000-0000-0000153D0000}"/>
    <cellStyle name="Normal 2 3 2 5 4 3 3" xfId="15559" xr:uid="{00000000-0005-0000-0000-0000163D0000}"/>
    <cellStyle name="Normal 2 3 2 5 4 4" xfId="15560" xr:uid="{00000000-0005-0000-0000-0000173D0000}"/>
    <cellStyle name="Normal 2 3 2 5 4 4 2" xfId="15561" xr:uid="{00000000-0005-0000-0000-0000183D0000}"/>
    <cellStyle name="Normal 2 3 2 5 4 5" xfId="15562" xr:uid="{00000000-0005-0000-0000-0000193D0000}"/>
    <cellStyle name="Normal 2 3 2 5 4 6" xfId="15563" xr:uid="{00000000-0005-0000-0000-00001A3D0000}"/>
    <cellStyle name="Normal 2 3 2 5 4 7" xfId="15564" xr:uid="{00000000-0005-0000-0000-00001B3D0000}"/>
    <cellStyle name="Normal 2 3 2 5 4 8" xfId="15565" xr:uid="{00000000-0005-0000-0000-00001C3D0000}"/>
    <cellStyle name="Normal 2 3 2 5 5" xfId="15566" xr:uid="{00000000-0005-0000-0000-00001D3D0000}"/>
    <cellStyle name="Normal 2 3 2 5 5 2" xfId="15567" xr:uid="{00000000-0005-0000-0000-00001E3D0000}"/>
    <cellStyle name="Normal 2 3 2 5 5 2 2" xfId="15568" xr:uid="{00000000-0005-0000-0000-00001F3D0000}"/>
    <cellStyle name="Normal 2 3 2 5 5 2 3" xfId="15569" xr:uid="{00000000-0005-0000-0000-0000203D0000}"/>
    <cellStyle name="Normal 2 3 2 5 5 3" xfId="15570" xr:uid="{00000000-0005-0000-0000-0000213D0000}"/>
    <cellStyle name="Normal 2 3 2 5 5 3 2" xfId="15571" xr:uid="{00000000-0005-0000-0000-0000223D0000}"/>
    <cellStyle name="Normal 2 3 2 5 5 4" xfId="15572" xr:uid="{00000000-0005-0000-0000-0000233D0000}"/>
    <cellStyle name="Normal 2 3 2 5 5 4 2" xfId="15573" xr:uid="{00000000-0005-0000-0000-0000243D0000}"/>
    <cellStyle name="Normal 2 3 2 5 5 5" xfId="15574" xr:uid="{00000000-0005-0000-0000-0000253D0000}"/>
    <cellStyle name="Normal 2 3 2 5 5 6" xfId="15575" xr:uid="{00000000-0005-0000-0000-0000263D0000}"/>
    <cellStyle name="Normal 2 3 2 5 5 7" xfId="15576" xr:uid="{00000000-0005-0000-0000-0000273D0000}"/>
    <cellStyle name="Normal 2 3 2 5 5 8" xfId="15577" xr:uid="{00000000-0005-0000-0000-0000283D0000}"/>
    <cellStyle name="Normal 2 3 2 5 6" xfId="15578" xr:uid="{00000000-0005-0000-0000-0000293D0000}"/>
    <cellStyle name="Normal 2 3 2 5 6 2" xfId="15579" xr:uid="{00000000-0005-0000-0000-00002A3D0000}"/>
    <cellStyle name="Normal 2 3 2 5 6 2 2" xfId="15580" xr:uid="{00000000-0005-0000-0000-00002B3D0000}"/>
    <cellStyle name="Normal 2 3 2 5 6 2 3" xfId="15581" xr:uid="{00000000-0005-0000-0000-00002C3D0000}"/>
    <cellStyle name="Normal 2 3 2 5 6 3" xfId="15582" xr:uid="{00000000-0005-0000-0000-00002D3D0000}"/>
    <cellStyle name="Normal 2 3 2 5 6 3 2" xfId="15583" xr:uid="{00000000-0005-0000-0000-00002E3D0000}"/>
    <cellStyle name="Normal 2 3 2 5 6 4" xfId="15584" xr:uid="{00000000-0005-0000-0000-00002F3D0000}"/>
    <cellStyle name="Normal 2 3 2 5 6 4 2" xfId="15585" xr:uid="{00000000-0005-0000-0000-0000303D0000}"/>
    <cellStyle name="Normal 2 3 2 5 6 5" xfId="15586" xr:uid="{00000000-0005-0000-0000-0000313D0000}"/>
    <cellStyle name="Normal 2 3 2 5 6 6" xfId="15587" xr:uid="{00000000-0005-0000-0000-0000323D0000}"/>
    <cellStyle name="Normal 2 3 2 5 6 7" xfId="15588" xr:uid="{00000000-0005-0000-0000-0000333D0000}"/>
    <cellStyle name="Normal 2 3 2 5 6 8" xfId="15589" xr:uid="{00000000-0005-0000-0000-0000343D0000}"/>
    <cellStyle name="Normal 2 3 2 5 7" xfId="15590" xr:uid="{00000000-0005-0000-0000-0000353D0000}"/>
    <cellStyle name="Normal 2 3 2 5 7 2" xfId="15591" xr:uid="{00000000-0005-0000-0000-0000363D0000}"/>
    <cellStyle name="Normal 2 3 2 5 7 2 2" xfId="15592" xr:uid="{00000000-0005-0000-0000-0000373D0000}"/>
    <cellStyle name="Normal 2 3 2 5 7 3" xfId="15593" xr:uid="{00000000-0005-0000-0000-0000383D0000}"/>
    <cellStyle name="Normal 2 3 2 5 7 3 2" xfId="15594" xr:uid="{00000000-0005-0000-0000-0000393D0000}"/>
    <cellStyle name="Normal 2 3 2 5 7 4" xfId="15595" xr:uid="{00000000-0005-0000-0000-00003A3D0000}"/>
    <cellStyle name="Normal 2 3 2 5 7 5" xfId="15596" xr:uid="{00000000-0005-0000-0000-00003B3D0000}"/>
    <cellStyle name="Normal 2 3 2 5 7 6" xfId="15597" xr:uid="{00000000-0005-0000-0000-00003C3D0000}"/>
    <cellStyle name="Normal 2 3 2 5 8" xfId="15598" xr:uid="{00000000-0005-0000-0000-00003D3D0000}"/>
    <cellStyle name="Normal 2 3 2 5 8 2" xfId="15599" xr:uid="{00000000-0005-0000-0000-00003E3D0000}"/>
    <cellStyle name="Normal 2 3 2 5 9" xfId="15600" xr:uid="{00000000-0005-0000-0000-00003F3D0000}"/>
    <cellStyle name="Normal 2 3 2 5 9 2" xfId="15601" xr:uid="{00000000-0005-0000-0000-0000403D0000}"/>
    <cellStyle name="Normal 2 3 2 6" xfId="15602" xr:uid="{00000000-0005-0000-0000-0000413D0000}"/>
    <cellStyle name="Normal 2 3 2 6 10" xfId="15603" xr:uid="{00000000-0005-0000-0000-0000423D0000}"/>
    <cellStyle name="Normal 2 3 2 6 11" xfId="15604" xr:uid="{00000000-0005-0000-0000-0000433D0000}"/>
    <cellStyle name="Normal 2 3 2 6 12" xfId="15605" xr:uid="{00000000-0005-0000-0000-0000443D0000}"/>
    <cellStyle name="Normal 2 3 2 6 13" xfId="15606" xr:uid="{00000000-0005-0000-0000-0000453D0000}"/>
    <cellStyle name="Normal 2 3 2 6 2" xfId="15607" xr:uid="{00000000-0005-0000-0000-0000463D0000}"/>
    <cellStyle name="Normal 2 3 2 6 2 2" xfId="15608" xr:uid="{00000000-0005-0000-0000-0000473D0000}"/>
    <cellStyle name="Normal 2 3 2 6 2 2 2" xfId="15609" xr:uid="{00000000-0005-0000-0000-0000483D0000}"/>
    <cellStyle name="Normal 2 3 2 6 2 2 2 2" xfId="15610" xr:uid="{00000000-0005-0000-0000-0000493D0000}"/>
    <cellStyle name="Normal 2 3 2 6 2 2 2 2 2" xfId="15611" xr:uid="{00000000-0005-0000-0000-00004A3D0000}"/>
    <cellStyle name="Normal 2 3 2 6 2 2 2 2 3" xfId="15612" xr:uid="{00000000-0005-0000-0000-00004B3D0000}"/>
    <cellStyle name="Normal 2 3 2 6 2 2 2 3" xfId="15613" xr:uid="{00000000-0005-0000-0000-00004C3D0000}"/>
    <cellStyle name="Normal 2 3 2 6 2 2 2 3 2" xfId="15614" xr:uid="{00000000-0005-0000-0000-00004D3D0000}"/>
    <cellStyle name="Normal 2 3 2 6 2 2 2 4" xfId="15615" xr:uid="{00000000-0005-0000-0000-00004E3D0000}"/>
    <cellStyle name="Normal 2 3 2 6 2 2 3" xfId="15616" xr:uid="{00000000-0005-0000-0000-00004F3D0000}"/>
    <cellStyle name="Normal 2 3 2 6 2 2 3 2" xfId="15617" xr:uid="{00000000-0005-0000-0000-0000503D0000}"/>
    <cellStyle name="Normal 2 3 2 6 2 2 3 3" xfId="15618" xr:uid="{00000000-0005-0000-0000-0000513D0000}"/>
    <cellStyle name="Normal 2 3 2 6 2 2 4" xfId="15619" xr:uid="{00000000-0005-0000-0000-0000523D0000}"/>
    <cellStyle name="Normal 2 3 2 6 2 2 4 2" xfId="15620" xr:uid="{00000000-0005-0000-0000-0000533D0000}"/>
    <cellStyle name="Normal 2 3 2 6 2 2 4 3" xfId="15621" xr:uid="{00000000-0005-0000-0000-0000543D0000}"/>
    <cellStyle name="Normal 2 3 2 6 2 2 5" xfId="15622" xr:uid="{00000000-0005-0000-0000-0000553D0000}"/>
    <cellStyle name="Normal 2 3 2 6 2 2 5 2" xfId="15623" xr:uid="{00000000-0005-0000-0000-0000563D0000}"/>
    <cellStyle name="Normal 2 3 2 6 2 2 6" xfId="15624" xr:uid="{00000000-0005-0000-0000-0000573D0000}"/>
    <cellStyle name="Normal 2 3 2 6 2 3" xfId="15625" xr:uid="{00000000-0005-0000-0000-0000583D0000}"/>
    <cellStyle name="Normal 2 3 2 6 2 3 2" xfId="15626" xr:uid="{00000000-0005-0000-0000-0000593D0000}"/>
    <cellStyle name="Normal 2 3 2 6 2 3 2 2" xfId="15627" xr:uid="{00000000-0005-0000-0000-00005A3D0000}"/>
    <cellStyle name="Normal 2 3 2 6 2 3 2 2 2" xfId="15628" xr:uid="{00000000-0005-0000-0000-00005B3D0000}"/>
    <cellStyle name="Normal 2 3 2 6 2 3 2 3" xfId="15629" xr:uid="{00000000-0005-0000-0000-00005C3D0000}"/>
    <cellStyle name="Normal 2 3 2 6 2 3 3" xfId="15630" xr:uid="{00000000-0005-0000-0000-00005D3D0000}"/>
    <cellStyle name="Normal 2 3 2 6 2 3 3 2" xfId="15631" xr:uid="{00000000-0005-0000-0000-00005E3D0000}"/>
    <cellStyle name="Normal 2 3 2 6 2 3 4" xfId="15632" xr:uid="{00000000-0005-0000-0000-00005F3D0000}"/>
    <cellStyle name="Normal 2 3 2 6 2 4" xfId="15633" xr:uid="{00000000-0005-0000-0000-0000603D0000}"/>
    <cellStyle name="Normal 2 3 2 6 2 4 2" xfId="15634" xr:uid="{00000000-0005-0000-0000-0000613D0000}"/>
    <cellStyle name="Normal 2 3 2 6 2 4 2 2" xfId="15635" xr:uid="{00000000-0005-0000-0000-0000623D0000}"/>
    <cellStyle name="Normal 2 3 2 6 2 4 3" xfId="15636" xr:uid="{00000000-0005-0000-0000-0000633D0000}"/>
    <cellStyle name="Normal 2 3 2 6 2 4 4" xfId="15637" xr:uid="{00000000-0005-0000-0000-0000643D0000}"/>
    <cellStyle name="Normal 2 3 2 6 2 5" xfId="15638" xr:uid="{00000000-0005-0000-0000-0000653D0000}"/>
    <cellStyle name="Normal 2 3 2 6 2 5 2" xfId="15639" xr:uid="{00000000-0005-0000-0000-0000663D0000}"/>
    <cellStyle name="Normal 2 3 2 6 2 5 2 2" xfId="15640" xr:uid="{00000000-0005-0000-0000-0000673D0000}"/>
    <cellStyle name="Normal 2 3 2 6 2 5 3" xfId="15641" xr:uid="{00000000-0005-0000-0000-0000683D0000}"/>
    <cellStyle name="Normal 2 3 2 6 2 6" xfId="15642" xr:uid="{00000000-0005-0000-0000-0000693D0000}"/>
    <cellStyle name="Normal 2 3 2 6 2 6 2" xfId="15643" xr:uid="{00000000-0005-0000-0000-00006A3D0000}"/>
    <cellStyle name="Normal 2 3 2 6 2 7" xfId="15644" xr:uid="{00000000-0005-0000-0000-00006B3D0000}"/>
    <cellStyle name="Normal 2 3 2 6 2 8" xfId="15645" xr:uid="{00000000-0005-0000-0000-00006C3D0000}"/>
    <cellStyle name="Normal 2 3 2 6 3" xfId="15646" xr:uid="{00000000-0005-0000-0000-00006D3D0000}"/>
    <cellStyle name="Normal 2 3 2 6 3 2" xfId="15647" xr:uid="{00000000-0005-0000-0000-00006E3D0000}"/>
    <cellStyle name="Normal 2 3 2 6 3 2 2" xfId="15648" xr:uid="{00000000-0005-0000-0000-00006F3D0000}"/>
    <cellStyle name="Normal 2 3 2 6 3 2 2 2" xfId="15649" xr:uid="{00000000-0005-0000-0000-0000703D0000}"/>
    <cellStyle name="Normal 2 3 2 6 3 2 2 2 2" xfId="15650" xr:uid="{00000000-0005-0000-0000-0000713D0000}"/>
    <cellStyle name="Normal 2 3 2 6 3 2 2 3" xfId="15651" xr:uid="{00000000-0005-0000-0000-0000723D0000}"/>
    <cellStyle name="Normal 2 3 2 6 3 2 3" xfId="15652" xr:uid="{00000000-0005-0000-0000-0000733D0000}"/>
    <cellStyle name="Normal 2 3 2 6 3 2 3 2" xfId="15653" xr:uid="{00000000-0005-0000-0000-0000743D0000}"/>
    <cellStyle name="Normal 2 3 2 6 3 2 4" xfId="15654" xr:uid="{00000000-0005-0000-0000-0000753D0000}"/>
    <cellStyle name="Normal 2 3 2 6 3 3" xfId="15655" xr:uid="{00000000-0005-0000-0000-0000763D0000}"/>
    <cellStyle name="Normal 2 3 2 6 3 3 2" xfId="15656" xr:uid="{00000000-0005-0000-0000-0000773D0000}"/>
    <cellStyle name="Normal 2 3 2 6 3 3 2 2" xfId="15657" xr:uid="{00000000-0005-0000-0000-0000783D0000}"/>
    <cellStyle name="Normal 2 3 2 6 3 3 3" xfId="15658" xr:uid="{00000000-0005-0000-0000-0000793D0000}"/>
    <cellStyle name="Normal 2 3 2 6 3 3 4" xfId="15659" xr:uid="{00000000-0005-0000-0000-00007A3D0000}"/>
    <cellStyle name="Normal 2 3 2 6 3 4" xfId="15660" xr:uid="{00000000-0005-0000-0000-00007B3D0000}"/>
    <cellStyle name="Normal 2 3 2 6 3 4 2" xfId="15661" xr:uid="{00000000-0005-0000-0000-00007C3D0000}"/>
    <cellStyle name="Normal 2 3 2 6 3 4 2 2" xfId="15662" xr:uid="{00000000-0005-0000-0000-00007D3D0000}"/>
    <cellStyle name="Normal 2 3 2 6 3 4 3" xfId="15663" xr:uid="{00000000-0005-0000-0000-00007E3D0000}"/>
    <cellStyle name="Normal 2 3 2 6 3 4 4" xfId="15664" xr:uid="{00000000-0005-0000-0000-00007F3D0000}"/>
    <cellStyle name="Normal 2 3 2 6 3 5" xfId="15665" xr:uid="{00000000-0005-0000-0000-0000803D0000}"/>
    <cellStyle name="Normal 2 3 2 6 3 5 2" xfId="15666" xr:uid="{00000000-0005-0000-0000-0000813D0000}"/>
    <cellStyle name="Normal 2 3 2 6 3 6" xfId="15667" xr:uid="{00000000-0005-0000-0000-0000823D0000}"/>
    <cellStyle name="Normal 2 3 2 6 3 7" xfId="15668" xr:uid="{00000000-0005-0000-0000-0000833D0000}"/>
    <cellStyle name="Normal 2 3 2 6 3 8" xfId="15669" xr:uid="{00000000-0005-0000-0000-0000843D0000}"/>
    <cellStyle name="Normal 2 3 2 6 4" xfId="15670" xr:uid="{00000000-0005-0000-0000-0000853D0000}"/>
    <cellStyle name="Normal 2 3 2 6 4 2" xfId="15671" xr:uid="{00000000-0005-0000-0000-0000863D0000}"/>
    <cellStyle name="Normal 2 3 2 6 4 2 2" xfId="15672" xr:uid="{00000000-0005-0000-0000-0000873D0000}"/>
    <cellStyle name="Normal 2 3 2 6 4 2 2 2" xfId="15673" xr:uid="{00000000-0005-0000-0000-0000883D0000}"/>
    <cellStyle name="Normal 2 3 2 6 4 2 3" xfId="15674" xr:uid="{00000000-0005-0000-0000-0000893D0000}"/>
    <cellStyle name="Normal 2 3 2 6 4 2 4" xfId="15675" xr:uid="{00000000-0005-0000-0000-00008A3D0000}"/>
    <cellStyle name="Normal 2 3 2 6 4 3" xfId="15676" xr:uid="{00000000-0005-0000-0000-00008B3D0000}"/>
    <cellStyle name="Normal 2 3 2 6 4 3 2" xfId="15677" xr:uid="{00000000-0005-0000-0000-00008C3D0000}"/>
    <cellStyle name="Normal 2 3 2 6 4 3 3" xfId="15678" xr:uid="{00000000-0005-0000-0000-00008D3D0000}"/>
    <cellStyle name="Normal 2 3 2 6 4 4" xfId="15679" xr:uid="{00000000-0005-0000-0000-00008E3D0000}"/>
    <cellStyle name="Normal 2 3 2 6 4 4 2" xfId="15680" xr:uid="{00000000-0005-0000-0000-00008F3D0000}"/>
    <cellStyle name="Normal 2 3 2 6 4 5" xfId="15681" xr:uid="{00000000-0005-0000-0000-0000903D0000}"/>
    <cellStyle name="Normal 2 3 2 6 4 6" xfId="15682" xr:uid="{00000000-0005-0000-0000-0000913D0000}"/>
    <cellStyle name="Normal 2 3 2 6 4 7" xfId="15683" xr:uid="{00000000-0005-0000-0000-0000923D0000}"/>
    <cellStyle name="Normal 2 3 2 6 4 8" xfId="15684" xr:uid="{00000000-0005-0000-0000-0000933D0000}"/>
    <cellStyle name="Normal 2 3 2 6 5" xfId="15685" xr:uid="{00000000-0005-0000-0000-0000943D0000}"/>
    <cellStyle name="Normal 2 3 2 6 5 2" xfId="15686" xr:uid="{00000000-0005-0000-0000-0000953D0000}"/>
    <cellStyle name="Normal 2 3 2 6 5 2 2" xfId="15687" xr:uid="{00000000-0005-0000-0000-0000963D0000}"/>
    <cellStyle name="Normal 2 3 2 6 5 2 3" xfId="15688" xr:uid="{00000000-0005-0000-0000-0000973D0000}"/>
    <cellStyle name="Normal 2 3 2 6 5 3" xfId="15689" xr:uid="{00000000-0005-0000-0000-0000983D0000}"/>
    <cellStyle name="Normal 2 3 2 6 5 3 2" xfId="15690" xr:uid="{00000000-0005-0000-0000-0000993D0000}"/>
    <cellStyle name="Normal 2 3 2 6 5 4" xfId="15691" xr:uid="{00000000-0005-0000-0000-00009A3D0000}"/>
    <cellStyle name="Normal 2 3 2 6 5 4 2" xfId="15692" xr:uid="{00000000-0005-0000-0000-00009B3D0000}"/>
    <cellStyle name="Normal 2 3 2 6 5 5" xfId="15693" xr:uid="{00000000-0005-0000-0000-00009C3D0000}"/>
    <cellStyle name="Normal 2 3 2 6 5 6" xfId="15694" xr:uid="{00000000-0005-0000-0000-00009D3D0000}"/>
    <cellStyle name="Normal 2 3 2 6 5 7" xfId="15695" xr:uid="{00000000-0005-0000-0000-00009E3D0000}"/>
    <cellStyle name="Normal 2 3 2 6 5 8" xfId="15696" xr:uid="{00000000-0005-0000-0000-00009F3D0000}"/>
    <cellStyle name="Normal 2 3 2 6 6" xfId="15697" xr:uid="{00000000-0005-0000-0000-0000A03D0000}"/>
    <cellStyle name="Normal 2 3 2 6 6 2" xfId="15698" xr:uid="{00000000-0005-0000-0000-0000A13D0000}"/>
    <cellStyle name="Normal 2 3 2 6 6 2 2" xfId="15699" xr:uid="{00000000-0005-0000-0000-0000A23D0000}"/>
    <cellStyle name="Normal 2 3 2 6 6 2 3" xfId="15700" xr:uid="{00000000-0005-0000-0000-0000A33D0000}"/>
    <cellStyle name="Normal 2 3 2 6 6 3" xfId="15701" xr:uid="{00000000-0005-0000-0000-0000A43D0000}"/>
    <cellStyle name="Normal 2 3 2 6 6 3 2" xfId="15702" xr:uid="{00000000-0005-0000-0000-0000A53D0000}"/>
    <cellStyle name="Normal 2 3 2 6 6 4" xfId="15703" xr:uid="{00000000-0005-0000-0000-0000A63D0000}"/>
    <cellStyle name="Normal 2 3 2 6 6 5" xfId="15704" xr:uid="{00000000-0005-0000-0000-0000A73D0000}"/>
    <cellStyle name="Normal 2 3 2 6 6 6" xfId="15705" xr:uid="{00000000-0005-0000-0000-0000A83D0000}"/>
    <cellStyle name="Normal 2 3 2 6 6 7" xfId="15706" xr:uid="{00000000-0005-0000-0000-0000A93D0000}"/>
    <cellStyle name="Normal 2 3 2 6 7" xfId="15707" xr:uid="{00000000-0005-0000-0000-0000AA3D0000}"/>
    <cellStyle name="Normal 2 3 2 6 7 2" xfId="15708" xr:uid="{00000000-0005-0000-0000-0000AB3D0000}"/>
    <cellStyle name="Normal 2 3 2 6 7 3" xfId="15709" xr:uid="{00000000-0005-0000-0000-0000AC3D0000}"/>
    <cellStyle name="Normal 2 3 2 6 8" xfId="15710" xr:uid="{00000000-0005-0000-0000-0000AD3D0000}"/>
    <cellStyle name="Normal 2 3 2 6 8 2" xfId="15711" xr:uid="{00000000-0005-0000-0000-0000AE3D0000}"/>
    <cellStyle name="Normal 2 3 2 6 9" xfId="15712" xr:uid="{00000000-0005-0000-0000-0000AF3D0000}"/>
    <cellStyle name="Normal 2 3 2 6 9 2" xfId="15713" xr:uid="{00000000-0005-0000-0000-0000B03D0000}"/>
    <cellStyle name="Normal 2 3 2 7" xfId="15714" xr:uid="{00000000-0005-0000-0000-0000B13D0000}"/>
    <cellStyle name="Normal 2 3 2 7 10" xfId="15715" xr:uid="{00000000-0005-0000-0000-0000B23D0000}"/>
    <cellStyle name="Normal 2 3 2 7 11" xfId="15716" xr:uid="{00000000-0005-0000-0000-0000B33D0000}"/>
    <cellStyle name="Normal 2 3 2 7 12" xfId="15717" xr:uid="{00000000-0005-0000-0000-0000B43D0000}"/>
    <cellStyle name="Normal 2 3 2 7 2" xfId="15718" xr:uid="{00000000-0005-0000-0000-0000B53D0000}"/>
    <cellStyle name="Normal 2 3 2 7 2 2" xfId="15719" xr:uid="{00000000-0005-0000-0000-0000B63D0000}"/>
    <cellStyle name="Normal 2 3 2 7 2 2 2" xfId="15720" xr:uid="{00000000-0005-0000-0000-0000B73D0000}"/>
    <cellStyle name="Normal 2 3 2 7 2 2 2 2" xfId="15721" xr:uid="{00000000-0005-0000-0000-0000B83D0000}"/>
    <cellStyle name="Normal 2 3 2 7 2 2 2 2 2" xfId="15722" xr:uid="{00000000-0005-0000-0000-0000B93D0000}"/>
    <cellStyle name="Normal 2 3 2 7 2 2 2 2 3" xfId="15723" xr:uid="{00000000-0005-0000-0000-0000BA3D0000}"/>
    <cellStyle name="Normal 2 3 2 7 2 2 2 3" xfId="15724" xr:uid="{00000000-0005-0000-0000-0000BB3D0000}"/>
    <cellStyle name="Normal 2 3 2 7 2 2 2 3 2" xfId="15725" xr:uid="{00000000-0005-0000-0000-0000BC3D0000}"/>
    <cellStyle name="Normal 2 3 2 7 2 2 2 4" xfId="15726" xr:uid="{00000000-0005-0000-0000-0000BD3D0000}"/>
    <cellStyle name="Normal 2 3 2 7 2 2 3" xfId="15727" xr:uid="{00000000-0005-0000-0000-0000BE3D0000}"/>
    <cellStyle name="Normal 2 3 2 7 2 2 3 2" xfId="15728" xr:uid="{00000000-0005-0000-0000-0000BF3D0000}"/>
    <cellStyle name="Normal 2 3 2 7 2 2 3 3" xfId="15729" xr:uid="{00000000-0005-0000-0000-0000C03D0000}"/>
    <cellStyle name="Normal 2 3 2 7 2 2 4" xfId="15730" xr:uid="{00000000-0005-0000-0000-0000C13D0000}"/>
    <cellStyle name="Normal 2 3 2 7 2 2 4 2" xfId="15731" xr:uid="{00000000-0005-0000-0000-0000C23D0000}"/>
    <cellStyle name="Normal 2 3 2 7 2 2 4 3" xfId="15732" xr:uid="{00000000-0005-0000-0000-0000C33D0000}"/>
    <cellStyle name="Normal 2 3 2 7 2 2 5" xfId="15733" xr:uid="{00000000-0005-0000-0000-0000C43D0000}"/>
    <cellStyle name="Normal 2 3 2 7 2 2 5 2" xfId="15734" xr:uid="{00000000-0005-0000-0000-0000C53D0000}"/>
    <cellStyle name="Normal 2 3 2 7 2 2 6" xfId="15735" xr:uid="{00000000-0005-0000-0000-0000C63D0000}"/>
    <cellStyle name="Normal 2 3 2 7 2 3" xfId="15736" xr:uid="{00000000-0005-0000-0000-0000C73D0000}"/>
    <cellStyle name="Normal 2 3 2 7 2 3 2" xfId="15737" xr:uid="{00000000-0005-0000-0000-0000C83D0000}"/>
    <cellStyle name="Normal 2 3 2 7 2 3 2 2" xfId="15738" xr:uid="{00000000-0005-0000-0000-0000C93D0000}"/>
    <cellStyle name="Normal 2 3 2 7 2 3 2 2 2" xfId="15739" xr:uid="{00000000-0005-0000-0000-0000CA3D0000}"/>
    <cellStyle name="Normal 2 3 2 7 2 3 2 3" xfId="15740" xr:uid="{00000000-0005-0000-0000-0000CB3D0000}"/>
    <cellStyle name="Normal 2 3 2 7 2 3 3" xfId="15741" xr:uid="{00000000-0005-0000-0000-0000CC3D0000}"/>
    <cellStyle name="Normal 2 3 2 7 2 3 3 2" xfId="15742" xr:uid="{00000000-0005-0000-0000-0000CD3D0000}"/>
    <cellStyle name="Normal 2 3 2 7 2 3 4" xfId="15743" xr:uid="{00000000-0005-0000-0000-0000CE3D0000}"/>
    <cellStyle name="Normal 2 3 2 7 2 4" xfId="15744" xr:uid="{00000000-0005-0000-0000-0000CF3D0000}"/>
    <cellStyle name="Normal 2 3 2 7 2 4 2" xfId="15745" xr:uid="{00000000-0005-0000-0000-0000D03D0000}"/>
    <cellStyle name="Normal 2 3 2 7 2 4 2 2" xfId="15746" xr:uid="{00000000-0005-0000-0000-0000D13D0000}"/>
    <cellStyle name="Normal 2 3 2 7 2 4 3" xfId="15747" xr:uid="{00000000-0005-0000-0000-0000D23D0000}"/>
    <cellStyle name="Normal 2 3 2 7 2 4 4" xfId="15748" xr:uid="{00000000-0005-0000-0000-0000D33D0000}"/>
    <cellStyle name="Normal 2 3 2 7 2 5" xfId="15749" xr:uid="{00000000-0005-0000-0000-0000D43D0000}"/>
    <cellStyle name="Normal 2 3 2 7 2 5 2" xfId="15750" xr:uid="{00000000-0005-0000-0000-0000D53D0000}"/>
    <cellStyle name="Normal 2 3 2 7 2 5 2 2" xfId="15751" xr:uid="{00000000-0005-0000-0000-0000D63D0000}"/>
    <cellStyle name="Normal 2 3 2 7 2 5 3" xfId="15752" xr:uid="{00000000-0005-0000-0000-0000D73D0000}"/>
    <cellStyle name="Normal 2 3 2 7 2 6" xfId="15753" xr:uid="{00000000-0005-0000-0000-0000D83D0000}"/>
    <cellStyle name="Normal 2 3 2 7 2 6 2" xfId="15754" xr:uid="{00000000-0005-0000-0000-0000D93D0000}"/>
    <cellStyle name="Normal 2 3 2 7 2 7" xfId="15755" xr:uid="{00000000-0005-0000-0000-0000DA3D0000}"/>
    <cellStyle name="Normal 2 3 2 7 2 8" xfId="15756" xr:uid="{00000000-0005-0000-0000-0000DB3D0000}"/>
    <cellStyle name="Normal 2 3 2 7 3" xfId="15757" xr:uid="{00000000-0005-0000-0000-0000DC3D0000}"/>
    <cellStyle name="Normal 2 3 2 7 3 2" xfId="15758" xr:uid="{00000000-0005-0000-0000-0000DD3D0000}"/>
    <cellStyle name="Normal 2 3 2 7 3 2 2" xfId="15759" xr:uid="{00000000-0005-0000-0000-0000DE3D0000}"/>
    <cellStyle name="Normal 2 3 2 7 3 2 2 2" xfId="15760" xr:uid="{00000000-0005-0000-0000-0000DF3D0000}"/>
    <cellStyle name="Normal 2 3 2 7 3 2 2 2 2" xfId="15761" xr:uid="{00000000-0005-0000-0000-0000E03D0000}"/>
    <cellStyle name="Normal 2 3 2 7 3 2 2 3" xfId="15762" xr:uid="{00000000-0005-0000-0000-0000E13D0000}"/>
    <cellStyle name="Normal 2 3 2 7 3 2 3" xfId="15763" xr:uid="{00000000-0005-0000-0000-0000E23D0000}"/>
    <cellStyle name="Normal 2 3 2 7 3 2 3 2" xfId="15764" xr:uid="{00000000-0005-0000-0000-0000E33D0000}"/>
    <cellStyle name="Normal 2 3 2 7 3 2 4" xfId="15765" xr:uid="{00000000-0005-0000-0000-0000E43D0000}"/>
    <cellStyle name="Normal 2 3 2 7 3 3" xfId="15766" xr:uid="{00000000-0005-0000-0000-0000E53D0000}"/>
    <cellStyle name="Normal 2 3 2 7 3 3 2" xfId="15767" xr:uid="{00000000-0005-0000-0000-0000E63D0000}"/>
    <cellStyle name="Normal 2 3 2 7 3 3 2 2" xfId="15768" xr:uid="{00000000-0005-0000-0000-0000E73D0000}"/>
    <cellStyle name="Normal 2 3 2 7 3 3 3" xfId="15769" xr:uid="{00000000-0005-0000-0000-0000E83D0000}"/>
    <cellStyle name="Normal 2 3 2 7 3 3 4" xfId="15770" xr:uid="{00000000-0005-0000-0000-0000E93D0000}"/>
    <cellStyle name="Normal 2 3 2 7 3 4" xfId="15771" xr:uid="{00000000-0005-0000-0000-0000EA3D0000}"/>
    <cellStyle name="Normal 2 3 2 7 3 4 2" xfId="15772" xr:uid="{00000000-0005-0000-0000-0000EB3D0000}"/>
    <cellStyle name="Normal 2 3 2 7 3 4 2 2" xfId="15773" xr:uid="{00000000-0005-0000-0000-0000EC3D0000}"/>
    <cellStyle name="Normal 2 3 2 7 3 4 3" xfId="15774" xr:uid="{00000000-0005-0000-0000-0000ED3D0000}"/>
    <cellStyle name="Normal 2 3 2 7 3 4 4" xfId="15775" xr:uid="{00000000-0005-0000-0000-0000EE3D0000}"/>
    <cellStyle name="Normal 2 3 2 7 3 5" xfId="15776" xr:uid="{00000000-0005-0000-0000-0000EF3D0000}"/>
    <cellStyle name="Normal 2 3 2 7 3 5 2" xfId="15777" xr:uid="{00000000-0005-0000-0000-0000F03D0000}"/>
    <cellStyle name="Normal 2 3 2 7 3 6" xfId="15778" xr:uid="{00000000-0005-0000-0000-0000F13D0000}"/>
    <cellStyle name="Normal 2 3 2 7 3 7" xfId="15779" xr:uid="{00000000-0005-0000-0000-0000F23D0000}"/>
    <cellStyle name="Normal 2 3 2 7 3 8" xfId="15780" xr:uid="{00000000-0005-0000-0000-0000F33D0000}"/>
    <cellStyle name="Normal 2 3 2 7 4" xfId="15781" xr:uid="{00000000-0005-0000-0000-0000F43D0000}"/>
    <cellStyle name="Normal 2 3 2 7 4 2" xfId="15782" xr:uid="{00000000-0005-0000-0000-0000F53D0000}"/>
    <cellStyle name="Normal 2 3 2 7 4 2 2" xfId="15783" xr:uid="{00000000-0005-0000-0000-0000F63D0000}"/>
    <cellStyle name="Normal 2 3 2 7 4 2 2 2" xfId="15784" xr:uid="{00000000-0005-0000-0000-0000F73D0000}"/>
    <cellStyle name="Normal 2 3 2 7 4 2 3" xfId="15785" xr:uid="{00000000-0005-0000-0000-0000F83D0000}"/>
    <cellStyle name="Normal 2 3 2 7 4 2 4" xfId="15786" xr:uid="{00000000-0005-0000-0000-0000F93D0000}"/>
    <cellStyle name="Normal 2 3 2 7 4 3" xfId="15787" xr:uid="{00000000-0005-0000-0000-0000FA3D0000}"/>
    <cellStyle name="Normal 2 3 2 7 4 3 2" xfId="15788" xr:uid="{00000000-0005-0000-0000-0000FB3D0000}"/>
    <cellStyle name="Normal 2 3 2 7 4 3 3" xfId="15789" xr:uid="{00000000-0005-0000-0000-0000FC3D0000}"/>
    <cellStyle name="Normal 2 3 2 7 4 4" xfId="15790" xr:uid="{00000000-0005-0000-0000-0000FD3D0000}"/>
    <cellStyle name="Normal 2 3 2 7 4 4 2" xfId="15791" xr:uid="{00000000-0005-0000-0000-0000FE3D0000}"/>
    <cellStyle name="Normal 2 3 2 7 4 5" xfId="15792" xr:uid="{00000000-0005-0000-0000-0000FF3D0000}"/>
    <cellStyle name="Normal 2 3 2 7 4 6" xfId="15793" xr:uid="{00000000-0005-0000-0000-0000003E0000}"/>
    <cellStyle name="Normal 2 3 2 7 4 7" xfId="15794" xr:uid="{00000000-0005-0000-0000-0000013E0000}"/>
    <cellStyle name="Normal 2 3 2 7 4 8" xfId="15795" xr:uid="{00000000-0005-0000-0000-0000023E0000}"/>
    <cellStyle name="Normal 2 3 2 7 5" xfId="15796" xr:uid="{00000000-0005-0000-0000-0000033E0000}"/>
    <cellStyle name="Normal 2 3 2 7 5 2" xfId="15797" xr:uid="{00000000-0005-0000-0000-0000043E0000}"/>
    <cellStyle name="Normal 2 3 2 7 5 2 2" xfId="15798" xr:uid="{00000000-0005-0000-0000-0000053E0000}"/>
    <cellStyle name="Normal 2 3 2 7 5 2 3" xfId="15799" xr:uid="{00000000-0005-0000-0000-0000063E0000}"/>
    <cellStyle name="Normal 2 3 2 7 5 3" xfId="15800" xr:uid="{00000000-0005-0000-0000-0000073E0000}"/>
    <cellStyle name="Normal 2 3 2 7 5 3 2" xfId="15801" xr:uid="{00000000-0005-0000-0000-0000083E0000}"/>
    <cellStyle name="Normal 2 3 2 7 5 4" xfId="15802" xr:uid="{00000000-0005-0000-0000-0000093E0000}"/>
    <cellStyle name="Normal 2 3 2 7 5 5" xfId="15803" xr:uid="{00000000-0005-0000-0000-00000A3E0000}"/>
    <cellStyle name="Normal 2 3 2 7 5 6" xfId="15804" xr:uid="{00000000-0005-0000-0000-00000B3E0000}"/>
    <cellStyle name="Normal 2 3 2 7 5 7" xfId="15805" xr:uid="{00000000-0005-0000-0000-00000C3E0000}"/>
    <cellStyle name="Normal 2 3 2 7 6" xfId="15806" xr:uid="{00000000-0005-0000-0000-00000D3E0000}"/>
    <cellStyle name="Normal 2 3 2 7 6 2" xfId="15807" xr:uid="{00000000-0005-0000-0000-00000E3E0000}"/>
    <cellStyle name="Normal 2 3 2 7 6 2 2" xfId="15808" xr:uid="{00000000-0005-0000-0000-00000F3E0000}"/>
    <cellStyle name="Normal 2 3 2 7 6 3" xfId="15809" xr:uid="{00000000-0005-0000-0000-0000103E0000}"/>
    <cellStyle name="Normal 2 3 2 7 6 4" xfId="15810" xr:uid="{00000000-0005-0000-0000-0000113E0000}"/>
    <cellStyle name="Normal 2 3 2 7 7" xfId="15811" xr:uid="{00000000-0005-0000-0000-0000123E0000}"/>
    <cellStyle name="Normal 2 3 2 7 7 2" xfId="15812" xr:uid="{00000000-0005-0000-0000-0000133E0000}"/>
    <cellStyle name="Normal 2 3 2 7 7 3" xfId="15813" xr:uid="{00000000-0005-0000-0000-0000143E0000}"/>
    <cellStyle name="Normal 2 3 2 7 8" xfId="15814" xr:uid="{00000000-0005-0000-0000-0000153E0000}"/>
    <cellStyle name="Normal 2 3 2 7 8 2" xfId="15815" xr:uid="{00000000-0005-0000-0000-0000163E0000}"/>
    <cellStyle name="Normal 2 3 2 7 9" xfId="15816" xr:uid="{00000000-0005-0000-0000-0000173E0000}"/>
    <cellStyle name="Normal 2 3 2 8" xfId="15817" xr:uid="{00000000-0005-0000-0000-0000183E0000}"/>
    <cellStyle name="Normal 2 3 2 8 10" xfId="15818" xr:uid="{00000000-0005-0000-0000-0000193E0000}"/>
    <cellStyle name="Normal 2 3 2 8 11" xfId="15819" xr:uid="{00000000-0005-0000-0000-00001A3E0000}"/>
    <cellStyle name="Normal 2 3 2 8 12" xfId="15820" xr:uid="{00000000-0005-0000-0000-00001B3E0000}"/>
    <cellStyle name="Normal 2 3 2 8 2" xfId="15821" xr:uid="{00000000-0005-0000-0000-00001C3E0000}"/>
    <cellStyle name="Normal 2 3 2 8 2 2" xfId="15822" xr:uid="{00000000-0005-0000-0000-00001D3E0000}"/>
    <cellStyle name="Normal 2 3 2 8 2 2 2" xfId="15823" xr:uid="{00000000-0005-0000-0000-00001E3E0000}"/>
    <cellStyle name="Normal 2 3 2 8 2 2 2 2" xfId="15824" xr:uid="{00000000-0005-0000-0000-00001F3E0000}"/>
    <cellStyle name="Normal 2 3 2 8 2 2 2 2 2" xfId="15825" xr:uid="{00000000-0005-0000-0000-0000203E0000}"/>
    <cellStyle name="Normal 2 3 2 8 2 2 2 3" xfId="15826" xr:uid="{00000000-0005-0000-0000-0000213E0000}"/>
    <cellStyle name="Normal 2 3 2 8 2 2 3" xfId="15827" xr:uid="{00000000-0005-0000-0000-0000223E0000}"/>
    <cellStyle name="Normal 2 3 2 8 2 2 3 2" xfId="15828" xr:uid="{00000000-0005-0000-0000-0000233E0000}"/>
    <cellStyle name="Normal 2 3 2 8 2 2 4" xfId="15829" xr:uid="{00000000-0005-0000-0000-0000243E0000}"/>
    <cellStyle name="Normal 2 3 2 8 2 3" xfId="15830" xr:uid="{00000000-0005-0000-0000-0000253E0000}"/>
    <cellStyle name="Normal 2 3 2 8 2 3 2" xfId="15831" xr:uid="{00000000-0005-0000-0000-0000263E0000}"/>
    <cellStyle name="Normal 2 3 2 8 2 3 2 2" xfId="15832" xr:uid="{00000000-0005-0000-0000-0000273E0000}"/>
    <cellStyle name="Normal 2 3 2 8 2 3 3" xfId="15833" xr:uid="{00000000-0005-0000-0000-0000283E0000}"/>
    <cellStyle name="Normal 2 3 2 8 2 3 4" xfId="15834" xr:uid="{00000000-0005-0000-0000-0000293E0000}"/>
    <cellStyle name="Normal 2 3 2 8 2 4" xfId="15835" xr:uid="{00000000-0005-0000-0000-00002A3E0000}"/>
    <cellStyle name="Normal 2 3 2 8 2 4 2" xfId="15836" xr:uid="{00000000-0005-0000-0000-00002B3E0000}"/>
    <cellStyle name="Normal 2 3 2 8 2 4 2 2" xfId="15837" xr:uid="{00000000-0005-0000-0000-00002C3E0000}"/>
    <cellStyle name="Normal 2 3 2 8 2 4 3" xfId="15838" xr:uid="{00000000-0005-0000-0000-00002D3E0000}"/>
    <cellStyle name="Normal 2 3 2 8 2 4 4" xfId="15839" xr:uid="{00000000-0005-0000-0000-00002E3E0000}"/>
    <cellStyle name="Normal 2 3 2 8 2 5" xfId="15840" xr:uid="{00000000-0005-0000-0000-00002F3E0000}"/>
    <cellStyle name="Normal 2 3 2 8 2 5 2" xfId="15841" xr:uid="{00000000-0005-0000-0000-0000303E0000}"/>
    <cellStyle name="Normal 2 3 2 8 2 6" xfId="15842" xr:uid="{00000000-0005-0000-0000-0000313E0000}"/>
    <cellStyle name="Normal 2 3 2 8 2 7" xfId="15843" xr:uid="{00000000-0005-0000-0000-0000323E0000}"/>
    <cellStyle name="Normal 2 3 2 8 2 8" xfId="15844" xr:uid="{00000000-0005-0000-0000-0000333E0000}"/>
    <cellStyle name="Normal 2 3 2 8 3" xfId="15845" xr:uid="{00000000-0005-0000-0000-0000343E0000}"/>
    <cellStyle name="Normal 2 3 2 8 3 2" xfId="15846" xr:uid="{00000000-0005-0000-0000-0000353E0000}"/>
    <cellStyle name="Normal 2 3 2 8 3 2 2" xfId="15847" xr:uid="{00000000-0005-0000-0000-0000363E0000}"/>
    <cellStyle name="Normal 2 3 2 8 3 2 2 2" xfId="15848" xr:uid="{00000000-0005-0000-0000-0000373E0000}"/>
    <cellStyle name="Normal 2 3 2 8 3 2 3" xfId="15849" xr:uid="{00000000-0005-0000-0000-0000383E0000}"/>
    <cellStyle name="Normal 2 3 2 8 3 2 4" xfId="15850" xr:uid="{00000000-0005-0000-0000-0000393E0000}"/>
    <cellStyle name="Normal 2 3 2 8 3 3" xfId="15851" xr:uid="{00000000-0005-0000-0000-00003A3E0000}"/>
    <cellStyle name="Normal 2 3 2 8 3 3 2" xfId="15852" xr:uid="{00000000-0005-0000-0000-00003B3E0000}"/>
    <cellStyle name="Normal 2 3 2 8 3 3 3" xfId="15853" xr:uid="{00000000-0005-0000-0000-00003C3E0000}"/>
    <cellStyle name="Normal 2 3 2 8 3 4" xfId="15854" xr:uid="{00000000-0005-0000-0000-00003D3E0000}"/>
    <cellStyle name="Normal 2 3 2 8 3 4 2" xfId="15855" xr:uid="{00000000-0005-0000-0000-00003E3E0000}"/>
    <cellStyle name="Normal 2 3 2 8 3 5" xfId="15856" xr:uid="{00000000-0005-0000-0000-00003F3E0000}"/>
    <cellStyle name="Normal 2 3 2 8 3 6" xfId="15857" xr:uid="{00000000-0005-0000-0000-0000403E0000}"/>
    <cellStyle name="Normal 2 3 2 8 3 7" xfId="15858" xr:uid="{00000000-0005-0000-0000-0000413E0000}"/>
    <cellStyle name="Normal 2 3 2 8 3 8" xfId="15859" xr:uid="{00000000-0005-0000-0000-0000423E0000}"/>
    <cellStyle name="Normal 2 3 2 8 4" xfId="15860" xr:uid="{00000000-0005-0000-0000-0000433E0000}"/>
    <cellStyle name="Normal 2 3 2 8 4 2" xfId="15861" xr:uid="{00000000-0005-0000-0000-0000443E0000}"/>
    <cellStyle name="Normal 2 3 2 8 4 2 2" xfId="15862" xr:uid="{00000000-0005-0000-0000-0000453E0000}"/>
    <cellStyle name="Normal 2 3 2 8 4 2 3" xfId="15863" xr:uid="{00000000-0005-0000-0000-0000463E0000}"/>
    <cellStyle name="Normal 2 3 2 8 4 3" xfId="15864" xr:uid="{00000000-0005-0000-0000-0000473E0000}"/>
    <cellStyle name="Normal 2 3 2 8 4 3 2" xfId="15865" xr:uid="{00000000-0005-0000-0000-0000483E0000}"/>
    <cellStyle name="Normal 2 3 2 8 4 4" xfId="15866" xr:uid="{00000000-0005-0000-0000-0000493E0000}"/>
    <cellStyle name="Normal 2 3 2 8 4 4 2" xfId="15867" xr:uid="{00000000-0005-0000-0000-00004A3E0000}"/>
    <cellStyle name="Normal 2 3 2 8 4 5" xfId="15868" xr:uid="{00000000-0005-0000-0000-00004B3E0000}"/>
    <cellStyle name="Normal 2 3 2 8 4 6" xfId="15869" xr:uid="{00000000-0005-0000-0000-00004C3E0000}"/>
    <cellStyle name="Normal 2 3 2 8 4 7" xfId="15870" xr:uid="{00000000-0005-0000-0000-00004D3E0000}"/>
    <cellStyle name="Normal 2 3 2 8 4 8" xfId="15871" xr:uid="{00000000-0005-0000-0000-00004E3E0000}"/>
    <cellStyle name="Normal 2 3 2 8 5" xfId="15872" xr:uid="{00000000-0005-0000-0000-00004F3E0000}"/>
    <cellStyle name="Normal 2 3 2 8 5 2" xfId="15873" xr:uid="{00000000-0005-0000-0000-0000503E0000}"/>
    <cellStyle name="Normal 2 3 2 8 5 2 2" xfId="15874" xr:uid="{00000000-0005-0000-0000-0000513E0000}"/>
    <cellStyle name="Normal 2 3 2 8 5 2 3" xfId="15875" xr:uid="{00000000-0005-0000-0000-0000523E0000}"/>
    <cellStyle name="Normal 2 3 2 8 5 3" xfId="15876" xr:uid="{00000000-0005-0000-0000-0000533E0000}"/>
    <cellStyle name="Normal 2 3 2 8 5 3 2" xfId="15877" xr:uid="{00000000-0005-0000-0000-0000543E0000}"/>
    <cellStyle name="Normal 2 3 2 8 5 4" xfId="15878" xr:uid="{00000000-0005-0000-0000-0000553E0000}"/>
    <cellStyle name="Normal 2 3 2 8 5 5" xfId="15879" xr:uid="{00000000-0005-0000-0000-0000563E0000}"/>
    <cellStyle name="Normal 2 3 2 8 5 6" xfId="15880" xr:uid="{00000000-0005-0000-0000-0000573E0000}"/>
    <cellStyle name="Normal 2 3 2 8 5 7" xfId="15881" xr:uid="{00000000-0005-0000-0000-0000583E0000}"/>
    <cellStyle name="Normal 2 3 2 8 6" xfId="15882" xr:uid="{00000000-0005-0000-0000-0000593E0000}"/>
    <cellStyle name="Normal 2 3 2 8 6 2" xfId="15883" xr:uid="{00000000-0005-0000-0000-00005A3E0000}"/>
    <cellStyle name="Normal 2 3 2 8 6 3" xfId="15884" xr:uid="{00000000-0005-0000-0000-00005B3E0000}"/>
    <cellStyle name="Normal 2 3 2 8 7" xfId="15885" xr:uid="{00000000-0005-0000-0000-00005C3E0000}"/>
    <cellStyle name="Normal 2 3 2 8 7 2" xfId="15886" xr:uid="{00000000-0005-0000-0000-00005D3E0000}"/>
    <cellStyle name="Normal 2 3 2 8 8" xfId="15887" xr:uid="{00000000-0005-0000-0000-00005E3E0000}"/>
    <cellStyle name="Normal 2 3 2 8 8 2" xfId="15888" xr:uid="{00000000-0005-0000-0000-00005F3E0000}"/>
    <cellStyle name="Normal 2 3 2 8 9" xfId="15889" xr:uid="{00000000-0005-0000-0000-0000603E0000}"/>
    <cellStyle name="Normal 2 3 2 9" xfId="15890" xr:uid="{00000000-0005-0000-0000-0000613E0000}"/>
    <cellStyle name="Normal 2 3 2 9 2" xfId="15891" xr:uid="{00000000-0005-0000-0000-0000623E0000}"/>
    <cellStyle name="Normal 2 3 2 9 2 2" xfId="15892" xr:uid="{00000000-0005-0000-0000-0000633E0000}"/>
    <cellStyle name="Normal 2 3 2 9 2 2 2" xfId="15893" xr:uid="{00000000-0005-0000-0000-0000643E0000}"/>
    <cellStyle name="Normal 2 3 2 9 2 2 2 2" xfId="15894" xr:uid="{00000000-0005-0000-0000-0000653E0000}"/>
    <cellStyle name="Normal 2 3 2 9 2 2 3" xfId="15895" xr:uid="{00000000-0005-0000-0000-0000663E0000}"/>
    <cellStyle name="Normal 2 3 2 9 2 3" xfId="15896" xr:uid="{00000000-0005-0000-0000-0000673E0000}"/>
    <cellStyle name="Normal 2 3 2 9 2 3 2" xfId="15897" xr:uid="{00000000-0005-0000-0000-0000683E0000}"/>
    <cellStyle name="Normal 2 3 2 9 2 4" xfId="15898" xr:uid="{00000000-0005-0000-0000-0000693E0000}"/>
    <cellStyle name="Normal 2 3 2 9 3" xfId="15899" xr:uid="{00000000-0005-0000-0000-00006A3E0000}"/>
    <cellStyle name="Normal 2 3 2 9 3 2" xfId="15900" xr:uid="{00000000-0005-0000-0000-00006B3E0000}"/>
    <cellStyle name="Normal 2 3 2 9 3 2 2" xfId="15901" xr:uid="{00000000-0005-0000-0000-00006C3E0000}"/>
    <cellStyle name="Normal 2 3 2 9 3 3" xfId="15902" xr:uid="{00000000-0005-0000-0000-00006D3E0000}"/>
    <cellStyle name="Normal 2 3 2 9 3 4" xfId="15903" xr:uid="{00000000-0005-0000-0000-00006E3E0000}"/>
    <cellStyle name="Normal 2 3 2 9 4" xfId="15904" xr:uid="{00000000-0005-0000-0000-00006F3E0000}"/>
    <cellStyle name="Normal 2 3 2 9 4 2" xfId="15905" xr:uid="{00000000-0005-0000-0000-0000703E0000}"/>
    <cellStyle name="Normal 2 3 2 9 4 2 2" xfId="15906" xr:uid="{00000000-0005-0000-0000-0000713E0000}"/>
    <cellStyle name="Normal 2 3 2 9 4 3" xfId="15907" xr:uid="{00000000-0005-0000-0000-0000723E0000}"/>
    <cellStyle name="Normal 2 3 2 9 4 4" xfId="15908" xr:uid="{00000000-0005-0000-0000-0000733E0000}"/>
    <cellStyle name="Normal 2 3 2 9 5" xfId="15909" xr:uid="{00000000-0005-0000-0000-0000743E0000}"/>
    <cellStyle name="Normal 2 3 2 9 5 2" xfId="15910" xr:uid="{00000000-0005-0000-0000-0000753E0000}"/>
    <cellStyle name="Normal 2 3 2 9 6" xfId="15911" xr:uid="{00000000-0005-0000-0000-0000763E0000}"/>
    <cellStyle name="Normal 2 3 2 9 7" xfId="15912" xr:uid="{00000000-0005-0000-0000-0000773E0000}"/>
    <cellStyle name="Normal 2 3 2 9 8" xfId="15913" xr:uid="{00000000-0005-0000-0000-0000783E0000}"/>
    <cellStyle name="Normal 2 3 3" xfId="15914" xr:uid="{00000000-0005-0000-0000-0000793E0000}"/>
    <cellStyle name="Normal 2 3 3 10" xfId="15915" xr:uid="{00000000-0005-0000-0000-00007A3E0000}"/>
    <cellStyle name="Normal 2 3 3 10 2" xfId="15916" xr:uid="{00000000-0005-0000-0000-00007B3E0000}"/>
    <cellStyle name="Normal 2 3 3 10 3" xfId="15917" xr:uid="{00000000-0005-0000-0000-00007C3E0000}"/>
    <cellStyle name="Normal 2 3 3 11" xfId="15918" xr:uid="{00000000-0005-0000-0000-00007D3E0000}"/>
    <cellStyle name="Normal 2 3 3 11 2" xfId="15919" xr:uid="{00000000-0005-0000-0000-00007E3E0000}"/>
    <cellStyle name="Normal 2 3 3 11 3" xfId="15920" xr:uid="{00000000-0005-0000-0000-00007F3E0000}"/>
    <cellStyle name="Normal 2 3 3 12" xfId="15921" xr:uid="{00000000-0005-0000-0000-0000803E0000}"/>
    <cellStyle name="Normal 2 3 3 12 2" xfId="15922" xr:uid="{00000000-0005-0000-0000-0000813E0000}"/>
    <cellStyle name="Normal 2 3 3 13" xfId="15923" xr:uid="{00000000-0005-0000-0000-0000823E0000}"/>
    <cellStyle name="Normal 2 3 3 2" xfId="15924" xr:uid="{00000000-0005-0000-0000-0000833E0000}"/>
    <cellStyle name="Normal 2 3 3 2 10" xfId="15925" xr:uid="{00000000-0005-0000-0000-0000843E0000}"/>
    <cellStyle name="Normal 2 3 3 2 10 2" xfId="15926" xr:uid="{00000000-0005-0000-0000-0000853E0000}"/>
    <cellStyle name="Normal 2 3 3 2 10 3" xfId="15927" xr:uid="{00000000-0005-0000-0000-0000863E0000}"/>
    <cellStyle name="Normal 2 3 3 2 11" xfId="15928" xr:uid="{00000000-0005-0000-0000-0000873E0000}"/>
    <cellStyle name="Normal 2 3 3 2 12" xfId="15929" xr:uid="{00000000-0005-0000-0000-0000883E0000}"/>
    <cellStyle name="Normal 2 3 3 2 2" xfId="15930" xr:uid="{00000000-0005-0000-0000-0000893E0000}"/>
    <cellStyle name="Normal 2 3 3 2 2 10" xfId="15931" xr:uid="{00000000-0005-0000-0000-00008A3E0000}"/>
    <cellStyle name="Normal 2 3 3 2 2 11" xfId="15932" xr:uid="{00000000-0005-0000-0000-00008B3E0000}"/>
    <cellStyle name="Normal 2 3 3 2 2 2" xfId="15933" xr:uid="{00000000-0005-0000-0000-00008C3E0000}"/>
    <cellStyle name="Normal 2 3 3 2 2 2 2" xfId="15934" xr:uid="{00000000-0005-0000-0000-00008D3E0000}"/>
    <cellStyle name="Normal 2 3 3 2 2 2 2 2" xfId="15935" xr:uid="{00000000-0005-0000-0000-00008E3E0000}"/>
    <cellStyle name="Normal 2 3 3 2 2 2 2 2 2" xfId="15936" xr:uid="{00000000-0005-0000-0000-00008F3E0000}"/>
    <cellStyle name="Normal 2 3 3 2 2 2 2 2 2 2" xfId="15937" xr:uid="{00000000-0005-0000-0000-0000903E0000}"/>
    <cellStyle name="Normal 2 3 3 2 2 2 2 2 2 2 2" xfId="15938" xr:uid="{00000000-0005-0000-0000-0000913E0000}"/>
    <cellStyle name="Normal 2 3 3 2 2 2 2 2 2 2 3" xfId="15939" xr:uid="{00000000-0005-0000-0000-0000923E0000}"/>
    <cellStyle name="Normal 2 3 3 2 2 2 2 2 2 3" xfId="15940" xr:uid="{00000000-0005-0000-0000-0000933E0000}"/>
    <cellStyle name="Normal 2 3 3 2 2 2 2 2 2 4" xfId="15941" xr:uid="{00000000-0005-0000-0000-0000943E0000}"/>
    <cellStyle name="Normal 2 3 3 2 2 2 2 2 3" xfId="15942" xr:uid="{00000000-0005-0000-0000-0000953E0000}"/>
    <cellStyle name="Normal 2 3 3 2 2 2 2 2 3 2" xfId="15943" xr:uid="{00000000-0005-0000-0000-0000963E0000}"/>
    <cellStyle name="Normal 2 3 3 2 2 2 2 2 3 3" xfId="15944" xr:uid="{00000000-0005-0000-0000-0000973E0000}"/>
    <cellStyle name="Normal 2 3 3 2 2 2 2 2 4" xfId="15945" xr:uid="{00000000-0005-0000-0000-0000983E0000}"/>
    <cellStyle name="Normal 2 3 3 2 2 2 2 2 4 2" xfId="15946" xr:uid="{00000000-0005-0000-0000-0000993E0000}"/>
    <cellStyle name="Normal 2 3 3 2 2 2 2 2 4 3" xfId="15947" xr:uid="{00000000-0005-0000-0000-00009A3E0000}"/>
    <cellStyle name="Normal 2 3 3 2 2 2 2 2 5" xfId="15948" xr:uid="{00000000-0005-0000-0000-00009B3E0000}"/>
    <cellStyle name="Normal 2 3 3 2 2 2 2 2 6" xfId="15949" xr:uid="{00000000-0005-0000-0000-00009C3E0000}"/>
    <cellStyle name="Normal 2 3 3 2 2 2 2 3" xfId="15950" xr:uid="{00000000-0005-0000-0000-00009D3E0000}"/>
    <cellStyle name="Normal 2 3 3 2 2 2 2 3 2" xfId="15951" xr:uid="{00000000-0005-0000-0000-00009E3E0000}"/>
    <cellStyle name="Normal 2 3 3 2 2 2 2 3 2 2" xfId="15952" xr:uid="{00000000-0005-0000-0000-00009F3E0000}"/>
    <cellStyle name="Normal 2 3 3 2 2 2 2 3 2 3" xfId="15953" xr:uid="{00000000-0005-0000-0000-0000A03E0000}"/>
    <cellStyle name="Normal 2 3 3 2 2 2 2 3 3" xfId="15954" xr:uid="{00000000-0005-0000-0000-0000A13E0000}"/>
    <cellStyle name="Normal 2 3 3 2 2 2 2 3 4" xfId="15955" xr:uid="{00000000-0005-0000-0000-0000A23E0000}"/>
    <cellStyle name="Normal 2 3 3 2 2 2 2 4" xfId="15956" xr:uid="{00000000-0005-0000-0000-0000A33E0000}"/>
    <cellStyle name="Normal 2 3 3 2 2 2 2 4 2" xfId="15957" xr:uid="{00000000-0005-0000-0000-0000A43E0000}"/>
    <cellStyle name="Normal 2 3 3 2 2 2 2 4 3" xfId="15958" xr:uid="{00000000-0005-0000-0000-0000A53E0000}"/>
    <cellStyle name="Normal 2 3 3 2 2 2 2 5" xfId="15959" xr:uid="{00000000-0005-0000-0000-0000A63E0000}"/>
    <cellStyle name="Normal 2 3 3 2 2 2 2 5 2" xfId="15960" xr:uid="{00000000-0005-0000-0000-0000A73E0000}"/>
    <cellStyle name="Normal 2 3 3 2 2 2 2 5 3" xfId="15961" xr:uid="{00000000-0005-0000-0000-0000A83E0000}"/>
    <cellStyle name="Normal 2 3 3 2 2 2 2 6" xfId="15962" xr:uid="{00000000-0005-0000-0000-0000A93E0000}"/>
    <cellStyle name="Normal 2 3 3 2 2 2 2 7" xfId="15963" xr:uid="{00000000-0005-0000-0000-0000AA3E0000}"/>
    <cellStyle name="Normal 2 3 3 2 2 2 3" xfId="15964" xr:uid="{00000000-0005-0000-0000-0000AB3E0000}"/>
    <cellStyle name="Normal 2 3 3 2 2 2 3 2" xfId="15965" xr:uid="{00000000-0005-0000-0000-0000AC3E0000}"/>
    <cellStyle name="Normal 2 3 3 2 2 2 3 2 2" xfId="15966" xr:uid="{00000000-0005-0000-0000-0000AD3E0000}"/>
    <cellStyle name="Normal 2 3 3 2 2 2 3 2 2 2" xfId="15967" xr:uid="{00000000-0005-0000-0000-0000AE3E0000}"/>
    <cellStyle name="Normal 2 3 3 2 2 2 3 2 2 3" xfId="15968" xr:uid="{00000000-0005-0000-0000-0000AF3E0000}"/>
    <cellStyle name="Normal 2 3 3 2 2 2 3 2 3" xfId="15969" xr:uid="{00000000-0005-0000-0000-0000B03E0000}"/>
    <cellStyle name="Normal 2 3 3 2 2 2 3 2 4" xfId="15970" xr:uid="{00000000-0005-0000-0000-0000B13E0000}"/>
    <cellStyle name="Normal 2 3 3 2 2 2 3 3" xfId="15971" xr:uid="{00000000-0005-0000-0000-0000B23E0000}"/>
    <cellStyle name="Normal 2 3 3 2 2 2 3 3 2" xfId="15972" xr:uid="{00000000-0005-0000-0000-0000B33E0000}"/>
    <cellStyle name="Normal 2 3 3 2 2 2 3 3 3" xfId="15973" xr:uid="{00000000-0005-0000-0000-0000B43E0000}"/>
    <cellStyle name="Normal 2 3 3 2 2 2 3 4" xfId="15974" xr:uid="{00000000-0005-0000-0000-0000B53E0000}"/>
    <cellStyle name="Normal 2 3 3 2 2 2 3 4 2" xfId="15975" xr:uid="{00000000-0005-0000-0000-0000B63E0000}"/>
    <cellStyle name="Normal 2 3 3 2 2 2 3 4 3" xfId="15976" xr:uid="{00000000-0005-0000-0000-0000B73E0000}"/>
    <cellStyle name="Normal 2 3 3 2 2 2 3 5" xfId="15977" xr:uid="{00000000-0005-0000-0000-0000B83E0000}"/>
    <cellStyle name="Normal 2 3 3 2 2 2 3 6" xfId="15978" xr:uid="{00000000-0005-0000-0000-0000B93E0000}"/>
    <cellStyle name="Normal 2 3 3 2 2 2 4" xfId="15979" xr:uid="{00000000-0005-0000-0000-0000BA3E0000}"/>
    <cellStyle name="Normal 2 3 3 2 2 2 4 2" xfId="15980" xr:uid="{00000000-0005-0000-0000-0000BB3E0000}"/>
    <cellStyle name="Normal 2 3 3 2 2 2 4 2 2" xfId="15981" xr:uid="{00000000-0005-0000-0000-0000BC3E0000}"/>
    <cellStyle name="Normal 2 3 3 2 2 2 4 2 3" xfId="15982" xr:uid="{00000000-0005-0000-0000-0000BD3E0000}"/>
    <cellStyle name="Normal 2 3 3 2 2 2 4 3" xfId="15983" xr:uid="{00000000-0005-0000-0000-0000BE3E0000}"/>
    <cellStyle name="Normal 2 3 3 2 2 2 4 4" xfId="15984" xr:uid="{00000000-0005-0000-0000-0000BF3E0000}"/>
    <cellStyle name="Normal 2 3 3 2 2 2 5" xfId="15985" xr:uid="{00000000-0005-0000-0000-0000C03E0000}"/>
    <cellStyle name="Normal 2 3 3 2 2 2 5 2" xfId="15986" xr:uid="{00000000-0005-0000-0000-0000C13E0000}"/>
    <cellStyle name="Normal 2 3 3 2 2 2 5 3" xfId="15987" xr:uid="{00000000-0005-0000-0000-0000C23E0000}"/>
    <cellStyle name="Normal 2 3 3 2 2 2 6" xfId="15988" xr:uid="{00000000-0005-0000-0000-0000C33E0000}"/>
    <cellStyle name="Normal 2 3 3 2 2 2 6 2" xfId="15989" xr:uid="{00000000-0005-0000-0000-0000C43E0000}"/>
    <cellStyle name="Normal 2 3 3 2 2 2 6 3" xfId="15990" xr:uid="{00000000-0005-0000-0000-0000C53E0000}"/>
    <cellStyle name="Normal 2 3 3 2 2 2 7" xfId="15991" xr:uid="{00000000-0005-0000-0000-0000C63E0000}"/>
    <cellStyle name="Normal 2 3 3 2 2 2 8" xfId="15992" xr:uid="{00000000-0005-0000-0000-0000C73E0000}"/>
    <cellStyle name="Normal 2 3 3 2 2 3" xfId="15993" xr:uid="{00000000-0005-0000-0000-0000C83E0000}"/>
    <cellStyle name="Normal 2 3 3 2 2 3 2" xfId="15994" xr:uid="{00000000-0005-0000-0000-0000C93E0000}"/>
    <cellStyle name="Normal 2 3 3 2 2 3 2 2" xfId="15995" xr:uid="{00000000-0005-0000-0000-0000CA3E0000}"/>
    <cellStyle name="Normal 2 3 3 2 2 3 2 2 2" xfId="15996" xr:uid="{00000000-0005-0000-0000-0000CB3E0000}"/>
    <cellStyle name="Normal 2 3 3 2 2 3 2 2 2 2" xfId="15997" xr:uid="{00000000-0005-0000-0000-0000CC3E0000}"/>
    <cellStyle name="Normal 2 3 3 2 2 3 2 2 2 2 2" xfId="15998" xr:uid="{00000000-0005-0000-0000-0000CD3E0000}"/>
    <cellStyle name="Normal 2 3 3 2 2 3 2 2 2 2 3" xfId="15999" xr:uid="{00000000-0005-0000-0000-0000CE3E0000}"/>
    <cellStyle name="Normal 2 3 3 2 2 3 2 2 2 3" xfId="16000" xr:uid="{00000000-0005-0000-0000-0000CF3E0000}"/>
    <cellStyle name="Normal 2 3 3 2 2 3 2 2 2 4" xfId="16001" xr:uid="{00000000-0005-0000-0000-0000D03E0000}"/>
    <cellStyle name="Normal 2 3 3 2 2 3 2 2 3" xfId="16002" xr:uid="{00000000-0005-0000-0000-0000D13E0000}"/>
    <cellStyle name="Normal 2 3 3 2 2 3 2 2 3 2" xfId="16003" xr:uid="{00000000-0005-0000-0000-0000D23E0000}"/>
    <cellStyle name="Normal 2 3 3 2 2 3 2 2 3 3" xfId="16004" xr:uid="{00000000-0005-0000-0000-0000D33E0000}"/>
    <cellStyle name="Normal 2 3 3 2 2 3 2 2 4" xfId="16005" xr:uid="{00000000-0005-0000-0000-0000D43E0000}"/>
    <cellStyle name="Normal 2 3 3 2 2 3 2 2 4 2" xfId="16006" xr:uid="{00000000-0005-0000-0000-0000D53E0000}"/>
    <cellStyle name="Normal 2 3 3 2 2 3 2 2 4 3" xfId="16007" xr:uid="{00000000-0005-0000-0000-0000D63E0000}"/>
    <cellStyle name="Normal 2 3 3 2 2 3 2 2 5" xfId="16008" xr:uid="{00000000-0005-0000-0000-0000D73E0000}"/>
    <cellStyle name="Normal 2 3 3 2 2 3 2 2 6" xfId="16009" xr:uid="{00000000-0005-0000-0000-0000D83E0000}"/>
    <cellStyle name="Normal 2 3 3 2 2 3 2 3" xfId="16010" xr:uid="{00000000-0005-0000-0000-0000D93E0000}"/>
    <cellStyle name="Normal 2 3 3 2 2 3 2 3 2" xfId="16011" xr:uid="{00000000-0005-0000-0000-0000DA3E0000}"/>
    <cellStyle name="Normal 2 3 3 2 2 3 2 3 2 2" xfId="16012" xr:uid="{00000000-0005-0000-0000-0000DB3E0000}"/>
    <cellStyle name="Normal 2 3 3 2 2 3 2 3 2 3" xfId="16013" xr:uid="{00000000-0005-0000-0000-0000DC3E0000}"/>
    <cellStyle name="Normal 2 3 3 2 2 3 2 3 3" xfId="16014" xr:uid="{00000000-0005-0000-0000-0000DD3E0000}"/>
    <cellStyle name="Normal 2 3 3 2 2 3 2 3 4" xfId="16015" xr:uid="{00000000-0005-0000-0000-0000DE3E0000}"/>
    <cellStyle name="Normal 2 3 3 2 2 3 2 4" xfId="16016" xr:uid="{00000000-0005-0000-0000-0000DF3E0000}"/>
    <cellStyle name="Normal 2 3 3 2 2 3 2 4 2" xfId="16017" xr:uid="{00000000-0005-0000-0000-0000E03E0000}"/>
    <cellStyle name="Normal 2 3 3 2 2 3 2 4 3" xfId="16018" xr:uid="{00000000-0005-0000-0000-0000E13E0000}"/>
    <cellStyle name="Normal 2 3 3 2 2 3 2 5" xfId="16019" xr:uid="{00000000-0005-0000-0000-0000E23E0000}"/>
    <cellStyle name="Normal 2 3 3 2 2 3 2 5 2" xfId="16020" xr:uid="{00000000-0005-0000-0000-0000E33E0000}"/>
    <cellStyle name="Normal 2 3 3 2 2 3 2 5 3" xfId="16021" xr:uid="{00000000-0005-0000-0000-0000E43E0000}"/>
    <cellStyle name="Normal 2 3 3 2 2 3 2 6" xfId="16022" xr:uid="{00000000-0005-0000-0000-0000E53E0000}"/>
    <cellStyle name="Normal 2 3 3 2 2 3 2 7" xfId="16023" xr:uid="{00000000-0005-0000-0000-0000E63E0000}"/>
    <cellStyle name="Normal 2 3 3 2 2 3 3" xfId="16024" xr:uid="{00000000-0005-0000-0000-0000E73E0000}"/>
    <cellStyle name="Normal 2 3 3 2 2 3 3 2" xfId="16025" xr:uid="{00000000-0005-0000-0000-0000E83E0000}"/>
    <cellStyle name="Normal 2 3 3 2 2 3 3 2 2" xfId="16026" xr:uid="{00000000-0005-0000-0000-0000E93E0000}"/>
    <cellStyle name="Normal 2 3 3 2 2 3 3 2 2 2" xfId="16027" xr:uid="{00000000-0005-0000-0000-0000EA3E0000}"/>
    <cellStyle name="Normal 2 3 3 2 2 3 3 2 2 3" xfId="16028" xr:uid="{00000000-0005-0000-0000-0000EB3E0000}"/>
    <cellStyle name="Normal 2 3 3 2 2 3 3 2 3" xfId="16029" xr:uid="{00000000-0005-0000-0000-0000EC3E0000}"/>
    <cellStyle name="Normal 2 3 3 2 2 3 3 2 4" xfId="16030" xr:uid="{00000000-0005-0000-0000-0000ED3E0000}"/>
    <cellStyle name="Normal 2 3 3 2 2 3 3 3" xfId="16031" xr:uid="{00000000-0005-0000-0000-0000EE3E0000}"/>
    <cellStyle name="Normal 2 3 3 2 2 3 3 3 2" xfId="16032" xr:uid="{00000000-0005-0000-0000-0000EF3E0000}"/>
    <cellStyle name="Normal 2 3 3 2 2 3 3 3 3" xfId="16033" xr:uid="{00000000-0005-0000-0000-0000F03E0000}"/>
    <cellStyle name="Normal 2 3 3 2 2 3 3 4" xfId="16034" xr:uid="{00000000-0005-0000-0000-0000F13E0000}"/>
    <cellStyle name="Normal 2 3 3 2 2 3 3 4 2" xfId="16035" xr:uid="{00000000-0005-0000-0000-0000F23E0000}"/>
    <cellStyle name="Normal 2 3 3 2 2 3 3 4 3" xfId="16036" xr:uid="{00000000-0005-0000-0000-0000F33E0000}"/>
    <cellStyle name="Normal 2 3 3 2 2 3 3 5" xfId="16037" xr:uid="{00000000-0005-0000-0000-0000F43E0000}"/>
    <cellStyle name="Normal 2 3 3 2 2 3 3 6" xfId="16038" xr:uid="{00000000-0005-0000-0000-0000F53E0000}"/>
    <cellStyle name="Normal 2 3 3 2 2 3 4" xfId="16039" xr:uid="{00000000-0005-0000-0000-0000F63E0000}"/>
    <cellStyle name="Normal 2 3 3 2 2 3 4 2" xfId="16040" xr:uid="{00000000-0005-0000-0000-0000F73E0000}"/>
    <cellStyle name="Normal 2 3 3 2 2 3 4 2 2" xfId="16041" xr:uid="{00000000-0005-0000-0000-0000F83E0000}"/>
    <cellStyle name="Normal 2 3 3 2 2 3 4 2 3" xfId="16042" xr:uid="{00000000-0005-0000-0000-0000F93E0000}"/>
    <cellStyle name="Normal 2 3 3 2 2 3 4 3" xfId="16043" xr:uid="{00000000-0005-0000-0000-0000FA3E0000}"/>
    <cellStyle name="Normal 2 3 3 2 2 3 4 4" xfId="16044" xr:uid="{00000000-0005-0000-0000-0000FB3E0000}"/>
    <cellStyle name="Normal 2 3 3 2 2 3 5" xfId="16045" xr:uid="{00000000-0005-0000-0000-0000FC3E0000}"/>
    <cellStyle name="Normal 2 3 3 2 2 3 5 2" xfId="16046" xr:uid="{00000000-0005-0000-0000-0000FD3E0000}"/>
    <cellStyle name="Normal 2 3 3 2 2 3 5 3" xfId="16047" xr:uid="{00000000-0005-0000-0000-0000FE3E0000}"/>
    <cellStyle name="Normal 2 3 3 2 2 3 6" xfId="16048" xr:uid="{00000000-0005-0000-0000-0000FF3E0000}"/>
    <cellStyle name="Normal 2 3 3 2 2 3 6 2" xfId="16049" xr:uid="{00000000-0005-0000-0000-0000003F0000}"/>
    <cellStyle name="Normal 2 3 3 2 2 3 6 3" xfId="16050" xr:uid="{00000000-0005-0000-0000-0000013F0000}"/>
    <cellStyle name="Normal 2 3 3 2 2 3 7" xfId="16051" xr:uid="{00000000-0005-0000-0000-0000023F0000}"/>
    <cellStyle name="Normal 2 3 3 2 2 3 8" xfId="16052" xr:uid="{00000000-0005-0000-0000-0000033F0000}"/>
    <cellStyle name="Normal 2 3 3 2 2 4" xfId="16053" xr:uid="{00000000-0005-0000-0000-0000043F0000}"/>
    <cellStyle name="Normal 2 3 3 2 2 4 2" xfId="16054" xr:uid="{00000000-0005-0000-0000-0000053F0000}"/>
    <cellStyle name="Normal 2 3 3 2 2 4 2 2" xfId="16055" xr:uid="{00000000-0005-0000-0000-0000063F0000}"/>
    <cellStyle name="Normal 2 3 3 2 2 4 2 2 2" xfId="16056" xr:uid="{00000000-0005-0000-0000-0000073F0000}"/>
    <cellStyle name="Normal 2 3 3 2 2 4 2 2 2 2" xfId="16057" xr:uid="{00000000-0005-0000-0000-0000083F0000}"/>
    <cellStyle name="Normal 2 3 3 2 2 4 2 2 2 2 2" xfId="16058" xr:uid="{00000000-0005-0000-0000-0000093F0000}"/>
    <cellStyle name="Normal 2 3 3 2 2 4 2 2 2 2 3" xfId="16059" xr:uid="{00000000-0005-0000-0000-00000A3F0000}"/>
    <cellStyle name="Normal 2 3 3 2 2 4 2 2 2 3" xfId="16060" xr:uid="{00000000-0005-0000-0000-00000B3F0000}"/>
    <cellStyle name="Normal 2 3 3 2 2 4 2 2 2 4" xfId="16061" xr:uid="{00000000-0005-0000-0000-00000C3F0000}"/>
    <cellStyle name="Normal 2 3 3 2 2 4 2 2 3" xfId="16062" xr:uid="{00000000-0005-0000-0000-00000D3F0000}"/>
    <cellStyle name="Normal 2 3 3 2 2 4 2 2 3 2" xfId="16063" xr:uid="{00000000-0005-0000-0000-00000E3F0000}"/>
    <cellStyle name="Normal 2 3 3 2 2 4 2 2 3 3" xfId="16064" xr:uid="{00000000-0005-0000-0000-00000F3F0000}"/>
    <cellStyle name="Normal 2 3 3 2 2 4 2 2 4" xfId="16065" xr:uid="{00000000-0005-0000-0000-0000103F0000}"/>
    <cellStyle name="Normal 2 3 3 2 2 4 2 2 4 2" xfId="16066" xr:uid="{00000000-0005-0000-0000-0000113F0000}"/>
    <cellStyle name="Normal 2 3 3 2 2 4 2 2 4 3" xfId="16067" xr:uid="{00000000-0005-0000-0000-0000123F0000}"/>
    <cellStyle name="Normal 2 3 3 2 2 4 2 2 5" xfId="16068" xr:uid="{00000000-0005-0000-0000-0000133F0000}"/>
    <cellStyle name="Normal 2 3 3 2 2 4 2 2 6" xfId="16069" xr:uid="{00000000-0005-0000-0000-0000143F0000}"/>
    <cellStyle name="Normal 2 3 3 2 2 4 2 3" xfId="16070" xr:uid="{00000000-0005-0000-0000-0000153F0000}"/>
    <cellStyle name="Normal 2 3 3 2 2 4 2 3 2" xfId="16071" xr:uid="{00000000-0005-0000-0000-0000163F0000}"/>
    <cellStyle name="Normal 2 3 3 2 2 4 2 3 2 2" xfId="16072" xr:uid="{00000000-0005-0000-0000-0000173F0000}"/>
    <cellStyle name="Normal 2 3 3 2 2 4 2 3 2 3" xfId="16073" xr:uid="{00000000-0005-0000-0000-0000183F0000}"/>
    <cellStyle name="Normal 2 3 3 2 2 4 2 3 3" xfId="16074" xr:uid="{00000000-0005-0000-0000-0000193F0000}"/>
    <cellStyle name="Normal 2 3 3 2 2 4 2 3 4" xfId="16075" xr:uid="{00000000-0005-0000-0000-00001A3F0000}"/>
    <cellStyle name="Normal 2 3 3 2 2 4 2 4" xfId="16076" xr:uid="{00000000-0005-0000-0000-00001B3F0000}"/>
    <cellStyle name="Normal 2 3 3 2 2 4 2 4 2" xfId="16077" xr:uid="{00000000-0005-0000-0000-00001C3F0000}"/>
    <cellStyle name="Normal 2 3 3 2 2 4 2 4 3" xfId="16078" xr:uid="{00000000-0005-0000-0000-00001D3F0000}"/>
    <cellStyle name="Normal 2 3 3 2 2 4 2 5" xfId="16079" xr:uid="{00000000-0005-0000-0000-00001E3F0000}"/>
    <cellStyle name="Normal 2 3 3 2 2 4 2 5 2" xfId="16080" xr:uid="{00000000-0005-0000-0000-00001F3F0000}"/>
    <cellStyle name="Normal 2 3 3 2 2 4 2 5 3" xfId="16081" xr:uid="{00000000-0005-0000-0000-0000203F0000}"/>
    <cellStyle name="Normal 2 3 3 2 2 4 2 6" xfId="16082" xr:uid="{00000000-0005-0000-0000-0000213F0000}"/>
    <cellStyle name="Normal 2 3 3 2 2 4 2 7" xfId="16083" xr:uid="{00000000-0005-0000-0000-0000223F0000}"/>
    <cellStyle name="Normal 2 3 3 2 2 4 3" xfId="16084" xr:uid="{00000000-0005-0000-0000-0000233F0000}"/>
    <cellStyle name="Normal 2 3 3 2 2 4 3 2" xfId="16085" xr:uid="{00000000-0005-0000-0000-0000243F0000}"/>
    <cellStyle name="Normal 2 3 3 2 2 4 3 2 2" xfId="16086" xr:uid="{00000000-0005-0000-0000-0000253F0000}"/>
    <cellStyle name="Normal 2 3 3 2 2 4 3 2 2 2" xfId="16087" xr:uid="{00000000-0005-0000-0000-0000263F0000}"/>
    <cellStyle name="Normal 2 3 3 2 2 4 3 2 2 3" xfId="16088" xr:uid="{00000000-0005-0000-0000-0000273F0000}"/>
    <cellStyle name="Normal 2 3 3 2 2 4 3 2 3" xfId="16089" xr:uid="{00000000-0005-0000-0000-0000283F0000}"/>
    <cellStyle name="Normal 2 3 3 2 2 4 3 2 4" xfId="16090" xr:uid="{00000000-0005-0000-0000-0000293F0000}"/>
    <cellStyle name="Normal 2 3 3 2 2 4 3 3" xfId="16091" xr:uid="{00000000-0005-0000-0000-00002A3F0000}"/>
    <cellStyle name="Normal 2 3 3 2 2 4 3 3 2" xfId="16092" xr:uid="{00000000-0005-0000-0000-00002B3F0000}"/>
    <cellStyle name="Normal 2 3 3 2 2 4 3 3 3" xfId="16093" xr:uid="{00000000-0005-0000-0000-00002C3F0000}"/>
    <cellStyle name="Normal 2 3 3 2 2 4 3 4" xfId="16094" xr:uid="{00000000-0005-0000-0000-00002D3F0000}"/>
    <cellStyle name="Normal 2 3 3 2 2 4 3 4 2" xfId="16095" xr:uid="{00000000-0005-0000-0000-00002E3F0000}"/>
    <cellStyle name="Normal 2 3 3 2 2 4 3 4 3" xfId="16096" xr:uid="{00000000-0005-0000-0000-00002F3F0000}"/>
    <cellStyle name="Normal 2 3 3 2 2 4 3 5" xfId="16097" xr:uid="{00000000-0005-0000-0000-0000303F0000}"/>
    <cellStyle name="Normal 2 3 3 2 2 4 3 6" xfId="16098" xr:uid="{00000000-0005-0000-0000-0000313F0000}"/>
    <cellStyle name="Normal 2 3 3 2 2 4 4" xfId="16099" xr:uid="{00000000-0005-0000-0000-0000323F0000}"/>
    <cellStyle name="Normal 2 3 3 2 2 4 4 2" xfId="16100" xr:uid="{00000000-0005-0000-0000-0000333F0000}"/>
    <cellStyle name="Normal 2 3 3 2 2 4 4 2 2" xfId="16101" xr:uid="{00000000-0005-0000-0000-0000343F0000}"/>
    <cellStyle name="Normal 2 3 3 2 2 4 4 2 3" xfId="16102" xr:uid="{00000000-0005-0000-0000-0000353F0000}"/>
    <cellStyle name="Normal 2 3 3 2 2 4 4 3" xfId="16103" xr:uid="{00000000-0005-0000-0000-0000363F0000}"/>
    <cellStyle name="Normal 2 3 3 2 2 4 4 4" xfId="16104" xr:uid="{00000000-0005-0000-0000-0000373F0000}"/>
    <cellStyle name="Normal 2 3 3 2 2 4 5" xfId="16105" xr:uid="{00000000-0005-0000-0000-0000383F0000}"/>
    <cellStyle name="Normal 2 3 3 2 2 4 5 2" xfId="16106" xr:uid="{00000000-0005-0000-0000-0000393F0000}"/>
    <cellStyle name="Normal 2 3 3 2 2 4 5 3" xfId="16107" xr:uid="{00000000-0005-0000-0000-00003A3F0000}"/>
    <cellStyle name="Normal 2 3 3 2 2 4 6" xfId="16108" xr:uid="{00000000-0005-0000-0000-00003B3F0000}"/>
    <cellStyle name="Normal 2 3 3 2 2 4 6 2" xfId="16109" xr:uid="{00000000-0005-0000-0000-00003C3F0000}"/>
    <cellStyle name="Normal 2 3 3 2 2 4 6 3" xfId="16110" xr:uid="{00000000-0005-0000-0000-00003D3F0000}"/>
    <cellStyle name="Normal 2 3 3 2 2 4 7" xfId="16111" xr:uid="{00000000-0005-0000-0000-00003E3F0000}"/>
    <cellStyle name="Normal 2 3 3 2 2 4 8" xfId="16112" xr:uid="{00000000-0005-0000-0000-00003F3F0000}"/>
    <cellStyle name="Normal 2 3 3 2 2 5" xfId="16113" xr:uid="{00000000-0005-0000-0000-0000403F0000}"/>
    <cellStyle name="Normal 2 3 3 2 2 5 2" xfId="16114" xr:uid="{00000000-0005-0000-0000-0000413F0000}"/>
    <cellStyle name="Normal 2 3 3 2 2 5 2 2" xfId="16115" xr:uid="{00000000-0005-0000-0000-0000423F0000}"/>
    <cellStyle name="Normal 2 3 3 2 2 5 2 2 2" xfId="16116" xr:uid="{00000000-0005-0000-0000-0000433F0000}"/>
    <cellStyle name="Normal 2 3 3 2 2 5 2 2 2 2" xfId="16117" xr:uid="{00000000-0005-0000-0000-0000443F0000}"/>
    <cellStyle name="Normal 2 3 3 2 2 5 2 2 2 3" xfId="16118" xr:uid="{00000000-0005-0000-0000-0000453F0000}"/>
    <cellStyle name="Normal 2 3 3 2 2 5 2 2 3" xfId="16119" xr:uid="{00000000-0005-0000-0000-0000463F0000}"/>
    <cellStyle name="Normal 2 3 3 2 2 5 2 2 4" xfId="16120" xr:uid="{00000000-0005-0000-0000-0000473F0000}"/>
    <cellStyle name="Normal 2 3 3 2 2 5 2 3" xfId="16121" xr:uid="{00000000-0005-0000-0000-0000483F0000}"/>
    <cellStyle name="Normal 2 3 3 2 2 5 2 3 2" xfId="16122" xr:uid="{00000000-0005-0000-0000-0000493F0000}"/>
    <cellStyle name="Normal 2 3 3 2 2 5 2 3 3" xfId="16123" xr:uid="{00000000-0005-0000-0000-00004A3F0000}"/>
    <cellStyle name="Normal 2 3 3 2 2 5 2 4" xfId="16124" xr:uid="{00000000-0005-0000-0000-00004B3F0000}"/>
    <cellStyle name="Normal 2 3 3 2 2 5 2 4 2" xfId="16125" xr:uid="{00000000-0005-0000-0000-00004C3F0000}"/>
    <cellStyle name="Normal 2 3 3 2 2 5 2 4 3" xfId="16126" xr:uid="{00000000-0005-0000-0000-00004D3F0000}"/>
    <cellStyle name="Normal 2 3 3 2 2 5 2 5" xfId="16127" xr:uid="{00000000-0005-0000-0000-00004E3F0000}"/>
    <cellStyle name="Normal 2 3 3 2 2 5 2 6" xfId="16128" xr:uid="{00000000-0005-0000-0000-00004F3F0000}"/>
    <cellStyle name="Normal 2 3 3 2 2 5 3" xfId="16129" xr:uid="{00000000-0005-0000-0000-0000503F0000}"/>
    <cellStyle name="Normal 2 3 3 2 2 5 3 2" xfId="16130" xr:uid="{00000000-0005-0000-0000-0000513F0000}"/>
    <cellStyle name="Normal 2 3 3 2 2 5 3 2 2" xfId="16131" xr:uid="{00000000-0005-0000-0000-0000523F0000}"/>
    <cellStyle name="Normal 2 3 3 2 2 5 3 2 3" xfId="16132" xr:uid="{00000000-0005-0000-0000-0000533F0000}"/>
    <cellStyle name="Normal 2 3 3 2 2 5 3 3" xfId="16133" xr:uid="{00000000-0005-0000-0000-0000543F0000}"/>
    <cellStyle name="Normal 2 3 3 2 2 5 3 4" xfId="16134" xr:uid="{00000000-0005-0000-0000-0000553F0000}"/>
    <cellStyle name="Normal 2 3 3 2 2 5 4" xfId="16135" xr:uid="{00000000-0005-0000-0000-0000563F0000}"/>
    <cellStyle name="Normal 2 3 3 2 2 5 4 2" xfId="16136" xr:uid="{00000000-0005-0000-0000-0000573F0000}"/>
    <cellStyle name="Normal 2 3 3 2 2 5 4 3" xfId="16137" xr:uid="{00000000-0005-0000-0000-0000583F0000}"/>
    <cellStyle name="Normal 2 3 3 2 2 5 5" xfId="16138" xr:uid="{00000000-0005-0000-0000-0000593F0000}"/>
    <cellStyle name="Normal 2 3 3 2 2 5 5 2" xfId="16139" xr:uid="{00000000-0005-0000-0000-00005A3F0000}"/>
    <cellStyle name="Normal 2 3 3 2 2 5 5 3" xfId="16140" xr:uid="{00000000-0005-0000-0000-00005B3F0000}"/>
    <cellStyle name="Normal 2 3 3 2 2 5 6" xfId="16141" xr:uid="{00000000-0005-0000-0000-00005C3F0000}"/>
    <cellStyle name="Normal 2 3 3 2 2 5 7" xfId="16142" xr:uid="{00000000-0005-0000-0000-00005D3F0000}"/>
    <cellStyle name="Normal 2 3 3 2 2 6" xfId="16143" xr:uid="{00000000-0005-0000-0000-00005E3F0000}"/>
    <cellStyle name="Normal 2 3 3 2 2 6 2" xfId="16144" xr:uid="{00000000-0005-0000-0000-00005F3F0000}"/>
    <cellStyle name="Normal 2 3 3 2 2 6 2 2" xfId="16145" xr:uid="{00000000-0005-0000-0000-0000603F0000}"/>
    <cellStyle name="Normal 2 3 3 2 2 6 2 2 2" xfId="16146" xr:uid="{00000000-0005-0000-0000-0000613F0000}"/>
    <cellStyle name="Normal 2 3 3 2 2 6 2 2 3" xfId="16147" xr:uid="{00000000-0005-0000-0000-0000623F0000}"/>
    <cellStyle name="Normal 2 3 3 2 2 6 2 3" xfId="16148" xr:uid="{00000000-0005-0000-0000-0000633F0000}"/>
    <cellStyle name="Normal 2 3 3 2 2 6 2 4" xfId="16149" xr:uid="{00000000-0005-0000-0000-0000643F0000}"/>
    <cellStyle name="Normal 2 3 3 2 2 6 3" xfId="16150" xr:uid="{00000000-0005-0000-0000-0000653F0000}"/>
    <cellStyle name="Normal 2 3 3 2 2 6 3 2" xfId="16151" xr:uid="{00000000-0005-0000-0000-0000663F0000}"/>
    <cellStyle name="Normal 2 3 3 2 2 6 3 3" xfId="16152" xr:uid="{00000000-0005-0000-0000-0000673F0000}"/>
    <cellStyle name="Normal 2 3 3 2 2 6 4" xfId="16153" xr:uid="{00000000-0005-0000-0000-0000683F0000}"/>
    <cellStyle name="Normal 2 3 3 2 2 6 4 2" xfId="16154" xr:uid="{00000000-0005-0000-0000-0000693F0000}"/>
    <cellStyle name="Normal 2 3 3 2 2 6 4 3" xfId="16155" xr:uid="{00000000-0005-0000-0000-00006A3F0000}"/>
    <cellStyle name="Normal 2 3 3 2 2 6 5" xfId="16156" xr:uid="{00000000-0005-0000-0000-00006B3F0000}"/>
    <cellStyle name="Normal 2 3 3 2 2 6 6" xfId="16157" xr:uid="{00000000-0005-0000-0000-00006C3F0000}"/>
    <cellStyle name="Normal 2 3 3 2 2 7" xfId="16158" xr:uid="{00000000-0005-0000-0000-00006D3F0000}"/>
    <cellStyle name="Normal 2 3 3 2 2 7 2" xfId="16159" xr:uid="{00000000-0005-0000-0000-00006E3F0000}"/>
    <cellStyle name="Normal 2 3 3 2 2 7 2 2" xfId="16160" xr:uid="{00000000-0005-0000-0000-00006F3F0000}"/>
    <cellStyle name="Normal 2 3 3 2 2 7 2 3" xfId="16161" xr:uid="{00000000-0005-0000-0000-0000703F0000}"/>
    <cellStyle name="Normal 2 3 3 2 2 7 3" xfId="16162" xr:uid="{00000000-0005-0000-0000-0000713F0000}"/>
    <cellStyle name="Normal 2 3 3 2 2 7 4" xfId="16163" xr:uid="{00000000-0005-0000-0000-0000723F0000}"/>
    <cellStyle name="Normal 2 3 3 2 2 8" xfId="16164" xr:uid="{00000000-0005-0000-0000-0000733F0000}"/>
    <cellStyle name="Normal 2 3 3 2 2 8 2" xfId="16165" xr:uid="{00000000-0005-0000-0000-0000743F0000}"/>
    <cellStyle name="Normal 2 3 3 2 2 8 3" xfId="16166" xr:uid="{00000000-0005-0000-0000-0000753F0000}"/>
    <cellStyle name="Normal 2 3 3 2 2 9" xfId="16167" xr:uid="{00000000-0005-0000-0000-0000763F0000}"/>
    <cellStyle name="Normal 2 3 3 2 2 9 2" xfId="16168" xr:uid="{00000000-0005-0000-0000-0000773F0000}"/>
    <cellStyle name="Normal 2 3 3 2 2 9 3" xfId="16169" xr:uid="{00000000-0005-0000-0000-0000783F0000}"/>
    <cellStyle name="Normal 2 3 3 2 3" xfId="16170" xr:uid="{00000000-0005-0000-0000-0000793F0000}"/>
    <cellStyle name="Normal 2 3 3 2 3 2" xfId="16171" xr:uid="{00000000-0005-0000-0000-00007A3F0000}"/>
    <cellStyle name="Normal 2 3 3 2 3 2 2" xfId="16172" xr:uid="{00000000-0005-0000-0000-00007B3F0000}"/>
    <cellStyle name="Normal 2 3 3 2 3 2 2 2" xfId="16173" xr:uid="{00000000-0005-0000-0000-00007C3F0000}"/>
    <cellStyle name="Normal 2 3 3 2 3 2 2 2 2" xfId="16174" xr:uid="{00000000-0005-0000-0000-00007D3F0000}"/>
    <cellStyle name="Normal 2 3 3 2 3 2 2 2 2 2" xfId="16175" xr:uid="{00000000-0005-0000-0000-00007E3F0000}"/>
    <cellStyle name="Normal 2 3 3 2 3 2 2 2 2 3" xfId="16176" xr:uid="{00000000-0005-0000-0000-00007F3F0000}"/>
    <cellStyle name="Normal 2 3 3 2 3 2 2 2 3" xfId="16177" xr:uid="{00000000-0005-0000-0000-0000803F0000}"/>
    <cellStyle name="Normal 2 3 3 2 3 2 2 2 4" xfId="16178" xr:uid="{00000000-0005-0000-0000-0000813F0000}"/>
    <cellStyle name="Normal 2 3 3 2 3 2 2 3" xfId="16179" xr:uid="{00000000-0005-0000-0000-0000823F0000}"/>
    <cellStyle name="Normal 2 3 3 2 3 2 2 3 2" xfId="16180" xr:uid="{00000000-0005-0000-0000-0000833F0000}"/>
    <cellStyle name="Normal 2 3 3 2 3 2 2 3 3" xfId="16181" xr:uid="{00000000-0005-0000-0000-0000843F0000}"/>
    <cellStyle name="Normal 2 3 3 2 3 2 2 4" xfId="16182" xr:uid="{00000000-0005-0000-0000-0000853F0000}"/>
    <cellStyle name="Normal 2 3 3 2 3 2 2 4 2" xfId="16183" xr:uid="{00000000-0005-0000-0000-0000863F0000}"/>
    <cellStyle name="Normal 2 3 3 2 3 2 2 4 3" xfId="16184" xr:uid="{00000000-0005-0000-0000-0000873F0000}"/>
    <cellStyle name="Normal 2 3 3 2 3 2 2 5" xfId="16185" xr:uid="{00000000-0005-0000-0000-0000883F0000}"/>
    <cellStyle name="Normal 2 3 3 2 3 2 2 6" xfId="16186" xr:uid="{00000000-0005-0000-0000-0000893F0000}"/>
    <cellStyle name="Normal 2 3 3 2 3 2 3" xfId="16187" xr:uid="{00000000-0005-0000-0000-00008A3F0000}"/>
    <cellStyle name="Normal 2 3 3 2 3 2 3 2" xfId="16188" xr:uid="{00000000-0005-0000-0000-00008B3F0000}"/>
    <cellStyle name="Normal 2 3 3 2 3 2 3 2 2" xfId="16189" xr:uid="{00000000-0005-0000-0000-00008C3F0000}"/>
    <cellStyle name="Normal 2 3 3 2 3 2 3 2 3" xfId="16190" xr:uid="{00000000-0005-0000-0000-00008D3F0000}"/>
    <cellStyle name="Normal 2 3 3 2 3 2 3 3" xfId="16191" xr:uid="{00000000-0005-0000-0000-00008E3F0000}"/>
    <cellStyle name="Normal 2 3 3 2 3 2 3 4" xfId="16192" xr:uid="{00000000-0005-0000-0000-00008F3F0000}"/>
    <cellStyle name="Normal 2 3 3 2 3 2 4" xfId="16193" xr:uid="{00000000-0005-0000-0000-0000903F0000}"/>
    <cellStyle name="Normal 2 3 3 2 3 2 4 2" xfId="16194" xr:uid="{00000000-0005-0000-0000-0000913F0000}"/>
    <cellStyle name="Normal 2 3 3 2 3 2 4 3" xfId="16195" xr:uid="{00000000-0005-0000-0000-0000923F0000}"/>
    <cellStyle name="Normal 2 3 3 2 3 2 5" xfId="16196" xr:uid="{00000000-0005-0000-0000-0000933F0000}"/>
    <cellStyle name="Normal 2 3 3 2 3 2 5 2" xfId="16197" xr:uid="{00000000-0005-0000-0000-0000943F0000}"/>
    <cellStyle name="Normal 2 3 3 2 3 2 5 3" xfId="16198" xr:uid="{00000000-0005-0000-0000-0000953F0000}"/>
    <cellStyle name="Normal 2 3 3 2 3 2 6" xfId="16199" xr:uid="{00000000-0005-0000-0000-0000963F0000}"/>
    <cellStyle name="Normal 2 3 3 2 3 2 7" xfId="16200" xr:uid="{00000000-0005-0000-0000-0000973F0000}"/>
    <cellStyle name="Normal 2 3 3 2 3 3" xfId="16201" xr:uid="{00000000-0005-0000-0000-0000983F0000}"/>
    <cellStyle name="Normal 2 3 3 2 3 3 2" xfId="16202" xr:uid="{00000000-0005-0000-0000-0000993F0000}"/>
    <cellStyle name="Normal 2 3 3 2 3 3 2 2" xfId="16203" xr:uid="{00000000-0005-0000-0000-00009A3F0000}"/>
    <cellStyle name="Normal 2 3 3 2 3 3 2 2 2" xfId="16204" xr:uid="{00000000-0005-0000-0000-00009B3F0000}"/>
    <cellStyle name="Normal 2 3 3 2 3 3 2 2 3" xfId="16205" xr:uid="{00000000-0005-0000-0000-00009C3F0000}"/>
    <cellStyle name="Normal 2 3 3 2 3 3 2 3" xfId="16206" xr:uid="{00000000-0005-0000-0000-00009D3F0000}"/>
    <cellStyle name="Normal 2 3 3 2 3 3 2 4" xfId="16207" xr:uid="{00000000-0005-0000-0000-00009E3F0000}"/>
    <cellStyle name="Normal 2 3 3 2 3 3 3" xfId="16208" xr:uid="{00000000-0005-0000-0000-00009F3F0000}"/>
    <cellStyle name="Normal 2 3 3 2 3 3 3 2" xfId="16209" xr:uid="{00000000-0005-0000-0000-0000A03F0000}"/>
    <cellStyle name="Normal 2 3 3 2 3 3 3 3" xfId="16210" xr:uid="{00000000-0005-0000-0000-0000A13F0000}"/>
    <cellStyle name="Normal 2 3 3 2 3 3 4" xfId="16211" xr:uid="{00000000-0005-0000-0000-0000A23F0000}"/>
    <cellStyle name="Normal 2 3 3 2 3 3 4 2" xfId="16212" xr:uid="{00000000-0005-0000-0000-0000A33F0000}"/>
    <cellStyle name="Normal 2 3 3 2 3 3 4 3" xfId="16213" xr:uid="{00000000-0005-0000-0000-0000A43F0000}"/>
    <cellStyle name="Normal 2 3 3 2 3 3 5" xfId="16214" xr:uid="{00000000-0005-0000-0000-0000A53F0000}"/>
    <cellStyle name="Normal 2 3 3 2 3 3 6" xfId="16215" xr:uid="{00000000-0005-0000-0000-0000A63F0000}"/>
    <cellStyle name="Normal 2 3 3 2 3 4" xfId="16216" xr:uid="{00000000-0005-0000-0000-0000A73F0000}"/>
    <cellStyle name="Normal 2 3 3 2 3 4 2" xfId="16217" xr:uid="{00000000-0005-0000-0000-0000A83F0000}"/>
    <cellStyle name="Normal 2 3 3 2 3 4 2 2" xfId="16218" xr:uid="{00000000-0005-0000-0000-0000A93F0000}"/>
    <cellStyle name="Normal 2 3 3 2 3 4 2 3" xfId="16219" xr:uid="{00000000-0005-0000-0000-0000AA3F0000}"/>
    <cellStyle name="Normal 2 3 3 2 3 4 3" xfId="16220" xr:uid="{00000000-0005-0000-0000-0000AB3F0000}"/>
    <cellStyle name="Normal 2 3 3 2 3 4 4" xfId="16221" xr:uid="{00000000-0005-0000-0000-0000AC3F0000}"/>
    <cellStyle name="Normal 2 3 3 2 3 5" xfId="16222" xr:uid="{00000000-0005-0000-0000-0000AD3F0000}"/>
    <cellStyle name="Normal 2 3 3 2 3 5 2" xfId="16223" xr:uid="{00000000-0005-0000-0000-0000AE3F0000}"/>
    <cellStyle name="Normal 2 3 3 2 3 5 3" xfId="16224" xr:uid="{00000000-0005-0000-0000-0000AF3F0000}"/>
    <cellStyle name="Normal 2 3 3 2 3 6" xfId="16225" xr:uid="{00000000-0005-0000-0000-0000B03F0000}"/>
    <cellStyle name="Normal 2 3 3 2 3 6 2" xfId="16226" xr:uid="{00000000-0005-0000-0000-0000B13F0000}"/>
    <cellStyle name="Normal 2 3 3 2 3 6 3" xfId="16227" xr:uid="{00000000-0005-0000-0000-0000B23F0000}"/>
    <cellStyle name="Normal 2 3 3 2 3 7" xfId="16228" xr:uid="{00000000-0005-0000-0000-0000B33F0000}"/>
    <cellStyle name="Normal 2 3 3 2 3 8" xfId="16229" xr:uid="{00000000-0005-0000-0000-0000B43F0000}"/>
    <cellStyle name="Normal 2 3 3 2 4" xfId="16230" xr:uid="{00000000-0005-0000-0000-0000B53F0000}"/>
    <cellStyle name="Normal 2 3 3 2 4 2" xfId="16231" xr:uid="{00000000-0005-0000-0000-0000B63F0000}"/>
    <cellStyle name="Normal 2 3 3 2 4 2 2" xfId="16232" xr:uid="{00000000-0005-0000-0000-0000B73F0000}"/>
    <cellStyle name="Normal 2 3 3 2 4 2 2 2" xfId="16233" xr:uid="{00000000-0005-0000-0000-0000B83F0000}"/>
    <cellStyle name="Normal 2 3 3 2 4 2 2 2 2" xfId="16234" xr:uid="{00000000-0005-0000-0000-0000B93F0000}"/>
    <cellStyle name="Normal 2 3 3 2 4 2 2 2 2 2" xfId="16235" xr:uid="{00000000-0005-0000-0000-0000BA3F0000}"/>
    <cellStyle name="Normal 2 3 3 2 4 2 2 2 2 3" xfId="16236" xr:uid="{00000000-0005-0000-0000-0000BB3F0000}"/>
    <cellStyle name="Normal 2 3 3 2 4 2 2 2 3" xfId="16237" xr:uid="{00000000-0005-0000-0000-0000BC3F0000}"/>
    <cellStyle name="Normal 2 3 3 2 4 2 2 2 4" xfId="16238" xr:uid="{00000000-0005-0000-0000-0000BD3F0000}"/>
    <cellStyle name="Normal 2 3 3 2 4 2 2 3" xfId="16239" xr:uid="{00000000-0005-0000-0000-0000BE3F0000}"/>
    <cellStyle name="Normal 2 3 3 2 4 2 2 3 2" xfId="16240" xr:uid="{00000000-0005-0000-0000-0000BF3F0000}"/>
    <cellStyle name="Normal 2 3 3 2 4 2 2 3 3" xfId="16241" xr:uid="{00000000-0005-0000-0000-0000C03F0000}"/>
    <cellStyle name="Normal 2 3 3 2 4 2 2 4" xfId="16242" xr:uid="{00000000-0005-0000-0000-0000C13F0000}"/>
    <cellStyle name="Normal 2 3 3 2 4 2 2 4 2" xfId="16243" xr:uid="{00000000-0005-0000-0000-0000C23F0000}"/>
    <cellStyle name="Normal 2 3 3 2 4 2 2 4 3" xfId="16244" xr:uid="{00000000-0005-0000-0000-0000C33F0000}"/>
    <cellStyle name="Normal 2 3 3 2 4 2 2 5" xfId="16245" xr:uid="{00000000-0005-0000-0000-0000C43F0000}"/>
    <cellStyle name="Normal 2 3 3 2 4 2 2 6" xfId="16246" xr:uid="{00000000-0005-0000-0000-0000C53F0000}"/>
    <cellStyle name="Normal 2 3 3 2 4 2 3" xfId="16247" xr:uid="{00000000-0005-0000-0000-0000C63F0000}"/>
    <cellStyle name="Normal 2 3 3 2 4 2 3 2" xfId="16248" xr:uid="{00000000-0005-0000-0000-0000C73F0000}"/>
    <cellStyle name="Normal 2 3 3 2 4 2 3 2 2" xfId="16249" xr:uid="{00000000-0005-0000-0000-0000C83F0000}"/>
    <cellStyle name="Normal 2 3 3 2 4 2 3 2 3" xfId="16250" xr:uid="{00000000-0005-0000-0000-0000C93F0000}"/>
    <cellStyle name="Normal 2 3 3 2 4 2 3 3" xfId="16251" xr:uid="{00000000-0005-0000-0000-0000CA3F0000}"/>
    <cellStyle name="Normal 2 3 3 2 4 2 3 4" xfId="16252" xr:uid="{00000000-0005-0000-0000-0000CB3F0000}"/>
    <cellStyle name="Normal 2 3 3 2 4 2 4" xfId="16253" xr:uid="{00000000-0005-0000-0000-0000CC3F0000}"/>
    <cellStyle name="Normal 2 3 3 2 4 2 4 2" xfId="16254" xr:uid="{00000000-0005-0000-0000-0000CD3F0000}"/>
    <cellStyle name="Normal 2 3 3 2 4 2 4 3" xfId="16255" xr:uid="{00000000-0005-0000-0000-0000CE3F0000}"/>
    <cellStyle name="Normal 2 3 3 2 4 2 5" xfId="16256" xr:uid="{00000000-0005-0000-0000-0000CF3F0000}"/>
    <cellStyle name="Normal 2 3 3 2 4 2 5 2" xfId="16257" xr:uid="{00000000-0005-0000-0000-0000D03F0000}"/>
    <cellStyle name="Normal 2 3 3 2 4 2 5 3" xfId="16258" xr:uid="{00000000-0005-0000-0000-0000D13F0000}"/>
    <cellStyle name="Normal 2 3 3 2 4 2 6" xfId="16259" xr:uid="{00000000-0005-0000-0000-0000D23F0000}"/>
    <cellStyle name="Normal 2 3 3 2 4 2 7" xfId="16260" xr:uid="{00000000-0005-0000-0000-0000D33F0000}"/>
    <cellStyle name="Normal 2 3 3 2 4 3" xfId="16261" xr:uid="{00000000-0005-0000-0000-0000D43F0000}"/>
    <cellStyle name="Normal 2 3 3 2 4 3 2" xfId="16262" xr:uid="{00000000-0005-0000-0000-0000D53F0000}"/>
    <cellStyle name="Normal 2 3 3 2 4 3 2 2" xfId="16263" xr:uid="{00000000-0005-0000-0000-0000D63F0000}"/>
    <cellStyle name="Normal 2 3 3 2 4 3 2 2 2" xfId="16264" xr:uid="{00000000-0005-0000-0000-0000D73F0000}"/>
    <cellStyle name="Normal 2 3 3 2 4 3 2 2 3" xfId="16265" xr:uid="{00000000-0005-0000-0000-0000D83F0000}"/>
    <cellStyle name="Normal 2 3 3 2 4 3 2 3" xfId="16266" xr:uid="{00000000-0005-0000-0000-0000D93F0000}"/>
    <cellStyle name="Normal 2 3 3 2 4 3 2 4" xfId="16267" xr:uid="{00000000-0005-0000-0000-0000DA3F0000}"/>
    <cellStyle name="Normal 2 3 3 2 4 3 3" xfId="16268" xr:uid="{00000000-0005-0000-0000-0000DB3F0000}"/>
    <cellStyle name="Normal 2 3 3 2 4 3 3 2" xfId="16269" xr:uid="{00000000-0005-0000-0000-0000DC3F0000}"/>
    <cellStyle name="Normal 2 3 3 2 4 3 3 3" xfId="16270" xr:uid="{00000000-0005-0000-0000-0000DD3F0000}"/>
    <cellStyle name="Normal 2 3 3 2 4 3 4" xfId="16271" xr:uid="{00000000-0005-0000-0000-0000DE3F0000}"/>
    <cellStyle name="Normal 2 3 3 2 4 3 4 2" xfId="16272" xr:uid="{00000000-0005-0000-0000-0000DF3F0000}"/>
    <cellStyle name="Normal 2 3 3 2 4 3 4 3" xfId="16273" xr:uid="{00000000-0005-0000-0000-0000E03F0000}"/>
    <cellStyle name="Normal 2 3 3 2 4 3 5" xfId="16274" xr:uid="{00000000-0005-0000-0000-0000E13F0000}"/>
    <cellStyle name="Normal 2 3 3 2 4 3 6" xfId="16275" xr:uid="{00000000-0005-0000-0000-0000E23F0000}"/>
    <cellStyle name="Normal 2 3 3 2 4 4" xfId="16276" xr:uid="{00000000-0005-0000-0000-0000E33F0000}"/>
    <cellStyle name="Normal 2 3 3 2 4 4 2" xfId="16277" xr:uid="{00000000-0005-0000-0000-0000E43F0000}"/>
    <cellStyle name="Normal 2 3 3 2 4 4 2 2" xfId="16278" xr:uid="{00000000-0005-0000-0000-0000E53F0000}"/>
    <cellStyle name="Normal 2 3 3 2 4 4 2 3" xfId="16279" xr:uid="{00000000-0005-0000-0000-0000E63F0000}"/>
    <cellStyle name="Normal 2 3 3 2 4 4 3" xfId="16280" xr:uid="{00000000-0005-0000-0000-0000E73F0000}"/>
    <cellStyle name="Normal 2 3 3 2 4 4 4" xfId="16281" xr:uid="{00000000-0005-0000-0000-0000E83F0000}"/>
    <cellStyle name="Normal 2 3 3 2 4 5" xfId="16282" xr:uid="{00000000-0005-0000-0000-0000E93F0000}"/>
    <cellStyle name="Normal 2 3 3 2 4 5 2" xfId="16283" xr:uid="{00000000-0005-0000-0000-0000EA3F0000}"/>
    <cellStyle name="Normal 2 3 3 2 4 5 3" xfId="16284" xr:uid="{00000000-0005-0000-0000-0000EB3F0000}"/>
    <cellStyle name="Normal 2 3 3 2 4 6" xfId="16285" xr:uid="{00000000-0005-0000-0000-0000EC3F0000}"/>
    <cellStyle name="Normal 2 3 3 2 4 6 2" xfId="16286" xr:uid="{00000000-0005-0000-0000-0000ED3F0000}"/>
    <cellStyle name="Normal 2 3 3 2 4 6 3" xfId="16287" xr:uid="{00000000-0005-0000-0000-0000EE3F0000}"/>
    <cellStyle name="Normal 2 3 3 2 4 7" xfId="16288" xr:uid="{00000000-0005-0000-0000-0000EF3F0000}"/>
    <cellStyle name="Normal 2 3 3 2 4 8" xfId="16289" xr:uid="{00000000-0005-0000-0000-0000F03F0000}"/>
    <cellStyle name="Normal 2 3 3 2 5" xfId="16290" xr:uid="{00000000-0005-0000-0000-0000F13F0000}"/>
    <cellStyle name="Normal 2 3 3 2 5 2" xfId="16291" xr:uid="{00000000-0005-0000-0000-0000F23F0000}"/>
    <cellStyle name="Normal 2 3 3 2 5 2 2" xfId="16292" xr:uid="{00000000-0005-0000-0000-0000F33F0000}"/>
    <cellStyle name="Normal 2 3 3 2 5 2 2 2" xfId="16293" xr:uid="{00000000-0005-0000-0000-0000F43F0000}"/>
    <cellStyle name="Normal 2 3 3 2 5 2 2 2 2" xfId="16294" xr:uid="{00000000-0005-0000-0000-0000F53F0000}"/>
    <cellStyle name="Normal 2 3 3 2 5 2 2 2 2 2" xfId="16295" xr:uid="{00000000-0005-0000-0000-0000F63F0000}"/>
    <cellStyle name="Normal 2 3 3 2 5 2 2 2 2 3" xfId="16296" xr:uid="{00000000-0005-0000-0000-0000F73F0000}"/>
    <cellStyle name="Normal 2 3 3 2 5 2 2 2 3" xfId="16297" xr:uid="{00000000-0005-0000-0000-0000F83F0000}"/>
    <cellStyle name="Normal 2 3 3 2 5 2 2 2 4" xfId="16298" xr:uid="{00000000-0005-0000-0000-0000F93F0000}"/>
    <cellStyle name="Normal 2 3 3 2 5 2 2 3" xfId="16299" xr:uid="{00000000-0005-0000-0000-0000FA3F0000}"/>
    <cellStyle name="Normal 2 3 3 2 5 2 2 3 2" xfId="16300" xr:uid="{00000000-0005-0000-0000-0000FB3F0000}"/>
    <cellStyle name="Normal 2 3 3 2 5 2 2 3 3" xfId="16301" xr:uid="{00000000-0005-0000-0000-0000FC3F0000}"/>
    <cellStyle name="Normal 2 3 3 2 5 2 2 4" xfId="16302" xr:uid="{00000000-0005-0000-0000-0000FD3F0000}"/>
    <cellStyle name="Normal 2 3 3 2 5 2 2 4 2" xfId="16303" xr:uid="{00000000-0005-0000-0000-0000FE3F0000}"/>
    <cellStyle name="Normal 2 3 3 2 5 2 2 4 3" xfId="16304" xr:uid="{00000000-0005-0000-0000-0000FF3F0000}"/>
    <cellStyle name="Normal 2 3 3 2 5 2 2 5" xfId="16305" xr:uid="{00000000-0005-0000-0000-000000400000}"/>
    <cellStyle name="Normal 2 3 3 2 5 2 2 6" xfId="16306" xr:uid="{00000000-0005-0000-0000-000001400000}"/>
    <cellStyle name="Normal 2 3 3 2 5 2 3" xfId="16307" xr:uid="{00000000-0005-0000-0000-000002400000}"/>
    <cellStyle name="Normal 2 3 3 2 5 2 3 2" xfId="16308" xr:uid="{00000000-0005-0000-0000-000003400000}"/>
    <cellStyle name="Normal 2 3 3 2 5 2 3 2 2" xfId="16309" xr:uid="{00000000-0005-0000-0000-000004400000}"/>
    <cellStyle name="Normal 2 3 3 2 5 2 3 2 3" xfId="16310" xr:uid="{00000000-0005-0000-0000-000005400000}"/>
    <cellStyle name="Normal 2 3 3 2 5 2 3 3" xfId="16311" xr:uid="{00000000-0005-0000-0000-000006400000}"/>
    <cellStyle name="Normal 2 3 3 2 5 2 3 4" xfId="16312" xr:uid="{00000000-0005-0000-0000-000007400000}"/>
    <cellStyle name="Normal 2 3 3 2 5 2 4" xfId="16313" xr:uid="{00000000-0005-0000-0000-000008400000}"/>
    <cellStyle name="Normal 2 3 3 2 5 2 4 2" xfId="16314" xr:uid="{00000000-0005-0000-0000-000009400000}"/>
    <cellStyle name="Normal 2 3 3 2 5 2 4 3" xfId="16315" xr:uid="{00000000-0005-0000-0000-00000A400000}"/>
    <cellStyle name="Normal 2 3 3 2 5 2 5" xfId="16316" xr:uid="{00000000-0005-0000-0000-00000B400000}"/>
    <cellStyle name="Normal 2 3 3 2 5 2 5 2" xfId="16317" xr:uid="{00000000-0005-0000-0000-00000C400000}"/>
    <cellStyle name="Normal 2 3 3 2 5 2 5 3" xfId="16318" xr:uid="{00000000-0005-0000-0000-00000D400000}"/>
    <cellStyle name="Normal 2 3 3 2 5 2 6" xfId="16319" xr:uid="{00000000-0005-0000-0000-00000E400000}"/>
    <cellStyle name="Normal 2 3 3 2 5 2 7" xfId="16320" xr:uid="{00000000-0005-0000-0000-00000F400000}"/>
    <cellStyle name="Normal 2 3 3 2 5 3" xfId="16321" xr:uid="{00000000-0005-0000-0000-000010400000}"/>
    <cellStyle name="Normal 2 3 3 2 5 3 2" xfId="16322" xr:uid="{00000000-0005-0000-0000-000011400000}"/>
    <cellStyle name="Normal 2 3 3 2 5 3 2 2" xfId="16323" xr:uid="{00000000-0005-0000-0000-000012400000}"/>
    <cellStyle name="Normal 2 3 3 2 5 3 2 2 2" xfId="16324" xr:uid="{00000000-0005-0000-0000-000013400000}"/>
    <cellStyle name="Normal 2 3 3 2 5 3 2 2 3" xfId="16325" xr:uid="{00000000-0005-0000-0000-000014400000}"/>
    <cellStyle name="Normal 2 3 3 2 5 3 2 3" xfId="16326" xr:uid="{00000000-0005-0000-0000-000015400000}"/>
    <cellStyle name="Normal 2 3 3 2 5 3 2 4" xfId="16327" xr:uid="{00000000-0005-0000-0000-000016400000}"/>
    <cellStyle name="Normal 2 3 3 2 5 3 3" xfId="16328" xr:uid="{00000000-0005-0000-0000-000017400000}"/>
    <cellStyle name="Normal 2 3 3 2 5 3 3 2" xfId="16329" xr:uid="{00000000-0005-0000-0000-000018400000}"/>
    <cellStyle name="Normal 2 3 3 2 5 3 3 3" xfId="16330" xr:uid="{00000000-0005-0000-0000-000019400000}"/>
    <cellStyle name="Normal 2 3 3 2 5 3 4" xfId="16331" xr:uid="{00000000-0005-0000-0000-00001A400000}"/>
    <cellStyle name="Normal 2 3 3 2 5 3 4 2" xfId="16332" xr:uid="{00000000-0005-0000-0000-00001B400000}"/>
    <cellStyle name="Normal 2 3 3 2 5 3 4 3" xfId="16333" xr:uid="{00000000-0005-0000-0000-00001C400000}"/>
    <cellStyle name="Normal 2 3 3 2 5 3 5" xfId="16334" xr:uid="{00000000-0005-0000-0000-00001D400000}"/>
    <cellStyle name="Normal 2 3 3 2 5 3 6" xfId="16335" xr:uid="{00000000-0005-0000-0000-00001E400000}"/>
    <cellStyle name="Normal 2 3 3 2 5 4" xfId="16336" xr:uid="{00000000-0005-0000-0000-00001F400000}"/>
    <cellStyle name="Normal 2 3 3 2 5 4 2" xfId="16337" xr:uid="{00000000-0005-0000-0000-000020400000}"/>
    <cellStyle name="Normal 2 3 3 2 5 4 2 2" xfId="16338" xr:uid="{00000000-0005-0000-0000-000021400000}"/>
    <cellStyle name="Normal 2 3 3 2 5 4 2 3" xfId="16339" xr:uid="{00000000-0005-0000-0000-000022400000}"/>
    <cellStyle name="Normal 2 3 3 2 5 4 3" xfId="16340" xr:uid="{00000000-0005-0000-0000-000023400000}"/>
    <cellStyle name="Normal 2 3 3 2 5 4 4" xfId="16341" xr:uid="{00000000-0005-0000-0000-000024400000}"/>
    <cellStyle name="Normal 2 3 3 2 5 5" xfId="16342" xr:uid="{00000000-0005-0000-0000-000025400000}"/>
    <cellStyle name="Normal 2 3 3 2 5 5 2" xfId="16343" xr:uid="{00000000-0005-0000-0000-000026400000}"/>
    <cellStyle name="Normal 2 3 3 2 5 5 3" xfId="16344" xr:uid="{00000000-0005-0000-0000-000027400000}"/>
    <cellStyle name="Normal 2 3 3 2 5 6" xfId="16345" xr:uid="{00000000-0005-0000-0000-000028400000}"/>
    <cellStyle name="Normal 2 3 3 2 5 6 2" xfId="16346" xr:uid="{00000000-0005-0000-0000-000029400000}"/>
    <cellStyle name="Normal 2 3 3 2 5 6 3" xfId="16347" xr:uid="{00000000-0005-0000-0000-00002A400000}"/>
    <cellStyle name="Normal 2 3 3 2 5 7" xfId="16348" xr:uid="{00000000-0005-0000-0000-00002B400000}"/>
    <cellStyle name="Normal 2 3 3 2 5 8" xfId="16349" xr:uid="{00000000-0005-0000-0000-00002C400000}"/>
    <cellStyle name="Normal 2 3 3 2 6" xfId="16350" xr:uid="{00000000-0005-0000-0000-00002D400000}"/>
    <cellStyle name="Normal 2 3 3 2 6 2" xfId="16351" xr:uid="{00000000-0005-0000-0000-00002E400000}"/>
    <cellStyle name="Normal 2 3 3 2 6 2 2" xfId="16352" xr:uid="{00000000-0005-0000-0000-00002F400000}"/>
    <cellStyle name="Normal 2 3 3 2 6 2 2 2" xfId="16353" xr:uid="{00000000-0005-0000-0000-000030400000}"/>
    <cellStyle name="Normal 2 3 3 2 6 2 2 2 2" xfId="16354" xr:uid="{00000000-0005-0000-0000-000031400000}"/>
    <cellStyle name="Normal 2 3 3 2 6 2 2 2 3" xfId="16355" xr:uid="{00000000-0005-0000-0000-000032400000}"/>
    <cellStyle name="Normal 2 3 3 2 6 2 2 3" xfId="16356" xr:uid="{00000000-0005-0000-0000-000033400000}"/>
    <cellStyle name="Normal 2 3 3 2 6 2 2 4" xfId="16357" xr:uid="{00000000-0005-0000-0000-000034400000}"/>
    <cellStyle name="Normal 2 3 3 2 6 2 3" xfId="16358" xr:uid="{00000000-0005-0000-0000-000035400000}"/>
    <cellStyle name="Normal 2 3 3 2 6 2 3 2" xfId="16359" xr:uid="{00000000-0005-0000-0000-000036400000}"/>
    <cellStyle name="Normal 2 3 3 2 6 2 3 3" xfId="16360" xr:uid="{00000000-0005-0000-0000-000037400000}"/>
    <cellStyle name="Normal 2 3 3 2 6 2 4" xfId="16361" xr:uid="{00000000-0005-0000-0000-000038400000}"/>
    <cellStyle name="Normal 2 3 3 2 6 2 4 2" xfId="16362" xr:uid="{00000000-0005-0000-0000-000039400000}"/>
    <cellStyle name="Normal 2 3 3 2 6 2 4 3" xfId="16363" xr:uid="{00000000-0005-0000-0000-00003A400000}"/>
    <cellStyle name="Normal 2 3 3 2 6 2 5" xfId="16364" xr:uid="{00000000-0005-0000-0000-00003B400000}"/>
    <cellStyle name="Normal 2 3 3 2 6 2 6" xfId="16365" xr:uid="{00000000-0005-0000-0000-00003C400000}"/>
    <cellStyle name="Normal 2 3 3 2 6 3" xfId="16366" xr:uid="{00000000-0005-0000-0000-00003D400000}"/>
    <cellStyle name="Normal 2 3 3 2 6 3 2" xfId="16367" xr:uid="{00000000-0005-0000-0000-00003E400000}"/>
    <cellStyle name="Normal 2 3 3 2 6 3 2 2" xfId="16368" xr:uid="{00000000-0005-0000-0000-00003F400000}"/>
    <cellStyle name="Normal 2 3 3 2 6 3 2 3" xfId="16369" xr:uid="{00000000-0005-0000-0000-000040400000}"/>
    <cellStyle name="Normal 2 3 3 2 6 3 3" xfId="16370" xr:uid="{00000000-0005-0000-0000-000041400000}"/>
    <cellStyle name="Normal 2 3 3 2 6 3 4" xfId="16371" xr:uid="{00000000-0005-0000-0000-000042400000}"/>
    <cellStyle name="Normal 2 3 3 2 6 4" xfId="16372" xr:uid="{00000000-0005-0000-0000-000043400000}"/>
    <cellStyle name="Normal 2 3 3 2 6 4 2" xfId="16373" xr:uid="{00000000-0005-0000-0000-000044400000}"/>
    <cellStyle name="Normal 2 3 3 2 6 4 3" xfId="16374" xr:uid="{00000000-0005-0000-0000-000045400000}"/>
    <cellStyle name="Normal 2 3 3 2 6 5" xfId="16375" xr:uid="{00000000-0005-0000-0000-000046400000}"/>
    <cellStyle name="Normal 2 3 3 2 6 5 2" xfId="16376" xr:uid="{00000000-0005-0000-0000-000047400000}"/>
    <cellStyle name="Normal 2 3 3 2 6 5 3" xfId="16377" xr:uid="{00000000-0005-0000-0000-000048400000}"/>
    <cellStyle name="Normal 2 3 3 2 6 6" xfId="16378" xr:uid="{00000000-0005-0000-0000-000049400000}"/>
    <cellStyle name="Normal 2 3 3 2 6 7" xfId="16379" xr:uid="{00000000-0005-0000-0000-00004A400000}"/>
    <cellStyle name="Normal 2 3 3 2 7" xfId="16380" xr:uid="{00000000-0005-0000-0000-00004B400000}"/>
    <cellStyle name="Normal 2 3 3 2 7 2" xfId="16381" xr:uid="{00000000-0005-0000-0000-00004C400000}"/>
    <cellStyle name="Normal 2 3 3 2 7 2 2" xfId="16382" xr:uid="{00000000-0005-0000-0000-00004D400000}"/>
    <cellStyle name="Normal 2 3 3 2 7 2 2 2" xfId="16383" xr:uid="{00000000-0005-0000-0000-00004E400000}"/>
    <cellStyle name="Normal 2 3 3 2 7 2 2 3" xfId="16384" xr:uid="{00000000-0005-0000-0000-00004F400000}"/>
    <cellStyle name="Normal 2 3 3 2 7 2 3" xfId="16385" xr:uid="{00000000-0005-0000-0000-000050400000}"/>
    <cellStyle name="Normal 2 3 3 2 7 2 4" xfId="16386" xr:uid="{00000000-0005-0000-0000-000051400000}"/>
    <cellStyle name="Normal 2 3 3 2 7 3" xfId="16387" xr:uid="{00000000-0005-0000-0000-000052400000}"/>
    <cellStyle name="Normal 2 3 3 2 7 3 2" xfId="16388" xr:uid="{00000000-0005-0000-0000-000053400000}"/>
    <cellStyle name="Normal 2 3 3 2 7 3 3" xfId="16389" xr:uid="{00000000-0005-0000-0000-000054400000}"/>
    <cellStyle name="Normal 2 3 3 2 7 4" xfId="16390" xr:uid="{00000000-0005-0000-0000-000055400000}"/>
    <cellStyle name="Normal 2 3 3 2 7 4 2" xfId="16391" xr:uid="{00000000-0005-0000-0000-000056400000}"/>
    <cellStyle name="Normal 2 3 3 2 7 4 3" xfId="16392" xr:uid="{00000000-0005-0000-0000-000057400000}"/>
    <cellStyle name="Normal 2 3 3 2 7 5" xfId="16393" xr:uid="{00000000-0005-0000-0000-000058400000}"/>
    <cellStyle name="Normal 2 3 3 2 7 6" xfId="16394" xr:uid="{00000000-0005-0000-0000-000059400000}"/>
    <cellStyle name="Normal 2 3 3 2 8" xfId="16395" xr:uid="{00000000-0005-0000-0000-00005A400000}"/>
    <cellStyle name="Normal 2 3 3 2 8 2" xfId="16396" xr:uid="{00000000-0005-0000-0000-00005B400000}"/>
    <cellStyle name="Normal 2 3 3 2 8 2 2" xfId="16397" xr:uid="{00000000-0005-0000-0000-00005C400000}"/>
    <cellStyle name="Normal 2 3 3 2 8 2 3" xfId="16398" xr:uid="{00000000-0005-0000-0000-00005D400000}"/>
    <cellStyle name="Normal 2 3 3 2 8 3" xfId="16399" xr:uid="{00000000-0005-0000-0000-00005E400000}"/>
    <cellStyle name="Normal 2 3 3 2 8 4" xfId="16400" xr:uid="{00000000-0005-0000-0000-00005F400000}"/>
    <cellStyle name="Normal 2 3 3 2 9" xfId="16401" xr:uid="{00000000-0005-0000-0000-000060400000}"/>
    <cellStyle name="Normal 2 3 3 2 9 2" xfId="16402" xr:uid="{00000000-0005-0000-0000-000061400000}"/>
    <cellStyle name="Normal 2 3 3 2 9 3" xfId="16403" xr:uid="{00000000-0005-0000-0000-000062400000}"/>
    <cellStyle name="Normal 2 3 3 3" xfId="16404" xr:uid="{00000000-0005-0000-0000-000063400000}"/>
    <cellStyle name="Normal 2 3 3 3 10" xfId="16405" xr:uid="{00000000-0005-0000-0000-000064400000}"/>
    <cellStyle name="Normal 2 3 3 3 11" xfId="16406" xr:uid="{00000000-0005-0000-0000-000065400000}"/>
    <cellStyle name="Normal 2 3 3 3 2" xfId="16407" xr:uid="{00000000-0005-0000-0000-000066400000}"/>
    <cellStyle name="Normal 2 3 3 3 2 2" xfId="16408" xr:uid="{00000000-0005-0000-0000-000067400000}"/>
    <cellStyle name="Normal 2 3 3 3 2 2 2" xfId="16409" xr:uid="{00000000-0005-0000-0000-000068400000}"/>
    <cellStyle name="Normal 2 3 3 3 2 2 2 2" xfId="16410" xr:uid="{00000000-0005-0000-0000-000069400000}"/>
    <cellStyle name="Normal 2 3 3 3 2 2 2 2 2" xfId="16411" xr:uid="{00000000-0005-0000-0000-00006A400000}"/>
    <cellStyle name="Normal 2 3 3 3 2 2 2 2 2 2" xfId="16412" xr:uid="{00000000-0005-0000-0000-00006B400000}"/>
    <cellStyle name="Normal 2 3 3 3 2 2 2 2 2 3" xfId="16413" xr:uid="{00000000-0005-0000-0000-00006C400000}"/>
    <cellStyle name="Normal 2 3 3 3 2 2 2 2 3" xfId="16414" xr:uid="{00000000-0005-0000-0000-00006D400000}"/>
    <cellStyle name="Normal 2 3 3 3 2 2 2 2 4" xfId="16415" xr:uid="{00000000-0005-0000-0000-00006E400000}"/>
    <cellStyle name="Normal 2 3 3 3 2 2 2 3" xfId="16416" xr:uid="{00000000-0005-0000-0000-00006F400000}"/>
    <cellStyle name="Normal 2 3 3 3 2 2 2 3 2" xfId="16417" xr:uid="{00000000-0005-0000-0000-000070400000}"/>
    <cellStyle name="Normal 2 3 3 3 2 2 2 3 3" xfId="16418" xr:uid="{00000000-0005-0000-0000-000071400000}"/>
    <cellStyle name="Normal 2 3 3 3 2 2 2 4" xfId="16419" xr:uid="{00000000-0005-0000-0000-000072400000}"/>
    <cellStyle name="Normal 2 3 3 3 2 2 2 4 2" xfId="16420" xr:uid="{00000000-0005-0000-0000-000073400000}"/>
    <cellStyle name="Normal 2 3 3 3 2 2 2 4 3" xfId="16421" xr:uid="{00000000-0005-0000-0000-000074400000}"/>
    <cellStyle name="Normal 2 3 3 3 2 2 2 5" xfId="16422" xr:uid="{00000000-0005-0000-0000-000075400000}"/>
    <cellStyle name="Normal 2 3 3 3 2 2 2 6" xfId="16423" xr:uid="{00000000-0005-0000-0000-000076400000}"/>
    <cellStyle name="Normal 2 3 3 3 2 2 3" xfId="16424" xr:uid="{00000000-0005-0000-0000-000077400000}"/>
    <cellStyle name="Normal 2 3 3 3 2 2 3 2" xfId="16425" xr:uid="{00000000-0005-0000-0000-000078400000}"/>
    <cellStyle name="Normal 2 3 3 3 2 2 3 2 2" xfId="16426" xr:uid="{00000000-0005-0000-0000-000079400000}"/>
    <cellStyle name="Normal 2 3 3 3 2 2 3 2 3" xfId="16427" xr:uid="{00000000-0005-0000-0000-00007A400000}"/>
    <cellStyle name="Normal 2 3 3 3 2 2 3 3" xfId="16428" xr:uid="{00000000-0005-0000-0000-00007B400000}"/>
    <cellStyle name="Normal 2 3 3 3 2 2 3 4" xfId="16429" xr:uid="{00000000-0005-0000-0000-00007C400000}"/>
    <cellStyle name="Normal 2 3 3 3 2 2 4" xfId="16430" xr:uid="{00000000-0005-0000-0000-00007D400000}"/>
    <cellStyle name="Normal 2 3 3 3 2 2 4 2" xfId="16431" xr:uid="{00000000-0005-0000-0000-00007E400000}"/>
    <cellStyle name="Normal 2 3 3 3 2 2 4 3" xfId="16432" xr:uid="{00000000-0005-0000-0000-00007F400000}"/>
    <cellStyle name="Normal 2 3 3 3 2 2 5" xfId="16433" xr:uid="{00000000-0005-0000-0000-000080400000}"/>
    <cellStyle name="Normal 2 3 3 3 2 2 5 2" xfId="16434" xr:uid="{00000000-0005-0000-0000-000081400000}"/>
    <cellStyle name="Normal 2 3 3 3 2 2 5 3" xfId="16435" xr:uid="{00000000-0005-0000-0000-000082400000}"/>
    <cellStyle name="Normal 2 3 3 3 2 2 6" xfId="16436" xr:uid="{00000000-0005-0000-0000-000083400000}"/>
    <cellStyle name="Normal 2 3 3 3 2 2 7" xfId="16437" xr:uid="{00000000-0005-0000-0000-000084400000}"/>
    <cellStyle name="Normal 2 3 3 3 2 3" xfId="16438" xr:uid="{00000000-0005-0000-0000-000085400000}"/>
    <cellStyle name="Normal 2 3 3 3 2 3 2" xfId="16439" xr:uid="{00000000-0005-0000-0000-000086400000}"/>
    <cellStyle name="Normal 2 3 3 3 2 3 2 2" xfId="16440" xr:uid="{00000000-0005-0000-0000-000087400000}"/>
    <cellStyle name="Normal 2 3 3 3 2 3 2 2 2" xfId="16441" xr:uid="{00000000-0005-0000-0000-000088400000}"/>
    <cellStyle name="Normal 2 3 3 3 2 3 2 2 3" xfId="16442" xr:uid="{00000000-0005-0000-0000-000089400000}"/>
    <cellStyle name="Normal 2 3 3 3 2 3 2 3" xfId="16443" xr:uid="{00000000-0005-0000-0000-00008A400000}"/>
    <cellStyle name="Normal 2 3 3 3 2 3 2 4" xfId="16444" xr:uid="{00000000-0005-0000-0000-00008B400000}"/>
    <cellStyle name="Normal 2 3 3 3 2 3 3" xfId="16445" xr:uid="{00000000-0005-0000-0000-00008C400000}"/>
    <cellStyle name="Normal 2 3 3 3 2 3 3 2" xfId="16446" xr:uid="{00000000-0005-0000-0000-00008D400000}"/>
    <cellStyle name="Normal 2 3 3 3 2 3 3 3" xfId="16447" xr:uid="{00000000-0005-0000-0000-00008E400000}"/>
    <cellStyle name="Normal 2 3 3 3 2 3 4" xfId="16448" xr:uid="{00000000-0005-0000-0000-00008F400000}"/>
    <cellStyle name="Normal 2 3 3 3 2 3 4 2" xfId="16449" xr:uid="{00000000-0005-0000-0000-000090400000}"/>
    <cellStyle name="Normal 2 3 3 3 2 3 4 3" xfId="16450" xr:uid="{00000000-0005-0000-0000-000091400000}"/>
    <cellStyle name="Normal 2 3 3 3 2 3 5" xfId="16451" xr:uid="{00000000-0005-0000-0000-000092400000}"/>
    <cellStyle name="Normal 2 3 3 3 2 3 6" xfId="16452" xr:uid="{00000000-0005-0000-0000-000093400000}"/>
    <cellStyle name="Normal 2 3 3 3 2 4" xfId="16453" xr:uid="{00000000-0005-0000-0000-000094400000}"/>
    <cellStyle name="Normal 2 3 3 3 2 4 2" xfId="16454" xr:uid="{00000000-0005-0000-0000-000095400000}"/>
    <cellStyle name="Normal 2 3 3 3 2 4 2 2" xfId="16455" xr:uid="{00000000-0005-0000-0000-000096400000}"/>
    <cellStyle name="Normal 2 3 3 3 2 4 2 3" xfId="16456" xr:uid="{00000000-0005-0000-0000-000097400000}"/>
    <cellStyle name="Normal 2 3 3 3 2 4 3" xfId="16457" xr:uid="{00000000-0005-0000-0000-000098400000}"/>
    <cellStyle name="Normal 2 3 3 3 2 4 4" xfId="16458" xr:uid="{00000000-0005-0000-0000-000099400000}"/>
    <cellStyle name="Normal 2 3 3 3 2 5" xfId="16459" xr:uid="{00000000-0005-0000-0000-00009A400000}"/>
    <cellStyle name="Normal 2 3 3 3 2 5 2" xfId="16460" xr:uid="{00000000-0005-0000-0000-00009B400000}"/>
    <cellStyle name="Normal 2 3 3 3 2 5 3" xfId="16461" xr:uid="{00000000-0005-0000-0000-00009C400000}"/>
    <cellStyle name="Normal 2 3 3 3 2 6" xfId="16462" xr:uid="{00000000-0005-0000-0000-00009D400000}"/>
    <cellStyle name="Normal 2 3 3 3 2 6 2" xfId="16463" xr:uid="{00000000-0005-0000-0000-00009E400000}"/>
    <cellStyle name="Normal 2 3 3 3 2 6 3" xfId="16464" xr:uid="{00000000-0005-0000-0000-00009F400000}"/>
    <cellStyle name="Normal 2 3 3 3 2 7" xfId="16465" xr:uid="{00000000-0005-0000-0000-0000A0400000}"/>
    <cellStyle name="Normal 2 3 3 3 2 8" xfId="16466" xr:uid="{00000000-0005-0000-0000-0000A1400000}"/>
    <cellStyle name="Normal 2 3 3 3 3" xfId="16467" xr:uid="{00000000-0005-0000-0000-0000A2400000}"/>
    <cellStyle name="Normal 2 3 3 3 3 2" xfId="16468" xr:uid="{00000000-0005-0000-0000-0000A3400000}"/>
    <cellStyle name="Normal 2 3 3 3 3 2 2" xfId="16469" xr:uid="{00000000-0005-0000-0000-0000A4400000}"/>
    <cellStyle name="Normal 2 3 3 3 3 2 2 2" xfId="16470" xr:uid="{00000000-0005-0000-0000-0000A5400000}"/>
    <cellStyle name="Normal 2 3 3 3 3 2 2 2 2" xfId="16471" xr:uid="{00000000-0005-0000-0000-0000A6400000}"/>
    <cellStyle name="Normal 2 3 3 3 3 2 2 2 2 2" xfId="16472" xr:uid="{00000000-0005-0000-0000-0000A7400000}"/>
    <cellStyle name="Normal 2 3 3 3 3 2 2 2 2 3" xfId="16473" xr:uid="{00000000-0005-0000-0000-0000A8400000}"/>
    <cellStyle name="Normal 2 3 3 3 3 2 2 2 3" xfId="16474" xr:uid="{00000000-0005-0000-0000-0000A9400000}"/>
    <cellStyle name="Normal 2 3 3 3 3 2 2 2 4" xfId="16475" xr:uid="{00000000-0005-0000-0000-0000AA400000}"/>
    <cellStyle name="Normal 2 3 3 3 3 2 2 3" xfId="16476" xr:uid="{00000000-0005-0000-0000-0000AB400000}"/>
    <cellStyle name="Normal 2 3 3 3 3 2 2 3 2" xfId="16477" xr:uid="{00000000-0005-0000-0000-0000AC400000}"/>
    <cellStyle name="Normal 2 3 3 3 3 2 2 3 3" xfId="16478" xr:uid="{00000000-0005-0000-0000-0000AD400000}"/>
    <cellStyle name="Normal 2 3 3 3 3 2 2 4" xfId="16479" xr:uid="{00000000-0005-0000-0000-0000AE400000}"/>
    <cellStyle name="Normal 2 3 3 3 3 2 2 4 2" xfId="16480" xr:uid="{00000000-0005-0000-0000-0000AF400000}"/>
    <cellStyle name="Normal 2 3 3 3 3 2 2 4 3" xfId="16481" xr:uid="{00000000-0005-0000-0000-0000B0400000}"/>
    <cellStyle name="Normal 2 3 3 3 3 2 2 5" xfId="16482" xr:uid="{00000000-0005-0000-0000-0000B1400000}"/>
    <cellStyle name="Normal 2 3 3 3 3 2 2 6" xfId="16483" xr:uid="{00000000-0005-0000-0000-0000B2400000}"/>
    <cellStyle name="Normal 2 3 3 3 3 2 3" xfId="16484" xr:uid="{00000000-0005-0000-0000-0000B3400000}"/>
    <cellStyle name="Normal 2 3 3 3 3 2 3 2" xfId="16485" xr:uid="{00000000-0005-0000-0000-0000B4400000}"/>
    <cellStyle name="Normal 2 3 3 3 3 2 3 2 2" xfId="16486" xr:uid="{00000000-0005-0000-0000-0000B5400000}"/>
    <cellStyle name="Normal 2 3 3 3 3 2 3 2 3" xfId="16487" xr:uid="{00000000-0005-0000-0000-0000B6400000}"/>
    <cellStyle name="Normal 2 3 3 3 3 2 3 3" xfId="16488" xr:uid="{00000000-0005-0000-0000-0000B7400000}"/>
    <cellStyle name="Normal 2 3 3 3 3 2 3 4" xfId="16489" xr:uid="{00000000-0005-0000-0000-0000B8400000}"/>
    <cellStyle name="Normal 2 3 3 3 3 2 4" xfId="16490" xr:uid="{00000000-0005-0000-0000-0000B9400000}"/>
    <cellStyle name="Normal 2 3 3 3 3 2 4 2" xfId="16491" xr:uid="{00000000-0005-0000-0000-0000BA400000}"/>
    <cellStyle name="Normal 2 3 3 3 3 2 4 3" xfId="16492" xr:uid="{00000000-0005-0000-0000-0000BB400000}"/>
    <cellStyle name="Normal 2 3 3 3 3 2 5" xfId="16493" xr:uid="{00000000-0005-0000-0000-0000BC400000}"/>
    <cellStyle name="Normal 2 3 3 3 3 2 5 2" xfId="16494" xr:uid="{00000000-0005-0000-0000-0000BD400000}"/>
    <cellStyle name="Normal 2 3 3 3 3 2 5 3" xfId="16495" xr:uid="{00000000-0005-0000-0000-0000BE400000}"/>
    <cellStyle name="Normal 2 3 3 3 3 2 6" xfId="16496" xr:uid="{00000000-0005-0000-0000-0000BF400000}"/>
    <cellStyle name="Normal 2 3 3 3 3 2 7" xfId="16497" xr:uid="{00000000-0005-0000-0000-0000C0400000}"/>
    <cellStyle name="Normal 2 3 3 3 3 3" xfId="16498" xr:uid="{00000000-0005-0000-0000-0000C1400000}"/>
    <cellStyle name="Normal 2 3 3 3 3 3 2" xfId="16499" xr:uid="{00000000-0005-0000-0000-0000C2400000}"/>
    <cellStyle name="Normal 2 3 3 3 3 3 2 2" xfId="16500" xr:uid="{00000000-0005-0000-0000-0000C3400000}"/>
    <cellStyle name="Normal 2 3 3 3 3 3 2 2 2" xfId="16501" xr:uid="{00000000-0005-0000-0000-0000C4400000}"/>
    <cellStyle name="Normal 2 3 3 3 3 3 2 2 3" xfId="16502" xr:uid="{00000000-0005-0000-0000-0000C5400000}"/>
    <cellStyle name="Normal 2 3 3 3 3 3 2 3" xfId="16503" xr:uid="{00000000-0005-0000-0000-0000C6400000}"/>
    <cellStyle name="Normal 2 3 3 3 3 3 2 4" xfId="16504" xr:uid="{00000000-0005-0000-0000-0000C7400000}"/>
    <cellStyle name="Normal 2 3 3 3 3 3 3" xfId="16505" xr:uid="{00000000-0005-0000-0000-0000C8400000}"/>
    <cellStyle name="Normal 2 3 3 3 3 3 3 2" xfId="16506" xr:uid="{00000000-0005-0000-0000-0000C9400000}"/>
    <cellStyle name="Normal 2 3 3 3 3 3 3 3" xfId="16507" xr:uid="{00000000-0005-0000-0000-0000CA400000}"/>
    <cellStyle name="Normal 2 3 3 3 3 3 4" xfId="16508" xr:uid="{00000000-0005-0000-0000-0000CB400000}"/>
    <cellStyle name="Normal 2 3 3 3 3 3 4 2" xfId="16509" xr:uid="{00000000-0005-0000-0000-0000CC400000}"/>
    <cellStyle name="Normal 2 3 3 3 3 3 4 3" xfId="16510" xr:uid="{00000000-0005-0000-0000-0000CD400000}"/>
    <cellStyle name="Normal 2 3 3 3 3 3 5" xfId="16511" xr:uid="{00000000-0005-0000-0000-0000CE400000}"/>
    <cellStyle name="Normal 2 3 3 3 3 3 6" xfId="16512" xr:uid="{00000000-0005-0000-0000-0000CF400000}"/>
    <cellStyle name="Normal 2 3 3 3 3 4" xfId="16513" xr:uid="{00000000-0005-0000-0000-0000D0400000}"/>
    <cellStyle name="Normal 2 3 3 3 3 4 2" xfId="16514" xr:uid="{00000000-0005-0000-0000-0000D1400000}"/>
    <cellStyle name="Normal 2 3 3 3 3 4 2 2" xfId="16515" xr:uid="{00000000-0005-0000-0000-0000D2400000}"/>
    <cellStyle name="Normal 2 3 3 3 3 4 2 3" xfId="16516" xr:uid="{00000000-0005-0000-0000-0000D3400000}"/>
    <cellStyle name="Normal 2 3 3 3 3 4 3" xfId="16517" xr:uid="{00000000-0005-0000-0000-0000D4400000}"/>
    <cellStyle name="Normal 2 3 3 3 3 4 4" xfId="16518" xr:uid="{00000000-0005-0000-0000-0000D5400000}"/>
    <cellStyle name="Normal 2 3 3 3 3 5" xfId="16519" xr:uid="{00000000-0005-0000-0000-0000D6400000}"/>
    <cellStyle name="Normal 2 3 3 3 3 5 2" xfId="16520" xr:uid="{00000000-0005-0000-0000-0000D7400000}"/>
    <cellStyle name="Normal 2 3 3 3 3 5 3" xfId="16521" xr:uid="{00000000-0005-0000-0000-0000D8400000}"/>
    <cellStyle name="Normal 2 3 3 3 3 6" xfId="16522" xr:uid="{00000000-0005-0000-0000-0000D9400000}"/>
    <cellStyle name="Normal 2 3 3 3 3 6 2" xfId="16523" xr:uid="{00000000-0005-0000-0000-0000DA400000}"/>
    <cellStyle name="Normal 2 3 3 3 3 6 3" xfId="16524" xr:uid="{00000000-0005-0000-0000-0000DB400000}"/>
    <cellStyle name="Normal 2 3 3 3 3 7" xfId="16525" xr:uid="{00000000-0005-0000-0000-0000DC400000}"/>
    <cellStyle name="Normal 2 3 3 3 3 8" xfId="16526" xr:uid="{00000000-0005-0000-0000-0000DD400000}"/>
    <cellStyle name="Normal 2 3 3 3 4" xfId="16527" xr:uid="{00000000-0005-0000-0000-0000DE400000}"/>
    <cellStyle name="Normal 2 3 3 3 4 2" xfId="16528" xr:uid="{00000000-0005-0000-0000-0000DF400000}"/>
    <cellStyle name="Normal 2 3 3 3 4 2 2" xfId="16529" xr:uid="{00000000-0005-0000-0000-0000E0400000}"/>
    <cellStyle name="Normal 2 3 3 3 4 2 2 2" xfId="16530" xr:uid="{00000000-0005-0000-0000-0000E1400000}"/>
    <cellStyle name="Normal 2 3 3 3 4 2 2 2 2" xfId="16531" xr:uid="{00000000-0005-0000-0000-0000E2400000}"/>
    <cellStyle name="Normal 2 3 3 3 4 2 2 2 2 2" xfId="16532" xr:uid="{00000000-0005-0000-0000-0000E3400000}"/>
    <cellStyle name="Normal 2 3 3 3 4 2 2 2 2 3" xfId="16533" xr:uid="{00000000-0005-0000-0000-0000E4400000}"/>
    <cellStyle name="Normal 2 3 3 3 4 2 2 2 3" xfId="16534" xr:uid="{00000000-0005-0000-0000-0000E5400000}"/>
    <cellStyle name="Normal 2 3 3 3 4 2 2 2 4" xfId="16535" xr:uid="{00000000-0005-0000-0000-0000E6400000}"/>
    <cellStyle name="Normal 2 3 3 3 4 2 2 3" xfId="16536" xr:uid="{00000000-0005-0000-0000-0000E7400000}"/>
    <cellStyle name="Normal 2 3 3 3 4 2 2 3 2" xfId="16537" xr:uid="{00000000-0005-0000-0000-0000E8400000}"/>
    <cellStyle name="Normal 2 3 3 3 4 2 2 3 3" xfId="16538" xr:uid="{00000000-0005-0000-0000-0000E9400000}"/>
    <cellStyle name="Normal 2 3 3 3 4 2 2 4" xfId="16539" xr:uid="{00000000-0005-0000-0000-0000EA400000}"/>
    <cellStyle name="Normal 2 3 3 3 4 2 2 4 2" xfId="16540" xr:uid="{00000000-0005-0000-0000-0000EB400000}"/>
    <cellStyle name="Normal 2 3 3 3 4 2 2 4 3" xfId="16541" xr:uid="{00000000-0005-0000-0000-0000EC400000}"/>
    <cellStyle name="Normal 2 3 3 3 4 2 2 5" xfId="16542" xr:uid="{00000000-0005-0000-0000-0000ED400000}"/>
    <cellStyle name="Normal 2 3 3 3 4 2 2 6" xfId="16543" xr:uid="{00000000-0005-0000-0000-0000EE400000}"/>
    <cellStyle name="Normal 2 3 3 3 4 2 3" xfId="16544" xr:uid="{00000000-0005-0000-0000-0000EF400000}"/>
    <cellStyle name="Normal 2 3 3 3 4 2 3 2" xfId="16545" xr:uid="{00000000-0005-0000-0000-0000F0400000}"/>
    <cellStyle name="Normal 2 3 3 3 4 2 3 2 2" xfId="16546" xr:uid="{00000000-0005-0000-0000-0000F1400000}"/>
    <cellStyle name="Normal 2 3 3 3 4 2 3 2 3" xfId="16547" xr:uid="{00000000-0005-0000-0000-0000F2400000}"/>
    <cellStyle name="Normal 2 3 3 3 4 2 3 3" xfId="16548" xr:uid="{00000000-0005-0000-0000-0000F3400000}"/>
    <cellStyle name="Normal 2 3 3 3 4 2 3 4" xfId="16549" xr:uid="{00000000-0005-0000-0000-0000F4400000}"/>
    <cellStyle name="Normal 2 3 3 3 4 2 4" xfId="16550" xr:uid="{00000000-0005-0000-0000-0000F5400000}"/>
    <cellStyle name="Normal 2 3 3 3 4 2 4 2" xfId="16551" xr:uid="{00000000-0005-0000-0000-0000F6400000}"/>
    <cellStyle name="Normal 2 3 3 3 4 2 4 3" xfId="16552" xr:uid="{00000000-0005-0000-0000-0000F7400000}"/>
    <cellStyle name="Normal 2 3 3 3 4 2 5" xfId="16553" xr:uid="{00000000-0005-0000-0000-0000F8400000}"/>
    <cellStyle name="Normal 2 3 3 3 4 2 5 2" xfId="16554" xr:uid="{00000000-0005-0000-0000-0000F9400000}"/>
    <cellStyle name="Normal 2 3 3 3 4 2 5 3" xfId="16555" xr:uid="{00000000-0005-0000-0000-0000FA400000}"/>
    <cellStyle name="Normal 2 3 3 3 4 2 6" xfId="16556" xr:uid="{00000000-0005-0000-0000-0000FB400000}"/>
    <cellStyle name="Normal 2 3 3 3 4 2 7" xfId="16557" xr:uid="{00000000-0005-0000-0000-0000FC400000}"/>
    <cellStyle name="Normal 2 3 3 3 4 3" xfId="16558" xr:uid="{00000000-0005-0000-0000-0000FD400000}"/>
    <cellStyle name="Normal 2 3 3 3 4 3 2" xfId="16559" xr:uid="{00000000-0005-0000-0000-0000FE400000}"/>
    <cellStyle name="Normal 2 3 3 3 4 3 2 2" xfId="16560" xr:uid="{00000000-0005-0000-0000-0000FF400000}"/>
    <cellStyle name="Normal 2 3 3 3 4 3 2 2 2" xfId="16561" xr:uid="{00000000-0005-0000-0000-000000410000}"/>
    <cellStyle name="Normal 2 3 3 3 4 3 2 2 3" xfId="16562" xr:uid="{00000000-0005-0000-0000-000001410000}"/>
    <cellStyle name="Normal 2 3 3 3 4 3 2 3" xfId="16563" xr:uid="{00000000-0005-0000-0000-000002410000}"/>
    <cellStyle name="Normal 2 3 3 3 4 3 2 4" xfId="16564" xr:uid="{00000000-0005-0000-0000-000003410000}"/>
    <cellStyle name="Normal 2 3 3 3 4 3 3" xfId="16565" xr:uid="{00000000-0005-0000-0000-000004410000}"/>
    <cellStyle name="Normal 2 3 3 3 4 3 3 2" xfId="16566" xr:uid="{00000000-0005-0000-0000-000005410000}"/>
    <cellStyle name="Normal 2 3 3 3 4 3 3 3" xfId="16567" xr:uid="{00000000-0005-0000-0000-000006410000}"/>
    <cellStyle name="Normal 2 3 3 3 4 3 4" xfId="16568" xr:uid="{00000000-0005-0000-0000-000007410000}"/>
    <cellStyle name="Normal 2 3 3 3 4 3 4 2" xfId="16569" xr:uid="{00000000-0005-0000-0000-000008410000}"/>
    <cellStyle name="Normal 2 3 3 3 4 3 4 3" xfId="16570" xr:uid="{00000000-0005-0000-0000-000009410000}"/>
    <cellStyle name="Normal 2 3 3 3 4 3 5" xfId="16571" xr:uid="{00000000-0005-0000-0000-00000A410000}"/>
    <cellStyle name="Normal 2 3 3 3 4 3 6" xfId="16572" xr:uid="{00000000-0005-0000-0000-00000B410000}"/>
    <cellStyle name="Normal 2 3 3 3 4 4" xfId="16573" xr:uid="{00000000-0005-0000-0000-00000C410000}"/>
    <cellStyle name="Normal 2 3 3 3 4 4 2" xfId="16574" xr:uid="{00000000-0005-0000-0000-00000D410000}"/>
    <cellStyle name="Normal 2 3 3 3 4 4 2 2" xfId="16575" xr:uid="{00000000-0005-0000-0000-00000E410000}"/>
    <cellStyle name="Normal 2 3 3 3 4 4 2 3" xfId="16576" xr:uid="{00000000-0005-0000-0000-00000F410000}"/>
    <cellStyle name="Normal 2 3 3 3 4 4 3" xfId="16577" xr:uid="{00000000-0005-0000-0000-000010410000}"/>
    <cellStyle name="Normal 2 3 3 3 4 4 4" xfId="16578" xr:uid="{00000000-0005-0000-0000-000011410000}"/>
    <cellStyle name="Normal 2 3 3 3 4 5" xfId="16579" xr:uid="{00000000-0005-0000-0000-000012410000}"/>
    <cellStyle name="Normal 2 3 3 3 4 5 2" xfId="16580" xr:uid="{00000000-0005-0000-0000-000013410000}"/>
    <cellStyle name="Normal 2 3 3 3 4 5 3" xfId="16581" xr:uid="{00000000-0005-0000-0000-000014410000}"/>
    <cellStyle name="Normal 2 3 3 3 4 6" xfId="16582" xr:uid="{00000000-0005-0000-0000-000015410000}"/>
    <cellStyle name="Normal 2 3 3 3 4 6 2" xfId="16583" xr:uid="{00000000-0005-0000-0000-000016410000}"/>
    <cellStyle name="Normal 2 3 3 3 4 6 3" xfId="16584" xr:uid="{00000000-0005-0000-0000-000017410000}"/>
    <cellStyle name="Normal 2 3 3 3 4 7" xfId="16585" xr:uid="{00000000-0005-0000-0000-000018410000}"/>
    <cellStyle name="Normal 2 3 3 3 4 8" xfId="16586" xr:uid="{00000000-0005-0000-0000-000019410000}"/>
    <cellStyle name="Normal 2 3 3 3 5" xfId="16587" xr:uid="{00000000-0005-0000-0000-00001A410000}"/>
    <cellStyle name="Normal 2 3 3 3 5 2" xfId="16588" xr:uid="{00000000-0005-0000-0000-00001B410000}"/>
    <cellStyle name="Normal 2 3 3 3 5 2 2" xfId="16589" xr:uid="{00000000-0005-0000-0000-00001C410000}"/>
    <cellStyle name="Normal 2 3 3 3 5 2 2 2" xfId="16590" xr:uid="{00000000-0005-0000-0000-00001D410000}"/>
    <cellStyle name="Normal 2 3 3 3 5 2 2 2 2" xfId="16591" xr:uid="{00000000-0005-0000-0000-00001E410000}"/>
    <cellStyle name="Normal 2 3 3 3 5 2 2 2 3" xfId="16592" xr:uid="{00000000-0005-0000-0000-00001F410000}"/>
    <cellStyle name="Normal 2 3 3 3 5 2 2 3" xfId="16593" xr:uid="{00000000-0005-0000-0000-000020410000}"/>
    <cellStyle name="Normal 2 3 3 3 5 2 2 4" xfId="16594" xr:uid="{00000000-0005-0000-0000-000021410000}"/>
    <cellStyle name="Normal 2 3 3 3 5 2 3" xfId="16595" xr:uid="{00000000-0005-0000-0000-000022410000}"/>
    <cellStyle name="Normal 2 3 3 3 5 2 3 2" xfId="16596" xr:uid="{00000000-0005-0000-0000-000023410000}"/>
    <cellStyle name="Normal 2 3 3 3 5 2 3 3" xfId="16597" xr:uid="{00000000-0005-0000-0000-000024410000}"/>
    <cellStyle name="Normal 2 3 3 3 5 2 4" xfId="16598" xr:uid="{00000000-0005-0000-0000-000025410000}"/>
    <cellStyle name="Normal 2 3 3 3 5 2 4 2" xfId="16599" xr:uid="{00000000-0005-0000-0000-000026410000}"/>
    <cellStyle name="Normal 2 3 3 3 5 2 4 3" xfId="16600" xr:uid="{00000000-0005-0000-0000-000027410000}"/>
    <cellStyle name="Normal 2 3 3 3 5 2 5" xfId="16601" xr:uid="{00000000-0005-0000-0000-000028410000}"/>
    <cellStyle name="Normal 2 3 3 3 5 2 6" xfId="16602" xr:uid="{00000000-0005-0000-0000-000029410000}"/>
    <cellStyle name="Normal 2 3 3 3 5 3" xfId="16603" xr:uid="{00000000-0005-0000-0000-00002A410000}"/>
    <cellStyle name="Normal 2 3 3 3 5 3 2" xfId="16604" xr:uid="{00000000-0005-0000-0000-00002B410000}"/>
    <cellStyle name="Normal 2 3 3 3 5 3 2 2" xfId="16605" xr:uid="{00000000-0005-0000-0000-00002C410000}"/>
    <cellStyle name="Normal 2 3 3 3 5 3 2 3" xfId="16606" xr:uid="{00000000-0005-0000-0000-00002D410000}"/>
    <cellStyle name="Normal 2 3 3 3 5 3 3" xfId="16607" xr:uid="{00000000-0005-0000-0000-00002E410000}"/>
    <cellStyle name="Normal 2 3 3 3 5 3 4" xfId="16608" xr:uid="{00000000-0005-0000-0000-00002F410000}"/>
    <cellStyle name="Normal 2 3 3 3 5 4" xfId="16609" xr:uid="{00000000-0005-0000-0000-000030410000}"/>
    <cellStyle name="Normal 2 3 3 3 5 4 2" xfId="16610" xr:uid="{00000000-0005-0000-0000-000031410000}"/>
    <cellStyle name="Normal 2 3 3 3 5 4 3" xfId="16611" xr:uid="{00000000-0005-0000-0000-000032410000}"/>
    <cellStyle name="Normal 2 3 3 3 5 5" xfId="16612" xr:uid="{00000000-0005-0000-0000-000033410000}"/>
    <cellStyle name="Normal 2 3 3 3 5 5 2" xfId="16613" xr:uid="{00000000-0005-0000-0000-000034410000}"/>
    <cellStyle name="Normal 2 3 3 3 5 5 3" xfId="16614" xr:uid="{00000000-0005-0000-0000-000035410000}"/>
    <cellStyle name="Normal 2 3 3 3 5 6" xfId="16615" xr:uid="{00000000-0005-0000-0000-000036410000}"/>
    <cellStyle name="Normal 2 3 3 3 5 7" xfId="16616" xr:uid="{00000000-0005-0000-0000-000037410000}"/>
    <cellStyle name="Normal 2 3 3 3 6" xfId="16617" xr:uid="{00000000-0005-0000-0000-000038410000}"/>
    <cellStyle name="Normal 2 3 3 3 6 2" xfId="16618" xr:uid="{00000000-0005-0000-0000-000039410000}"/>
    <cellStyle name="Normal 2 3 3 3 6 2 2" xfId="16619" xr:uid="{00000000-0005-0000-0000-00003A410000}"/>
    <cellStyle name="Normal 2 3 3 3 6 2 2 2" xfId="16620" xr:uid="{00000000-0005-0000-0000-00003B410000}"/>
    <cellStyle name="Normal 2 3 3 3 6 2 2 3" xfId="16621" xr:uid="{00000000-0005-0000-0000-00003C410000}"/>
    <cellStyle name="Normal 2 3 3 3 6 2 3" xfId="16622" xr:uid="{00000000-0005-0000-0000-00003D410000}"/>
    <cellStyle name="Normal 2 3 3 3 6 2 4" xfId="16623" xr:uid="{00000000-0005-0000-0000-00003E410000}"/>
    <cellStyle name="Normal 2 3 3 3 6 3" xfId="16624" xr:uid="{00000000-0005-0000-0000-00003F410000}"/>
    <cellStyle name="Normal 2 3 3 3 6 3 2" xfId="16625" xr:uid="{00000000-0005-0000-0000-000040410000}"/>
    <cellStyle name="Normal 2 3 3 3 6 3 3" xfId="16626" xr:uid="{00000000-0005-0000-0000-000041410000}"/>
    <cellStyle name="Normal 2 3 3 3 6 4" xfId="16627" xr:uid="{00000000-0005-0000-0000-000042410000}"/>
    <cellStyle name="Normal 2 3 3 3 6 4 2" xfId="16628" xr:uid="{00000000-0005-0000-0000-000043410000}"/>
    <cellStyle name="Normal 2 3 3 3 6 4 3" xfId="16629" xr:uid="{00000000-0005-0000-0000-000044410000}"/>
    <cellStyle name="Normal 2 3 3 3 6 5" xfId="16630" xr:uid="{00000000-0005-0000-0000-000045410000}"/>
    <cellStyle name="Normal 2 3 3 3 6 6" xfId="16631" xr:uid="{00000000-0005-0000-0000-000046410000}"/>
    <cellStyle name="Normal 2 3 3 3 7" xfId="16632" xr:uid="{00000000-0005-0000-0000-000047410000}"/>
    <cellStyle name="Normal 2 3 3 3 7 2" xfId="16633" xr:uid="{00000000-0005-0000-0000-000048410000}"/>
    <cellStyle name="Normal 2 3 3 3 7 2 2" xfId="16634" xr:uid="{00000000-0005-0000-0000-000049410000}"/>
    <cellStyle name="Normal 2 3 3 3 7 2 3" xfId="16635" xr:uid="{00000000-0005-0000-0000-00004A410000}"/>
    <cellStyle name="Normal 2 3 3 3 7 3" xfId="16636" xr:uid="{00000000-0005-0000-0000-00004B410000}"/>
    <cellStyle name="Normal 2 3 3 3 7 4" xfId="16637" xr:uid="{00000000-0005-0000-0000-00004C410000}"/>
    <cellStyle name="Normal 2 3 3 3 8" xfId="16638" xr:uid="{00000000-0005-0000-0000-00004D410000}"/>
    <cellStyle name="Normal 2 3 3 3 8 2" xfId="16639" xr:uid="{00000000-0005-0000-0000-00004E410000}"/>
    <cellStyle name="Normal 2 3 3 3 8 3" xfId="16640" xr:uid="{00000000-0005-0000-0000-00004F410000}"/>
    <cellStyle name="Normal 2 3 3 3 9" xfId="16641" xr:uid="{00000000-0005-0000-0000-000050410000}"/>
    <cellStyle name="Normal 2 3 3 3 9 2" xfId="16642" xr:uid="{00000000-0005-0000-0000-000051410000}"/>
    <cellStyle name="Normal 2 3 3 3 9 3" xfId="16643" xr:uid="{00000000-0005-0000-0000-000052410000}"/>
    <cellStyle name="Normal 2 3 3 4" xfId="16644" xr:uid="{00000000-0005-0000-0000-000053410000}"/>
    <cellStyle name="Normal 2 3 3 4 2" xfId="16645" xr:uid="{00000000-0005-0000-0000-000054410000}"/>
    <cellStyle name="Normal 2 3 3 4 2 2" xfId="16646" xr:uid="{00000000-0005-0000-0000-000055410000}"/>
    <cellStyle name="Normal 2 3 3 4 2 2 2" xfId="16647" xr:uid="{00000000-0005-0000-0000-000056410000}"/>
    <cellStyle name="Normal 2 3 3 4 2 2 2 2" xfId="16648" xr:uid="{00000000-0005-0000-0000-000057410000}"/>
    <cellStyle name="Normal 2 3 3 4 2 2 2 2 2" xfId="16649" xr:uid="{00000000-0005-0000-0000-000058410000}"/>
    <cellStyle name="Normal 2 3 3 4 2 2 2 2 3" xfId="16650" xr:uid="{00000000-0005-0000-0000-000059410000}"/>
    <cellStyle name="Normal 2 3 3 4 2 2 2 3" xfId="16651" xr:uid="{00000000-0005-0000-0000-00005A410000}"/>
    <cellStyle name="Normal 2 3 3 4 2 2 2 4" xfId="16652" xr:uid="{00000000-0005-0000-0000-00005B410000}"/>
    <cellStyle name="Normal 2 3 3 4 2 2 3" xfId="16653" xr:uid="{00000000-0005-0000-0000-00005C410000}"/>
    <cellStyle name="Normal 2 3 3 4 2 2 3 2" xfId="16654" xr:uid="{00000000-0005-0000-0000-00005D410000}"/>
    <cellStyle name="Normal 2 3 3 4 2 2 3 3" xfId="16655" xr:uid="{00000000-0005-0000-0000-00005E410000}"/>
    <cellStyle name="Normal 2 3 3 4 2 2 4" xfId="16656" xr:uid="{00000000-0005-0000-0000-00005F410000}"/>
    <cellStyle name="Normal 2 3 3 4 2 2 4 2" xfId="16657" xr:uid="{00000000-0005-0000-0000-000060410000}"/>
    <cellStyle name="Normal 2 3 3 4 2 2 4 3" xfId="16658" xr:uid="{00000000-0005-0000-0000-000061410000}"/>
    <cellStyle name="Normal 2 3 3 4 2 2 5" xfId="16659" xr:uid="{00000000-0005-0000-0000-000062410000}"/>
    <cellStyle name="Normal 2 3 3 4 2 2 6" xfId="16660" xr:uid="{00000000-0005-0000-0000-000063410000}"/>
    <cellStyle name="Normal 2 3 3 4 2 3" xfId="16661" xr:uid="{00000000-0005-0000-0000-000064410000}"/>
    <cellStyle name="Normal 2 3 3 4 2 3 2" xfId="16662" xr:uid="{00000000-0005-0000-0000-000065410000}"/>
    <cellStyle name="Normal 2 3 3 4 2 3 2 2" xfId="16663" xr:uid="{00000000-0005-0000-0000-000066410000}"/>
    <cellStyle name="Normal 2 3 3 4 2 3 2 3" xfId="16664" xr:uid="{00000000-0005-0000-0000-000067410000}"/>
    <cellStyle name="Normal 2 3 3 4 2 3 3" xfId="16665" xr:uid="{00000000-0005-0000-0000-000068410000}"/>
    <cellStyle name="Normal 2 3 3 4 2 3 4" xfId="16666" xr:uid="{00000000-0005-0000-0000-000069410000}"/>
    <cellStyle name="Normal 2 3 3 4 2 4" xfId="16667" xr:uid="{00000000-0005-0000-0000-00006A410000}"/>
    <cellStyle name="Normal 2 3 3 4 2 4 2" xfId="16668" xr:uid="{00000000-0005-0000-0000-00006B410000}"/>
    <cellStyle name="Normal 2 3 3 4 2 4 3" xfId="16669" xr:uid="{00000000-0005-0000-0000-00006C410000}"/>
    <cellStyle name="Normal 2 3 3 4 2 5" xfId="16670" xr:uid="{00000000-0005-0000-0000-00006D410000}"/>
    <cellStyle name="Normal 2 3 3 4 2 5 2" xfId="16671" xr:uid="{00000000-0005-0000-0000-00006E410000}"/>
    <cellStyle name="Normal 2 3 3 4 2 5 3" xfId="16672" xr:uid="{00000000-0005-0000-0000-00006F410000}"/>
    <cellStyle name="Normal 2 3 3 4 2 6" xfId="16673" xr:uid="{00000000-0005-0000-0000-000070410000}"/>
    <cellStyle name="Normal 2 3 3 4 2 7" xfId="16674" xr:uid="{00000000-0005-0000-0000-000071410000}"/>
    <cellStyle name="Normal 2 3 3 4 3" xfId="16675" xr:uid="{00000000-0005-0000-0000-000072410000}"/>
    <cellStyle name="Normal 2 3 3 4 3 2" xfId="16676" xr:uid="{00000000-0005-0000-0000-000073410000}"/>
    <cellStyle name="Normal 2 3 3 4 3 2 2" xfId="16677" xr:uid="{00000000-0005-0000-0000-000074410000}"/>
    <cellStyle name="Normal 2 3 3 4 3 2 2 2" xfId="16678" xr:uid="{00000000-0005-0000-0000-000075410000}"/>
    <cellStyle name="Normal 2 3 3 4 3 2 2 3" xfId="16679" xr:uid="{00000000-0005-0000-0000-000076410000}"/>
    <cellStyle name="Normal 2 3 3 4 3 2 3" xfId="16680" xr:uid="{00000000-0005-0000-0000-000077410000}"/>
    <cellStyle name="Normal 2 3 3 4 3 2 4" xfId="16681" xr:uid="{00000000-0005-0000-0000-000078410000}"/>
    <cellStyle name="Normal 2 3 3 4 3 3" xfId="16682" xr:uid="{00000000-0005-0000-0000-000079410000}"/>
    <cellStyle name="Normal 2 3 3 4 3 3 2" xfId="16683" xr:uid="{00000000-0005-0000-0000-00007A410000}"/>
    <cellStyle name="Normal 2 3 3 4 3 3 3" xfId="16684" xr:uid="{00000000-0005-0000-0000-00007B410000}"/>
    <cellStyle name="Normal 2 3 3 4 3 4" xfId="16685" xr:uid="{00000000-0005-0000-0000-00007C410000}"/>
    <cellStyle name="Normal 2 3 3 4 3 4 2" xfId="16686" xr:uid="{00000000-0005-0000-0000-00007D410000}"/>
    <cellStyle name="Normal 2 3 3 4 3 4 3" xfId="16687" xr:uid="{00000000-0005-0000-0000-00007E410000}"/>
    <cellStyle name="Normal 2 3 3 4 3 5" xfId="16688" xr:uid="{00000000-0005-0000-0000-00007F410000}"/>
    <cellStyle name="Normal 2 3 3 4 3 6" xfId="16689" xr:uid="{00000000-0005-0000-0000-000080410000}"/>
    <cellStyle name="Normal 2 3 3 4 4" xfId="16690" xr:uid="{00000000-0005-0000-0000-000081410000}"/>
    <cellStyle name="Normal 2 3 3 4 4 2" xfId="16691" xr:uid="{00000000-0005-0000-0000-000082410000}"/>
    <cellStyle name="Normal 2 3 3 4 4 2 2" xfId="16692" xr:uid="{00000000-0005-0000-0000-000083410000}"/>
    <cellStyle name="Normal 2 3 3 4 4 2 3" xfId="16693" xr:uid="{00000000-0005-0000-0000-000084410000}"/>
    <cellStyle name="Normal 2 3 3 4 4 3" xfId="16694" xr:uid="{00000000-0005-0000-0000-000085410000}"/>
    <cellStyle name="Normal 2 3 3 4 4 4" xfId="16695" xr:uid="{00000000-0005-0000-0000-000086410000}"/>
    <cellStyle name="Normal 2 3 3 4 5" xfId="16696" xr:uid="{00000000-0005-0000-0000-000087410000}"/>
    <cellStyle name="Normal 2 3 3 4 5 2" xfId="16697" xr:uid="{00000000-0005-0000-0000-000088410000}"/>
    <cellStyle name="Normal 2 3 3 4 5 3" xfId="16698" xr:uid="{00000000-0005-0000-0000-000089410000}"/>
    <cellStyle name="Normal 2 3 3 4 6" xfId="16699" xr:uid="{00000000-0005-0000-0000-00008A410000}"/>
    <cellStyle name="Normal 2 3 3 4 6 2" xfId="16700" xr:uid="{00000000-0005-0000-0000-00008B410000}"/>
    <cellStyle name="Normal 2 3 3 4 6 3" xfId="16701" xr:uid="{00000000-0005-0000-0000-00008C410000}"/>
    <cellStyle name="Normal 2 3 3 4 7" xfId="16702" xr:uid="{00000000-0005-0000-0000-00008D410000}"/>
    <cellStyle name="Normal 2 3 3 4 8" xfId="16703" xr:uid="{00000000-0005-0000-0000-00008E410000}"/>
    <cellStyle name="Normal 2 3 3 5" xfId="16704" xr:uid="{00000000-0005-0000-0000-00008F410000}"/>
    <cellStyle name="Normal 2 3 3 5 2" xfId="16705" xr:uid="{00000000-0005-0000-0000-000090410000}"/>
    <cellStyle name="Normal 2 3 3 5 2 2" xfId="16706" xr:uid="{00000000-0005-0000-0000-000091410000}"/>
    <cellStyle name="Normal 2 3 3 5 2 2 2" xfId="16707" xr:uid="{00000000-0005-0000-0000-000092410000}"/>
    <cellStyle name="Normal 2 3 3 5 2 2 2 2" xfId="16708" xr:uid="{00000000-0005-0000-0000-000093410000}"/>
    <cellStyle name="Normal 2 3 3 5 2 2 2 2 2" xfId="16709" xr:uid="{00000000-0005-0000-0000-000094410000}"/>
    <cellStyle name="Normal 2 3 3 5 2 2 2 2 3" xfId="16710" xr:uid="{00000000-0005-0000-0000-000095410000}"/>
    <cellStyle name="Normal 2 3 3 5 2 2 2 3" xfId="16711" xr:uid="{00000000-0005-0000-0000-000096410000}"/>
    <cellStyle name="Normal 2 3 3 5 2 2 2 4" xfId="16712" xr:uid="{00000000-0005-0000-0000-000097410000}"/>
    <cellStyle name="Normal 2 3 3 5 2 2 3" xfId="16713" xr:uid="{00000000-0005-0000-0000-000098410000}"/>
    <cellStyle name="Normal 2 3 3 5 2 2 3 2" xfId="16714" xr:uid="{00000000-0005-0000-0000-000099410000}"/>
    <cellStyle name="Normal 2 3 3 5 2 2 3 3" xfId="16715" xr:uid="{00000000-0005-0000-0000-00009A410000}"/>
    <cellStyle name="Normal 2 3 3 5 2 2 4" xfId="16716" xr:uid="{00000000-0005-0000-0000-00009B410000}"/>
    <cellStyle name="Normal 2 3 3 5 2 2 4 2" xfId="16717" xr:uid="{00000000-0005-0000-0000-00009C410000}"/>
    <cellStyle name="Normal 2 3 3 5 2 2 4 3" xfId="16718" xr:uid="{00000000-0005-0000-0000-00009D410000}"/>
    <cellStyle name="Normal 2 3 3 5 2 2 5" xfId="16719" xr:uid="{00000000-0005-0000-0000-00009E410000}"/>
    <cellStyle name="Normal 2 3 3 5 2 2 6" xfId="16720" xr:uid="{00000000-0005-0000-0000-00009F410000}"/>
    <cellStyle name="Normal 2 3 3 5 2 3" xfId="16721" xr:uid="{00000000-0005-0000-0000-0000A0410000}"/>
    <cellStyle name="Normal 2 3 3 5 2 3 2" xfId="16722" xr:uid="{00000000-0005-0000-0000-0000A1410000}"/>
    <cellStyle name="Normal 2 3 3 5 2 3 2 2" xfId="16723" xr:uid="{00000000-0005-0000-0000-0000A2410000}"/>
    <cellStyle name="Normal 2 3 3 5 2 3 2 3" xfId="16724" xr:uid="{00000000-0005-0000-0000-0000A3410000}"/>
    <cellStyle name="Normal 2 3 3 5 2 3 3" xfId="16725" xr:uid="{00000000-0005-0000-0000-0000A4410000}"/>
    <cellStyle name="Normal 2 3 3 5 2 3 4" xfId="16726" xr:uid="{00000000-0005-0000-0000-0000A5410000}"/>
    <cellStyle name="Normal 2 3 3 5 2 4" xfId="16727" xr:uid="{00000000-0005-0000-0000-0000A6410000}"/>
    <cellStyle name="Normal 2 3 3 5 2 4 2" xfId="16728" xr:uid="{00000000-0005-0000-0000-0000A7410000}"/>
    <cellStyle name="Normal 2 3 3 5 2 4 3" xfId="16729" xr:uid="{00000000-0005-0000-0000-0000A8410000}"/>
    <cellStyle name="Normal 2 3 3 5 2 5" xfId="16730" xr:uid="{00000000-0005-0000-0000-0000A9410000}"/>
    <cellStyle name="Normal 2 3 3 5 2 5 2" xfId="16731" xr:uid="{00000000-0005-0000-0000-0000AA410000}"/>
    <cellStyle name="Normal 2 3 3 5 2 5 3" xfId="16732" xr:uid="{00000000-0005-0000-0000-0000AB410000}"/>
    <cellStyle name="Normal 2 3 3 5 2 6" xfId="16733" xr:uid="{00000000-0005-0000-0000-0000AC410000}"/>
    <cellStyle name="Normal 2 3 3 5 2 7" xfId="16734" xr:uid="{00000000-0005-0000-0000-0000AD410000}"/>
    <cellStyle name="Normal 2 3 3 5 3" xfId="16735" xr:uid="{00000000-0005-0000-0000-0000AE410000}"/>
    <cellStyle name="Normal 2 3 3 5 3 2" xfId="16736" xr:uid="{00000000-0005-0000-0000-0000AF410000}"/>
    <cellStyle name="Normal 2 3 3 5 3 2 2" xfId="16737" xr:uid="{00000000-0005-0000-0000-0000B0410000}"/>
    <cellStyle name="Normal 2 3 3 5 3 2 2 2" xfId="16738" xr:uid="{00000000-0005-0000-0000-0000B1410000}"/>
    <cellStyle name="Normal 2 3 3 5 3 2 2 3" xfId="16739" xr:uid="{00000000-0005-0000-0000-0000B2410000}"/>
    <cellStyle name="Normal 2 3 3 5 3 2 3" xfId="16740" xr:uid="{00000000-0005-0000-0000-0000B3410000}"/>
    <cellStyle name="Normal 2 3 3 5 3 2 4" xfId="16741" xr:uid="{00000000-0005-0000-0000-0000B4410000}"/>
    <cellStyle name="Normal 2 3 3 5 3 3" xfId="16742" xr:uid="{00000000-0005-0000-0000-0000B5410000}"/>
    <cellStyle name="Normal 2 3 3 5 3 3 2" xfId="16743" xr:uid="{00000000-0005-0000-0000-0000B6410000}"/>
    <cellStyle name="Normal 2 3 3 5 3 3 3" xfId="16744" xr:uid="{00000000-0005-0000-0000-0000B7410000}"/>
    <cellStyle name="Normal 2 3 3 5 3 4" xfId="16745" xr:uid="{00000000-0005-0000-0000-0000B8410000}"/>
    <cellStyle name="Normal 2 3 3 5 3 4 2" xfId="16746" xr:uid="{00000000-0005-0000-0000-0000B9410000}"/>
    <cellStyle name="Normal 2 3 3 5 3 4 3" xfId="16747" xr:uid="{00000000-0005-0000-0000-0000BA410000}"/>
    <cellStyle name="Normal 2 3 3 5 3 5" xfId="16748" xr:uid="{00000000-0005-0000-0000-0000BB410000}"/>
    <cellStyle name="Normal 2 3 3 5 3 6" xfId="16749" xr:uid="{00000000-0005-0000-0000-0000BC410000}"/>
    <cellStyle name="Normal 2 3 3 5 4" xfId="16750" xr:uid="{00000000-0005-0000-0000-0000BD410000}"/>
    <cellStyle name="Normal 2 3 3 5 4 2" xfId="16751" xr:uid="{00000000-0005-0000-0000-0000BE410000}"/>
    <cellStyle name="Normal 2 3 3 5 4 2 2" xfId="16752" xr:uid="{00000000-0005-0000-0000-0000BF410000}"/>
    <cellStyle name="Normal 2 3 3 5 4 2 3" xfId="16753" xr:uid="{00000000-0005-0000-0000-0000C0410000}"/>
    <cellStyle name="Normal 2 3 3 5 4 3" xfId="16754" xr:uid="{00000000-0005-0000-0000-0000C1410000}"/>
    <cellStyle name="Normal 2 3 3 5 4 4" xfId="16755" xr:uid="{00000000-0005-0000-0000-0000C2410000}"/>
    <cellStyle name="Normal 2 3 3 5 5" xfId="16756" xr:uid="{00000000-0005-0000-0000-0000C3410000}"/>
    <cellStyle name="Normal 2 3 3 5 5 2" xfId="16757" xr:uid="{00000000-0005-0000-0000-0000C4410000}"/>
    <cellStyle name="Normal 2 3 3 5 5 3" xfId="16758" xr:uid="{00000000-0005-0000-0000-0000C5410000}"/>
    <cellStyle name="Normal 2 3 3 5 6" xfId="16759" xr:uid="{00000000-0005-0000-0000-0000C6410000}"/>
    <cellStyle name="Normal 2 3 3 5 6 2" xfId="16760" xr:uid="{00000000-0005-0000-0000-0000C7410000}"/>
    <cellStyle name="Normal 2 3 3 5 6 3" xfId="16761" xr:uid="{00000000-0005-0000-0000-0000C8410000}"/>
    <cellStyle name="Normal 2 3 3 5 7" xfId="16762" xr:uid="{00000000-0005-0000-0000-0000C9410000}"/>
    <cellStyle name="Normal 2 3 3 5 8" xfId="16763" xr:uid="{00000000-0005-0000-0000-0000CA410000}"/>
    <cellStyle name="Normal 2 3 3 6" xfId="16764" xr:uid="{00000000-0005-0000-0000-0000CB410000}"/>
    <cellStyle name="Normal 2 3 3 6 2" xfId="16765" xr:uid="{00000000-0005-0000-0000-0000CC410000}"/>
    <cellStyle name="Normal 2 3 3 6 2 2" xfId="16766" xr:uid="{00000000-0005-0000-0000-0000CD410000}"/>
    <cellStyle name="Normal 2 3 3 6 2 2 2" xfId="16767" xr:uid="{00000000-0005-0000-0000-0000CE410000}"/>
    <cellStyle name="Normal 2 3 3 6 2 2 2 2" xfId="16768" xr:uid="{00000000-0005-0000-0000-0000CF410000}"/>
    <cellStyle name="Normal 2 3 3 6 2 2 2 2 2" xfId="16769" xr:uid="{00000000-0005-0000-0000-0000D0410000}"/>
    <cellStyle name="Normal 2 3 3 6 2 2 2 2 3" xfId="16770" xr:uid="{00000000-0005-0000-0000-0000D1410000}"/>
    <cellStyle name="Normal 2 3 3 6 2 2 2 3" xfId="16771" xr:uid="{00000000-0005-0000-0000-0000D2410000}"/>
    <cellStyle name="Normal 2 3 3 6 2 2 2 4" xfId="16772" xr:uid="{00000000-0005-0000-0000-0000D3410000}"/>
    <cellStyle name="Normal 2 3 3 6 2 2 3" xfId="16773" xr:uid="{00000000-0005-0000-0000-0000D4410000}"/>
    <cellStyle name="Normal 2 3 3 6 2 2 3 2" xfId="16774" xr:uid="{00000000-0005-0000-0000-0000D5410000}"/>
    <cellStyle name="Normal 2 3 3 6 2 2 3 3" xfId="16775" xr:uid="{00000000-0005-0000-0000-0000D6410000}"/>
    <cellStyle name="Normal 2 3 3 6 2 2 4" xfId="16776" xr:uid="{00000000-0005-0000-0000-0000D7410000}"/>
    <cellStyle name="Normal 2 3 3 6 2 2 4 2" xfId="16777" xr:uid="{00000000-0005-0000-0000-0000D8410000}"/>
    <cellStyle name="Normal 2 3 3 6 2 2 4 3" xfId="16778" xr:uid="{00000000-0005-0000-0000-0000D9410000}"/>
    <cellStyle name="Normal 2 3 3 6 2 2 5" xfId="16779" xr:uid="{00000000-0005-0000-0000-0000DA410000}"/>
    <cellStyle name="Normal 2 3 3 6 2 2 6" xfId="16780" xr:uid="{00000000-0005-0000-0000-0000DB410000}"/>
    <cellStyle name="Normal 2 3 3 6 2 3" xfId="16781" xr:uid="{00000000-0005-0000-0000-0000DC410000}"/>
    <cellStyle name="Normal 2 3 3 6 2 3 2" xfId="16782" xr:uid="{00000000-0005-0000-0000-0000DD410000}"/>
    <cellStyle name="Normal 2 3 3 6 2 3 2 2" xfId="16783" xr:uid="{00000000-0005-0000-0000-0000DE410000}"/>
    <cellStyle name="Normal 2 3 3 6 2 3 2 3" xfId="16784" xr:uid="{00000000-0005-0000-0000-0000DF410000}"/>
    <cellStyle name="Normal 2 3 3 6 2 3 3" xfId="16785" xr:uid="{00000000-0005-0000-0000-0000E0410000}"/>
    <cellStyle name="Normal 2 3 3 6 2 3 4" xfId="16786" xr:uid="{00000000-0005-0000-0000-0000E1410000}"/>
    <cellStyle name="Normal 2 3 3 6 2 4" xfId="16787" xr:uid="{00000000-0005-0000-0000-0000E2410000}"/>
    <cellStyle name="Normal 2 3 3 6 2 4 2" xfId="16788" xr:uid="{00000000-0005-0000-0000-0000E3410000}"/>
    <cellStyle name="Normal 2 3 3 6 2 4 3" xfId="16789" xr:uid="{00000000-0005-0000-0000-0000E4410000}"/>
    <cellStyle name="Normal 2 3 3 6 2 5" xfId="16790" xr:uid="{00000000-0005-0000-0000-0000E5410000}"/>
    <cellStyle name="Normal 2 3 3 6 2 5 2" xfId="16791" xr:uid="{00000000-0005-0000-0000-0000E6410000}"/>
    <cellStyle name="Normal 2 3 3 6 2 5 3" xfId="16792" xr:uid="{00000000-0005-0000-0000-0000E7410000}"/>
    <cellStyle name="Normal 2 3 3 6 2 6" xfId="16793" xr:uid="{00000000-0005-0000-0000-0000E8410000}"/>
    <cellStyle name="Normal 2 3 3 6 2 7" xfId="16794" xr:uid="{00000000-0005-0000-0000-0000E9410000}"/>
    <cellStyle name="Normal 2 3 3 6 3" xfId="16795" xr:uid="{00000000-0005-0000-0000-0000EA410000}"/>
    <cellStyle name="Normal 2 3 3 6 3 2" xfId="16796" xr:uid="{00000000-0005-0000-0000-0000EB410000}"/>
    <cellStyle name="Normal 2 3 3 6 3 2 2" xfId="16797" xr:uid="{00000000-0005-0000-0000-0000EC410000}"/>
    <cellStyle name="Normal 2 3 3 6 3 2 2 2" xfId="16798" xr:uid="{00000000-0005-0000-0000-0000ED410000}"/>
    <cellStyle name="Normal 2 3 3 6 3 2 2 3" xfId="16799" xr:uid="{00000000-0005-0000-0000-0000EE410000}"/>
    <cellStyle name="Normal 2 3 3 6 3 2 3" xfId="16800" xr:uid="{00000000-0005-0000-0000-0000EF410000}"/>
    <cellStyle name="Normal 2 3 3 6 3 2 4" xfId="16801" xr:uid="{00000000-0005-0000-0000-0000F0410000}"/>
    <cellStyle name="Normal 2 3 3 6 3 3" xfId="16802" xr:uid="{00000000-0005-0000-0000-0000F1410000}"/>
    <cellStyle name="Normal 2 3 3 6 3 3 2" xfId="16803" xr:uid="{00000000-0005-0000-0000-0000F2410000}"/>
    <cellStyle name="Normal 2 3 3 6 3 3 3" xfId="16804" xr:uid="{00000000-0005-0000-0000-0000F3410000}"/>
    <cellStyle name="Normal 2 3 3 6 3 4" xfId="16805" xr:uid="{00000000-0005-0000-0000-0000F4410000}"/>
    <cellStyle name="Normal 2 3 3 6 3 4 2" xfId="16806" xr:uid="{00000000-0005-0000-0000-0000F5410000}"/>
    <cellStyle name="Normal 2 3 3 6 3 4 3" xfId="16807" xr:uid="{00000000-0005-0000-0000-0000F6410000}"/>
    <cellStyle name="Normal 2 3 3 6 3 5" xfId="16808" xr:uid="{00000000-0005-0000-0000-0000F7410000}"/>
    <cellStyle name="Normal 2 3 3 6 3 6" xfId="16809" xr:uid="{00000000-0005-0000-0000-0000F8410000}"/>
    <cellStyle name="Normal 2 3 3 6 4" xfId="16810" xr:uid="{00000000-0005-0000-0000-0000F9410000}"/>
    <cellStyle name="Normal 2 3 3 6 4 2" xfId="16811" xr:uid="{00000000-0005-0000-0000-0000FA410000}"/>
    <cellStyle name="Normal 2 3 3 6 4 2 2" xfId="16812" xr:uid="{00000000-0005-0000-0000-0000FB410000}"/>
    <cellStyle name="Normal 2 3 3 6 4 2 3" xfId="16813" xr:uid="{00000000-0005-0000-0000-0000FC410000}"/>
    <cellStyle name="Normal 2 3 3 6 4 3" xfId="16814" xr:uid="{00000000-0005-0000-0000-0000FD410000}"/>
    <cellStyle name="Normal 2 3 3 6 4 4" xfId="16815" xr:uid="{00000000-0005-0000-0000-0000FE410000}"/>
    <cellStyle name="Normal 2 3 3 6 5" xfId="16816" xr:uid="{00000000-0005-0000-0000-0000FF410000}"/>
    <cellStyle name="Normal 2 3 3 6 5 2" xfId="16817" xr:uid="{00000000-0005-0000-0000-000000420000}"/>
    <cellStyle name="Normal 2 3 3 6 5 3" xfId="16818" xr:uid="{00000000-0005-0000-0000-000001420000}"/>
    <cellStyle name="Normal 2 3 3 6 6" xfId="16819" xr:uid="{00000000-0005-0000-0000-000002420000}"/>
    <cellStyle name="Normal 2 3 3 6 6 2" xfId="16820" xr:uid="{00000000-0005-0000-0000-000003420000}"/>
    <cellStyle name="Normal 2 3 3 6 6 3" xfId="16821" xr:uid="{00000000-0005-0000-0000-000004420000}"/>
    <cellStyle name="Normal 2 3 3 6 7" xfId="16822" xr:uid="{00000000-0005-0000-0000-000005420000}"/>
    <cellStyle name="Normal 2 3 3 6 8" xfId="16823" xr:uid="{00000000-0005-0000-0000-000006420000}"/>
    <cellStyle name="Normal 2 3 3 7" xfId="16824" xr:uid="{00000000-0005-0000-0000-000007420000}"/>
    <cellStyle name="Normal 2 3 3 7 2" xfId="16825" xr:uid="{00000000-0005-0000-0000-000008420000}"/>
    <cellStyle name="Normal 2 3 3 7 2 2" xfId="16826" xr:uid="{00000000-0005-0000-0000-000009420000}"/>
    <cellStyle name="Normal 2 3 3 7 2 2 2" xfId="16827" xr:uid="{00000000-0005-0000-0000-00000A420000}"/>
    <cellStyle name="Normal 2 3 3 7 2 2 2 2" xfId="16828" xr:uid="{00000000-0005-0000-0000-00000B420000}"/>
    <cellStyle name="Normal 2 3 3 7 2 2 2 3" xfId="16829" xr:uid="{00000000-0005-0000-0000-00000C420000}"/>
    <cellStyle name="Normal 2 3 3 7 2 2 3" xfId="16830" xr:uid="{00000000-0005-0000-0000-00000D420000}"/>
    <cellStyle name="Normal 2 3 3 7 2 2 4" xfId="16831" xr:uid="{00000000-0005-0000-0000-00000E420000}"/>
    <cellStyle name="Normal 2 3 3 7 2 3" xfId="16832" xr:uid="{00000000-0005-0000-0000-00000F420000}"/>
    <cellStyle name="Normal 2 3 3 7 2 3 2" xfId="16833" xr:uid="{00000000-0005-0000-0000-000010420000}"/>
    <cellStyle name="Normal 2 3 3 7 2 3 3" xfId="16834" xr:uid="{00000000-0005-0000-0000-000011420000}"/>
    <cellStyle name="Normal 2 3 3 7 2 4" xfId="16835" xr:uid="{00000000-0005-0000-0000-000012420000}"/>
    <cellStyle name="Normal 2 3 3 7 2 4 2" xfId="16836" xr:uid="{00000000-0005-0000-0000-000013420000}"/>
    <cellStyle name="Normal 2 3 3 7 2 4 3" xfId="16837" xr:uid="{00000000-0005-0000-0000-000014420000}"/>
    <cellStyle name="Normal 2 3 3 7 2 5" xfId="16838" xr:uid="{00000000-0005-0000-0000-000015420000}"/>
    <cellStyle name="Normal 2 3 3 7 2 6" xfId="16839" xr:uid="{00000000-0005-0000-0000-000016420000}"/>
    <cellStyle name="Normal 2 3 3 7 3" xfId="16840" xr:uid="{00000000-0005-0000-0000-000017420000}"/>
    <cellStyle name="Normal 2 3 3 7 3 2" xfId="16841" xr:uid="{00000000-0005-0000-0000-000018420000}"/>
    <cellStyle name="Normal 2 3 3 7 3 2 2" xfId="16842" xr:uid="{00000000-0005-0000-0000-000019420000}"/>
    <cellStyle name="Normal 2 3 3 7 3 2 3" xfId="16843" xr:uid="{00000000-0005-0000-0000-00001A420000}"/>
    <cellStyle name="Normal 2 3 3 7 3 3" xfId="16844" xr:uid="{00000000-0005-0000-0000-00001B420000}"/>
    <cellStyle name="Normal 2 3 3 7 3 4" xfId="16845" xr:uid="{00000000-0005-0000-0000-00001C420000}"/>
    <cellStyle name="Normal 2 3 3 7 4" xfId="16846" xr:uid="{00000000-0005-0000-0000-00001D420000}"/>
    <cellStyle name="Normal 2 3 3 7 4 2" xfId="16847" xr:uid="{00000000-0005-0000-0000-00001E420000}"/>
    <cellStyle name="Normal 2 3 3 7 4 3" xfId="16848" xr:uid="{00000000-0005-0000-0000-00001F420000}"/>
    <cellStyle name="Normal 2 3 3 7 5" xfId="16849" xr:uid="{00000000-0005-0000-0000-000020420000}"/>
    <cellStyle name="Normal 2 3 3 7 5 2" xfId="16850" xr:uid="{00000000-0005-0000-0000-000021420000}"/>
    <cellStyle name="Normal 2 3 3 7 5 3" xfId="16851" xr:uid="{00000000-0005-0000-0000-000022420000}"/>
    <cellStyle name="Normal 2 3 3 7 6" xfId="16852" xr:uid="{00000000-0005-0000-0000-000023420000}"/>
    <cellStyle name="Normal 2 3 3 7 7" xfId="16853" xr:uid="{00000000-0005-0000-0000-000024420000}"/>
    <cellStyle name="Normal 2 3 3 8" xfId="16854" xr:uid="{00000000-0005-0000-0000-000025420000}"/>
    <cellStyle name="Normal 2 3 3 8 2" xfId="16855" xr:uid="{00000000-0005-0000-0000-000026420000}"/>
    <cellStyle name="Normal 2 3 3 8 2 2" xfId="16856" xr:uid="{00000000-0005-0000-0000-000027420000}"/>
    <cellStyle name="Normal 2 3 3 8 2 2 2" xfId="16857" xr:uid="{00000000-0005-0000-0000-000028420000}"/>
    <cellStyle name="Normal 2 3 3 8 2 2 3" xfId="16858" xr:uid="{00000000-0005-0000-0000-000029420000}"/>
    <cellStyle name="Normal 2 3 3 8 2 3" xfId="16859" xr:uid="{00000000-0005-0000-0000-00002A420000}"/>
    <cellStyle name="Normal 2 3 3 8 2 4" xfId="16860" xr:uid="{00000000-0005-0000-0000-00002B420000}"/>
    <cellStyle name="Normal 2 3 3 8 3" xfId="16861" xr:uid="{00000000-0005-0000-0000-00002C420000}"/>
    <cellStyle name="Normal 2 3 3 8 3 2" xfId="16862" xr:uid="{00000000-0005-0000-0000-00002D420000}"/>
    <cellStyle name="Normal 2 3 3 8 3 3" xfId="16863" xr:uid="{00000000-0005-0000-0000-00002E420000}"/>
    <cellStyle name="Normal 2 3 3 8 4" xfId="16864" xr:uid="{00000000-0005-0000-0000-00002F420000}"/>
    <cellStyle name="Normal 2 3 3 8 4 2" xfId="16865" xr:uid="{00000000-0005-0000-0000-000030420000}"/>
    <cellStyle name="Normal 2 3 3 8 4 3" xfId="16866" xr:uid="{00000000-0005-0000-0000-000031420000}"/>
    <cellStyle name="Normal 2 3 3 8 5" xfId="16867" xr:uid="{00000000-0005-0000-0000-000032420000}"/>
    <cellStyle name="Normal 2 3 3 8 6" xfId="16868" xr:uid="{00000000-0005-0000-0000-000033420000}"/>
    <cellStyle name="Normal 2 3 3 9" xfId="16869" xr:uid="{00000000-0005-0000-0000-000034420000}"/>
    <cellStyle name="Normal 2 3 3 9 2" xfId="16870" xr:uid="{00000000-0005-0000-0000-000035420000}"/>
    <cellStyle name="Normal 2 3 3 9 2 2" xfId="16871" xr:uid="{00000000-0005-0000-0000-000036420000}"/>
    <cellStyle name="Normal 2 3 3 9 2 3" xfId="16872" xr:uid="{00000000-0005-0000-0000-000037420000}"/>
    <cellStyle name="Normal 2 3 3 9 3" xfId="16873" xr:uid="{00000000-0005-0000-0000-000038420000}"/>
    <cellStyle name="Normal 2 3 3 9 4" xfId="16874" xr:uid="{00000000-0005-0000-0000-000039420000}"/>
    <cellStyle name="Normal 2 3 4" xfId="16875" xr:uid="{00000000-0005-0000-0000-00003A420000}"/>
    <cellStyle name="Normal 2 3 4 10" xfId="16876" xr:uid="{00000000-0005-0000-0000-00003B420000}"/>
    <cellStyle name="Normal 2 3 4 10 2" xfId="16877" xr:uid="{00000000-0005-0000-0000-00003C420000}"/>
    <cellStyle name="Normal 2 3 4 10 3" xfId="16878" xr:uid="{00000000-0005-0000-0000-00003D420000}"/>
    <cellStyle name="Normal 2 3 4 11" xfId="16879" xr:uid="{00000000-0005-0000-0000-00003E420000}"/>
    <cellStyle name="Normal 2 3 4 11 2" xfId="16880" xr:uid="{00000000-0005-0000-0000-00003F420000}"/>
    <cellStyle name="Normal 2 3 4 12" xfId="16881" xr:uid="{00000000-0005-0000-0000-000040420000}"/>
    <cellStyle name="Normal 2 3 4 2" xfId="16882" xr:uid="{00000000-0005-0000-0000-000041420000}"/>
    <cellStyle name="Normal 2 3 4 2 10" xfId="16883" xr:uid="{00000000-0005-0000-0000-000042420000}"/>
    <cellStyle name="Normal 2 3 4 2 11" xfId="16884" xr:uid="{00000000-0005-0000-0000-000043420000}"/>
    <cellStyle name="Normal 2 3 4 2 2" xfId="16885" xr:uid="{00000000-0005-0000-0000-000044420000}"/>
    <cellStyle name="Normal 2 3 4 2 2 2" xfId="16886" xr:uid="{00000000-0005-0000-0000-000045420000}"/>
    <cellStyle name="Normal 2 3 4 2 2 2 2" xfId="16887" xr:uid="{00000000-0005-0000-0000-000046420000}"/>
    <cellStyle name="Normal 2 3 4 2 2 2 2 2" xfId="16888" xr:uid="{00000000-0005-0000-0000-000047420000}"/>
    <cellStyle name="Normal 2 3 4 2 2 2 2 2 2" xfId="16889" xr:uid="{00000000-0005-0000-0000-000048420000}"/>
    <cellStyle name="Normal 2 3 4 2 2 2 2 2 2 2" xfId="16890" xr:uid="{00000000-0005-0000-0000-000049420000}"/>
    <cellStyle name="Normal 2 3 4 2 2 2 2 2 2 3" xfId="16891" xr:uid="{00000000-0005-0000-0000-00004A420000}"/>
    <cellStyle name="Normal 2 3 4 2 2 2 2 2 3" xfId="16892" xr:uid="{00000000-0005-0000-0000-00004B420000}"/>
    <cellStyle name="Normal 2 3 4 2 2 2 2 2 4" xfId="16893" xr:uid="{00000000-0005-0000-0000-00004C420000}"/>
    <cellStyle name="Normal 2 3 4 2 2 2 2 3" xfId="16894" xr:uid="{00000000-0005-0000-0000-00004D420000}"/>
    <cellStyle name="Normal 2 3 4 2 2 2 2 3 2" xfId="16895" xr:uid="{00000000-0005-0000-0000-00004E420000}"/>
    <cellStyle name="Normal 2 3 4 2 2 2 2 3 3" xfId="16896" xr:uid="{00000000-0005-0000-0000-00004F420000}"/>
    <cellStyle name="Normal 2 3 4 2 2 2 2 4" xfId="16897" xr:uid="{00000000-0005-0000-0000-000050420000}"/>
    <cellStyle name="Normal 2 3 4 2 2 2 2 4 2" xfId="16898" xr:uid="{00000000-0005-0000-0000-000051420000}"/>
    <cellStyle name="Normal 2 3 4 2 2 2 2 4 3" xfId="16899" xr:uid="{00000000-0005-0000-0000-000052420000}"/>
    <cellStyle name="Normal 2 3 4 2 2 2 2 5" xfId="16900" xr:uid="{00000000-0005-0000-0000-000053420000}"/>
    <cellStyle name="Normal 2 3 4 2 2 2 2 6" xfId="16901" xr:uid="{00000000-0005-0000-0000-000054420000}"/>
    <cellStyle name="Normal 2 3 4 2 2 2 3" xfId="16902" xr:uid="{00000000-0005-0000-0000-000055420000}"/>
    <cellStyle name="Normal 2 3 4 2 2 2 3 2" xfId="16903" xr:uid="{00000000-0005-0000-0000-000056420000}"/>
    <cellStyle name="Normal 2 3 4 2 2 2 3 2 2" xfId="16904" xr:uid="{00000000-0005-0000-0000-000057420000}"/>
    <cellStyle name="Normal 2 3 4 2 2 2 3 2 3" xfId="16905" xr:uid="{00000000-0005-0000-0000-000058420000}"/>
    <cellStyle name="Normal 2 3 4 2 2 2 3 3" xfId="16906" xr:uid="{00000000-0005-0000-0000-000059420000}"/>
    <cellStyle name="Normal 2 3 4 2 2 2 3 4" xfId="16907" xr:uid="{00000000-0005-0000-0000-00005A420000}"/>
    <cellStyle name="Normal 2 3 4 2 2 2 4" xfId="16908" xr:uid="{00000000-0005-0000-0000-00005B420000}"/>
    <cellStyle name="Normal 2 3 4 2 2 2 4 2" xfId="16909" xr:uid="{00000000-0005-0000-0000-00005C420000}"/>
    <cellStyle name="Normal 2 3 4 2 2 2 4 3" xfId="16910" xr:uid="{00000000-0005-0000-0000-00005D420000}"/>
    <cellStyle name="Normal 2 3 4 2 2 2 5" xfId="16911" xr:uid="{00000000-0005-0000-0000-00005E420000}"/>
    <cellStyle name="Normal 2 3 4 2 2 2 5 2" xfId="16912" xr:uid="{00000000-0005-0000-0000-00005F420000}"/>
    <cellStyle name="Normal 2 3 4 2 2 2 5 3" xfId="16913" xr:uid="{00000000-0005-0000-0000-000060420000}"/>
    <cellStyle name="Normal 2 3 4 2 2 2 6" xfId="16914" xr:uid="{00000000-0005-0000-0000-000061420000}"/>
    <cellStyle name="Normal 2 3 4 2 2 2 7" xfId="16915" xr:uid="{00000000-0005-0000-0000-000062420000}"/>
    <cellStyle name="Normal 2 3 4 2 2 3" xfId="16916" xr:uid="{00000000-0005-0000-0000-000063420000}"/>
    <cellStyle name="Normal 2 3 4 2 2 3 2" xfId="16917" xr:uid="{00000000-0005-0000-0000-000064420000}"/>
    <cellStyle name="Normal 2 3 4 2 2 3 2 2" xfId="16918" xr:uid="{00000000-0005-0000-0000-000065420000}"/>
    <cellStyle name="Normal 2 3 4 2 2 3 2 2 2" xfId="16919" xr:uid="{00000000-0005-0000-0000-000066420000}"/>
    <cellStyle name="Normal 2 3 4 2 2 3 2 2 3" xfId="16920" xr:uid="{00000000-0005-0000-0000-000067420000}"/>
    <cellStyle name="Normal 2 3 4 2 2 3 2 3" xfId="16921" xr:uid="{00000000-0005-0000-0000-000068420000}"/>
    <cellStyle name="Normal 2 3 4 2 2 3 2 4" xfId="16922" xr:uid="{00000000-0005-0000-0000-000069420000}"/>
    <cellStyle name="Normal 2 3 4 2 2 3 3" xfId="16923" xr:uid="{00000000-0005-0000-0000-00006A420000}"/>
    <cellStyle name="Normal 2 3 4 2 2 3 3 2" xfId="16924" xr:uid="{00000000-0005-0000-0000-00006B420000}"/>
    <cellStyle name="Normal 2 3 4 2 2 3 3 3" xfId="16925" xr:uid="{00000000-0005-0000-0000-00006C420000}"/>
    <cellStyle name="Normal 2 3 4 2 2 3 4" xfId="16926" xr:uid="{00000000-0005-0000-0000-00006D420000}"/>
    <cellStyle name="Normal 2 3 4 2 2 3 4 2" xfId="16927" xr:uid="{00000000-0005-0000-0000-00006E420000}"/>
    <cellStyle name="Normal 2 3 4 2 2 3 4 3" xfId="16928" xr:uid="{00000000-0005-0000-0000-00006F420000}"/>
    <cellStyle name="Normal 2 3 4 2 2 3 5" xfId="16929" xr:uid="{00000000-0005-0000-0000-000070420000}"/>
    <cellStyle name="Normal 2 3 4 2 2 3 6" xfId="16930" xr:uid="{00000000-0005-0000-0000-000071420000}"/>
    <cellStyle name="Normal 2 3 4 2 2 4" xfId="16931" xr:uid="{00000000-0005-0000-0000-000072420000}"/>
    <cellStyle name="Normal 2 3 4 2 2 4 2" xfId="16932" xr:uid="{00000000-0005-0000-0000-000073420000}"/>
    <cellStyle name="Normal 2 3 4 2 2 4 2 2" xfId="16933" xr:uid="{00000000-0005-0000-0000-000074420000}"/>
    <cellStyle name="Normal 2 3 4 2 2 4 2 3" xfId="16934" xr:uid="{00000000-0005-0000-0000-000075420000}"/>
    <cellStyle name="Normal 2 3 4 2 2 4 3" xfId="16935" xr:uid="{00000000-0005-0000-0000-000076420000}"/>
    <cellStyle name="Normal 2 3 4 2 2 4 4" xfId="16936" xr:uid="{00000000-0005-0000-0000-000077420000}"/>
    <cellStyle name="Normal 2 3 4 2 2 5" xfId="16937" xr:uid="{00000000-0005-0000-0000-000078420000}"/>
    <cellStyle name="Normal 2 3 4 2 2 5 2" xfId="16938" xr:uid="{00000000-0005-0000-0000-000079420000}"/>
    <cellStyle name="Normal 2 3 4 2 2 5 3" xfId="16939" xr:uid="{00000000-0005-0000-0000-00007A420000}"/>
    <cellStyle name="Normal 2 3 4 2 2 6" xfId="16940" xr:uid="{00000000-0005-0000-0000-00007B420000}"/>
    <cellStyle name="Normal 2 3 4 2 2 6 2" xfId="16941" xr:uid="{00000000-0005-0000-0000-00007C420000}"/>
    <cellStyle name="Normal 2 3 4 2 2 6 3" xfId="16942" xr:uid="{00000000-0005-0000-0000-00007D420000}"/>
    <cellStyle name="Normal 2 3 4 2 2 7" xfId="16943" xr:uid="{00000000-0005-0000-0000-00007E420000}"/>
    <cellStyle name="Normal 2 3 4 2 2 8" xfId="16944" xr:uid="{00000000-0005-0000-0000-00007F420000}"/>
    <cellStyle name="Normal 2 3 4 2 3" xfId="16945" xr:uid="{00000000-0005-0000-0000-000080420000}"/>
    <cellStyle name="Normal 2 3 4 2 3 2" xfId="16946" xr:uid="{00000000-0005-0000-0000-000081420000}"/>
    <cellStyle name="Normal 2 3 4 2 3 2 2" xfId="16947" xr:uid="{00000000-0005-0000-0000-000082420000}"/>
    <cellStyle name="Normal 2 3 4 2 3 2 2 2" xfId="16948" xr:uid="{00000000-0005-0000-0000-000083420000}"/>
    <cellStyle name="Normal 2 3 4 2 3 2 2 2 2" xfId="16949" xr:uid="{00000000-0005-0000-0000-000084420000}"/>
    <cellStyle name="Normal 2 3 4 2 3 2 2 2 2 2" xfId="16950" xr:uid="{00000000-0005-0000-0000-000085420000}"/>
    <cellStyle name="Normal 2 3 4 2 3 2 2 2 2 3" xfId="16951" xr:uid="{00000000-0005-0000-0000-000086420000}"/>
    <cellStyle name="Normal 2 3 4 2 3 2 2 2 3" xfId="16952" xr:uid="{00000000-0005-0000-0000-000087420000}"/>
    <cellStyle name="Normal 2 3 4 2 3 2 2 2 4" xfId="16953" xr:uid="{00000000-0005-0000-0000-000088420000}"/>
    <cellStyle name="Normal 2 3 4 2 3 2 2 3" xfId="16954" xr:uid="{00000000-0005-0000-0000-000089420000}"/>
    <cellStyle name="Normal 2 3 4 2 3 2 2 3 2" xfId="16955" xr:uid="{00000000-0005-0000-0000-00008A420000}"/>
    <cellStyle name="Normal 2 3 4 2 3 2 2 3 3" xfId="16956" xr:uid="{00000000-0005-0000-0000-00008B420000}"/>
    <cellStyle name="Normal 2 3 4 2 3 2 2 4" xfId="16957" xr:uid="{00000000-0005-0000-0000-00008C420000}"/>
    <cellStyle name="Normal 2 3 4 2 3 2 2 4 2" xfId="16958" xr:uid="{00000000-0005-0000-0000-00008D420000}"/>
    <cellStyle name="Normal 2 3 4 2 3 2 2 4 3" xfId="16959" xr:uid="{00000000-0005-0000-0000-00008E420000}"/>
    <cellStyle name="Normal 2 3 4 2 3 2 2 5" xfId="16960" xr:uid="{00000000-0005-0000-0000-00008F420000}"/>
    <cellStyle name="Normal 2 3 4 2 3 2 2 6" xfId="16961" xr:uid="{00000000-0005-0000-0000-000090420000}"/>
    <cellStyle name="Normal 2 3 4 2 3 2 3" xfId="16962" xr:uid="{00000000-0005-0000-0000-000091420000}"/>
    <cellStyle name="Normal 2 3 4 2 3 2 3 2" xfId="16963" xr:uid="{00000000-0005-0000-0000-000092420000}"/>
    <cellStyle name="Normal 2 3 4 2 3 2 3 2 2" xfId="16964" xr:uid="{00000000-0005-0000-0000-000093420000}"/>
    <cellStyle name="Normal 2 3 4 2 3 2 3 2 3" xfId="16965" xr:uid="{00000000-0005-0000-0000-000094420000}"/>
    <cellStyle name="Normal 2 3 4 2 3 2 3 3" xfId="16966" xr:uid="{00000000-0005-0000-0000-000095420000}"/>
    <cellStyle name="Normal 2 3 4 2 3 2 3 4" xfId="16967" xr:uid="{00000000-0005-0000-0000-000096420000}"/>
    <cellStyle name="Normal 2 3 4 2 3 2 4" xfId="16968" xr:uid="{00000000-0005-0000-0000-000097420000}"/>
    <cellStyle name="Normal 2 3 4 2 3 2 4 2" xfId="16969" xr:uid="{00000000-0005-0000-0000-000098420000}"/>
    <cellStyle name="Normal 2 3 4 2 3 2 4 3" xfId="16970" xr:uid="{00000000-0005-0000-0000-000099420000}"/>
    <cellStyle name="Normal 2 3 4 2 3 2 5" xfId="16971" xr:uid="{00000000-0005-0000-0000-00009A420000}"/>
    <cellStyle name="Normal 2 3 4 2 3 2 5 2" xfId="16972" xr:uid="{00000000-0005-0000-0000-00009B420000}"/>
    <cellStyle name="Normal 2 3 4 2 3 2 5 3" xfId="16973" xr:uid="{00000000-0005-0000-0000-00009C420000}"/>
    <cellStyle name="Normal 2 3 4 2 3 2 6" xfId="16974" xr:uid="{00000000-0005-0000-0000-00009D420000}"/>
    <cellStyle name="Normal 2 3 4 2 3 2 7" xfId="16975" xr:uid="{00000000-0005-0000-0000-00009E420000}"/>
    <cellStyle name="Normal 2 3 4 2 3 3" xfId="16976" xr:uid="{00000000-0005-0000-0000-00009F420000}"/>
    <cellStyle name="Normal 2 3 4 2 3 3 2" xfId="16977" xr:uid="{00000000-0005-0000-0000-0000A0420000}"/>
    <cellStyle name="Normal 2 3 4 2 3 3 2 2" xfId="16978" xr:uid="{00000000-0005-0000-0000-0000A1420000}"/>
    <cellStyle name="Normal 2 3 4 2 3 3 2 2 2" xfId="16979" xr:uid="{00000000-0005-0000-0000-0000A2420000}"/>
    <cellStyle name="Normal 2 3 4 2 3 3 2 2 3" xfId="16980" xr:uid="{00000000-0005-0000-0000-0000A3420000}"/>
    <cellStyle name="Normal 2 3 4 2 3 3 2 3" xfId="16981" xr:uid="{00000000-0005-0000-0000-0000A4420000}"/>
    <cellStyle name="Normal 2 3 4 2 3 3 2 4" xfId="16982" xr:uid="{00000000-0005-0000-0000-0000A5420000}"/>
    <cellStyle name="Normal 2 3 4 2 3 3 3" xfId="16983" xr:uid="{00000000-0005-0000-0000-0000A6420000}"/>
    <cellStyle name="Normal 2 3 4 2 3 3 3 2" xfId="16984" xr:uid="{00000000-0005-0000-0000-0000A7420000}"/>
    <cellStyle name="Normal 2 3 4 2 3 3 3 3" xfId="16985" xr:uid="{00000000-0005-0000-0000-0000A8420000}"/>
    <cellStyle name="Normal 2 3 4 2 3 3 4" xfId="16986" xr:uid="{00000000-0005-0000-0000-0000A9420000}"/>
    <cellStyle name="Normal 2 3 4 2 3 3 4 2" xfId="16987" xr:uid="{00000000-0005-0000-0000-0000AA420000}"/>
    <cellStyle name="Normal 2 3 4 2 3 3 4 3" xfId="16988" xr:uid="{00000000-0005-0000-0000-0000AB420000}"/>
    <cellStyle name="Normal 2 3 4 2 3 3 5" xfId="16989" xr:uid="{00000000-0005-0000-0000-0000AC420000}"/>
    <cellStyle name="Normal 2 3 4 2 3 3 6" xfId="16990" xr:uid="{00000000-0005-0000-0000-0000AD420000}"/>
    <cellStyle name="Normal 2 3 4 2 3 4" xfId="16991" xr:uid="{00000000-0005-0000-0000-0000AE420000}"/>
    <cellStyle name="Normal 2 3 4 2 3 4 2" xfId="16992" xr:uid="{00000000-0005-0000-0000-0000AF420000}"/>
    <cellStyle name="Normal 2 3 4 2 3 4 2 2" xfId="16993" xr:uid="{00000000-0005-0000-0000-0000B0420000}"/>
    <cellStyle name="Normal 2 3 4 2 3 4 2 3" xfId="16994" xr:uid="{00000000-0005-0000-0000-0000B1420000}"/>
    <cellStyle name="Normal 2 3 4 2 3 4 3" xfId="16995" xr:uid="{00000000-0005-0000-0000-0000B2420000}"/>
    <cellStyle name="Normal 2 3 4 2 3 4 4" xfId="16996" xr:uid="{00000000-0005-0000-0000-0000B3420000}"/>
    <cellStyle name="Normal 2 3 4 2 3 5" xfId="16997" xr:uid="{00000000-0005-0000-0000-0000B4420000}"/>
    <cellStyle name="Normal 2 3 4 2 3 5 2" xfId="16998" xr:uid="{00000000-0005-0000-0000-0000B5420000}"/>
    <cellStyle name="Normal 2 3 4 2 3 5 3" xfId="16999" xr:uid="{00000000-0005-0000-0000-0000B6420000}"/>
    <cellStyle name="Normal 2 3 4 2 3 6" xfId="17000" xr:uid="{00000000-0005-0000-0000-0000B7420000}"/>
    <cellStyle name="Normal 2 3 4 2 3 6 2" xfId="17001" xr:uid="{00000000-0005-0000-0000-0000B8420000}"/>
    <cellStyle name="Normal 2 3 4 2 3 6 3" xfId="17002" xr:uid="{00000000-0005-0000-0000-0000B9420000}"/>
    <cellStyle name="Normal 2 3 4 2 3 7" xfId="17003" xr:uid="{00000000-0005-0000-0000-0000BA420000}"/>
    <cellStyle name="Normal 2 3 4 2 3 8" xfId="17004" xr:uid="{00000000-0005-0000-0000-0000BB420000}"/>
    <cellStyle name="Normal 2 3 4 2 4" xfId="17005" xr:uid="{00000000-0005-0000-0000-0000BC420000}"/>
    <cellStyle name="Normal 2 3 4 2 4 2" xfId="17006" xr:uid="{00000000-0005-0000-0000-0000BD420000}"/>
    <cellStyle name="Normal 2 3 4 2 4 2 2" xfId="17007" xr:uid="{00000000-0005-0000-0000-0000BE420000}"/>
    <cellStyle name="Normal 2 3 4 2 4 2 2 2" xfId="17008" xr:uid="{00000000-0005-0000-0000-0000BF420000}"/>
    <cellStyle name="Normal 2 3 4 2 4 2 2 2 2" xfId="17009" xr:uid="{00000000-0005-0000-0000-0000C0420000}"/>
    <cellStyle name="Normal 2 3 4 2 4 2 2 2 2 2" xfId="17010" xr:uid="{00000000-0005-0000-0000-0000C1420000}"/>
    <cellStyle name="Normal 2 3 4 2 4 2 2 2 2 3" xfId="17011" xr:uid="{00000000-0005-0000-0000-0000C2420000}"/>
    <cellStyle name="Normal 2 3 4 2 4 2 2 2 3" xfId="17012" xr:uid="{00000000-0005-0000-0000-0000C3420000}"/>
    <cellStyle name="Normal 2 3 4 2 4 2 2 2 4" xfId="17013" xr:uid="{00000000-0005-0000-0000-0000C4420000}"/>
    <cellStyle name="Normal 2 3 4 2 4 2 2 3" xfId="17014" xr:uid="{00000000-0005-0000-0000-0000C5420000}"/>
    <cellStyle name="Normal 2 3 4 2 4 2 2 3 2" xfId="17015" xr:uid="{00000000-0005-0000-0000-0000C6420000}"/>
    <cellStyle name="Normal 2 3 4 2 4 2 2 3 3" xfId="17016" xr:uid="{00000000-0005-0000-0000-0000C7420000}"/>
    <cellStyle name="Normal 2 3 4 2 4 2 2 4" xfId="17017" xr:uid="{00000000-0005-0000-0000-0000C8420000}"/>
    <cellStyle name="Normal 2 3 4 2 4 2 2 4 2" xfId="17018" xr:uid="{00000000-0005-0000-0000-0000C9420000}"/>
    <cellStyle name="Normal 2 3 4 2 4 2 2 4 3" xfId="17019" xr:uid="{00000000-0005-0000-0000-0000CA420000}"/>
    <cellStyle name="Normal 2 3 4 2 4 2 2 5" xfId="17020" xr:uid="{00000000-0005-0000-0000-0000CB420000}"/>
    <cellStyle name="Normal 2 3 4 2 4 2 2 6" xfId="17021" xr:uid="{00000000-0005-0000-0000-0000CC420000}"/>
    <cellStyle name="Normal 2 3 4 2 4 2 3" xfId="17022" xr:uid="{00000000-0005-0000-0000-0000CD420000}"/>
    <cellStyle name="Normal 2 3 4 2 4 2 3 2" xfId="17023" xr:uid="{00000000-0005-0000-0000-0000CE420000}"/>
    <cellStyle name="Normal 2 3 4 2 4 2 3 2 2" xfId="17024" xr:uid="{00000000-0005-0000-0000-0000CF420000}"/>
    <cellStyle name="Normal 2 3 4 2 4 2 3 2 3" xfId="17025" xr:uid="{00000000-0005-0000-0000-0000D0420000}"/>
    <cellStyle name="Normal 2 3 4 2 4 2 3 3" xfId="17026" xr:uid="{00000000-0005-0000-0000-0000D1420000}"/>
    <cellStyle name="Normal 2 3 4 2 4 2 3 4" xfId="17027" xr:uid="{00000000-0005-0000-0000-0000D2420000}"/>
    <cellStyle name="Normal 2 3 4 2 4 2 4" xfId="17028" xr:uid="{00000000-0005-0000-0000-0000D3420000}"/>
    <cellStyle name="Normal 2 3 4 2 4 2 4 2" xfId="17029" xr:uid="{00000000-0005-0000-0000-0000D4420000}"/>
    <cellStyle name="Normal 2 3 4 2 4 2 4 3" xfId="17030" xr:uid="{00000000-0005-0000-0000-0000D5420000}"/>
    <cellStyle name="Normal 2 3 4 2 4 2 5" xfId="17031" xr:uid="{00000000-0005-0000-0000-0000D6420000}"/>
    <cellStyle name="Normal 2 3 4 2 4 2 5 2" xfId="17032" xr:uid="{00000000-0005-0000-0000-0000D7420000}"/>
    <cellStyle name="Normal 2 3 4 2 4 2 5 3" xfId="17033" xr:uid="{00000000-0005-0000-0000-0000D8420000}"/>
    <cellStyle name="Normal 2 3 4 2 4 2 6" xfId="17034" xr:uid="{00000000-0005-0000-0000-0000D9420000}"/>
    <cellStyle name="Normal 2 3 4 2 4 2 7" xfId="17035" xr:uid="{00000000-0005-0000-0000-0000DA420000}"/>
    <cellStyle name="Normal 2 3 4 2 4 3" xfId="17036" xr:uid="{00000000-0005-0000-0000-0000DB420000}"/>
    <cellStyle name="Normal 2 3 4 2 4 3 2" xfId="17037" xr:uid="{00000000-0005-0000-0000-0000DC420000}"/>
    <cellStyle name="Normal 2 3 4 2 4 3 2 2" xfId="17038" xr:uid="{00000000-0005-0000-0000-0000DD420000}"/>
    <cellStyle name="Normal 2 3 4 2 4 3 2 2 2" xfId="17039" xr:uid="{00000000-0005-0000-0000-0000DE420000}"/>
    <cellStyle name="Normal 2 3 4 2 4 3 2 2 3" xfId="17040" xr:uid="{00000000-0005-0000-0000-0000DF420000}"/>
    <cellStyle name="Normal 2 3 4 2 4 3 2 3" xfId="17041" xr:uid="{00000000-0005-0000-0000-0000E0420000}"/>
    <cellStyle name="Normal 2 3 4 2 4 3 2 4" xfId="17042" xr:uid="{00000000-0005-0000-0000-0000E1420000}"/>
    <cellStyle name="Normal 2 3 4 2 4 3 3" xfId="17043" xr:uid="{00000000-0005-0000-0000-0000E2420000}"/>
    <cellStyle name="Normal 2 3 4 2 4 3 3 2" xfId="17044" xr:uid="{00000000-0005-0000-0000-0000E3420000}"/>
    <cellStyle name="Normal 2 3 4 2 4 3 3 3" xfId="17045" xr:uid="{00000000-0005-0000-0000-0000E4420000}"/>
    <cellStyle name="Normal 2 3 4 2 4 3 4" xfId="17046" xr:uid="{00000000-0005-0000-0000-0000E5420000}"/>
    <cellStyle name="Normal 2 3 4 2 4 3 4 2" xfId="17047" xr:uid="{00000000-0005-0000-0000-0000E6420000}"/>
    <cellStyle name="Normal 2 3 4 2 4 3 4 3" xfId="17048" xr:uid="{00000000-0005-0000-0000-0000E7420000}"/>
    <cellStyle name="Normal 2 3 4 2 4 3 5" xfId="17049" xr:uid="{00000000-0005-0000-0000-0000E8420000}"/>
    <cellStyle name="Normal 2 3 4 2 4 3 6" xfId="17050" xr:uid="{00000000-0005-0000-0000-0000E9420000}"/>
    <cellStyle name="Normal 2 3 4 2 4 4" xfId="17051" xr:uid="{00000000-0005-0000-0000-0000EA420000}"/>
    <cellStyle name="Normal 2 3 4 2 4 4 2" xfId="17052" xr:uid="{00000000-0005-0000-0000-0000EB420000}"/>
    <cellStyle name="Normal 2 3 4 2 4 4 2 2" xfId="17053" xr:uid="{00000000-0005-0000-0000-0000EC420000}"/>
    <cellStyle name="Normal 2 3 4 2 4 4 2 3" xfId="17054" xr:uid="{00000000-0005-0000-0000-0000ED420000}"/>
    <cellStyle name="Normal 2 3 4 2 4 4 3" xfId="17055" xr:uid="{00000000-0005-0000-0000-0000EE420000}"/>
    <cellStyle name="Normal 2 3 4 2 4 4 4" xfId="17056" xr:uid="{00000000-0005-0000-0000-0000EF420000}"/>
    <cellStyle name="Normal 2 3 4 2 4 5" xfId="17057" xr:uid="{00000000-0005-0000-0000-0000F0420000}"/>
    <cellStyle name="Normal 2 3 4 2 4 5 2" xfId="17058" xr:uid="{00000000-0005-0000-0000-0000F1420000}"/>
    <cellStyle name="Normal 2 3 4 2 4 5 3" xfId="17059" xr:uid="{00000000-0005-0000-0000-0000F2420000}"/>
    <cellStyle name="Normal 2 3 4 2 4 6" xfId="17060" xr:uid="{00000000-0005-0000-0000-0000F3420000}"/>
    <cellStyle name="Normal 2 3 4 2 4 6 2" xfId="17061" xr:uid="{00000000-0005-0000-0000-0000F4420000}"/>
    <cellStyle name="Normal 2 3 4 2 4 6 3" xfId="17062" xr:uid="{00000000-0005-0000-0000-0000F5420000}"/>
    <cellStyle name="Normal 2 3 4 2 4 7" xfId="17063" xr:uid="{00000000-0005-0000-0000-0000F6420000}"/>
    <cellStyle name="Normal 2 3 4 2 4 8" xfId="17064" xr:uid="{00000000-0005-0000-0000-0000F7420000}"/>
    <cellStyle name="Normal 2 3 4 2 5" xfId="17065" xr:uid="{00000000-0005-0000-0000-0000F8420000}"/>
    <cellStyle name="Normal 2 3 4 2 5 2" xfId="17066" xr:uid="{00000000-0005-0000-0000-0000F9420000}"/>
    <cellStyle name="Normal 2 3 4 2 5 2 2" xfId="17067" xr:uid="{00000000-0005-0000-0000-0000FA420000}"/>
    <cellStyle name="Normal 2 3 4 2 5 2 2 2" xfId="17068" xr:uid="{00000000-0005-0000-0000-0000FB420000}"/>
    <cellStyle name="Normal 2 3 4 2 5 2 2 2 2" xfId="17069" xr:uid="{00000000-0005-0000-0000-0000FC420000}"/>
    <cellStyle name="Normal 2 3 4 2 5 2 2 2 3" xfId="17070" xr:uid="{00000000-0005-0000-0000-0000FD420000}"/>
    <cellStyle name="Normal 2 3 4 2 5 2 2 3" xfId="17071" xr:uid="{00000000-0005-0000-0000-0000FE420000}"/>
    <cellStyle name="Normal 2 3 4 2 5 2 2 4" xfId="17072" xr:uid="{00000000-0005-0000-0000-0000FF420000}"/>
    <cellStyle name="Normal 2 3 4 2 5 2 3" xfId="17073" xr:uid="{00000000-0005-0000-0000-000000430000}"/>
    <cellStyle name="Normal 2 3 4 2 5 2 3 2" xfId="17074" xr:uid="{00000000-0005-0000-0000-000001430000}"/>
    <cellStyle name="Normal 2 3 4 2 5 2 3 3" xfId="17075" xr:uid="{00000000-0005-0000-0000-000002430000}"/>
    <cellStyle name="Normal 2 3 4 2 5 2 4" xfId="17076" xr:uid="{00000000-0005-0000-0000-000003430000}"/>
    <cellStyle name="Normal 2 3 4 2 5 2 4 2" xfId="17077" xr:uid="{00000000-0005-0000-0000-000004430000}"/>
    <cellStyle name="Normal 2 3 4 2 5 2 4 3" xfId="17078" xr:uid="{00000000-0005-0000-0000-000005430000}"/>
    <cellStyle name="Normal 2 3 4 2 5 2 5" xfId="17079" xr:uid="{00000000-0005-0000-0000-000006430000}"/>
    <cellStyle name="Normal 2 3 4 2 5 2 6" xfId="17080" xr:uid="{00000000-0005-0000-0000-000007430000}"/>
    <cellStyle name="Normal 2 3 4 2 5 3" xfId="17081" xr:uid="{00000000-0005-0000-0000-000008430000}"/>
    <cellStyle name="Normal 2 3 4 2 5 3 2" xfId="17082" xr:uid="{00000000-0005-0000-0000-000009430000}"/>
    <cellStyle name="Normal 2 3 4 2 5 3 2 2" xfId="17083" xr:uid="{00000000-0005-0000-0000-00000A430000}"/>
    <cellStyle name="Normal 2 3 4 2 5 3 2 3" xfId="17084" xr:uid="{00000000-0005-0000-0000-00000B430000}"/>
    <cellStyle name="Normal 2 3 4 2 5 3 3" xfId="17085" xr:uid="{00000000-0005-0000-0000-00000C430000}"/>
    <cellStyle name="Normal 2 3 4 2 5 3 4" xfId="17086" xr:uid="{00000000-0005-0000-0000-00000D430000}"/>
    <cellStyle name="Normal 2 3 4 2 5 4" xfId="17087" xr:uid="{00000000-0005-0000-0000-00000E430000}"/>
    <cellStyle name="Normal 2 3 4 2 5 4 2" xfId="17088" xr:uid="{00000000-0005-0000-0000-00000F430000}"/>
    <cellStyle name="Normal 2 3 4 2 5 4 3" xfId="17089" xr:uid="{00000000-0005-0000-0000-000010430000}"/>
    <cellStyle name="Normal 2 3 4 2 5 5" xfId="17090" xr:uid="{00000000-0005-0000-0000-000011430000}"/>
    <cellStyle name="Normal 2 3 4 2 5 5 2" xfId="17091" xr:uid="{00000000-0005-0000-0000-000012430000}"/>
    <cellStyle name="Normal 2 3 4 2 5 5 3" xfId="17092" xr:uid="{00000000-0005-0000-0000-000013430000}"/>
    <cellStyle name="Normal 2 3 4 2 5 6" xfId="17093" xr:uid="{00000000-0005-0000-0000-000014430000}"/>
    <cellStyle name="Normal 2 3 4 2 5 7" xfId="17094" xr:uid="{00000000-0005-0000-0000-000015430000}"/>
    <cellStyle name="Normal 2 3 4 2 6" xfId="17095" xr:uid="{00000000-0005-0000-0000-000016430000}"/>
    <cellStyle name="Normal 2 3 4 2 6 2" xfId="17096" xr:uid="{00000000-0005-0000-0000-000017430000}"/>
    <cellStyle name="Normal 2 3 4 2 6 2 2" xfId="17097" xr:uid="{00000000-0005-0000-0000-000018430000}"/>
    <cellStyle name="Normal 2 3 4 2 6 2 2 2" xfId="17098" xr:uid="{00000000-0005-0000-0000-000019430000}"/>
    <cellStyle name="Normal 2 3 4 2 6 2 2 3" xfId="17099" xr:uid="{00000000-0005-0000-0000-00001A430000}"/>
    <cellStyle name="Normal 2 3 4 2 6 2 3" xfId="17100" xr:uid="{00000000-0005-0000-0000-00001B430000}"/>
    <cellStyle name="Normal 2 3 4 2 6 2 4" xfId="17101" xr:uid="{00000000-0005-0000-0000-00001C430000}"/>
    <cellStyle name="Normal 2 3 4 2 6 3" xfId="17102" xr:uid="{00000000-0005-0000-0000-00001D430000}"/>
    <cellStyle name="Normal 2 3 4 2 6 3 2" xfId="17103" xr:uid="{00000000-0005-0000-0000-00001E430000}"/>
    <cellStyle name="Normal 2 3 4 2 6 3 3" xfId="17104" xr:uid="{00000000-0005-0000-0000-00001F430000}"/>
    <cellStyle name="Normal 2 3 4 2 6 4" xfId="17105" xr:uid="{00000000-0005-0000-0000-000020430000}"/>
    <cellStyle name="Normal 2 3 4 2 6 4 2" xfId="17106" xr:uid="{00000000-0005-0000-0000-000021430000}"/>
    <cellStyle name="Normal 2 3 4 2 6 4 3" xfId="17107" xr:uid="{00000000-0005-0000-0000-000022430000}"/>
    <cellStyle name="Normal 2 3 4 2 6 5" xfId="17108" xr:uid="{00000000-0005-0000-0000-000023430000}"/>
    <cellStyle name="Normal 2 3 4 2 6 6" xfId="17109" xr:uid="{00000000-0005-0000-0000-000024430000}"/>
    <cellStyle name="Normal 2 3 4 2 7" xfId="17110" xr:uid="{00000000-0005-0000-0000-000025430000}"/>
    <cellStyle name="Normal 2 3 4 2 7 2" xfId="17111" xr:uid="{00000000-0005-0000-0000-000026430000}"/>
    <cellStyle name="Normal 2 3 4 2 7 2 2" xfId="17112" xr:uid="{00000000-0005-0000-0000-000027430000}"/>
    <cellStyle name="Normal 2 3 4 2 7 2 3" xfId="17113" xr:uid="{00000000-0005-0000-0000-000028430000}"/>
    <cellStyle name="Normal 2 3 4 2 7 3" xfId="17114" xr:uid="{00000000-0005-0000-0000-000029430000}"/>
    <cellStyle name="Normal 2 3 4 2 7 4" xfId="17115" xr:uid="{00000000-0005-0000-0000-00002A430000}"/>
    <cellStyle name="Normal 2 3 4 2 8" xfId="17116" xr:uid="{00000000-0005-0000-0000-00002B430000}"/>
    <cellStyle name="Normal 2 3 4 2 8 2" xfId="17117" xr:uid="{00000000-0005-0000-0000-00002C430000}"/>
    <cellStyle name="Normal 2 3 4 2 8 3" xfId="17118" xr:uid="{00000000-0005-0000-0000-00002D430000}"/>
    <cellStyle name="Normal 2 3 4 2 9" xfId="17119" xr:uid="{00000000-0005-0000-0000-00002E430000}"/>
    <cellStyle name="Normal 2 3 4 2 9 2" xfId="17120" xr:uid="{00000000-0005-0000-0000-00002F430000}"/>
    <cellStyle name="Normal 2 3 4 2 9 3" xfId="17121" xr:uid="{00000000-0005-0000-0000-000030430000}"/>
    <cellStyle name="Normal 2 3 4 3" xfId="17122" xr:uid="{00000000-0005-0000-0000-000031430000}"/>
    <cellStyle name="Normal 2 3 4 3 2" xfId="17123" xr:uid="{00000000-0005-0000-0000-000032430000}"/>
    <cellStyle name="Normal 2 3 4 3 2 2" xfId="17124" xr:uid="{00000000-0005-0000-0000-000033430000}"/>
    <cellStyle name="Normal 2 3 4 3 2 2 2" xfId="17125" xr:uid="{00000000-0005-0000-0000-000034430000}"/>
    <cellStyle name="Normal 2 3 4 3 2 2 2 2" xfId="17126" xr:uid="{00000000-0005-0000-0000-000035430000}"/>
    <cellStyle name="Normal 2 3 4 3 2 2 2 2 2" xfId="17127" xr:uid="{00000000-0005-0000-0000-000036430000}"/>
    <cellStyle name="Normal 2 3 4 3 2 2 2 2 3" xfId="17128" xr:uid="{00000000-0005-0000-0000-000037430000}"/>
    <cellStyle name="Normal 2 3 4 3 2 2 2 3" xfId="17129" xr:uid="{00000000-0005-0000-0000-000038430000}"/>
    <cellStyle name="Normal 2 3 4 3 2 2 2 4" xfId="17130" xr:uid="{00000000-0005-0000-0000-000039430000}"/>
    <cellStyle name="Normal 2 3 4 3 2 2 3" xfId="17131" xr:uid="{00000000-0005-0000-0000-00003A430000}"/>
    <cellStyle name="Normal 2 3 4 3 2 2 3 2" xfId="17132" xr:uid="{00000000-0005-0000-0000-00003B430000}"/>
    <cellStyle name="Normal 2 3 4 3 2 2 3 3" xfId="17133" xr:uid="{00000000-0005-0000-0000-00003C430000}"/>
    <cellStyle name="Normal 2 3 4 3 2 2 4" xfId="17134" xr:uid="{00000000-0005-0000-0000-00003D430000}"/>
    <cellStyle name="Normal 2 3 4 3 2 2 4 2" xfId="17135" xr:uid="{00000000-0005-0000-0000-00003E430000}"/>
    <cellStyle name="Normal 2 3 4 3 2 2 4 3" xfId="17136" xr:uid="{00000000-0005-0000-0000-00003F430000}"/>
    <cellStyle name="Normal 2 3 4 3 2 2 5" xfId="17137" xr:uid="{00000000-0005-0000-0000-000040430000}"/>
    <cellStyle name="Normal 2 3 4 3 2 2 6" xfId="17138" xr:uid="{00000000-0005-0000-0000-000041430000}"/>
    <cellStyle name="Normal 2 3 4 3 2 3" xfId="17139" xr:uid="{00000000-0005-0000-0000-000042430000}"/>
    <cellStyle name="Normal 2 3 4 3 2 3 2" xfId="17140" xr:uid="{00000000-0005-0000-0000-000043430000}"/>
    <cellStyle name="Normal 2 3 4 3 2 3 2 2" xfId="17141" xr:uid="{00000000-0005-0000-0000-000044430000}"/>
    <cellStyle name="Normal 2 3 4 3 2 3 2 3" xfId="17142" xr:uid="{00000000-0005-0000-0000-000045430000}"/>
    <cellStyle name="Normal 2 3 4 3 2 3 3" xfId="17143" xr:uid="{00000000-0005-0000-0000-000046430000}"/>
    <cellStyle name="Normal 2 3 4 3 2 3 4" xfId="17144" xr:uid="{00000000-0005-0000-0000-000047430000}"/>
    <cellStyle name="Normal 2 3 4 3 2 4" xfId="17145" xr:uid="{00000000-0005-0000-0000-000048430000}"/>
    <cellStyle name="Normal 2 3 4 3 2 4 2" xfId="17146" xr:uid="{00000000-0005-0000-0000-000049430000}"/>
    <cellStyle name="Normal 2 3 4 3 2 4 3" xfId="17147" xr:uid="{00000000-0005-0000-0000-00004A430000}"/>
    <cellStyle name="Normal 2 3 4 3 2 5" xfId="17148" xr:uid="{00000000-0005-0000-0000-00004B430000}"/>
    <cellStyle name="Normal 2 3 4 3 2 5 2" xfId="17149" xr:uid="{00000000-0005-0000-0000-00004C430000}"/>
    <cellStyle name="Normal 2 3 4 3 2 5 3" xfId="17150" xr:uid="{00000000-0005-0000-0000-00004D430000}"/>
    <cellStyle name="Normal 2 3 4 3 2 6" xfId="17151" xr:uid="{00000000-0005-0000-0000-00004E430000}"/>
    <cellStyle name="Normal 2 3 4 3 2 7" xfId="17152" xr:uid="{00000000-0005-0000-0000-00004F430000}"/>
    <cellStyle name="Normal 2 3 4 3 3" xfId="17153" xr:uid="{00000000-0005-0000-0000-000050430000}"/>
    <cellStyle name="Normal 2 3 4 3 3 2" xfId="17154" xr:uid="{00000000-0005-0000-0000-000051430000}"/>
    <cellStyle name="Normal 2 3 4 3 3 2 2" xfId="17155" xr:uid="{00000000-0005-0000-0000-000052430000}"/>
    <cellStyle name="Normal 2 3 4 3 3 2 2 2" xfId="17156" xr:uid="{00000000-0005-0000-0000-000053430000}"/>
    <cellStyle name="Normal 2 3 4 3 3 2 2 3" xfId="17157" xr:uid="{00000000-0005-0000-0000-000054430000}"/>
    <cellStyle name="Normal 2 3 4 3 3 2 3" xfId="17158" xr:uid="{00000000-0005-0000-0000-000055430000}"/>
    <cellStyle name="Normal 2 3 4 3 3 2 4" xfId="17159" xr:uid="{00000000-0005-0000-0000-000056430000}"/>
    <cellStyle name="Normal 2 3 4 3 3 3" xfId="17160" xr:uid="{00000000-0005-0000-0000-000057430000}"/>
    <cellStyle name="Normal 2 3 4 3 3 3 2" xfId="17161" xr:uid="{00000000-0005-0000-0000-000058430000}"/>
    <cellStyle name="Normal 2 3 4 3 3 3 3" xfId="17162" xr:uid="{00000000-0005-0000-0000-000059430000}"/>
    <cellStyle name="Normal 2 3 4 3 3 4" xfId="17163" xr:uid="{00000000-0005-0000-0000-00005A430000}"/>
    <cellStyle name="Normal 2 3 4 3 3 4 2" xfId="17164" xr:uid="{00000000-0005-0000-0000-00005B430000}"/>
    <cellStyle name="Normal 2 3 4 3 3 4 3" xfId="17165" xr:uid="{00000000-0005-0000-0000-00005C430000}"/>
    <cellStyle name="Normal 2 3 4 3 3 5" xfId="17166" xr:uid="{00000000-0005-0000-0000-00005D430000}"/>
    <cellStyle name="Normal 2 3 4 3 3 6" xfId="17167" xr:uid="{00000000-0005-0000-0000-00005E430000}"/>
    <cellStyle name="Normal 2 3 4 3 4" xfId="17168" xr:uid="{00000000-0005-0000-0000-00005F430000}"/>
    <cellStyle name="Normal 2 3 4 3 4 2" xfId="17169" xr:uid="{00000000-0005-0000-0000-000060430000}"/>
    <cellStyle name="Normal 2 3 4 3 4 2 2" xfId="17170" xr:uid="{00000000-0005-0000-0000-000061430000}"/>
    <cellStyle name="Normal 2 3 4 3 4 2 3" xfId="17171" xr:uid="{00000000-0005-0000-0000-000062430000}"/>
    <cellStyle name="Normal 2 3 4 3 4 3" xfId="17172" xr:uid="{00000000-0005-0000-0000-000063430000}"/>
    <cellStyle name="Normal 2 3 4 3 4 4" xfId="17173" xr:uid="{00000000-0005-0000-0000-000064430000}"/>
    <cellStyle name="Normal 2 3 4 3 5" xfId="17174" xr:uid="{00000000-0005-0000-0000-000065430000}"/>
    <cellStyle name="Normal 2 3 4 3 5 2" xfId="17175" xr:uid="{00000000-0005-0000-0000-000066430000}"/>
    <cellStyle name="Normal 2 3 4 3 5 3" xfId="17176" xr:uid="{00000000-0005-0000-0000-000067430000}"/>
    <cellStyle name="Normal 2 3 4 3 6" xfId="17177" xr:uid="{00000000-0005-0000-0000-000068430000}"/>
    <cellStyle name="Normal 2 3 4 3 6 2" xfId="17178" xr:uid="{00000000-0005-0000-0000-000069430000}"/>
    <cellStyle name="Normal 2 3 4 3 6 3" xfId="17179" xr:uid="{00000000-0005-0000-0000-00006A430000}"/>
    <cellStyle name="Normal 2 3 4 3 7" xfId="17180" xr:uid="{00000000-0005-0000-0000-00006B430000}"/>
    <cellStyle name="Normal 2 3 4 3 8" xfId="17181" xr:uid="{00000000-0005-0000-0000-00006C430000}"/>
    <cellStyle name="Normal 2 3 4 4" xfId="17182" xr:uid="{00000000-0005-0000-0000-00006D430000}"/>
    <cellStyle name="Normal 2 3 4 4 2" xfId="17183" xr:uid="{00000000-0005-0000-0000-00006E430000}"/>
    <cellStyle name="Normal 2 3 4 4 2 2" xfId="17184" xr:uid="{00000000-0005-0000-0000-00006F430000}"/>
    <cellStyle name="Normal 2 3 4 4 2 2 2" xfId="17185" xr:uid="{00000000-0005-0000-0000-000070430000}"/>
    <cellStyle name="Normal 2 3 4 4 2 2 2 2" xfId="17186" xr:uid="{00000000-0005-0000-0000-000071430000}"/>
    <cellStyle name="Normal 2 3 4 4 2 2 2 2 2" xfId="17187" xr:uid="{00000000-0005-0000-0000-000072430000}"/>
    <cellStyle name="Normal 2 3 4 4 2 2 2 2 3" xfId="17188" xr:uid="{00000000-0005-0000-0000-000073430000}"/>
    <cellStyle name="Normal 2 3 4 4 2 2 2 3" xfId="17189" xr:uid="{00000000-0005-0000-0000-000074430000}"/>
    <cellStyle name="Normal 2 3 4 4 2 2 2 4" xfId="17190" xr:uid="{00000000-0005-0000-0000-000075430000}"/>
    <cellStyle name="Normal 2 3 4 4 2 2 3" xfId="17191" xr:uid="{00000000-0005-0000-0000-000076430000}"/>
    <cellStyle name="Normal 2 3 4 4 2 2 3 2" xfId="17192" xr:uid="{00000000-0005-0000-0000-000077430000}"/>
    <cellStyle name="Normal 2 3 4 4 2 2 3 3" xfId="17193" xr:uid="{00000000-0005-0000-0000-000078430000}"/>
    <cellStyle name="Normal 2 3 4 4 2 2 4" xfId="17194" xr:uid="{00000000-0005-0000-0000-000079430000}"/>
    <cellStyle name="Normal 2 3 4 4 2 2 4 2" xfId="17195" xr:uid="{00000000-0005-0000-0000-00007A430000}"/>
    <cellStyle name="Normal 2 3 4 4 2 2 4 3" xfId="17196" xr:uid="{00000000-0005-0000-0000-00007B430000}"/>
    <cellStyle name="Normal 2 3 4 4 2 2 5" xfId="17197" xr:uid="{00000000-0005-0000-0000-00007C430000}"/>
    <cellStyle name="Normal 2 3 4 4 2 2 6" xfId="17198" xr:uid="{00000000-0005-0000-0000-00007D430000}"/>
    <cellStyle name="Normal 2 3 4 4 2 3" xfId="17199" xr:uid="{00000000-0005-0000-0000-00007E430000}"/>
    <cellStyle name="Normal 2 3 4 4 2 3 2" xfId="17200" xr:uid="{00000000-0005-0000-0000-00007F430000}"/>
    <cellStyle name="Normal 2 3 4 4 2 3 2 2" xfId="17201" xr:uid="{00000000-0005-0000-0000-000080430000}"/>
    <cellStyle name="Normal 2 3 4 4 2 3 2 3" xfId="17202" xr:uid="{00000000-0005-0000-0000-000081430000}"/>
    <cellStyle name="Normal 2 3 4 4 2 3 3" xfId="17203" xr:uid="{00000000-0005-0000-0000-000082430000}"/>
    <cellStyle name="Normal 2 3 4 4 2 3 4" xfId="17204" xr:uid="{00000000-0005-0000-0000-000083430000}"/>
    <cellStyle name="Normal 2 3 4 4 2 4" xfId="17205" xr:uid="{00000000-0005-0000-0000-000084430000}"/>
    <cellStyle name="Normal 2 3 4 4 2 4 2" xfId="17206" xr:uid="{00000000-0005-0000-0000-000085430000}"/>
    <cellStyle name="Normal 2 3 4 4 2 4 3" xfId="17207" xr:uid="{00000000-0005-0000-0000-000086430000}"/>
    <cellStyle name="Normal 2 3 4 4 2 5" xfId="17208" xr:uid="{00000000-0005-0000-0000-000087430000}"/>
    <cellStyle name="Normal 2 3 4 4 2 5 2" xfId="17209" xr:uid="{00000000-0005-0000-0000-000088430000}"/>
    <cellStyle name="Normal 2 3 4 4 2 5 3" xfId="17210" xr:uid="{00000000-0005-0000-0000-000089430000}"/>
    <cellStyle name="Normal 2 3 4 4 2 6" xfId="17211" xr:uid="{00000000-0005-0000-0000-00008A430000}"/>
    <cellStyle name="Normal 2 3 4 4 2 7" xfId="17212" xr:uid="{00000000-0005-0000-0000-00008B430000}"/>
    <cellStyle name="Normal 2 3 4 4 3" xfId="17213" xr:uid="{00000000-0005-0000-0000-00008C430000}"/>
    <cellStyle name="Normal 2 3 4 4 3 2" xfId="17214" xr:uid="{00000000-0005-0000-0000-00008D430000}"/>
    <cellStyle name="Normal 2 3 4 4 3 2 2" xfId="17215" xr:uid="{00000000-0005-0000-0000-00008E430000}"/>
    <cellStyle name="Normal 2 3 4 4 3 2 2 2" xfId="17216" xr:uid="{00000000-0005-0000-0000-00008F430000}"/>
    <cellStyle name="Normal 2 3 4 4 3 2 2 3" xfId="17217" xr:uid="{00000000-0005-0000-0000-000090430000}"/>
    <cellStyle name="Normal 2 3 4 4 3 2 3" xfId="17218" xr:uid="{00000000-0005-0000-0000-000091430000}"/>
    <cellStyle name="Normal 2 3 4 4 3 2 4" xfId="17219" xr:uid="{00000000-0005-0000-0000-000092430000}"/>
    <cellStyle name="Normal 2 3 4 4 3 3" xfId="17220" xr:uid="{00000000-0005-0000-0000-000093430000}"/>
    <cellStyle name="Normal 2 3 4 4 3 3 2" xfId="17221" xr:uid="{00000000-0005-0000-0000-000094430000}"/>
    <cellStyle name="Normal 2 3 4 4 3 3 3" xfId="17222" xr:uid="{00000000-0005-0000-0000-000095430000}"/>
    <cellStyle name="Normal 2 3 4 4 3 4" xfId="17223" xr:uid="{00000000-0005-0000-0000-000096430000}"/>
    <cellStyle name="Normal 2 3 4 4 3 4 2" xfId="17224" xr:uid="{00000000-0005-0000-0000-000097430000}"/>
    <cellStyle name="Normal 2 3 4 4 3 4 3" xfId="17225" xr:uid="{00000000-0005-0000-0000-000098430000}"/>
    <cellStyle name="Normal 2 3 4 4 3 5" xfId="17226" xr:uid="{00000000-0005-0000-0000-000099430000}"/>
    <cellStyle name="Normal 2 3 4 4 3 6" xfId="17227" xr:uid="{00000000-0005-0000-0000-00009A430000}"/>
    <cellStyle name="Normal 2 3 4 4 4" xfId="17228" xr:uid="{00000000-0005-0000-0000-00009B430000}"/>
    <cellStyle name="Normal 2 3 4 4 4 2" xfId="17229" xr:uid="{00000000-0005-0000-0000-00009C430000}"/>
    <cellStyle name="Normal 2 3 4 4 4 2 2" xfId="17230" xr:uid="{00000000-0005-0000-0000-00009D430000}"/>
    <cellStyle name="Normal 2 3 4 4 4 2 3" xfId="17231" xr:uid="{00000000-0005-0000-0000-00009E430000}"/>
    <cellStyle name="Normal 2 3 4 4 4 3" xfId="17232" xr:uid="{00000000-0005-0000-0000-00009F430000}"/>
    <cellStyle name="Normal 2 3 4 4 4 4" xfId="17233" xr:uid="{00000000-0005-0000-0000-0000A0430000}"/>
    <cellStyle name="Normal 2 3 4 4 5" xfId="17234" xr:uid="{00000000-0005-0000-0000-0000A1430000}"/>
    <cellStyle name="Normal 2 3 4 4 5 2" xfId="17235" xr:uid="{00000000-0005-0000-0000-0000A2430000}"/>
    <cellStyle name="Normal 2 3 4 4 5 3" xfId="17236" xr:uid="{00000000-0005-0000-0000-0000A3430000}"/>
    <cellStyle name="Normal 2 3 4 4 6" xfId="17237" xr:uid="{00000000-0005-0000-0000-0000A4430000}"/>
    <cellStyle name="Normal 2 3 4 4 6 2" xfId="17238" xr:uid="{00000000-0005-0000-0000-0000A5430000}"/>
    <cellStyle name="Normal 2 3 4 4 6 3" xfId="17239" xr:uid="{00000000-0005-0000-0000-0000A6430000}"/>
    <cellStyle name="Normal 2 3 4 4 7" xfId="17240" xr:uid="{00000000-0005-0000-0000-0000A7430000}"/>
    <cellStyle name="Normal 2 3 4 4 8" xfId="17241" xr:uid="{00000000-0005-0000-0000-0000A8430000}"/>
    <cellStyle name="Normal 2 3 4 5" xfId="17242" xr:uid="{00000000-0005-0000-0000-0000A9430000}"/>
    <cellStyle name="Normal 2 3 4 5 2" xfId="17243" xr:uid="{00000000-0005-0000-0000-0000AA430000}"/>
    <cellStyle name="Normal 2 3 4 5 2 2" xfId="17244" xr:uid="{00000000-0005-0000-0000-0000AB430000}"/>
    <cellStyle name="Normal 2 3 4 5 2 2 2" xfId="17245" xr:uid="{00000000-0005-0000-0000-0000AC430000}"/>
    <cellStyle name="Normal 2 3 4 5 2 2 2 2" xfId="17246" xr:uid="{00000000-0005-0000-0000-0000AD430000}"/>
    <cellStyle name="Normal 2 3 4 5 2 2 2 2 2" xfId="17247" xr:uid="{00000000-0005-0000-0000-0000AE430000}"/>
    <cellStyle name="Normal 2 3 4 5 2 2 2 2 3" xfId="17248" xr:uid="{00000000-0005-0000-0000-0000AF430000}"/>
    <cellStyle name="Normal 2 3 4 5 2 2 2 3" xfId="17249" xr:uid="{00000000-0005-0000-0000-0000B0430000}"/>
    <cellStyle name="Normal 2 3 4 5 2 2 2 4" xfId="17250" xr:uid="{00000000-0005-0000-0000-0000B1430000}"/>
    <cellStyle name="Normal 2 3 4 5 2 2 3" xfId="17251" xr:uid="{00000000-0005-0000-0000-0000B2430000}"/>
    <cellStyle name="Normal 2 3 4 5 2 2 3 2" xfId="17252" xr:uid="{00000000-0005-0000-0000-0000B3430000}"/>
    <cellStyle name="Normal 2 3 4 5 2 2 3 3" xfId="17253" xr:uid="{00000000-0005-0000-0000-0000B4430000}"/>
    <cellStyle name="Normal 2 3 4 5 2 2 4" xfId="17254" xr:uid="{00000000-0005-0000-0000-0000B5430000}"/>
    <cellStyle name="Normal 2 3 4 5 2 2 4 2" xfId="17255" xr:uid="{00000000-0005-0000-0000-0000B6430000}"/>
    <cellStyle name="Normal 2 3 4 5 2 2 4 3" xfId="17256" xr:uid="{00000000-0005-0000-0000-0000B7430000}"/>
    <cellStyle name="Normal 2 3 4 5 2 2 5" xfId="17257" xr:uid="{00000000-0005-0000-0000-0000B8430000}"/>
    <cellStyle name="Normal 2 3 4 5 2 2 6" xfId="17258" xr:uid="{00000000-0005-0000-0000-0000B9430000}"/>
    <cellStyle name="Normal 2 3 4 5 2 3" xfId="17259" xr:uid="{00000000-0005-0000-0000-0000BA430000}"/>
    <cellStyle name="Normal 2 3 4 5 2 3 2" xfId="17260" xr:uid="{00000000-0005-0000-0000-0000BB430000}"/>
    <cellStyle name="Normal 2 3 4 5 2 3 2 2" xfId="17261" xr:uid="{00000000-0005-0000-0000-0000BC430000}"/>
    <cellStyle name="Normal 2 3 4 5 2 3 2 3" xfId="17262" xr:uid="{00000000-0005-0000-0000-0000BD430000}"/>
    <cellStyle name="Normal 2 3 4 5 2 3 3" xfId="17263" xr:uid="{00000000-0005-0000-0000-0000BE430000}"/>
    <cellStyle name="Normal 2 3 4 5 2 3 4" xfId="17264" xr:uid="{00000000-0005-0000-0000-0000BF430000}"/>
    <cellStyle name="Normal 2 3 4 5 2 4" xfId="17265" xr:uid="{00000000-0005-0000-0000-0000C0430000}"/>
    <cellStyle name="Normal 2 3 4 5 2 4 2" xfId="17266" xr:uid="{00000000-0005-0000-0000-0000C1430000}"/>
    <cellStyle name="Normal 2 3 4 5 2 4 3" xfId="17267" xr:uid="{00000000-0005-0000-0000-0000C2430000}"/>
    <cellStyle name="Normal 2 3 4 5 2 5" xfId="17268" xr:uid="{00000000-0005-0000-0000-0000C3430000}"/>
    <cellStyle name="Normal 2 3 4 5 2 5 2" xfId="17269" xr:uid="{00000000-0005-0000-0000-0000C4430000}"/>
    <cellStyle name="Normal 2 3 4 5 2 5 3" xfId="17270" xr:uid="{00000000-0005-0000-0000-0000C5430000}"/>
    <cellStyle name="Normal 2 3 4 5 2 6" xfId="17271" xr:uid="{00000000-0005-0000-0000-0000C6430000}"/>
    <cellStyle name="Normal 2 3 4 5 2 7" xfId="17272" xr:uid="{00000000-0005-0000-0000-0000C7430000}"/>
    <cellStyle name="Normal 2 3 4 5 3" xfId="17273" xr:uid="{00000000-0005-0000-0000-0000C8430000}"/>
    <cellStyle name="Normal 2 3 4 5 3 2" xfId="17274" xr:uid="{00000000-0005-0000-0000-0000C9430000}"/>
    <cellStyle name="Normal 2 3 4 5 3 2 2" xfId="17275" xr:uid="{00000000-0005-0000-0000-0000CA430000}"/>
    <cellStyle name="Normal 2 3 4 5 3 2 2 2" xfId="17276" xr:uid="{00000000-0005-0000-0000-0000CB430000}"/>
    <cellStyle name="Normal 2 3 4 5 3 2 2 3" xfId="17277" xr:uid="{00000000-0005-0000-0000-0000CC430000}"/>
    <cellStyle name="Normal 2 3 4 5 3 2 3" xfId="17278" xr:uid="{00000000-0005-0000-0000-0000CD430000}"/>
    <cellStyle name="Normal 2 3 4 5 3 2 4" xfId="17279" xr:uid="{00000000-0005-0000-0000-0000CE430000}"/>
    <cellStyle name="Normal 2 3 4 5 3 3" xfId="17280" xr:uid="{00000000-0005-0000-0000-0000CF430000}"/>
    <cellStyle name="Normal 2 3 4 5 3 3 2" xfId="17281" xr:uid="{00000000-0005-0000-0000-0000D0430000}"/>
    <cellStyle name="Normal 2 3 4 5 3 3 3" xfId="17282" xr:uid="{00000000-0005-0000-0000-0000D1430000}"/>
    <cellStyle name="Normal 2 3 4 5 3 4" xfId="17283" xr:uid="{00000000-0005-0000-0000-0000D2430000}"/>
    <cellStyle name="Normal 2 3 4 5 3 4 2" xfId="17284" xr:uid="{00000000-0005-0000-0000-0000D3430000}"/>
    <cellStyle name="Normal 2 3 4 5 3 4 3" xfId="17285" xr:uid="{00000000-0005-0000-0000-0000D4430000}"/>
    <cellStyle name="Normal 2 3 4 5 3 5" xfId="17286" xr:uid="{00000000-0005-0000-0000-0000D5430000}"/>
    <cellStyle name="Normal 2 3 4 5 3 6" xfId="17287" xr:uid="{00000000-0005-0000-0000-0000D6430000}"/>
    <cellStyle name="Normal 2 3 4 5 4" xfId="17288" xr:uid="{00000000-0005-0000-0000-0000D7430000}"/>
    <cellStyle name="Normal 2 3 4 5 4 2" xfId="17289" xr:uid="{00000000-0005-0000-0000-0000D8430000}"/>
    <cellStyle name="Normal 2 3 4 5 4 2 2" xfId="17290" xr:uid="{00000000-0005-0000-0000-0000D9430000}"/>
    <cellStyle name="Normal 2 3 4 5 4 2 3" xfId="17291" xr:uid="{00000000-0005-0000-0000-0000DA430000}"/>
    <cellStyle name="Normal 2 3 4 5 4 3" xfId="17292" xr:uid="{00000000-0005-0000-0000-0000DB430000}"/>
    <cellStyle name="Normal 2 3 4 5 4 4" xfId="17293" xr:uid="{00000000-0005-0000-0000-0000DC430000}"/>
    <cellStyle name="Normal 2 3 4 5 5" xfId="17294" xr:uid="{00000000-0005-0000-0000-0000DD430000}"/>
    <cellStyle name="Normal 2 3 4 5 5 2" xfId="17295" xr:uid="{00000000-0005-0000-0000-0000DE430000}"/>
    <cellStyle name="Normal 2 3 4 5 5 3" xfId="17296" xr:uid="{00000000-0005-0000-0000-0000DF430000}"/>
    <cellStyle name="Normal 2 3 4 5 6" xfId="17297" xr:uid="{00000000-0005-0000-0000-0000E0430000}"/>
    <cellStyle name="Normal 2 3 4 5 6 2" xfId="17298" xr:uid="{00000000-0005-0000-0000-0000E1430000}"/>
    <cellStyle name="Normal 2 3 4 5 6 3" xfId="17299" xr:uid="{00000000-0005-0000-0000-0000E2430000}"/>
    <cellStyle name="Normal 2 3 4 5 7" xfId="17300" xr:uid="{00000000-0005-0000-0000-0000E3430000}"/>
    <cellStyle name="Normal 2 3 4 5 8" xfId="17301" xr:uid="{00000000-0005-0000-0000-0000E4430000}"/>
    <cellStyle name="Normal 2 3 4 6" xfId="17302" xr:uid="{00000000-0005-0000-0000-0000E5430000}"/>
    <cellStyle name="Normal 2 3 4 6 2" xfId="17303" xr:uid="{00000000-0005-0000-0000-0000E6430000}"/>
    <cellStyle name="Normal 2 3 4 6 2 2" xfId="17304" xr:uid="{00000000-0005-0000-0000-0000E7430000}"/>
    <cellStyle name="Normal 2 3 4 6 2 2 2" xfId="17305" xr:uid="{00000000-0005-0000-0000-0000E8430000}"/>
    <cellStyle name="Normal 2 3 4 6 2 2 2 2" xfId="17306" xr:uid="{00000000-0005-0000-0000-0000E9430000}"/>
    <cellStyle name="Normal 2 3 4 6 2 2 2 3" xfId="17307" xr:uid="{00000000-0005-0000-0000-0000EA430000}"/>
    <cellStyle name="Normal 2 3 4 6 2 2 3" xfId="17308" xr:uid="{00000000-0005-0000-0000-0000EB430000}"/>
    <cellStyle name="Normal 2 3 4 6 2 2 4" xfId="17309" xr:uid="{00000000-0005-0000-0000-0000EC430000}"/>
    <cellStyle name="Normal 2 3 4 6 2 3" xfId="17310" xr:uid="{00000000-0005-0000-0000-0000ED430000}"/>
    <cellStyle name="Normal 2 3 4 6 2 3 2" xfId="17311" xr:uid="{00000000-0005-0000-0000-0000EE430000}"/>
    <cellStyle name="Normal 2 3 4 6 2 3 3" xfId="17312" xr:uid="{00000000-0005-0000-0000-0000EF430000}"/>
    <cellStyle name="Normal 2 3 4 6 2 4" xfId="17313" xr:uid="{00000000-0005-0000-0000-0000F0430000}"/>
    <cellStyle name="Normal 2 3 4 6 2 4 2" xfId="17314" xr:uid="{00000000-0005-0000-0000-0000F1430000}"/>
    <cellStyle name="Normal 2 3 4 6 2 4 3" xfId="17315" xr:uid="{00000000-0005-0000-0000-0000F2430000}"/>
    <cellStyle name="Normal 2 3 4 6 2 5" xfId="17316" xr:uid="{00000000-0005-0000-0000-0000F3430000}"/>
    <cellStyle name="Normal 2 3 4 6 2 6" xfId="17317" xr:uid="{00000000-0005-0000-0000-0000F4430000}"/>
    <cellStyle name="Normal 2 3 4 6 3" xfId="17318" xr:uid="{00000000-0005-0000-0000-0000F5430000}"/>
    <cellStyle name="Normal 2 3 4 6 3 2" xfId="17319" xr:uid="{00000000-0005-0000-0000-0000F6430000}"/>
    <cellStyle name="Normal 2 3 4 6 3 2 2" xfId="17320" xr:uid="{00000000-0005-0000-0000-0000F7430000}"/>
    <cellStyle name="Normal 2 3 4 6 3 2 3" xfId="17321" xr:uid="{00000000-0005-0000-0000-0000F8430000}"/>
    <cellStyle name="Normal 2 3 4 6 3 3" xfId="17322" xr:uid="{00000000-0005-0000-0000-0000F9430000}"/>
    <cellStyle name="Normal 2 3 4 6 3 4" xfId="17323" xr:uid="{00000000-0005-0000-0000-0000FA430000}"/>
    <cellStyle name="Normal 2 3 4 6 4" xfId="17324" xr:uid="{00000000-0005-0000-0000-0000FB430000}"/>
    <cellStyle name="Normal 2 3 4 6 4 2" xfId="17325" xr:uid="{00000000-0005-0000-0000-0000FC430000}"/>
    <cellStyle name="Normal 2 3 4 6 4 3" xfId="17326" xr:uid="{00000000-0005-0000-0000-0000FD430000}"/>
    <cellStyle name="Normal 2 3 4 6 5" xfId="17327" xr:uid="{00000000-0005-0000-0000-0000FE430000}"/>
    <cellStyle name="Normal 2 3 4 6 5 2" xfId="17328" xr:uid="{00000000-0005-0000-0000-0000FF430000}"/>
    <cellStyle name="Normal 2 3 4 6 5 3" xfId="17329" xr:uid="{00000000-0005-0000-0000-000000440000}"/>
    <cellStyle name="Normal 2 3 4 6 6" xfId="17330" xr:uid="{00000000-0005-0000-0000-000001440000}"/>
    <cellStyle name="Normal 2 3 4 6 7" xfId="17331" xr:uid="{00000000-0005-0000-0000-000002440000}"/>
    <cellStyle name="Normal 2 3 4 7" xfId="17332" xr:uid="{00000000-0005-0000-0000-000003440000}"/>
    <cellStyle name="Normal 2 3 4 7 2" xfId="17333" xr:uid="{00000000-0005-0000-0000-000004440000}"/>
    <cellStyle name="Normal 2 3 4 7 2 2" xfId="17334" xr:uid="{00000000-0005-0000-0000-000005440000}"/>
    <cellStyle name="Normal 2 3 4 7 2 2 2" xfId="17335" xr:uid="{00000000-0005-0000-0000-000006440000}"/>
    <cellStyle name="Normal 2 3 4 7 2 2 3" xfId="17336" xr:uid="{00000000-0005-0000-0000-000007440000}"/>
    <cellStyle name="Normal 2 3 4 7 2 3" xfId="17337" xr:uid="{00000000-0005-0000-0000-000008440000}"/>
    <cellStyle name="Normal 2 3 4 7 2 4" xfId="17338" xr:uid="{00000000-0005-0000-0000-000009440000}"/>
    <cellStyle name="Normal 2 3 4 7 3" xfId="17339" xr:uid="{00000000-0005-0000-0000-00000A440000}"/>
    <cellStyle name="Normal 2 3 4 7 3 2" xfId="17340" xr:uid="{00000000-0005-0000-0000-00000B440000}"/>
    <cellStyle name="Normal 2 3 4 7 3 3" xfId="17341" xr:uid="{00000000-0005-0000-0000-00000C440000}"/>
    <cellStyle name="Normal 2 3 4 7 4" xfId="17342" xr:uid="{00000000-0005-0000-0000-00000D440000}"/>
    <cellStyle name="Normal 2 3 4 7 4 2" xfId="17343" xr:uid="{00000000-0005-0000-0000-00000E440000}"/>
    <cellStyle name="Normal 2 3 4 7 4 3" xfId="17344" xr:uid="{00000000-0005-0000-0000-00000F440000}"/>
    <cellStyle name="Normal 2 3 4 7 5" xfId="17345" xr:uid="{00000000-0005-0000-0000-000010440000}"/>
    <cellStyle name="Normal 2 3 4 7 6" xfId="17346" xr:uid="{00000000-0005-0000-0000-000011440000}"/>
    <cellStyle name="Normal 2 3 4 8" xfId="17347" xr:uid="{00000000-0005-0000-0000-000012440000}"/>
    <cellStyle name="Normal 2 3 4 8 2" xfId="17348" xr:uid="{00000000-0005-0000-0000-000013440000}"/>
    <cellStyle name="Normal 2 3 4 8 2 2" xfId="17349" xr:uid="{00000000-0005-0000-0000-000014440000}"/>
    <cellStyle name="Normal 2 3 4 8 2 3" xfId="17350" xr:uid="{00000000-0005-0000-0000-000015440000}"/>
    <cellStyle name="Normal 2 3 4 8 3" xfId="17351" xr:uid="{00000000-0005-0000-0000-000016440000}"/>
    <cellStyle name="Normal 2 3 4 8 4" xfId="17352" xr:uid="{00000000-0005-0000-0000-000017440000}"/>
    <cellStyle name="Normal 2 3 4 9" xfId="17353" xr:uid="{00000000-0005-0000-0000-000018440000}"/>
    <cellStyle name="Normal 2 3 4 9 2" xfId="17354" xr:uid="{00000000-0005-0000-0000-000019440000}"/>
    <cellStyle name="Normal 2 3 4 9 3" xfId="17355" xr:uid="{00000000-0005-0000-0000-00001A440000}"/>
    <cellStyle name="Normal 2 3 5" xfId="17356" xr:uid="{00000000-0005-0000-0000-00001B440000}"/>
    <cellStyle name="Normal 2 3 5 10" xfId="17357" xr:uid="{00000000-0005-0000-0000-00001C440000}"/>
    <cellStyle name="Normal 2 3 5 11" xfId="17358" xr:uid="{00000000-0005-0000-0000-00001D440000}"/>
    <cellStyle name="Normal 2 3 5 2" xfId="17359" xr:uid="{00000000-0005-0000-0000-00001E440000}"/>
    <cellStyle name="Normal 2 3 5 2 2" xfId="17360" xr:uid="{00000000-0005-0000-0000-00001F440000}"/>
    <cellStyle name="Normal 2 3 5 2 2 2" xfId="17361" xr:uid="{00000000-0005-0000-0000-000020440000}"/>
    <cellStyle name="Normal 2 3 5 2 2 2 2" xfId="17362" xr:uid="{00000000-0005-0000-0000-000021440000}"/>
    <cellStyle name="Normal 2 3 5 2 2 2 2 2" xfId="17363" xr:uid="{00000000-0005-0000-0000-000022440000}"/>
    <cellStyle name="Normal 2 3 5 2 2 2 2 2 2" xfId="17364" xr:uid="{00000000-0005-0000-0000-000023440000}"/>
    <cellStyle name="Normal 2 3 5 2 2 2 2 2 3" xfId="17365" xr:uid="{00000000-0005-0000-0000-000024440000}"/>
    <cellStyle name="Normal 2 3 5 2 2 2 2 3" xfId="17366" xr:uid="{00000000-0005-0000-0000-000025440000}"/>
    <cellStyle name="Normal 2 3 5 2 2 2 2 4" xfId="17367" xr:uid="{00000000-0005-0000-0000-000026440000}"/>
    <cellStyle name="Normal 2 3 5 2 2 2 3" xfId="17368" xr:uid="{00000000-0005-0000-0000-000027440000}"/>
    <cellStyle name="Normal 2 3 5 2 2 2 3 2" xfId="17369" xr:uid="{00000000-0005-0000-0000-000028440000}"/>
    <cellStyle name="Normal 2 3 5 2 2 2 3 3" xfId="17370" xr:uid="{00000000-0005-0000-0000-000029440000}"/>
    <cellStyle name="Normal 2 3 5 2 2 2 4" xfId="17371" xr:uid="{00000000-0005-0000-0000-00002A440000}"/>
    <cellStyle name="Normal 2 3 5 2 2 2 4 2" xfId="17372" xr:uid="{00000000-0005-0000-0000-00002B440000}"/>
    <cellStyle name="Normal 2 3 5 2 2 2 4 3" xfId="17373" xr:uid="{00000000-0005-0000-0000-00002C440000}"/>
    <cellStyle name="Normal 2 3 5 2 2 2 5" xfId="17374" xr:uid="{00000000-0005-0000-0000-00002D440000}"/>
    <cellStyle name="Normal 2 3 5 2 2 2 6" xfId="17375" xr:uid="{00000000-0005-0000-0000-00002E440000}"/>
    <cellStyle name="Normal 2 3 5 2 2 3" xfId="17376" xr:uid="{00000000-0005-0000-0000-00002F440000}"/>
    <cellStyle name="Normal 2 3 5 2 2 3 2" xfId="17377" xr:uid="{00000000-0005-0000-0000-000030440000}"/>
    <cellStyle name="Normal 2 3 5 2 2 3 2 2" xfId="17378" xr:uid="{00000000-0005-0000-0000-000031440000}"/>
    <cellStyle name="Normal 2 3 5 2 2 3 2 3" xfId="17379" xr:uid="{00000000-0005-0000-0000-000032440000}"/>
    <cellStyle name="Normal 2 3 5 2 2 3 3" xfId="17380" xr:uid="{00000000-0005-0000-0000-000033440000}"/>
    <cellStyle name="Normal 2 3 5 2 2 3 4" xfId="17381" xr:uid="{00000000-0005-0000-0000-000034440000}"/>
    <cellStyle name="Normal 2 3 5 2 2 4" xfId="17382" xr:uid="{00000000-0005-0000-0000-000035440000}"/>
    <cellStyle name="Normal 2 3 5 2 2 4 2" xfId="17383" xr:uid="{00000000-0005-0000-0000-000036440000}"/>
    <cellStyle name="Normal 2 3 5 2 2 4 3" xfId="17384" xr:uid="{00000000-0005-0000-0000-000037440000}"/>
    <cellStyle name="Normal 2 3 5 2 2 5" xfId="17385" xr:uid="{00000000-0005-0000-0000-000038440000}"/>
    <cellStyle name="Normal 2 3 5 2 2 5 2" xfId="17386" xr:uid="{00000000-0005-0000-0000-000039440000}"/>
    <cellStyle name="Normal 2 3 5 2 2 5 3" xfId="17387" xr:uid="{00000000-0005-0000-0000-00003A440000}"/>
    <cellStyle name="Normal 2 3 5 2 2 6" xfId="17388" xr:uid="{00000000-0005-0000-0000-00003B440000}"/>
    <cellStyle name="Normal 2 3 5 2 2 7" xfId="17389" xr:uid="{00000000-0005-0000-0000-00003C440000}"/>
    <cellStyle name="Normal 2 3 5 2 3" xfId="17390" xr:uid="{00000000-0005-0000-0000-00003D440000}"/>
    <cellStyle name="Normal 2 3 5 2 3 2" xfId="17391" xr:uid="{00000000-0005-0000-0000-00003E440000}"/>
    <cellStyle name="Normal 2 3 5 2 3 2 2" xfId="17392" xr:uid="{00000000-0005-0000-0000-00003F440000}"/>
    <cellStyle name="Normal 2 3 5 2 3 2 2 2" xfId="17393" xr:uid="{00000000-0005-0000-0000-000040440000}"/>
    <cellStyle name="Normal 2 3 5 2 3 2 2 3" xfId="17394" xr:uid="{00000000-0005-0000-0000-000041440000}"/>
    <cellStyle name="Normal 2 3 5 2 3 2 3" xfId="17395" xr:uid="{00000000-0005-0000-0000-000042440000}"/>
    <cellStyle name="Normal 2 3 5 2 3 2 4" xfId="17396" xr:uid="{00000000-0005-0000-0000-000043440000}"/>
    <cellStyle name="Normal 2 3 5 2 3 3" xfId="17397" xr:uid="{00000000-0005-0000-0000-000044440000}"/>
    <cellStyle name="Normal 2 3 5 2 3 3 2" xfId="17398" xr:uid="{00000000-0005-0000-0000-000045440000}"/>
    <cellStyle name="Normal 2 3 5 2 3 3 3" xfId="17399" xr:uid="{00000000-0005-0000-0000-000046440000}"/>
    <cellStyle name="Normal 2 3 5 2 3 4" xfId="17400" xr:uid="{00000000-0005-0000-0000-000047440000}"/>
    <cellStyle name="Normal 2 3 5 2 3 4 2" xfId="17401" xr:uid="{00000000-0005-0000-0000-000048440000}"/>
    <cellStyle name="Normal 2 3 5 2 3 4 3" xfId="17402" xr:uid="{00000000-0005-0000-0000-000049440000}"/>
    <cellStyle name="Normal 2 3 5 2 3 5" xfId="17403" xr:uid="{00000000-0005-0000-0000-00004A440000}"/>
    <cellStyle name="Normal 2 3 5 2 3 6" xfId="17404" xr:uid="{00000000-0005-0000-0000-00004B440000}"/>
    <cellStyle name="Normal 2 3 5 2 4" xfId="17405" xr:uid="{00000000-0005-0000-0000-00004C440000}"/>
    <cellStyle name="Normal 2 3 5 2 4 2" xfId="17406" xr:uid="{00000000-0005-0000-0000-00004D440000}"/>
    <cellStyle name="Normal 2 3 5 2 4 2 2" xfId="17407" xr:uid="{00000000-0005-0000-0000-00004E440000}"/>
    <cellStyle name="Normal 2 3 5 2 4 2 3" xfId="17408" xr:uid="{00000000-0005-0000-0000-00004F440000}"/>
    <cellStyle name="Normal 2 3 5 2 4 3" xfId="17409" xr:uid="{00000000-0005-0000-0000-000050440000}"/>
    <cellStyle name="Normal 2 3 5 2 4 4" xfId="17410" xr:uid="{00000000-0005-0000-0000-000051440000}"/>
    <cellStyle name="Normal 2 3 5 2 5" xfId="17411" xr:uid="{00000000-0005-0000-0000-000052440000}"/>
    <cellStyle name="Normal 2 3 5 2 5 2" xfId="17412" xr:uid="{00000000-0005-0000-0000-000053440000}"/>
    <cellStyle name="Normal 2 3 5 2 5 3" xfId="17413" xr:uid="{00000000-0005-0000-0000-000054440000}"/>
    <cellStyle name="Normal 2 3 5 2 6" xfId="17414" xr:uid="{00000000-0005-0000-0000-000055440000}"/>
    <cellStyle name="Normal 2 3 5 2 6 2" xfId="17415" xr:uid="{00000000-0005-0000-0000-000056440000}"/>
    <cellStyle name="Normal 2 3 5 2 6 3" xfId="17416" xr:uid="{00000000-0005-0000-0000-000057440000}"/>
    <cellStyle name="Normal 2 3 5 2 7" xfId="17417" xr:uid="{00000000-0005-0000-0000-000058440000}"/>
    <cellStyle name="Normal 2 3 5 2 8" xfId="17418" xr:uid="{00000000-0005-0000-0000-000059440000}"/>
    <cellStyle name="Normal 2 3 5 3" xfId="17419" xr:uid="{00000000-0005-0000-0000-00005A440000}"/>
    <cellStyle name="Normal 2 3 5 3 2" xfId="17420" xr:uid="{00000000-0005-0000-0000-00005B440000}"/>
    <cellStyle name="Normal 2 3 5 3 2 2" xfId="17421" xr:uid="{00000000-0005-0000-0000-00005C440000}"/>
    <cellStyle name="Normal 2 3 5 3 2 2 2" xfId="17422" xr:uid="{00000000-0005-0000-0000-00005D440000}"/>
    <cellStyle name="Normal 2 3 5 3 2 2 2 2" xfId="17423" xr:uid="{00000000-0005-0000-0000-00005E440000}"/>
    <cellStyle name="Normal 2 3 5 3 2 2 2 2 2" xfId="17424" xr:uid="{00000000-0005-0000-0000-00005F440000}"/>
    <cellStyle name="Normal 2 3 5 3 2 2 2 2 3" xfId="17425" xr:uid="{00000000-0005-0000-0000-000060440000}"/>
    <cellStyle name="Normal 2 3 5 3 2 2 2 3" xfId="17426" xr:uid="{00000000-0005-0000-0000-000061440000}"/>
    <cellStyle name="Normal 2 3 5 3 2 2 2 4" xfId="17427" xr:uid="{00000000-0005-0000-0000-000062440000}"/>
    <cellStyle name="Normal 2 3 5 3 2 2 3" xfId="17428" xr:uid="{00000000-0005-0000-0000-000063440000}"/>
    <cellStyle name="Normal 2 3 5 3 2 2 3 2" xfId="17429" xr:uid="{00000000-0005-0000-0000-000064440000}"/>
    <cellStyle name="Normal 2 3 5 3 2 2 3 3" xfId="17430" xr:uid="{00000000-0005-0000-0000-000065440000}"/>
    <cellStyle name="Normal 2 3 5 3 2 2 4" xfId="17431" xr:uid="{00000000-0005-0000-0000-000066440000}"/>
    <cellStyle name="Normal 2 3 5 3 2 2 4 2" xfId="17432" xr:uid="{00000000-0005-0000-0000-000067440000}"/>
    <cellStyle name="Normal 2 3 5 3 2 2 4 3" xfId="17433" xr:uid="{00000000-0005-0000-0000-000068440000}"/>
    <cellStyle name="Normal 2 3 5 3 2 2 5" xfId="17434" xr:uid="{00000000-0005-0000-0000-000069440000}"/>
    <cellStyle name="Normal 2 3 5 3 2 2 6" xfId="17435" xr:uid="{00000000-0005-0000-0000-00006A440000}"/>
    <cellStyle name="Normal 2 3 5 3 2 3" xfId="17436" xr:uid="{00000000-0005-0000-0000-00006B440000}"/>
    <cellStyle name="Normal 2 3 5 3 2 3 2" xfId="17437" xr:uid="{00000000-0005-0000-0000-00006C440000}"/>
    <cellStyle name="Normal 2 3 5 3 2 3 2 2" xfId="17438" xr:uid="{00000000-0005-0000-0000-00006D440000}"/>
    <cellStyle name="Normal 2 3 5 3 2 3 2 3" xfId="17439" xr:uid="{00000000-0005-0000-0000-00006E440000}"/>
    <cellStyle name="Normal 2 3 5 3 2 3 3" xfId="17440" xr:uid="{00000000-0005-0000-0000-00006F440000}"/>
    <cellStyle name="Normal 2 3 5 3 2 3 4" xfId="17441" xr:uid="{00000000-0005-0000-0000-000070440000}"/>
    <cellStyle name="Normal 2 3 5 3 2 4" xfId="17442" xr:uid="{00000000-0005-0000-0000-000071440000}"/>
    <cellStyle name="Normal 2 3 5 3 2 4 2" xfId="17443" xr:uid="{00000000-0005-0000-0000-000072440000}"/>
    <cellStyle name="Normal 2 3 5 3 2 4 3" xfId="17444" xr:uid="{00000000-0005-0000-0000-000073440000}"/>
    <cellStyle name="Normal 2 3 5 3 2 5" xfId="17445" xr:uid="{00000000-0005-0000-0000-000074440000}"/>
    <cellStyle name="Normal 2 3 5 3 2 5 2" xfId="17446" xr:uid="{00000000-0005-0000-0000-000075440000}"/>
    <cellStyle name="Normal 2 3 5 3 2 5 3" xfId="17447" xr:uid="{00000000-0005-0000-0000-000076440000}"/>
    <cellStyle name="Normal 2 3 5 3 2 6" xfId="17448" xr:uid="{00000000-0005-0000-0000-000077440000}"/>
    <cellStyle name="Normal 2 3 5 3 2 7" xfId="17449" xr:uid="{00000000-0005-0000-0000-000078440000}"/>
    <cellStyle name="Normal 2 3 5 3 3" xfId="17450" xr:uid="{00000000-0005-0000-0000-000079440000}"/>
    <cellStyle name="Normal 2 3 5 3 3 2" xfId="17451" xr:uid="{00000000-0005-0000-0000-00007A440000}"/>
    <cellStyle name="Normal 2 3 5 3 3 2 2" xfId="17452" xr:uid="{00000000-0005-0000-0000-00007B440000}"/>
    <cellStyle name="Normal 2 3 5 3 3 2 2 2" xfId="17453" xr:uid="{00000000-0005-0000-0000-00007C440000}"/>
    <cellStyle name="Normal 2 3 5 3 3 2 2 3" xfId="17454" xr:uid="{00000000-0005-0000-0000-00007D440000}"/>
    <cellStyle name="Normal 2 3 5 3 3 2 3" xfId="17455" xr:uid="{00000000-0005-0000-0000-00007E440000}"/>
    <cellStyle name="Normal 2 3 5 3 3 2 4" xfId="17456" xr:uid="{00000000-0005-0000-0000-00007F440000}"/>
    <cellStyle name="Normal 2 3 5 3 3 3" xfId="17457" xr:uid="{00000000-0005-0000-0000-000080440000}"/>
    <cellStyle name="Normal 2 3 5 3 3 3 2" xfId="17458" xr:uid="{00000000-0005-0000-0000-000081440000}"/>
    <cellStyle name="Normal 2 3 5 3 3 3 3" xfId="17459" xr:uid="{00000000-0005-0000-0000-000082440000}"/>
    <cellStyle name="Normal 2 3 5 3 3 4" xfId="17460" xr:uid="{00000000-0005-0000-0000-000083440000}"/>
    <cellStyle name="Normal 2 3 5 3 3 4 2" xfId="17461" xr:uid="{00000000-0005-0000-0000-000084440000}"/>
    <cellStyle name="Normal 2 3 5 3 3 4 3" xfId="17462" xr:uid="{00000000-0005-0000-0000-000085440000}"/>
    <cellStyle name="Normal 2 3 5 3 3 5" xfId="17463" xr:uid="{00000000-0005-0000-0000-000086440000}"/>
    <cellStyle name="Normal 2 3 5 3 3 6" xfId="17464" xr:uid="{00000000-0005-0000-0000-000087440000}"/>
    <cellStyle name="Normal 2 3 5 3 4" xfId="17465" xr:uid="{00000000-0005-0000-0000-000088440000}"/>
    <cellStyle name="Normal 2 3 5 3 4 2" xfId="17466" xr:uid="{00000000-0005-0000-0000-000089440000}"/>
    <cellStyle name="Normal 2 3 5 3 4 2 2" xfId="17467" xr:uid="{00000000-0005-0000-0000-00008A440000}"/>
    <cellStyle name="Normal 2 3 5 3 4 2 3" xfId="17468" xr:uid="{00000000-0005-0000-0000-00008B440000}"/>
    <cellStyle name="Normal 2 3 5 3 4 3" xfId="17469" xr:uid="{00000000-0005-0000-0000-00008C440000}"/>
    <cellStyle name="Normal 2 3 5 3 4 4" xfId="17470" xr:uid="{00000000-0005-0000-0000-00008D440000}"/>
    <cellStyle name="Normal 2 3 5 3 5" xfId="17471" xr:uid="{00000000-0005-0000-0000-00008E440000}"/>
    <cellStyle name="Normal 2 3 5 3 5 2" xfId="17472" xr:uid="{00000000-0005-0000-0000-00008F440000}"/>
    <cellStyle name="Normal 2 3 5 3 5 3" xfId="17473" xr:uid="{00000000-0005-0000-0000-000090440000}"/>
    <cellStyle name="Normal 2 3 5 3 6" xfId="17474" xr:uid="{00000000-0005-0000-0000-000091440000}"/>
    <cellStyle name="Normal 2 3 5 3 6 2" xfId="17475" xr:uid="{00000000-0005-0000-0000-000092440000}"/>
    <cellStyle name="Normal 2 3 5 3 6 3" xfId="17476" xr:uid="{00000000-0005-0000-0000-000093440000}"/>
    <cellStyle name="Normal 2 3 5 3 7" xfId="17477" xr:uid="{00000000-0005-0000-0000-000094440000}"/>
    <cellStyle name="Normal 2 3 5 3 8" xfId="17478" xr:uid="{00000000-0005-0000-0000-000095440000}"/>
    <cellStyle name="Normal 2 3 5 4" xfId="17479" xr:uid="{00000000-0005-0000-0000-000096440000}"/>
    <cellStyle name="Normal 2 3 5 4 2" xfId="17480" xr:uid="{00000000-0005-0000-0000-000097440000}"/>
    <cellStyle name="Normal 2 3 5 4 2 2" xfId="17481" xr:uid="{00000000-0005-0000-0000-000098440000}"/>
    <cellStyle name="Normal 2 3 5 4 2 2 2" xfId="17482" xr:uid="{00000000-0005-0000-0000-000099440000}"/>
    <cellStyle name="Normal 2 3 5 4 2 2 2 2" xfId="17483" xr:uid="{00000000-0005-0000-0000-00009A440000}"/>
    <cellStyle name="Normal 2 3 5 4 2 2 2 2 2" xfId="17484" xr:uid="{00000000-0005-0000-0000-00009B440000}"/>
    <cellStyle name="Normal 2 3 5 4 2 2 2 2 3" xfId="17485" xr:uid="{00000000-0005-0000-0000-00009C440000}"/>
    <cellStyle name="Normal 2 3 5 4 2 2 2 3" xfId="17486" xr:uid="{00000000-0005-0000-0000-00009D440000}"/>
    <cellStyle name="Normal 2 3 5 4 2 2 2 4" xfId="17487" xr:uid="{00000000-0005-0000-0000-00009E440000}"/>
    <cellStyle name="Normal 2 3 5 4 2 2 3" xfId="17488" xr:uid="{00000000-0005-0000-0000-00009F440000}"/>
    <cellStyle name="Normal 2 3 5 4 2 2 3 2" xfId="17489" xr:uid="{00000000-0005-0000-0000-0000A0440000}"/>
    <cellStyle name="Normal 2 3 5 4 2 2 3 3" xfId="17490" xr:uid="{00000000-0005-0000-0000-0000A1440000}"/>
    <cellStyle name="Normal 2 3 5 4 2 2 4" xfId="17491" xr:uid="{00000000-0005-0000-0000-0000A2440000}"/>
    <cellStyle name="Normal 2 3 5 4 2 2 4 2" xfId="17492" xr:uid="{00000000-0005-0000-0000-0000A3440000}"/>
    <cellStyle name="Normal 2 3 5 4 2 2 4 3" xfId="17493" xr:uid="{00000000-0005-0000-0000-0000A4440000}"/>
    <cellStyle name="Normal 2 3 5 4 2 2 5" xfId="17494" xr:uid="{00000000-0005-0000-0000-0000A5440000}"/>
    <cellStyle name="Normal 2 3 5 4 2 2 6" xfId="17495" xr:uid="{00000000-0005-0000-0000-0000A6440000}"/>
    <cellStyle name="Normal 2 3 5 4 2 3" xfId="17496" xr:uid="{00000000-0005-0000-0000-0000A7440000}"/>
    <cellStyle name="Normal 2 3 5 4 2 3 2" xfId="17497" xr:uid="{00000000-0005-0000-0000-0000A8440000}"/>
    <cellStyle name="Normal 2 3 5 4 2 3 2 2" xfId="17498" xr:uid="{00000000-0005-0000-0000-0000A9440000}"/>
    <cellStyle name="Normal 2 3 5 4 2 3 2 3" xfId="17499" xr:uid="{00000000-0005-0000-0000-0000AA440000}"/>
    <cellStyle name="Normal 2 3 5 4 2 3 3" xfId="17500" xr:uid="{00000000-0005-0000-0000-0000AB440000}"/>
    <cellStyle name="Normal 2 3 5 4 2 3 4" xfId="17501" xr:uid="{00000000-0005-0000-0000-0000AC440000}"/>
    <cellStyle name="Normal 2 3 5 4 2 4" xfId="17502" xr:uid="{00000000-0005-0000-0000-0000AD440000}"/>
    <cellStyle name="Normal 2 3 5 4 2 4 2" xfId="17503" xr:uid="{00000000-0005-0000-0000-0000AE440000}"/>
    <cellStyle name="Normal 2 3 5 4 2 4 3" xfId="17504" xr:uid="{00000000-0005-0000-0000-0000AF440000}"/>
    <cellStyle name="Normal 2 3 5 4 2 5" xfId="17505" xr:uid="{00000000-0005-0000-0000-0000B0440000}"/>
    <cellStyle name="Normal 2 3 5 4 2 5 2" xfId="17506" xr:uid="{00000000-0005-0000-0000-0000B1440000}"/>
    <cellStyle name="Normal 2 3 5 4 2 5 3" xfId="17507" xr:uid="{00000000-0005-0000-0000-0000B2440000}"/>
    <cellStyle name="Normal 2 3 5 4 2 6" xfId="17508" xr:uid="{00000000-0005-0000-0000-0000B3440000}"/>
    <cellStyle name="Normal 2 3 5 4 2 7" xfId="17509" xr:uid="{00000000-0005-0000-0000-0000B4440000}"/>
    <cellStyle name="Normal 2 3 5 4 3" xfId="17510" xr:uid="{00000000-0005-0000-0000-0000B5440000}"/>
    <cellStyle name="Normal 2 3 5 4 3 2" xfId="17511" xr:uid="{00000000-0005-0000-0000-0000B6440000}"/>
    <cellStyle name="Normal 2 3 5 4 3 2 2" xfId="17512" xr:uid="{00000000-0005-0000-0000-0000B7440000}"/>
    <cellStyle name="Normal 2 3 5 4 3 2 2 2" xfId="17513" xr:uid="{00000000-0005-0000-0000-0000B8440000}"/>
    <cellStyle name="Normal 2 3 5 4 3 2 2 3" xfId="17514" xr:uid="{00000000-0005-0000-0000-0000B9440000}"/>
    <cellStyle name="Normal 2 3 5 4 3 2 3" xfId="17515" xr:uid="{00000000-0005-0000-0000-0000BA440000}"/>
    <cellStyle name="Normal 2 3 5 4 3 2 4" xfId="17516" xr:uid="{00000000-0005-0000-0000-0000BB440000}"/>
    <cellStyle name="Normal 2 3 5 4 3 3" xfId="17517" xr:uid="{00000000-0005-0000-0000-0000BC440000}"/>
    <cellStyle name="Normal 2 3 5 4 3 3 2" xfId="17518" xr:uid="{00000000-0005-0000-0000-0000BD440000}"/>
    <cellStyle name="Normal 2 3 5 4 3 3 3" xfId="17519" xr:uid="{00000000-0005-0000-0000-0000BE440000}"/>
    <cellStyle name="Normal 2 3 5 4 3 4" xfId="17520" xr:uid="{00000000-0005-0000-0000-0000BF440000}"/>
    <cellStyle name="Normal 2 3 5 4 3 4 2" xfId="17521" xr:uid="{00000000-0005-0000-0000-0000C0440000}"/>
    <cellStyle name="Normal 2 3 5 4 3 4 3" xfId="17522" xr:uid="{00000000-0005-0000-0000-0000C1440000}"/>
    <cellStyle name="Normal 2 3 5 4 3 5" xfId="17523" xr:uid="{00000000-0005-0000-0000-0000C2440000}"/>
    <cellStyle name="Normal 2 3 5 4 3 6" xfId="17524" xr:uid="{00000000-0005-0000-0000-0000C3440000}"/>
    <cellStyle name="Normal 2 3 5 4 4" xfId="17525" xr:uid="{00000000-0005-0000-0000-0000C4440000}"/>
    <cellStyle name="Normal 2 3 5 4 4 2" xfId="17526" xr:uid="{00000000-0005-0000-0000-0000C5440000}"/>
    <cellStyle name="Normal 2 3 5 4 4 2 2" xfId="17527" xr:uid="{00000000-0005-0000-0000-0000C6440000}"/>
    <cellStyle name="Normal 2 3 5 4 4 2 3" xfId="17528" xr:uid="{00000000-0005-0000-0000-0000C7440000}"/>
    <cellStyle name="Normal 2 3 5 4 4 3" xfId="17529" xr:uid="{00000000-0005-0000-0000-0000C8440000}"/>
    <cellStyle name="Normal 2 3 5 4 4 4" xfId="17530" xr:uid="{00000000-0005-0000-0000-0000C9440000}"/>
    <cellStyle name="Normal 2 3 5 4 5" xfId="17531" xr:uid="{00000000-0005-0000-0000-0000CA440000}"/>
    <cellStyle name="Normal 2 3 5 4 5 2" xfId="17532" xr:uid="{00000000-0005-0000-0000-0000CB440000}"/>
    <cellStyle name="Normal 2 3 5 4 5 3" xfId="17533" xr:uid="{00000000-0005-0000-0000-0000CC440000}"/>
    <cellStyle name="Normal 2 3 5 4 6" xfId="17534" xr:uid="{00000000-0005-0000-0000-0000CD440000}"/>
    <cellStyle name="Normal 2 3 5 4 6 2" xfId="17535" xr:uid="{00000000-0005-0000-0000-0000CE440000}"/>
    <cellStyle name="Normal 2 3 5 4 6 3" xfId="17536" xr:uid="{00000000-0005-0000-0000-0000CF440000}"/>
    <cellStyle name="Normal 2 3 5 4 7" xfId="17537" xr:uid="{00000000-0005-0000-0000-0000D0440000}"/>
    <cellStyle name="Normal 2 3 5 4 8" xfId="17538" xr:uid="{00000000-0005-0000-0000-0000D1440000}"/>
    <cellStyle name="Normal 2 3 5 5" xfId="17539" xr:uid="{00000000-0005-0000-0000-0000D2440000}"/>
    <cellStyle name="Normal 2 3 5 5 2" xfId="17540" xr:uid="{00000000-0005-0000-0000-0000D3440000}"/>
    <cellStyle name="Normal 2 3 5 5 2 2" xfId="17541" xr:uid="{00000000-0005-0000-0000-0000D4440000}"/>
    <cellStyle name="Normal 2 3 5 5 2 2 2" xfId="17542" xr:uid="{00000000-0005-0000-0000-0000D5440000}"/>
    <cellStyle name="Normal 2 3 5 5 2 2 2 2" xfId="17543" xr:uid="{00000000-0005-0000-0000-0000D6440000}"/>
    <cellStyle name="Normal 2 3 5 5 2 2 2 3" xfId="17544" xr:uid="{00000000-0005-0000-0000-0000D7440000}"/>
    <cellStyle name="Normal 2 3 5 5 2 2 3" xfId="17545" xr:uid="{00000000-0005-0000-0000-0000D8440000}"/>
    <cellStyle name="Normal 2 3 5 5 2 2 4" xfId="17546" xr:uid="{00000000-0005-0000-0000-0000D9440000}"/>
    <cellStyle name="Normal 2 3 5 5 2 3" xfId="17547" xr:uid="{00000000-0005-0000-0000-0000DA440000}"/>
    <cellStyle name="Normal 2 3 5 5 2 3 2" xfId="17548" xr:uid="{00000000-0005-0000-0000-0000DB440000}"/>
    <cellStyle name="Normal 2 3 5 5 2 3 3" xfId="17549" xr:uid="{00000000-0005-0000-0000-0000DC440000}"/>
    <cellStyle name="Normal 2 3 5 5 2 4" xfId="17550" xr:uid="{00000000-0005-0000-0000-0000DD440000}"/>
    <cellStyle name="Normal 2 3 5 5 2 4 2" xfId="17551" xr:uid="{00000000-0005-0000-0000-0000DE440000}"/>
    <cellStyle name="Normal 2 3 5 5 2 4 3" xfId="17552" xr:uid="{00000000-0005-0000-0000-0000DF440000}"/>
    <cellStyle name="Normal 2 3 5 5 2 5" xfId="17553" xr:uid="{00000000-0005-0000-0000-0000E0440000}"/>
    <cellStyle name="Normal 2 3 5 5 2 6" xfId="17554" xr:uid="{00000000-0005-0000-0000-0000E1440000}"/>
    <cellStyle name="Normal 2 3 5 5 3" xfId="17555" xr:uid="{00000000-0005-0000-0000-0000E2440000}"/>
    <cellStyle name="Normal 2 3 5 5 3 2" xfId="17556" xr:uid="{00000000-0005-0000-0000-0000E3440000}"/>
    <cellStyle name="Normal 2 3 5 5 3 2 2" xfId="17557" xr:uid="{00000000-0005-0000-0000-0000E4440000}"/>
    <cellStyle name="Normal 2 3 5 5 3 2 3" xfId="17558" xr:uid="{00000000-0005-0000-0000-0000E5440000}"/>
    <cellStyle name="Normal 2 3 5 5 3 3" xfId="17559" xr:uid="{00000000-0005-0000-0000-0000E6440000}"/>
    <cellStyle name="Normal 2 3 5 5 3 4" xfId="17560" xr:uid="{00000000-0005-0000-0000-0000E7440000}"/>
    <cellStyle name="Normal 2 3 5 5 4" xfId="17561" xr:uid="{00000000-0005-0000-0000-0000E8440000}"/>
    <cellStyle name="Normal 2 3 5 5 4 2" xfId="17562" xr:uid="{00000000-0005-0000-0000-0000E9440000}"/>
    <cellStyle name="Normal 2 3 5 5 4 3" xfId="17563" xr:uid="{00000000-0005-0000-0000-0000EA440000}"/>
    <cellStyle name="Normal 2 3 5 5 5" xfId="17564" xr:uid="{00000000-0005-0000-0000-0000EB440000}"/>
    <cellStyle name="Normal 2 3 5 5 5 2" xfId="17565" xr:uid="{00000000-0005-0000-0000-0000EC440000}"/>
    <cellStyle name="Normal 2 3 5 5 5 3" xfId="17566" xr:uid="{00000000-0005-0000-0000-0000ED440000}"/>
    <cellStyle name="Normal 2 3 5 5 6" xfId="17567" xr:uid="{00000000-0005-0000-0000-0000EE440000}"/>
    <cellStyle name="Normal 2 3 5 5 7" xfId="17568" xr:uid="{00000000-0005-0000-0000-0000EF440000}"/>
    <cellStyle name="Normal 2 3 5 6" xfId="17569" xr:uid="{00000000-0005-0000-0000-0000F0440000}"/>
    <cellStyle name="Normal 2 3 5 6 2" xfId="17570" xr:uid="{00000000-0005-0000-0000-0000F1440000}"/>
    <cellStyle name="Normal 2 3 5 6 2 2" xfId="17571" xr:uid="{00000000-0005-0000-0000-0000F2440000}"/>
    <cellStyle name="Normal 2 3 5 6 2 2 2" xfId="17572" xr:uid="{00000000-0005-0000-0000-0000F3440000}"/>
    <cellStyle name="Normal 2 3 5 6 2 2 3" xfId="17573" xr:uid="{00000000-0005-0000-0000-0000F4440000}"/>
    <cellStyle name="Normal 2 3 5 6 2 3" xfId="17574" xr:uid="{00000000-0005-0000-0000-0000F5440000}"/>
    <cellStyle name="Normal 2 3 5 6 2 4" xfId="17575" xr:uid="{00000000-0005-0000-0000-0000F6440000}"/>
    <cellStyle name="Normal 2 3 5 6 3" xfId="17576" xr:uid="{00000000-0005-0000-0000-0000F7440000}"/>
    <cellStyle name="Normal 2 3 5 6 3 2" xfId="17577" xr:uid="{00000000-0005-0000-0000-0000F8440000}"/>
    <cellStyle name="Normal 2 3 5 6 3 3" xfId="17578" xr:uid="{00000000-0005-0000-0000-0000F9440000}"/>
    <cellStyle name="Normal 2 3 5 6 4" xfId="17579" xr:uid="{00000000-0005-0000-0000-0000FA440000}"/>
    <cellStyle name="Normal 2 3 5 6 4 2" xfId="17580" xr:uid="{00000000-0005-0000-0000-0000FB440000}"/>
    <cellStyle name="Normal 2 3 5 6 4 3" xfId="17581" xr:uid="{00000000-0005-0000-0000-0000FC440000}"/>
    <cellStyle name="Normal 2 3 5 6 5" xfId="17582" xr:uid="{00000000-0005-0000-0000-0000FD440000}"/>
    <cellStyle name="Normal 2 3 5 6 6" xfId="17583" xr:uid="{00000000-0005-0000-0000-0000FE440000}"/>
    <cellStyle name="Normal 2 3 5 7" xfId="17584" xr:uid="{00000000-0005-0000-0000-0000FF440000}"/>
    <cellStyle name="Normal 2 3 5 7 2" xfId="17585" xr:uid="{00000000-0005-0000-0000-000000450000}"/>
    <cellStyle name="Normal 2 3 5 7 2 2" xfId="17586" xr:uid="{00000000-0005-0000-0000-000001450000}"/>
    <cellStyle name="Normal 2 3 5 7 2 3" xfId="17587" xr:uid="{00000000-0005-0000-0000-000002450000}"/>
    <cellStyle name="Normal 2 3 5 7 3" xfId="17588" xr:uid="{00000000-0005-0000-0000-000003450000}"/>
    <cellStyle name="Normal 2 3 5 7 4" xfId="17589" xr:uid="{00000000-0005-0000-0000-000004450000}"/>
    <cellStyle name="Normal 2 3 5 8" xfId="17590" xr:uid="{00000000-0005-0000-0000-000005450000}"/>
    <cellStyle name="Normal 2 3 5 8 2" xfId="17591" xr:uid="{00000000-0005-0000-0000-000006450000}"/>
    <cellStyle name="Normal 2 3 5 8 3" xfId="17592" xr:uid="{00000000-0005-0000-0000-000007450000}"/>
    <cellStyle name="Normal 2 3 5 9" xfId="17593" xr:uid="{00000000-0005-0000-0000-000008450000}"/>
    <cellStyle name="Normal 2 3 5 9 2" xfId="17594" xr:uid="{00000000-0005-0000-0000-000009450000}"/>
    <cellStyle name="Normal 2 3 5 9 3" xfId="17595" xr:uid="{00000000-0005-0000-0000-00000A450000}"/>
    <cellStyle name="Normal 2 3 6" xfId="17596" xr:uid="{00000000-0005-0000-0000-00000B450000}"/>
    <cellStyle name="Normal 2 3 6 2" xfId="17597" xr:uid="{00000000-0005-0000-0000-00000C450000}"/>
    <cellStyle name="Normal 2 3 6 2 2" xfId="17598" xr:uid="{00000000-0005-0000-0000-00000D450000}"/>
    <cellStyle name="Normal 2 3 6 2 2 2" xfId="17599" xr:uid="{00000000-0005-0000-0000-00000E450000}"/>
    <cellStyle name="Normal 2 3 6 2 2 2 2" xfId="17600" xr:uid="{00000000-0005-0000-0000-00000F450000}"/>
    <cellStyle name="Normal 2 3 6 2 2 2 2 2" xfId="17601" xr:uid="{00000000-0005-0000-0000-000010450000}"/>
    <cellStyle name="Normal 2 3 6 2 2 2 2 3" xfId="17602" xr:uid="{00000000-0005-0000-0000-000011450000}"/>
    <cellStyle name="Normal 2 3 6 2 2 2 3" xfId="17603" xr:uid="{00000000-0005-0000-0000-000012450000}"/>
    <cellStyle name="Normal 2 3 6 2 2 2 4" xfId="17604" xr:uid="{00000000-0005-0000-0000-000013450000}"/>
    <cellStyle name="Normal 2 3 6 2 2 3" xfId="17605" xr:uid="{00000000-0005-0000-0000-000014450000}"/>
    <cellStyle name="Normal 2 3 6 2 2 3 2" xfId="17606" xr:uid="{00000000-0005-0000-0000-000015450000}"/>
    <cellStyle name="Normal 2 3 6 2 2 3 3" xfId="17607" xr:uid="{00000000-0005-0000-0000-000016450000}"/>
    <cellStyle name="Normal 2 3 6 2 2 4" xfId="17608" xr:uid="{00000000-0005-0000-0000-000017450000}"/>
    <cellStyle name="Normal 2 3 6 2 2 4 2" xfId="17609" xr:uid="{00000000-0005-0000-0000-000018450000}"/>
    <cellStyle name="Normal 2 3 6 2 2 4 3" xfId="17610" xr:uid="{00000000-0005-0000-0000-000019450000}"/>
    <cellStyle name="Normal 2 3 6 2 2 5" xfId="17611" xr:uid="{00000000-0005-0000-0000-00001A450000}"/>
    <cellStyle name="Normal 2 3 6 2 2 6" xfId="17612" xr:uid="{00000000-0005-0000-0000-00001B450000}"/>
    <cellStyle name="Normal 2 3 6 2 3" xfId="17613" xr:uid="{00000000-0005-0000-0000-00001C450000}"/>
    <cellStyle name="Normal 2 3 6 2 3 2" xfId="17614" xr:uid="{00000000-0005-0000-0000-00001D450000}"/>
    <cellStyle name="Normal 2 3 6 2 3 2 2" xfId="17615" xr:uid="{00000000-0005-0000-0000-00001E450000}"/>
    <cellStyle name="Normal 2 3 6 2 3 2 3" xfId="17616" xr:uid="{00000000-0005-0000-0000-00001F450000}"/>
    <cellStyle name="Normal 2 3 6 2 3 3" xfId="17617" xr:uid="{00000000-0005-0000-0000-000020450000}"/>
    <cellStyle name="Normal 2 3 6 2 3 4" xfId="17618" xr:uid="{00000000-0005-0000-0000-000021450000}"/>
    <cellStyle name="Normal 2 3 6 2 4" xfId="17619" xr:uid="{00000000-0005-0000-0000-000022450000}"/>
    <cellStyle name="Normal 2 3 6 2 4 2" xfId="17620" xr:uid="{00000000-0005-0000-0000-000023450000}"/>
    <cellStyle name="Normal 2 3 6 2 4 3" xfId="17621" xr:uid="{00000000-0005-0000-0000-000024450000}"/>
    <cellStyle name="Normal 2 3 6 2 5" xfId="17622" xr:uid="{00000000-0005-0000-0000-000025450000}"/>
    <cellStyle name="Normal 2 3 6 2 5 2" xfId="17623" xr:uid="{00000000-0005-0000-0000-000026450000}"/>
    <cellStyle name="Normal 2 3 6 2 5 3" xfId="17624" xr:uid="{00000000-0005-0000-0000-000027450000}"/>
    <cellStyle name="Normal 2 3 6 2 6" xfId="17625" xr:uid="{00000000-0005-0000-0000-000028450000}"/>
    <cellStyle name="Normal 2 3 6 2 7" xfId="17626" xr:uid="{00000000-0005-0000-0000-000029450000}"/>
    <cellStyle name="Normal 2 3 6 3" xfId="17627" xr:uid="{00000000-0005-0000-0000-00002A450000}"/>
    <cellStyle name="Normal 2 3 6 3 2" xfId="17628" xr:uid="{00000000-0005-0000-0000-00002B450000}"/>
    <cellStyle name="Normal 2 3 6 3 2 2" xfId="17629" xr:uid="{00000000-0005-0000-0000-00002C450000}"/>
    <cellStyle name="Normal 2 3 6 3 2 2 2" xfId="17630" xr:uid="{00000000-0005-0000-0000-00002D450000}"/>
    <cellStyle name="Normal 2 3 6 3 2 2 3" xfId="17631" xr:uid="{00000000-0005-0000-0000-00002E450000}"/>
    <cellStyle name="Normal 2 3 6 3 2 3" xfId="17632" xr:uid="{00000000-0005-0000-0000-00002F450000}"/>
    <cellStyle name="Normal 2 3 6 3 2 4" xfId="17633" xr:uid="{00000000-0005-0000-0000-000030450000}"/>
    <cellStyle name="Normal 2 3 6 3 3" xfId="17634" xr:uid="{00000000-0005-0000-0000-000031450000}"/>
    <cellStyle name="Normal 2 3 6 3 3 2" xfId="17635" xr:uid="{00000000-0005-0000-0000-000032450000}"/>
    <cellStyle name="Normal 2 3 6 3 3 3" xfId="17636" xr:uid="{00000000-0005-0000-0000-000033450000}"/>
    <cellStyle name="Normal 2 3 6 3 4" xfId="17637" xr:uid="{00000000-0005-0000-0000-000034450000}"/>
    <cellStyle name="Normal 2 3 6 3 4 2" xfId="17638" xr:uid="{00000000-0005-0000-0000-000035450000}"/>
    <cellStyle name="Normal 2 3 6 3 4 3" xfId="17639" xr:uid="{00000000-0005-0000-0000-000036450000}"/>
    <cellStyle name="Normal 2 3 6 3 5" xfId="17640" xr:uid="{00000000-0005-0000-0000-000037450000}"/>
    <cellStyle name="Normal 2 3 6 3 6" xfId="17641" xr:uid="{00000000-0005-0000-0000-000038450000}"/>
    <cellStyle name="Normal 2 3 6 4" xfId="17642" xr:uid="{00000000-0005-0000-0000-000039450000}"/>
    <cellStyle name="Normal 2 3 6 4 2" xfId="17643" xr:uid="{00000000-0005-0000-0000-00003A450000}"/>
    <cellStyle name="Normal 2 3 6 4 2 2" xfId="17644" xr:uid="{00000000-0005-0000-0000-00003B450000}"/>
    <cellStyle name="Normal 2 3 6 4 2 3" xfId="17645" xr:uid="{00000000-0005-0000-0000-00003C450000}"/>
    <cellStyle name="Normal 2 3 6 4 3" xfId="17646" xr:uid="{00000000-0005-0000-0000-00003D450000}"/>
    <cellStyle name="Normal 2 3 6 4 4" xfId="17647" xr:uid="{00000000-0005-0000-0000-00003E450000}"/>
    <cellStyle name="Normal 2 3 6 5" xfId="17648" xr:uid="{00000000-0005-0000-0000-00003F450000}"/>
    <cellStyle name="Normal 2 3 6 5 2" xfId="17649" xr:uid="{00000000-0005-0000-0000-000040450000}"/>
    <cellStyle name="Normal 2 3 6 5 3" xfId="17650" xr:uid="{00000000-0005-0000-0000-000041450000}"/>
    <cellStyle name="Normal 2 3 6 6" xfId="17651" xr:uid="{00000000-0005-0000-0000-000042450000}"/>
    <cellStyle name="Normal 2 3 6 6 2" xfId="17652" xr:uid="{00000000-0005-0000-0000-000043450000}"/>
    <cellStyle name="Normal 2 3 6 6 3" xfId="17653" xr:uid="{00000000-0005-0000-0000-000044450000}"/>
    <cellStyle name="Normal 2 3 6 7" xfId="17654" xr:uid="{00000000-0005-0000-0000-000045450000}"/>
    <cellStyle name="Normal 2 3 6 8" xfId="17655" xr:uid="{00000000-0005-0000-0000-000046450000}"/>
    <cellStyle name="Normal 2 3 7" xfId="17656" xr:uid="{00000000-0005-0000-0000-000047450000}"/>
    <cellStyle name="Normal 2 3 7 2" xfId="17657" xr:uid="{00000000-0005-0000-0000-000048450000}"/>
    <cellStyle name="Normal 2 3 7 2 2" xfId="17658" xr:uid="{00000000-0005-0000-0000-000049450000}"/>
    <cellStyle name="Normal 2 3 7 2 2 2" xfId="17659" xr:uid="{00000000-0005-0000-0000-00004A450000}"/>
    <cellStyle name="Normal 2 3 7 2 2 2 2" xfId="17660" xr:uid="{00000000-0005-0000-0000-00004B450000}"/>
    <cellStyle name="Normal 2 3 7 2 2 2 2 2" xfId="17661" xr:uid="{00000000-0005-0000-0000-00004C450000}"/>
    <cellStyle name="Normal 2 3 7 2 2 2 2 3" xfId="17662" xr:uid="{00000000-0005-0000-0000-00004D450000}"/>
    <cellStyle name="Normal 2 3 7 2 2 2 3" xfId="17663" xr:uid="{00000000-0005-0000-0000-00004E450000}"/>
    <cellStyle name="Normal 2 3 7 2 2 2 4" xfId="17664" xr:uid="{00000000-0005-0000-0000-00004F450000}"/>
    <cellStyle name="Normal 2 3 7 2 2 3" xfId="17665" xr:uid="{00000000-0005-0000-0000-000050450000}"/>
    <cellStyle name="Normal 2 3 7 2 2 3 2" xfId="17666" xr:uid="{00000000-0005-0000-0000-000051450000}"/>
    <cellStyle name="Normal 2 3 7 2 2 3 3" xfId="17667" xr:uid="{00000000-0005-0000-0000-000052450000}"/>
    <cellStyle name="Normal 2 3 7 2 2 4" xfId="17668" xr:uid="{00000000-0005-0000-0000-000053450000}"/>
    <cellStyle name="Normal 2 3 7 2 2 4 2" xfId="17669" xr:uid="{00000000-0005-0000-0000-000054450000}"/>
    <cellStyle name="Normal 2 3 7 2 2 4 3" xfId="17670" xr:uid="{00000000-0005-0000-0000-000055450000}"/>
    <cellStyle name="Normal 2 3 7 2 2 5" xfId="17671" xr:uid="{00000000-0005-0000-0000-000056450000}"/>
    <cellStyle name="Normal 2 3 7 2 2 6" xfId="17672" xr:uid="{00000000-0005-0000-0000-000057450000}"/>
    <cellStyle name="Normal 2 3 7 2 3" xfId="17673" xr:uid="{00000000-0005-0000-0000-000058450000}"/>
    <cellStyle name="Normal 2 3 7 2 3 2" xfId="17674" xr:uid="{00000000-0005-0000-0000-000059450000}"/>
    <cellStyle name="Normal 2 3 7 2 3 2 2" xfId="17675" xr:uid="{00000000-0005-0000-0000-00005A450000}"/>
    <cellStyle name="Normal 2 3 7 2 3 2 3" xfId="17676" xr:uid="{00000000-0005-0000-0000-00005B450000}"/>
    <cellStyle name="Normal 2 3 7 2 3 3" xfId="17677" xr:uid="{00000000-0005-0000-0000-00005C450000}"/>
    <cellStyle name="Normal 2 3 7 2 3 4" xfId="17678" xr:uid="{00000000-0005-0000-0000-00005D450000}"/>
    <cellStyle name="Normal 2 3 7 2 4" xfId="17679" xr:uid="{00000000-0005-0000-0000-00005E450000}"/>
    <cellStyle name="Normal 2 3 7 2 4 2" xfId="17680" xr:uid="{00000000-0005-0000-0000-00005F450000}"/>
    <cellStyle name="Normal 2 3 7 2 4 3" xfId="17681" xr:uid="{00000000-0005-0000-0000-000060450000}"/>
    <cellStyle name="Normal 2 3 7 2 5" xfId="17682" xr:uid="{00000000-0005-0000-0000-000061450000}"/>
    <cellStyle name="Normal 2 3 7 2 5 2" xfId="17683" xr:uid="{00000000-0005-0000-0000-000062450000}"/>
    <cellStyle name="Normal 2 3 7 2 5 3" xfId="17684" xr:uid="{00000000-0005-0000-0000-000063450000}"/>
    <cellStyle name="Normal 2 3 7 2 6" xfId="17685" xr:uid="{00000000-0005-0000-0000-000064450000}"/>
    <cellStyle name="Normal 2 3 7 2 7" xfId="17686" xr:uid="{00000000-0005-0000-0000-000065450000}"/>
    <cellStyle name="Normal 2 3 7 3" xfId="17687" xr:uid="{00000000-0005-0000-0000-000066450000}"/>
    <cellStyle name="Normal 2 3 7 3 2" xfId="17688" xr:uid="{00000000-0005-0000-0000-000067450000}"/>
    <cellStyle name="Normal 2 3 7 3 2 2" xfId="17689" xr:uid="{00000000-0005-0000-0000-000068450000}"/>
    <cellStyle name="Normal 2 3 7 3 2 2 2" xfId="17690" xr:uid="{00000000-0005-0000-0000-000069450000}"/>
    <cellStyle name="Normal 2 3 7 3 2 2 3" xfId="17691" xr:uid="{00000000-0005-0000-0000-00006A450000}"/>
    <cellStyle name="Normal 2 3 7 3 2 3" xfId="17692" xr:uid="{00000000-0005-0000-0000-00006B450000}"/>
    <cellStyle name="Normal 2 3 7 3 2 4" xfId="17693" xr:uid="{00000000-0005-0000-0000-00006C450000}"/>
    <cellStyle name="Normal 2 3 7 3 3" xfId="17694" xr:uid="{00000000-0005-0000-0000-00006D450000}"/>
    <cellStyle name="Normal 2 3 7 3 3 2" xfId="17695" xr:uid="{00000000-0005-0000-0000-00006E450000}"/>
    <cellStyle name="Normal 2 3 7 3 3 3" xfId="17696" xr:uid="{00000000-0005-0000-0000-00006F450000}"/>
    <cellStyle name="Normal 2 3 7 3 4" xfId="17697" xr:uid="{00000000-0005-0000-0000-000070450000}"/>
    <cellStyle name="Normal 2 3 7 3 4 2" xfId="17698" xr:uid="{00000000-0005-0000-0000-000071450000}"/>
    <cellStyle name="Normal 2 3 7 3 4 3" xfId="17699" xr:uid="{00000000-0005-0000-0000-000072450000}"/>
    <cellStyle name="Normal 2 3 7 3 5" xfId="17700" xr:uid="{00000000-0005-0000-0000-000073450000}"/>
    <cellStyle name="Normal 2 3 7 3 6" xfId="17701" xr:uid="{00000000-0005-0000-0000-000074450000}"/>
    <cellStyle name="Normal 2 3 7 4" xfId="17702" xr:uid="{00000000-0005-0000-0000-000075450000}"/>
    <cellStyle name="Normal 2 3 7 4 2" xfId="17703" xr:uid="{00000000-0005-0000-0000-000076450000}"/>
    <cellStyle name="Normal 2 3 7 4 2 2" xfId="17704" xr:uid="{00000000-0005-0000-0000-000077450000}"/>
    <cellStyle name="Normal 2 3 7 4 2 3" xfId="17705" xr:uid="{00000000-0005-0000-0000-000078450000}"/>
    <cellStyle name="Normal 2 3 7 4 3" xfId="17706" xr:uid="{00000000-0005-0000-0000-000079450000}"/>
    <cellStyle name="Normal 2 3 7 4 4" xfId="17707" xr:uid="{00000000-0005-0000-0000-00007A450000}"/>
    <cellStyle name="Normal 2 3 7 5" xfId="17708" xr:uid="{00000000-0005-0000-0000-00007B450000}"/>
    <cellStyle name="Normal 2 3 7 5 2" xfId="17709" xr:uid="{00000000-0005-0000-0000-00007C450000}"/>
    <cellStyle name="Normal 2 3 7 5 3" xfId="17710" xr:uid="{00000000-0005-0000-0000-00007D450000}"/>
    <cellStyle name="Normal 2 3 7 6" xfId="17711" xr:uid="{00000000-0005-0000-0000-00007E450000}"/>
    <cellStyle name="Normal 2 3 7 6 2" xfId="17712" xr:uid="{00000000-0005-0000-0000-00007F450000}"/>
    <cellStyle name="Normal 2 3 7 6 3" xfId="17713" xr:uid="{00000000-0005-0000-0000-000080450000}"/>
    <cellStyle name="Normal 2 3 7 7" xfId="17714" xr:uid="{00000000-0005-0000-0000-000081450000}"/>
    <cellStyle name="Normal 2 3 7 8" xfId="17715" xr:uid="{00000000-0005-0000-0000-000082450000}"/>
    <cellStyle name="Normal 2 3 8" xfId="17716" xr:uid="{00000000-0005-0000-0000-000083450000}"/>
    <cellStyle name="Normal 2 3 8 2" xfId="17717" xr:uid="{00000000-0005-0000-0000-000084450000}"/>
    <cellStyle name="Normal 2 3 8 2 2" xfId="17718" xr:uid="{00000000-0005-0000-0000-000085450000}"/>
    <cellStyle name="Normal 2 3 8 2 2 2" xfId="17719" xr:uid="{00000000-0005-0000-0000-000086450000}"/>
    <cellStyle name="Normal 2 3 8 2 2 2 2" xfId="17720" xr:uid="{00000000-0005-0000-0000-000087450000}"/>
    <cellStyle name="Normal 2 3 8 2 2 2 2 2" xfId="17721" xr:uid="{00000000-0005-0000-0000-000088450000}"/>
    <cellStyle name="Normal 2 3 8 2 2 2 2 3" xfId="17722" xr:uid="{00000000-0005-0000-0000-000089450000}"/>
    <cellStyle name="Normal 2 3 8 2 2 2 3" xfId="17723" xr:uid="{00000000-0005-0000-0000-00008A450000}"/>
    <cellStyle name="Normal 2 3 8 2 2 2 4" xfId="17724" xr:uid="{00000000-0005-0000-0000-00008B450000}"/>
    <cellStyle name="Normal 2 3 8 2 2 3" xfId="17725" xr:uid="{00000000-0005-0000-0000-00008C450000}"/>
    <cellStyle name="Normal 2 3 8 2 2 3 2" xfId="17726" xr:uid="{00000000-0005-0000-0000-00008D450000}"/>
    <cellStyle name="Normal 2 3 8 2 2 3 3" xfId="17727" xr:uid="{00000000-0005-0000-0000-00008E450000}"/>
    <cellStyle name="Normal 2 3 8 2 2 4" xfId="17728" xr:uid="{00000000-0005-0000-0000-00008F450000}"/>
    <cellStyle name="Normal 2 3 8 2 2 4 2" xfId="17729" xr:uid="{00000000-0005-0000-0000-000090450000}"/>
    <cellStyle name="Normal 2 3 8 2 2 4 3" xfId="17730" xr:uid="{00000000-0005-0000-0000-000091450000}"/>
    <cellStyle name="Normal 2 3 8 2 2 5" xfId="17731" xr:uid="{00000000-0005-0000-0000-000092450000}"/>
    <cellStyle name="Normal 2 3 8 2 2 6" xfId="17732" xr:uid="{00000000-0005-0000-0000-000093450000}"/>
    <cellStyle name="Normal 2 3 8 2 3" xfId="17733" xr:uid="{00000000-0005-0000-0000-000094450000}"/>
    <cellStyle name="Normal 2 3 8 2 3 2" xfId="17734" xr:uid="{00000000-0005-0000-0000-000095450000}"/>
    <cellStyle name="Normal 2 3 8 2 3 2 2" xfId="17735" xr:uid="{00000000-0005-0000-0000-000096450000}"/>
    <cellStyle name="Normal 2 3 8 2 3 2 3" xfId="17736" xr:uid="{00000000-0005-0000-0000-000097450000}"/>
    <cellStyle name="Normal 2 3 8 2 3 3" xfId="17737" xr:uid="{00000000-0005-0000-0000-000098450000}"/>
    <cellStyle name="Normal 2 3 8 2 3 4" xfId="17738" xr:uid="{00000000-0005-0000-0000-000099450000}"/>
    <cellStyle name="Normal 2 3 8 2 4" xfId="17739" xr:uid="{00000000-0005-0000-0000-00009A450000}"/>
    <cellStyle name="Normal 2 3 8 2 4 2" xfId="17740" xr:uid="{00000000-0005-0000-0000-00009B450000}"/>
    <cellStyle name="Normal 2 3 8 2 4 3" xfId="17741" xr:uid="{00000000-0005-0000-0000-00009C450000}"/>
    <cellStyle name="Normal 2 3 8 2 5" xfId="17742" xr:uid="{00000000-0005-0000-0000-00009D450000}"/>
    <cellStyle name="Normal 2 3 8 2 5 2" xfId="17743" xr:uid="{00000000-0005-0000-0000-00009E450000}"/>
    <cellStyle name="Normal 2 3 8 2 5 3" xfId="17744" xr:uid="{00000000-0005-0000-0000-00009F450000}"/>
    <cellStyle name="Normal 2 3 8 2 6" xfId="17745" xr:uid="{00000000-0005-0000-0000-0000A0450000}"/>
    <cellStyle name="Normal 2 3 8 2 7" xfId="17746" xr:uid="{00000000-0005-0000-0000-0000A1450000}"/>
    <cellStyle name="Normal 2 3 8 3" xfId="17747" xr:uid="{00000000-0005-0000-0000-0000A2450000}"/>
    <cellStyle name="Normal 2 3 8 3 2" xfId="17748" xr:uid="{00000000-0005-0000-0000-0000A3450000}"/>
    <cellStyle name="Normal 2 3 8 3 2 2" xfId="17749" xr:uid="{00000000-0005-0000-0000-0000A4450000}"/>
    <cellStyle name="Normal 2 3 8 3 2 2 2" xfId="17750" xr:uid="{00000000-0005-0000-0000-0000A5450000}"/>
    <cellStyle name="Normal 2 3 8 3 2 2 3" xfId="17751" xr:uid="{00000000-0005-0000-0000-0000A6450000}"/>
    <cellStyle name="Normal 2 3 8 3 2 3" xfId="17752" xr:uid="{00000000-0005-0000-0000-0000A7450000}"/>
    <cellStyle name="Normal 2 3 8 3 2 4" xfId="17753" xr:uid="{00000000-0005-0000-0000-0000A8450000}"/>
    <cellStyle name="Normal 2 3 8 3 3" xfId="17754" xr:uid="{00000000-0005-0000-0000-0000A9450000}"/>
    <cellStyle name="Normal 2 3 8 3 3 2" xfId="17755" xr:uid="{00000000-0005-0000-0000-0000AA450000}"/>
    <cellStyle name="Normal 2 3 8 3 3 3" xfId="17756" xr:uid="{00000000-0005-0000-0000-0000AB450000}"/>
    <cellStyle name="Normal 2 3 8 3 4" xfId="17757" xr:uid="{00000000-0005-0000-0000-0000AC450000}"/>
    <cellStyle name="Normal 2 3 8 3 4 2" xfId="17758" xr:uid="{00000000-0005-0000-0000-0000AD450000}"/>
    <cellStyle name="Normal 2 3 8 3 4 3" xfId="17759" xr:uid="{00000000-0005-0000-0000-0000AE450000}"/>
    <cellStyle name="Normal 2 3 8 3 5" xfId="17760" xr:uid="{00000000-0005-0000-0000-0000AF450000}"/>
    <cellStyle name="Normal 2 3 8 3 6" xfId="17761" xr:uid="{00000000-0005-0000-0000-0000B0450000}"/>
    <cellStyle name="Normal 2 3 8 4" xfId="17762" xr:uid="{00000000-0005-0000-0000-0000B1450000}"/>
    <cellStyle name="Normal 2 3 8 4 2" xfId="17763" xr:uid="{00000000-0005-0000-0000-0000B2450000}"/>
    <cellStyle name="Normal 2 3 8 4 2 2" xfId="17764" xr:uid="{00000000-0005-0000-0000-0000B3450000}"/>
    <cellStyle name="Normal 2 3 8 4 2 3" xfId="17765" xr:uid="{00000000-0005-0000-0000-0000B4450000}"/>
    <cellStyle name="Normal 2 3 8 4 3" xfId="17766" xr:uid="{00000000-0005-0000-0000-0000B5450000}"/>
    <cellStyle name="Normal 2 3 8 4 4" xfId="17767" xr:uid="{00000000-0005-0000-0000-0000B6450000}"/>
    <cellStyle name="Normal 2 3 8 5" xfId="17768" xr:uid="{00000000-0005-0000-0000-0000B7450000}"/>
    <cellStyle name="Normal 2 3 8 5 2" xfId="17769" xr:uid="{00000000-0005-0000-0000-0000B8450000}"/>
    <cellStyle name="Normal 2 3 8 5 3" xfId="17770" xr:uid="{00000000-0005-0000-0000-0000B9450000}"/>
    <cellStyle name="Normal 2 3 8 6" xfId="17771" xr:uid="{00000000-0005-0000-0000-0000BA450000}"/>
    <cellStyle name="Normal 2 3 8 6 2" xfId="17772" xr:uid="{00000000-0005-0000-0000-0000BB450000}"/>
    <cellStyle name="Normal 2 3 8 6 3" xfId="17773" xr:uid="{00000000-0005-0000-0000-0000BC450000}"/>
    <cellStyle name="Normal 2 3 8 7" xfId="17774" xr:uid="{00000000-0005-0000-0000-0000BD450000}"/>
    <cellStyle name="Normal 2 3 8 8" xfId="17775" xr:uid="{00000000-0005-0000-0000-0000BE450000}"/>
    <cellStyle name="Normal 2 3 9" xfId="17776" xr:uid="{00000000-0005-0000-0000-0000BF450000}"/>
    <cellStyle name="Normal 2 3 9 2" xfId="17777" xr:uid="{00000000-0005-0000-0000-0000C0450000}"/>
    <cellStyle name="Normal 2 3 9 2 2" xfId="17778" xr:uid="{00000000-0005-0000-0000-0000C1450000}"/>
    <cellStyle name="Normal 2 3 9 2 2 2" xfId="17779" xr:uid="{00000000-0005-0000-0000-0000C2450000}"/>
    <cellStyle name="Normal 2 3 9 2 2 2 2" xfId="17780" xr:uid="{00000000-0005-0000-0000-0000C3450000}"/>
    <cellStyle name="Normal 2 3 9 2 2 2 3" xfId="17781" xr:uid="{00000000-0005-0000-0000-0000C4450000}"/>
    <cellStyle name="Normal 2 3 9 2 2 3" xfId="17782" xr:uid="{00000000-0005-0000-0000-0000C5450000}"/>
    <cellStyle name="Normal 2 3 9 2 2 4" xfId="17783" xr:uid="{00000000-0005-0000-0000-0000C6450000}"/>
    <cellStyle name="Normal 2 3 9 2 3" xfId="17784" xr:uid="{00000000-0005-0000-0000-0000C7450000}"/>
    <cellStyle name="Normal 2 3 9 2 3 2" xfId="17785" xr:uid="{00000000-0005-0000-0000-0000C8450000}"/>
    <cellStyle name="Normal 2 3 9 2 3 3" xfId="17786" xr:uid="{00000000-0005-0000-0000-0000C9450000}"/>
    <cellStyle name="Normal 2 3 9 2 4" xfId="17787" xr:uid="{00000000-0005-0000-0000-0000CA450000}"/>
    <cellStyle name="Normal 2 3 9 2 4 2" xfId="17788" xr:uid="{00000000-0005-0000-0000-0000CB450000}"/>
    <cellStyle name="Normal 2 3 9 2 4 3" xfId="17789" xr:uid="{00000000-0005-0000-0000-0000CC450000}"/>
    <cellStyle name="Normal 2 3 9 2 5" xfId="17790" xr:uid="{00000000-0005-0000-0000-0000CD450000}"/>
    <cellStyle name="Normal 2 3 9 2 6" xfId="17791" xr:uid="{00000000-0005-0000-0000-0000CE450000}"/>
    <cellStyle name="Normal 2 3 9 3" xfId="17792" xr:uid="{00000000-0005-0000-0000-0000CF450000}"/>
    <cellStyle name="Normal 2 3 9 3 2" xfId="17793" xr:uid="{00000000-0005-0000-0000-0000D0450000}"/>
    <cellStyle name="Normal 2 3 9 3 2 2" xfId="17794" xr:uid="{00000000-0005-0000-0000-0000D1450000}"/>
    <cellStyle name="Normal 2 3 9 3 2 3" xfId="17795" xr:uid="{00000000-0005-0000-0000-0000D2450000}"/>
    <cellStyle name="Normal 2 3 9 3 3" xfId="17796" xr:uid="{00000000-0005-0000-0000-0000D3450000}"/>
    <cellStyle name="Normal 2 3 9 3 4" xfId="17797" xr:uid="{00000000-0005-0000-0000-0000D4450000}"/>
    <cellStyle name="Normal 2 3 9 4" xfId="17798" xr:uid="{00000000-0005-0000-0000-0000D5450000}"/>
    <cellStyle name="Normal 2 3 9 4 2" xfId="17799" xr:uid="{00000000-0005-0000-0000-0000D6450000}"/>
    <cellStyle name="Normal 2 3 9 4 3" xfId="17800" xr:uid="{00000000-0005-0000-0000-0000D7450000}"/>
    <cellStyle name="Normal 2 3 9 5" xfId="17801" xr:uid="{00000000-0005-0000-0000-0000D8450000}"/>
    <cellStyle name="Normal 2 3 9 5 2" xfId="17802" xr:uid="{00000000-0005-0000-0000-0000D9450000}"/>
    <cellStyle name="Normal 2 3 9 5 3" xfId="17803" xr:uid="{00000000-0005-0000-0000-0000DA450000}"/>
    <cellStyle name="Normal 2 3 9 6" xfId="17804" xr:uid="{00000000-0005-0000-0000-0000DB450000}"/>
    <cellStyle name="Normal 2 3 9 7" xfId="17805" xr:uid="{00000000-0005-0000-0000-0000DC450000}"/>
    <cellStyle name="Normal 2 4" xfId="17806" xr:uid="{00000000-0005-0000-0000-0000DD450000}"/>
    <cellStyle name="Normal 2 4 2" xfId="17807" xr:uid="{00000000-0005-0000-0000-0000DE450000}"/>
    <cellStyle name="Normal 2 4 2 2" xfId="17808" xr:uid="{00000000-0005-0000-0000-0000DF450000}"/>
    <cellStyle name="Normal 2 4 2 2 2" xfId="17809" xr:uid="{00000000-0005-0000-0000-0000E0450000}"/>
    <cellStyle name="Normal 2 4 2 2 2 2" xfId="17810" xr:uid="{00000000-0005-0000-0000-0000E1450000}"/>
    <cellStyle name="Normal 2 4 2 2 3" xfId="17811" xr:uid="{00000000-0005-0000-0000-0000E2450000}"/>
    <cellStyle name="Normal 2 4 2 2 4" xfId="17812" xr:uid="{00000000-0005-0000-0000-0000E3450000}"/>
    <cellStyle name="Normal 2 4 2 3" xfId="17813" xr:uid="{00000000-0005-0000-0000-0000E4450000}"/>
    <cellStyle name="Normal 2 4 2 3 2" xfId="17814" xr:uid="{00000000-0005-0000-0000-0000E5450000}"/>
    <cellStyle name="Normal 2 4 2 4" xfId="17815" xr:uid="{00000000-0005-0000-0000-0000E6450000}"/>
    <cellStyle name="Normal 2 4 2 5" xfId="17816" xr:uid="{00000000-0005-0000-0000-0000E7450000}"/>
    <cellStyle name="Normal 2 4 3" xfId="17817" xr:uid="{00000000-0005-0000-0000-0000E8450000}"/>
    <cellStyle name="Normal 2 4 3 2" xfId="17818" xr:uid="{00000000-0005-0000-0000-0000E9450000}"/>
    <cellStyle name="Normal 2 4 3 2 2" xfId="17819" xr:uid="{00000000-0005-0000-0000-0000EA450000}"/>
    <cellStyle name="Normal 2 4 3 3" xfId="17820" xr:uid="{00000000-0005-0000-0000-0000EB450000}"/>
    <cellStyle name="Normal 2 4 3 4" xfId="17821" xr:uid="{00000000-0005-0000-0000-0000EC450000}"/>
    <cellStyle name="Normal 2 4 4" xfId="17822" xr:uid="{00000000-0005-0000-0000-0000ED450000}"/>
    <cellStyle name="Normal 2 4 4 2" xfId="17823" xr:uid="{00000000-0005-0000-0000-0000EE450000}"/>
    <cellStyle name="Normal 2 4 4 2 2" xfId="17824" xr:uid="{00000000-0005-0000-0000-0000EF450000}"/>
    <cellStyle name="Normal 2 4 4 3" xfId="17825" xr:uid="{00000000-0005-0000-0000-0000F0450000}"/>
    <cellStyle name="Normal 2 4 4 4" xfId="17826" xr:uid="{00000000-0005-0000-0000-0000F1450000}"/>
    <cellStyle name="Normal 2 4 5" xfId="17827" xr:uid="{00000000-0005-0000-0000-0000F2450000}"/>
    <cellStyle name="Normal 2 4 5 2" xfId="17828" xr:uid="{00000000-0005-0000-0000-0000F3450000}"/>
    <cellStyle name="Normal 2 4 5 2 2" xfId="17829" xr:uid="{00000000-0005-0000-0000-0000F4450000}"/>
    <cellStyle name="Normal 2 4 5 3" xfId="17830" xr:uid="{00000000-0005-0000-0000-0000F5450000}"/>
    <cellStyle name="Normal 2 4 5 4" xfId="17831" xr:uid="{00000000-0005-0000-0000-0000F6450000}"/>
    <cellStyle name="Normal 2 4 6" xfId="17832" xr:uid="{00000000-0005-0000-0000-0000F7450000}"/>
    <cellStyle name="Normal 2 4 6 2" xfId="17833" xr:uid="{00000000-0005-0000-0000-0000F8450000}"/>
    <cellStyle name="Normal 2 4 7" xfId="17834" xr:uid="{00000000-0005-0000-0000-0000F9450000}"/>
    <cellStyle name="Normal 2 4 8" xfId="17835" xr:uid="{00000000-0005-0000-0000-0000FA450000}"/>
    <cellStyle name="Normal 2 4 9" xfId="17836" xr:uid="{00000000-0005-0000-0000-0000FB450000}"/>
    <cellStyle name="Normal 2 41" xfId="48383" xr:uid="{00000000-0005-0000-0000-0000FC450000}"/>
    <cellStyle name="Normal 2 43" xfId="48384" xr:uid="{00000000-0005-0000-0000-0000FD450000}"/>
    <cellStyle name="Normal 2 5" xfId="17837" xr:uid="{00000000-0005-0000-0000-0000FE450000}"/>
    <cellStyle name="Normal 2 5 10" xfId="17838" xr:uid="{00000000-0005-0000-0000-0000FF450000}"/>
    <cellStyle name="Normal 2 5 10 2" xfId="17839" xr:uid="{00000000-0005-0000-0000-000000460000}"/>
    <cellStyle name="Normal 2 5 10 2 2" xfId="17840" xr:uid="{00000000-0005-0000-0000-000001460000}"/>
    <cellStyle name="Normal 2 5 10 3" xfId="17841" xr:uid="{00000000-0005-0000-0000-000002460000}"/>
    <cellStyle name="Normal 2 5 10 3 2" xfId="17842" xr:uid="{00000000-0005-0000-0000-000003460000}"/>
    <cellStyle name="Normal 2 5 10 4" xfId="17843" xr:uid="{00000000-0005-0000-0000-000004460000}"/>
    <cellStyle name="Normal 2 5 11" xfId="17844" xr:uid="{00000000-0005-0000-0000-000005460000}"/>
    <cellStyle name="Normal 2 5 11 2" xfId="17845" xr:uid="{00000000-0005-0000-0000-000006460000}"/>
    <cellStyle name="Normal 2 5 11 3" xfId="17846" xr:uid="{00000000-0005-0000-0000-000007460000}"/>
    <cellStyle name="Normal 2 5 12" xfId="17847" xr:uid="{00000000-0005-0000-0000-000008460000}"/>
    <cellStyle name="Normal 2 5 12 2" xfId="17848" xr:uid="{00000000-0005-0000-0000-000009460000}"/>
    <cellStyle name="Normal 2 5 13" xfId="17849" xr:uid="{00000000-0005-0000-0000-00000A460000}"/>
    <cellStyle name="Normal 2 5 13 2" xfId="17850" xr:uid="{00000000-0005-0000-0000-00000B460000}"/>
    <cellStyle name="Normal 2 5 14" xfId="17851" xr:uid="{00000000-0005-0000-0000-00000C460000}"/>
    <cellStyle name="Normal 2 5 15" xfId="17852" xr:uid="{00000000-0005-0000-0000-00000D460000}"/>
    <cellStyle name="Normal 2 5 2" xfId="17853" xr:uid="{00000000-0005-0000-0000-00000E460000}"/>
    <cellStyle name="Normal 2 5 2 10" xfId="17854" xr:uid="{00000000-0005-0000-0000-00000F460000}"/>
    <cellStyle name="Normal 2 5 2 10 2" xfId="17855" xr:uid="{00000000-0005-0000-0000-000010460000}"/>
    <cellStyle name="Normal 2 5 2 11" xfId="17856" xr:uid="{00000000-0005-0000-0000-000011460000}"/>
    <cellStyle name="Normal 2 5 2 11 2" xfId="17857" xr:uid="{00000000-0005-0000-0000-000012460000}"/>
    <cellStyle name="Normal 2 5 2 12" xfId="17858" xr:uid="{00000000-0005-0000-0000-000013460000}"/>
    <cellStyle name="Normal 2 5 2 2" xfId="17859" xr:uid="{00000000-0005-0000-0000-000014460000}"/>
    <cellStyle name="Normal 2 5 2 2 10" xfId="17860" xr:uid="{00000000-0005-0000-0000-000015460000}"/>
    <cellStyle name="Normal 2 5 2 2 2" xfId="17861" xr:uid="{00000000-0005-0000-0000-000016460000}"/>
    <cellStyle name="Normal 2 5 2 2 2 2" xfId="17862" xr:uid="{00000000-0005-0000-0000-000017460000}"/>
    <cellStyle name="Normal 2 5 2 2 2 2 2" xfId="17863" xr:uid="{00000000-0005-0000-0000-000018460000}"/>
    <cellStyle name="Normal 2 5 2 2 2 2 2 2" xfId="17864" xr:uid="{00000000-0005-0000-0000-000019460000}"/>
    <cellStyle name="Normal 2 5 2 2 2 2 2 3" xfId="17865" xr:uid="{00000000-0005-0000-0000-00001A460000}"/>
    <cellStyle name="Normal 2 5 2 2 2 2 3" xfId="17866" xr:uid="{00000000-0005-0000-0000-00001B460000}"/>
    <cellStyle name="Normal 2 5 2 2 2 2 3 2" xfId="17867" xr:uid="{00000000-0005-0000-0000-00001C460000}"/>
    <cellStyle name="Normal 2 5 2 2 2 2 4" xfId="17868" xr:uid="{00000000-0005-0000-0000-00001D460000}"/>
    <cellStyle name="Normal 2 5 2 2 2 2 4 2" xfId="17869" xr:uid="{00000000-0005-0000-0000-00001E460000}"/>
    <cellStyle name="Normal 2 5 2 2 2 2 5" xfId="17870" xr:uid="{00000000-0005-0000-0000-00001F460000}"/>
    <cellStyle name="Normal 2 5 2 2 2 3" xfId="17871" xr:uid="{00000000-0005-0000-0000-000020460000}"/>
    <cellStyle name="Normal 2 5 2 2 2 3 2" xfId="17872" xr:uid="{00000000-0005-0000-0000-000021460000}"/>
    <cellStyle name="Normal 2 5 2 2 2 3 2 2" xfId="17873" xr:uid="{00000000-0005-0000-0000-000022460000}"/>
    <cellStyle name="Normal 2 5 2 2 2 3 3" xfId="17874" xr:uid="{00000000-0005-0000-0000-000023460000}"/>
    <cellStyle name="Normal 2 5 2 2 2 3 3 2" xfId="17875" xr:uid="{00000000-0005-0000-0000-000024460000}"/>
    <cellStyle name="Normal 2 5 2 2 2 3 4" xfId="17876" xr:uid="{00000000-0005-0000-0000-000025460000}"/>
    <cellStyle name="Normal 2 5 2 2 2 4" xfId="17877" xr:uid="{00000000-0005-0000-0000-000026460000}"/>
    <cellStyle name="Normal 2 5 2 2 2 4 2" xfId="17878" xr:uid="{00000000-0005-0000-0000-000027460000}"/>
    <cellStyle name="Normal 2 5 2 2 2 4 3" xfId="17879" xr:uid="{00000000-0005-0000-0000-000028460000}"/>
    <cellStyle name="Normal 2 5 2 2 2 5" xfId="17880" xr:uid="{00000000-0005-0000-0000-000029460000}"/>
    <cellStyle name="Normal 2 5 2 2 2 5 2" xfId="17881" xr:uid="{00000000-0005-0000-0000-00002A460000}"/>
    <cellStyle name="Normal 2 5 2 2 2 6" xfId="17882" xr:uid="{00000000-0005-0000-0000-00002B460000}"/>
    <cellStyle name="Normal 2 5 2 2 2 6 2" xfId="17883" xr:uid="{00000000-0005-0000-0000-00002C460000}"/>
    <cellStyle name="Normal 2 5 2 2 2 7" xfId="17884" xr:uid="{00000000-0005-0000-0000-00002D460000}"/>
    <cellStyle name="Normal 2 5 2 2 3" xfId="17885" xr:uid="{00000000-0005-0000-0000-00002E460000}"/>
    <cellStyle name="Normal 2 5 2 2 3 2" xfId="17886" xr:uid="{00000000-0005-0000-0000-00002F460000}"/>
    <cellStyle name="Normal 2 5 2 2 3 2 2" xfId="17887" xr:uid="{00000000-0005-0000-0000-000030460000}"/>
    <cellStyle name="Normal 2 5 2 2 3 2 2 2" xfId="17888" xr:uid="{00000000-0005-0000-0000-000031460000}"/>
    <cellStyle name="Normal 2 5 2 2 3 2 2 3" xfId="17889" xr:uid="{00000000-0005-0000-0000-000032460000}"/>
    <cellStyle name="Normal 2 5 2 2 3 2 3" xfId="17890" xr:uid="{00000000-0005-0000-0000-000033460000}"/>
    <cellStyle name="Normal 2 5 2 2 3 2 3 2" xfId="17891" xr:uid="{00000000-0005-0000-0000-000034460000}"/>
    <cellStyle name="Normal 2 5 2 2 3 2 4" xfId="17892" xr:uid="{00000000-0005-0000-0000-000035460000}"/>
    <cellStyle name="Normal 2 5 2 2 3 2 4 2" xfId="17893" xr:uid="{00000000-0005-0000-0000-000036460000}"/>
    <cellStyle name="Normal 2 5 2 2 3 2 5" xfId="17894" xr:uid="{00000000-0005-0000-0000-000037460000}"/>
    <cellStyle name="Normal 2 5 2 2 3 3" xfId="17895" xr:uid="{00000000-0005-0000-0000-000038460000}"/>
    <cellStyle name="Normal 2 5 2 2 3 3 2" xfId="17896" xr:uid="{00000000-0005-0000-0000-000039460000}"/>
    <cellStyle name="Normal 2 5 2 2 3 3 2 2" xfId="17897" xr:uid="{00000000-0005-0000-0000-00003A460000}"/>
    <cellStyle name="Normal 2 5 2 2 3 3 3" xfId="17898" xr:uid="{00000000-0005-0000-0000-00003B460000}"/>
    <cellStyle name="Normal 2 5 2 2 3 3 3 2" xfId="17899" xr:uid="{00000000-0005-0000-0000-00003C460000}"/>
    <cellStyle name="Normal 2 5 2 2 3 3 4" xfId="17900" xr:uid="{00000000-0005-0000-0000-00003D460000}"/>
    <cellStyle name="Normal 2 5 2 2 3 4" xfId="17901" xr:uid="{00000000-0005-0000-0000-00003E460000}"/>
    <cellStyle name="Normal 2 5 2 2 3 4 2" xfId="17902" xr:uid="{00000000-0005-0000-0000-00003F460000}"/>
    <cellStyle name="Normal 2 5 2 2 3 4 3" xfId="17903" xr:uid="{00000000-0005-0000-0000-000040460000}"/>
    <cellStyle name="Normal 2 5 2 2 3 5" xfId="17904" xr:uid="{00000000-0005-0000-0000-000041460000}"/>
    <cellStyle name="Normal 2 5 2 2 3 5 2" xfId="17905" xr:uid="{00000000-0005-0000-0000-000042460000}"/>
    <cellStyle name="Normal 2 5 2 2 3 6" xfId="17906" xr:uid="{00000000-0005-0000-0000-000043460000}"/>
    <cellStyle name="Normal 2 5 2 2 3 6 2" xfId="17907" xr:uid="{00000000-0005-0000-0000-000044460000}"/>
    <cellStyle name="Normal 2 5 2 2 3 7" xfId="17908" xr:uid="{00000000-0005-0000-0000-000045460000}"/>
    <cellStyle name="Normal 2 5 2 2 4" xfId="17909" xr:uid="{00000000-0005-0000-0000-000046460000}"/>
    <cellStyle name="Normal 2 5 2 2 4 2" xfId="17910" xr:uid="{00000000-0005-0000-0000-000047460000}"/>
    <cellStyle name="Normal 2 5 2 2 4 2 2" xfId="17911" xr:uid="{00000000-0005-0000-0000-000048460000}"/>
    <cellStyle name="Normal 2 5 2 2 4 2 2 2" xfId="17912" xr:uid="{00000000-0005-0000-0000-000049460000}"/>
    <cellStyle name="Normal 2 5 2 2 4 2 3" xfId="17913" xr:uid="{00000000-0005-0000-0000-00004A460000}"/>
    <cellStyle name="Normal 2 5 2 2 4 2 3 2" xfId="17914" xr:uid="{00000000-0005-0000-0000-00004B460000}"/>
    <cellStyle name="Normal 2 5 2 2 4 2 4" xfId="17915" xr:uid="{00000000-0005-0000-0000-00004C460000}"/>
    <cellStyle name="Normal 2 5 2 2 4 3" xfId="17916" xr:uid="{00000000-0005-0000-0000-00004D460000}"/>
    <cellStyle name="Normal 2 5 2 2 4 3 2" xfId="17917" xr:uid="{00000000-0005-0000-0000-00004E460000}"/>
    <cellStyle name="Normal 2 5 2 2 4 3 3" xfId="17918" xr:uid="{00000000-0005-0000-0000-00004F460000}"/>
    <cellStyle name="Normal 2 5 2 2 4 4" xfId="17919" xr:uid="{00000000-0005-0000-0000-000050460000}"/>
    <cellStyle name="Normal 2 5 2 2 4 4 2" xfId="17920" xr:uid="{00000000-0005-0000-0000-000051460000}"/>
    <cellStyle name="Normal 2 5 2 2 4 5" xfId="17921" xr:uid="{00000000-0005-0000-0000-000052460000}"/>
    <cellStyle name="Normal 2 5 2 2 4 5 2" xfId="17922" xr:uid="{00000000-0005-0000-0000-000053460000}"/>
    <cellStyle name="Normal 2 5 2 2 4 6" xfId="17923" xr:uid="{00000000-0005-0000-0000-000054460000}"/>
    <cellStyle name="Normal 2 5 2 2 5" xfId="17924" xr:uid="{00000000-0005-0000-0000-000055460000}"/>
    <cellStyle name="Normal 2 5 2 2 5 2" xfId="17925" xr:uid="{00000000-0005-0000-0000-000056460000}"/>
    <cellStyle name="Normal 2 5 2 2 5 2 2" xfId="17926" xr:uid="{00000000-0005-0000-0000-000057460000}"/>
    <cellStyle name="Normal 2 5 2 2 5 3" xfId="17927" xr:uid="{00000000-0005-0000-0000-000058460000}"/>
    <cellStyle name="Normal 2 5 2 2 5 3 2" xfId="17928" xr:uid="{00000000-0005-0000-0000-000059460000}"/>
    <cellStyle name="Normal 2 5 2 2 5 4" xfId="17929" xr:uid="{00000000-0005-0000-0000-00005A460000}"/>
    <cellStyle name="Normal 2 5 2 2 6" xfId="17930" xr:uid="{00000000-0005-0000-0000-00005B460000}"/>
    <cellStyle name="Normal 2 5 2 2 6 2" xfId="17931" xr:uid="{00000000-0005-0000-0000-00005C460000}"/>
    <cellStyle name="Normal 2 5 2 2 6 2 2" xfId="17932" xr:uid="{00000000-0005-0000-0000-00005D460000}"/>
    <cellStyle name="Normal 2 5 2 2 6 3" xfId="17933" xr:uid="{00000000-0005-0000-0000-00005E460000}"/>
    <cellStyle name="Normal 2 5 2 2 6 3 2" xfId="17934" xr:uid="{00000000-0005-0000-0000-00005F460000}"/>
    <cellStyle name="Normal 2 5 2 2 6 4" xfId="17935" xr:uid="{00000000-0005-0000-0000-000060460000}"/>
    <cellStyle name="Normal 2 5 2 2 7" xfId="17936" xr:uid="{00000000-0005-0000-0000-000061460000}"/>
    <cellStyle name="Normal 2 5 2 2 7 2" xfId="17937" xr:uid="{00000000-0005-0000-0000-000062460000}"/>
    <cellStyle name="Normal 2 5 2 2 7 3" xfId="17938" xr:uid="{00000000-0005-0000-0000-000063460000}"/>
    <cellStyle name="Normal 2 5 2 2 8" xfId="17939" xr:uid="{00000000-0005-0000-0000-000064460000}"/>
    <cellStyle name="Normal 2 5 2 2 8 2" xfId="17940" xr:uid="{00000000-0005-0000-0000-000065460000}"/>
    <cellStyle name="Normal 2 5 2 2 9" xfId="17941" xr:uid="{00000000-0005-0000-0000-000066460000}"/>
    <cellStyle name="Normal 2 5 2 2 9 2" xfId="17942" xr:uid="{00000000-0005-0000-0000-000067460000}"/>
    <cellStyle name="Normal 2 5 2 3" xfId="17943" xr:uid="{00000000-0005-0000-0000-000068460000}"/>
    <cellStyle name="Normal 2 5 2 3 2" xfId="17944" xr:uid="{00000000-0005-0000-0000-000069460000}"/>
    <cellStyle name="Normal 2 5 2 3 2 2" xfId="17945" xr:uid="{00000000-0005-0000-0000-00006A460000}"/>
    <cellStyle name="Normal 2 5 2 3 2 2 2" xfId="17946" xr:uid="{00000000-0005-0000-0000-00006B460000}"/>
    <cellStyle name="Normal 2 5 2 3 2 2 2 2" xfId="17947" xr:uid="{00000000-0005-0000-0000-00006C460000}"/>
    <cellStyle name="Normal 2 5 2 3 2 2 2 3" xfId="17948" xr:uid="{00000000-0005-0000-0000-00006D460000}"/>
    <cellStyle name="Normal 2 5 2 3 2 2 3" xfId="17949" xr:uid="{00000000-0005-0000-0000-00006E460000}"/>
    <cellStyle name="Normal 2 5 2 3 2 2 3 2" xfId="17950" xr:uid="{00000000-0005-0000-0000-00006F460000}"/>
    <cellStyle name="Normal 2 5 2 3 2 2 4" xfId="17951" xr:uid="{00000000-0005-0000-0000-000070460000}"/>
    <cellStyle name="Normal 2 5 2 3 2 2 4 2" xfId="17952" xr:uid="{00000000-0005-0000-0000-000071460000}"/>
    <cellStyle name="Normal 2 5 2 3 2 2 5" xfId="17953" xr:uid="{00000000-0005-0000-0000-000072460000}"/>
    <cellStyle name="Normal 2 5 2 3 2 3" xfId="17954" xr:uid="{00000000-0005-0000-0000-000073460000}"/>
    <cellStyle name="Normal 2 5 2 3 2 3 2" xfId="17955" xr:uid="{00000000-0005-0000-0000-000074460000}"/>
    <cellStyle name="Normal 2 5 2 3 2 3 2 2" xfId="17956" xr:uid="{00000000-0005-0000-0000-000075460000}"/>
    <cellStyle name="Normal 2 5 2 3 2 3 3" xfId="17957" xr:uid="{00000000-0005-0000-0000-000076460000}"/>
    <cellStyle name="Normal 2 5 2 3 2 3 3 2" xfId="17958" xr:uid="{00000000-0005-0000-0000-000077460000}"/>
    <cellStyle name="Normal 2 5 2 3 2 3 4" xfId="17959" xr:uid="{00000000-0005-0000-0000-000078460000}"/>
    <cellStyle name="Normal 2 5 2 3 2 4" xfId="17960" xr:uid="{00000000-0005-0000-0000-000079460000}"/>
    <cellStyle name="Normal 2 5 2 3 2 4 2" xfId="17961" xr:uid="{00000000-0005-0000-0000-00007A460000}"/>
    <cellStyle name="Normal 2 5 2 3 2 4 3" xfId="17962" xr:uid="{00000000-0005-0000-0000-00007B460000}"/>
    <cellStyle name="Normal 2 5 2 3 2 5" xfId="17963" xr:uid="{00000000-0005-0000-0000-00007C460000}"/>
    <cellStyle name="Normal 2 5 2 3 2 5 2" xfId="17964" xr:uid="{00000000-0005-0000-0000-00007D460000}"/>
    <cellStyle name="Normal 2 5 2 3 2 6" xfId="17965" xr:uid="{00000000-0005-0000-0000-00007E460000}"/>
    <cellStyle name="Normal 2 5 2 3 2 6 2" xfId="17966" xr:uid="{00000000-0005-0000-0000-00007F460000}"/>
    <cellStyle name="Normal 2 5 2 3 2 7" xfId="17967" xr:uid="{00000000-0005-0000-0000-000080460000}"/>
    <cellStyle name="Normal 2 5 2 3 3" xfId="17968" xr:uid="{00000000-0005-0000-0000-000081460000}"/>
    <cellStyle name="Normal 2 5 2 3 3 2" xfId="17969" xr:uid="{00000000-0005-0000-0000-000082460000}"/>
    <cellStyle name="Normal 2 5 2 3 3 2 2" xfId="17970" xr:uid="{00000000-0005-0000-0000-000083460000}"/>
    <cellStyle name="Normal 2 5 2 3 3 2 3" xfId="17971" xr:uid="{00000000-0005-0000-0000-000084460000}"/>
    <cellStyle name="Normal 2 5 2 3 3 3" xfId="17972" xr:uid="{00000000-0005-0000-0000-000085460000}"/>
    <cellStyle name="Normal 2 5 2 3 3 3 2" xfId="17973" xr:uid="{00000000-0005-0000-0000-000086460000}"/>
    <cellStyle name="Normal 2 5 2 3 3 4" xfId="17974" xr:uid="{00000000-0005-0000-0000-000087460000}"/>
    <cellStyle name="Normal 2 5 2 3 3 4 2" xfId="17975" xr:uid="{00000000-0005-0000-0000-000088460000}"/>
    <cellStyle name="Normal 2 5 2 3 3 5" xfId="17976" xr:uid="{00000000-0005-0000-0000-000089460000}"/>
    <cellStyle name="Normal 2 5 2 3 4" xfId="17977" xr:uid="{00000000-0005-0000-0000-00008A460000}"/>
    <cellStyle name="Normal 2 5 2 3 4 2" xfId="17978" xr:uid="{00000000-0005-0000-0000-00008B460000}"/>
    <cellStyle name="Normal 2 5 2 3 4 2 2" xfId="17979" xr:uid="{00000000-0005-0000-0000-00008C460000}"/>
    <cellStyle name="Normal 2 5 2 3 4 3" xfId="17980" xr:uid="{00000000-0005-0000-0000-00008D460000}"/>
    <cellStyle name="Normal 2 5 2 3 4 3 2" xfId="17981" xr:uid="{00000000-0005-0000-0000-00008E460000}"/>
    <cellStyle name="Normal 2 5 2 3 4 4" xfId="17982" xr:uid="{00000000-0005-0000-0000-00008F460000}"/>
    <cellStyle name="Normal 2 5 2 3 5" xfId="17983" xr:uid="{00000000-0005-0000-0000-000090460000}"/>
    <cellStyle name="Normal 2 5 2 3 5 2" xfId="17984" xr:uid="{00000000-0005-0000-0000-000091460000}"/>
    <cellStyle name="Normal 2 5 2 3 5 3" xfId="17985" xr:uid="{00000000-0005-0000-0000-000092460000}"/>
    <cellStyle name="Normal 2 5 2 3 6" xfId="17986" xr:uid="{00000000-0005-0000-0000-000093460000}"/>
    <cellStyle name="Normal 2 5 2 3 6 2" xfId="17987" xr:uid="{00000000-0005-0000-0000-000094460000}"/>
    <cellStyle name="Normal 2 5 2 3 7" xfId="17988" xr:uid="{00000000-0005-0000-0000-000095460000}"/>
    <cellStyle name="Normal 2 5 2 3 7 2" xfId="17989" xr:uid="{00000000-0005-0000-0000-000096460000}"/>
    <cellStyle name="Normal 2 5 2 3 8" xfId="17990" xr:uid="{00000000-0005-0000-0000-000097460000}"/>
    <cellStyle name="Normal 2 5 2 4" xfId="17991" xr:uid="{00000000-0005-0000-0000-000098460000}"/>
    <cellStyle name="Normal 2 5 2 4 2" xfId="17992" xr:uid="{00000000-0005-0000-0000-000099460000}"/>
    <cellStyle name="Normal 2 5 2 4 2 2" xfId="17993" xr:uid="{00000000-0005-0000-0000-00009A460000}"/>
    <cellStyle name="Normal 2 5 2 4 2 2 2" xfId="17994" xr:uid="{00000000-0005-0000-0000-00009B460000}"/>
    <cellStyle name="Normal 2 5 2 4 2 2 3" xfId="17995" xr:uid="{00000000-0005-0000-0000-00009C460000}"/>
    <cellStyle name="Normal 2 5 2 4 2 3" xfId="17996" xr:uid="{00000000-0005-0000-0000-00009D460000}"/>
    <cellStyle name="Normal 2 5 2 4 2 3 2" xfId="17997" xr:uid="{00000000-0005-0000-0000-00009E460000}"/>
    <cellStyle name="Normal 2 5 2 4 2 4" xfId="17998" xr:uid="{00000000-0005-0000-0000-00009F460000}"/>
    <cellStyle name="Normal 2 5 2 4 2 4 2" xfId="17999" xr:uid="{00000000-0005-0000-0000-0000A0460000}"/>
    <cellStyle name="Normal 2 5 2 4 2 5" xfId="18000" xr:uid="{00000000-0005-0000-0000-0000A1460000}"/>
    <cellStyle name="Normal 2 5 2 4 3" xfId="18001" xr:uid="{00000000-0005-0000-0000-0000A2460000}"/>
    <cellStyle name="Normal 2 5 2 4 3 2" xfId="18002" xr:uid="{00000000-0005-0000-0000-0000A3460000}"/>
    <cellStyle name="Normal 2 5 2 4 3 2 2" xfId="18003" xr:uid="{00000000-0005-0000-0000-0000A4460000}"/>
    <cellStyle name="Normal 2 5 2 4 3 3" xfId="18004" xr:uid="{00000000-0005-0000-0000-0000A5460000}"/>
    <cellStyle name="Normal 2 5 2 4 3 3 2" xfId="18005" xr:uid="{00000000-0005-0000-0000-0000A6460000}"/>
    <cellStyle name="Normal 2 5 2 4 3 4" xfId="18006" xr:uid="{00000000-0005-0000-0000-0000A7460000}"/>
    <cellStyle name="Normal 2 5 2 4 4" xfId="18007" xr:uid="{00000000-0005-0000-0000-0000A8460000}"/>
    <cellStyle name="Normal 2 5 2 4 4 2" xfId="18008" xr:uid="{00000000-0005-0000-0000-0000A9460000}"/>
    <cellStyle name="Normal 2 5 2 4 4 3" xfId="18009" xr:uid="{00000000-0005-0000-0000-0000AA460000}"/>
    <cellStyle name="Normal 2 5 2 4 5" xfId="18010" xr:uid="{00000000-0005-0000-0000-0000AB460000}"/>
    <cellStyle name="Normal 2 5 2 4 5 2" xfId="18011" xr:uid="{00000000-0005-0000-0000-0000AC460000}"/>
    <cellStyle name="Normal 2 5 2 4 6" xfId="18012" xr:uid="{00000000-0005-0000-0000-0000AD460000}"/>
    <cellStyle name="Normal 2 5 2 4 6 2" xfId="18013" xr:uid="{00000000-0005-0000-0000-0000AE460000}"/>
    <cellStyle name="Normal 2 5 2 4 7" xfId="18014" xr:uid="{00000000-0005-0000-0000-0000AF460000}"/>
    <cellStyle name="Normal 2 5 2 5" xfId="18015" xr:uid="{00000000-0005-0000-0000-0000B0460000}"/>
    <cellStyle name="Normal 2 5 2 5 2" xfId="18016" xr:uid="{00000000-0005-0000-0000-0000B1460000}"/>
    <cellStyle name="Normal 2 5 2 5 2 2" xfId="18017" xr:uid="{00000000-0005-0000-0000-0000B2460000}"/>
    <cellStyle name="Normal 2 5 2 5 2 2 2" xfId="18018" xr:uid="{00000000-0005-0000-0000-0000B3460000}"/>
    <cellStyle name="Normal 2 5 2 5 2 2 3" xfId="18019" xr:uid="{00000000-0005-0000-0000-0000B4460000}"/>
    <cellStyle name="Normal 2 5 2 5 2 3" xfId="18020" xr:uid="{00000000-0005-0000-0000-0000B5460000}"/>
    <cellStyle name="Normal 2 5 2 5 2 3 2" xfId="18021" xr:uid="{00000000-0005-0000-0000-0000B6460000}"/>
    <cellStyle name="Normal 2 5 2 5 2 4" xfId="18022" xr:uid="{00000000-0005-0000-0000-0000B7460000}"/>
    <cellStyle name="Normal 2 5 2 5 2 4 2" xfId="18023" xr:uid="{00000000-0005-0000-0000-0000B8460000}"/>
    <cellStyle name="Normal 2 5 2 5 2 5" xfId="18024" xr:uid="{00000000-0005-0000-0000-0000B9460000}"/>
    <cellStyle name="Normal 2 5 2 5 3" xfId="18025" xr:uid="{00000000-0005-0000-0000-0000BA460000}"/>
    <cellStyle name="Normal 2 5 2 5 3 2" xfId="18026" xr:uid="{00000000-0005-0000-0000-0000BB460000}"/>
    <cellStyle name="Normal 2 5 2 5 3 2 2" xfId="18027" xr:uid="{00000000-0005-0000-0000-0000BC460000}"/>
    <cellStyle name="Normal 2 5 2 5 3 3" xfId="18028" xr:uid="{00000000-0005-0000-0000-0000BD460000}"/>
    <cellStyle name="Normal 2 5 2 5 3 3 2" xfId="18029" xr:uid="{00000000-0005-0000-0000-0000BE460000}"/>
    <cellStyle name="Normal 2 5 2 5 3 4" xfId="18030" xr:uid="{00000000-0005-0000-0000-0000BF460000}"/>
    <cellStyle name="Normal 2 5 2 5 4" xfId="18031" xr:uid="{00000000-0005-0000-0000-0000C0460000}"/>
    <cellStyle name="Normal 2 5 2 5 4 2" xfId="18032" xr:uid="{00000000-0005-0000-0000-0000C1460000}"/>
    <cellStyle name="Normal 2 5 2 5 4 3" xfId="18033" xr:uid="{00000000-0005-0000-0000-0000C2460000}"/>
    <cellStyle name="Normal 2 5 2 5 5" xfId="18034" xr:uid="{00000000-0005-0000-0000-0000C3460000}"/>
    <cellStyle name="Normal 2 5 2 5 5 2" xfId="18035" xr:uid="{00000000-0005-0000-0000-0000C4460000}"/>
    <cellStyle name="Normal 2 5 2 5 6" xfId="18036" xr:uid="{00000000-0005-0000-0000-0000C5460000}"/>
    <cellStyle name="Normal 2 5 2 5 6 2" xfId="18037" xr:uid="{00000000-0005-0000-0000-0000C6460000}"/>
    <cellStyle name="Normal 2 5 2 5 7" xfId="18038" xr:uid="{00000000-0005-0000-0000-0000C7460000}"/>
    <cellStyle name="Normal 2 5 2 6" xfId="18039" xr:uid="{00000000-0005-0000-0000-0000C8460000}"/>
    <cellStyle name="Normal 2 5 2 6 2" xfId="18040" xr:uid="{00000000-0005-0000-0000-0000C9460000}"/>
    <cellStyle name="Normal 2 5 2 6 2 2" xfId="18041" xr:uid="{00000000-0005-0000-0000-0000CA460000}"/>
    <cellStyle name="Normal 2 5 2 6 2 2 2" xfId="18042" xr:uid="{00000000-0005-0000-0000-0000CB460000}"/>
    <cellStyle name="Normal 2 5 2 6 2 3" xfId="18043" xr:uid="{00000000-0005-0000-0000-0000CC460000}"/>
    <cellStyle name="Normal 2 5 2 6 2 3 2" xfId="18044" xr:uid="{00000000-0005-0000-0000-0000CD460000}"/>
    <cellStyle name="Normal 2 5 2 6 2 4" xfId="18045" xr:uid="{00000000-0005-0000-0000-0000CE460000}"/>
    <cellStyle name="Normal 2 5 2 6 3" xfId="18046" xr:uid="{00000000-0005-0000-0000-0000CF460000}"/>
    <cellStyle name="Normal 2 5 2 6 3 2" xfId="18047" xr:uid="{00000000-0005-0000-0000-0000D0460000}"/>
    <cellStyle name="Normal 2 5 2 6 3 3" xfId="18048" xr:uid="{00000000-0005-0000-0000-0000D1460000}"/>
    <cellStyle name="Normal 2 5 2 6 4" xfId="18049" xr:uid="{00000000-0005-0000-0000-0000D2460000}"/>
    <cellStyle name="Normal 2 5 2 6 4 2" xfId="18050" xr:uid="{00000000-0005-0000-0000-0000D3460000}"/>
    <cellStyle name="Normal 2 5 2 6 5" xfId="18051" xr:uid="{00000000-0005-0000-0000-0000D4460000}"/>
    <cellStyle name="Normal 2 5 2 6 5 2" xfId="18052" xr:uid="{00000000-0005-0000-0000-0000D5460000}"/>
    <cellStyle name="Normal 2 5 2 6 6" xfId="18053" xr:uid="{00000000-0005-0000-0000-0000D6460000}"/>
    <cellStyle name="Normal 2 5 2 7" xfId="18054" xr:uid="{00000000-0005-0000-0000-0000D7460000}"/>
    <cellStyle name="Normal 2 5 2 7 2" xfId="18055" xr:uid="{00000000-0005-0000-0000-0000D8460000}"/>
    <cellStyle name="Normal 2 5 2 7 2 2" xfId="18056" xr:uid="{00000000-0005-0000-0000-0000D9460000}"/>
    <cellStyle name="Normal 2 5 2 7 3" xfId="18057" xr:uid="{00000000-0005-0000-0000-0000DA460000}"/>
    <cellStyle name="Normal 2 5 2 7 3 2" xfId="18058" xr:uid="{00000000-0005-0000-0000-0000DB460000}"/>
    <cellStyle name="Normal 2 5 2 7 4" xfId="18059" xr:uid="{00000000-0005-0000-0000-0000DC460000}"/>
    <cellStyle name="Normal 2 5 2 8" xfId="18060" xr:uid="{00000000-0005-0000-0000-0000DD460000}"/>
    <cellStyle name="Normal 2 5 2 8 2" xfId="18061" xr:uid="{00000000-0005-0000-0000-0000DE460000}"/>
    <cellStyle name="Normal 2 5 2 8 2 2" xfId="18062" xr:uid="{00000000-0005-0000-0000-0000DF460000}"/>
    <cellStyle name="Normal 2 5 2 8 3" xfId="18063" xr:uid="{00000000-0005-0000-0000-0000E0460000}"/>
    <cellStyle name="Normal 2 5 2 8 3 2" xfId="18064" xr:uid="{00000000-0005-0000-0000-0000E1460000}"/>
    <cellStyle name="Normal 2 5 2 8 4" xfId="18065" xr:uid="{00000000-0005-0000-0000-0000E2460000}"/>
    <cellStyle name="Normal 2 5 2 9" xfId="18066" xr:uid="{00000000-0005-0000-0000-0000E3460000}"/>
    <cellStyle name="Normal 2 5 2 9 2" xfId="18067" xr:uid="{00000000-0005-0000-0000-0000E4460000}"/>
    <cellStyle name="Normal 2 5 2 9 3" xfId="18068" xr:uid="{00000000-0005-0000-0000-0000E5460000}"/>
    <cellStyle name="Normal 2 5 3" xfId="18069" xr:uid="{00000000-0005-0000-0000-0000E6460000}"/>
    <cellStyle name="Normal 2 5 3 10" xfId="18070" xr:uid="{00000000-0005-0000-0000-0000E7460000}"/>
    <cellStyle name="Normal 2 5 3 10 2" xfId="18071" xr:uid="{00000000-0005-0000-0000-0000E8460000}"/>
    <cellStyle name="Normal 2 5 3 11" xfId="18072" xr:uid="{00000000-0005-0000-0000-0000E9460000}"/>
    <cellStyle name="Normal 2 5 3 2" xfId="18073" xr:uid="{00000000-0005-0000-0000-0000EA460000}"/>
    <cellStyle name="Normal 2 5 3 2 2" xfId="18074" xr:uid="{00000000-0005-0000-0000-0000EB460000}"/>
    <cellStyle name="Normal 2 5 3 2 2 2" xfId="18075" xr:uid="{00000000-0005-0000-0000-0000EC460000}"/>
    <cellStyle name="Normal 2 5 3 2 2 2 2" xfId="18076" xr:uid="{00000000-0005-0000-0000-0000ED460000}"/>
    <cellStyle name="Normal 2 5 3 2 2 2 2 2" xfId="18077" xr:uid="{00000000-0005-0000-0000-0000EE460000}"/>
    <cellStyle name="Normal 2 5 3 2 2 2 2 3" xfId="18078" xr:uid="{00000000-0005-0000-0000-0000EF460000}"/>
    <cellStyle name="Normal 2 5 3 2 2 2 3" xfId="18079" xr:uid="{00000000-0005-0000-0000-0000F0460000}"/>
    <cellStyle name="Normal 2 5 3 2 2 2 3 2" xfId="18080" xr:uid="{00000000-0005-0000-0000-0000F1460000}"/>
    <cellStyle name="Normal 2 5 3 2 2 2 4" xfId="18081" xr:uid="{00000000-0005-0000-0000-0000F2460000}"/>
    <cellStyle name="Normal 2 5 3 2 2 2 4 2" xfId="18082" xr:uid="{00000000-0005-0000-0000-0000F3460000}"/>
    <cellStyle name="Normal 2 5 3 2 2 2 5" xfId="18083" xr:uid="{00000000-0005-0000-0000-0000F4460000}"/>
    <cellStyle name="Normal 2 5 3 2 2 3" xfId="18084" xr:uid="{00000000-0005-0000-0000-0000F5460000}"/>
    <cellStyle name="Normal 2 5 3 2 2 3 2" xfId="18085" xr:uid="{00000000-0005-0000-0000-0000F6460000}"/>
    <cellStyle name="Normal 2 5 3 2 2 3 2 2" xfId="18086" xr:uid="{00000000-0005-0000-0000-0000F7460000}"/>
    <cellStyle name="Normal 2 5 3 2 2 3 3" xfId="18087" xr:uid="{00000000-0005-0000-0000-0000F8460000}"/>
    <cellStyle name="Normal 2 5 3 2 2 3 3 2" xfId="18088" xr:uid="{00000000-0005-0000-0000-0000F9460000}"/>
    <cellStyle name="Normal 2 5 3 2 2 3 4" xfId="18089" xr:uid="{00000000-0005-0000-0000-0000FA460000}"/>
    <cellStyle name="Normal 2 5 3 2 2 4" xfId="18090" xr:uid="{00000000-0005-0000-0000-0000FB460000}"/>
    <cellStyle name="Normal 2 5 3 2 2 4 2" xfId="18091" xr:uid="{00000000-0005-0000-0000-0000FC460000}"/>
    <cellStyle name="Normal 2 5 3 2 2 4 3" xfId="18092" xr:uid="{00000000-0005-0000-0000-0000FD460000}"/>
    <cellStyle name="Normal 2 5 3 2 2 5" xfId="18093" xr:uid="{00000000-0005-0000-0000-0000FE460000}"/>
    <cellStyle name="Normal 2 5 3 2 2 5 2" xfId="18094" xr:uid="{00000000-0005-0000-0000-0000FF460000}"/>
    <cellStyle name="Normal 2 5 3 2 2 6" xfId="18095" xr:uid="{00000000-0005-0000-0000-000000470000}"/>
    <cellStyle name="Normal 2 5 3 2 2 6 2" xfId="18096" xr:uid="{00000000-0005-0000-0000-000001470000}"/>
    <cellStyle name="Normal 2 5 3 2 2 7" xfId="18097" xr:uid="{00000000-0005-0000-0000-000002470000}"/>
    <cellStyle name="Normal 2 5 3 2 3" xfId="18098" xr:uid="{00000000-0005-0000-0000-000003470000}"/>
    <cellStyle name="Normal 2 5 3 2 3 2" xfId="18099" xr:uid="{00000000-0005-0000-0000-000004470000}"/>
    <cellStyle name="Normal 2 5 3 2 3 2 2" xfId="18100" xr:uid="{00000000-0005-0000-0000-000005470000}"/>
    <cellStyle name="Normal 2 5 3 2 3 2 3" xfId="18101" xr:uid="{00000000-0005-0000-0000-000006470000}"/>
    <cellStyle name="Normal 2 5 3 2 3 3" xfId="18102" xr:uid="{00000000-0005-0000-0000-000007470000}"/>
    <cellStyle name="Normal 2 5 3 2 3 3 2" xfId="18103" xr:uid="{00000000-0005-0000-0000-000008470000}"/>
    <cellStyle name="Normal 2 5 3 2 3 4" xfId="18104" xr:uid="{00000000-0005-0000-0000-000009470000}"/>
    <cellStyle name="Normal 2 5 3 2 3 4 2" xfId="18105" xr:uid="{00000000-0005-0000-0000-00000A470000}"/>
    <cellStyle name="Normal 2 5 3 2 3 5" xfId="18106" xr:uid="{00000000-0005-0000-0000-00000B470000}"/>
    <cellStyle name="Normal 2 5 3 2 4" xfId="18107" xr:uid="{00000000-0005-0000-0000-00000C470000}"/>
    <cellStyle name="Normal 2 5 3 2 4 2" xfId="18108" xr:uid="{00000000-0005-0000-0000-00000D470000}"/>
    <cellStyle name="Normal 2 5 3 2 4 2 2" xfId="18109" xr:uid="{00000000-0005-0000-0000-00000E470000}"/>
    <cellStyle name="Normal 2 5 3 2 4 3" xfId="18110" xr:uid="{00000000-0005-0000-0000-00000F470000}"/>
    <cellStyle name="Normal 2 5 3 2 4 3 2" xfId="18111" xr:uid="{00000000-0005-0000-0000-000010470000}"/>
    <cellStyle name="Normal 2 5 3 2 4 4" xfId="18112" xr:uid="{00000000-0005-0000-0000-000011470000}"/>
    <cellStyle name="Normal 2 5 3 2 5" xfId="18113" xr:uid="{00000000-0005-0000-0000-000012470000}"/>
    <cellStyle name="Normal 2 5 3 2 5 2" xfId="18114" xr:uid="{00000000-0005-0000-0000-000013470000}"/>
    <cellStyle name="Normal 2 5 3 2 5 3" xfId="18115" xr:uid="{00000000-0005-0000-0000-000014470000}"/>
    <cellStyle name="Normal 2 5 3 2 6" xfId="18116" xr:uid="{00000000-0005-0000-0000-000015470000}"/>
    <cellStyle name="Normal 2 5 3 2 6 2" xfId="18117" xr:uid="{00000000-0005-0000-0000-000016470000}"/>
    <cellStyle name="Normal 2 5 3 2 7" xfId="18118" xr:uid="{00000000-0005-0000-0000-000017470000}"/>
    <cellStyle name="Normal 2 5 3 2 7 2" xfId="18119" xr:uid="{00000000-0005-0000-0000-000018470000}"/>
    <cellStyle name="Normal 2 5 3 2 8" xfId="18120" xr:uid="{00000000-0005-0000-0000-000019470000}"/>
    <cellStyle name="Normal 2 5 3 3" xfId="18121" xr:uid="{00000000-0005-0000-0000-00001A470000}"/>
    <cellStyle name="Normal 2 5 3 3 2" xfId="18122" xr:uid="{00000000-0005-0000-0000-00001B470000}"/>
    <cellStyle name="Normal 2 5 3 3 2 2" xfId="18123" xr:uid="{00000000-0005-0000-0000-00001C470000}"/>
    <cellStyle name="Normal 2 5 3 3 2 2 2" xfId="18124" xr:uid="{00000000-0005-0000-0000-00001D470000}"/>
    <cellStyle name="Normal 2 5 3 3 2 2 3" xfId="18125" xr:uid="{00000000-0005-0000-0000-00001E470000}"/>
    <cellStyle name="Normal 2 5 3 3 2 3" xfId="18126" xr:uid="{00000000-0005-0000-0000-00001F470000}"/>
    <cellStyle name="Normal 2 5 3 3 2 3 2" xfId="18127" xr:uid="{00000000-0005-0000-0000-000020470000}"/>
    <cellStyle name="Normal 2 5 3 3 2 4" xfId="18128" xr:uid="{00000000-0005-0000-0000-000021470000}"/>
    <cellStyle name="Normal 2 5 3 3 2 4 2" xfId="18129" xr:uid="{00000000-0005-0000-0000-000022470000}"/>
    <cellStyle name="Normal 2 5 3 3 2 5" xfId="18130" xr:uid="{00000000-0005-0000-0000-000023470000}"/>
    <cellStyle name="Normal 2 5 3 3 3" xfId="18131" xr:uid="{00000000-0005-0000-0000-000024470000}"/>
    <cellStyle name="Normal 2 5 3 3 3 2" xfId="18132" xr:uid="{00000000-0005-0000-0000-000025470000}"/>
    <cellStyle name="Normal 2 5 3 3 3 2 2" xfId="18133" xr:uid="{00000000-0005-0000-0000-000026470000}"/>
    <cellStyle name="Normal 2 5 3 3 3 3" xfId="18134" xr:uid="{00000000-0005-0000-0000-000027470000}"/>
    <cellStyle name="Normal 2 5 3 3 3 3 2" xfId="18135" xr:uid="{00000000-0005-0000-0000-000028470000}"/>
    <cellStyle name="Normal 2 5 3 3 3 4" xfId="18136" xr:uid="{00000000-0005-0000-0000-000029470000}"/>
    <cellStyle name="Normal 2 5 3 3 4" xfId="18137" xr:uid="{00000000-0005-0000-0000-00002A470000}"/>
    <cellStyle name="Normal 2 5 3 3 4 2" xfId="18138" xr:uid="{00000000-0005-0000-0000-00002B470000}"/>
    <cellStyle name="Normal 2 5 3 3 4 3" xfId="18139" xr:uid="{00000000-0005-0000-0000-00002C470000}"/>
    <cellStyle name="Normal 2 5 3 3 5" xfId="18140" xr:uid="{00000000-0005-0000-0000-00002D470000}"/>
    <cellStyle name="Normal 2 5 3 3 5 2" xfId="18141" xr:uid="{00000000-0005-0000-0000-00002E470000}"/>
    <cellStyle name="Normal 2 5 3 3 6" xfId="18142" xr:uid="{00000000-0005-0000-0000-00002F470000}"/>
    <cellStyle name="Normal 2 5 3 3 6 2" xfId="18143" xr:uid="{00000000-0005-0000-0000-000030470000}"/>
    <cellStyle name="Normal 2 5 3 3 7" xfId="18144" xr:uid="{00000000-0005-0000-0000-000031470000}"/>
    <cellStyle name="Normal 2 5 3 4" xfId="18145" xr:uid="{00000000-0005-0000-0000-000032470000}"/>
    <cellStyle name="Normal 2 5 3 4 2" xfId="18146" xr:uid="{00000000-0005-0000-0000-000033470000}"/>
    <cellStyle name="Normal 2 5 3 4 2 2" xfId="18147" xr:uid="{00000000-0005-0000-0000-000034470000}"/>
    <cellStyle name="Normal 2 5 3 4 2 2 2" xfId="18148" xr:uid="{00000000-0005-0000-0000-000035470000}"/>
    <cellStyle name="Normal 2 5 3 4 2 2 3" xfId="18149" xr:uid="{00000000-0005-0000-0000-000036470000}"/>
    <cellStyle name="Normal 2 5 3 4 2 3" xfId="18150" xr:uid="{00000000-0005-0000-0000-000037470000}"/>
    <cellStyle name="Normal 2 5 3 4 2 3 2" xfId="18151" xr:uid="{00000000-0005-0000-0000-000038470000}"/>
    <cellStyle name="Normal 2 5 3 4 2 4" xfId="18152" xr:uid="{00000000-0005-0000-0000-000039470000}"/>
    <cellStyle name="Normal 2 5 3 4 2 4 2" xfId="18153" xr:uid="{00000000-0005-0000-0000-00003A470000}"/>
    <cellStyle name="Normal 2 5 3 4 2 5" xfId="18154" xr:uid="{00000000-0005-0000-0000-00003B470000}"/>
    <cellStyle name="Normal 2 5 3 4 3" xfId="18155" xr:uid="{00000000-0005-0000-0000-00003C470000}"/>
    <cellStyle name="Normal 2 5 3 4 3 2" xfId="18156" xr:uid="{00000000-0005-0000-0000-00003D470000}"/>
    <cellStyle name="Normal 2 5 3 4 3 2 2" xfId="18157" xr:uid="{00000000-0005-0000-0000-00003E470000}"/>
    <cellStyle name="Normal 2 5 3 4 3 3" xfId="18158" xr:uid="{00000000-0005-0000-0000-00003F470000}"/>
    <cellStyle name="Normal 2 5 3 4 3 3 2" xfId="18159" xr:uid="{00000000-0005-0000-0000-000040470000}"/>
    <cellStyle name="Normal 2 5 3 4 3 4" xfId="18160" xr:uid="{00000000-0005-0000-0000-000041470000}"/>
    <cellStyle name="Normal 2 5 3 4 4" xfId="18161" xr:uid="{00000000-0005-0000-0000-000042470000}"/>
    <cellStyle name="Normal 2 5 3 4 4 2" xfId="18162" xr:uid="{00000000-0005-0000-0000-000043470000}"/>
    <cellStyle name="Normal 2 5 3 4 4 3" xfId="18163" xr:uid="{00000000-0005-0000-0000-000044470000}"/>
    <cellStyle name="Normal 2 5 3 4 5" xfId="18164" xr:uid="{00000000-0005-0000-0000-000045470000}"/>
    <cellStyle name="Normal 2 5 3 4 5 2" xfId="18165" xr:uid="{00000000-0005-0000-0000-000046470000}"/>
    <cellStyle name="Normal 2 5 3 4 6" xfId="18166" xr:uid="{00000000-0005-0000-0000-000047470000}"/>
    <cellStyle name="Normal 2 5 3 4 6 2" xfId="18167" xr:uid="{00000000-0005-0000-0000-000048470000}"/>
    <cellStyle name="Normal 2 5 3 4 7" xfId="18168" xr:uid="{00000000-0005-0000-0000-000049470000}"/>
    <cellStyle name="Normal 2 5 3 5" xfId="18169" xr:uid="{00000000-0005-0000-0000-00004A470000}"/>
    <cellStyle name="Normal 2 5 3 5 2" xfId="18170" xr:uid="{00000000-0005-0000-0000-00004B470000}"/>
    <cellStyle name="Normal 2 5 3 5 2 2" xfId="18171" xr:uid="{00000000-0005-0000-0000-00004C470000}"/>
    <cellStyle name="Normal 2 5 3 5 2 2 2" xfId="18172" xr:uid="{00000000-0005-0000-0000-00004D470000}"/>
    <cellStyle name="Normal 2 5 3 5 2 3" xfId="18173" xr:uid="{00000000-0005-0000-0000-00004E470000}"/>
    <cellStyle name="Normal 2 5 3 5 2 3 2" xfId="18174" xr:uid="{00000000-0005-0000-0000-00004F470000}"/>
    <cellStyle name="Normal 2 5 3 5 2 4" xfId="18175" xr:uid="{00000000-0005-0000-0000-000050470000}"/>
    <cellStyle name="Normal 2 5 3 5 3" xfId="18176" xr:uid="{00000000-0005-0000-0000-000051470000}"/>
    <cellStyle name="Normal 2 5 3 5 3 2" xfId="18177" xr:uid="{00000000-0005-0000-0000-000052470000}"/>
    <cellStyle name="Normal 2 5 3 5 3 3" xfId="18178" xr:uid="{00000000-0005-0000-0000-000053470000}"/>
    <cellStyle name="Normal 2 5 3 5 4" xfId="18179" xr:uid="{00000000-0005-0000-0000-000054470000}"/>
    <cellStyle name="Normal 2 5 3 5 4 2" xfId="18180" xr:uid="{00000000-0005-0000-0000-000055470000}"/>
    <cellStyle name="Normal 2 5 3 5 5" xfId="18181" xr:uid="{00000000-0005-0000-0000-000056470000}"/>
    <cellStyle name="Normal 2 5 3 5 5 2" xfId="18182" xr:uid="{00000000-0005-0000-0000-000057470000}"/>
    <cellStyle name="Normal 2 5 3 5 6" xfId="18183" xr:uid="{00000000-0005-0000-0000-000058470000}"/>
    <cellStyle name="Normal 2 5 3 6" xfId="18184" xr:uid="{00000000-0005-0000-0000-000059470000}"/>
    <cellStyle name="Normal 2 5 3 6 2" xfId="18185" xr:uid="{00000000-0005-0000-0000-00005A470000}"/>
    <cellStyle name="Normal 2 5 3 6 2 2" xfId="18186" xr:uid="{00000000-0005-0000-0000-00005B470000}"/>
    <cellStyle name="Normal 2 5 3 6 3" xfId="18187" xr:uid="{00000000-0005-0000-0000-00005C470000}"/>
    <cellStyle name="Normal 2 5 3 6 3 2" xfId="18188" xr:uid="{00000000-0005-0000-0000-00005D470000}"/>
    <cellStyle name="Normal 2 5 3 6 4" xfId="18189" xr:uid="{00000000-0005-0000-0000-00005E470000}"/>
    <cellStyle name="Normal 2 5 3 7" xfId="18190" xr:uid="{00000000-0005-0000-0000-00005F470000}"/>
    <cellStyle name="Normal 2 5 3 7 2" xfId="18191" xr:uid="{00000000-0005-0000-0000-000060470000}"/>
    <cellStyle name="Normal 2 5 3 7 2 2" xfId="18192" xr:uid="{00000000-0005-0000-0000-000061470000}"/>
    <cellStyle name="Normal 2 5 3 7 3" xfId="18193" xr:uid="{00000000-0005-0000-0000-000062470000}"/>
    <cellStyle name="Normal 2 5 3 7 3 2" xfId="18194" xr:uid="{00000000-0005-0000-0000-000063470000}"/>
    <cellStyle name="Normal 2 5 3 7 4" xfId="18195" xr:uid="{00000000-0005-0000-0000-000064470000}"/>
    <cellStyle name="Normal 2 5 3 8" xfId="18196" xr:uid="{00000000-0005-0000-0000-000065470000}"/>
    <cellStyle name="Normal 2 5 3 8 2" xfId="18197" xr:uid="{00000000-0005-0000-0000-000066470000}"/>
    <cellStyle name="Normal 2 5 3 8 3" xfId="18198" xr:uid="{00000000-0005-0000-0000-000067470000}"/>
    <cellStyle name="Normal 2 5 3 9" xfId="18199" xr:uid="{00000000-0005-0000-0000-000068470000}"/>
    <cellStyle name="Normal 2 5 3 9 2" xfId="18200" xr:uid="{00000000-0005-0000-0000-000069470000}"/>
    <cellStyle name="Normal 2 5 4" xfId="18201" xr:uid="{00000000-0005-0000-0000-00006A470000}"/>
    <cellStyle name="Normal 2 5 4 10" xfId="18202" xr:uid="{00000000-0005-0000-0000-00006B470000}"/>
    <cellStyle name="Normal 2 5 4 2" xfId="18203" xr:uid="{00000000-0005-0000-0000-00006C470000}"/>
    <cellStyle name="Normal 2 5 4 2 2" xfId="18204" xr:uid="{00000000-0005-0000-0000-00006D470000}"/>
    <cellStyle name="Normal 2 5 4 2 2 2" xfId="18205" xr:uid="{00000000-0005-0000-0000-00006E470000}"/>
    <cellStyle name="Normal 2 5 4 2 2 2 2" xfId="18206" xr:uid="{00000000-0005-0000-0000-00006F470000}"/>
    <cellStyle name="Normal 2 5 4 2 2 2 3" xfId="18207" xr:uid="{00000000-0005-0000-0000-000070470000}"/>
    <cellStyle name="Normal 2 5 4 2 2 3" xfId="18208" xr:uid="{00000000-0005-0000-0000-000071470000}"/>
    <cellStyle name="Normal 2 5 4 2 2 3 2" xfId="18209" xr:uid="{00000000-0005-0000-0000-000072470000}"/>
    <cellStyle name="Normal 2 5 4 2 2 4" xfId="18210" xr:uid="{00000000-0005-0000-0000-000073470000}"/>
    <cellStyle name="Normal 2 5 4 2 2 4 2" xfId="18211" xr:uid="{00000000-0005-0000-0000-000074470000}"/>
    <cellStyle name="Normal 2 5 4 2 2 5" xfId="18212" xr:uid="{00000000-0005-0000-0000-000075470000}"/>
    <cellStyle name="Normal 2 5 4 2 3" xfId="18213" xr:uid="{00000000-0005-0000-0000-000076470000}"/>
    <cellStyle name="Normal 2 5 4 2 3 2" xfId="18214" xr:uid="{00000000-0005-0000-0000-000077470000}"/>
    <cellStyle name="Normal 2 5 4 2 3 2 2" xfId="18215" xr:uid="{00000000-0005-0000-0000-000078470000}"/>
    <cellStyle name="Normal 2 5 4 2 3 3" xfId="18216" xr:uid="{00000000-0005-0000-0000-000079470000}"/>
    <cellStyle name="Normal 2 5 4 2 3 3 2" xfId="18217" xr:uid="{00000000-0005-0000-0000-00007A470000}"/>
    <cellStyle name="Normal 2 5 4 2 3 4" xfId="18218" xr:uid="{00000000-0005-0000-0000-00007B470000}"/>
    <cellStyle name="Normal 2 5 4 2 4" xfId="18219" xr:uid="{00000000-0005-0000-0000-00007C470000}"/>
    <cellStyle name="Normal 2 5 4 2 4 2" xfId="18220" xr:uid="{00000000-0005-0000-0000-00007D470000}"/>
    <cellStyle name="Normal 2 5 4 2 4 3" xfId="18221" xr:uid="{00000000-0005-0000-0000-00007E470000}"/>
    <cellStyle name="Normal 2 5 4 2 5" xfId="18222" xr:uid="{00000000-0005-0000-0000-00007F470000}"/>
    <cellStyle name="Normal 2 5 4 2 5 2" xfId="18223" xr:uid="{00000000-0005-0000-0000-000080470000}"/>
    <cellStyle name="Normal 2 5 4 2 6" xfId="18224" xr:uid="{00000000-0005-0000-0000-000081470000}"/>
    <cellStyle name="Normal 2 5 4 2 6 2" xfId="18225" xr:uid="{00000000-0005-0000-0000-000082470000}"/>
    <cellStyle name="Normal 2 5 4 2 7" xfId="18226" xr:uid="{00000000-0005-0000-0000-000083470000}"/>
    <cellStyle name="Normal 2 5 4 3" xfId="18227" xr:uid="{00000000-0005-0000-0000-000084470000}"/>
    <cellStyle name="Normal 2 5 4 3 2" xfId="18228" xr:uid="{00000000-0005-0000-0000-000085470000}"/>
    <cellStyle name="Normal 2 5 4 3 2 2" xfId="18229" xr:uid="{00000000-0005-0000-0000-000086470000}"/>
    <cellStyle name="Normal 2 5 4 3 2 2 2" xfId="18230" xr:uid="{00000000-0005-0000-0000-000087470000}"/>
    <cellStyle name="Normal 2 5 4 3 2 2 3" xfId="18231" xr:uid="{00000000-0005-0000-0000-000088470000}"/>
    <cellStyle name="Normal 2 5 4 3 2 3" xfId="18232" xr:uid="{00000000-0005-0000-0000-000089470000}"/>
    <cellStyle name="Normal 2 5 4 3 2 3 2" xfId="18233" xr:uid="{00000000-0005-0000-0000-00008A470000}"/>
    <cellStyle name="Normal 2 5 4 3 2 4" xfId="18234" xr:uid="{00000000-0005-0000-0000-00008B470000}"/>
    <cellStyle name="Normal 2 5 4 3 2 4 2" xfId="18235" xr:uid="{00000000-0005-0000-0000-00008C470000}"/>
    <cellStyle name="Normal 2 5 4 3 2 5" xfId="18236" xr:uid="{00000000-0005-0000-0000-00008D470000}"/>
    <cellStyle name="Normal 2 5 4 3 3" xfId="18237" xr:uid="{00000000-0005-0000-0000-00008E470000}"/>
    <cellStyle name="Normal 2 5 4 3 3 2" xfId="18238" xr:uid="{00000000-0005-0000-0000-00008F470000}"/>
    <cellStyle name="Normal 2 5 4 3 3 2 2" xfId="18239" xr:uid="{00000000-0005-0000-0000-000090470000}"/>
    <cellStyle name="Normal 2 5 4 3 3 3" xfId="18240" xr:uid="{00000000-0005-0000-0000-000091470000}"/>
    <cellStyle name="Normal 2 5 4 3 3 3 2" xfId="18241" xr:uid="{00000000-0005-0000-0000-000092470000}"/>
    <cellStyle name="Normal 2 5 4 3 3 4" xfId="18242" xr:uid="{00000000-0005-0000-0000-000093470000}"/>
    <cellStyle name="Normal 2 5 4 3 4" xfId="18243" xr:uid="{00000000-0005-0000-0000-000094470000}"/>
    <cellStyle name="Normal 2 5 4 3 4 2" xfId="18244" xr:uid="{00000000-0005-0000-0000-000095470000}"/>
    <cellStyle name="Normal 2 5 4 3 4 3" xfId="18245" xr:uid="{00000000-0005-0000-0000-000096470000}"/>
    <cellStyle name="Normal 2 5 4 3 5" xfId="18246" xr:uid="{00000000-0005-0000-0000-000097470000}"/>
    <cellStyle name="Normal 2 5 4 3 5 2" xfId="18247" xr:uid="{00000000-0005-0000-0000-000098470000}"/>
    <cellStyle name="Normal 2 5 4 3 6" xfId="18248" xr:uid="{00000000-0005-0000-0000-000099470000}"/>
    <cellStyle name="Normal 2 5 4 3 6 2" xfId="18249" xr:uid="{00000000-0005-0000-0000-00009A470000}"/>
    <cellStyle name="Normal 2 5 4 3 7" xfId="18250" xr:uid="{00000000-0005-0000-0000-00009B470000}"/>
    <cellStyle name="Normal 2 5 4 4" xfId="18251" xr:uid="{00000000-0005-0000-0000-00009C470000}"/>
    <cellStyle name="Normal 2 5 4 4 2" xfId="18252" xr:uid="{00000000-0005-0000-0000-00009D470000}"/>
    <cellStyle name="Normal 2 5 4 4 2 2" xfId="18253" xr:uid="{00000000-0005-0000-0000-00009E470000}"/>
    <cellStyle name="Normal 2 5 4 4 2 2 2" xfId="18254" xr:uid="{00000000-0005-0000-0000-00009F470000}"/>
    <cellStyle name="Normal 2 5 4 4 2 3" xfId="18255" xr:uid="{00000000-0005-0000-0000-0000A0470000}"/>
    <cellStyle name="Normal 2 5 4 4 2 3 2" xfId="18256" xr:uid="{00000000-0005-0000-0000-0000A1470000}"/>
    <cellStyle name="Normal 2 5 4 4 2 4" xfId="18257" xr:uid="{00000000-0005-0000-0000-0000A2470000}"/>
    <cellStyle name="Normal 2 5 4 4 3" xfId="18258" xr:uid="{00000000-0005-0000-0000-0000A3470000}"/>
    <cellStyle name="Normal 2 5 4 4 3 2" xfId="18259" xr:uid="{00000000-0005-0000-0000-0000A4470000}"/>
    <cellStyle name="Normal 2 5 4 4 3 3" xfId="18260" xr:uid="{00000000-0005-0000-0000-0000A5470000}"/>
    <cellStyle name="Normal 2 5 4 4 4" xfId="18261" xr:uid="{00000000-0005-0000-0000-0000A6470000}"/>
    <cellStyle name="Normal 2 5 4 4 4 2" xfId="18262" xr:uid="{00000000-0005-0000-0000-0000A7470000}"/>
    <cellStyle name="Normal 2 5 4 4 5" xfId="18263" xr:uid="{00000000-0005-0000-0000-0000A8470000}"/>
    <cellStyle name="Normal 2 5 4 4 5 2" xfId="18264" xr:uid="{00000000-0005-0000-0000-0000A9470000}"/>
    <cellStyle name="Normal 2 5 4 4 6" xfId="18265" xr:uid="{00000000-0005-0000-0000-0000AA470000}"/>
    <cellStyle name="Normal 2 5 4 5" xfId="18266" xr:uid="{00000000-0005-0000-0000-0000AB470000}"/>
    <cellStyle name="Normal 2 5 4 5 2" xfId="18267" xr:uid="{00000000-0005-0000-0000-0000AC470000}"/>
    <cellStyle name="Normal 2 5 4 5 2 2" xfId="18268" xr:uid="{00000000-0005-0000-0000-0000AD470000}"/>
    <cellStyle name="Normal 2 5 4 5 3" xfId="18269" xr:uid="{00000000-0005-0000-0000-0000AE470000}"/>
    <cellStyle name="Normal 2 5 4 5 3 2" xfId="18270" xr:uid="{00000000-0005-0000-0000-0000AF470000}"/>
    <cellStyle name="Normal 2 5 4 5 4" xfId="18271" xr:uid="{00000000-0005-0000-0000-0000B0470000}"/>
    <cellStyle name="Normal 2 5 4 6" xfId="18272" xr:uid="{00000000-0005-0000-0000-0000B1470000}"/>
    <cellStyle name="Normal 2 5 4 6 2" xfId="18273" xr:uid="{00000000-0005-0000-0000-0000B2470000}"/>
    <cellStyle name="Normal 2 5 4 6 2 2" xfId="18274" xr:uid="{00000000-0005-0000-0000-0000B3470000}"/>
    <cellStyle name="Normal 2 5 4 6 3" xfId="18275" xr:uid="{00000000-0005-0000-0000-0000B4470000}"/>
    <cellStyle name="Normal 2 5 4 6 3 2" xfId="18276" xr:uid="{00000000-0005-0000-0000-0000B5470000}"/>
    <cellStyle name="Normal 2 5 4 6 4" xfId="18277" xr:uid="{00000000-0005-0000-0000-0000B6470000}"/>
    <cellStyle name="Normal 2 5 4 7" xfId="18278" xr:uid="{00000000-0005-0000-0000-0000B7470000}"/>
    <cellStyle name="Normal 2 5 4 7 2" xfId="18279" xr:uid="{00000000-0005-0000-0000-0000B8470000}"/>
    <cellStyle name="Normal 2 5 4 7 3" xfId="18280" xr:uid="{00000000-0005-0000-0000-0000B9470000}"/>
    <cellStyle name="Normal 2 5 4 8" xfId="18281" xr:uid="{00000000-0005-0000-0000-0000BA470000}"/>
    <cellStyle name="Normal 2 5 4 8 2" xfId="18282" xr:uid="{00000000-0005-0000-0000-0000BB470000}"/>
    <cellStyle name="Normal 2 5 4 9" xfId="18283" xr:uid="{00000000-0005-0000-0000-0000BC470000}"/>
    <cellStyle name="Normal 2 5 4 9 2" xfId="18284" xr:uid="{00000000-0005-0000-0000-0000BD470000}"/>
    <cellStyle name="Normal 2 5 5" xfId="18285" xr:uid="{00000000-0005-0000-0000-0000BE470000}"/>
    <cellStyle name="Normal 2 5 5 2" xfId="18286" xr:uid="{00000000-0005-0000-0000-0000BF470000}"/>
    <cellStyle name="Normal 2 5 5 2 2" xfId="18287" xr:uid="{00000000-0005-0000-0000-0000C0470000}"/>
    <cellStyle name="Normal 2 5 5 2 2 2" xfId="18288" xr:uid="{00000000-0005-0000-0000-0000C1470000}"/>
    <cellStyle name="Normal 2 5 5 2 2 2 2" xfId="18289" xr:uid="{00000000-0005-0000-0000-0000C2470000}"/>
    <cellStyle name="Normal 2 5 5 2 2 2 3" xfId="18290" xr:uid="{00000000-0005-0000-0000-0000C3470000}"/>
    <cellStyle name="Normal 2 5 5 2 2 3" xfId="18291" xr:uid="{00000000-0005-0000-0000-0000C4470000}"/>
    <cellStyle name="Normal 2 5 5 2 2 3 2" xfId="18292" xr:uid="{00000000-0005-0000-0000-0000C5470000}"/>
    <cellStyle name="Normal 2 5 5 2 2 4" xfId="18293" xr:uid="{00000000-0005-0000-0000-0000C6470000}"/>
    <cellStyle name="Normal 2 5 5 2 2 4 2" xfId="18294" xr:uid="{00000000-0005-0000-0000-0000C7470000}"/>
    <cellStyle name="Normal 2 5 5 2 2 5" xfId="18295" xr:uid="{00000000-0005-0000-0000-0000C8470000}"/>
    <cellStyle name="Normal 2 5 5 2 3" xfId="18296" xr:uid="{00000000-0005-0000-0000-0000C9470000}"/>
    <cellStyle name="Normal 2 5 5 2 3 2" xfId="18297" xr:uid="{00000000-0005-0000-0000-0000CA470000}"/>
    <cellStyle name="Normal 2 5 5 2 3 2 2" xfId="18298" xr:uid="{00000000-0005-0000-0000-0000CB470000}"/>
    <cellStyle name="Normal 2 5 5 2 3 3" xfId="18299" xr:uid="{00000000-0005-0000-0000-0000CC470000}"/>
    <cellStyle name="Normal 2 5 5 2 3 3 2" xfId="18300" xr:uid="{00000000-0005-0000-0000-0000CD470000}"/>
    <cellStyle name="Normal 2 5 5 2 3 4" xfId="18301" xr:uid="{00000000-0005-0000-0000-0000CE470000}"/>
    <cellStyle name="Normal 2 5 5 2 4" xfId="18302" xr:uid="{00000000-0005-0000-0000-0000CF470000}"/>
    <cellStyle name="Normal 2 5 5 2 4 2" xfId="18303" xr:uid="{00000000-0005-0000-0000-0000D0470000}"/>
    <cellStyle name="Normal 2 5 5 2 4 3" xfId="18304" xr:uid="{00000000-0005-0000-0000-0000D1470000}"/>
    <cellStyle name="Normal 2 5 5 2 5" xfId="18305" xr:uid="{00000000-0005-0000-0000-0000D2470000}"/>
    <cellStyle name="Normal 2 5 5 2 5 2" xfId="18306" xr:uid="{00000000-0005-0000-0000-0000D3470000}"/>
    <cellStyle name="Normal 2 5 5 2 6" xfId="18307" xr:uid="{00000000-0005-0000-0000-0000D4470000}"/>
    <cellStyle name="Normal 2 5 5 2 6 2" xfId="18308" xr:uid="{00000000-0005-0000-0000-0000D5470000}"/>
    <cellStyle name="Normal 2 5 5 2 7" xfId="18309" xr:uid="{00000000-0005-0000-0000-0000D6470000}"/>
    <cellStyle name="Normal 2 5 5 3" xfId="18310" xr:uid="{00000000-0005-0000-0000-0000D7470000}"/>
    <cellStyle name="Normal 2 5 5 3 2" xfId="18311" xr:uid="{00000000-0005-0000-0000-0000D8470000}"/>
    <cellStyle name="Normal 2 5 5 3 2 2" xfId="18312" xr:uid="{00000000-0005-0000-0000-0000D9470000}"/>
    <cellStyle name="Normal 2 5 5 3 2 3" xfId="18313" xr:uid="{00000000-0005-0000-0000-0000DA470000}"/>
    <cellStyle name="Normal 2 5 5 3 3" xfId="18314" xr:uid="{00000000-0005-0000-0000-0000DB470000}"/>
    <cellStyle name="Normal 2 5 5 3 3 2" xfId="18315" xr:uid="{00000000-0005-0000-0000-0000DC470000}"/>
    <cellStyle name="Normal 2 5 5 3 4" xfId="18316" xr:uid="{00000000-0005-0000-0000-0000DD470000}"/>
    <cellStyle name="Normal 2 5 5 3 4 2" xfId="18317" xr:uid="{00000000-0005-0000-0000-0000DE470000}"/>
    <cellStyle name="Normal 2 5 5 3 5" xfId="18318" xr:uid="{00000000-0005-0000-0000-0000DF470000}"/>
    <cellStyle name="Normal 2 5 5 4" xfId="18319" xr:uid="{00000000-0005-0000-0000-0000E0470000}"/>
    <cellStyle name="Normal 2 5 5 4 2" xfId="18320" xr:uid="{00000000-0005-0000-0000-0000E1470000}"/>
    <cellStyle name="Normal 2 5 5 4 2 2" xfId="18321" xr:uid="{00000000-0005-0000-0000-0000E2470000}"/>
    <cellStyle name="Normal 2 5 5 4 3" xfId="18322" xr:uid="{00000000-0005-0000-0000-0000E3470000}"/>
    <cellStyle name="Normal 2 5 5 4 3 2" xfId="18323" xr:uid="{00000000-0005-0000-0000-0000E4470000}"/>
    <cellStyle name="Normal 2 5 5 4 4" xfId="18324" xr:uid="{00000000-0005-0000-0000-0000E5470000}"/>
    <cellStyle name="Normal 2 5 5 5" xfId="18325" xr:uid="{00000000-0005-0000-0000-0000E6470000}"/>
    <cellStyle name="Normal 2 5 5 5 2" xfId="18326" xr:uid="{00000000-0005-0000-0000-0000E7470000}"/>
    <cellStyle name="Normal 2 5 5 5 3" xfId="18327" xr:uid="{00000000-0005-0000-0000-0000E8470000}"/>
    <cellStyle name="Normal 2 5 5 6" xfId="18328" xr:uid="{00000000-0005-0000-0000-0000E9470000}"/>
    <cellStyle name="Normal 2 5 5 6 2" xfId="18329" xr:uid="{00000000-0005-0000-0000-0000EA470000}"/>
    <cellStyle name="Normal 2 5 5 7" xfId="18330" xr:uid="{00000000-0005-0000-0000-0000EB470000}"/>
    <cellStyle name="Normal 2 5 5 7 2" xfId="18331" xr:uid="{00000000-0005-0000-0000-0000EC470000}"/>
    <cellStyle name="Normal 2 5 5 8" xfId="18332" xr:uid="{00000000-0005-0000-0000-0000ED470000}"/>
    <cellStyle name="Normal 2 5 6" xfId="18333" xr:uid="{00000000-0005-0000-0000-0000EE470000}"/>
    <cellStyle name="Normal 2 5 6 2" xfId="18334" xr:uid="{00000000-0005-0000-0000-0000EF470000}"/>
    <cellStyle name="Normal 2 5 6 2 2" xfId="18335" xr:uid="{00000000-0005-0000-0000-0000F0470000}"/>
    <cellStyle name="Normal 2 5 6 2 2 2" xfId="18336" xr:uid="{00000000-0005-0000-0000-0000F1470000}"/>
    <cellStyle name="Normal 2 5 6 2 2 3" xfId="18337" xr:uid="{00000000-0005-0000-0000-0000F2470000}"/>
    <cellStyle name="Normal 2 5 6 2 3" xfId="18338" xr:uid="{00000000-0005-0000-0000-0000F3470000}"/>
    <cellStyle name="Normal 2 5 6 2 3 2" xfId="18339" xr:uid="{00000000-0005-0000-0000-0000F4470000}"/>
    <cellStyle name="Normal 2 5 6 2 4" xfId="18340" xr:uid="{00000000-0005-0000-0000-0000F5470000}"/>
    <cellStyle name="Normal 2 5 6 2 4 2" xfId="18341" xr:uid="{00000000-0005-0000-0000-0000F6470000}"/>
    <cellStyle name="Normal 2 5 6 2 5" xfId="18342" xr:uid="{00000000-0005-0000-0000-0000F7470000}"/>
    <cellStyle name="Normal 2 5 6 3" xfId="18343" xr:uid="{00000000-0005-0000-0000-0000F8470000}"/>
    <cellStyle name="Normal 2 5 6 3 2" xfId="18344" xr:uid="{00000000-0005-0000-0000-0000F9470000}"/>
    <cellStyle name="Normal 2 5 6 3 2 2" xfId="18345" xr:uid="{00000000-0005-0000-0000-0000FA470000}"/>
    <cellStyle name="Normal 2 5 6 3 3" xfId="18346" xr:uid="{00000000-0005-0000-0000-0000FB470000}"/>
    <cellStyle name="Normal 2 5 6 3 3 2" xfId="18347" xr:uid="{00000000-0005-0000-0000-0000FC470000}"/>
    <cellStyle name="Normal 2 5 6 3 4" xfId="18348" xr:uid="{00000000-0005-0000-0000-0000FD470000}"/>
    <cellStyle name="Normal 2 5 6 4" xfId="18349" xr:uid="{00000000-0005-0000-0000-0000FE470000}"/>
    <cellStyle name="Normal 2 5 6 4 2" xfId="18350" xr:uid="{00000000-0005-0000-0000-0000FF470000}"/>
    <cellStyle name="Normal 2 5 6 4 3" xfId="18351" xr:uid="{00000000-0005-0000-0000-000000480000}"/>
    <cellStyle name="Normal 2 5 6 5" xfId="18352" xr:uid="{00000000-0005-0000-0000-000001480000}"/>
    <cellStyle name="Normal 2 5 6 5 2" xfId="18353" xr:uid="{00000000-0005-0000-0000-000002480000}"/>
    <cellStyle name="Normal 2 5 6 6" xfId="18354" xr:uid="{00000000-0005-0000-0000-000003480000}"/>
    <cellStyle name="Normal 2 5 6 6 2" xfId="18355" xr:uid="{00000000-0005-0000-0000-000004480000}"/>
    <cellStyle name="Normal 2 5 6 7" xfId="18356" xr:uid="{00000000-0005-0000-0000-000005480000}"/>
    <cellStyle name="Normal 2 5 7" xfId="18357" xr:uid="{00000000-0005-0000-0000-000006480000}"/>
    <cellStyle name="Normal 2 5 7 2" xfId="18358" xr:uid="{00000000-0005-0000-0000-000007480000}"/>
    <cellStyle name="Normal 2 5 7 2 2" xfId="18359" xr:uid="{00000000-0005-0000-0000-000008480000}"/>
    <cellStyle name="Normal 2 5 7 2 2 2" xfId="18360" xr:uid="{00000000-0005-0000-0000-000009480000}"/>
    <cellStyle name="Normal 2 5 7 2 2 3" xfId="18361" xr:uid="{00000000-0005-0000-0000-00000A480000}"/>
    <cellStyle name="Normal 2 5 7 2 3" xfId="18362" xr:uid="{00000000-0005-0000-0000-00000B480000}"/>
    <cellStyle name="Normal 2 5 7 2 3 2" xfId="18363" xr:uid="{00000000-0005-0000-0000-00000C480000}"/>
    <cellStyle name="Normal 2 5 7 2 4" xfId="18364" xr:uid="{00000000-0005-0000-0000-00000D480000}"/>
    <cellStyle name="Normal 2 5 7 2 4 2" xfId="18365" xr:uid="{00000000-0005-0000-0000-00000E480000}"/>
    <cellStyle name="Normal 2 5 7 2 5" xfId="18366" xr:uid="{00000000-0005-0000-0000-00000F480000}"/>
    <cellStyle name="Normal 2 5 7 3" xfId="18367" xr:uid="{00000000-0005-0000-0000-000010480000}"/>
    <cellStyle name="Normal 2 5 7 3 2" xfId="18368" xr:uid="{00000000-0005-0000-0000-000011480000}"/>
    <cellStyle name="Normal 2 5 7 3 2 2" xfId="18369" xr:uid="{00000000-0005-0000-0000-000012480000}"/>
    <cellStyle name="Normal 2 5 7 3 3" xfId="18370" xr:uid="{00000000-0005-0000-0000-000013480000}"/>
    <cellStyle name="Normal 2 5 7 3 3 2" xfId="18371" xr:uid="{00000000-0005-0000-0000-000014480000}"/>
    <cellStyle name="Normal 2 5 7 3 4" xfId="18372" xr:uid="{00000000-0005-0000-0000-000015480000}"/>
    <cellStyle name="Normal 2 5 7 4" xfId="18373" xr:uid="{00000000-0005-0000-0000-000016480000}"/>
    <cellStyle name="Normal 2 5 7 4 2" xfId="18374" xr:uid="{00000000-0005-0000-0000-000017480000}"/>
    <cellStyle name="Normal 2 5 7 4 3" xfId="18375" xr:uid="{00000000-0005-0000-0000-000018480000}"/>
    <cellStyle name="Normal 2 5 7 5" xfId="18376" xr:uid="{00000000-0005-0000-0000-000019480000}"/>
    <cellStyle name="Normal 2 5 7 5 2" xfId="18377" xr:uid="{00000000-0005-0000-0000-00001A480000}"/>
    <cellStyle name="Normal 2 5 7 6" xfId="18378" xr:uid="{00000000-0005-0000-0000-00001B480000}"/>
    <cellStyle name="Normal 2 5 7 6 2" xfId="18379" xr:uid="{00000000-0005-0000-0000-00001C480000}"/>
    <cellStyle name="Normal 2 5 7 7" xfId="18380" xr:uid="{00000000-0005-0000-0000-00001D480000}"/>
    <cellStyle name="Normal 2 5 8" xfId="18381" xr:uid="{00000000-0005-0000-0000-00001E480000}"/>
    <cellStyle name="Normal 2 5 8 2" xfId="18382" xr:uid="{00000000-0005-0000-0000-00001F480000}"/>
    <cellStyle name="Normal 2 5 8 2 2" xfId="18383" xr:uid="{00000000-0005-0000-0000-000020480000}"/>
    <cellStyle name="Normal 2 5 8 2 2 2" xfId="18384" xr:uid="{00000000-0005-0000-0000-000021480000}"/>
    <cellStyle name="Normal 2 5 8 2 3" xfId="18385" xr:uid="{00000000-0005-0000-0000-000022480000}"/>
    <cellStyle name="Normal 2 5 8 2 3 2" xfId="18386" xr:uid="{00000000-0005-0000-0000-000023480000}"/>
    <cellStyle name="Normal 2 5 8 2 4" xfId="18387" xr:uid="{00000000-0005-0000-0000-000024480000}"/>
    <cellStyle name="Normal 2 5 8 3" xfId="18388" xr:uid="{00000000-0005-0000-0000-000025480000}"/>
    <cellStyle name="Normal 2 5 8 3 2" xfId="18389" xr:uid="{00000000-0005-0000-0000-000026480000}"/>
    <cellStyle name="Normal 2 5 8 3 3" xfId="18390" xr:uid="{00000000-0005-0000-0000-000027480000}"/>
    <cellStyle name="Normal 2 5 8 4" xfId="18391" xr:uid="{00000000-0005-0000-0000-000028480000}"/>
    <cellStyle name="Normal 2 5 8 4 2" xfId="18392" xr:uid="{00000000-0005-0000-0000-000029480000}"/>
    <cellStyle name="Normal 2 5 8 5" xfId="18393" xr:uid="{00000000-0005-0000-0000-00002A480000}"/>
    <cellStyle name="Normal 2 5 8 5 2" xfId="18394" xr:uid="{00000000-0005-0000-0000-00002B480000}"/>
    <cellStyle name="Normal 2 5 8 6" xfId="18395" xr:uid="{00000000-0005-0000-0000-00002C480000}"/>
    <cellStyle name="Normal 2 5 9" xfId="18396" xr:uid="{00000000-0005-0000-0000-00002D480000}"/>
    <cellStyle name="Normal 2 5 9 2" xfId="18397" xr:uid="{00000000-0005-0000-0000-00002E480000}"/>
    <cellStyle name="Normal 2 5 9 2 2" xfId="18398" xr:uid="{00000000-0005-0000-0000-00002F480000}"/>
    <cellStyle name="Normal 2 5 9 3" xfId="18399" xr:uid="{00000000-0005-0000-0000-000030480000}"/>
    <cellStyle name="Normal 2 5 9 3 2" xfId="18400" xr:uid="{00000000-0005-0000-0000-000031480000}"/>
    <cellStyle name="Normal 2 5 9 4" xfId="18401" xr:uid="{00000000-0005-0000-0000-000032480000}"/>
    <cellStyle name="Normal 2 6" xfId="18402" xr:uid="{00000000-0005-0000-0000-000033480000}"/>
    <cellStyle name="Normal 2 6 10" xfId="18403" xr:uid="{00000000-0005-0000-0000-000034480000}"/>
    <cellStyle name="Normal 2 6 10 2" xfId="18404" xr:uid="{00000000-0005-0000-0000-000035480000}"/>
    <cellStyle name="Normal 2 6 11" xfId="18405" xr:uid="{00000000-0005-0000-0000-000036480000}"/>
    <cellStyle name="Normal 2 6 12" xfId="18406" xr:uid="{00000000-0005-0000-0000-000037480000}"/>
    <cellStyle name="Normal 2 6 2" xfId="18407" xr:uid="{00000000-0005-0000-0000-000038480000}"/>
    <cellStyle name="Normal 2 6 2 2" xfId="18408" xr:uid="{00000000-0005-0000-0000-000039480000}"/>
    <cellStyle name="Normal 2 6 2 2 2" xfId="18409" xr:uid="{00000000-0005-0000-0000-00003A480000}"/>
    <cellStyle name="Normal 2 6 2 2 2 2" xfId="18410" xr:uid="{00000000-0005-0000-0000-00003B480000}"/>
    <cellStyle name="Normal 2 6 2 2 2 2 2" xfId="18411" xr:uid="{00000000-0005-0000-0000-00003C480000}"/>
    <cellStyle name="Normal 2 6 2 2 2 2 3" xfId="18412" xr:uid="{00000000-0005-0000-0000-00003D480000}"/>
    <cellStyle name="Normal 2 6 2 2 2 3" xfId="18413" xr:uid="{00000000-0005-0000-0000-00003E480000}"/>
    <cellStyle name="Normal 2 6 2 2 2 3 2" xfId="18414" xr:uid="{00000000-0005-0000-0000-00003F480000}"/>
    <cellStyle name="Normal 2 6 2 2 2 4" xfId="18415" xr:uid="{00000000-0005-0000-0000-000040480000}"/>
    <cellStyle name="Normal 2 6 2 2 2 4 2" xfId="18416" xr:uid="{00000000-0005-0000-0000-000041480000}"/>
    <cellStyle name="Normal 2 6 2 2 2 5" xfId="18417" xr:uid="{00000000-0005-0000-0000-000042480000}"/>
    <cellStyle name="Normal 2 6 2 2 3" xfId="18418" xr:uid="{00000000-0005-0000-0000-000043480000}"/>
    <cellStyle name="Normal 2 6 2 2 3 2" xfId="18419" xr:uid="{00000000-0005-0000-0000-000044480000}"/>
    <cellStyle name="Normal 2 6 2 2 3 2 2" xfId="18420" xr:uid="{00000000-0005-0000-0000-000045480000}"/>
    <cellStyle name="Normal 2 6 2 2 3 3" xfId="18421" xr:uid="{00000000-0005-0000-0000-000046480000}"/>
    <cellStyle name="Normal 2 6 2 2 3 3 2" xfId="18422" xr:uid="{00000000-0005-0000-0000-000047480000}"/>
    <cellStyle name="Normal 2 6 2 2 3 4" xfId="18423" xr:uid="{00000000-0005-0000-0000-000048480000}"/>
    <cellStyle name="Normal 2 6 2 2 4" xfId="18424" xr:uid="{00000000-0005-0000-0000-000049480000}"/>
    <cellStyle name="Normal 2 6 2 2 4 2" xfId="18425" xr:uid="{00000000-0005-0000-0000-00004A480000}"/>
    <cellStyle name="Normal 2 6 2 2 4 3" xfId="18426" xr:uid="{00000000-0005-0000-0000-00004B480000}"/>
    <cellStyle name="Normal 2 6 2 2 5" xfId="18427" xr:uid="{00000000-0005-0000-0000-00004C480000}"/>
    <cellStyle name="Normal 2 6 2 2 5 2" xfId="18428" xr:uid="{00000000-0005-0000-0000-00004D480000}"/>
    <cellStyle name="Normal 2 6 2 2 6" xfId="18429" xr:uid="{00000000-0005-0000-0000-00004E480000}"/>
    <cellStyle name="Normal 2 6 2 2 6 2" xfId="18430" xr:uid="{00000000-0005-0000-0000-00004F480000}"/>
    <cellStyle name="Normal 2 6 2 2 7" xfId="18431" xr:uid="{00000000-0005-0000-0000-000050480000}"/>
    <cellStyle name="Normal 2 6 2 3" xfId="18432" xr:uid="{00000000-0005-0000-0000-000051480000}"/>
    <cellStyle name="Normal 2 6 2 3 2" xfId="18433" xr:uid="{00000000-0005-0000-0000-000052480000}"/>
    <cellStyle name="Normal 2 6 2 3 2 2" xfId="18434" xr:uid="{00000000-0005-0000-0000-000053480000}"/>
    <cellStyle name="Normal 2 6 2 3 2 3" xfId="18435" xr:uid="{00000000-0005-0000-0000-000054480000}"/>
    <cellStyle name="Normal 2 6 2 3 3" xfId="18436" xr:uid="{00000000-0005-0000-0000-000055480000}"/>
    <cellStyle name="Normal 2 6 2 3 3 2" xfId="18437" xr:uid="{00000000-0005-0000-0000-000056480000}"/>
    <cellStyle name="Normal 2 6 2 3 4" xfId="18438" xr:uid="{00000000-0005-0000-0000-000057480000}"/>
    <cellStyle name="Normal 2 6 2 3 4 2" xfId="18439" xr:uid="{00000000-0005-0000-0000-000058480000}"/>
    <cellStyle name="Normal 2 6 2 3 5" xfId="18440" xr:uid="{00000000-0005-0000-0000-000059480000}"/>
    <cellStyle name="Normal 2 6 2 4" xfId="18441" xr:uid="{00000000-0005-0000-0000-00005A480000}"/>
    <cellStyle name="Normal 2 6 2 4 2" xfId="18442" xr:uid="{00000000-0005-0000-0000-00005B480000}"/>
    <cellStyle name="Normal 2 6 2 4 2 2" xfId="18443" xr:uid="{00000000-0005-0000-0000-00005C480000}"/>
    <cellStyle name="Normal 2 6 2 4 3" xfId="18444" xr:uid="{00000000-0005-0000-0000-00005D480000}"/>
    <cellStyle name="Normal 2 6 2 4 3 2" xfId="18445" xr:uid="{00000000-0005-0000-0000-00005E480000}"/>
    <cellStyle name="Normal 2 6 2 4 4" xfId="18446" xr:uid="{00000000-0005-0000-0000-00005F480000}"/>
    <cellStyle name="Normal 2 6 2 5" xfId="18447" xr:uid="{00000000-0005-0000-0000-000060480000}"/>
    <cellStyle name="Normal 2 6 2 5 2" xfId="18448" xr:uid="{00000000-0005-0000-0000-000061480000}"/>
    <cellStyle name="Normal 2 6 2 5 3" xfId="18449" xr:uid="{00000000-0005-0000-0000-000062480000}"/>
    <cellStyle name="Normal 2 6 2 6" xfId="18450" xr:uid="{00000000-0005-0000-0000-000063480000}"/>
    <cellStyle name="Normal 2 6 2 6 2" xfId="18451" xr:uid="{00000000-0005-0000-0000-000064480000}"/>
    <cellStyle name="Normal 2 6 2 7" xfId="18452" xr:uid="{00000000-0005-0000-0000-000065480000}"/>
    <cellStyle name="Normal 2 6 2 7 2" xfId="18453" xr:uid="{00000000-0005-0000-0000-000066480000}"/>
    <cellStyle name="Normal 2 6 2 8" xfId="18454" xr:uid="{00000000-0005-0000-0000-000067480000}"/>
    <cellStyle name="Normal 2 6 3" xfId="18455" xr:uid="{00000000-0005-0000-0000-000068480000}"/>
    <cellStyle name="Normal 2 6 3 2" xfId="18456" xr:uid="{00000000-0005-0000-0000-000069480000}"/>
    <cellStyle name="Normal 2 6 3 2 2" xfId="18457" xr:uid="{00000000-0005-0000-0000-00006A480000}"/>
    <cellStyle name="Normal 2 6 3 2 2 2" xfId="18458" xr:uid="{00000000-0005-0000-0000-00006B480000}"/>
    <cellStyle name="Normal 2 6 3 2 2 3" xfId="18459" xr:uid="{00000000-0005-0000-0000-00006C480000}"/>
    <cellStyle name="Normal 2 6 3 2 3" xfId="18460" xr:uid="{00000000-0005-0000-0000-00006D480000}"/>
    <cellStyle name="Normal 2 6 3 2 3 2" xfId="18461" xr:uid="{00000000-0005-0000-0000-00006E480000}"/>
    <cellStyle name="Normal 2 6 3 2 4" xfId="18462" xr:uid="{00000000-0005-0000-0000-00006F480000}"/>
    <cellStyle name="Normal 2 6 3 2 4 2" xfId="18463" xr:uid="{00000000-0005-0000-0000-000070480000}"/>
    <cellStyle name="Normal 2 6 3 2 5" xfId="18464" xr:uid="{00000000-0005-0000-0000-000071480000}"/>
    <cellStyle name="Normal 2 6 3 3" xfId="18465" xr:uid="{00000000-0005-0000-0000-000072480000}"/>
    <cellStyle name="Normal 2 6 3 3 2" xfId="18466" xr:uid="{00000000-0005-0000-0000-000073480000}"/>
    <cellStyle name="Normal 2 6 3 3 2 2" xfId="18467" xr:uid="{00000000-0005-0000-0000-000074480000}"/>
    <cellStyle name="Normal 2 6 3 3 3" xfId="18468" xr:uid="{00000000-0005-0000-0000-000075480000}"/>
    <cellStyle name="Normal 2 6 3 3 3 2" xfId="18469" xr:uid="{00000000-0005-0000-0000-000076480000}"/>
    <cellStyle name="Normal 2 6 3 3 4" xfId="18470" xr:uid="{00000000-0005-0000-0000-000077480000}"/>
    <cellStyle name="Normal 2 6 3 4" xfId="18471" xr:uid="{00000000-0005-0000-0000-000078480000}"/>
    <cellStyle name="Normal 2 6 3 4 2" xfId="18472" xr:uid="{00000000-0005-0000-0000-000079480000}"/>
    <cellStyle name="Normal 2 6 3 4 3" xfId="18473" xr:uid="{00000000-0005-0000-0000-00007A480000}"/>
    <cellStyle name="Normal 2 6 3 5" xfId="18474" xr:uid="{00000000-0005-0000-0000-00007B480000}"/>
    <cellStyle name="Normal 2 6 3 5 2" xfId="18475" xr:uid="{00000000-0005-0000-0000-00007C480000}"/>
    <cellStyle name="Normal 2 6 3 6" xfId="18476" xr:uid="{00000000-0005-0000-0000-00007D480000}"/>
    <cellStyle name="Normal 2 6 3 6 2" xfId="18477" xr:uid="{00000000-0005-0000-0000-00007E480000}"/>
    <cellStyle name="Normal 2 6 3 7" xfId="18478" xr:uid="{00000000-0005-0000-0000-00007F480000}"/>
    <cellStyle name="Normal 2 6 4" xfId="18479" xr:uid="{00000000-0005-0000-0000-000080480000}"/>
    <cellStyle name="Normal 2 6 4 2" xfId="18480" xr:uid="{00000000-0005-0000-0000-000081480000}"/>
    <cellStyle name="Normal 2 6 4 2 2" xfId="18481" xr:uid="{00000000-0005-0000-0000-000082480000}"/>
    <cellStyle name="Normal 2 6 4 2 2 2" xfId="18482" xr:uid="{00000000-0005-0000-0000-000083480000}"/>
    <cellStyle name="Normal 2 6 4 2 2 3" xfId="18483" xr:uid="{00000000-0005-0000-0000-000084480000}"/>
    <cellStyle name="Normal 2 6 4 2 3" xfId="18484" xr:uid="{00000000-0005-0000-0000-000085480000}"/>
    <cellStyle name="Normal 2 6 4 2 3 2" xfId="18485" xr:uid="{00000000-0005-0000-0000-000086480000}"/>
    <cellStyle name="Normal 2 6 4 2 4" xfId="18486" xr:uid="{00000000-0005-0000-0000-000087480000}"/>
    <cellStyle name="Normal 2 6 4 2 4 2" xfId="18487" xr:uid="{00000000-0005-0000-0000-000088480000}"/>
    <cellStyle name="Normal 2 6 4 2 5" xfId="18488" xr:uid="{00000000-0005-0000-0000-000089480000}"/>
    <cellStyle name="Normal 2 6 4 3" xfId="18489" xr:uid="{00000000-0005-0000-0000-00008A480000}"/>
    <cellStyle name="Normal 2 6 4 3 2" xfId="18490" xr:uid="{00000000-0005-0000-0000-00008B480000}"/>
    <cellStyle name="Normal 2 6 4 3 2 2" xfId="18491" xr:uid="{00000000-0005-0000-0000-00008C480000}"/>
    <cellStyle name="Normal 2 6 4 3 3" xfId="18492" xr:uid="{00000000-0005-0000-0000-00008D480000}"/>
    <cellStyle name="Normal 2 6 4 3 3 2" xfId="18493" xr:uid="{00000000-0005-0000-0000-00008E480000}"/>
    <cellStyle name="Normal 2 6 4 3 4" xfId="18494" xr:uid="{00000000-0005-0000-0000-00008F480000}"/>
    <cellStyle name="Normal 2 6 4 4" xfId="18495" xr:uid="{00000000-0005-0000-0000-000090480000}"/>
    <cellStyle name="Normal 2 6 4 4 2" xfId="18496" xr:uid="{00000000-0005-0000-0000-000091480000}"/>
    <cellStyle name="Normal 2 6 4 4 3" xfId="18497" xr:uid="{00000000-0005-0000-0000-000092480000}"/>
    <cellStyle name="Normal 2 6 4 5" xfId="18498" xr:uid="{00000000-0005-0000-0000-000093480000}"/>
    <cellStyle name="Normal 2 6 4 5 2" xfId="18499" xr:uid="{00000000-0005-0000-0000-000094480000}"/>
    <cellStyle name="Normal 2 6 4 6" xfId="18500" xr:uid="{00000000-0005-0000-0000-000095480000}"/>
    <cellStyle name="Normal 2 6 4 6 2" xfId="18501" xr:uid="{00000000-0005-0000-0000-000096480000}"/>
    <cellStyle name="Normal 2 6 4 7" xfId="18502" xr:uid="{00000000-0005-0000-0000-000097480000}"/>
    <cellStyle name="Normal 2 6 5" xfId="18503" xr:uid="{00000000-0005-0000-0000-000098480000}"/>
    <cellStyle name="Normal 2 6 5 2" xfId="18504" xr:uid="{00000000-0005-0000-0000-000099480000}"/>
    <cellStyle name="Normal 2 6 5 2 2" xfId="18505" xr:uid="{00000000-0005-0000-0000-00009A480000}"/>
    <cellStyle name="Normal 2 6 5 2 2 2" xfId="18506" xr:uid="{00000000-0005-0000-0000-00009B480000}"/>
    <cellStyle name="Normal 2 6 5 2 3" xfId="18507" xr:uid="{00000000-0005-0000-0000-00009C480000}"/>
    <cellStyle name="Normal 2 6 5 2 3 2" xfId="18508" xr:uid="{00000000-0005-0000-0000-00009D480000}"/>
    <cellStyle name="Normal 2 6 5 2 4" xfId="18509" xr:uid="{00000000-0005-0000-0000-00009E480000}"/>
    <cellStyle name="Normal 2 6 5 3" xfId="18510" xr:uid="{00000000-0005-0000-0000-00009F480000}"/>
    <cellStyle name="Normal 2 6 5 3 2" xfId="18511" xr:uid="{00000000-0005-0000-0000-0000A0480000}"/>
    <cellStyle name="Normal 2 6 5 3 3" xfId="18512" xr:uid="{00000000-0005-0000-0000-0000A1480000}"/>
    <cellStyle name="Normal 2 6 5 4" xfId="18513" xr:uid="{00000000-0005-0000-0000-0000A2480000}"/>
    <cellStyle name="Normal 2 6 5 4 2" xfId="18514" xr:uid="{00000000-0005-0000-0000-0000A3480000}"/>
    <cellStyle name="Normal 2 6 5 5" xfId="18515" xr:uid="{00000000-0005-0000-0000-0000A4480000}"/>
    <cellStyle name="Normal 2 6 5 5 2" xfId="18516" xr:uid="{00000000-0005-0000-0000-0000A5480000}"/>
    <cellStyle name="Normal 2 6 5 6" xfId="18517" xr:uid="{00000000-0005-0000-0000-0000A6480000}"/>
    <cellStyle name="Normal 2 6 6" xfId="18518" xr:uid="{00000000-0005-0000-0000-0000A7480000}"/>
    <cellStyle name="Normal 2 6 6 2" xfId="18519" xr:uid="{00000000-0005-0000-0000-0000A8480000}"/>
    <cellStyle name="Normal 2 6 6 2 2" xfId="18520" xr:uid="{00000000-0005-0000-0000-0000A9480000}"/>
    <cellStyle name="Normal 2 6 6 3" xfId="18521" xr:uid="{00000000-0005-0000-0000-0000AA480000}"/>
    <cellStyle name="Normal 2 6 6 3 2" xfId="18522" xr:uid="{00000000-0005-0000-0000-0000AB480000}"/>
    <cellStyle name="Normal 2 6 6 4" xfId="18523" xr:uid="{00000000-0005-0000-0000-0000AC480000}"/>
    <cellStyle name="Normal 2 6 7" xfId="18524" xr:uid="{00000000-0005-0000-0000-0000AD480000}"/>
    <cellStyle name="Normal 2 6 7 2" xfId="18525" xr:uid="{00000000-0005-0000-0000-0000AE480000}"/>
    <cellStyle name="Normal 2 6 7 2 2" xfId="18526" xr:uid="{00000000-0005-0000-0000-0000AF480000}"/>
    <cellStyle name="Normal 2 6 7 3" xfId="18527" xr:uid="{00000000-0005-0000-0000-0000B0480000}"/>
    <cellStyle name="Normal 2 6 7 3 2" xfId="18528" xr:uid="{00000000-0005-0000-0000-0000B1480000}"/>
    <cellStyle name="Normal 2 6 7 4" xfId="18529" xr:uid="{00000000-0005-0000-0000-0000B2480000}"/>
    <cellStyle name="Normal 2 6 8" xfId="18530" xr:uid="{00000000-0005-0000-0000-0000B3480000}"/>
    <cellStyle name="Normal 2 6 8 2" xfId="18531" xr:uid="{00000000-0005-0000-0000-0000B4480000}"/>
    <cellStyle name="Normal 2 6 8 3" xfId="18532" xr:uid="{00000000-0005-0000-0000-0000B5480000}"/>
    <cellStyle name="Normal 2 6 9" xfId="18533" xr:uid="{00000000-0005-0000-0000-0000B6480000}"/>
    <cellStyle name="Normal 2 6 9 2" xfId="18534" xr:uid="{00000000-0005-0000-0000-0000B7480000}"/>
    <cellStyle name="Normal 2 7" xfId="18535" xr:uid="{00000000-0005-0000-0000-0000B8480000}"/>
    <cellStyle name="Normal 2 7 10" xfId="18536" xr:uid="{00000000-0005-0000-0000-0000B9480000}"/>
    <cellStyle name="Normal 2 7 2" xfId="18537" xr:uid="{00000000-0005-0000-0000-0000BA480000}"/>
    <cellStyle name="Normal 2 7 2 2" xfId="18538" xr:uid="{00000000-0005-0000-0000-0000BB480000}"/>
    <cellStyle name="Normal 2 7 2 2 2" xfId="18539" xr:uid="{00000000-0005-0000-0000-0000BC480000}"/>
    <cellStyle name="Normal 2 7 2 2 2 2" xfId="18540" xr:uid="{00000000-0005-0000-0000-0000BD480000}"/>
    <cellStyle name="Normal 2 7 2 2 2 3" xfId="18541" xr:uid="{00000000-0005-0000-0000-0000BE480000}"/>
    <cellStyle name="Normal 2 7 2 2 3" xfId="18542" xr:uid="{00000000-0005-0000-0000-0000BF480000}"/>
    <cellStyle name="Normal 2 7 2 2 3 2" xfId="18543" xr:uid="{00000000-0005-0000-0000-0000C0480000}"/>
    <cellStyle name="Normal 2 7 2 2 4" xfId="18544" xr:uid="{00000000-0005-0000-0000-0000C1480000}"/>
    <cellStyle name="Normal 2 7 2 2 4 2" xfId="18545" xr:uid="{00000000-0005-0000-0000-0000C2480000}"/>
    <cellStyle name="Normal 2 7 2 2 5" xfId="18546" xr:uid="{00000000-0005-0000-0000-0000C3480000}"/>
    <cellStyle name="Normal 2 7 2 3" xfId="18547" xr:uid="{00000000-0005-0000-0000-0000C4480000}"/>
    <cellStyle name="Normal 2 7 2 3 2" xfId="18548" xr:uid="{00000000-0005-0000-0000-0000C5480000}"/>
    <cellStyle name="Normal 2 7 2 3 2 2" xfId="18549" xr:uid="{00000000-0005-0000-0000-0000C6480000}"/>
    <cellStyle name="Normal 2 7 2 3 3" xfId="18550" xr:uid="{00000000-0005-0000-0000-0000C7480000}"/>
    <cellStyle name="Normal 2 7 2 3 3 2" xfId="18551" xr:uid="{00000000-0005-0000-0000-0000C8480000}"/>
    <cellStyle name="Normal 2 7 2 3 4" xfId="18552" xr:uid="{00000000-0005-0000-0000-0000C9480000}"/>
    <cellStyle name="Normal 2 7 2 4" xfId="18553" xr:uid="{00000000-0005-0000-0000-0000CA480000}"/>
    <cellStyle name="Normal 2 7 2 4 2" xfId="18554" xr:uid="{00000000-0005-0000-0000-0000CB480000}"/>
    <cellStyle name="Normal 2 7 2 4 3" xfId="18555" xr:uid="{00000000-0005-0000-0000-0000CC480000}"/>
    <cellStyle name="Normal 2 7 2 5" xfId="18556" xr:uid="{00000000-0005-0000-0000-0000CD480000}"/>
    <cellStyle name="Normal 2 7 2 5 2" xfId="18557" xr:uid="{00000000-0005-0000-0000-0000CE480000}"/>
    <cellStyle name="Normal 2 7 2 6" xfId="18558" xr:uid="{00000000-0005-0000-0000-0000CF480000}"/>
    <cellStyle name="Normal 2 7 2 6 2" xfId="18559" xr:uid="{00000000-0005-0000-0000-0000D0480000}"/>
    <cellStyle name="Normal 2 7 2 7" xfId="18560" xr:uid="{00000000-0005-0000-0000-0000D1480000}"/>
    <cellStyle name="Normal 2 7 3" xfId="18561" xr:uid="{00000000-0005-0000-0000-0000D2480000}"/>
    <cellStyle name="Normal 2 7 3 2" xfId="18562" xr:uid="{00000000-0005-0000-0000-0000D3480000}"/>
    <cellStyle name="Normal 2 7 3 2 2" xfId="18563" xr:uid="{00000000-0005-0000-0000-0000D4480000}"/>
    <cellStyle name="Normal 2 7 3 2 2 2" xfId="18564" xr:uid="{00000000-0005-0000-0000-0000D5480000}"/>
    <cellStyle name="Normal 2 7 3 2 2 3" xfId="18565" xr:uid="{00000000-0005-0000-0000-0000D6480000}"/>
    <cellStyle name="Normal 2 7 3 2 3" xfId="18566" xr:uid="{00000000-0005-0000-0000-0000D7480000}"/>
    <cellStyle name="Normal 2 7 3 2 3 2" xfId="18567" xr:uid="{00000000-0005-0000-0000-0000D8480000}"/>
    <cellStyle name="Normal 2 7 3 2 4" xfId="18568" xr:uid="{00000000-0005-0000-0000-0000D9480000}"/>
    <cellStyle name="Normal 2 7 3 2 4 2" xfId="18569" xr:uid="{00000000-0005-0000-0000-0000DA480000}"/>
    <cellStyle name="Normal 2 7 3 2 5" xfId="18570" xr:uid="{00000000-0005-0000-0000-0000DB480000}"/>
    <cellStyle name="Normal 2 7 3 3" xfId="18571" xr:uid="{00000000-0005-0000-0000-0000DC480000}"/>
    <cellStyle name="Normal 2 7 3 3 2" xfId="18572" xr:uid="{00000000-0005-0000-0000-0000DD480000}"/>
    <cellStyle name="Normal 2 7 3 3 2 2" xfId="18573" xr:uid="{00000000-0005-0000-0000-0000DE480000}"/>
    <cellStyle name="Normal 2 7 3 3 3" xfId="18574" xr:uid="{00000000-0005-0000-0000-0000DF480000}"/>
    <cellStyle name="Normal 2 7 3 3 3 2" xfId="18575" xr:uid="{00000000-0005-0000-0000-0000E0480000}"/>
    <cellStyle name="Normal 2 7 3 3 4" xfId="18576" xr:uid="{00000000-0005-0000-0000-0000E1480000}"/>
    <cellStyle name="Normal 2 7 3 4" xfId="18577" xr:uid="{00000000-0005-0000-0000-0000E2480000}"/>
    <cellStyle name="Normal 2 7 3 4 2" xfId="18578" xr:uid="{00000000-0005-0000-0000-0000E3480000}"/>
    <cellStyle name="Normal 2 7 3 4 3" xfId="18579" xr:uid="{00000000-0005-0000-0000-0000E4480000}"/>
    <cellStyle name="Normal 2 7 3 5" xfId="18580" xr:uid="{00000000-0005-0000-0000-0000E5480000}"/>
    <cellStyle name="Normal 2 7 3 5 2" xfId="18581" xr:uid="{00000000-0005-0000-0000-0000E6480000}"/>
    <cellStyle name="Normal 2 7 3 6" xfId="18582" xr:uid="{00000000-0005-0000-0000-0000E7480000}"/>
    <cellStyle name="Normal 2 7 3 6 2" xfId="18583" xr:uid="{00000000-0005-0000-0000-0000E8480000}"/>
    <cellStyle name="Normal 2 7 3 7" xfId="18584" xr:uid="{00000000-0005-0000-0000-0000E9480000}"/>
    <cellStyle name="Normal 2 7 4" xfId="18585" xr:uid="{00000000-0005-0000-0000-0000EA480000}"/>
    <cellStyle name="Normal 2 7 4 2" xfId="18586" xr:uid="{00000000-0005-0000-0000-0000EB480000}"/>
    <cellStyle name="Normal 2 7 4 2 2" xfId="18587" xr:uid="{00000000-0005-0000-0000-0000EC480000}"/>
    <cellStyle name="Normal 2 7 4 2 2 2" xfId="18588" xr:uid="{00000000-0005-0000-0000-0000ED480000}"/>
    <cellStyle name="Normal 2 7 4 2 3" xfId="18589" xr:uid="{00000000-0005-0000-0000-0000EE480000}"/>
    <cellStyle name="Normal 2 7 4 2 3 2" xfId="18590" xr:uid="{00000000-0005-0000-0000-0000EF480000}"/>
    <cellStyle name="Normal 2 7 4 2 4" xfId="18591" xr:uid="{00000000-0005-0000-0000-0000F0480000}"/>
    <cellStyle name="Normal 2 7 4 3" xfId="18592" xr:uid="{00000000-0005-0000-0000-0000F1480000}"/>
    <cellStyle name="Normal 2 7 4 3 2" xfId="18593" xr:uid="{00000000-0005-0000-0000-0000F2480000}"/>
    <cellStyle name="Normal 2 7 4 3 3" xfId="18594" xr:uid="{00000000-0005-0000-0000-0000F3480000}"/>
    <cellStyle name="Normal 2 7 4 4" xfId="18595" xr:uid="{00000000-0005-0000-0000-0000F4480000}"/>
    <cellStyle name="Normal 2 7 4 4 2" xfId="18596" xr:uid="{00000000-0005-0000-0000-0000F5480000}"/>
    <cellStyle name="Normal 2 7 4 5" xfId="18597" xr:uid="{00000000-0005-0000-0000-0000F6480000}"/>
    <cellStyle name="Normal 2 7 4 5 2" xfId="18598" xr:uid="{00000000-0005-0000-0000-0000F7480000}"/>
    <cellStyle name="Normal 2 7 4 6" xfId="18599" xr:uid="{00000000-0005-0000-0000-0000F8480000}"/>
    <cellStyle name="Normal 2 7 5" xfId="18600" xr:uid="{00000000-0005-0000-0000-0000F9480000}"/>
    <cellStyle name="Normal 2 7 5 2" xfId="18601" xr:uid="{00000000-0005-0000-0000-0000FA480000}"/>
    <cellStyle name="Normal 2 7 5 2 2" xfId="18602" xr:uid="{00000000-0005-0000-0000-0000FB480000}"/>
    <cellStyle name="Normal 2 7 5 3" xfId="18603" xr:uid="{00000000-0005-0000-0000-0000FC480000}"/>
    <cellStyle name="Normal 2 7 5 3 2" xfId="18604" xr:uid="{00000000-0005-0000-0000-0000FD480000}"/>
    <cellStyle name="Normal 2 7 5 4" xfId="18605" xr:uid="{00000000-0005-0000-0000-0000FE480000}"/>
    <cellStyle name="Normal 2 7 6" xfId="18606" xr:uid="{00000000-0005-0000-0000-0000FF480000}"/>
    <cellStyle name="Normal 2 7 6 2" xfId="18607" xr:uid="{00000000-0005-0000-0000-000000490000}"/>
    <cellStyle name="Normal 2 7 6 2 2" xfId="18608" xr:uid="{00000000-0005-0000-0000-000001490000}"/>
    <cellStyle name="Normal 2 7 6 3" xfId="18609" xr:uid="{00000000-0005-0000-0000-000002490000}"/>
    <cellStyle name="Normal 2 7 6 3 2" xfId="18610" xr:uid="{00000000-0005-0000-0000-000003490000}"/>
    <cellStyle name="Normal 2 7 6 4" xfId="18611" xr:uid="{00000000-0005-0000-0000-000004490000}"/>
    <cellStyle name="Normal 2 7 7" xfId="18612" xr:uid="{00000000-0005-0000-0000-000005490000}"/>
    <cellStyle name="Normal 2 7 7 2" xfId="18613" xr:uid="{00000000-0005-0000-0000-000006490000}"/>
    <cellStyle name="Normal 2 7 7 3" xfId="18614" xr:uid="{00000000-0005-0000-0000-000007490000}"/>
    <cellStyle name="Normal 2 7 8" xfId="18615" xr:uid="{00000000-0005-0000-0000-000008490000}"/>
    <cellStyle name="Normal 2 7 8 2" xfId="18616" xr:uid="{00000000-0005-0000-0000-000009490000}"/>
    <cellStyle name="Normal 2 7 9" xfId="18617" xr:uid="{00000000-0005-0000-0000-00000A490000}"/>
    <cellStyle name="Normal 2 7 9 2" xfId="18618" xr:uid="{00000000-0005-0000-0000-00000B490000}"/>
    <cellStyle name="Normal 2 8" xfId="18619" xr:uid="{00000000-0005-0000-0000-00000C490000}"/>
    <cellStyle name="Normal 2 8 2" xfId="18620" xr:uid="{00000000-0005-0000-0000-00000D490000}"/>
    <cellStyle name="Normal 2 8 2 2" xfId="18621" xr:uid="{00000000-0005-0000-0000-00000E490000}"/>
    <cellStyle name="Normal 2 8 2 2 2" xfId="18622" xr:uid="{00000000-0005-0000-0000-00000F490000}"/>
    <cellStyle name="Normal 2 8 2 3" xfId="18623" xr:uid="{00000000-0005-0000-0000-000010490000}"/>
    <cellStyle name="Normal 2 8 2 3 2" xfId="18624" xr:uid="{00000000-0005-0000-0000-000011490000}"/>
    <cellStyle name="Normal 2 8 2 4" xfId="18625" xr:uid="{00000000-0005-0000-0000-000012490000}"/>
    <cellStyle name="Normal 2 8 3" xfId="18626" xr:uid="{00000000-0005-0000-0000-000013490000}"/>
    <cellStyle name="Normal 2 8 3 2" xfId="18627" xr:uid="{00000000-0005-0000-0000-000014490000}"/>
    <cellStyle name="Normal 2 8 3 3" xfId="18628" xr:uid="{00000000-0005-0000-0000-000015490000}"/>
    <cellStyle name="Normal 2 8 4" xfId="18629" xr:uid="{00000000-0005-0000-0000-000016490000}"/>
    <cellStyle name="Normal 2 8 4 2" xfId="18630" xr:uid="{00000000-0005-0000-0000-000017490000}"/>
    <cellStyle name="Normal 2 8 5" xfId="18631" xr:uid="{00000000-0005-0000-0000-000018490000}"/>
    <cellStyle name="Normal 2 8 5 2" xfId="18632" xr:uid="{00000000-0005-0000-0000-000019490000}"/>
    <cellStyle name="Normal 2 8 6" xfId="18633" xr:uid="{00000000-0005-0000-0000-00001A490000}"/>
    <cellStyle name="Normal 2 9" xfId="18634" xr:uid="{00000000-0005-0000-0000-00001B490000}"/>
    <cellStyle name="Normal 2 9 2" xfId="18635" xr:uid="{00000000-0005-0000-0000-00001C490000}"/>
    <cellStyle name="Normal 2 9 2 2" xfId="18636" xr:uid="{00000000-0005-0000-0000-00001D490000}"/>
    <cellStyle name="Normal 2 9 2 2 2" xfId="18637" xr:uid="{00000000-0005-0000-0000-00001E490000}"/>
    <cellStyle name="Normal 2 9 2 3" xfId="18638" xr:uid="{00000000-0005-0000-0000-00001F490000}"/>
    <cellStyle name="Normal 2 9 3" xfId="18639" xr:uid="{00000000-0005-0000-0000-000020490000}"/>
    <cellStyle name="Normal 2 9 3 2" xfId="18640" xr:uid="{00000000-0005-0000-0000-000021490000}"/>
    <cellStyle name="Normal 2 9 4" xfId="18641" xr:uid="{00000000-0005-0000-0000-000022490000}"/>
    <cellStyle name="Normal 2_2D - MAY 24 2010 Ten Year ATRR Forecast for Stakeholders - Updated to SL Rev 12 for PowerPoint" xfId="18642" xr:uid="{00000000-0005-0000-0000-000023490000}"/>
    <cellStyle name="Normal 20" xfId="18643" xr:uid="{00000000-0005-0000-0000-000024490000}"/>
    <cellStyle name="Normal 20 10 2" xfId="18644" xr:uid="{00000000-0005-0000-0000-000025490000}"/>
    <cellStyle name="Normal 20 10 2 2" xfId="18645" xr:uid="{00000000-0005-0000-0000-000026490000}"/>
    <cellStyle name="Normal 20 2" xfId="18646" xr:uid="{00000000-0005-0000-0000-000027490000}"/>
    <cellStyle name="Normal 20 2 2" xfId="18647" xr:uid="{00000000-0005-0000-0000-000028490000}"/>
    <cellStyle name="Normal 20 3" xfId="18648" xr:uid="{00000000-0005-0000-0000-000029490000}"/>
    <cellStyle name="Normal 20 3 2" xfId="18649" xr:uid="{00000000-0005-0000-0000-00002A490000}"/>
    <cellStyle name="Normal 20 4" xfId="18650" xr:uid="{00000000-0005-0000-0000-00002B490000}"/>
    <cellStyle name="Normal 20 4 2" xfId="18651" xr:uid="{00000000-0005-0000-0000-00002C490000}"/>
    <cellStyle name="Normal 20 5" xfId="18652" xr:uid="{00000000-0005-0000-0000-00002D490000}"/>
    <cellStyle name="Normal 20 6" xfId="18653" xr:uid="{00000000-0005-0000-0000-00002E490000}"/>
    <cellStyle name="Normal 20_Xl0000121" xfId="48592" xr:uid="{00000000-0005-0000-0000-00002F490000}"/>
    <cellStyle name="Normal 21" xfId="18654" xr:uid="{00000000-0005-0000-0000-000030490000}"/>
    <cellStyle name="Normal 21 2" xfId="18655" xr:uid="{00000000-0005-0000-0000-000031490000}"/>
    <cellStyle name="Normal 21 2 2" xfId="18656" xr:uid="{00000000-0005-0000-0000-000032490000}"/>
    <cellStyle name="Normal 21 3" xfId="18657" xr:uid="{00000000-0005-0000-0000-000033490000}"/>
    <cellStyle name="Normal 21 3 2" xfId="18658" xr:uid="{00000000-0005-0000-0000-000034490000}"/>
    <cellStyle name="Normal 21 4" xfId="18659" xr:uid="{00000000-0005-0000-0000-000035490000}"/>
    <cellStyle name="Normal 21 4 2" xfId="18660" xr:uid="{00000000-0005-0000-0000-000036490000}"/>
    <cellStyle name="Normal 21 5" xfId="18661" xr:uid="{00000000-0005-0000-0000-000037490000}"/>
    <cellStyle name="Normal 21 5 2" xfId="18662" xr:uid="{00000000-0005-0000-0000-000038490000}"/>
    <cellStyle name="Normal 21 6" xfId="18663" xr:uid="{00000000-0005-0000-0000-000039490000}"/>
    <cellStyle name="Normal 21 6 2" xfId="18664" xr:uid="{00000000-0005-0000-0000-00003A490000}"/>
    <cellStyle name="Normal 21 7" xfId="18665" xr:uid="{00000000-0005-0000-0000-00003B490000}"/>
    <cellStyle name="Normal 21 7 2" xfId="18666" xr:uid="{00000000-0005-0000-0000-00003C490000}"/>
    <cellStyle name="Normal 21 8" xfId="18667" xr:uid="{00000000-0005-0000-0000-00003D490000}"/>
    <cellStyle name="Normal 21 9" xfId="18668" xr:uid="{00000000-0005-0000-0000-00003E490000}"/>
    <cellStyle name="Normal 22" xfId="18669" xr:uid="{00000000-0005-0000-0000-00003F490000}"/>
    <cellStyle name="Normal 22 2" xfId="18670" xr:uid="{00000000-0005-0000-0000-000040490000}"/>
    <cellStyle name="Normal 22 2 2" xfId="18671" xr:uid="{00000000-0005-0000-0000-000041490000}"/>
    <cellStyle name="Normal 22 3" xfId="18672" xr:uid="{00000000-0005-0000-0000-000042490000}"/>
    <cellStyle name="Normal 22 3 2" xfId="18673" xr:uid="{00000000-0005-0000-0000-000043490000}"/>
    <cellStyle name="Normal 22 4" xfId="18674" xr:uid="{00000000-0005-0000-0000-000044490000}"/>
    <cellStyle name="Normal 22 4 2" xfId="18675" xr:uid="{00000000-0005-0000-0000-000045490000}"/>
    <cellStyle name="Normal 22 5" xfId="18676" xr:uid="{00000000-0005-0000-0000-000046490000}"/>
    <cellStyle name="Normal 22 5 2" xfId="18677" xr:uid="{00000000-0005-0000-0000-000047490000}"/>
    <cellStyle name="Normal 22 6" xfId="18678" xr:uid="{00000000-0005-0000-0000-000048490000}"/>
    <cellStyle name="Normal 22 6 2" xfId="18679" xr:uid="{00000000-0005-0000-0000-000049490000}"/>
    <cellStyle name="Normal 22 7" xfId="18680" xr:uid="{00000000-0005-0000-0000-00004A490000}"/>
    <cellStyle name="Normal 22 7 2" xfId="18681" xr:uid="{00000000-0005-0000-0000-00004B490000}"/>
    <cellStyle name="Normal 22 8" xfId="18682" xr:uid="{00000000-0005-0000-0000-00004C490000}"/>
    <cellStyle name="Normal 22 9" xfId="18683" xr:uid="{00000000-0005-0000-0000-00004D490000}"/>
    <cellStyle name="Normal 23" xfId="18684" xr:uid="{00000000-0005-0000-0000-00004E490000}"/>
    <cellStyle name="Normal 23 2" xfId="18685" xr:uid="{00000000-0005-0000-0000-00004F490000}"/>
    <cellStyle name="Normal 23 2 2" xfId="18686" xr:uid="{00000000-0005-0000-0000-000050490000}"/>
    <cellStyle name="Normal 23 3" xfId="18687" xr:uid="{00000000-0005-0000-0000-000051490000}"/>
    <cellStyle name="Normal 23 3 2" xfId="18688" xr:uid="{00000000-0005-0000-0000-000052490000}"/>
    <cellStyle name="Normal 23 4" xfId="18689" xr:uid="{00000000-0005-0000-0000-000053490000}"/>
    <cellStyle name="Normal 23 4 2" xfId="18690" xr:uid="{00000000-0005-0000-0000-000054490000}"/>
    <cellStyle name="Normal 23 5" xfId="18691" xr:uid="{00000000-0005-0000-0000-000055490000}"/>
    <cellStyle name="Normal 23 5 2" xfId="18692" xr:uid="{00000000-0005-0000-0000-000056490000}"/>
    <cellStyle name="Normal 23 6" xfId="18693" xr:uid="{00000000-0005-0000-0000-000057490000}"/>
    <cellStyle name="Normal 23 6 2" xfId="18694" xr:uid="{00000000-0005-0000-0000-000058490000}"/>
    <cellStyle name="Normal 23 7" xfId="18695" xr:uid="{00000000-0005-0000-0000-000059490000}"/>
    <cellStyle name="Normal 23 7 2" xfId="18696" xr:uid="{00000000-0005-0000-0000-00005A490000}"/>
    <cellStyle name="Normal 23 8" xfId="18697" xr:uid="{00000000-0005-0000-0000-00005B490000}"/>
    <cellStyle name="Normal 23 9" xfId="18698" xr:uid="{00000000-0005-0000-0000-00005C490000}"/>
    <cellStyle name="Normal 24" xfId="18699" xr:uid="{00000000-0005-0000-0000-00005D490000}"/>
    <cellStyle name="Normal 24 2" xfId="18700" xr:uid="{00000000-0005-0000-0000-00005E490000}"/>
    <cellStyle name="Normal 24 2 2" xfId="18701" xr:uid="{00000000-0005-0000-0000-00005F490000}"/>
    <cellStyle name="Normal 24 3" xfId="18702" xr:uid="{00000000-0005-0000-0000-000060490000}"/>
    <cellStyle name="Normal 24 3 2" xfId="18703" xr:uid="{00000000-0005-0000-0000-000061490000}"/>
    <cellStyle name="Normal 24 4" xfId="18704" xr:uid="{00000000-0005-0000-0000-000062490000}"/>
    <cellStyle name="Normal 24 4 2" xfId="18705" xr:uid="{00000000-0005-0000-0000-000063490000}"/>
    <cellStyle name="Normal 24 5" xfId="18706" xr:uid="{00000000-0005-0000-0000-000064490000}"/>
    <cellStyle name="Normal 24 6" xfId="18707" xr:uid="{00000000-0005-0000-0000-000065490000}"/>
    <cellStyle name="Normal 25" xfId="18708" xr:uid="{00000000-0005-0000-0000-000066490000}"/>
    <cellStyle name="Normal 25 2" xfId="18709" xr:uid="{00000000-0005-0000-0000-000067490000}"/>
    <cellStyle name="Normal 25 2 2" xfId="18710" xr:uid="{00000000-0005-0000-0000-000068490000}"/>
    <cellStyle name="Normal 25 2 2 2" xfId="18711" xr:uid="{00000000-0005-0000-0000-000069490000}"/>
    <cellStyle name="Normal 25 2 2 3" xfId="18712" xr:uid="{00000000-0005-0000-0000-00006A490000}"/>
    <cellStyle name="Normal 25 2 3" xfId="18713" xr:uid="{00000000-0005-0000-0000-00006B490000}"/>
    <cellStyle name="Normal 25 3" xfId="18714" xr:uid="{00000000-0005-0000-0000-00006C490000}"/>
    <cellStyle name="Normal 25 3 2" xfId="18715" xr:uid="{00000000-0005-0000-0000-00006D490000}"/>
    <cellStyle name="Normal 25 4" xfId="18716" xr:uid="{00000000-0005-0000-0000-00006E490000}"/>
    <cellStyle name="Normal 25 4 2" xfId="18717" xr:uid="{00000000-0005-0000-0000-00006F490000}"/>
    <cellStyle name="Normal 25 5" xfId="18718" xr:uid="{00000000-0005-0000-0000-000070490000}"/>
    <cellStyle name="Normal 25 6" xfId="18719" xr:uid="{00000000-0005-0000-0000-000071490000}"/>
    <cellStyle name="Normal 26" xfId="18720" xr:uid="{00000000-0005-0000-0000-000072490000}"/>
    <cellStyle name="Normal 26 2" xfId="18721" xr:uid="{00000000-0005-0000-0000-000073490000}"/>
    <cellStyle name="Normal 26 2 2" xfId="18722" xr:uid="{00000000-0005-0000-0000-000074490000}"/>
    <cellStyle name="Normal 26 2 2 2" xfId="18723" xr:uid="{00000000-0005-0000-0000-000075490000}"/>
    <cellStyle name="Normal 26 2 2 3" xfId="18724" xr:uid="{00000000-0005-0000-0000-000076490000}"/>
    <cellStyle name="Normal 26 2 3" xfId="18725" xr:uid="{00000000-0005-0000-0000-000077490000}"/>
    <cellStyle name="Normal 26 3" xfId="18726" xr:uid="{00000000-0005-0000-0000-000078490000}"/>
    <cellStyle name="Normal 26 3 2" xfId="18727" xr:uid="{00000000-0005-0000-0000-000079490000}"/>
    <cellStyle name="Normal 26 4" xfId="18728" xr:uid="{00000000-0005-0000-0000-00007A490000}"/>
    <cellStyle name="Normal 26 4 2" xfId="18729" xr:uid="{00000000-0005-0000-0000-00007B490000}"/>
    <cellStyle name="Normal 26 5" xfId="18730" xr:uid="{00000000-0005-0000-0000-00007C490000}"/>
    <cellStyle name="Normal 26 5 2" xfId="18731" xr:uid="{00000000-0005-0000-0000-00007D490000}"/>
    <cellStyle name="Normal 26 6" xfId="18732" xr:uid="{00000000-0005-0000-0000-00007E490000}"/>
    <cellStyle name="Normal 26 6 2" xfId="18733" xr:uid="{00000000-0005-0000-0000-00007F490000}"/>
    <cellStyle name="Normal 26 7" xfId="18734" xr:uid="{00000000-0005-0000-0000-000080490000}"/>
    <cellStyle name="Normal 26 7 2" xfId="18735" xr:uid="{00000000-0005-0000-0000-000081490000}"/>
    <cellStyle name="Normal 26 8" xfId="18736" xr:uid="{00000000-0005-0000-0000-000082490000}"/>
    <cellStyle name="Normal 26 9" xfId="18737" xr:uid="{00000000-0005-0000-0000-000083490000}"/>
    <cellStyle name="Normal 27" xfId="18738" xr:uid="{00000000-0005-0000-0000-000084490000}"/>
    <cellStyle name="Normal 27 2" xfId="18739" xr:uid="{00000000-0005-0000-0000-000085490000}"/>
    <cellStyle name="Normal 27 2 2" xfId="18740" xr:uid="{00000000-0005-0000-0000-000086490000}"/>
    <cellStyle name="Normal 27 2 2 2" xfId="18741" xr:uid="{00000000-0005-0000-0000-000087490000}"/>
    <cellStyle name="Normal 27 2 2 3" xfId="18742" xr:uid="{00000000-0005-0000-0000-000088490000}"/>
    <cellStyle name="Normal 27 2 3" xfId="18743" xr:uid="{00000000-0005-0000-0000-000089490000}"/>
    <cellStyle name="Normal 27 3" xfId="18744" xr:uid="{00000000-0005-0000-0000-00008A490000}"/>
    <cellStyle name="Normal 27 3 2" xfId="18745" xr:uid="{00000000-0005-0000-0000-00008B490000}"/>
    <cellStyle name="Normal 27 4" xfId="18746" xr:uid="{00000000-0005-0000-0000-00008C490000}"/>
    <cellStyle name="Normal 27 4 2" xfId="18747" xr:uid="{00000000-0005-0000-0000-00008D490000}"/>
    <cellStyle name="Normal 27 5" xfId="18748" xr:uid="{00000000-0005-0000-0000-00008E490000}"/>
    <cellStyle name="Normal 27 6" xfId="18749" xr:uid="{00000000-0005-0000-0000-00008F490000}"/>
    <cellStyle name="Normal 28" xfId="18750" xr:uid="{00000000-0005-0000-0000-000090490000}"/>
    <cellStyle name="Normal 28 2" xfId="18751" xr:uid="{00000000-0005-0000-0000-000091490000}"/>
    <cellStyle name="Normal 28 2 2" xfId="18752" xr:uid="{00000000-0005-0000-0000-000092490000}"/>
    <cellStyle name="Normal 28 3" xfId="18753" xr:uid="{00000000-0005-0000-0000-000093490000}"/>
    <cellStyle name="Normal 28 3 2" xfId="18754" xr:uid="{00000000-0005-0000-0000-000094490000}"/>
    <cellStyle name="Normal 28 4" xfId="18755" xr:uid="{00000000-0005-0000-0000-000095490000}"/>
    <cellStyle name="Normal 28 4 2" xfId="18756" xr:uid="{00000000-0005-0000-0000-000096490000}"/>
    <cellStyle name="Normal 28 5" xfId="18757" xr:uid="{00000000-0005-0000-0000-000097490000}"/>
    <cellStyle name="Normal 28 5 2" xfId="18758" xr:uid="{00000000-0005-0000-0000-000098490000}"/>
    <cellStyle name="Normal 28 6" xfId="18759" xr:uid="{00000000-0005-0000-0000-000099490000}"/>
    <cellStyle name="Normal 28 6 2" xfId="18760" xr:uid="{00000000-0005-0000-0000-00009A490000}"/>
    <cellStyle name="Normal 28 7" xfId="18761" xr:uid="{00000000-0005-0000-0000-00009B490000}"/>
    <cellStyle name="Normal 28 7 2" xfId="18762" xr:uid="{00000000-0005-0000-0000-00009C490000}"/>
    <cellStyle name="Normal 28 8" xfId="18763" xr:uid="{00000000-0005-0000-0000-00009D490000}"/>
    <cellStyle name="Normal 28 9" xfId="18764" xr:uid="{00000000-0005-0000-0000-00009E490000}"/>
    <cellStyle name="Normal 29" xfId="18765" xr:uid="{00000000-0005-0000-0000-00009F490000}"/>
    <cellStyle name="Normal 29 2" xfId="18766" xr:uid="{00000000-0005-0000-0000-0000A0490000}"/>
    <cellStyle name="Normal 29 2 2" xfId="18767" xr:uid="{00000000-0005-0000-0000-0000A1490000}"/>
    <cellStyle name="Normal 29 3" xfId="18768" xr:uid="{00000000-0005-0000-0000-0000A2490000}"/>
    <cellStyle name="Normal 29 3 2" xfId="18769" xr:uid="{00000000-0005-0000-0000-0000A3490000}"/>
    <cellStyle name="Normal 29 4" xfId="18770" xr:uid="{00000000-0005-0000-0000-0000A4490000}"/>
    <cellStyle name="Normal 29 4 2" xfId="18771" xr:uid="{00000000-0005-0000-0000-0000A5490000}"/>
    <cellStyle name="Normal 29 5" xfId="18772" xr:uid="{00000000-0005-0000-0000-0000A6490000}"/>
    <cellStyle name="Normal 29 5 2" xfId="18773" xr:uid="{00000000-0005-0000-0000-0000A7490000}"/>
    <cellStyle name="Normal 29 6" xfId="18774" xr:uid="{00000000-0005-0000-0000-0000A8490000}"/>
    <cellStyle name="Normal 29 6 2" xfId="18775" xr:uid="{00000000-0005-0000-0000-0000A9490000}"/>
    <cellStyle name="Normal 29 7" xfId="18776" xr:uid="{00000000-0005-0000-0000-0000AA490000}"/>
    <cellStyle name="Normal 29 7 2" xfId="18777" xr:uid="{00000000-0005-0000-0000-0000AB490000}"/>
    <cellStyle name="Normal 29 8" xfId="18778" xr:uid="{00000000-0005-0000-0000-0000AC490000}"/>
    <cellStyle name="Normal 29 9" xfId="18779" xr:uid="{00000000-0005-0000-0000-0000AD490000}"/>
    <cellStyle name="Normal 3" xfId="75" xr:uid="{00000000-0005-0000-0000-0000AE490000}"/>
    <cellStyle name="Normal 3 10" xfId="18780" xr:uid="{00000000-0005-0000-0000-0000AF490000}"/>
    <cellStyle name="Normal 3 10 2" xfId="18781" xr:uid="{00000000-0005-0000-0000-0000B0490000}"/>
    <cellStyle name="Normal 3 10 2 2" xfId="18782" xr:uid="{00000000-0005-0000-0000-0000B1490000}"/>
    <cellStyle name="Normal 3 10 2 2 2" xfId="18783" xr:uid="{00000000-0005-0000-0000-0000B2490000}"/>
    <cellStyle name="Normal 3 10 2 2 3" xfId="18784" xr:uid="{00000000-0005-0000-0000-0000B3490000}"/>
    <cellStyle name="Normal 3 10 2 3" xfId="18785" xr:uid="{00000000-0005-0000-0000-0000B4490000}"/>
    <cellStyle name="Normal 3 10 2 3 2" xfId="18786" xr:uid="{00000000-0005-0000-0000-0000B5490000}"/>
    <cellStyle name="Normal 3 10 2 4" xfId="18787" xr:uid="{00000000-0005-0000-0000-0000B6490000}"/>
    <cellStyle name="Normal 3 10 2 4 2" xfId="18788" xr:uid="{00000000-0005-0000-0000-0000B7490000}"/>
    <cellStyle name="Normal 3 10 2 5" xfId="18789" xr:uid="{00000000-0005-0000-0000-0000B8490000}"/>
    <cellStyle name="Normal 3 10 3" xfId="18790" xr:uid="{00000000-0005-0000-0000-0000B9490000}"/>
    <cellStyle name="Normal 3 10 3 2" xfId="18791" xr:uid="{00000000-0005-0000-0000-0000BA490000}"/>
    <cellStyle name="Normal 3 10 3 2 2" xfId="18792" xr:uid="{00000000-0005-0000-0000-0000BB490000}"/>
    <cellStyle name="Normal 3 10 3 3" xfId="18793" xr:uid="{00000000-0005-0000-0000-0000BC490000}"/>
    <cellStyle name="Normal 3 10 3 3 2" xfId="18794" xr:uid="{00000000-0005-0000-0000-0000BD490000}"/>
    <cellStyle name="Normal 3 10 3 4" xfId="18795" xr:uid="{00000000-0005-0000-0000-0000BE490000}"/>
    <cellStyle name="Normal 3 10 4" xfId="18796" xr:uid="{00000000-0005-0000-0000-0000BF490000}"/>
    <cellStyle name="Normal 3 10 4 2" xfId="18797" xr:uid="{00000000-0005-0000-0000-0000C0490000}"/>
    <cellStyle name="Normal 3 10 4 3" xfId="18798" xr:uid="{00000000-0005-0000-0000-0000C1490000}"/>
    <cellStyle name="Normal 3 10 5" xfId="18799" xr:uid="{00000000-0005-0000-0000-0000C2490000}"/>
    <cellStyle name="Normal 3 10 5 2" xfId="18800" xr:uid="{00000000-0005-0000-0000-0000C3490000}"/>
    <cellStyle name="Normal 3 10 6" xfId="18801" xr:uid="{00000000-0005-0000-0000-0000C4490000}"/>
    <cellStyle name="Normal 3 10 6 2" xfId="18802" xr:uid="{00000000-0005-0000-0000-0000C5490000}"/>
    <cellStyle name="Normal 3 10 7" xfId="18803" xr:uid="{00000000-0005-0000-0000-0000C6490000}"/>
    <cellStyle name="Normal 3 11" xfId="18804" xr:uid="{00000000-0005-0000-0000-0000C7490000}"/>
    <cellStyle name="Normal 3 11 2" xfId="18805" xr:uid="{00000000-0005-0000-0000-0000C8490000}"/>
    <cellStyle name="Normal 3 11 2 2" xfId="18806" xr:uid="{00000000-0005-0000-0000-0000C9490000}"/>
    <cellStyle name="Normal 3 11 2 2 2" xfId="18807" xr:uid="{00000000-0005-0000-0000-0000CA490000}"/>
    <cellStyle name="Normal 3 11 2 2 3" xfId="18808" xr:uid="{00000000-0005-0000-0000-0000CB490000}"/>
    <cellStyle name="Normal 3 11 2 3" xfId="18809" xr:uid="{00000000-0005-0000-0000-0000CC490000}"/>
    <cellStyle name="Normal 3 11 2 3 2" xfId="18810" xr:uid="{00000000-0005-0000-0000-0000CD490000}"/>
    <cellStyle name="Normal 3 11 2 4" xfId="18811" xr:uid="{00000000-0005-0000-0000-0000CE490000}"/>
    <cellStyle name="Normal 3 11 2 4 2" xfId="18812" xr:uid="{00000000-0005-0000-0000-0000CF490000}"/>
    <cellStyle name="Normal 3 11 2 5" xfId="18813" xr:uid="{00000000-0005-0000-0000-0000D0490000}"/>
    <cellStyle name="Normal 3 11 3" xfId="18814" xr:uid="{00000000-0005-0000-0000-0000D1490000}"/>
    <cellStyle name="Normal 3 11 3 2" xfId="18815" xr:uid="{00000000-0005-0000-0000-0000D2490000}"/>
    <cellStyle name="Normal 3 11 3 2 2" xfId="18816" xr:uid="{00000000-0005-0000-0000-0000D3490000}"/>
    <cellStyle name="Normal 3 11 3 3" xfId="18817" xr:uid="{00000000-0005-0000-0000-0000D4490000}"/>
    <cellStyle name="Normal 3 11 3 3 2" xfId="18818" xr:uid="{00000000-0005-0000-0000-0000D5490000}"/>
    <cellStyle name="Normal 3 11 3 4" xfId="18819" xr:uid="{00000000-0005-0000-0000-0000D6490000}"/>
    <cellStyle name="Normal 3 11 4" xfId="18820" xr:uid="{00000000-0005-0000-0000-0000D7490000}"/>
    <cellStyle name="Normal 3 11 4 2" xfId="18821" xr:uid="{00000000-0005-0000-0000-0000D8490000}"/>
    <cellStyle name="Normal 3 11 4 3" xfId="18822" xr:uid="{00000000-0005-0000-0000-0000D9490000}"/>
    <cellStyle name="Normal 3 11 5" xfId="18823" xr:uid="{00000000-0005-0000-0000-0000DA490000}"/>
    <cellStyle name="Normal 3 11 5 2" xfId="18824" xr:uid="{00000000-0005-0000-0000-0000DB490000}"/>
    <cellStyle name="Normal 3 11 6" xfId="18825" xr:uid="{00000000-0005-0000-0000-0000DC490000}"/>
    <cellStyle name="Normal 3 11 6 2" xfId="18826" xr:uid="{00000000-0005-0000-0000-0000DD490000}"/>
    <cellStyle name="Normal 3 11 7" xfId="18827" xr:uid="{00000000-0005-0000-0000-0000DE490000}"/>
    <cellStyle name="Normal 3 12" xfId="18828" xr:uid="{00000000-0005-0000-0000-0000DF490000}"/>
    <cellStyle name="Normal 3 12 2" xfId="18829" xr:uid="{00000000-0005-0000-0000-0000E0490000}"/>
    <cellStyle name="Normal 3 12 2 2" xfId="18830" xr:uid="{00000000-0005-0000-0000-0000E1490000}"/>
    <cellStyle name="Normal 3 12 2 2 2" xfId="18831" xr:uid="{00000000-0005-0000-0000-0000E2490000}"/>
    <cellStyle name="Normal 3 12 2 3" xfId="18832" xr:uid="{00000000-0005-0000-0000-0000E3490000}"/>
    <cellStyle name="Normal 3 12 2 3 2" xfId="18833" xr:uid="{00000000-0005-0000-0000-0000E4490000}"/>
    <cellStyle name="Normal 3 12 2 4" xfId="18834" xr:uid="{00000000-0005-0000-0000-0000E5490000}"/>
    <cellStyle name="Normal 3 12 3" xfId="18835" xr:uid="{00000000-0005-0000-0000-0000E6490000}"/>
    <cellStyle name="Normal 3 12 3 2" xfId="18836" xr:uid="{00000000-0005-0000-0000-0000E7490000}"/>
    <cellStyle name="Normal 3 12 3 3" xfId="18837" xr:uid="{00000000-0005-0000-0000-0000E8490000}"/>
    <cellStyle name="Normal 3 12 4" xfId="18838" xr:uid="{00000000-0005-0000-0000-0000E9490000}"/>
    <cellStyle name="Normal 3 12 4 2" xfId="18839" xr:uid="{00000000-0005-0000-0000-0000EA490000}"/>
    <cellStyle name="Normal 3 12 5" xfId="18840" xr:uid="{00000000-0005-0000-0000-0000EB490000}"/>
    <cellStyle name="Normal 3 12 5 2" xfId="18841" xr:uid="{00000000-0005-0000-0000-0000EC490000}"/>
    <cellStyle name="Normal 3 12 6" xfId="18842" xr:uid="{00000000-0005-0000-0000-0000ED490000}"/>
    <cellStyle name="Normal 3 13" xfId="18843" xr:uid="{00000000-0005-0000-0000-0000EE490000}"/>
    <cellStyle name="Normal 3 13 2" xfId="18844" xr:uid="{00000000-0005-0000-0000-0000EF490000}"/>
    <cellStyle name="Normal 3 13 2 2" xfId="18845" xr:uid="{00000000-0005-0000-0000-0000F0490000}"/>
    <cellStyle name="Normal 3 13 3" xfId="18846" xr:uid="{00000000-0005-0000-0000-0000F1490000}"/>
    <cellStyle name="Normal 3 13 3 2" xfId="18847" xr:uid="{00000000-0005-0000-0000-0000F2490000}"/>
    <cellStyle name="Normal 3 13 4" xfId="18848" xr:uid="{00000000-0005-0000-0000-0000F3490000}"/>
    <cellStyle name="Normal 3 14" xfId="18849" xr:uid="{00000000-0005-0000-0000-0000F4490000}"/>
    <cellStyle name="Normal 3 14 2" xfId="18850" xr:uid="{00000000-0005-0000-0000-0000F5490000}"/>
    <cellStyle name="Normal 3 14 2 2" xfId="18851" xr:uid="{00000000-0005-0000-0000-0000F6490000}"/>
    <cellStyle name="Normal 3 14 3" xfId="18852" xr:uid="{00000000-0005-0000-0000-0000F7490000}"/>
    <cellStyle name="Normal 3 14 3 2" xfId="18853" xr:uid="{00000000-0005-0000-0000-0000F8490000}"/>
    <cellStyle name="Normal 3 14 4" xfId="18854" xr:uid="{00000000-0005-0000-0000-0000F9490000}"/>
    <cellStyle name="Normal 3 15" xfId="18855" xr:uid="{00000000-0005-0000-0000-0000FA490000}"/>
    <cellStyle name="Normal 3 15 2" xfId="18856" xr:uid="{00000000-0005-0000-0000-0000FB490000}"/>
    <cellStyle name="Normal 3 15 3" xfId="18857" xr:uid="{00000000-0005-0000-0000-0000FC490000}"/>
    <cellStyle name="Normal 3 16" xfId="18858" xr:uid="{00000000-0005-0000-0000-0000FD490000}"/>
    <cellStyle name="Normal 3 16 2" xfId="18859" xr:uid="{00000000-0005-0000-0000-0000FE490000}"/>
    <cellStyle name="Normal 3 17" xfId="18860" xr:uid="{00000000-0005-0000-0000-0000FF490000}"/>
    <cellStyle name="Normal 3 17 2" xfId="18861" xr:uid="{00000000-0005-0000-0000-0000004A0000}"/>
    <cellStyle name="Normal 3 18" xfId="18862" xr:uid="{00000000-0005-0000-0000-0000014A0000}"/>
    <cellStyle name="Normal 3 19" xfId="18863" xr:uid="{00000000-0005-0000-0000-0000024A0000}"/>
    <cellStyle name="Normal 3 2" xfId="76" xr:uid="{00000000-0005-0000-0000-0000034A0000}"/>
    <cellStyle name="Normal 3 2 10" xfId="18864" xr:uid="{00000000-0005-0000-0000-0000044A0000}"/>
    <cellStyle name="Normal 3 2 10 2" xfId="18865" xr:uid="{00000000-0005-0000-0000-0000054A0000}"/>
    <cellStyle name="Normal 3 2 10 2 2" xfId="18866" xr:uid="{00000000-0005-0000-0000-0000064A0000}"/>
    <cellStyle name="Normal 3 2 10 2 2 2" xfId="18867" xr:uid="{00000000-0005-0000-0000-0000074A0000}"/>
    <cellStyle name="Normal 3 2 10 2 2 3" xfId="18868" xr:uid="{00000000-0005-0000-0000-0000084A0000}"/>
    <cellStyle name="Normal 3 2 10 2 2 4" xfId="18869" xr:uid="{00000000-0005-0000-0000-0000094A0000}"/>
    <cellStyle name="Normal 3 2 10 2 3" xfId="18870" xr:uid="{00000000-0005-0000-0000-00000A4A0000}"/>
    <cellStyle name="Normal 3 2 10 2 3 2" xfId="18871" xr:uid="{00000000-0005-0000-0000-00000B4A0000}"/>
    <cellStyle name="Normal 3 2 10 2 4" xfId="18872" xr:uid="{00000000-0005-0000-0000-00000C4A0000}"/>
    <cellStyle name="Normal 3 2 10 2 4 2" xfId="18873" xr:uid="{00000000-0005-0000-0000-00000D4A0000}"/>
    <cellStyle name="Normal 3 2 10 2 5" xfId="18874" xr:uid="{00000000-0005-0000-0000-00000E4A0000}"/>
    <cellStyle name="Normal 3 2 10 2 6" xfId="18875" xr:uid="{00000000-0005-0000-0000-00000F4A0000}"/>
    <cellStyle name="Normal 3 2 10 3" xfId="18876" xr:uid="{00000000-0005-0000-0000-0000104A0000}"/>
    <cellStyle name="Normal 3 2 10 3 2" xfId="18877" xr:uid="{00000000-0005-0000-0000-0000114A0000}"/>
    <cellStyle name="Normal 3 2 10 3 2 2" xfId="18878" xr:uid="{00000000-0005-0000-0000-0000124A0000}"/>
    <cellStyle name="Normal 3 2 10 3 2 3" xfId="18879" xr:uid="{00000000-0005-0000-0000-0000134A0000}"/>
    <cellStyle name="Normal 3 2 10 3 3" xfId="18880" xr:uid="{00000000-0005-0000-0000-0000144A0000}"/>
    <cellStyle name="Normal 3 2 10 3 3 2" xfId="18881" xr:uid="{00000000-0005-0000-0000-0000154A0000}"/>
    <cellStyle name="Normal 3 2 10 3 4" xfId="18882" xr:uid="{00000000-0005-0000-0000-0000164A0000}"/>
    <cellStyle name="Normal 3 2 10 3 5" xfId="18883" xr:uid="{00000000-0005-0000-0000-0000174A0000}"/>
    <cellStyle name="Normal 3 2 10 4" xfId="18884" xr:uid="{00000000-0005-0000-0000-0000184A0000}"/>
    <cellStyle name="Normal 3 2 10 4 2" xfId="18885" xr:uid="{00000000-0005-0000-0000-0000194A0000}"/>
    <cellStyle name="Normal 3 2 10 4 2 2" xfId="18886" xr:uid="{00000000-0005-0000-0000-00001A4A0000}"/>
    <cellStyle name="Normal 3 2 10 4 3" xfId="18887" xr:uid="{00000000-0005-0000-0000-00001B4A0000}"/>
    <cellStyle name="Normal 3 2 10 4 4" xfId="18888" xr:uid="{00000000-0005-0000-0000-00001C4A0000}"/>
    <cellStyle name="Normal 3 2 10 5" xfId="18889" xr:uid="{00000000-0005-0000-0000-00001D4A0000}"/>
    <cellStyle name="Normal 3 2 10 5 2" xfId="18890" xr:uid="{00000000-0005-0000-0000-00001E4A0000}"/>
    <cellStyle name="Normal 3 2 10 5 3" xfId="18891" xr:uid="{00000000-0005-0000-0000-00001F4A0000}"/>
    <cellStyle name="Normal 3 2 10 6" xfId="18892" xr:uid="{00000000-0005-0000-0000-0000204A0000}"/>
    <cellStyle name="Normal 3 2 10 6 2" xfId="18893" xr:uid="{00000000-0005-0000-0000-0000214A0000}"/>
    <cellStyle name="Normal 3 2 10 6 3" xfId="18894" xr:uid="{00000000-0005-0000-0000-0000224A0000}"/>
    <cellStyle name="Normal 3 2 10 7" xfId="18895" xr:uid="{00000000-0005-0000-0000-0000234A0000}"/>
    <cellStyle name="Normal 3 2 10 8" xfId="18896" xr:uid="{00000000-0005-0000-0000-0000244A0000}"/>
    <cellStyle name="Normal 3 2 11" xfId="18897" xr:uid="{00000000-0005-0000-0000-0000254A0000}"/>
    <cellStyle name="Normal 3 2 11 2" xfId="18898" xr:uid="{00000000-0005-0000-0000-0000264A0000}"/>
    <cellStyle name="Normal 3 2 11 2 2" xfId="18899" xr:uid="{00000000-0005-0000-0000-0000274A0000}"/>
    <cellStyle name="Normal 3 2 11 2 2 2" xfId="18900" xr:uid="{00000000-0005-0000-0000-0000284A0000}"/>
    <cellStyle name="Normal 3 2 11 2 2 3" xfId="18901" xr:uid="{00000000-0005-0000-0000-0000294A0000}"/>
    <cellStyle name="Normal 3 2 11 2 3" xfId="18902" xr:uid="{00000000-0005-0000-0000-00002A4A0000}"/>
    <cellStyle name="Normal 3 2 11 2 3 2" xfId="18903" xr:uid="{00000000-0005-0000-0000-00002B4A0000}"/>
    <cellStyle name="Normal 3 2 11 2 4" xfId="18904" xr:uid="{00000000-0005-0000-0000-00002C4A0000}"/>
    <cellStyle name="Normal 3 2 11 2 5" xfId="18905" xr:uid="{00000000-0005-0000-0000-00002D4A0000}"/>
    <cellStyle name="Normal 3 2 11 3" xfId="18906" xr:uid="{00000000-0005-0000-0000-00002E4A0000}"/>
    <cellStyle name="Normal 3 2 11 3 2" xfId="18907" xr:uid="{00000000-0005-0000-0000-00002F4A0000}"/>
    <cellStyle name="Normal 3 2 11 3 2 2" xfId="18908" xr:uid="{00000000-0005-0000-0000-0000304A0000}"/>
    <cellStyle name="Normal 3 2 11 3 3" xfId="18909" xr:uid="{00000000-0005-0000-0000-0000314A0000}"/>
    <cellStyle name="Normal 3 2 11 3 4" xfId="18910" xr:uid="{00000000-0005-0000-0000-0000324A0000}"/>
    <cellStyle name="Normal 3 2 11 4" xfId="18911" xr:uid="{00000000-0005-0000-0000-0000334A0000}"/>
    <cellStyle name="Normal 3 2 11 4 2" xfId="18912" xr:uid="{00000000-0005-0000-0000-0000344A0000}"/>
    <cellStyle name="Normal 3 2 11 4 2 2" xfId="18913" xr:uid="{00000000-0005-0000-0000-0000354A0000}"/>
    <cellStyle name="Normal 3 2 11 4 3" xfId="18914" xr:uid="{00000000-0005-0000-0000-0000364A0000}"/>
    <cellStyle name="Normal 3 2 11 5" xfId="18915" xr:uid="{00000000-0005-0000-0000-0000374A0000}"/>
    <cellStyle name="Normal 3 2 11 5 2" xfId="18916" xr:uid="{00000000-0005-0000-0000-0000384A0000}"/>
    <cellStyle name="Normal 3 2 11 5 3" xfId="18917" xr:uid="{00000000-0005-0000-0000-0000394A0000}"/>
    <cellStyle name="Normal 3 2 11 6" xfId="18918" xr:uid="{00000000-0005-0000-0000-00003A4A0000}"/>
    <cellStyle name="Normal 3 2 11 6 2" xfId="18919" xr:uid="{00000000-0005-0000-0000-00003B4A0000}"/>
    <cellStyle name="Normal 3 2 11 7" xfId="18920" xr:uid="{00000000-0005-0000-0000-00003C4A0000}"/>
    <cellStyle name="Normal 3 2 12" xfId="18921" xr:uid="{00000000-0005-0000-0000-00003D4A0000}"/>
    <cellStyle name="Normal 3 2 12 2" xfId="18922" xr:uid="{00000000-0005-0000-0000-00003E4A0000}"/>
    <cellStyle name="Normal 3 2 12 2 2" xfId="18923" xr:uid="{00000000-0005-0000-0000-00003F4A0000}"/>
    <cellStyle name="Normal 3 2 12 2 2 2" xfId="18924" xr:uid="{00000000-0005-0000-0000-0000404A0000}"/>
    <cellStyle name="Normal 3 2 12 2 3" xfId="18925" xr:uid="{00000000-0005-0000-0000-0000414A0000}"/>
    <cellStyle name="Normal 3 2 12 3" xfId="18926" xr:uid="{00000000-0005-0000-0000-0000424A0000}"/>
    <cellStyle name="Normal 3 2 12 3 2" xfId="18927" xr:uid="{00000000-0005-0000-0000-0000434A0000}"/>
    <cellStyle name="Normal 3 2 12 3 2 2" xfId="18928" xr:uid="{00000000-0005-0000-0000-0000444A0000}"/>
    <cellStyle name="Normal 3 2 12 3 3" xfId="18929" xr:uid="{00000000-0005-0000-0000-0000454A0000}"/>
    <cellStyle name="Normal 3 2 12 4" xfId="18930" xr:uid="{00000000-0005-0000-0000-0000464A0000}"/>
    <cellStyle name="Normal 3 2 12 4 2" xfId="18931" xr:uid="{00000000-0005-0000-0000-0000474A0000}"/>
    <cellStyle name="Normal 3 2 12 4 3" xfId="18932" xr:uid="{00000000-0005-0000-0000-0000484A0000}"/>
    <cellStyle name="Normal 3 2 12 5" xfId="18933" xr:uid="{00000000-0005-0000-0000-0000494A0000}"/>
    <cellStyle name="Normal 3 2 12 6" xfId="18934" xr:uid="{00000000-0005-0000-0000-00004A4A0000}"/>
    <cellStyle name="Normal 3 2 12 7" xfId="18935" xr:uid="{00000000-0005-0000-0000-00004B4A0000}"/>
    <cellStyle name="Normal 3 2 13" xfId="18936" xr:uid="{00000000-0005-0000-0000-00004C4A0000}"/>
    <cellStyle name="Normal 3 2 13 2" xfId="18937" xr:uid="{00000000-0005-0000-0000-00004D4A0000}"/>
    <cellStyle name="Normal 3 2 13 2 2" xfId="18938" xr:uid="{00000000-0005-0000-0000-00004E4A0000}"/>
    <cellStyle name="Normal 3 2 13 2 2 2" xfId="18939" xr:uid="{00000000-0005-0000-0000-00004F4A0000}"/>
    <cellStyle name="Normal 3 2 13 2 3" xfId="18940" xr:uid="{00000000-0005-0000-0000-0000504A0000}"/>
    <cellStyle name="Normal 3 2 13 3" xfId="18941" xr:uid="{00000000-0005-0000-0000-0000514A0000}"/>
    <cellStyle name="Normal 3 2 13 3 2" xfId="18942" xr:uid="{00000000-0005-0000-0000-0000524A0000}"/>
    <cellStyle name="Normal 3 2 13 3 2 2" xfId="18943" xr:uid="{00000000-0005-0000-0000-0000534A0000}"/>
    <cellStyle name="Normal 3 2 13 3 3" xfId="18944" xr:uid="{00000000-0005-0000-0000-0000544A0000}"/>
    <cellStyle name="Normal 3 2 13 4" xfId="18945" xr:uid="{00000000-0005-0000-0000-0000554A0000}"/>
    <cellStyle name="Normal 3 2 13 4 2" xfId="18946" xr:uid="{00000000-0005-0000-0000-0000564A0000}"/>
    <cellStyle name="Normal 3 2 13 5" xfId="18947" xr:uid="{00000000-0005-0000-0000-0000574A0000}"/>
    <cellStyle name="Normal 3 2 13 6" xfId="18948" xr:uid="{00000000-0005-0000-0000-0000584A0000}"/>
    <cellStyle name="Normal 3 2 14" xfId="18949" xr:uid="{00000000-0005-0000-0000-0000594A0000}"/>
    <cellStyle name="Normal 3 2 14 2" xfId="18950" xr:uid="{00000000-0005-0000-0000-00005A4A0000}"/>
    <cellStyle name="Normal 3 2 14 2 2" xfId="18951" xr:uid="{00000000-0005-0000-0000-00005B4A0000}"/>
    <cellStyle name="Normal 3 2 14 3" xfId="18952" xr:uid="{00000000-0005-0000-0000-00005C4A0000}"/>
    <cellStyle name="Normal 3 2 14 4" xfId="18953" xr:uid="{00000000-0005-0000-0000-00005D4A0000}"/>
    <cellStyle name="Normal 3 2 15" xfId="18954" xr:uid="{00000000-0005-0000-0000-00005E4A0000}"/>
    <cellStyle name="Normal 3 2 15 2" xfId="18955" xr:uid="{00000000-0005-0000-0000-00005F4A0000}"/>
    <cellStyle name="Normal 3 2 15 2 2" xfId="18956" xr:uid="{00000000-0005-0000-0000-0000604A0000}"/>
    <cellStyle name="Normal 3 2 15 3" xfId="18957" xr:uid="{00000000-0005-0000-0000-0000614A0000}"/>
    <cellStyle name="Normal 3 2 16" xfId="18958" xr:uid="{00000000-0005-0000-0000-0000624A0000}"/>
    <cellStyle name="Normal 3 2 16 2" xfId="18959" xr:uid="{00000000-0005-0000-0000-0000634A0000}"/>
    <cellStyle name="Normal 3 2 16 2 2" xfId="18960" xr:uid="{00000000-0005-0000-0000-0000644A0000}"/>
    <cellStyle name="Normal 3 2 16 3" xfId="18961" xr:uid="{00000000-0005-0000-0000-0000654A0000}"/>
    <cellStyle name="Normal 3 2 17" xfId="18962" xr:uid="{00000000-0005-0000-0000-0000664A0000}"/>
    <cellStyle name="Normal 3 2 17 2" xfId="18963" xr:uid="{00000000-0005-0000-0000-0000674A0000}"/>
    <cellStyle name="Normal 3 2 18" xfId="18964" xr:uid="{00000000-0005-0000-0000-0000684A0000}"/>
    <cellStyle name="Normal 3 2 19" xfId="18965" xr:uid="{00000000-0005-0000-0000-0000694A0000}"/>
    <cellStyle name="Normal 3 2 2" xfId="18966" xr:uid="{00000000-0005-0000-0000-00006A4A0000}"/>
    <cellStyle name="Normal 3 2 2 10" xfId="18967" xr:uid="{00000000-0005-0000-0000-00006B4A0000}"/>
    <cellStyle name="Normal 3 2 2 10 2" xfId="18968" xr:uid="{00000000-0005-0000-0000-00006C4A0000}"/>
    <cellStyle name="Normal 3 2 2 10 2 2" xfId="18969" xr:uid="{00000000-0005-0000-0000-00006D4A0000}"/>
    <cellStyle name="Normal 3 2 2 10 2 2 2" xfId="18970" xr:uid="{00000000-0005-0000-0000-00006E4A0000}"/>
    <cellStyle name="Normal 3 2 2 10 2 3" xfId="18971" xr:uid="{00000000-0005-0000-0000-00006F4A0000}"/>
    <cellStyle name="Normal 3 2 2 10 3" xfId="18972" xr:uid="{00000000-0005-0000-0000-0000704A0000}"/>
    <cellStyle name="Normal 3 2 2 10 3 2" xfId="18973" xr:uid="{00000000-0005-0000-0000-0000714A0000}"/>
    <cellStyle name="Normal 3 2 2 10 3 2 2" xfId="18974" xr:uid="{00000000-0005-0000-0000-0000724A0000}"/>
    <cellStyle name="Normal 3 2 2 10 3 3" xfId="18975" xr:uid="{00000000-0005-0000-0000-0000734A0000}"/>
    <cellStyle name="Normal 3 2 2 10 4" xfId="18976" xr:uid="{00000000-0005-0000-0000-0000744A0000}"/>
    <cellStyle name="Normal 3 2 2 10 4 2" xfId="18977" xr:uid="{00000000-0005-0000-0000-0000754A0000}"/>
    <cellStyle name="Normal 3 2 2 10 4 3" xfId="18978" xr:uid="{00000000-0005-0000-0000-0000764A0000}"/>
    <cellStyle name="Normal 3 2 2 10 5" xfId="18979" xr:uid="{00000000-0005-0000-0000-0000774A0000}"/>
    <cellStyle name="Normal 3 2 2 10 6" xfId="18980" xr:uid="{00000000-0005-0000-0000-0000784A0000}"/>
    <cellStyle name="Normal 3 2 2 10 7" xfId="18981" xr:uid="{00000000-0005-0000-0000-0000794A0000}"/>
    <cellStyle name="Normal 3 2 2 11" xfId="18982" xr:uid="{00000000-0005-0000-0000-00007A4A0000}"/>
    <cellStyle name="Normal 3 2 2 11 2" xfId="18983" xr:uid="{00000000-0005-0000-0000-00007B4A0000}"/>
    <cellStyle name="Normal 3 2 2 11 2 2" xfId="18984" xr:uid="{00000000-0005-0000-0000-00007C4A0000}"/>
    <cellStyle name="Normal 3 2 2 11 2 2 2" xfId="18985" xr:uid="{00000000-0005-0000-0000-00007D4A0000}"/>
    <cellStyle name="Normal 3 2 2 11 2 3" xfId="18986" xr:uid="{00000000-0005-0000-0000-00007E4A0000}"/>
    <cellStyle name="Normal 3 2 2 11 3" xfId="18987" xr:uid="{00000000-0005-0000-0000-00007F4A0000}"/>
    <cellStyle name="Normal 3 2 2 11 3 2" xfId="18988" xr:uid="{00000000-0005-0000-0000-0000804A0000}"/>
    <cellStyle name="Normal 3 2 2 11 3 2 2" xfId="18989" xr:uid="{00000000-0005-0000-0000-0000814A0000}"/>
    <cellStyle name="Normal 3 2 2 11 3 3" xfId="18990" xr:uid="{00000000-0005-0000-0000-0000824A0000}"/>
    <cellStyle name="Normal 3 2 2 11 4" xfId="18991" xr:uid="{00000000-0005-0000-0000-0000834A0000}"/>
    <cellStyle name="Normal 3 2 2 11 4 2" xfId="18992" xr:uid="{00000000-0005-0000-0000-0000844A0000}"/>
    <cellStyle name="Normal 3 2 2 11 4 3" xfId="18993" xr:uid="{00000000-0005-0000-0000-0000854A0000}"/>
    <cellStyle name="Normal 3 2 2 11 5" xfId="18994" xr:uid="{00000000-0005-0000-0000-0000864A0000}"/>
    <cellStyle name="Normal 3 2 2 11 6" xfId="18995" xr:uid="{00000000-0005-0000-0000-0000874A0000}"/>
    <cellStyle name="Normal 3 2 2 11 7" xfId="18996" xr:uid="{00000000-0005-0000-0000-0000884A0000}"/>
    <cellStyle name="Normal 3 2 2 12" xfId="18997" xr:uid="{00000000-0005-0000-0000-0000894A0000}"/>
    <cellStyle name="Normal 3 2 2 12 2" xfId="18998" xr:uid="{00000000-0005-0000-0000-00008A4A0000}"/>
    <cellStyle name="Normal 3 2 2 12 2 2" xfId="18999" xr:uid="{00000000-0005-0000-0000-00008B4A0000}"/>
    <cellStyle name="Normal 3 2 2 12 2 3" xfId="19000" xr:uid="{00000000-0005-0000-0000-00008C4A0000}"/>
    <cellStyle name="Normal 3 2 2 12 3" xfId="19001" xr:uid="{00000000-0005-0000-0000-00008D4A0000}"/>
    <cellStyle name="Normal 3 2 2 12 3 2" xfId="19002" xr:uid="{00000000-0005-0000-0000-00008E4A0000}"/>
    <cellStyle name="Normal 3 2 2 12 3 3" xfId="19003" xr:uid="{00000000-0005-0000-0000-00008F4A0000}"/>
    <cellStyle name="Normal 3 2 2 12 4" xfId="19004" xr:uid="{00000000-0005-0000-0000-0000904A0000}"/>
    <cellStyle name="Normal 3 2 2 12 5" xfId="19005" xr:uid="{00000000-0005-0000-0000-0000914A0000}"/>
    <cellStyle name="Normal 3 2 2 12 6" xfId="19006" xr:uid="{00000000-0005-0000-0000-0000924A0000}"/>
    <cellStyle name="Normal 3 2 2 13" xfId="19007" xr:uid="{00000000-0005-0000-0000-0000934A0000}"/>
    <cellStyle name="Normal 3 2 2 13 2" xfId="19008" xr:uid="{00000000-0005-0000-0000-0000944A0000}"/>
    <cellStyle name="Normal 3 2 2 13 2 2" xfId="19009" xr:uid="{00000000-0005-0000-0000-0000954A0000}"/>
    <cellStyle name="Normal 3 2 2 13 3" xfId="19010" xr:uid="{00000000-0005-0000-0000-0000964A0000}"/>
    <cellStyle name="Normal 3 2 2 14" xfId="19011" xr:uid="{00000000-0005-0000-0000-0000974A0000}"/>
    <cellStyle name="Normal 3 2 2 14 2" xfId="19012" xr:uid="{00000000-0005-0000-0000-0000984A0000}"/>
    <cellStyle name="Normal 3 2 2 14 2 2" xfId="19013" xr:uid="{00000000-0005-0000-0000-0000994A0000}"/>
    <cellStyle name="Normal 3 2 2 14 3" xfId="19014" xr:uid="{00000000-0005-0000-0000-00009A4A0000}"/>
    <cellStyle name="Normal 3 2 2 15" xfId="19015" xr:uid="{00000000-0005-0000-0000-00009B4A0000}"/>
    <cellStyle name="Normal 3 2 2 15 2" xfId="19016" xr:uid="{00000000-0005-0000-0000-00009C4A0000}"/>
    <cellStyle name="Normal 3 2 2 15 3" xfId="19017" xr:uid="{00000000-0005-0000-0000-00009D4A0000}"/>
    <cellStyle name="Normal 3 2 2 16" xfId="19018" xr:uid="{00000000-0005-0000-0000-00009E4A0000}"/>
    <cellStyle name="Normal 3 2 2 17" xfId="19019" xr:uid="{00000000-0005-0000-0000-00009F4A0000}"/>
    <cellStyle name="Normal 3 2 2 18" xfId="19020" xr:uid="{00000000-0005-0000-0000-0000A04A0000}"/>
    <cellStyle name="Normal 3 2 2 19" xfId="19021" xr:uid="{00000000-0005-0000-0000-0000A14A0000}"/>
    <cellStyle name="Normal 3 2 2 2" xfId="19022" xr:uid="{00000000-0005-0000-0000-0000A24A0000}"/>
    <cellStyle name="Normal 3 2 2 2 10" xfId="19023" xr:uid="{00000000-0005-0000-0000-0000A34A0000}"/>
    <cellStyle name="Normal 3 2 2 2 10 2" xfId="19024" xr:uid="{00000000-0005-0000-0000-0000A44A0000}"/>
    <cellStyle name="Normal 3 2 2 2 10 2 2" xfId="19025" xr:uid="{00000000-0005-0000-0000-0000A54A0000}"/>
    <cellStyle name="Normal 3 2 2 2 10 2 3" xfId="19026" xr:uid="{00000000-0005-0000-0000-0000A64A0000}"/>
    <cellStyle name="Normal 3 2 2 2 10 3" xfId="19027" xr:uid="{00000000-0005-0000-0000-0000A74A0000}"/>
    <cellStyle name="Normal 3 2 2 2 10 3 2" xfId="19028" xr:uid="{00000000-0005-0000-0000-0000A84A0000}"/>
    <cellStyle name="Normal 3 2 2 2 10 3 3" xfId="19029" xr:uid="{00000000-0005-0000-0000-0000A94A0000}"/>
    <cellStyle name="Normal 3 2 2 2 10 4" xfId="19030" xr:uid="{00000000-0005-0000-0000-0000AA4A0000}"/>
    <cellStyle name="Normal 3 2 2 2 10 4 2" xfId="19031" xr:uid="{00000000-0005-0000-0000-0000AB4A0000}"/>
    <cellStyle name="Normal 3 2 2 2 10 5" xfId="19032" xr:uid="{00000000-0005-0000-0000-0000AC4A0000}"/>
    <cellStyle name="Normal 3 2 2 2 10 6" xfId="19033" xr:uid="{00000000-0005-0000-0000-0000AD4A0000}"/>
    <cellStyle name="Normal 3 2 2 2 10 7" xfId="19034" xr:uid="{00000000-0005-0000-0000-0000AE4A0000}"/>
    <cellStyle name="Normal 3 2 2 2 11" xfId="19035" xr:uid="{00000000-0005-0000-0000-0000AF4A0000}"/>
    <cellStyle name="Normal 3 2 2 2 11 2" xfId="19036" xr:uid="{00000000-0005-0000-0000-0000B04A0000}"/>
    <cellStyle name="Normal 3 2 2 2 11 2 2" xfId="19037" xr:uid="{00000000-0005-0000-0000-0000B14A0000}"/>
    <cellStyle name="Normal 3 2 2 2 11 2 3" xfId="19038" xr:uid="{00000000-0005-0000-0000-0000B24A0000}"/>
    <cellStyle name="Normal 3 2 2 2 11 3" xfId="19039" xr:uid="{00000000-0005-0000-0000-0000B34A0000}"/>
    <cellStyle name="Normal 3 2 2 2 11 3 2" xfId="19040" xr:uid="{00000000-0005-0000-0000-0000B44A0000}"/>
    <cellStyle name="Normal 3 2 2 2 11 4" xfId="19041" xr:uid="{00000000-0005-0000-0000-0000B54A0000}"/>
    <cellStyle name="Normal 3 2 2 2 11 4 2" xfId="19042" xr:uid="{00000000-0005-0000-0000-0000B64A0000}"/>
    <cellStyle name="Normal 3 2 2 2 11 5" xfId="19043" xr:uid="{00000000-0005-0000-0000-0000B74A0000}"/>
    <cellStyle name="Normal 3 2 2 2 11 6" xfId="19044" xr:uid="{00000000-0005-0000-0000-0000B84A0000}"/>
    <cellStyle name="Normal 3 2 2 2 11 7" xfId="19045" xr:uid="{00000000-0005-0000-0000-0000B94A0000}"/>
    <cellStyle name="Normal 3 2 2 2 12" xfId="19046" xr:uid="{00000000-0005-0000-0000-0000BA4A0000}"/>
    <cellStyle name="Normal 3 2 2 2 12 2" xfId="19047" xr:uid="{00000000-0005-0000-0000-0000BB4A0000}"/>
    <cellStyle name="Normal 3 2 2 2 12 2 2" xfId="19048" xr:uid="{00000000-0005-0000-0000-0000BC4A0000}"/>
    <cellStyle name="Normal 3 2 2 2 12 2 3" xfId="19049" xr:uid="{00000000-0005-0000-0000-0000BD4A0000}"/>
    <cellStyle name="Normal 3 2 2 2 12 3" xfId="19050" xr:uid="{00000000-0005-0000-0000-0000BE4A0000}"/>
    <cellStyle name="Normal 3 2 2 2 12 3 2" xfId="19051" xr:uid="{00000000-0005-0000-0000-0000BF4A0000}"/>
    <cellStyle name="Normal 3 2 2 2 12 4" xfId="19052" xr:uid="{00000000-0005-0000-0000-0000C04A0000}"/>
    <cellStyle name="Normal 3 2 2 2 12 5" xfId="19053" xr:uid="{00000000-0005-0000-0000-0000C14A0000}"/>
    <cellStyle name="Normal 3 2 2 2 12 6" xfId="19054" xr:uid="{00000000-0005-0000-0000-0000C24A0000}"/>
    <cellStyle name="Normal 3 2 2 2 13" xfId="19055" xr:uid="{00000000-0005-0000-0000-0000C34A0000}"/>
    <cellStyle name="Normal 3 2 2 2 13 2" xfId="19056" xr:uid="{00000000-0005-0000-0000-0000C44A0000}"/>
    <cellStyle name="Normal 3 2 2 2 13 3" xfId="19057" xr:uid="{00000000-0005-0000-0000-0000C54A0000}"/>
    <cellStyle name="Normal 3 2 2 2 14" xfId="19058" xr:uid="{00000000-0005-0000-0000-0000C64A0000}"/>
    <cellStyle name="Normal 3 2 2 2 14 2" xfId="19059" xr:uid="{00000000-0005-0000-0000-0000C74A0000}"/>
    <cellStyle name="Normal 3 2 2 2 15" xfId="19060" xr:uid="{00000000-0005-0000-0000-0000C84A0000}"/>
    <cellStyle name="Normal 3 2 2 2 15 2" xfId="19061" xr:uid="{00000000-0005-0000-0000-0000C94A0000}"/>
    <cellStyle name="Normal 3 2 2 2 16" xfId="19062" xr:uid="{00000000-0005-0000-0000-0000CA4A0000}"/>
    <cellStyle name="Normal 3 2 2 2 17" xfId="19063" xr:uid="{00000000-0005-0000-0000-0000CB4A0000}"/>
    <cellStyle name="Normal 3 2 2 2 18" xfId="19064" xr:uid="{00000000-0005-0000-0000-0000CC4A0000}"/>
    <cellStyle name="Normal 3 2 2 2 2" xfId="19065" xr:uid="{00000000-0005-0000-0000-0000CD4A0000}"/>
    <cellStyle name="Normal 3 2 2 2 2 10" xfId="19066" xr:uid="{00000000-0005-0000-0000-0000CE4A0000}"/>
    <cellStyle name="Normal 3 2 2 2 2 10 10" xfId="19067" xr:uid="{00000000-0005-0000-0000-0000CF4A0000}"/>
    <cellStyle name="Normal 3 2 2 2 2 10 11" xfId="19068" xr:uid="{00000000-0005-0000-0000-0000D04A0000}"/>
    <cellStyle name="Normal 3 2 2 2 2 10 2" xfId="19069" xr:uid="{00000000-0005-0000-0000-0000D14A0000}"/>
    <cellStyle name="Normal 3 2 2 2 2 10 2 2" xfId="19070" xr:uid="{00000000-0005-0000-0000-0000D24A0000}"/>
    <cellStyle name="Normal 3 2 2 2 2 10 2 2 2" xfId="19071" xr:uid="{00000000-0005-0000-0000-0000D34A0000}"/>
    <cellStyle name="Normal 3 2 2 2 2 10 2 3" xfId="19072" xr:uid="{00000000-0005-0000-0000-0000D44A0000}"/>
    <cellStyle name="Normal 3 2 2 2 2 10 2 3 2" xfId="19073" xr:uid="{00000000-0005-0000-0000-0000D54A0000}"/>
    <cellStyle name="Normal 3 2 2 2 2 10 2 4" xfId="19074" xr:uid="{00000000-0005-0000-0000-0000D64A0000}"/>
    <cellStyle name="Normal 3 2 2 2 2 10 2 4 2" xfId="19075" xr:uid="{00000000-0005-0000-0000-0000D74A0000}"/>
    <cellStyle name="Normal 3 2 2 2 2 10 2 5" xfId="19076" xr:uid="{00000000-0005-0000-0000-0000D84A0000}"/>
    <cellStyle name="Normal 3 2 2 2 2 10 2 6" xfId="19077" xr:uid="{00000000-0005-0000-0000-0000D94A0000}"/>
    <cellStyle name="Normal 3 2 2 2 2 10 2 7" xfId="19078" xr:uid="{00000000-0005-0000-0000-0000DA4A0000}"/>
    <cellStyle name="Normal 3 2 2 2 2 10 3" xfId="19079" xr:uid="{00000000-0005-0000-0000-0000DB4A0000}"/>
    <cellStyle name="Normal 3 2 2 2 2 10 3 2" xfId="19080" xr:uid="{00000000-0005-0000-0000-0000DC4A0000}"/>
    <cellStyle name="Normal 3 2 2 2 2 10 3 2 2" xfId="19081" xr:uid="{00000000-0005-0000-0000-0000DD4A0000}"/>
    <cellStyle name="Normal 3 2 2 2 2 10 3 3" xfId="19082" xr:uid="{00000000-0005-0000-0000-0000DE4A0000}"/>
    <cellStyle name="Normal 3 2 2 2 2 10 3 3 2" xfId="19083" xr:uid="{00000000-0005-0000-0000-0000DF4A0000}"/>
    <cellStyle name="Normal 3 2 2 2 2 10 3 4" xfId="19084" xr:uid="{00000000-0005-0000-0000-0000E04A0000}"/>
    <cellStyle name="Normal 3 2 2 2 2 10 3 4 2" xfId="19085" xr:uid="{00000000-0005-0000-0000-0000E14A0000}"/>
    <cellStyle name="Normal 3 2 2 2 2 10 3 5" xfId="19086" xr:uid="{00000000-0005-0000-0000-0000E24A0000}"/>
    <cellStyle name="Normal 3 2 2 2 2 10 3 6" xfId="19087" xr:uid="{00000000-0005-0000-0000-0000E34A0000}"/>
    <cellStyle name="Normal 3 2 2 2 2 10 4" xfId="19088" xr:uid="{00000000-0005-0000-0000-0000E44A0000}"/>
    <cellStyle name="Normal 3 2 2 2 2 10 4 2" xfId="19089" xr:uid="{00000000-0005-0000-0000-0000E54A0000}"/>
    <cellStyle name="Normal 3 2 2 2 2 10 4 2 2" xfId="19090" xr:uid="{00000000-0005-0000-0000-0000E64A0000}"/>
    <cellStyle name="Normal 3 2 2 2 2 10 4 3" xfId="19091" xr:uid="{00000000-0005-0000-0000-0000E74A0000}"/>
    <cellStyle name="Normal 3 2 2 2 2 10 4 3 2" xfId="19092" xr:uid="{00000000-0005-0000-0000-0000E84A0000}"/>
    <cellStyle name="Normal 3 2 2 2 2 10 4 4" xfId="19093" xr:uid="{00000000-0005-0000-0000-0000E94A0000}"/>
    <cellStyle name="Normal 3 2 2 2 2 10 4 4 2" xfId="19094" xr:uid="{00000000-0005-0000-0000-0000EA4A0000}"/>
    <cellStyle name="Normal 3 2 2 2 2 10 4 5" xfId="19095" xr:uid="{00000000-0005-0000-0000-0000EB4A0000}"/>
    <cellStyle name="Normal 3 2 2 2 2 10 4 6" xfId="19096" xr:uid="{00000000-0005-0000-0000-0000EC4A0000}"/>
    <cellStyle name="Normal 3 2 2 2 2 10 5" xfId="19097" xr:uid="{00000000-0005-0000-0000-0000ED4A0000}"/>
    <cellStyle name="Normal 3 2 2 2 2 10 5 2" xfId="19098" xr:uid="{00000000-0005-0000-0000-0000EE4A0000}"/>
    <cellStyle name="Normal 3 2 2 2 2 10 5 2 2" xfId="19099" xr:uid="{00000000-0005-0000-0000-0000EF4A0000}"/>
    <cellStyle name="Normal 3 2 2 2 2 10 5 3" xfId="19100" xr:uid="{00000000-0005-0000-0000-0000F04A0000}"/>
    <cellStyle name="Normal 3 2 2 2 2 10 5 3 2" xfId="19101" xr:uid="{00000000-0005-0000-0000-0000F14A0000}"/>
    <cellStyle name="Normal 3 2 2 2 2 10 5 4" xfId="19102" xr:uid="{00000000-0005-0000-0000-0000F24A0000}"/>
    <cellStyle name="Normal 3 2 2 2 2 10 5 5" xfId="19103" xr:uid="{00000000-0005-0000-0000-0000F34A0000}"/>
    <cellStyle name="Normal 3 2 2 2 2 10 6" xfId="19104" xr:uid="{00000000-0005-0000-0000-0000F44A0000}"/>
    <cellStyle name="Normal 3 2 2 2 2 10 6 2" xfId="19105" xr:uid="{00000000-0005-0000-0000-0000F54A0000}"/>
    <cellStyle name="Normal 3 2 2 2 2 10 7" xfId="19106" xr:uid="{00000000-0005-0000-0000-0000F64A0000}"/>
    <cellStyle name="Normal 3 2 2 2 2 10 7 2" xfId="19107" xr:uid="{00000000-0005-0000-0000-0000F74A0000}"/>
    <cellStyle name="Normal 3 2 2 2 2 10 8" xfId="19108" xr:uid="{00000000-0005-0000-0000-0000F84A0000}"/>
    <cellStyle name="Normal 3 2 2 2 2 10 8 2" xfId="19109" xr:uid="{00000000-0005-0000-0000-0000F94A0000}"/>
    <cellStyle name="Normal 3 2 2 2 2 10 9" xfId="19110" xr:uid="{00000000-0005-0000-0000-0000FA4A0000}"/>
    <cellStyle name="Normal 3 2 2 2 2 11" xfId="19111" xr:uid="{00000000-0005-0000-0000-0000FB4A0000}"/>
    <cellStyle name="Normal 3 2 2 2 2 11 2" xfId="19112" xr:uid="{00000000-0005-0000-0000-0000FC4A0000}"/>
    <cellStyle name="Normal 3 2 2 2 2 11 2 2" xfId="19113" xr:uid="{00000000-0005-0000-0000-0000FD4A0000}"/>
    <cellStyle name="Normal 3 2 2 2 2 11 3" xfId="19114" xr:uid="{00000000-0005-0000-0000-0000FE4A0000}"/>
    <cellStyle name="Normal 3 2 2 2 2 11 3 2" xfId="19115" xr:uid="{00000000-0005-0000-0000-0000FF4A0000}"/>
    <cellStyle name="Normal 3 2 2 2 2 11 4" xfId="19116" xr:uid="{00000000-0005-0000-0000-0000004B0000}"/>
    <cellStyle name="Normal 3 2 2 2 2 11 4 2" xfId="19117" xr:uid="{00000000-0005-0000-0000-0000014B0000}"/>
    <cellStyle name="Normal 3 2 2 2 2 11 5" xfId="19118" xr:uid="{00000000-0005-0000-0000-0000024B0000}"/>
    <cellStyle name="Normal 3 2 2 2 2 11 6" xfId="19119" xr:uid="{00000000-0005-0000-0000-0000034B0000}"/>
    <cellStyle name="Normal 3 2 2 2 2 11 7" xfId="19120" xr:uid="{00000000-0005-0000-0000-0000044B0000}"/>
    <cellStyle name="Normal 3 2 2 2 2 12" xfId="19121" xr:uid="{00000000-0005-0000-0000-0000054B0000}"/>
    <cellStyle name="Normal 3 2 2 2 2 12 2" xfId="19122" xr:uid="{00000000-0005-0000-0000-0000064B0000}"/>
    <cellStyle name="Normal 3 2 2 2 2 12 2 2" xfId="19123" xr:uid="{00000000-0005-0000-0000-0000074B0000}"/>
    <cellStyle name="Normal 3 2 2 2 2 12 3" xfId="19124" xr:uid="{00000000-0005-0000-0000-0000084B0000}"/>
    <cellStyle name="Normal 3 2 2 2 2 12 3 2" xfId="19125" xr:uid="{00000000-0005-0000-0000-0000094B0000}"/>
    <cellStyle name="Normal 3 2 2 2 2 12 4" xfId="19126" xr:uid="{00000000-0005-0000-0000-00000A4B0000}"/>
    <cellStyle name="Normal 3 2 2 2 2 12 4 2" xfId="19127" xr:uid="{00000000-0005-0000-0000-00000B4B0000}"/>
    <cellStyle name="Normal 3 2 2 2 2 12 5" xfId="19128" xr:uid="{00000000-0005-0000-0000-00000C4B0000}"/>
    <cellStyle name="Normal 3 2 2 2 2 12 6" xfId="19129" xr:uid="{00000000-0005-0000-0000-00000D4B0000}"/>
    <cellStyle name="Normal 3 2 2 2 2 13" xfId="19130" xr:uid="{00000000-0005-0000-0000-00000E4B0000}"/>
    <cellStyle name="Normal 3 2 2 2 2 13 2" xfId="19131" xr:uid="{00000000-0005-0000-0000-00000F4B0000}"/>
    <cellStyle name="Normal 3 2 2 2 2 13 2 2" xfId="19132" xr:uid="{00000000-0005-0000-0000-0000104B0000}"/>
    <cellStyle name="Normal 3 2 2 2 2 13 3" xfId="19133" xr:uid="{00000000-0005-0000-0000-0000114B0000}"/>
    <cellStyle name="Normal 3 2 2 2 2 13 3 2" xfId="19134" xr:uid="{00000000-0005-0000-0000-0000124B0000}"/>
    <cellStyle name="Normal 3 2 2 2 2 13 4" xfId="19135" xr:uid="{00000000-0005-0000-0000-0000134B0000}"/>
    <cellStyle name="Normal 3 2 2 2 2 13 4 2" xfId="19136" xr:uid="{00000000-0005-0000-0000-0000144B0000}"/>
    <cellStyle name="Normal 3 2 2 2 2 13 5" xfId="19137" xr:uid="{00000000-0005-0000-0000-0000154B0000}"/>
    <cellStyle name="Normal 3 2 2 2 2 13 6" xfId="19138" xr:uid="{00000000-0005-0000-0000-0000164B0000}"/>
    <cellStyle name="Normal 3 2 2 2 2 14" xfId="19139" xr:uid="{00000000-0005-0000-0000-0000174B0000}"/>
    <cellStyle name="Normal 3 2 2 2 2 14 2" xfId="19140" xr:uid="{00000000-0005-0000-0000-0000184B0000}"/>
    <cellStyle name="Normal 3 2 2 2 2 14 2 2" xfId="19141" xr:uid="{00000000-0005-0000-0000-0000194B0000}"/>
    <cellStyle name="Normal 3 2 2 2 2 14 3" xfId="19142" xr:uid="{00000000-0005-0000-0000-00001A4B0000}"/>
    <cellStyle name="Normal 3 2 2 2 2 14 3 2" xfId="19143" xr:uid="{00000000-0005-0000-0000-00001B4B0000}"/>
    <cellStyle name="Normal 3 2 2 2 2 14 4" xfId="19144" xr:uid="{00000000-0005-0000-0000-00001C4B0000}"/>
    <cellStyle name="Normal 3 2 2 2 2 14 5" xfId="19145" xr:uid="{00000000-0005-0000-0000-00001D4B0000}"/>
    <cellStyle name="Normal 3 2 2 2 2 15" xfId="19146" xr:uid="{00000000-0005-0000-0000-00001E4B0000}"/>
    <cellStyle name="Normal 3 2 2 2 2 15 2" xfId="19147" xr:uid="{00000000-0005-0000-0000-00001F4B0000}"/>
    <cellStyle name="Normal 3 2 2 2 2 16" xfId="19148" xr:uid="{00000000-0005-0000-0000-0000204B0000}"/>
    <cellStyle name="Normal 3 2 2 2 2 16 2" xfId="19149" xr:uid="{00000000-0005-0000-0000-0000214B0000}"/>
    <cellStyle name="Normal 3 2 2 2 2 17" xfId="19150" xr:uid="{00000000-0005-0000-0000-0000224B0000}"/>
    <cellStyle name="Normal 3 2 2 2 2 17 2" xfId="19151" xr:uid="{00000000-0005-0000-0000-0000234B0000}"/>
    <cellStyle name="Normal 3 2 2 2 2 18" xfId="19152" xr:uid="{00000000-0005-0000-0000-0000244B0000}"/>
    <cellStyle name="Normal 3 2 2 2 2 19" xfId="19153" xr:uid="{00000000-0005-0000-0000-0000254B0000}"/>
    <cellStyle name="Normal 3 2 2 2 2 2" xfId="19154" xr:uid="{00000000-0005-0000-0000-0000264B0000}"/>
    <cellStyle name="Normal 3 2 2 2 2 2 10" xfId="19155" xr:uid="{00000000-0005-0000-0000-0000274B0000}"/>
    <cellStyle name="Normal 3 2 2 2 2 2 10 2" xfId="19156" xr:uid="{00000000-0005-0000-0000-0000284B0000}"/>
    <cellStyle name="Normal 3 2 2 2 2 2 10 2 2" xfId="19157" xr:uid="{00000000-0005-0000-0000-0000294B0000}"/>
    <cellStyle name="Normal 3 2 2 2 2 2 10 3" xfId="19158" xr:uid="{00000000-0005-0000-0000-00002A4B0000}"/>
    <cellStyle name="Normal 3 2 2 2 2 2 10 3 2" xfId="19159" xr:uid="{00000000-0005-0000-0000-00002B4B0000}"/>
    <cellStyle name="Normal 3 2 2 2 2 2 10 4" xfId="19160" xr:uid="{00000000-0005-0000-0000-00002C4B0000}"/>
    <cellStyle name="Normal 3 2 2 2 2 2 10 4 2" xfId="19161" xr:uid="{00000000-0005-0000-0000-00002D4B0000}"/>
    <cellStyle name="Normal 3 2 2 2 2 2 10 5" xfId="19162" xr:uid="{00000000-0005-0000-0000-00002E4B0000}"/>
    <cellStyle name="Normal 3 2 2 2 2 2 10 6" xfId="19163" xr:uid="{00000000-0005-0000-0000-00002F4B0000}"/>
    <cellStyle name="Normal 3 2 2 2 2 2 11" xfId="19164" xr:uid="{00000000-0005-0000-0000-0000304B0000}"/>
    <cellStyle name="Normal 3 2 2 2 2 2 11 2" xfId="19165" xr:uid="{00000000-0005-0000-0000-0000314B0000}"/>
    <cellStyle name="Normal 3 2 2 2 2 2 11 2 2" xfId="19166" xr:uid="{00000000-0005-0000-0000-0000324B0000}"/>
    <cellStyle name="Normal 3 2 2 2 2 2 11 3" xfId="19167" xr:uid="{00000000-0005-0000-0000-0000334B0000}"/>
    <cellStyle name="Normal 3 2 2 2 2 2 11 3 2" xfId="19168" xr:uid="{00000000-0005-0000-0000-0000344B0000}"/>
    <cellStyle name="Normal 3 2 2 2 2 2 11 4" xfId="19169" xr:uid="{00000000-0005-0000-0000-0000354B0000}"/>
    <cellStyle name="Normal 3 2 2 2 2 2 11 5" xfId="19170" xr:uid="{00000000-0005-0000-0000-0000364B0000}"/>
    <cellStyle name="Normal 3 2 2 2 2 2 12" xfId="19171" xr:uid="{00000000-0005-0000-0000-0000374B0000}"/>
    <cellStyle name="Normal 3 2 2 2 2 2 12 2" xfId="19172" xr:uid="{00000000-0005-0000-0000-0000384B0000}"/>
    <cellStyle name="Normal 3 2 2 2 2 2 13" xfId="19173" xr:uid="{00000000-0005-0000-0000-0000394B0000}"/>
    <cellStyle name="Normal 3 2 2 2 2 2 13 2" xfId="19174" xr:uid="{00000000-0005-0000-0000-00003A4B0000}"/>
    <cellStyle name="Normal 3 2 2 2 2 2 14" xfId="19175" xr:uid="{00000000-0005-0000-0000-00003B4B0000}"/>
    <cellStyle name="Normal 3 2 2 2 2 2 14 2" xfId="19176" xr:uid="{00000000-0005-0000-0000-00003C4B0000}"/>
    <cellStyle name="Normal 3 2 2 2 2 2 15" xfId="19177" xr:uid="{00000000-0005-0000-0000-00003D4B0000}"/>
    <cellStyle name="Normal 3 2 2 2 2 2 16" xfId="19178" xr:uid="{00000000-0005-0000-0000-00003E4B0000}"/>
    <cellStyle name="Normal 3 2 2 2 2 2 17" xfId="19179" xr:uid="{00000000-0005-0000-0000-00003F4B0000}"/>
    <cellStyle name="Normal 3 2 2 2 2 2 2" xfId="19180" xr:uid="{00000000-0005-0000-0000-0000404B0000}"/>
    <cellStyle name="Normal 3 2 2 2 2 2 2 10" xfId="19181" xr:uid="{00000000-0005-0000-0000-0000414B0000}"/>
    <cellStyle name="Normal 3 2 2 2 2 2 2 10 2" xfId="19182" xr:uid="{00000000-0005-0000-0000-0000424B0000}"/>
    <cellStyle name="Normal 3 2 2 2 2 2 2 11" xfId="19183" xr:uid="{00000000-0005-0000-0000-0000434B0000}"/>
    <cellStyle name="Normal 3 2 2 2 2 2 2 11 2" xfId="19184" xr:uid="{00000000-0005-0000-0000-0000444B0000}"/>
    <cellStyle name="Normal 3 2 2 2 2 2 2 12" xfId="19185" xr:uid="{00000000-0005-0000-0000-0000454B0000}"/>
    <cellStyle name="Normal 3 2 2 2 2 2 2 13" xfId="19186" xr:uid="{00000000-0005-0000-0000-0000464B0000}"/>
    <cellStyle name="Normal 3 2 2 2 2 2 2 14" xfId="19187" xr:uid="{00000000-0005-0000-0000-0000474B0000}"/>
    <cellStyle name="Normal 3 2 2 2 2 2 2 2" xfId="19188" xr:uid="{00000000-0005-0000-0000-0000484B0000}"/>
    <cellStyle name="Normal 3 2 2 2 2 2 2 2 10" xfId="19189" xr:uid="{00000000-0005-0000-0000-0000494B0000}"/>
    <cellStyle name="Normal 3 2 2 2 2 2 2 2 11" xfId="19190" xr:uid="{00000000-0005-0000-0000-00004A4B0000}"/>
    <cellStyle name="Normal 3 2 2 2 2 2 2 2 12" xfId="19191" xr:uid="{00000000-0005-0000-0000-00004B4B0000}"/>
    <cellStyle name="Normal 3 2 2 2 2 2 2 2 2" xfId="19192" xr:uid="{00000000-0005-0000-0000-00004C4B0000}"/>
    <cellStyle name="Normal 3 2 2 2 2 2 2 2 2 2" xfId="19193" xr:uid="{00000000-0005-0000-0000-00004D4B0000}"/>
    <cellStyle name="Normal 3 2 2 2 2 2 2 2 2 2 2" xfId="19194" xr:uid="{00000000-0005-0000-0000-00004E4B0000}"/>
    <cellStyle name="Normal 3 2 2 2 2 2 2 2 2 2 3" xfId="19195" xr:uid="{00000000-0005-0000-0000-00004F4B0000}"/>
    <cellStyle name="Normal 3 2 2 2 2 2 2 2 2 3" xfId="19196" xr:uid="{00000000-0005-0000-0000-0000504B0000}"/>
    <cellStyle name="Normal 3 2 2 2 2 2 2 2 2 3 2" xfId="19197" xr:uid="{00000000-0005-0000-0000-0000514B0000}"/>
    <cellStyle name="Normal 3 2 2 2 2 2 2 2 2 3 3" xfId="19198" xr:uid="{00000000-0005-0000-0000-0000524B0000}"/>
    <cellStyle name="Normal 3 2 2 2 2 2 2 2 2 4" xfId="19199" xr:uid="{00000000-0005-0000-0000-0000534B0000}"/>
    <cellStyle name="Normal 3 2 2 2 2 2 2 2 2 4 2" xfId="19200" xr:uid="{00000000-0005-0000-0000-0000544B0000}"/>
    <cellStyle name="Normal 3 2 2 2 2 2 2 2 2 5" xfId="19201" xr:uid="{00000000-0005-0000-0000-0000554B0000}"/>
    <cellStyle name="Normal 3 2 2 2 2 2 2 2 2 6" xfId="19202" xr:uid="{00000000-0005-0000-0000-0000564B0000}"/>
    <cellStyle name="Normal 3 2 2 2 2 2 2 2 2 7" xfId="19203" xr:uid="{00000000-0005-0000-0000-0000574B0000}"/>
    <cellStyle name="Normal 3 2 2 2 2 2 2 2 3" xfId="19204" xr:uid="{00000000-0005-0000-0000-0000584B0000}"/>
    <cellStyle name="Normal 3 2 2 2 2 2 2 2 3 2" xfId="19205" xr:uid="{00000000-0005-0000-0000-0000594B0000}"/>
    <cellStyle name="Normal 3 2 2 2 2 2 2 2 3 2 2" xfId="19206" xr:uid="{00000000-0005-0000-0000-00005A4B0000}"/>
    <cellStyle name="Normal 3 2 2 2 2 2 2 2 3 2 3" xfId="19207" xr:uid="{00000000-0005-0000-0000-00005B4B0000}"/>
    <cellStyle name="Normal 3 2 2 2 2 2 2 2 3 3" xfId="19208" xr:uid="{00000000-0005-0000-0000-00005C4B0000}"/>
    <cellStyle name="Normal 3 2 2 2 2 2 2 2 3 3 2" xfId="19209" xr:uid="{00000000-0005-0000-0000-00005D4B0000}"/>
    <cellStyle name="Normal 3 2 2 2 2 2 2 2 3 4" xfId="19210" xr:uid="{00000000-0005-0000-0000-00005E4B0000}"/>
    <cellStyle name="Normal 3 2 2 2 2 2 2 2 3 4 2" xfId="19211" xr:uid="{00000000-0005-0000-0000-00005F4B0000}"/>
    <cellStyle name="Normal 3 2 2 2 2 2 2 2 3 5" xfId="19212" xr:uid="{00000000-0005-0000-0000-0000604B0000}"/>
    <cellStyle name="Normal 3 2 2 2 2 2 2 2 3 6" xfId="19213" xr:uid="{00000000-0005-0000-0000-0000614B0000}"/>
    <cellStyle name="Normal 3 2 2 2 2 2 2 2 3 7" xfId="19214" xr:uid="{00000000-0005-0000-0000-0000624B0000}"/>
    <cellStyle name="Normal 3 2 2 2 2 2 2 2 4" xfId="19215" xr:uid="{00000000-0005-0000-0000-0000634B0000}"/>
    <cellStyle name="Normal 3 2 2 2 2 2 2 2 4 2" xfId="19216" xr:uid="{00000000-0005-0000-0000-0000644B0000}"/>
    <cellStyle name="Normal 3 2 2 2 2 2 2 2 4 2 2" xfId="19217" xr:uid="{00000000-0005-0000-0000-0000654B0000}"/>
    <cellStyle name="Normal 3 2 2 2 2 2 2 2 4 2 3" xfId="19218" xr:uid="{00000000-0005-0000-0000-0000664B0000}"/>
    <cellStyle name="Normal 3 2 2 2 2 2 2 2 4 3" xfId="19219" xr:uid="{00000000-0005-0000-0000-0000674B0000}"/>
    <cellStyle name="Normal 3 2 2 2 2 2 2 2 4 3 2" xfId="19220" xr:uid="{00000000-0005-0000-0000-0000684B0000}"/>
    <cellStyle name="Normal 3 2 2 2 2 2 2 2 4 4" xfId="19221" xr:uid="{00000000-0005-0000-0000-0000694B0000}"/>
    <cellStyle name="Normal 3 2 2 2 2 2 2 2 4 4 2" xfId="19222" xr:uid="{00000000-0005-0000-0000-00006A4B0000}"/>
    <cellStyle name="Normal 3 2 2 2 2 2 2 2 4 5" xfId="19223" xr:uid="{00000000-0005-0000-0000-00006B4B0000}"/>
    <cellStyle name="Normal 3 2 2 2 2 2 2 2 4 6" xfId="19224" xr:uid="{00000000-0005-0000-0000-00006C4B0000}"/>
    <cellStyle name="Normal 3 2 2 2 2 2 2 2 4 7" xfId="19225" xr:uid="{00000000-0005-0000-0000-00006D4B0000}"/>
    <cellStyle name="Normal 3 2 2 2 2 2 2 2 5" xfId="19226" xr:uid="{00000000-0005-0000-0000-00006E4B0000}"/>
    <cellStyle name="Normal 3 2 2 2 2 2 2 2 5 2" xfId="19227" xr:uid="{00000000-0005-0000-0000-00006F4B0000}"/>
    <cellStyle name="Normal 3 2 2 2 2 2 2 2 5 2 2" xfId="19228" xr:uid="{00000000-0005-0000-0000-0000704B0000}"/>
    <cellStyle name="Normal 3 2 2 2 2 2 2 2 5 3" xfId="19229" xr:uid="{00000000-0005-0000-0000-0000714B0000}"/>
    <cellStyle name="Normal 3 2 2 2 2 2 2 2 5 3 2" xfId="19230" xr:uid="{00000000-0005-0000-0000-0000724B0000}"/>
    <cellStyle name="Normal 3 2 2 2 2 2 2 2 5 4" xfId="19231" xr:uid="{00000000-0005-0000-0000-0000734B0000}"/>
    <cellStyle name="Normal 3 2 2 2 2 2 2 2 5 4 2" xfId="19232" xr:uid="{00000000-0005-0000-0000-0000744B0000}"/>
    <cellStyle name="Normal 3 2 2 2 2 2 2 2 5 5" xfId="19233" xr:uid="{00000000-0005-0000-0000-0000754B0000}"/>
    <cellStyle name="Normal 3 2 2 2 2 2 2 2 5 6" xfId="19234" xr:uid="{00000000-0005-0000-0000-0000764B0000}"/>
    <cellStyle name="Normal 3 2 2 2 2 2 2 2 5 7" xfId="19235" xr:uid="{00000000-0005-0000-0000-0000774B0000}"/>
    <cellStyle name="Normal 3 2 2 2 2 2 2 2 6" xfId="19236" xr:uid="{00000000-0005-0000-0000-0000784B0000}"/>
    <cellStyle name="Normal 3 2 2 2 2 2 2 2 6 2" xfId="19237" xr:uid="{00000000-0005-0000-0000-0000794B0000}"/>
    <cellStyle name="Normal 3 2 2 2 2 2 2 2 6 2 2" xfId="19238" xr:uid="{00000000-0005-0000-0000-00007A4B0000}"/>
    <cellStyle name="Normal 3 2 2 2 2 2 2 2 6 3" xfId="19239" xr:uid="{00000000-0005-0000-0000-00007B4B0000}"/>
    <cellStyle name="Normal 3 2 2 2 2 2 2 2 6 3 2" xfId="19240" xr:uid="{00000000-0005-0000-0000-00007C4B0000}"/>
    <cellStyle name="Normal 3 2 2 2 2 2 2 2 6 4" xfId="19241" xr:uid="{00000000-0005-0000-0000-00007D4B0000}"/>
    <cellStyle name="Normal 3 2 2 2 2 2 2 2 6 5" xfId="19242" xr:uid="{00000000-0005-0000-0000-00007E4B0000}"/>
    <cellStyle name="Normal 3 2 2 2 2 2 2 2 7" xfId="19243" xr:uid="{00000000-0005-0000-0000-00007F4B0000}"/>
    <cellStyle name="Normal 3 2 2 2 2 2 2 2 7 2" xfId="19244" xr:uid="{00000000-0005-0000-0000-0000804B0000}"/>
    <cellStyle name="Normal 3 2 2 2 2 2 2 2 8" xfId="19245" xr:uid="{00000000-0005-0000-0000-0000814B0000}"/>
    <cellStyle name="Normal 3 2 2 2 2 2 2 2 8 2" xfId="19246" xr:uid="{00000000-0005-0000-0000-0000824B0000}"/>
    <cellStyle name="Normal 3 2 2 2 2 2 2 2 9" xfId="19247" xr:uid="{00000000-0005-0000-0000-0000834B0000}"/>
    <cellStyle name="Normal 3 2 2 2 2 2 2 2 9 2" xfId="19248" xr:uid="{00000000-0005-0000-0000-0000844B0000}"/>
    <cellStyle name="Normal 3 2 2 2 2 2 2 3" xfId="19249" xr:uid="{00000000-0005-0000-0000-0000854B0000}"/>
    <cellStyle name="Normal 3 2 2 2 2 2 2 3 10" xfId="19250" xr:uid="{00000000-0005-0000-0000-0000864B0000}"/>
    <cellStyle name="Normal 3 2 2 2 2 2 2 3 11" xfId="19251" xr:uid="{00000000-0005-0000-0000-0000874B0000}"/>
    <cellStyle name="Normal 3 2 2 2 2 2 2 3 2" xfId="19252" xr:uid="{00000000-0005-0000-0000-0000884B0000}"/>
    <cellStyle name="Normal 3 2 2 2 2 2 2 3 2 2" xfId="19253" xr:uid="{00000000-0005-0000-0000-0000894B0000}"/>
    <cellStyle name="Normal 3 2 2 2 2 2 2 3 2 2 2" xfId="19254" xr:uid="{00000000-0005-0000-0000-00008A4B0000}"/>
    <cellStyle name="Normal 3 2 2 2 2 2 2 3 2 2 3" xfId="19255" xr:uid="{00000000-0005-0000-0000-00008B4B0000}"/>
    <cellStyle name="Normal 3 2 2 2 2 2 2 3 2 3" xfId="19256" xr:uid="{00000000-0005-0000-0000-00008C4B0000}"/>
    <cellStyle name="Normal 3 2 2 2 2 2 2 3 2 3 2" xfId="19257" xr:uid="{00000000-0005-0000-0000-00008D4B0000}"/>
    <cellStyle name="Normal 3 2 2 2 2 2 2 3 2 4" xfId="19258" xr:uid="{00000000-0005-0000-0000-00008E4B0000}"/>
    <cellStyle name="Normal 3 2 2 2 2 2 2 3 2 4 2" xfId="19259" xr:uid="{00000000-0005-0000-0000-00008F4B0000}"/>
    <cellStyle name="Normal 3 2 2 2 2 2 2 3 2 5" xfId="19260" xr:uid="{00000000-0005-0000-0000-0000904B0000}"/>
    <cellStyle name="Normal 3 2 2 2 2 2 2 3 2 6" xfId="19261" xr:uid="{00000000-0005-0000-0000-0000914B0000}"/>
    <cellStyle name="Normal 3 2 2 2 2 2 2 3 2 7" xfId="19262" xr:uid="{00000000-0005-0000-0000-0000924B0000}"/>
    <cellStyle name="Normal 3 2 2 2 2 2 2 3 3" xfId="19263" xr:uid="{00000000-0005-0000-0000-0000934B0000}"/>
    <cellStyle name="Normal 3 2 2 2 2 2 2 3 3 2" xfId="19264" xr:uid="{00000000-0005-0000-0000-0000944B0000}"/>
    <cellStyle name="Normal 3 2 2 2 2 2 2 3 3 2 2" xfId="19265" xr:uid="{00000000-0005-0000-0000-0000954B0000}"/>
    <cellStyle name="Normal 3 2 2 2 2 2 2 3 3 2 3" xfId="19266" xr:uid="{00000000-0005-0000-0000-0000964B0000}"/>
    <cellStyle name="Normal 3 2 2 2 2 2 2 3 3 3" xfId="19267" xr:uid="{00000000-0005-0000-0000-0000974B0000}"/>
    <cellStyle name="Normal 3 2 2 2 2 2 2 3 3 3 2" xfId="19268" xr:uid="{00000000-0005-0000-0000-0000984B0000}"/>
    <cellStyle name="Normal 3 2 2 2 2 2 2 3 3 4" xfId="19269" xr:uid="{00000000-0005-0000-0000-0000994B0000}"/>
    <cellStyle name="Normal 3 2 2 2 2 2 2 3 3 4 2" xfId="19270" xr:uid="{00000000-0005-0000-0000-00009A4B0000}"/>
    <cellStyle name="Normal 3 2 2 2 2 2 2 3 3 5" xfId="19271" xr:uid="{00000000-0005-0000-0000-00009B4B0000}"/>
    <cellStyle name="Normal 3 2 2 2 2 2 2 3 3 6" xfId="19272" xr:uid="{00000000-0005-0000-0000-00009C4B0000}"/>
    <cellStyle name="Normal 3 2 2 2 2 2 2 3 3 7" xfId="19273" xr:uid="{00000000-0005-0000-0000-00009D4B0000}"/>
    <cellStyle name="Normal 3 2 2 2 2 2 2 3 4" xfId="19274" xr:uid="{00000000-0005-0000-0000-00009E4B0000}"/>
    <cellStyle name="Normal 3 2 2 2 2 2 2 3 4 2" xfId="19275" xr:uid="{00000000-0005-0000-0000-00009F4B0000}"/>
    <cellStyle name="Normal 3 2 2 2 2 2 2 3 4 2 2" xfId="19276" xr:uid="{00000000-0005-0000-0000-0000A04B0000}"/>
    <cellStyle name="Normal 3 2 2 2 2 2 2 3 4 3" xfId="19277" xr:uid="{00000000-0005-0000-0000-0000A14B0000}"/>
    <cellStyle name="Normal 3 2 2 2 2 2 2 3 4 3 2" xfId="19278" xr:uid="{00000000-0005-0000-0000-0000A24B0000}"/>
    <cellStyle name="Normal 3 2 2 2 2 2 2 3 4 4" xfId="19279" xr:uid="{00000000-0005-0000-0000-0000A34B0000}"/>
    <cellStyle name="Normal 3 2 2 2 2 2 2 3 4 4 2" xfId="19280" xr:uid="{00000000-0005-0000-0000-0000A44B0000}"/>
    <cellStyle name="Normal 3 2 2 2 2 2 2 3 4 5" xfId="19281" xr:uid="{00000000-0005-0000-0000-0000A54B0000}"/>
    <cellStyle name="Normal 3 2 2 2 2 2 2 3 4 6" xfId="19282" xr:uid="{00000000-0005-0000-0000-0000A64B0000}"/>
    <cellStyle name="Normal 3 2 2 2 2 2 2 3 4 7" xfId="19283" xr:uid="{00000000-0005-0000-0000-0000A74B0000}"/>
    <cellStyle name="Normal 3 2 2 2 2 2 2 3 5" xfId="19284" xr:uid="{00000000-0005-0000-0000-0000A84B0000}"/>
    <cellStyle name="Normal 3 2 2 2 2 2 2 3 5 2" xfId="19285" xr:uid="{00000000-0005-0000-0000-0000A94B0000}"/>
    <cellStyle name="Normal 3 2 2 2 2 2 2 3 5 2 2" xfId="19286" xr:uid="{00000000-0005-0000-0000-0000AA4B0000}"/>
    <cellStyle name="Normal 3 2 2 2 2 2 2 3 5 3" xfId="19287" xr:uid="{00000000-0005-0000-0000-0000AB4B0000}"/>
    <cellStyle name="Normal 3 2 2 2 2 2 2 3 5 3 2" xfId="19288" xr:uid="{00000000-0005-0000-0000-0000AC4B0000}"/>
    <cellStyle name="Normal 3 2 2 2 2 2 2 3 5 4" xfId="19289" xr:uid="{00000000-0005-0000-0000-0000AD4B0000}"/>
    <cellStyle name="Normal 3 2 2 2 2 2 2 3 5 5" xfId="19290" xr:uid="{00000000-0005-0000-0000-0000AE4B0000}"/>
    <cellStyle name="Normal 3 2 2 2 2 2 2 3 6" xfId="19291" xr:uid="{00000000-0005-0000-0000-0000AF4B0000}"/>
    <cellStyle name="Normal 3 2 2 2 2 2 2 3 6 2" xfId="19292" xr:uid="{00000000-0005-0000-0000-0000B04B0000}"/>
    <cellStyle name="Normal 3 2 2 2 2 2 2 3 7" xfId="19293" xr:uid="{00000000-0005-0000-0000-0000B14B0000}"/>
    <cellStyle name="Normal 3 2 2 2 2 2 2 3 7 2" xfId="19294" xr:uid="{00000000-0005-0000-0000-0000B24B0000}"/>
    <cellStyle name="Normal 3 2 2 2 2 2 2 3 8" xfId="19295" xr:uid="{00000000-0005-0000-0000-0000B34B0000}"/>
    <cellStyle name="Normal 3 2 2 2 2 2 2 3 8 2" xfId="19296" xr:uid="{00000000-0005-0000-0000-0000B44B0000}"/>
    <cellStyle name="Normal 3 2 2 2 2 2 2 3 9" xfId="19297" xr:uid="{00000000-0005-0000-0000-0000B54B0000}"/>
    <cellStyle name="Normal 3 2 2 2 2 2 2 4" xfId="19298" xr:uid="{00000000-0005-0000-0000-0000B64B0000}"/>
    <cellStyle name="Normal 3 2 2 2 2 2 2 4 10" xfId="19299" xr:uid="{00000000-0005-0000-0000-0000B74B0000}"/>
    <cellStyle name="Normal 3 2 2 2 2 2 2 4 11" xfId="19300" xr:uid="{00000000-0005-0000-0000-0000B84B0000}"/>
    <cellStyle name="Normal 3 2 2 2 2 2 2 4 2" xfId="19301" xr:uid="{00000000-0005-0000-0000-0000B94B0000}"/>
    <cellStyle name="Normal 3 2 2 2 2 2 2 4 2 2" xfId="19302" xr:uid="{00000000-0005-0000-0000-0000BA4B0000}"/>
    <cellStyle name="Normal 3 2 2 2 2 2 2 4 2 2 2" xfId="19303" xr:uid="{00000000-0005-0000-0000-0000BB4B0000}"/>
    <cellStyle name="Normal 3 2 2 2 2 2 2 4 2 3" xfId="19304" xr:uid="{00000000-0005-0000-0000-0000BC4B0000}"/>
    <cellStyle name="Normal 3 2 2 2 2 2 2 4 2 3 2" xfId="19305" xr:uid="{00000000-0005-0000-0000-0000BD4B0000}"/>
    <cellStyle name="Normal 3 2 2 2 2 2 2 4 2 4" xfId="19306" xr:uid="{00000000-0005-0000-0000-0000BE4B0000}"/>
    <cellStyle name="Normal 3 2 2 2 2 2 2 4 2 4 2" xfId="19307" xr:uid="{00000000-0005-0000-0000-0000BF4B0000}"/>
    <cellStyle name="Normal 3 2 2 2 2 2 2 4 2 5" xfId="19308" xr:uid="{00000000-0005-0000-0000-0000C04B0000}"/>
    <cellStyle name="Normal 3 2 2 2 2 2 2 4 2 6" xfId="19309" xr:uid="{00000000-0005-0000-0000-0000C14B0000}"/>
    <cellStyle name="Normal 3 2 2 2 2 2 2 4 2 7" xfId="19310" xr:uid="{00000000-0005-0000-0000-0000C24B0000}"/>
    <cellStyle name="Normal 3 2 2 2 2 2 2 4 3" xfId="19311" xr:uid="{00000000-0005-0000-0000-0000C34B0000}"/>
    <cellStyle name="Normal 3 2 2 2 2 2 2 4 3 2" xfId="19312" xr:uid="{00000000-0005-0000-0000-0000C44B0000}"/>
    <cellStyle name="Normal 3 2 2 2 2 2 2 4 3 2 2" xfId="19313" xr:uid="{00000000-0005-0000-0000-0000C54B0000}"/>
    <cellStyle name="Normal 3 2 2 2 2 2 2 4 3 3" xfId="19314" xr:uid="{00000000-0005-0000-0000-0000C64B0000}"/>
    <cellStyle name="Normal 3 2 2 2 2 2 2 4 3 3 2" xfId="19315" xr:uid="{00000000-0005-0000-0000-0000C74B0000}"/>
    <cellStyle name="Normal 3 2 2 2 2 2 2 4 3 4" xfId="19316" xr:uid="{00000000-0005-0000-0000-0000C84B0000}"/>
    <cellStyle name="Normal 3 2 2 2 2 2 2 4 3 4 2" xfId="19317" xr:uid="{00000000-0005-0000-0000-0000C94B0000}"/>
    <cellStyle name="Normal 3 2 2 2 2 2 2 4 3 5" xfId="19318" xr:uid="{00000000-0005-0000-0000-0000CA4B0000}"/>
    <cellStyle name="Normal 3 2 2 2 2 2 2 4 3 6" xfId="19319" xr:uid="{00000000-0005-0000-0000-0000CB4B0000}"/>
    <cellStyle name="Normal 3 2 2 2 2 2 2 4 3 7" xfId="19320" xr:uid="{00000000-0005-0000-0000-0000CC4B0000}"/>
    <cellStyle name="Normal 3 2 2 2 2 2 2 4 4" xfId="19321" xr:uid="{00000000-0005-0000-0000-0000CD4B0000}"/>
    <cellStyle name="Normal 3 2 2 2 2 2 2 4 4 2" xfId="19322" xr:uid="{00000000-0005-0000-0000-0000CE4B0000}"/>
    <cellStyle name="Normal 3 2 2 2 2 2 2 4 4 2 2" xfId="19323" xr:uid="{00000000-0005-0000-0000-0000CF4B0000}"/>
    <cellStyle name="Normal 3 2 2 2 2 2 2 4 4 3" xfId="19324" xr:uid="{00000000-0005-0000-0000-0000D04B0000}"/>
    <cellStyle name="Normal 3 2 2 2 2 2 2 4 4 3 2" xfId="19325" xr:uid="{00000000-0005-0000-0000-0000D14B0000}"/>
    <cellStyle name="Normal 3 2 2 2 2 2 2 4 4 4" xfId="19326" xr:uid="{00000000-0005-0000-0000-0000D24B0000}"/>
    <cellStyle name="Normal 3 2 2 2 2 2 2 4 4 4 2" xfId="19327" xr:uid="{00000000-0005-0000-0000-0000D34B0000}"/>
    <cellStyle name="Normal 3 2 2 2 2 2 2 4 4 5" xfId="19328" xr:uid="{00000000-0005-0000-0000-0000D44B0000}"/>
    <cellStyle name="Normal 3 2 2 2 2 2 2 4 4 6" xfId="19329" xr:uid="{00000000-0005-0000-0000-0000D54B0000}"/>
    <cellStyle name="Normal 3 2 2 2 2 2 2 4 5" xfId="19330" xr:uid="{00000000-0005-0000-0000-0000D64B0000}"/>
    <cellStyle name="Normal 3 2 2 2 2 2 2 4 5 2" xfId="19331" xr:uid="{00000000-0005-0000-0000-0000D74B0000}"/>
    <cellStyle name="Normal 3 2 2 2 2 2 2 4 5 2 2" xfId="19332" xr:uid="{00000000-0005-0000-0000-0000D84B0000}"/>
    <cellStyle name="Normal 3 2 2 2 2 2 2 4 5 3" xfId="19333" xr:uid="{00000000-0005-0000-0000-0000D94B0000}"/>
    <cellStyle name="Normal 3 2 2 2 2 2 2 4 5 3 2" xfId="19334" xr:uid="{00000000-0005-0000-0000-0000DA4B0000}"/>
    <cellStyle name="Normal 3 2 2 2 2 2 2 4 5 4" xfId="19335" xr:uid="{00000000-0005-0000-0000-0000DB4B0000}"/>
    <cellStyle name="Normal 3 2 2 2 2 2 2 4 5 5" xfId="19336" xr:uid="{00000000-0005-0000-0000-0000DC4B0000}"/>
    <cellStyle name="Normal 3 2 2 2 2 2 2 4 6" xfId="19337" xr:uid="{00000000-0005-0000-0000-0000DD4B0000}"/>
    <cellStyle name="Normal 3 2 2 2 2 2 2 4 6 2" xfId="19338" xr:uid="{00000000-0005-0000-0000-0000DE4B0000}"/>
    <cellStyle name="Normal 3 2 2 2 2 2 2 4 7" xfId="19339" xr:uid="{00000000-0005-0000-0000-0000DF4B0000}"/>
    <cellStyle name="Normal 3 2 2 2 2 2 2 4 7 2" xfId="19340" xr:uid="{00000000-0005-0000-0000-0000E04B0000}"/>
    <cellStyle name="Normal 3 2 2 2 2 2 2 4 8" xfId="19341" xr:uid="{00000000-0005-0000-0000-0000E14B0000}"/>
    <cellStyle name="Normal 3 2 2 2 2 2 2 4 8 2" xfId="19342" xr:uid="{00000000-0005-0000-0000-0000E24B0000}"/>
    <cellStyle name="Normal 3 2 2 2 2 2 2 4 9" xfId="19343" xr:uid="{00000000-0005-0000-0000-0000E34B0000}"/>
    <cellStyle name="Normal 3 2 2 2 2 2 2 5" xfId="19344" xr:uid="{00000000-0005-0000-0000-0000E44B0000}"/>
    <cellStyle name="Normal 3 2 2 2 2 2 2 5 2" xfId="19345" xr:uid="{00000000-0005-0000-0000-0000E54B0000}"/>
    <cellStyle name="Normal 3 2 2 2 2 2 2 5 2 2" xfId="19346" xr:uid="{00000000-0005-0000-0000-0000E64B0000}"/>
    <cellStyle name="Normal 3 2 2 2 2 2 2 5 2 3" xfId="19347" xr:uid="{00000000-0005-0000-0000-0000E74B0000}"/>
    <cellStyle name="Normal 3 2 2 2 2 2 2 5 3" xfId="19348" xr:uid="{00000000-0005-0000-0000-0000E84B0000}"/>
    <cellStyle name="Normal 3 2 2 2 2 2 2 5 3 2" xfId="19349" xr:uid="{00000000-0005-0000-0000-0000E94B0000}"/>
    <cellStyle name="Normal 3 2 2 2 2 2 2 5 4" xfId="19350" xr:uid="{00000000-0005-0000-0000-0000EA4B0000}"/>
    <cellStyle name="Normal 3 2 2 2 2 2 2 5 4 2" xfId="19351" xr:uid="{00000000-0005-0000-0000-0000EB4B0000}"/>
    <cellStyle name="Normal 3 2 2 2 2 2 2 5 5" xfId="19352" xr:uid="{00000000-0005-0000-0000-0000EC4B0000}"/>
    <cellStyle name="Normal 3 2 2 2 2 2 2 5 6" xfId="19353" xr:uid="{00000000-0005-0000-0000-0000ED4B0000}"/>
    <cellStyle name="Normal 3 2 2 2 2 2 2 5 7" xfId="19354" xr:uid="{00000000-0005-0000-0000-0000EE4B0000}"/>
    <cellStyle name="Normal 3 2 2 2 2 2 2 6" xfId="19355" xr:uid="{00000000-0005-0000-0000-0000EF4B0000}"/>
    <cellStyle name="Normal 3 2 2 2 2 2 2 6 2" xfId="19356" xr:uid="{00000000-0005-0000-0000-0000F04B0000}"/>
    <cellStyle name="Normal 3 2 2 2 2 2 2 6 2 2" xfId="19357" xr:uid="{00000000-0005-0000-0000-0000F14B0000}"/>
    <cellStyle name="Normal 3 2 2 2 2 2 2 6 2 3" xfId="19358" xr:uid="{00000000-0005-0000-0000-0000F24B0000}"/>
    <cellStyle name="Normal 3 2 2 2 2 2 2 6 3" xfId="19359" xr:uid="{00000000-0005-0000-0000-0000F34B0000}"/>
    <cellStyle name="Normal 3 2 2 2 2 2 2 6 3 2" xfId="19360" xr:uid="{00000000-0005-0000-0000-0000F44B0000}"/>
    <cellStyle name="Normal 3 2 2 2 2 2 2 6 4" xfId="19361" xr:uid="{00000000-0005-0000-0000-0000F54B0000}"/>
    <cellStyle name="Normal 3 2 2 2 2 2 2 6 4 2" xfId="19362" xr:uid="{00000000-0005-0000-0000-0000F64B0000}"/>
    <cellStyle name="Normal 3 2 2 2 2 2 2 6 5" xfId="19363" xr:uid="{00000000-0005-0000-0000-0000F74B0000}"/>
    <cellStyle name="Normal 3 2 2 2 2 2 2 6 6" xfId="19364" xr:uid="{00000000-0005-0000-0000-0000F84B0000}"/>
    <cellStyle name="Normal 3 2 2 2 2 2 2 6 7" xfId="19365" xr:uid="{00000000-0005-0000-0000-0000F94B0000}"/>
    <cellStyle name="Normal 3 2 2 2 2 2 2 7" xfId="19366" xr:uid="{00000000-0005-0000-0000-0000FA4B0000}"/>
    <cellStyle name="Normal 3 2 2 2 2 2 2 7 2" xfId="19367" xr:uid="{00000000-0005-0000-0000-0000FB4B0000}"/>
    <cellStyle name="Normal 3 2 2 2 2 2 2 7 2 2" xfId="19368" xr:uid="{00000000-0005-0000-0000-0000FC4B0000}"/>
    <cellStyle name="Normal 3 2 2 2 2 2 2 7 3" xfId="19369" xr:uid="{00000000-0005-0000-0000-0000FD4B0000}"/>
    <cellStyle name="Normal 3 2 2 2 2 2 2 7 3 2" xfId="19370" xr:uid="{00000000-0005-0000-0000-0000FE4B0000}"/>
    <cellStyle name="Normal 3 2 2 2 2 2 2 7 4" xfId="19371" xr:uid="{00000000-0005-0000-0000-0000FF4B0000}"/>
    <cellStyle name="Normal 3 2 2 2 2 2 2 7 4 2" xfId="19372" xr:uid="{00000000-0005-0000-0000-0000004C0000}"/>
    <cellStyle name="Normal 3 2 2 2 2 2 2 7 5" xfId="19373" xr:uid="{00000000-0005-0000-0000-0000014C0000}"/>
    <cellStyle name="Normal 3 2 2 2 2 2 2 7 6" xfId="19374" xr:uid="{00000000-0005-0000-0000-0000024C0000}"/>
    <cellStyle name="Normal 3 2 2 2 2 2 2 7 7" xfId="19375" xr:uid="{00000000-0005-0000-0000-0000034C0000}"/>
    <cellStyle name="Normal 3 2 2 2 2 2 2 8" xfId="19376" xr:uid="{00000000-0005-0000-0000-0000044C0000}"/>
    <cellStyle name="Normal 3 2 2 2 2 2 2 8 2" xfId="19377" xr:uid="{00000000-0005-0000-0000-0000054C0000}"/>
    <cellStyle name="Normal 3 2 2 2 2 2 2 8 2 2" xfId="19378" xr:uid="{00000000-0005-0000-0000-0000064C0000}"/>
    <cellStyle name="Normal 3 2 2 2 2 2 2 8 3" xfId="19379" xr:uid="{00000000-0005-0000-0000-0000074C0000}"/>
    <cellStyle name="Normal 3 2 2 2 2 2 2 8 3 2" xfId="19380" xr:uid="{00000000-0005-0000-0000-0000084C0000}"/>
    <cellStyle name="Normal 3 2 2 2 2 2 2 8 4" xfId="19381" xr:uid="{00000000-0005-0000-0000-0000094C0000}"/>
    <cellStyle name="Normal 3 2 2 2 2 2 2 8 5" xfId="19382" xr:uid="{00000000-0005-0000-0000-00000A4C0000}"/>
    <cellStyle name="Normal 3 2 2 2 2 2 2 9" xfId="19383" xr:uid="{00000000-0005-0000-0000-00000B4C0000}"/>
    <cellStyle name="Normal 3 2 2 2 2 2 2 9 2" xfId="19384" xr:uid="{00000000-0005-0000-0000-00000C4C0000}"/>
    <cellStyle name="Normal 3 2 2 2 2 2 3" xfId="19385" xr:uid="{00000000-0005-0000-0000-00000D4C0000}"/>
    <cellStyle name="Normal 3 2 2 2 2 2 3 10" xfId="19386" xr:uid="{00000000-0005-0000-0000-00000E4C0000}"/>
    <cellStyle name="Normal 3 2 2 2 2 2 3 10 2" xfId="19387" xr:uid="{00000000-0005-0000-0000-00000F4C0000}"/>
    <cellStyle name="Normal 3 2 2 2 2 2 3 11" xfId="19388" xr:uid="{00000000-0005-0000-0000-0000104C0000}"/>
    <cellStyle name="Normal 3 2 2 2 2 2 3 11 2" xfId="19389" xr:uid="{00000000-0005-0000-0000-0000114C0000}"/>
    <cellStyle name="Normal 3 2 2 2 2 2 3 12" xfId="19390" xr:uid="{00000000-0005-0000-0000-0000124C0000}"/>
    <cellStyle name="Normal 3 2 2 2 2 2 3 13" xfId="19391" xr:uid="{00000000-0005-0000-0000-0000134C0000}"/>
    <cellStyle name="Normal 3 2 2 2 2 2 3 14" xfId="19392" xr:uid="{00000000-0005-0000-0000-0000144C0000}"/>
    <cellStyle name="Normal 3 2 2 2 2 2 3 2" xfId="19393" xr:uid="{00000000-0005-0000-0000-0000154C0000}"/>
    <cellStyle name="Normal 3 2 2 2 2 2 3 2 10" xfId="19394" xr:uid="{00000000-0005-0000-0000-0000164C0000}"/>
    <cellStyle name="Normal 3 2 2 2 2 2 3 2 11" xfId="19395" xr:uid="{00000000-0005-0000-0000-0000174C0000}"/>
    <cellStyle name="Normal 3 2 2 2 2 2 3 2 12" xfId="19396" xr:uid="{00000000-0005-0000-0000-0000184C0000}"/>
    <cellStyle name="Normal 3 2 2 2 2 2 3 2 2" xfId="19397" xr:uid="{00000000-0005-0000-0000-0000194C0000}"/>
    <cellStyle name="Normal 3 2 2 2 2 2 3 2 2 2" xfId="19398" xr:uid="{00000000-0005-0000-0000-00001A4C0000}"/>
    <cellStyle name="Normal 3 2 2 2 2 2 3 2 2 2 2" xfId="19399" xr:uid="{00000000-0005-0000-0000-00001B4C0000}"/>
    <cellStyle name="Normal 3 2 2 2 2 2 3 2 2 3" xfId="19400" xr:uid="{00000000-0005-0000-0000-00001C4C0000}"/>
    <cellStyle name="Normal 3 2 2 2 2 2 3 2 2 3 2" xfId="19401" xr:uid="{00000000-0005-0000-0000-00001D4C0000}"/>
    <cellStyle name="Normal 3 2 2 2 2 2 3 2 2 4" xfId="19402" xr:uid="{00000000-0005-0000-0000-00001E4C0000}"/>
    <cellStyle name="Normal 3 2 2 2 2 2 3 2 2 4 2" xfId="19403" xr:uid="{00000000-0005-0000-0000-00001F4C0000}"/>
    <cellStyle name="Normal 3 2 2 2 2 2 3 2 2 5" xfId="19404" xr:uid="{00000000-0005-0000-0000-0000204C0000}"/>
    <cellStyle name="Normal 3 2 2 2 2 2 3 2 2 6" xfId="19405" xr:uid="{00000000-0005-0000-0000-0000214C0000}"/>
    <cellStyle name="Normal 3 2 2 2 2 2 3 2 2 7" xfId="19406" xr:uid="{00000000-0005-0000-0000-0000224C0000}"/>
    <cellStyle name="Normal 3 2 2 2 2 2 3 2 3" xfId="19407" xr:uid="{00000000-0005-0000-0000-0000234C0000}"/>
    <cellStyle name="Normal 3 2 2 2 2 2 3 2 3 2" xfId="19408" xr:uid="{00000000-0005-0000-0000-0000244C0000}"/>
    <cellStyle name="Normal 3 2 2 2 2 2 3 2 3 2 2" xfId="19409" xr:uid="{00000000-0005-0000-0000-0000254C0000}"/>
    <cellStyle name="Normal 3 2 2 2 2 2 3 2 3 3" xfId="19410" xr:uid="{00000000-0005-0000-0000-0000264C0000}"/>
    <cellStyle name="Normal 3 2 2 2 2 2 3 2 3 3 2" xfId="19411" xr:uid="{00000000-0005-0000-0000-0000274C0000}"/>
    <cellStyle name="Normal 3 2 2 2 2 2 3 2 3 4" xfId="19412" xr:uid="{00000000-0005-0000-0000-0000284C0000}"/>
    <cellStyle name="Normal 3 2 2 2 2 2 3 2 3 4 2" xfId="19413" xr:uid="{00000000-0005-0000-0000-0000294C0000}"/>
    <cellStyle name="Normal 3 2 2 2 2 2 3 2 3 5" xfId="19414" xr:uid="{00000000-0005-0000-0000-00002A4C0000}"/>
    <cellStyle name="Normal 3 2 2 2 2 2 3 2 3 6" xfId="19415" xr:uid="{00000000-0005-0000-0000-00002B4C0000}"/>
    <cellStyle name="Normal 3 2 2 2 2 2 3 2 3 7" xfId="19416" xr:uid="{00000000-0005-0000-0000-00002C4C0000}"/>
    <cellStyle name="Normal 3 2 2 2 2 2 3 2 4" xfId="19417" xr:uid="{00000000-0005-0000-0000-00002D4C0000}"/>
    <cellStyle name="Normal 3 2 2 2 2 2 3 2 4 2" xfId="19418" xr:uid="{00000000-0005-0000-0000-00002E4C0000}"/>
    <cellStyle name="Normal 3 2 2 2 2 2 3 2 4 2 2" xfId="19419" xr:uid="{00000000-0005-0000-0000-00002F4C0000}"/>
    <cellStyle name="Normal 3 2 2 2 2 2 3 2 4 3" xfId="19420" xr:uid="{00000000-0005-0000-0000-0000304C0000}"/>
    <cellStyle name="Normal 3 2 2 2 2 2 3 2 4 3 2" xfId="19421" xr:uid="{00000000-0005-0000-0000-0000314C0000}"/>
    <cellStyle name="Normal 3 2 2 2 2 2 3 2 4 4" xfId="19422" xr:uid="{00000000-0005-0000-0000-0000324C0000}"/>
    <cellStyle name="Normal 3 2 2 2 2 2 3 2 4 4 2" xfId="19423" xr:uid="{00000000-0005-0000-0000-0000334C0000}"/>
    <cellStyle name="Normal 3 2 2 2 2 2 3 2 4 5" xfId="19424" xr:uid="{00000000-0005-0000-0000-0000344C0000}"/>
    <cellStyle name="Normal 3 2 2 2 2 2 3 2 4 6" xfId="19425" xr:uid="{00000000-0005-0000-0000-0000354C0000}"/>
    <cellStyle name="Normal 3 2 2 2 2 2 3 2 5" xfId="19426" xr:uid="{00000000-0005-0000-0000-0000364C0000}"/>
    <cellStyle name="Normal 3 2 2 2 2 2 3 2 5 2" xfId="19427" xr:uid="{00000000-0005-0000-0000-0000374C0000}"/>
    <cellStyle name="Normal 3 2 2 2 2 2 3 2 5 2 2" xfId="19428" xr:uid="{00000000-0005-0000-0000-0000384C0000}"/>
    <cellStyle name="Normal 3 2 2 2 2 2 3 2 5 3" xfId="19429" xr:uid="{00000000-0005-0000-0000-0000394C0000}"/>
    <cellStyle name="Normal 3 2 2 2 2 2 3 2 5 3 2" xfId="19430" xr:uid="{00000000-0005-0000-0000-00003A4C0000}"/>
    <cellStyle name="Normal 3 2 2 2 2 2 3 2 5 4" xfId="19431" xr:uid="{00000000-0005-0000-0000-00003B4C0000}"/>
    <cellStyle name="Normal 3 2 2 2 2 2 3 2 5 4 2" xfId="19432" xr:uid="{00000000-0005-0000-0000-00003C4C0000}"/>
    <cellStyle name="Normal 3 2 2 2 2 2 3 2 5 5" xfId="19433" xr:uid="{00000000-0005-0000-0000-00003D4C0000}"/>
    <cellStyle name="Normal 3 2 2 2 2 2 3 2 5 6" xfId="19434" xr:uid="{00000000-0005-0000-0000-00003E4C0000}"/>
    <cellStyle name="Normal 3 2 2 2 2 2 3 2 6" xfId="19435" xr:uid="{00000000-0005-0000-0000-00003F4C0000}"/>
    <cellStyle name="Normal 3 2 2 2 2 2 3 2 6 2" xfId="19436" xr:uid="{00000000-0005-0000-0000-0000404C0000}"/>
    <cellStyle name="Normal 3 2 2 2 2 2 3 2 6 2 2" xfId="19437" xr:uid="{00000000-0005-0000-0000-0000414C0000}"/>
    <cellStyle name="Normal 3 2 2 2 2 2 3 2 6 3" xfId="19438" xr:uid="{00000000-0005-0000-0000-0000424C0000}"/>
    <cellStyle name="Normal 3 2 2 2 2 2 3 2 6 3 2" xfId="19439" xr:uid="{00000000-0005-0000-0000-0000434C0000}"/>
    <cellStyle name="Normal 3 2 2 2 2 2 3 2 6 4" xfId="19440" xr:uid="{00000000-0005-0000-0000-0000444C0000}"/>
    <cellStyle name="Normal 3 2 2 2 2 2 3 2 6 5" xfId="19441" xr:uid="{00000000-0005-0000-0000-0000454C0000}"/>
    <cellStyle name="Normal 3 2 2 2 2 2 3 2 7" xfId="19442" xr:uid="{00000000-0005-0000-0000-0000464C0000}"/>
    <cellStyle name="Normal 3 2 2 2 2 2 3 2 7 2" xfId="19443" xr:uid="{00000000-0005-0000-0000-0000474C0000}"/>
    <cellStyle name="Normal 3 2 2 2 2 2 3 2 8" xfId="19444" xr:uid="{00000000-0005-0000-0000-0000484C0000}"/>
    <cellStyle name="Normal 3 2 2 2 2 2 3 2 8 2" xfId="19445" xr:uid="{00000000-0005-0000-0000-0000494C0000}"/>
    <cellStyle name="Normal 3 2 2 2 2 2 3 2 9" xfId="19446" xr:uid="{00000000-0005-0000-0000-00004A4C0000}"/>
    <cellStyle name="Normal 3 2 2 2 2 2 3 2 9 2" xfId="19447" xr:uid="{00000000-0005-0000-0000-00004B4C0000}"/>
    <cellStyle name="Normal 3 2 2 2 2 2 3 3" xfId="19448" xr:uid="{00000000-0005-0000-0000-00004C4C0000}"/>
    <cellStyle name="Normal 3 2 2 2 2 2 3 3 10" xfId="19449" xr:uid="{00000000-0005-0000-0000-00004D4C0000}"/>
    <cellStyle name="Normal 3 2 2 2 2 2 3 3 11" xfId="19450" xr:uid="{00000000-0005-0000-0000-00004E4C0000}"/>
    <cellStyle name="Normal 3 2 2 2 2 2 3 3 2" xfId="19451" xr:uid="{00000000-0005-0000-0000-00004F4C0000}"/>
    <cellStyle name="Normal 3 2 2 2 2 2 3 3 2 2" xfId="19452" xr:uid="{00000000-0005-0000-0000-0000504C0000}"/>
    <cellStyle name="Normal 3 2 2 2 2 2 3 3 2 2 2" xfId="19453" xr:uid="{00000000-0005-0000-0000-0000514C0000}"/>
    <cellStyle name="Normal 3 2 2 2 2 2 3 3 2 3" xfId="19454" xr:uid="{00000000-0005-0000-0000-0000524C0000}"/>
    <cellStyle name="Normal 3 2 2 2 2 2 3 3 2 3 2" xfId="19455" xr:uid="{00000000-0005-0000-0000-0000534C0000}"/>
    <cellStyle name="Normal 3 2 2 2 2 2 3 3 2 4" xfId="19456" xr:uid="{00000000-0005-0000-0000-0000544C0000}"/>
    <cellStyle name="Normal 3 2 2 2 2 2 3 3 2 4 2" xfId="19457" xr:uid="{00000000-0005-0000-0000-0000554C0000}"/>
    <cellStyle name="Normal 3 2 2 2 2 2 3 3 2 5" xfId="19458" xr:uid="{00000000-0005-0000-0000-0000564C0000}"/>
    <cellStyle name="Normal 3 2 2 2 2 2 3 3 2 6" xfId="19459" xr:uid="{00000000-0005-0000-0000-0000574C0000}"/>
    <cellStyle name="Normal 3 2 2 2 2 2 3 3 2 7" xfId="19460" xr:uid="{00000000-0005-0000-0000-0000584C0000}"/>
    <cellStyle name="Normal 3 2 2 2 2 2 3 3 3" xfId="19461" xr:uid="{00000000-0005-0000-0000-0000594C0000}"/>
    <cellStyle name="Normal 3 2 2 2 2 2 3 3 3 2" xfId="19462" xr:uid="{00000000-0005-0000-0000-00005A4C0000}"/>
    <cellStyle name="Normal 3 2 2 2 2 2 3 3 3 2 2" xfId="19463" xr:uid="{00000000-0005-0000-0000-00005B4C0000}"/>
    <cellStyle name="Normal 3 2 2 2 2 2 3 3 3 3" xfId="19464" xr:uid="{00000000-0005-0000-0000-00005C4C0000}"/>
    <cellStyle name="Normal 3 2 2 2 2 2 3 3 3 3 2" xfId="19465" xr:uid="{00000000-0005-0000-0000-00005D4C0000}"/>
    <cellStyle name="Normal 3 2 2 2 2 2 3 3 3 4" xfId="19466" xr:uid="{00000000-0005-0000-0000-00005E4C0000}"/>
    <cellStyle name="Normal 3 2 2 2 2 2 3 3 3 4 2" xfId="19467" xr:uid="{00000000-0005-0000-0000-00005F4C0000}"/>
    <cellStyle name="Normal 3 2 2 2 2 2 3 3 3 5" xfId="19468" xr:uid="{00000000-0005-0000-0000-0000604C0000}"/>
    <cellStyle name="Normal 3 2 2 2 2 2 3 3 3 6" xfId="19469" xr:uid="{00000000-0005-0000-0000-0000614C0000}"/>
    <cellStyle name="Normal 3 2 2 2 2 2 3 3 4" xfId="19470" xr:uid="{00000000-0005-0000-0000-0000624C0000}"/>
    <cellStyle name="Normal 3 2 2 2 2 2 3 3 4 2" xfId="19471" xr:uid="{00000000-0005-0000-0000-0000634C0000}"/>
    <cellStyle name="Normal 3 2 2 2 2 2 3 3 4 2 2" xfId="19472" xr:uid="{00000000-0005-0000-0000-0000644C0000}"/>
    <cellStyle name="Normal 3 2 2 2 2 2 3 3 4 3" xfId="19473" xr:uid="{00000000-0005-0000-0000-0000654C0000}"/>
    <cellStyle name="Normal 3 2 2 2 2 2 3 3 4 3 2" xfId="19474" xr:uid="{00000000-0005-0000-0000-0000664C0000}"/>
    <cellStyle name="Normal 3 2 2 2 2 2 3 3 4 4" xfId="19475" xr:uid="{00000000-0005-0000-0000-0000674C0000}"/>
    <cellStyle name="Normal 3 2 2 2 2 2 3 3 4 4 2" xfId="19476" xr:uid="{00000000-0005-0000-0000-0000684C0000}"/>
    <cellStyle name="Normal 3 2 2 2 2 2 3 3 4 5" xfId="19477" xr:uid="{00000000-0005-0000-0000-0000694C0000}"/>
    <cellStyle name="Normal 3 2 2 2 2 2 3 3 4 6" xfId="19478" xr:uid="{00000000-0005-0000-0000-00006A4C0000}"/>
    <cellStyle name="Normal 3 2 2 2 2 2 3 3 5" xfId="19479" xr:uid="{00000000-0005-0000-0000-00006B4C0000}"/>
    <cellStyle name="Normal 3 2 2 2 2 2 3 3 5 2" xfId="19480" xr:uid="{00000000-0005-0000-0000-00006C4C0000}"/>
    <cellStyle name="Normal 3 2 2 2 2 2 3 3 5 2 2" xfId="19481" xr:uid="{00000000-0005-0000-0000-00006D4C0000}"/>
    <cellStyle name="Normal 3 2 2 2 2 2 3 3 5 3" xfId="19482" xr:uid="{00000000-0005-0000-0000-00006E4C0000}"/>
    <cellStyle name="Normal 3 2 2 2 2 2 3 3 5 3 2" xfId="19483" xr:uid="{00000000-0005-0000-0000-00006F4C0000}"/>
    <cellStyle name="Normal 3 2 2 2 2 2 3 3 5 4" xfId="19484" xr:uid="{00000000-0005-0000-0000-0000704C0000}"/>
    <cellStyle name="Normal 3 2 2 2 2 2 3 3 5 5" xfId="19485" xr:uid="{00000000-0005-0000-0000-0000714C0000}"/>
    <cellStyle name="Normal 3 2 2 2 2 2 3 3 6" xfId="19486" xr:uid="{00000000-0005-0000-0000-0000724C0000}"/>
    <cellStyle name="Normal 3 2 2 2 2 2 3 3 6 2" xfId="19487" xr:uid="{00000000-0005-0000-0000-0000734C0000}"/>
    <cellStyle name="Normal 3 2 2 2 2 2 3 3 7" xfId="19488" xr:uid="{00000000-0005-0000-0000-0000744C0000}"/>
    <cellStyle name="Normal 3 2 2 2 2 2 3 3 7 2" xfId="19489" xr:uid="{00000000-0005-0000-0000-0000754C0000}"/>
    <cellStyle name="Normal 3 2 2 2 2 2 3 3 8" xfId="19490" xr:uid="{00000000-0005-0000-0000-0000764C0000}"/>
    <cellStyle name="Normal 3 2 2 2 2 2 3 3 8 2" xfId="19491" xr:uid="{00000000-0005-0000-0000-0000774C0000}"/>
    <cellStyle name="Normal 3 2 2 2 2 2 3 3 9" xfId="19492" xr:uid="{00000000-0005-0000-0000-0000784C0000}"/>
    <cellStyle name="Normal 3 2 2 2 2 2 3 4" xfId="19493" xr:uid="{00000000-0005-0000-0000-0000794C0000}"/>
    <cellStyle name="Normal 3 2 2 2 2 2 3 4 10" xfId="19494" xr:uid="{00000000-0005-0000-0000-00007A4C0000}"/>
    <cellStyle name="Normal 3 2 2 2 2 2 3 4 11" xfId="19495" xr:uid="{00000000-0005-0000-0000-00007B4C0000}"/>
    <cellStyle name="Normal 3 2 2 2 2 2 3 4 2" xfId="19496" xr:uid="{00000000-0005-0000-0000-00007C4C0000}"/>
    <cellStyle name="Normal 3 2 2 2 2 2 3 4 2 2" xfId="19497" xr:uid="{00000000-0005-0000-0000-00007D4C0000}"/>
    <cellStyle name="Normal 3 2 2 2 2 2 3 4 2 2 2" xfId="19498" xr:uid="{00000000-0005-0000-0000-00007E4C0000}"/>
    <cellStyle name="Normal 3 2 2 2 2 2 3 4 2 3" xfId="19499" xr:uid="{00000000-0005-0000-0000-00007F4C0000}"/>
    <cellStyle name="Normal 3 2 2 2 2 2 3 4 2 3 2" xfId="19500" xr:uid="{00000000-0005-0000-0000-0000804C0000}"/>
    <cellStyle name="Normal 3 2 2 2 2 2 3 4 2 4" xfId="19501" xr:uid="{00000000-0005-0000-0000-0000814C0000}"/>
    <cellStyle name="Normal 3 2 2 2 2 2 3 4 2 4 2" xfId="19502" xr:uid="{00000000-0005-0000-0000-0000824C0000}"/>
    <cellStyle name="Normal 3 2 2 2 2 2 3 4 2 5" xfId="19503" xr:uid="{00000000-0005-0000-0000-0000834C0000}"/>
    <cellStyle name="Normal 3 2 2 2 2 2 3 4 2 6" xfId="19504" xr:uid="{00000000-0005-0000-0000-0000844C0000}"/>
    <cellStyle name="Normal 3 2 2 2 2 2 3 4 2 7" xfId="19505" xr:uid="{00000000-0005-0000-0000-0000854C0000}"/>
    <cellStyle name="Normal 3 2 2 2 2 2 3 4 3" xfId="19506" xr:uid="{00000000-0005-0000-0000-0000864C0000}"/>
    <cellStyle name="Normal 3 2 2 2 2 2 3 4 3 2" xfId="19507" xr:uid="{00000000-0005-0000-0000-0000874C0000}"/>
    <cellStyle name="Normal 3 2 2 2 2 2 3 4 3 2 2" xfId="19508" xr:uid="{00000000-0005-0000-0000-0000884C0000}"/>
    <cellStyle name="Normal 3 2 2 2 2 2 3 4 3 3" xfId="19509" xr:uid="{00000000-0005-0000-0000-0000894C0000}"/>
    <cellStyle name="Normal 3 2 2 2 2 2 3 4 3 3 2" xfId="19510" xr:uid="{00000000-0005-0000-0000-00008A4C0000}"/>
    <cellStyle name="Normal 3 2 2 2 2 2 3 4 3 4" xfId="19511" xr:uid="{00000000-0005-0000-0000-00008B4C0000}"/>
    <cellStyle name="Normal 3 2 2 2 2 2 3 4 3 4 2" xfId="19512" xr:uid="{00000000-0005-0000-0000-00008C4C0000}"/>
    <cellStyle name="Normal 3 2 2 2 2 2 3 4 3 5" xfId="19513" xr:uid="{00000000-0005-0000-0000-00008D4C0000}"/>
    <cellStyle name="Normal 3 2 2 2 2 2 3 4 3 6" xfId="19514" xr:uid="{00000000-0005-0000-0000-00008E4C0000}"/>
    <cellStyle name="Normal 3 2 2 2 2 2 3 4 4" xfId="19515" xr:uid="{00000000-0005-0000-0000-00008F4C0000}"/>
    <cellStyle name="Normal 3 2 2 2 2 2 3 4 4 2" xfId="19516" xr:uid="{00000000-0005-0000-0000-0000904C0000}"/>
    <cellStyle name="Normal 3 2 2 2 2 2 3 4 4 2 2" xfId="19517" xr:uid="{00000000-0005-0000-0000-0000914C0000}"/>
    <cellStyle name="Normal 3 2 2 2 2 2 3 4 4 3" xfId="19518" xr:uid="{00000000-0005-0000-0000-0000924C0000}"/>
    <cellStyle name="Normal 3 2 2 2 2 2 3 4 4 3 2" xfId="19519" xr:uid="{00000000-0005-0000-0000-0000934C0000}"/>
    <cellStyle name="Normal 3 2 2 2 2 2 3 4 4 4" xfId="19520" xr:uid="{00000000-0005-0000-0000-0000944C0000}"/>
    <cellStyle name="Normal 3 2 2 2 2 2 3 4 4 4 2" xfId="19521" xr:uid="{00000000-0005-0000-0000-0000954C0000}"/>
    <cellStyle name="Normal 3 2 2 2 2 2 3 4 4 5" xfId="19522" xr:uid="{00000000-0005-0000-0000-0000964C0000}"/>
    <cellStyle name="Normal 3 2 2 2 2 2 3 4 4 6" xfId="19523" xr:uid="{00000000-0005-0000-0000-0000974C0000}"/>
    <cellStyle name="Normal 3 2 2 2 2 2 3 4 5" xfId="19524" xr:uid="{00000000-0005-0000-0000-0000984C0000}"/>
    <cellStyle name="Normal 3 2 2 2 2 2 3 4 5 2" xfId="19525" xr:uid="{00000000-0005-0000-0000-0000994C0000}"/>
    <cellStyle name="Normal 3 2 2 2 2 2 3 4 5 2 2" xfId="19526" xr:uid="{00000000-0005-0000-0000-00009A4C0000}"/>
    <cellStyle name="Normal 3 2 2 2 2 2 3 4 5 3" xfId="19527" xr:uid="{00000000-0005-0000-0000-00009B4C0000}"/>
    <cellStyle name="Normal 3 2 2 2 2 2 3 4 5 3 2" xfId="19528" xr:uid="{00000000-0005-0000-0000-00009C4C0000}"/>
    <cellStyle name="Normal 3 2 2 2 2 2 3 4 5 4" xfId="19529" xr:uid="{00000000-0005-0000-0000-00009D4C0000}"/>
    <cellStyle name="Normal 3 2 2 2 2 2 3 4 5 5" xfId="19530" xr:uid="{00000000-0005-0000-0000-00009E4C0000}"/>
    <cellStyle name="Normal 3 2 2 2 2 2 3 4 6" xfId="19531" xr:uid="{00000000-0005-0000-0000-00009F4C0000}"/>
    <cellStyle name="Normal 3 2 2 2 2 2 3 4 6 2" xfId="19532" xr:uid="{00000000-0005-0000-0000-0000A04C0000}"/>
    <cellStyle name="Normal 3 2 2 2 2 2 3 4 7" xfId="19533" xr:uid="{00000000-0005-0000-0000-0000A14C0000}"/>
    <cellStyle name="Normal 3 2 2 2 2 2 3 4 7 2" xfId="19534" xr:uid="{00000000-0005-0000-0000-0000A24C0000}"/>
    <cellStyle name="Normal 3 2 2 2 2 2 3 4 8" xfId="19535" xr:uid="{00000000-0005-0000-0000-0000A34C0000}"/>
    <cellStyle name="Normal 3 2 2 2 2 2 3 4 8 2" xfId="19536" xr:uid="{00000000-0005-0000-0000-0000A44C0000}"/>
    <cellStyle name="Normal 3 2 2 2 2 2 3 4 9" xfId="19537" xr:uid="{00000000-0005-0000-0000-0000A54C0000}"/>
    <cellStyle name="Normal 3 2 2 2 2 2 3 5" xfId="19538" xr:uid="{00000000-0005-0000-0000-0000A64C0000}"/>
    <cellStyle name="Normal 3 2 2 2 2 2 3 5 2" xfId="19539" xr:uid="{00000000-0005-0000-0000-0000A74C0000}"/>
    <cellStyle name="Normal 3 2 2 2 2 2 3 5 2 2" xfId="19540" xr:uid="{00000000-0005-0000-0000-0000A84C0000}"/>
    <cellStyle name="Normal 3 2 2 2 2 2 3 5 3" xfId="19541" xr:uid="{00000000-0005-0000-0000-0000A94C0000}"/>
    <cellStyle name="Normal 3 2 2 2 2 2 3 5 3 2" xfId="19542" xr:uid="{00000000-0005-0000-0000-0000AA4C0000}"/>
    <cellStyle name="Normal 3 2 2 2 2 2 3 5 4" xfId="19543" xr:uid="{00000000-0005-0000-0000-0000AB4C0000}"/>
    <cellStyle name="Normal 3 2 2 2 2 2 3 5 4 2" xfId="19544" xr:uid="{00000000-0005-0000-0000-0000AC4C0000}"/>
    <cellStyle name="Normal 3 2 2 2 2 2 3 5 5" xfId="19545" xr:uid="{00000000-0005-0000-0000-0000AD4C0000}"/>
    <cellStyle name="Normal 3 2 2 2 2 2 3 5 6" xfId="19546" xr:uid="{00000000-0005-0000-0000-0000AE4C0000}"/>
    <cellStyle name="Normal 3 2 2 2 2 2 3 5 7" xfId="19547" xr:uid="{00000000-0005-0000-0000-0000AF4C0000}"/>
    <cellStyle name="Normal 3 2 2 2 2 2 3 6" xfId="19548" xr:uid="{00000000-0005-0000-0000-0000B04C0000}"/>
    <cellStyle name="Normal 3 2 2 2 2 2 3 6 2" xfId="19549" xr:uid="{00000000-0005-0000-0000-0000B14C0000}"/>
    <cellStyle name="Normal 3 2 2 2 2 2 3 6 2 2" xfId="19550" xr:uid="{00000000-0005-0000-0000-0000B24C0000}"/>
    <cellStyle name="Normal 3 2 2 2 2 2 3 6 3" xfId="19551" xr:uid="{00000000-0005-0000-0000-0000B34C0000}"/>
    <cellStyle name="Normal 3 2 2 2 2 2 3 6 3 2" xfId="19552" xr:uid="{00000000-0005-0000-0000-0000B44C0000}"/>
    <cellStyle name="Normal 3 2 2 2 2 2 3 6 4" xfId="19553" xr:uid="{00000000-0005-0000-0000-0000B54C0000}"/>
    <cellStyle name="Normal 3 2 2 2 2 2 3 6 4 2" xfId="19554" xr:uid="{00000000-0005-0000-0000-0000B64C0000}"/>
    <cellStyle name="Normal 3 2 2 2 2 2 3 6 5" xfId="19555" xr:uid="{00000000-0005-0000-0000-0000B74C0000}"/>
    <cellStyle name="Normal 3 2 2 2 2 2 3 6 6" xfId="19556" xr:uid="{00000000-0005-0000-0000-0000B84C0000}"/>
    <cellStyle name="Normal 3 2 2 2 2 2 3 7" xfId="19557" xr:uid="{00000000-0005-0000-0000-0000B94C0000}"/>
    <cellStyle name="Normal 3 2 2 2 2 2 3 7 2" xfId="19558" xr:uid="{00000000-0005-0000-0000-0000BA4C0000}"/>
    <cellStyle name="Normal 3 2 2 2 2 2 3 7 2 2" xfId="19559" xr:uid="{00000000-0005-0000-0000-0000BB4C0000}"/>
    <cellStyle name="Normal 3 2 2 2 2 2 3 7 3" xfId="19560" xr:uid="{00000000-0005-0000-0000-0000BC4C0000}"/>
    <cellStyle name="Normal 3 2 2 2 2 2 3 7 3 2" xfId="19561" xr:uid="{00000000-0005-0000-0000-0000BD4C0000}"/>
    <cellStyle name="Normal 3 2 2 2 2 2 3 7 4" xfId="19562" xr:uid="{00000000-0005-0000-0000-0000BE4C0000}"/>
    <cellStyle name="Normal 3 2 2 2 2 2 3 7 4 2" xfId="19563" xr:uid="{00000000-0005-0000-0000-0000BF4C0000}"/>
    <cellStyle name="Normal 3 2 2 2 2 2 3 7 5" xfId="19564" xr:uid="{00000000-0005-0000-0000-0000C04C0000}"/>
    <cellStyle name="Normal 3 2 2 2 2 2 3 7 6" xfId="19565" xr:uid="{00000000-0005-0000-0000-0000C14C0000}"/>
    <cellStyle name="Normal 3 2 2 2 2 2 3 8" xfId="19566" xr:uid="{00000000-0005-0000-0000-0000C24C0000}"/>
    <cellStyle name="Normal 3 2 2 2 2 2 3 8 2" xfId="19567" xr:uid="{00000000-0005-0000-0000-0000C34C0000}"/>
    <cellStyle name="Normal 3 2 2 2 2 2 3 8 2 2" xfId="19568" xr:uid="{00000000-0005-0000-0000-0000C44C0000}"/>
    <cellStyle name="Normal 3 2 2 2 2 2 3 8 3" xfId="19569" xr:uid="{00000000-0005-0000-0000-0000C54C0000}"/>
    <cellStyle name="Normal 3 2 2 2 2 2 3 8 3 2" xfId="19570" xr:uid="{00000000-0005-0000-0000-0000C64C0000}"/>
    <cellStyle name="Normal 3 2 2 2 2 2 3 8 4" xfId="19571" xr:uid="{00000000-0005-0000-0000-0000C74C0000}"/>
    <cellStyle name="Normal 3 2 2 2 2 2 3 8 5" xfId="19572" xr:uid="{00000000-0005-0000-0000-0000C84C0000}"/>
    <cellStyle name="Normal 3 2 2 2 2 2 3 9" xfId="19573" xr:uid="{00000000-0005-0000-0000-0000C94C0000}"/>
    <cellStyle name="Normal 3 2 2 2 2 2 3 9 2" xfId="19574" xr:uid="{00000000-0005-0000-0000-0000CA4C0000}"/>
    <cellStyle name="Normal 3 2 2 2 2 2 4" xfId="19575" xr:uid="{00000000-0005-0000-0000-0000CB4C0000}"/>
    <cellStyle name="Normal 3 2 2 2 2 2 4 10" xfId="19576" xr:uid="{00000000-0005-0000-0000-0000CC4C0000}"/>
    <cellStyle name="Normal 3 2 2 2 2 2 4 10 2" xfId="19577" xr:uid="{00000000-0005-0000-0000-0000CD4C0000}"/>
    <cellStyle name="Normal 3 2 2 2 2 2 4 11" xfId="19578" xr:uid="{00000000-0005-0000-0000-0000CE4C0000}"/>
    <cellStyle name="Normal 3 2 2 2 2 2 4 12" xfId="19579" xr:uid="{00000000-0005-0000-0000-0000CF4C0000}"/>
    <cellStyle name="Normal 3 2 2 2 2 2 4 13" xfId="19580" xr:uid="{00000000-0005-0000-0000-0000D04C0000}"/>
    <cellStyle name="Normal 3 2 2 2 2 2 4 2" xfId="19581" xr:uid="{00000000-0005-0000-0000-0000D14C0000}"/>
    <cellStyle name="Normal 3 2 2 2 2 2 4 2 10" xfId="19582" xr:uid="{00000000-0005-0000-0000-0000D24C0000}"/>
    <cellStyle name="Normal 3 2 2 2 2 2 4 2 11" xfId="19583" xr:uid="{00000000-0005-0000-0000-0000D34C0000}"/>
    <cellStyle name="Normal 3 2 2 2 2 2 4 2 2" xfId="19584" xr:uid="{00000000-0005-0000-0000-0000D44C0000}"/>
    <cellStyle name="Normal 3 2 2 2 2 2 4 2 2 2" xfId="19585" xr:uid="{00000000-0005-0000-0000-0000D54C0000}"/>
    <cellStyle name="Normal 3 2 2 2 2 2 4 2 2 2 2" xfId="19586" xr:uid="{00000000-0005-0000-0000-0000D64C0000}"/>
    <cellStyle name="Normal 3 2 2 2 2 2 4 2 2 3" xfId="19587" xr:uid="{00000000-0005-0000-0000-0000D74C0000}"/>
    <cellStyle name="Normal 3 2 2 2 2 2 4 2 2 3 2" xfId="19588" xr:uid="{00000000-0005-0000-0000-0000D84C0000}"/>
    <cellStyle name="Normal 3 2 2 2 2 2 4 2 2 4" xfId="19589" xr:uid="{00000000-0005-0000-0000-0000D94C0000}"/>
    <cellStyle name="Normal 3 2 2 2 2 2 4 2 2 4 2" xfId="19590" xr:uid="{00000000-0005-0000-0000-0000DA4C0000}"/>
    <cellStyle name="Normal 3 2 2 2 2 2 4 2 2 5" xfId="19591" xr:uid="{00000000-0005-0000-0000-0000DB4C0000}"/>
    <cellStyle name="Normal 3 2 2 2 2 2 4 2 2 6" xfId="19592" xr:uid="{00000000-0005-0000-0000-0000DC4C0000}"/>
    <cellStyle name="Normal 3 2 2 2 2 2 4 2 2 7" xfId="19593" xr:uid="{00000000-0005-0000-0000-0000DD4C0000}"/>
    <cellStyle name="Normal 3 2 2 2 2 2 4 2 3" xfId="19594" xr:uid="{00000000-0005-0000-0000-0000DE4C0000}"/>
    <cellStyle name="Normal 3 2 2 2 2 2 4 2 3 2" xfId="19595" xr:uid="{00000000-0005-0000-0000-0000DF4C0000}"/>
    <cellStyle name="Normal 3 2 2 2 2 2 4 2 3 2 2" xfId="19596" xr:uid="{00000000-0005-0000-0000-0000E04C0000}"/>
    <cellStyle name="Normal 3 2 2 2 2 2 4 2 3 3" xfId="19597" xr:uid="{00000000-0005-0000-0000-0000E14C0000}"/>
    <cellStyle name="Normal 3 2 2 2 2 2 4 2 3 3 2" xfId="19598" xr:uid="{00000000-0005-0000-0000-0000E24C0000}"/>
    <cellStyle name="Normal 3 2 2 2 2 2 4 2 3 4" xfId="19599" xr:uid="{00000000-0005-0000-0000-0000E34C0000}"/>
    <cellStyle name="Normal 3 2 2 2 2 2 4 2 3 4 2" xfId="19600" xr:uid="{00000000-0005-0000-0000-0000E44C0000}"/>
    <cellStyle name="Normal 3 2 2 2 2 2 4 2 3 5" xfId="19601" xr:uid="{00000000-0005-0000-0000-0000E54C0000}"/>
    <cellStyle name="Normal 3 2 2 2 2 2 4 2 3 6" xfId="19602" xr:uid="{00000000-0005-0000-0000-0000E64C0000}"/>
    <cellStyle name="Normal 3 2 2 2 2 2 4 2 4" xfId="19603" xr:uid="{00000000-0005-0000-0000-0000E74C0000}"/>
    <cellStyle name="Normal 3 2 2 2 2 2 4 2 4 2" xfId="19604" xr:uid="{00000000-0005-0000-0000-0000E84C0000}"/>
    <cellStyle name="Normal 3 2 2 2 2 2 4 2 4 2 2" xfId="19605" xr:uid="{00000000-0005-0000-0000-0000E94C0000}"/>
    <cellStyle name="Normal 3 2 2 2 2 2 4 2 4 3" xfId="19606" xr:uid="{00000000-0005-0000-0000-0000EA4C0000}"/>
    <cellStyle name="Normal 3 2 2 2 2 2 4 2 4 3 2" xfId="19607" xr:uid="{00000000-0005-0000-0000-0000EB4C0000}"/>
    <cellStyle name="Normal 3 2 2 2 2 2 4 2 4 4" xfId="19608" xr:uid="{00000000-0005-0000-0000-0000EC4C0000}"/>
    <cellStyle name="Normal 3 2 2 2 2 2 4 2 4 4 2" xfId="19609" xr:uid="{00000000-0005-0000-0000-0000ED4C0000}"/>
    <cellStyle name="Normal 3 2 2 2 2 2 4 2 4 5" xfId="19610" xr:uid="{00000000-0005-0000-0000-0000EE4C0000}"/>
    <cellStyle name="Normal 3 2 2 2 2 2 4 2 4 6" xfId="19611" xr:uid="{00000000-0005-0000-0000-0000EF4C0000}"/>
    <cellStyle name="Normal 3 2 2 2 2 2 4 2 5" xfId="19612" xr:uid="{00000000-0005-0000-0000-0000F04C0000}"/>
    <cellStyle name="Normal 3 2 2 2 2 2 4 2 5 2" xfId="19613" xr:uid="{00000000-0005-0000-0000-0000F14C0000}"/>
    <cellStyle name="Normal 3 2 2 2 2 2 4 2 5 2 2" xfId="19614" xr:uid="{00000000-0005-0000-0000-0000F24C0000}"/>
    <cellStyle name="Normal 3 2 2 2 2 2 4 2 5 3" xfId="19615" xr:uid="{00000000-0005-0000-0000-0000F34C0000}"/>
    <cellStyle name="Normal 3 2 2 2 2 2 4 2 5 3 2" xfId="19616" xr:uid="{00000000-0005-0000-0000-0000F44C0000}"/>
    <cellStyle name="Normal 3 2 2 2 2 2 4 2 5 4" xfId="19617" xr:uid="{00000000-0005-0000-0000-0000F54C0000}"/>
    <cellStyle name="Normal 3 2 2 2 2 2 4 2 5 5" xfId="19618" xr:uid="{00000000-0005-0000-0000-0000F64C0000}"/>
    <cellStyle name="Normal 3 2 2 2 2 2 4 2 6" xfId="19619" xr:uid="{00000000-0005-0000-0000-0000F74C0000}"/>
    <cellStyle name="Normal 3 2 2 2 2 2 4 2 6 2" xfId="19620" xr:uid="{00000000-0005-0000-0000-0000F84C0000}"/>
    <cellStyle name="Normal 3 2 2 2 2 2 4 2 7" xfId="19621" xr:uid="{00000000-0005-0000-0000-0000F94C0000}"/>
    <cellStyle name="Normal 3 2 2 2 2 2 4 2 7 2" xfId="19622" xr:uid="{00000000-0005-0000-0000-0000FA4C0000}"/>
    <cellStyle name="Normal 3 2 2 2 2 2 4 2 8" xfId="19623" xr:uid="{00000000-0005-0000-0000-0000FB4C0000}"/>
    <cellStyle name="Normal 3 2 2 2 2 2 4 2 8 2" xfId="19624" xr:uid="{00000000-0005-0000-0000-0000FC4C0000}"/>
    <cellStyle name="Normal 3 2 2 2 2 2 4 2 9" xfId="19625" xr:uid="{00000000-0005-0000-0000-0000FD4C0000}"/>
    <cellStyle name="Normal 3 2 2 2 2 2 4 3" xfId="19626" xr:uid="{00000000-0005-0000-0000-0000FE4C0000}"/>
    <cellStyle name="Normal 3 2 2 2 2 2 4 3 10" xfId="19627" xr:uid="{00000000-0005-0000-0000-0000FF4C0000}"/>
    <cellStyle name="Normal 3 2 2 2 2 2 4 3 11" xfId="19628" xr:uid="{00000000-0005-0000-0000-0000004D0000}"/>
    <cellStyle name="Normal 3 2 2 2 2 2 4 3 2" xfId="19629" xr:uid="{00000000-0005-0000-0000-0000014D0000}"/>
    <cellStyle name="Normal 3 2 2 2 2 2 4 3 2 2" xfId="19630" xr:uid="{00000000-0005-0000-0000-0000024D0000}"/>
    <cellStyle name="Normal 3 2 2 2 2 2 4 3 2 2 2" xfId="19631" xr:uid="{00000000-0005-0000-0000-0000034D0000}"/>
    <cellStyle name="Normal 3 2 2 2 2 2 4 3 2 3" xfId="19632" xr:uid="{00000000-0005-0000-0000-0000044D0000}"/>
    <cellStyle name="Normal 3 2 2 2 2 2 4 3 2 3 2" xfId="19633" xr:uid="{00000000-0005-0000-0000-0000054D0000}"/>
    <cellStyle name="Normal 3 2 2 2 2 2 4 3 2 4" xfId="19634" xr:uid="{00000000-0005-0000-0000-0000064D0000}"/>
    <cellStyle name="Normal 3 2 2 2 2 2 4 3 2 4 2" xfId="19635" xr:uid="{00000000-0005-0000-0000-0000074D0000}"/>
    <cellStyle name="Normal 3 2 2 2 2 2 4 3 2 5" xfId="19636" xr:uid="{00000000-0005-0000-0000-0000084D0000}"/>
    <cellStyle name="Normal 3 2 2 2 2 2 4 3 2 6" xfId="19637" xr:uid="{00000000-0005-0000-0000-0000094D0000}"/>
    <cellStyle name="Normal 3 2 2 2 2 2 4 3 2 7" xfId="19638" xr:uid="{00000000-0005-0000-0000-00000A4D0000}"/>
    <cellStyle name="Normal 3 2 2 2 2 2 4 3 3" xfId="19639" xr:uid="{00000000-0005-0000-0000-00000B4D0000}"/>
    <cellStyle name="Normal 3 2 2 2 2 2 4 3 3 2" xfId="19640" xr:uid="{00000000-0005-0000-0000-00000C4D0000}"/>
    <cellStyle name="Normal 3 2 2 2 2 2 4 3 3 2 2" xfId="19641" xr:uid="{00000000-0005-0000-0000-00000D4D0000}"/>
    <cellStyle name="Normal 3 2 2 2 2 2 4 3 3 3" xfId="19642" xr:uid="{00000000-0005-0000-0000-00000E4D0000}"/>
    <cellStyle name="Normal 3 2 2 2 2 2 4 3 3 3 2" xfId="19643" xr:uid="{00000000-0005-0000-0000-00000F4D0000}"/>
    <cellStyle name="Normal 3 2 2 2 2 2 4 3 3 4" xfId="19644" xr:uid="{00000000-0005-0000-0000-0000104D0000}"/>
    <cellStyle name="Normal 3 2 2 2 2 2 4 3 3 4 2" xfId="19645" xr:uid="{00000000-0005-0000-0000-0000114D0000}"/>
    <cellStyle name="Normal 3 2 2 2 2 2 4 3 3 5" xfId="19646" xr:uid="{00000000-0005-0000-0000-0000124D0000}"/>
    <cellStyle name="Normal 3 2 2 2 2 2 4 3 3 6" xfId="19647" xr:uid="{00000000-0005-0000-0000-0000134D0000}"/>
    <cellStyle name="Normal 3 2 2 2 2 2 4 3 4" xfId="19648" xr:uid="{00000000-0005-0000-0000-0000144D0000}"/>
    <cellStyle name="Normal 3 2 2 2 2 2 4 3 4 2" xfId="19649" xr:uid="{00000000-0005-0000-0000-0000154D0000}"/>
    <cellStyle name="Normal 3 2 2 2 2 2 4 3 4 2 2" xfId="19650" xr:uid="{00000000-0005-0000-0000-0000164D0000}"/>
    <cellStyle name="Normal 3 2 2 2 2 2 4 3 4 3" xfId="19651" xr:uid="{00000000-0005-0000-0000-0000174D0000}"/>
    <cellStyle name="Normal 3 2 2 2 2 2 4 3 4 3 2" xfId="19652" xr:uid="{00000000-0005-0000-0000-0000184D0000}"/>
    <cellStyle name="Normal 3 2 2 2 2 2 4 3 4 4" xfId="19653" xr:uid="{00000000-0005-0000-0000-0000194D0000}"/>
    <cellStyle name="Normal 3 2 2 2 2 2 4 3 4 4 2" xfId="19654" xr:uid="{00000000-0005-0000-0000-00001A4D0000}"/>
    <cellStyle name="Normal 3 2 2 2 2 2 4 3 4 5" xfId="19655" xr:uid="{00000000-0005-0000-0000-00001B4D0000}"/>
    <cellStyle name="Normal 3 2 2 2 2 2 4 3 4 6" xfId="19656" xr:uid="{00000000-0005-0000-0000-00001C4D0000}"/>
    <cellStyle name="Normal 3 2 2 2 2 2 4 3 5" xfId="19657" xr:uid="{00000000-0005-0000-0000-00001D4D0000}"/>
    <cellStyle name="Normal 3 2 2 2 2 2 4 3 5 2" xfId="19658" xr:uid="{00000000-0005-0000-0000-00001E4D0000}"/>
    <cellStyle name="Normal 3 2 2 2 2 2 4 3 5 2 2" xfId="19659" xr:uid="{00000000-0005-0000-0000-00001F4D0000}"/>
    <cellStyle name="Normal 3 2 2 2 2 2 4 3 5 3" xfId="19660" xr:uid="{00000000-0005-0000-0000-0000204D0000}"/>
    <cellStyle name="Normal 3 2 2 2 2 2 4 3 5 3 2" xfId="19661" xr:uid="{00000000-0005-0000-0000-0000214D0000}"/>
    <cellStyle name="Normal 3 2 2 2 2 2 4 3 5 4" xfId="19662" xr:uid="{00000000-0005-0000-0000-0000224D0000}"/>
    <cellStyle name="Normal 3 2 2 2 2 2 4 3 5 5" xfId="19663" xr:uid="{00000000-0005-0000-0000-0000234D0000}"/>
    <cellStyle name="Normal 3 2 2 2 2 2 4 3 6" xfId="19664" xr:uid="{00000000-0005-0000-0000-0000244D0000}"/>
    <cellStyle name="Normal 3 2 2 2 2 2 4 3 6 2" xfId="19665" xr:uid="{00000000-0005-0000-0000-0000254D0000}"/>
    <cellStyle name="Normal 3 2 2 2 2 2 4 3 7" xfId="19666" xr:uid="{00000000-0005-0000-0000-0000264D0000}"/>
    <cellStyle name="Normal 3 2 2 2 2 2 4 3 7 2" xfId="19667" xr:uid="{00000000-0005-0000-0000-0000274D0000}"/>
    <cellStyle name="Normal 3 2 2 2 2 2 4 3 8" xfId="19668" xr:uid="{00000000-0005-0000-0000-0000284D0000}"/>
    <cellStyle name="Normal 3 2 2 2 2 2 4 3 8 2" xfId="19669" xr:uid="{00000000-0005-0000-0000-0000294D0000}"/>
    <cellStyle name="Normal 3 2 2 2 2 2 4 3 9" xfId="19670" xr:uid="{00000000-0005-0000-0000-00002A4D0000}"/>
    <cellStyle name="Normal 3 2 2 2 2 2 4 4" xfId="19671" xr:uid="{00000000-0005-0000-0000-00002B4D0000}"/>
    <cellStyle name="Normal 3 2 2 2 2 2 4 4 2" xfId="19672" xr:uid="{00000000-0005-0000-0000-00002C4D0000}"/>
    <cellStyle name="Normal 3 2 2 2 2 2 4 4 2 2" xfId="19673" xr:uid="{00000000-0005-0000-0000-00002D4D0000}"/>
    <cellStyle name="Normal 3 2 2 2 2 2 4 4 3" xfId="19674" xr:uid="{00000000-0005-0000-0000-00002E4D0000}"/>
    <cellStyle name="Normal 3 2 2 2 2 2 4 4 3 2" xfId="19675" xr:uid="{00000000-0005-0000-0000-00002F4D0000}"/>
    <cellStyle name="Normal 3 2 2 2 2 2 4 4 4" xfId="19676" xr:uid="{00000000-0005-0000-0000-0000304D0000}"/>
    <cellStyle name="Normal 3 2 2 2 2 2 4 4 4 2" xfId="19677" xr:uid="{00000000-0005-0000-0000-0000314D0000}"/>
    <cellStyle name="Normal 3 2 2 2 2 2 4 4 5" xfId="19678" xr:uid="{00000000-0005-0000-0000-0000324D0000}"/>
    <cellStyle name="Normal 3 2 2 2 2 2 4 4 6" xfId="19679" xr:uid="{00000000-0005-0000-0000-0000334D0000}"/>
    <cellStyle name="Normal 3 2 2 2 2 2 4 4 7" xfId="19680" xr:uid="{00000000-0005-0000-0000-0000344D0000}"/>
    <cellStyle name="Normal 3 2 2 2 2 2 4 5" xfId="19681" xr:uid="{00000000-0005-0000-0000-0000354D0000}"/>
    <cellStyle name="Normal 3 2 2 2 2 2 4 5 2" xfId="19682" xr:uid="{00000000-0005-0000-0000-0000364D0000}"/>
    <cellStyle name="Normal 3 2 2 2 2 2 4 5 2 2" xfId="19683" xr:uid="{00000000-0005-0000-0000-0000374D0000}"/>
    <cellStyle name="Normal 3 2 2 2 2 2 4 5 3" xfId="19684" xr:uid="{00000000-0005-0000-0000-0000384D0000}"/>
    <cellStyle name="Normal 3 2 2 2 2 2 4 5 3 2" xfId="19685" xr:uid="{00000000-0005-0000-0000-0000394D0000}"/>
    <cellStyle name="Normal 3 2 2 2 2 2 4 5 4" xfId="19686" xr:uid="{00000000-0005-0000-0000-00003A4D0000}"/>
    <cellStyle name="Normal 3 2 2 2 2 2 4 5 4 2" xfId="19687" xr:uid="{00000000-0005-0000-0000-00003B4D0000}"/>
    <cellStyle name="Normal 3 2 2 2 2 2 4 5 5" xfId="19688" xr:uid="{00000000-0005-0000-0000-00003C4D0000}"/>
    <cellStyle name="Normal 3 2 2 2 2 2 4 5 6" xfId="19689" xr:uid="{00000000-0005-0000-0000-00003D4D0000}"/>
    <cellStyle name="Normal 3 2 2 2 2 2 4 6" xfId="19690" xr:uid="{00000000-0005-0000-0000-00003E4D0000}"/>
    <cellStyle name="Normal 3 2 2 2 2 2 4 6 2" xfId="19691" xr:uid="{00000000-0005-0000-0000-00003F4D0000}"/>
    <cellStyle name="Normal 3 2 2 2 2 2 4 6 2 2" xfId="19692" xr:uid="{00000000-0005-0000-0000-0000404D0000}"/>
    <cellStyle name="Normal 3 2 2 2 2 2 4 6 3" xfId="19693" xr:uid="{00000000-0005-0000-0000-0000414D0000}"/>
    <cellStyle name="Normal 3 2 2 2 2 2 4 6 3 2" xfId="19694" xr:uid="{00000000-0005-0000-0000-0000424D0000}"/>
    <cellStyle name="Normal 3 2 2 2 2 2 4 6 4" xfId="19695" xr:uid="{00000000-0005-0000-0000-0000434D0000}"/>
    <cellStyle name="Normal 3 2 2 2 2 2 4 6 4 2" xfId="19696" xr:uid="{00000000-0005-0000-0000-0000444D0000}"/>
    <cellStyle name="Normal 3 2 2 2 2 2 4 6 5" xfId="19697" xr:uid="{00000000-0005-0000-0000-0000454D0000}"/>
    <cellStyle name="Normal 3 2 2 2 2 2 4 6 6" xfId="19698" xr:uid="{00000000-0005-0000-0000-0000464D0000}"/>
    <cellStyle name="Normal 3 2 2 2 2 2 4 7" xfId="19699" xr:uid="{00000000-0005-0000-0000-0000474D0000}"/>
    <cellStyle name="Normal 3 2 2 2 2 2 4 7 2" xfId="19700" xr:uid="{00000000-0005-0000-0000-0000484D0000}"/>
    <cellStyle name="Normal 3 2 2 2 2 2 4 7 2 2" xfId="19701" xr:uid="{00000000-0005-0000-0000-0000494D0000}"/>
    <cellStyle name="Normal 3 2 2 2 2 2 4 7 3" xfId="19702" xr:uid="{00000000-0005-0000-0000-00004A4D0000}"/>
    <cellStyle name="Normal 3 2 2 2 2 2 4 7 3 2" xfId="19703" xr:uid="{00000000-0005-0000-0000-00004B4D0000}"/>
    <cellStyle name="Normal 3 2 2 2 2 2 4 7 4" xfId="19704" xr:uid="{00000000-0005-0000-0000-00004C4D0000}"/>
    <cellStyle name="Normal 3 2 2 2 2 2 4 7 5" xfId="19705" xr:uid="{00000000-0005-0000-0000-00004D4D0000}"/>
    <cellStyle name="Normal 3 2 2 2 2 2 4 8" xfId="19706" xr:uid="{00000000-0005-0000-0000-00004E4D0000}"/>
    <cellStyle name="Normal 3 2 2 2 2 2 4 8 2" xfId="19707" xr:uid="{00000000-0005-0000-0000-00004F4D0000}"/>
    <cellStyle name="Normal 3 2 2 2 2 2 4 9" xfId="19708" xr:uid="{00000000-0005-0000-0000-0000504D0000}"/>
    <cellStyle name="Normal 3 2 2 2 2 2 4 9 2" xfId="19709" xr:uid="{00000000-0005-0000-0000-0000514D0000}"/>
    <cellStyle name="Normal 3 2 2 2 2 2 5" xfId="19710" xr:uid="{00000000-0005-0000-0000-0000524D0000}"/>
    <cellStyle name="Normal 3 2 2 2 2 2 5 10" xfId="19711" xr:uid="{00000000-0005-0000-0000-0000534D0000}"/>
    <cellStyle name="Normal 3 2 2 2 2 2 5 11" xfId="19712" xr:uid="{00000000-0005-0000-0000-0000544D0000}"/>
    <cellStyle name="Normal 3 2 2 2 2 2 5 12" xfId="19713" xr:uid="{00000000-0005-0000-0000-0000554D0000}"/>
    <cellStyle name="Normal 3 2 2 2 2 2 5 2" xfId="19714" xr:uid="{00000000-0005-0000-0000-0000564D0000}"/>
    <cellStyle name="Normal 3 2 2 2 2 2 5 2 2" xfId="19715" xr:uid="{00000000-0005-0000-0000-0000574D0000}"/>
    <cellStyle name="Normal 3 2 2 2 2 2 5 2 2 2" xfId="19716" xr:uid="{00000000-0005-0000-0000-0000584D0000}"/>
    <cellStyle name="Normal 3 2 2 2 2 2 5 2 3" xfId="19717" xr:uid="{00000000-0005-0000-0000-0000594D0000}"/>
    <cellStyle name="Normal 3 2 2 2 2 2 5 2 3 2" xfId="19718" xr:uid="{00000000-0005-0000-0000-00005A4D0000}"/>
    <cellStyle name="Normal 3 2 2 2 2 2 5 2 4" xfId="19719" xr:uid="{00000000-0005-0000-0000-00005B4D0000}"/>
    <cellStyle name="Normal 3 2 2 2 2 2 5 2 4 2" xfId="19720" xr:uid="{00000000-0005-0000-0000-00005C4D0000}"/>
    <cellStyle name="Normal 3 2 2 2 2 2 5 2 5" xfId="19721" xr:uid="{00000000-0005-0000-0000-00005D4D0000}"/>
    <cellStyle name="Normal 3 2 2 2 2 2 5 2 6" xfId="19722" xr:uid="{00000000-0005-0000-0000-00005E4D0000}"/>
    <cellStyle name="Normal 3 2 2 2 2 2 5 2 7" xfId="19723" xr:uid="{00000000-0005-0000-0000-00005F4D0000}"/>
    <cellStyle name="Normal 3 2 2 2 2 2 5 3" xfId="19724" xr:uid="{00000000-0005-0000-0000-0000604D0000}"/>
    <cellStyle name="Normal 3 2 2 2 2 2 5 3 2" xfId="19725" xr:uid="{00000000-0005-0000-0000-0000614D0000}"/>
    <cellStyle name="Normal 3 2 2 2 2 2 5 3 2 2" xfId="19726" xr:uid="{00000000-0005-0000-0000-0000624D0000}"/>
    <cellStyle name="Normal 3 2 2 2 2 2 5 3 3" xfId="19727" xr:uid="{00000000-0005-0000-0000-0000634D0000}"/>
    <cellStyle name="Normal 3 2 2 2 2 2 5 3 3 2" xfId="19728" xr:uid="{00000000-0005-0000-0000-0000644D0000}"/>
    <cellStyle name="Normal 3 2 2 2 2 2 5 3 4" xfId="19729" xr:uid="{00000000-0005-0000-0000-0000654D0000}"/>
    <cellStyle name="Normal 3 2 2 2 2 2 5 3 4 2" xfId="19730" xr:uid="{00000000-0005-0000-0000-0000664D0000}"/>
    <cellStyle name="Normal 3 2 2 2 2 2 5 3 5" xfId="19731" xr:uid="{00000000-0005-0000-0000-0000674D0000}"/>
    <cellStyle name="Normal 3 2 2 2 2 2 5 3 6" xfId="19732" xr:uid="{00000000-0005-0000-0000-0000684D0000}"/>
    <cellStyle name="Normal 3 2 2 2 2 2 5 3 7" xfId="19733" xr:uid="{00000000-0005-0000-0000-0000694D0000}"/>
    <cellStyle name="Normal 3 2 2 2 2 2 5 4" xfId="19734" xr:uid="{00000000-0005-0000-0000-00006A4D0000}"/>
    <cellStyle name="Normal 3 2 2 2 2 2 5 4 2" xfId="19735" xr:uid="{00000000-0005-0000-0000-00006B4D0000}"/>
    <cellStyle name="Normal 3 2 2 2 2 2 5 4 2 2" xfId="19736" xr:uid="{00000000-0005-0000-0000-00006C4D0000}"/>
    <cellStyle name="Normal 3 2 2 2 2 2 5 4 3" xfId="19737" xr:uid="{00000000-0005-0000-0000-00006D4D0000}"/>
    <cellStyle name="Normal 3 2 2 2 2 2 5 4 3 2" xfId="19738" xr:uid="{00000000-0005-0000-0000-00006E4D0000}"/>
    <cellStyle name="Normal 3 2 2 2 2 2 5 4 4" xfId="19739" xr:uid="{00000000-0005-0000-0000-00006F4D0000}"/>
    <cellStyle name="Normal 3 2 2 2 2 2 5 4 4 2" xfId="19740" xr:uid="{00000000-0005-0000-0000-0000704D0000}"/>
    <cellStyle name="Normal 3 2 2 2 2 2 5 4 5" xfId="19741" xr:uid="{00000000-0005-0000-0000-0000714D0000}"/>
    <cellStyle name="Normal 3 2 2 2 2 2 5 4 6" xfId="19742" xr:uid="{00000000-0005-0000-0000-0000724D0000}"/>
    <cellStyle name="Normal 3 2 2 2 2 2 5 5" xfId="19743" xr:uid="{00000000-0005-0000-0000-0000734D0000}"/>
    <cellStyle name="Normal 3 2 2 2 2 2 5 5 2" xfId="19744" xr:uid="{00000000-0005-0000-0000-0000744D0000}"/>
    <cellStyle name="Normal 3 2 2 2 2 2 5 5 2 2" xfId="19745" xr:uid="{00000000-0005-0000-0000-0000754D0000}"/>
    <cellStyle name="Normal 3 2 2 2 2 2 5 5 3" xfId="19746" xr:uid="{00000000-0005-0000-0000-0000764D0000}"/>
    <cellStyle name="Normal 3 2 2 2 2 2 5 5 3 2" xfId="19747" xr:uid="{00000000-0005-0000-0000-0000774D0000}"/>
    <cellStyle name="Normal 3 2 2 2 2 2 5 5 4" xfId="19748" xr:uid="{00000000-0005-0000-0000-0000784D0000}"/>
    <cellStyle name="Normal 3 2 2 2 2 2 5 5 4 2" xfId="19749" xr:uid="{00000000-0005-0000-0000-0000794D0000}"/>
    <cellStyle name="Normal 3 2 2 2 2 2 5 5 5" xfId="19750" xr:uid="{00000000-0005-0000-0000-00007A4D0000}"/>
    <cellStyle name="Normal 3 2 2 2 2 2 5 5 6" xfId="19751" xr:uid="{00000000-0005-0000-0000-00007B4D0000}"/>
    <cellStyle name="Normal 3 2 2 2 2 2 5 6" xfId="19752" xr:uid="{00000000-0005-0000-0000-00007C4D0000}"/>
    <cellStyle name="Normal 3 2 2 2 2 2 5 6 2" xfId="19753" xr:uid="{00000000-0005-0000-0000-00007D4D0000}"/>
    <cellStyle name="Normal 3 2 2 2 2 2 5 6 2 2" xfId="19754" xr:uid="{00000000-0005-0000-0000-00007E4D0000}"/>
    <cellStyle name="Normal 3 2 2 2 2 2 5 6 3" xfId="19755" xr:uid="{00000000-0005-0000-0000-00007F4D0000}"/>
    <cellStyle name="Normal 3 2 2 2 2 2 5 6 3 2" xfId="19756" xr:uid="{00000000-0005-0000-0000-0000804D0000}"/>
    <cellStyle name="Normal 3 2 2 2 2 2 5 6 4" xfId="19757" xr:uid="{00000000-0005-0000-0000-0000814D0000}"/>
    <cellStyle name="Normal 3 2 2 2 2 2 5 6 5" xfId="19758" xr:uid="{00000000-0005-0000-0000-0000824D0000}"/>
    <cellStyle name="Normal 3 2 2 2 2 2 5 7" xfId="19759" xr:uid="{00000000-0005-0000-0000-0000834D0000}"/>
    <cellStyle name="Normal 3 2 2 2 2 2 5 7 2" xfId="19760" xr:uid="{00000000-0005-0000-0000-0000844D0000}"/>
    <cellStyle name="Normal 3 2 2 2 2 2 5 8" xfId="19761" xr:uid="{00000000-0005-0000-0000-0000854D0000}"/>
    <cellStyle name="Normal 3 2 2 2 2 2 5 8 2" xfId="19762" xr:uid="{00000000-0005-0000-0000-0000864D0000}"/>
    <cellStyle name="Normal 3 2 2 2 2 2 5 9" xfId="19763" xr:uid="{00000000-0005-0000-0000-0000874D0000}"/>
    <cellStyle name="Normal 3 2 2 2 2 2 5 9 2" xfId="19764" xr:uid="{00000000-0005-0000-0000-0000884D0000}"/>
    <cellStyle name="Normal 3 2 2 2 2 2 6" xfId="19765" xr:uid="{00000000-0005-0000-0000-0000894D0000}"/>
    <cellStyle name="Normal 3 2 2 2 2 2 6 10" xfId="19766" xr:uid="{00000000-0005-0000-0000-00008A4D0000}"/>
    <cellStyle name="Normal 3 2 2 2 2 2 6 11" xfId="19767" xr:uid="{00000000-0005-0000-0000-00008B4D0000}"/>
    <cellStyle name="Normal 3 2 2 2 2 2 6 2" xfId="19768" xr:uid="{00000000-0005-0000-0000-00008C4D0000}"/>
    <cellStyle name="Normal 3 2 2 2 2 2 6 2 2" xfId="19769" xr:uid="{00000000-0005-0000-0000-00008D4D0000}"/>
    <cellStyle name="Normal 3 2 2 2 2 2 6 2 2 2" xfId="19770" xr:uid="{00000000-0005-0000-0000-00008E4D0000}"/>
    <cellStyle name="Normal 3 2 2 2 2 2 6 2 3" xfId="19771" xr:uid="{00000000-0005-0000-0000-00008F4D0000}"/>
    <cellStyle name="Normal 3 2 2 2 2 2 6 2 3 2" xfId="19772" xr:uid="{00000000-0005-0000-0000-0000904D0000}"/>
    <cellStyle name="Normal 3 2 2 2 2 2 6 2 4" xfId="19773" xr:uid="{00000000-0005-0000-0000-0000914D0000}"/>
    <cellStyle name="Normal 3 2 2 2 2 2 6 2 4 2" xfId="19774" xr:uid="{00000000-0005-0000-0000-0000924D0000}"/>
    <cellStyle name="Normal 3 2 2 2 2 2 6 2 5" xfId="19775" xr:uid="{00000000-0005-0000-0000-0000934D0000}"/>
    <cellStyle name="Normal 3 2 2 2 2 2 6 2 6" xfId="19776" xr:uid="{00000000-0005-0000-0000-0000944D0000}"/>
    <cellStyle name="Normal 3 2 2 2 2 2 6 2 7" xfId="19777" xr:uid="{00000000-0005-0000-0000-0000954D0000}"/>
    <cellStyle name="Normal 3 2 2 2 2 2 6 3" xfId="19778" xr:uid="{00000000-0005-0000-0000-0000964D0000}"/>
    <cellStyle name="Normal 3 2 2 2 2 2 6 3 2" xfId="19779" xr:uid="{00000000-0005-0000-0000-0000974D0000}"/>
    <cellStyle name="Normal 3 2 2 2 2 2 6 3 2 2" xfId="19780" xr:uid="{00000000-0005-0000-0000-0000984D0000}"/>
    <cellStyle name="Normal 3 2 2 2 2 2 6 3 3" xfId="19781" xr:uid="{00000000-0005-0000-0000-0000994D0000}"/>
    <cellStyle name="Normal 3 2 2 2 2 2 6 3 3 2" xfId="19782" xr:uid="{00000000-0005-0000-0000-00009A4D0000}"/>
    <cellStyle name="Normal 3 2 2 2 2 2 6 3 4" xfId="19783" xr:uid="{00000000-0005-0000-0000-00009B4D0000}"/>
    <cellStyle name="Normal 3 2 2 2 2 2 6 3 4 2" xfId="19784" xr:uid="{00000000-0005-0000-0000-00009C4D0000}"/>
    <cellStyle name="Normal 3 2 2 2 2 2 6 3 5" xfId="19785" xr:uid="{00000000-0005-0000-0000-00009D4D0000}"/>
    <cellStyle name="Normal 3 2 2 2 2 2 6 3 6" xfId="19786" xr:uid="{00000000-0005-0000-0000-00009E4D0000}"/>
    <cellStyle name="Normal 3 2 2 2 2 2 6 4" xfId="19787" xr:uid="{00000000-0005-0000-0000-00009F4D0000}"/>
    <cellStyle name="Normal 3 2 2 2 2 2 6 4 2" xfId="19788" xr:uid="{00000000-0005-0000-0000-0000A04D0000}"/>
    <cellStyle name="Normal 3 2 2 2 2 2 6 4 2 2" xfId="19789" xr:uid="{00000000-0005-0000-0000-0000A14D0000}"/>
    <cellStyle name="Normal 3 2 2 2 2 2 6 4 3" xfId="19790" xr:uid="{00000000-0005-0000-0000-0000A24D0000}"/>
    <cellStyle name="Normal 3 2 2 2 2 2 6 4 3 2" xfId="19791" xr:uid="{00000000-0005-0000-0000-0000A34D0000}"/>
    <cellStyle name="Normal 3 2 2 2 2 2 6 4 4" xfId="19792" xr:uid="{00000000-0005-0000-0000-0000A44D0000}"/>
    <cellStyle name="Normal 3 2 2 2 2 2 6 4 4 2" xfId="19793" xr:uid="{00000000-0005-0000-0000-0000A54D0000}"/>
    <cellStyle name="Normal 3 2 2 2 2 2 6 4 5" xfId="19794" xr:uid="{00000000-0005-0000-0000-0000A64D0000}"/>
    <cellStyle name="Normal 3 2 2 2 2 2 6 4 6" xfId="19795" xr:uid="{00000000-0005-0000-0000-0000A74D0000}"/>
    <cellStyle name="Normal 3 2 2 2 2 2 6 5" xfId="19796" xr:uid="{00000000-0005-0000-0000-0000A84D0000}"/>
    <cellStyle name="Normal 3 2 2 2 2 2 6 5 2" xfId="19797" xr:uid="{00000000-0005-0000-0000-0000A94D0000}"/>
    <cellStyle name="Normal 3 2 2 2 2 2 6 5 2 2" xfId="19798" xr:uid="{00000000-0005-0000-0000-0000AA4D0000}"/>
    <cellStyle name="Normal 3 2 2 2 2 2 6 5 3" xfId="19799" xr:uid="{00000000-0005-0000-0000-0000AB4D0000}"/>
    <cellStyle name="Normal 3 2 2 2 2 2 6 5 3 2" xfId="19800" xr:uid="{00000000-0005-0000-0000-0000AC4D0000}"/>
    <cellStyle name="Normal 3 2 2 2 2 2 6 5 4" xfId="19801" xr:uid="{00000000-0005-0000-0000-0000AD4D0000}"/>
    <cellStyle name="Normal 3 2 2 2 2 2 6 5 5" xfId="19802" xr:uid="{00000000-0005-0000-0000-0000AE4D0000}"/>
    <cellStyle name="Normal 3 2 2 2 2 2 6 6" xfId="19803" xr:uid="{00000000-0005-0000-0000-0000AF4D0000}"/>
    <cellStyle name="Normal 3 2 2 2 2 2 6 6 2" xfId="19804" xr:uid="{00000000-0005-0000-0000-0000B04D0000}"/>
    <cellStyle name="Normal 3 2 2 2 2 2 6 7" xfId="19805" xr:uid="{00000000-0005-0000-0000-0000B14D0000}"/>
    <cellStyle name="Normal 3 2 2 2 2 2 6 7 2" xfId="19806" xr:uid="{00000000-0005-0000-0000-0000B24D0000}"/>
    <cellStyle name="Normal 3 2 2 2 2 2 6 8" xfId="19807" xr:uid="{00000000-0005-0000-0000-0000B34D0000}"/>
    <cellStyle name="Normal 3 2 2 2 2 2 6 8 2" xfId="19808" xr:uid="{00000000-0005-0000-0000-0000B44D0000}"/>
    <cellStyle name="Normal 3 2 2 2 2 2 6 9" xfId="19809" xr:uid="{00000000-0005-0000-0000-0000B54D0000}"/>
    <cellStyle name="Normal 3 2 2 2 2 2 7" xfId="19810" xr:uid="{00000000-0005-0000-0000-0000B64D0000}"/>
    <cellStyle name="Normal 3 2 2 2 2 2 7 10" xfId="19811" xr:uid="{00000000-0005-0000-0000-0000B74D0000}"/>
    <cellStyle name="Normal 3 2 2 2 2 2 7 11" xfId="19812" xr:uid="{00000000-0005-0000-0000-0000B84D0000}"/>
    <cellStyle name="Normal 3 2 2 2 2 2 7 2" xfId="19813" xr:uid="{00000000-0005-0000-0000-0000B94D0000}"/>
    <cellStyle name="Normal 3 2 2 2 2 2 7 2 2" xfId="19814" xr:uid="{00000000-0005-0000-0000-0000BA4D0000}"/>
    <cellStyle name="Normal 3 2 2 2 2 2 7 2 2 2" xfId="19815" xr:uid="{00000000-0005-0000-0000-0000BB4D0000}"/>
    <cellStyle name="Normal 3 2 2 2 2 2 7 2 3" xfId="19816" xr:uid="{00000000-0005-0000-0000-0000BC4D0000}"/>
    <cellStyle name="Normal 3 2 2 2 2 2 7 2 3 2" xfId="19817" xr:uid="{00000000-0005-0000-0000-0000BD4D0000}"/>
    <cellStyle name="Normal 3 2 2 2 2 2 7 2 4" xfId="19818" xr:uid="{00000000-0005-0000-0000-0000BE4D0000}"/>
    <cellStyle name="Normal 3 2 2 2 2 2 7 2 4 2" xfId="19819" xr:uid="{00000000-0005-0000-0000-0000BF4D0000}"/>
    <cellStyle name="Normal 3 2 2 2 2 2 7 2 5" xfId="19820" xr:uid="{00000000-0005-0000-0000-0000C04D0000}"/>
    <cellStyle name="Normal 3 2 2 2 2 2 7 2 6" xfId="19821" xr:uid="{00000000-0005-0000-0000-0000C14D0000}"/>
    <cellStyle name="Normal 3 2 2 2 2 2 7 2 7" xfId="19822" xr:uid="{00000000-0005-0000-0000-0000C24D0000}"/>
    <cellStyle name="Normal 3 2 2 2 2 2 7 3" xfId="19823" xr:uid="{00000000-0005-0000-0000-0000C34D0000}"/>
    <cellStyle name="Normal 3 2 2 2 2 2 7 3 2" xfId="19824" xr:uid="{00000000-0005-0000-0000-0000C44D0000}"/>
    <cellStyle name="Normal 3 2 2 2 2 2 7 3 2 2" xfId="19825" xr:uid="{00000000-0005-0000-0000-0000C54D0000}"/>
    <cellStyle name="Normal 3 2 2 2 2 2 7 3 3" xfId="19826" xr:uid="{00000000-0005-0000-0000-0000C64D0000}"/>
    <cellStyle name="Normal 3 2 2 2 2 2 7 3 3 2" xfId="19827" xr:uid="{00000000-0005-0000-0000-0000C74D0000}"/>
    <cellStyle name="Normal 3 2 2 2 2 2 7 3 4" xfId="19828" xr:uid="{00000000-0005-0000-0000-0000C84D0000}"/>
    <cellStyle name="Normal 3 2 2 2 2 2 7 3 4 2" xfId="19829" xr:uid="{00000000-0005-0000-0000-0000C94D0000}"/>
    <cellStyle name="Normal 3 2 2 2 2 2 7 3 5" xfId="19830" xr:uid="{00000000-0005-0000-0000-0000CA4D0000}"/>
    <cellStyle name="Normal 3 2 2 2 2 2 7 3 6" xfId="19831" xr:uid="{00000000-0005-0000-0000-0000CB4D0000}"/>
    <cellStyle name="Normal 3 2 2 2 2 2 7 4" xfId="19832" xr:uid="{00000000-0005-0000-0000-0000CC4D0000}"/>
    <cellStyle name="Normal 3 2 2 2 2 2 7 4 2" xfId="19833" xr:uid="{00000000-0005-0000-0000-0000CD4D0000}"/>
    <cellStyle name="Normal 3 2 2 2 2 2 7 4 2 2" xfId="19834" xr:uid="{00000000-0005-0000-0000-0000CE4D0000}"/>
    <cellStyle name="Normal 3 2 2 2 2 2 7 4 3" xfId="19835" xr:uid="{00000000-0005-0000-0000-0000CF4D0000}"/>
    <cellStyle name="Normal 3 2 2 2 2 2 7 4 3 2" xfId="19836" xr:uid="{00000000-0005-0000-0000-0000D04D0000}"/>
    <cellStyle name="Normal 3 2 2 2 2 2 7 4 4" xfId="19837" xr:uid="{00000000-0005-0000-0000-0000D14D0000}"/>
    <cellStyle name="Normal 3 2 2 2 2 2 7 4 4 2" xfId="19838" xr:uid="{00000000-0005-0000-0000-0000D24D0000}"/>
    <cellStyle name="Normal 3 2 2 2 2 2 7 4 5" xfId="19839" xr:uid="{00000000-0005-0000-0000-0000D34D0000}"/>
    <cellStyle name="Normal 3 2 2 2 2 2 7 4 6" xfId="19840" xr:uid="{00000000-0005-0000-0000-0000D44D0000}"/>
    <cellStyle name="Normal 3 2 2 2 2 2 7 5" xfId="19841" xr:uid="{00000000-0005-0000-0000-0000D54D0000}"/>
    <cellStyle name="Normal 3 2 2 2 2 2 7 5 2" xfId="19842" xr:uid="{00000000-0005-0000-0000-0000D64D0000}"/>
    <cellStyle name="Normal 3 2 2 2 2 2 7 5 2 2" xfId="19843" xr:uid="{00000000-0005-0000-0000-0000D74D0000}"/>
    <cellStyle name="Normal 3 2 2 2 2 2 7 5 3" xfId="19844" xr:uid="{00000000-0005-0000-0000-0000D84D0000}"/>
    <cellStyle name="Normal 3 2 2 2 2 2 7 5 3 2" xfId="19845" xr:uid="{00000000-0005-0000-0000-0000D94D0000}"/>
    <cellStyle name="Normal 3 2 2 2 2 2 7 5 4" xfId="19846" xr:uid="{00000000-0005-0000-0000-0000DA4D0000}"/>
    <cellStyle name="Normal 3 2 2 2 2 2 7 5 5" xfId="19847" xr:uid="{00000000-0005-0000-0000-0000DB4D0000}"/>
    <cellStyle name="Normal 3 2 2 2 2 2 7 6" xfId="19848" xr:uid="{00000000-0005-0000-0000-0000DC4D0000}"/>
    <cellStyle name="Normal 3 2 2 2 2 2 7 6 2" xfId="19849" xr:uid="{00000000-0005-0000-0000-0000DD4D0000}"/>
    <cellStyle name="Normal 3 2 2 2 2 2 7 7" xfId="19850" xr:uid="{00000000-0005-0000-0000-0000DE4D0000}"/>
    <cellStyle name="Normal 3 2 2 2 2 2 7 7 2" xfId="19851" xr:uid="{00000000-0005-0000-0000-0000DF4D0000}"/>
    <cellStyle name="Normal 3 2 2 2 2 2 7 8" xfId="19852" xr:uid="{00000000-0005-0000-0000-0000E04D0000}"/>
    <cellStyle name="Normal 3 2 2 2 2 2 7 8 2" xfId="19853" xr:uid="{00000000-0005-0000-0000-0000E14D0000}"/>
    <cellStyle name="Normal 3 2 2 2 2 2 7 9" xfId="19854" xr:uid="{00000000-0005-0000-0000-0000E24D0000}"/>
    <cellStyle name="Normal 3 2 2 2 2 2 8" xfId="19855" xr:uid="{00000000-0005-0000-0000-0000E34D0000}"/>
    <cellStyle name="Normal 3 2 2 2 2 2 8 2" xfId="19856" xr:uid="{00000000-0005-0000-0000-0000E44D0000}"/>
    <cellStyle name="Normal 3 2 2 2 2 2 8 2 2" xfId="19857" xr:uid="{00000000-0005-0000-0000-0000E54D0000}"/>
    <cellStyle name="Normal 3 2 2 2 2 2 8 3" xfId="19858" xr:uid="{00000000-0005-0000-0000-0000E64D0000}"/>
    <cellStyle name="Normal 3 2 2 2 2 2 8 3 2" xfId="19859" xr:uid="{00000000-0005-0000-0000-0000E74D0000}"/>
    <cellStyle name="Normal 3 2 2 2 2 2 8 4" xfId="19860" xr:uid="{00000000-0005-0000-0000-0000E84D0000}"/>
    <cellStyle name="Normal 3 2 2 2 2 2 8 4 2" xfId="19861" xr:uid="{00000000-0005-0000-0000-0000E94D0000}"/>
    <cellStyle name="Normal 3 2 2 2 2 2 8 5" xfId="19862" xr:uid="{00000000-0005-0000-0000-0000EA4D0000}"/>
    <cellStyle name="Normal 3 2 2 2 2 2 8 6" xfId="19863" xr:uid="{00000000-0005-0000-0000-0000EB4D0000}"/>
    <cellStyle name="Normal 3 2 2 2 2 2 8 7" xfId="19864" xr:uid="{00000000-0005-0000-0000-0000EC4D0000}"/>
    <cellStyle name="Normal 3 2 2 2 2 2 9" xfId="19865" xr:uid="{00000000-0005-0000-0000-0000ED4D0000}"/>
    <cellStyle name="Normal 3 2 2 2 2 2 9 2" xfId="19866" xr:uid="{00000000-0005-0000-0000-0000EE4D0000}"/>
    <cellStyle name="Normal 3 2 2 2 2 2 9 2 2" xfId="19867" xr:uid="{00000000-0005-0000-0000-0000EF4D0000}"/>
    <cellStyle name="Normal 3 2 2 2 2 2 9 3" xfId="19868" xr:uid="{00000000-0005-0000-0000-0000F04D0000}"/>
    <cellStyle name="Normal 3 2 2 2 2 2 9 3 2" xfId="19869" xr:uid="{00000000-0005-0000-0000-0000F14D0000}"/>
    <cellStyle name="Normal 3 2 2 2 2 2 9 4" xfId="19870" xr:uid="{00000000-0005-0000-0000-0000F24D0000}"/>
    <cellStyle name="Normal 3 2 2 2 2 2 9 4 2" xfId="19871" xr:uid="{00000000-0005-0000-0000-0000F34D0000}"/>
    <cellStyle name="Normal 3 2 2 2 2 2 9 5" xfId="19872" xr:uid="{00000000-0005-0000-0000-0000F44D0000}"/>
    <cellStyle name="Normal 3 2 2 2 2 2 9 6" xfId="19873" xr:uid="{00000000-0005-0000-0000-0000F54D0000}"/>
    <cellStyle name="Normal 3 2 2 2 2 20" xfId="19874" xr:uid="{00000000-0005-0000-0000-0000F64D0000}"/>
    <cellStyle name="Normal 3 2 2 2 2 3" xfId="19875" xr:uid="{00000000-0005-0000-0000-0000F74D0000}"/>
    <cellStyle name="Normal 3 2 2 2 2 3 10" xfId="19876" xr:uid="{00000000-0005-0000-0000-0000F84D0000}"/>
    <cellStyle name="Normal 3 2 2 2 2 3 10 2" xfId="19877" xr:uid="{00000000-0005-0000-0000-0000F94D0000}"/>
    <cellStyle name="Normal 3 2 2 2 2 3 10 2 2" xfId="19878" xr:uid="{00000000-0005-0000-0000-0000FA4D0000}"/>
    <cellStyle name="Normal 3 2 2 2 2 3 10 3" xfId="19879" xr:uid="{00000000-0005-0000-0000-0000FB4D0000}"/>
    <cellStyle name="Normal 3 2 2 2 2 3 10 3 2" xfId="19880" xr:uid="{00000000-0005-0000-0000-0000FC4D0000}"/>
    <cellStyle name="Normal 3 2 2 2 2 3 10 4" xfId="19881" xr:uid="{00000000-0005-0000-0000-0000FD4D0000}"/>
    <cellStyle name="Normal 3 2 2 2 2 3 10 4 2" xfId="19882" xr:uid="{00000000-0005-0000-0000-0000FE4D0000}"/>
    <cellStyle name="Normal 3 2 2 2 2 3 10 5" xfId="19883" xr:uid="{00000000-0005-0000-0000-0000FF4D0000}"/>
    <cellStyle name="Normal 3 2 2 2 2 3 10 6" xfId="19884" xr:uid="{00000000-0005-0000-0000-0000004E0000}"/>
    <cellStyle name="Normal 3 2 2 2 2 3 11" xfId="19885" xr:uid="{00000000-0005-0000-0000-0000014E0000}"/>
    <cellStyle name="Normal 3 2 2 2 2 3 11 2" xfId="19886" xr:uid="{00000000-0005-0000-0000-0000024E0000}"/>
    <cellStyle name="Normal 3 2 2 2 2 3 11 2 2" xfId="19887" xr:uid="{00000000-0005-0000-0000-0000034E0000}"/>
    <cellStyle name="Normal 3 2 2 2 2 3 11 3" xfId="19888" xr:uid="{00000000-0005-0000-0000-0000044E0000}"/>
    <cellStyle name="Normal 3 2 2 2 2 3 11 3 2" xfId="19889" xr:uid="{00000000-0005-0000-0000-0000054E0000}"/>
    <cellStyle name="Normal 3 2 2 2 2 3 11 4" xfId="19890" xr:uid="{00000000-0005-0000-0000-0000064E0000}"/>
    <cellStyle name="Normal 3 2 2 2 2 3 11 4 2" xfId="19891" xr:uid="{00000000-0005-0000-0000-0000074E0000}"/>
    <cellStyle name="Normal 3 2 2 2 2 3 11 5" xfId="19892" xr:uid="{00000000-0005-0000-0000-0000084E0000}"/>
    <cellStyle name="Normal 3 2 2 2 2 3 11 6" xfId="19893" xr:uid="{00000000-0005-0000-0000-0000094E0000}"/>
    <cellStyle name="Normal 3 2 2 2 2 3 12" xfId="19894" xr:uid="{00000000-0005-0000-0000-00000A4E0000}"/>
    <cellStyle name="Normal 3 2 2 2 2 3 12 2" xfId="19895" xr:uid="{00000000-0005-0000-0000-00000B4E0000}"/>
    <cellStyle name="Normal 3 2 2 2 2 3 12 2 2" xfId="19896" xr:uid="{00000000-0005-0000-0000-00000C4E0000}"/>
    <cellStyle name="Normal 3 2 2 2 2 3 12 3" xfId="19897" xr:uid="{00000000-0005-0000-0000-00000D4E0000}"/>
    <cellStyle name="Normal 3 2 2 2 2 3 12 3 2" xfId="19898" xr:uid="{00000000-0005-0000-0000-00000E4E0000}"/>
    <cellStyle name="Normal 3 2 2 2 2 3 12 4" xfId="19899" xr:uid="{00000000-0005-0000-0000-00000F4E0000}"/>
    <cellStyle name="Normal 3 2 2 2 2 3 12 5" xfId="19900" xr:uid="{00000000-0005-0000-0000-0000104E0000}"/>
    <cellStyle name="Normal 3 2 2 2 2 3 13" xfId="19901" xr:uid="{00000000-0005-0000-0000-0000114E0000}"/>
    <cellStyle name="Normal 3 2 2 2 2 3 13 2" xfId="19902" xr:uid="{00000000-0005-0000-0000-0000124E0000}"/>
    <cellStyle name="Normal 3 2 2 2 2 3 14" xfId="19903" xr:uid="{00000000-0005-0000-0000-0000134E0000}"/>
    <cellStyle name="Normal 3 2 2 2 2 3 14 2" xfId="19904" xr:uid="{00000000-0005-0000-0000-0000144E0000}"/>
    <cellStyle name="Normal 3 2 2 2 2 3 15" xfId="19905" xr:uid="{00000000-0005-0000-0000-0000154E0000}"/>
    <cellStyle name="Normal 3 2 2 2 2 3 15 2" xfId="19906" xr:uid="{00000000-0005-0000-0000-0000164E0000}"/>
    <cellStyle name="Normal 3 2 2 2 2 3 16" xfId="19907" xr:uid="{00000000-0005-0000-0000-0000174E0000}"/>
    <cellStyle name="Normal 3 2 2 2 2 3 17" xfId="19908" xr:uid="{00000000-0005-0000-0000-0000184E0000}"/>
    <cellStyle name="Normal 3 2 2 2 2 3 18" xfId="19909" xr:uid="{00000000-0005-0000-0000-0000194E0000}"/>
    <cellStyle name="Normal 3 2 2 2 2 3 2" xfId="19910" xr:uid="{00000000-0005-0000-0000-00001A4E0000}"/>
    <cellStyle name="Normal 3 2 2 2 2 3 2 10" xfId="19911" xr:uid="{00000000-0005-0000-0000-00001B4E0000}"/>
    <cellStyle name="Normal 3 2 2 2 2 3 2 10 2" xfId="19912" xr:uid="{00000000-0005-0000-0000-00001C4E0000}"/>
    <cellStyle name="Normal 3 2 2 2 2 3 2 10 2 2" xfId="19913" xr:uid="{00000000-0005-0000-0000-00001D4E0000}"/>
    <cellStyle name="Normal 3 2 2 2 2 3 2 10 3" xfId="19914" xr:uid="{00000000-0005-0000-0000-00001E4E0000}"/>
    <cellStyle name="Normal 3 2 2 2 2 3 2 10 3 2" xfId="19915" xr:uid="{00000000-0005-0000-0000-00001F4E0000}"/>
    <cellStyle name="Normal 3 2 2 2 2 3 2 10 4" xfId="19916" xr:uid="{00000000-0005-0000-0000-0000204E0000}"/>
    <cellStyle name="Normal 3 2 2 2 2 3 2 10 4 2" xfId="19917" xr:uid="{00000000-0005-0000-0000-0000214E0000}"/>
    <cellStyle name="Normal 3 2 2 2 2 3 2 10 5" xfId="19918" xr:uid="{00000000-0005-0000-0000-0000224E0000}"/>
    <cellStyle name="Normal 3 2 2 2 2 3 2 10 6" xfId="19919" xr:uid="{00000000-0005-0000-0000-0000234E0000}"/>
    <cellStyle name="Normal 3 2 2 2 2 3 2 11" xfId="19920" xr:uid="{00000000-0005-0000-0000-0000244E0000}"/>
    <cellStyle name="Normal 3 2 2 2 2 3 2 11 2" xfId="19921" xr:uid="{00000000-0005-0000-0000-0000254E0000}"/>
    <cellStyle name="Normal 3 2 2 2 2 3 2 11 2 2" xfId="19922" xr:uid="{00000000-0005-0000-0000-0000264E0000}"/>
    <cellStyle name="Normal 3 2 2 2 2 3 2 11 3" xfId="19923" xr:uid="{00000000-0005-0000-0000-0000274E0000}"/>
    <cellStyle name="Normal 3 2 2 2 2 3 2 11 3 2" xfId="19924" xr:uid="{00000000-0005-0000-0000-0000284E0000}"/>
    <cellStyle name="Normal 3 2 2 2 2 3 2 11 4" xfId="19925" xr:uid="{00000000-0005-0000-0000-0000294E0000}"/>
    <cellStyle name="Normal 3 2 2 2 2 3 2 11 5" xfId="19926" xr:uid="{00000000-0005-0000-0000-00002A4E0000}"/>
    <cellStyle name="Normal 3 2 2 2 2 3 2 12" xfId="19927" xr:uid="{00000000-0005-0000-0000-00002B4E0000}"/>
    <cellStyle name="Normal 3 2 2 2 2 3 2 12 2" xfId="19928" xr:uid="{00000000-0005-0000-0000-00002C4E0000}"/>
    <cellStyle name="Normal 3 2 2 2 2 3 2 13" xfId="19929" xr:uid="{00000000-0005-0000-0000-00002D4E0000}"/>
    <cellStyle name="Normal 3 2 2 2 2 3 2 13 2" xfId="19930" xr:uid="{00000000-0005-0000-0000-00002E4E0000}"/>
    <cellStyle name="Normal 3 2 2 2 2 3 2 14" xfId="19931" xr:uid="{00000000-0005-0000-0000-00002F4E0000}"/>
    <cellStyle name="Normal 3 2 2 2 2 3 2 14 2" xfId="19932" xr:uid="{00000000-0005-0000-0000-0000304E0000}"/>
    <cellStyle name="Normal 3 2 2 2 2 3 2 15" xfId="19933" xr:uid="{00000000-0005-0000-0000-0000314E0000}"/>
    <cellStyle name="Normal 3 2 2 2 2 3 2 16" xfId="19934" xr:uid="{00000000-0005-0000-0000-0000324E0000}"/>
    <cellStyle name="Normal 3 2 2 2 2 3 2 17" xfId="19935" xr:uid="{00000000-0005-0000-0000-0000334E0000}"/>
    <cellStyle name="Normal 3 2 2 2 2 3 2 2" xfId="19936" xr:uid="{00000000-0005-0000-0000-0000344E0000}"/>
    <cellStyle name="Normal 3 2 2 2 2 3 2 2 10" xfId="19937" xr:uid="{00000000-0005-0000-0000-0000354E0000}"/>
    <cellStyle name="Normal 3 2 2 2 2 3 2 2 10 2" xfId="19938" xr:uid="{00000000-0005-0000-0000-0000364E0000}"/>
    <cellStyle name="Normal 3 2 2 2 2 3 2 2 11" xfId="19939" xr:uid="{00000000-0005-0000-0000-0000374E0000}"/>
    <cellStyle name="Normal 3 2 2 2 2 3 2 2 11 2" xfId="19940" xr:uid="{00000000-0005-0000-0000-0000384E0000}"/>
    <cellStyle name="Normal 3 2 2 2 2 3 2 2 12" xfId="19941" xr:uid="{00000000-0005-0000-0000-0000394E0000}"/>
    <cellStyle name="Normal 3 2 2 2 2 3 2 2 13" xfId="19942" xr:uid="{00000000-0005-0000-0000-00003A4E0000}"/>
    <cellStyle name="Normal 3 2 2 2 2 3 2 2 14" xfId="19943" xr:uid="{00000000-0005-0000-0000-00003B4E0000}"/>
    <cellStyle name="Normal 3 2 2 2 2 3 2 2 2" xfId="19944" xr:uid="{00000000-0005-0000-0000-00003C4E0000}"/>
    <cellStyle name="Normal 3 2 2 2 2 3 2 2 2 10" xfId="19945" xr:uid="{00000000-0005-0000-0000-00003D4E0000}"/>
    <cellStyle name="Normal 3 2 2 2 2 3 2 2 2 11" xfId="19946" xr:uid="{00000000-0005-0000-0000-00003E4E0000}"/>
    <cellStyle name="Normal 3 2 2 2 2 3 2 2 2 12" xfId="19947" xr:uid="{00000000-0005-0000-0000-00003F4E0000}"/>
    <cellStyle name="Normal 3 2 2 2 2 3 2 2 2 2" xfId="19948" xr:uid="{00000000-0005-0000-0000-0000404E0000}"/>
    <cellStyle name="Normal 3 2 2 2 2 3 2 2 2 2 2" xfId="19949" xr:uid="{00000000-0005-0000-0000-0000414E0000}"/>
    <cellStyle name="Normal 3 2 2 2 2 3 2 2 2 2 2 2" xfId="19950" xr:uid="{00000000-0005-0000-0000-0000424E0000}"/>
    <cellStyle name="Normal 3 2 2 2 2 3 2 2 2 2 3" xfId="19951" xr:uid="{00000000-0005-0000-0000-0000434E0000}"/>
    <cellStyle name="Normal 3 2 2 2 2 3 2 2 2 2 3 2" xfId="19952" xr:uid="{00000000-0005-0000-0000-0000444E0000}"/>
    <cellStyle name="Normal 3 2 2 2 2 3 2 2 2 2 4" xfId="19953" xr:uid="{00000000-0005-0000-0000-0000454E0000}"/>
    <cellStyle name="Normal 3 2 2 2 2 3 2 2 2 2 4 2" xfId="19954" xr:uid="{00000000-0005-0000-0000-0000464E0000}"/>
    <cellStyle name="Normal 3 2 2 2 2 3 2 2 2 2 5" xfId="19955" xr:uid="{00000000-0005-0000-0000-0000474E0000}"/>
    <cellStyle name="Normal 3 2 2 2 2 3 2 2 2 2 6" xfId="19956" xr:uid="{00000000-0005-0000-0000-0000484E0000}"/>
    <cellStyle name="Normal 3 2 2 2 2 3 2 2 2 3" xfId="19957" xr:uid="{00000000-0005-0000-0000-0000494E0000}"/>
    <cellStyle name="Normal 3 2 2 2 2 3 2 2 2 3 2" xfId="19958" xr:uid="{00000000-0005-0000-0000-00004A4E0000}"/>
    <cellStyle name="Normal 3 2 2 2 2 3 2 2 2 3 2 2" xfId="19959" xr:uid="{00000000-0005-0000-0000-00004B4E0000}"/>
    <cellStyle name="Normal 3 2 2 2 2 3 2 2 2 3 3" xfId="19960" xr:uid="{00000000-0005-0000-0000-00004C4E0000}"/>
    <cellStyle name="Normal 3 2 2 2 2 3 2 2 2 3 3 2" xfId="19961" xr:uid="{00000000-0005-0000-0000-00004D4E0000}"/>
    <cellStyle name="Normal 3 2 2 2 2 3 2 2 2 3 4" xfId="19962" xr:uid="{00000000-0005-0000-0000-00004E4E0000}"/>
    <cellStyle name="Normal 3 2 2 2 2 3 2 2 2 3 4 2" xfId="19963" xr:uid="{00000000-0005-0000-0000-00004F4E0000}"/>
    <cellStyle name="Normal 3 2 2 2 2 3 2 2 2 3 5" xfId="19964" xr:uid="{00000000-0005-0000-0000-0000504E0000}"/>
    <cellStyle name="Normal 3 2 2 2 2 3 2 2 2 3 6" xfId="19965" xr:uid="{00000000-0005-0000-0000-0000514E0000}"/>
    <cellStyle name="Normal 3 2 2 2 2 3 2 2 2 4" xfId="19966" xr:uid="{00000000-0005-0000-0000-0000524E0000}"/>
    <cellStyle name="Normal 3 2 2 2 2 3 2 2 2 4 2" xfId="19967" xr:uid="{00000000-0005-0000-0000-0000534E0000}"/>
    <cellStyle name="Normal 3 2 2 2 2 3 2 2 2 4 2 2" xfId="19968" xr:uid="{00000000-0005-0000-0000-0000544E0000}"/>
    <cellStyle name="Normal 3 2 2 2 2 3 2 2 2 4 3" xfId="19969" xr:uid="{00000000-0005-0000-0000-0000554E0000}"/>
    <cellStyle name="Normal 3 2 2 2 2 3 2 2 2 4 3 2" xfId="19970" xr:uid="{00000000-0005-0000-0000-0000564E0000}"/>
    <cellStyle name="Normal 3 2 2 2 2 3 2 2 2 4 4" xfId="19971" xr:uid="{00000000-0005-0000-0000-0000574E0000}"/>
    <cellStyle name="Normal 3 2 2 2 2 3 2 2 2 4 4 2" xfId="19972" xr:uid="{00000000-0005-0000-0000-0000584E0000}"/>
    <cellStyle name="Normal 3 2 2 2 2 3 2 2 2 4 5" xfId="19973" xr:uid="{00000000-0005-0000-0000-0000594E0000}"/>
    <cellStyle name="Normal 3 2 2 2 2 3 2 2 2 4 6" xfId="19974" xr:uid="{00000000-0005-0000-0000-00005A4E0000}"/>
    <cellStyle name="Normal 3 2 2 2 2 3 2 2 2 5" xfId="19975" xr:uid="{00000000-0005-0000-0000-00005B4E0000}"/>
    <cellStyle name="Normal 3 2 2 2 2 3 2 2 2 5 2" xfId="19976" xr:uid="{00000000-0005-0000-0000-00005C4E0000}"/>
    <cellStyle name="Normal 3 2 2 2 2 3 2 2 2 5 2 2" xfId="19977" xr:uid="{00000000-0005-0000-0000-00005D4E0000}"/>
    <cellStyle name="Normal 3 2 2 2 2 3 2 2 2 5 3" xfId="19978" xr:uid="{00000000-0005-0000-0000-00005E4E0000}"/>
    <cellStyle name="Normal 3 2 2 2 2 3 2 2 2 5 3 2" xfId="19979" xr:uid="{00000000-0005-0000-0000-00005F4E0000}"/>
    <cellStyle name="Normal 3 2 2 2 2 3 2 2 2 5 4" xfId="19980" xr:uid="{00000000-0005-0000-0000-0000604E0000}"/>
    <cellStyle name="Normal 3 2 2 2 2 3 2 2 2 5 4 2" xfId="19981" xr:uid="{00000000-0005-0000-0000-0000614E0000}"/>
    <cellStyle name="Normal 3 2 2 2 2 3 2 2 2 5 5" xfId="19982" xr:uid="{00000000-0005-0000-0000-0000624E0000}"/>
    <cellStyle name="Normal 3 2 2 2 2 3 2 2 2 5 6" xfId="19983" xr:uid="{00000000-0005-0000-0000-0000634E0000}"/>
    <cellStyle name="Normal 3 2 2 2 2 3 2 2 2 6" xfId="19984" xr:uid="{00000000-0005-0000-0000-0000644E0000}"/>
    <cellStyle name="Normal 3 2 2 2 2 3 2 2 2 6 2" xfId="19985" xr:uid="{00000000-0005-0000-0000-0000654E0000}"/>
    <cellStyle name="Normal 3 2 2 2 2 3 2 2 2 6 2 2" xfId="19986" xr:uid="{00000000-0005-0000-0000-0000664E0000}"/>
    <cellStyle name="Normal 3 2 2 2 2 3 2 2 2 6 3" xfId="19987" xr:uid="{00000000-0005-0000-0000-0000674E0000}"/>
    <cellStyle name="Normal 3 2 2 2 2 3 2 2 2 6 3 2" xfId="19988" xr:uid="{00000000-0005-0000-0000-0000684E0000}"/>
    <cellStyle name="Normal 3 2 2 2 2 3 2 2 2 6 4" xfId="19989" xr:uid="{00000000-0005-0000-0000-0000694E0000}"/>
    <cellStyle name="Normal 3 2 2 2 2 3 2 2 2 6 5" xfId="19990" xr:uid="{00000000-0005-0000-0000-00006A4E0000}"/>
    <cellStyle name="Normal 3 2 2 2 2 3 2 2 2 7" xfId="19991" xr:uid="{00000000-0005-0000-0000-00006B4E0000}"/>
    <cellStyle name="Normal 3 2 2 2 2 3 2 2 2 7 2" xfId="19992" xr:uid="{00000000-0005-0000-0000-00006C4E0000}"/>
    <cellStyle name="Normal 3 2 2 2 2 3 2 2 2 8" xfId="19993" xr:uid="{00000000-0005-0000-0000-00006D4E0000}"/>
    <cellStyle name="Normal 3 2 2 2 2 3 2 2 2 8 2" xfId="19994" xr:uid="{00000000-0005-0000-0000-00006E4E0000}"/>
    <cellStyle name="Normal 3 2 2 2 2 3 2 2 2 9" xfId="19995" xr:uid="{00000000-0005-0000-0000-00006F4E0000}"/>
    <cellStyle name="Normal 3 2 2 2 2 3 2 2 2 9 2" xfId="19996" xr:uid="{00000000-0005-0000-0000-0000704E0000}"/>
    <cellStyle name="Normal 3 2 2 2 2 3 2 2 3" xfId="19997" xr:uid="{00000000-0005-0000-0000-0000714E0000}"/>
    <cellStyle name="Normal 3 2 2 2 2 3 2 2 3 10" xfId="19998" xr:uid="{00000000-0005-0000-0000-0000724E0000}"/>
    <cellStyle name="Normal 3 2 2 2 2 3 2 2 3 11" xfId="19999" xr:uid="{00000000-0005-0000-0000-0000734E0000}"/>
    <cellStyle name="Normal 3 2 2 2 2 3 2 2 3 2" xfId="20000" xr:uid="{00000000-0005-0000-0000-0000744E0000}"/>
    <cellStyle name="Normal 3 2 2 2 2 3 2 2 3 2 2" xfId="20001" xr:uid="{00000000-0005-0000-0000-0000754E0000}"/>
    <cellStyle name="Normal 3 2 2 2 2 3 2 2 3 2 2 2" xfId="20002" xr:uid="{00000000-0005-0000-0000-0000764E0000}"/>
    <cellStyle name="Normal 3 2 2 2 2 3 2 2 3 2 3" xfId="20003" xr:uid="{00000000-0005-0000-0000-0000774E0000}"/>
    <cellStyle name="Normal 3 2 2 2 2 3 2 2 3 2 3 2" xfId="20004" xr:uid="{00000000-0005-0000-0000-0000784E0000}"/>
    <cellStyle name="Normal 3 2 2 2 2 3 2 2 3 2 4" xfId="20005" xr:uid="{00000000-0005-0000-0000-0000794E0000}"/>
    <cellStyle name="Normal 3 2 2 2 2 3 2 2 3 2 4 2" xfId="20006" xr:uid="{00000000-0005-0000-0000-00007A4E0000}"/>
    <cellStyle name="Normal 3 2 2 2 2 3 2 2 3 2 5" xfId="20007" xr:uid="{00000000-0005-0000-0000-00007B4E0000}"/>
    <cellStyle name="Normal 3 2 2 2 2 3 2 2 3 2 6" xfId="20008" xr:uid="{00000000-0005-0000-0000-00007C4E0000}"/>
    <cellStyle name="Normal 3 2 2 2 2 3 2 2 3 3" xfId="20009" xr:uid="{00000000-0005-0000-0000-00007D4E0000}"/>
    <cellStyle name="Normal 3 2 2 2 2 3 2 2 3 3 2" xfId="20010" xr:uid="{00000000-0005-0000-0000-00007E4E0000}"/>
    <cellStyle name="Normal 3 2 2 2 2 3 2 2 3 3 2 2" xfId="20011" xr:uid="{00000000-0005-0000-0000-00007F4E0000}"/>
    <cellStyle name="Normal 3 2 2 2 2 3 2 2 3 3 3" xfId="20012" xr:uid="{00000000-0005-0000-0000-0000804E0000}"/>
    <cellStyle name="Normal 3 2 2 2 2 3 2 2 3 3 3 2" xfId="20013" xr:uid="{00000000-0005-0000-0000-0000814E0000}"/>
    <cellStyle name="Normal 3 2 2 2 2 3 2 2 3 3 4" xfId="20014" xr:uid="{00000000-0005-0000-0000-0000824E0000}"/>
    <cellStyle name="Normal 3 2 2 2 2 3 2 2 3 3 4 2" xfId="20015" xr:uid="{00000000-0005-0000-0000-0000834E0000}"/>
    <cellStyle name="Normal 3 2 2 2 2 3 2 2 3 3 5" xfId="20016" xr:uid="{00000000-0005-0000-0000-0000844E0000}"/>
    <cellStyle name="Normal 3 2 2 2 2 3 2 2 3 3 6" xfId="20017" xr:uid="{00000000-0005-0000-0000-0000854E0000}"/>
    <cellStyle name="Normal 3 2 2 2 2 3 2 2 3 4" xfId="20018" xr:uid="{00000000-0005-0000-0000-0000864E0000}"/>
    <cellStyle name="Normal 3 2 2 2 2 3 2 2 3 4 2" xfId="20019" xr:uid="{00000000-0005-0000-0000-0000874E0000}"/>
    <cellStyle name="Normal 3 2 2 2 2 3 2 2 3 4 2 2" xfId="20020" xr:uid="{00000000-0005-0000-0000-0000884E0000}"/>
    <cellStyle name="Normal 3 2 2 2 2 3 2 2 3 4 3" xfId="20021" xr:uid="{00000000-0005-0000-0000-0000894E0000}"/>
    <cellStyle name="Normal 3 2 2 2 2 3 2 2 3 4 3 2" xfId="20022" xr:uid="{00000000-0005-0000-0000-00008A4E0000}"/>
    <cellStyle name="Normal 3 2 2 2 2 3 2 2 3 4 4" xfId="20023" xr:uid="{00000000-0005-0000-0000-00008B4E0000}"/>
    <cellStyle name="Normal 3 2 2 2 2 3 2 2 3 4 4 2" xfId="20024" xr:uid="{00000000-0005-0000-0000-00008C4E0000}"/>
    <cellStyle name="Normal 3 2 2 2 2 3 2 2 3 4 5" xfId="20025" xr:uid="{00000000-0005-0000-0000-00008D4E0000}"/>
    <cellStyle name="Normal 3 2 2 2 2 3 2 2 3 4 6" xfId="20026" xr:uid="{00000000-0005-0000-0000-00008E4E0000}"/>
    <cellStyle name="Normal 3 2 2 2 2 3 2 2 3 5" xfId="20027" xr:uid="{00000000-0005-0000-0000-00008F4E0000}"/>
    <cellStyle name="Normal 3 2 2 2 2 3 2 2 3 5 2" xfId="20028" xr:uid="{00000000-0005-0000-0000-0000904E0000}"/>
    <cellStyle name="Normal 3 2 2 2 2 3 2 2 3 5 2 2" xfId="20029" xr:uid="{00000000-0005-0000-0000-0000914E0000}"/>
    <cellStyle name="Normal 3 2 2 2 2 3 2 2 3 5 3" xfId="20030" xr:uid="{00000000-0005-0000-0000-0000924E0000}"/>
    <cellStyle name="Normal 3 2 2 2 2 3 2 2 3 5 3 2" xfId="20031" xr:uid="{00000000-0005-0000-0000-0000934E0000}"/>
    <cellStyle name="Normal 3 2 2 2 2 3 2 2 3 5 4" xfId="20032" xr:uid="{00000000-0005-0000-0000-0000944E0000}"/>
    <cellStyle name="Normal 3 2 2 2 2 3 2 2 3 5 5" xfId="20033" xr:uid="{00000000-0005-0000-0000-0000954E0000}"/>
    <cellStyle name="Normal 3 2 2 2 2 3 2 2 3 6" xfId="20034" xr:uid="{00000000-0005-0000-0000-0000964E0000}"/>
    <cellStyle name="Normal 3 2 2 2 2 3 2 2 3 6 2" xfId="20035" xr:uid="{00000000-0005-0000-0000-0000974E0000}"/>
    <cellStyle name="Normal 3 2 2 2 2 3 2 2 3 7" xfId="20036" xr:uid="{00000000-0005-0000-0000-0000984E0000}"/>
    <cellStyle name="Normal 3 2 2 2 2 3 2 2 3 7 2" xfId="20037" xr:uid="{00000000-0005-0000-0000-0000994E0000}"/>
    <cellStyle name="Normal 3 2 2 2 2 3 2 2 3 8" xfId="20038" xr:uid="{00000000-0005-0000-0000-00009A4E0000}"/>
    <cellStyle name="Normal 3 2 2 2 2 3 2 2 3 8 2" xfId="20039" xr:uid="{00000000-0005-0000-0000-00009B4E0000}"/>
    <cellStyle name="Normal 3 2 2 2 2 3 2 2 3 9" xfId="20040" xr:uid="{00000000-0005-0000-0000-00009C4E0000}"/>
    <cellStyle name="Normal 3 2 2 2 2 3 2 2 4" xfId="20041" xr:uid="{00000000-0005-0000-0000-00009D4E0000}"/>
    <cellStyle name="Normal 3 2 2 2 2 3 2 2 4 10" xfId="20042" xr:uid="{00000000-0005-0000-0000-00009E4E0000}"/>
    <cellStyle name="Normal 3 2 2 2 2 3 2 2 4 2" xfId="20043" xr:uid="{00000000-0005-0000-0000-00009F4E0000}"/>
    <cellStyle name="Normal 3 2 2 2 2 3 2 2 4 2 2" xfId="20044" xr:uid="{00000000-0005-0000-0000-0000A04E0000}"/>
    <cellStyle name="Normal 3 2 2 2 2 3 2 2 4 2 2 2" xfId="20045" xr:uid="{00000000-0005-0000-0000-0000A14E0000}"/>
    <cellStyle name="Normal 3 2 2 2 2 3 2 2 4 2 3" xfId="20046" xr:uid="{00000000-0005-0000-0000-0000A24E0000}"/>
    <cellStyle name="Normal 3 2 2 2 2 3 2 2 4 2 3 2" xfId="20047" xr:uid="{00000000-0005-0000-0000-0000A34E0000}"/>
    <cellStyle name="Normal 3 2 2 2 2 3 2 2 4 2 4" xfId="20048" xr:uid="{00000000-0005-0000-0000-0000A44E0000}"/>
    <cellStyle name="Normal 3 2 2 2 2 3 2 2 4 2 4 2" xfId="20049" xr:uid="{00000000-0005-0000-0000-0000A54E0000}"/>
    <cellStyle name="Normal 3 2 2 2 2 3 2 2 4 2 5" xfId="20050" xr:uid="{00000000-0005-0000-0000-0000A64E0000}"/>
    <cellStyle name="Normal 3 2 2 2 2 3 2 2 4 2 6" xfId="20051" xr:uid="{00000000-0005-0000-0000-0000A74E0000}"/>
    <cellStyle name="Normal 3 2 2 2 2 3 2 2 4 3" xfId="20052" xr:uid="{00000000-0005-0000-0000-0000A84E0000}"/>
    <cellStyle name="Normal 3 2 2 2 2 3 2 2 4 3 2" xfId="20053" xr:uid="{00000000-0005-0000-0000-0000A94E0000}"/>
    <cellStyle name="Normal 3 2 2 2 2 3 2 2 4 3 2 2" xfId="20054" xr:uid="{00000000-0005-0000-0000-0000AA4E0000}"/>
    <cellStyle name="Normal 3 2 2 2 2 3 2 2 4 3 3" xfId="20055" xr:uid="{00000000-0005-0000-0000-0000AB4E0000}"/>
    <cellStyle name="Normal 3 2 2 2 2 3 2 2 4 3 3 2" xfId="20056" xr:uid="{00000000-0005-0000-0000-0000AC4E0000}"/>
    <cellStyle name="Normal 3 2 2 2 2 3 2 2 4 3 4" xfId="20057" xr:uid="{00000000-0005-0000-0000-0000AD4E0000}"/>
    <cellStyle name="Normal 3 2 2 2 2 3 2 2 4 3 4 2" xfId="20058" xr:uid="{00000000-0005-0000-0000-0000AE4E0000}"/>
    <cellStyle name="Normal 3 2 2 2 2 3 2 2 4 3 5" xfId="20059" xr:uid="{00000000-0005-0000-0000-0000AF4E0000}"/>
    <cellStyle name="Normal 3 2 2 2 2 3 2 2 4 3 6" xfId="20060" xr:uid="{00000000-0005-0000-0000-0000B04E0000}"/>
    <cellStyle name="Normal 3 2 2 2 2 3 2 2 4 4" xfId="20061" xr:uid="{00000000-0005-0000-0000-0000B14E0000}"/>
    <cellStyle name="Normal 3 2 2 2 2 3 2 2 4 4 2" xfId="20062" xr:uid="{00000000-0005-0000-0000-0000B24E0000}"/>
    <cellStyle name="Normal 3 2 2 2 2 3 2 2 4 4 2 2" xfId="20063" xr:uid="{00000000-0005-0000-0000-0000B34E0000}"/>
    <cellStyle name="Normal 3 2 2 2 2 3 2 2 4 4 3" xfId="20064" xr:uid="{00000000-0005-0000-0000-0000B44E0000}"/>
    <cellStyle name="Normal 3 2 2 2 2 3 2 2 4 4 3 2" xfId="20065" xr:uid="{00000000-0005-0000-0000-0000B54E0000}"/>
    <cellStyle name="Normal 3 2 2 2 2 3 2 2 4 4 4" xfId="20066" xr:uid="{00000000-0005-0000-0000-0000B64E0000}"/>
    <cellStyle name="Normal 3 2 2 2 2 3 2 2 4 4 4 2" xfId="20067" xr:uid="{00000000-0005-0000-0000-0000B74E0000}"/>
    <cellStyle name="Normal 3 2 2 2 2 3 2 2 4 4 5" xfId="20068" xr:uid="{00000000-0005-0000-0000-0000B84E0000}"/>
    <cellStyle name="Normal 3 2 2 2 2 3 2 2 4 4 6" xfId="20069" xr:uid="{00000000-0005-0000-0000-0000B94E0000}"/>
    <cellStyle name="Normal 3 2 2 2 2 3 2 2 4 5" xfId="20070" xr:uid="{00000000-0005-0000-0000-0000BA4E0000}"/>
    <cellStyle name="Normal 3 2 2 2 2 3 2 2 4 5 2" xfId="20071" xr:uid="{00000000-0005-0000-0000-0000BB4E0000}"/>
    <cellStyle name="Normal 3 2 2 2 2 3 2 2 4 5 2 2" xfId="20072" xr:uid="{00000000-0005-0000-0000-0000BC4E0000}"/>
    <cellStyle name="Normal 3 2 2 2 2 3 2 2 4 5 3" xfId="20073" xr:uid="{00000000-0005-0000-0000-0000BD4E0000}"/>
    <cellStyle name="Normal 3 2 2 2 2 3 2 2 4 5 3 2" xfId="20074" xr:uid="{00000000-0005-0000-0000-0000BE4E0000}"/>
    <cellStyle name="Normal 3 2 2 2 2 3 2 2 4 5 4" xfId="20075" xr:uid="{00000000-0005-0000-0000-0000BF4E0000}"/>
    <cellStyle name="Normal 3 2 2 2 2 3 2 2 4 5 5" xfId="20076" xr:uid="{00000000-0005-0000-0000-0000C04E0000}"/>
    <cellStyle name="Normal 3 2 2 2 2 3 2 2 4 6" xfId="20077" xr:uid="{00000000-0005-0000-0000-0000C14E0000}"/>
    <cellStyle name="Normal 3 2 2 2 2 3 2 2 4 6 2" xfId="20078" xr:uid="{00000000-0005-0000-0000-0000C24E0000}"/>
    <cellStyle name="Normal 3 2 2 2 2 3 2 2 4 7" xfId="20079" xr:uid="{00000000-0005-0000-0000-0000C34E0000}"/>
    <cellStyle name="Normal 3 2 2 2 2 3 2 2 4 7 2" xfId="20080" xr:uid="{00000000-0005-0000-0000-0000C44E0000}"/>
    <cellStyle name="Normal 3 2 2 2 2 3 2 2 4 8" xfId="20081" xr:uid="{00000000-0005-0000-0000-0000C54E0000}"/>
    <cellStyle name="Normal 3 2 2 2 2 3 2 2 4 8 2" xfId="20082" xr:uid="{00000000-0005-0000-0000-0000C64E0000}"/>
    <cellStyle name="Normal 3 2 2 2 2 3 2 2 4 9" xfId="20083" xr:uid="{00000000-0005-0000-0000-0000C74E0000}"/>
    <cellStyle name="Normal 3 2 2 2 2 3 2 2 5" xfId="20084" xr:uid="{00000000-0005-0000-0000-0000C84E0000}"/>
    <cellStyle name="Normal 3 2 2 2 2 3 2 2 5 2" xfId="20085" xr:uid="{00000000-0005-0000-0000-0000C94E0000}"/>
    <cellStyle name="Normal 3 2 2 2 2 3 2 2 5 2 2" xfId="20086" xr:uid="{00000000-0005-0000-0000-0000CA4E0000}"/>
    <cellStyle name="Normal 3 2 2 2 2 3 2 2 5 3" xfId="20087" xr:uid="{00000000-0005-0000-0000-0000CB4E0000}"/>
    <cellStyle name="Normal 3 2 2 2 2 3 2 2 5 3 2" xfId="20088" xr:uid="{00000000-0005-0000-0000-0000CC4E0000}"/>
    <cellStyle name="Normal 3 2 2 2 2 3 2 2 5 4" xfId="20089" xr:uid="{00000000-0005-0000-0000-0000CD4E0000}"/>
    <cellStyle name="Normal 3 2 2 2 2 3 2 2 5 4 2" xfId="20090" xr:uid="{00000000-0005-0000-0000-0000CE4E0000}"/>
    <cellStyle name="Normal 3 2 2 2 2 3 2 2 5 5" xfId="20091" xr:uid="{00000000-0005-0000-0000-0000CF4E0000}"/>
    <cellStyle name="Normal 3 2 2 2 2 3 2 2 5 6" xfId="20092" xr:uid="{00000000-0005-0000-0000-0000D04E0000}"/>
    <cellStyle name="Normal 3 2 2 2 2 3 2 2 6" xfId="20093" xr:uid="{00000000-0005-0000-0000-0000D14E0000}"/>
    <cellStyle name="Normal 3 2 2 2 2 3 2 2 6 2" xfId="20094" xr:uid="{00000000-0005-0000-0000-0000D24E0000}"/>
    <cellStyle name="Normal 3 2 2 2 2 3 2 2 6 2 2" xfId="20095" xr:uid="{00000000-0005-0000-0000-0000D34E0000}"/>
    <cellStyle name="Normal 3 2 2 2 2 3 2 2 6 3" xfId="20096" xr:uid="{00000000-0005-0000-0000-0000D44E0000}"/>
    <cellStyle name="Normal 3 2 2 2 2 3 2 2 6 3 2" xfId="20097" xr:uid="{00000000-0005-0000-0000-0000D54E0000}"/>
    <cellStyle name="Normal 3 2 2 2 2 3 2 2 6 4" xfId="20098" xr:uid="{00000000-0005-0000-0000-0000D64E0000}"/>
    <cellStyle name="Normal 3 2 2 2 2 3 2 2 6 4 2" xfId="20099" xr:uid="{00000000-0005-0000-0000-0000D74E0000}"/>
    <cellStyle name="Normal 3 2 2 2 2 3 2 2 6 5" xfId="20100" xr:uid="{00000000-0005-0000-0000-0000D84E0000}"/>
    <cellStyle name="Normal 3 2 2 2 2 3 2 2 6 6" xfId="20101" xr:uid="{00000000-0005-0000-0000-0000D94E0000}"/>
    <cellStyle name="Normal 3 2 2 2 2 3 2 2 7" xfId="20102" xr:uid="{00000000-0005-0000-0000-0000DA4E0000}"/>
    <cellStyle name="Normal 3 2 2 2 2 3 2 2 7 2" xfId="20103" xr:uid="{00000000-0005-0000-0000-0000DB4E0000}"/>
    <cellStyle name="Normal 3 2 2 2 2 3 2 2 7 2 2" xfId="20104" xr:uid="{00000000-0005-0000-0000-0000DC4E0000}"/>
    <cellStyle name="Normal 3 2 2 2 2 3 2 2 7 3" xfId="20105" xr:uid="{00000000-0005-0000-0000-0000DD4E0000}"/>
    <cellStyle name="Normal 3 2 2 2 2 3 2 2 7 3 2" xfId="20106" xr:uid="{00000000-0005-0000-0000-0000DE4E0000}"/>
    <cellStyle name="Normal 3 2 2 2 2 3 2 2 7 4" xfId="20107" xr:uid="{00000000-0005-0000-0000-0000DF4E0000}"/>
    <cellStyle name="Normal 3 2 2 2 2 3 2 2 7 4 2" xfId="20108" xr:uid="{00000000-0005-0000-0000-0000E04E0000}"/>
    <cellStyle name="Normal 3 2 2 2 2 3 2 2 7 5" xfId="20109" xr:uid="{00000000-0005-0000-0000-0000E14E0000}"/>
    <cellStyle name="Normal 3 2 2 2 2 3 2 2 7 6" xfId="20110" xr:uid="{00000000-0005-0000-0000-0000E24E0000}"/>
    <cellStyle name="Normal 3 2 2 2 2 3 2 2 8" xfId="20111" xr:uid="{00000000-0005-0000-0000-0000E34E0000}"/>
    <cellStyle name="Normal 3 2 2 2 2 3 2 2 8 2" xfId="20112" xr:uid="{00000000-0005-0000-0000-0000E44E0000}"/>
    <cellStyle name="Normal 3 2 2 2 2 3 2 2 8 2 2" xfId="20113" xr:uid="{00000000-0005-0000-0000-0000E54E0000}"/>
    <cellStyle name="Normal 3 2 2 2 2 3 2 2 8 3" xfId="20114" xr:uid="{00000000-0005-0000-0000-0000E64E0000}"/>
    <cellStyle name="Normal 3 2 2 2 2 3 2 2 8 3 2" xfId="20115" xr:uid="{00000000-0005-0000-0000-0000E74E0000}"/>
    <cellStyle name="Normal 3 2 2 2 2 3 2 2 8 4" xfId="20116" xr:uid="{00000000-0005-0000-0000-0000E84E0000}"/>
    <cellStyle name="Normal 3 2 2 2 2 3 2 2 8 5" xfId="20117" xr:uid="{00000000-0005-0000-0000-0000E94E0000}"/>
    <cellStyle name="Normal 3 2 2 2 2 3 2 2 9" xfId="20118" xr:uid="{00000000-0005-0000-0000-0000EA4E0000}"/>
    <cellStyle name="Normal 3 2 2 2 2 3 2 2 9 2" xfId="20119" xr:uid="{00000000-0005-0000-0000-0000EB4E0000}"/>
    <cellStyle name="Normal 3 2 2 2 2 3 2 3" xfId="20120" xr:uid="{00000000-0005-0000-0000-0000EC4E0000}"/>
    <cellStyle name="Normal 3 2 2 2 2 3 2 3 10" xfId="20121" xr:uid="{00000000-0005-0000-0000-0000ED4E0000}"/>
    <cellStyle name="Normal 3 2 2 2 2 3 2 3 10 2" xfId="20122" xr:uid="{00000000-0005-0000-0000-0000EE4E0000}"/>
    <cellStyle name="Normal 3 2 2 2 2 3 2 3 11" xfId="20123" xr:uid="{00000000-0005-0000-0000-0000EF4E0000}"/>
    <cellStyle name="Normal 3 2 2 2 2 3 2 3 11 2" xfId="20124" xr:uid="{00000000-0005-0000-0000-0000F04E0000}"/>
    <cellStyle name="Normal 3 2 2 2 2 3 2 3 12" xfId="20125" xr:uid="{00000000-0005-0000-0000-0000F14E0000}"/>
    <cellStyle name="Normal 3 2 2 2 2 3 2 3 13" xfId="20126" xr:uid="{00000000-0005-0000-0000-0000F24E0000}"/>
    <cellStyle name="Normal 3 2 2 2 2 3 2 3 14" xfId="20127" xr:uid="{00000000-0005-0000-0000-0000F34E0000}"/>
    <cellStyle name="Normal 3 2 2 2 2 3 2 3 2" xfId="20128" xr:uid="{00000000-0005-0000-0000-0000F44E0000}"/>
    <cellStyle name="Normal 3 2 2 2 2 3 2 3 2 10" xfId="20129" xr:uid="{00000000-0005-0000-0000-0000F54E0000}"/>
    <cellStyle name="Normal 3 2 2 2 2 3 2 3 2 11" xfId="20130" xr:uid="{00000000-0005-0000-0000-0000F64E0000}"/>
    <cellStyle name="Normal 3 2 2 2 2 3 2 3 2 12" xfId="20131" xr:uid="{00000000-0005-0000-0000-0000F74E0000}"/>
    <cellStyle name="Normal 3 2 2 2 2 3 2 3 2 2" xfId="20132" xr:uid="{00000000-0005-0000-0000-0000F84E0000}"/>
    <cellStyle name="Normal 3 2 2 2 2 3 2 3 2 2 2" xfId="20133" xr:uid="{00000000-0005-0000-0000-0000F94E0000}"/>
    <cellStyle name="Normal 3 2 2 2 2 3 2 3 2 2 2 2" xfId="20134" xr:uid="{00000000-0005-0000-0000-0000FA4E0000}"/>
    <cellStyle name="Normal 3 2 2 2 2 3 2 3 2 2 3" xfId="20135" xr:uid="{00000000-0005-0000-0000-0000FB4E0000}"/>
    <cellStyle name="Normal 3 2 2 2 2 3 2 3 2 2 3 2" xfId="20136" xr:uid="{00000000-0005-0000-0000-0000FC4E0000}"/>
    <cellStyle name="Normal 3 2 2 2 2 3 2 3 2 2 4" xfId="20137" xr:uid="{00000000-0005-0000-0000-0000FD4E0000}"/>
    <cellStyle name="Normal 3 2 2 2 2 3 2 3 2 2 4 2" xfId="20138" xr:uid="{00000000-0005-0000-0000-0000FE4E0000}"/>
    <cellStyle name="Normal 3 2 2 2 2 3 2 3 2 2 5" xfId="20139" xr:uid="{00000000-0005-0000-0000-0000FF4E0000}"/>
    <cellStyle name="Normal 3 2 2 2 2 3 2 3 2 2 6" xfId="20140" xr:uid="{00000000-0005-0000-0000-0000004F0000}"/>
    <cellStyle name="Normal 3 2 2 2 2 3 2 3 2 3" xfId="20141" xr:uid="{00000000-0005-0000-0000-0000014F0000}"/>
    <cellStyle name="Normal 3 2 2 2 2 3 2 3 2 3 2" xfId="20142" xr:uid="{00000000-0005-0000-0000-0000024F0000}"/>
    <cellStyle name="Normal 3 2 2 2 2 3 2 3 2 3 2 2" xfId="20143" xr:uid="{00000000-0005-0000-0000-0000034F0000}"/>
    <cellStyle name="Normal 3 2 2 2 2 3 2 3 2 3 3" xfId="20144" xr:uid="{00000000-0005-0000-0000-0000044F0000}"/>
    <cellStyle name="Normal 3 2 2 2 2 3 2 3 2 3 3 2" xfId="20145" xr:uid="{00000000-0005-0000-0000-0000054F0000}"/>
    <cellStyle name="Normal 3 2 2 2 2 3 2 3 2 3 4" xfId="20146" xr:uid="{00000000-0005-0000-0000-0000064F0000}"/>
    <cellStyle name="Normal 3 2 2 2 2 3 2 3 2 3 4 2" xfId="20147" xr:uid="{00000000-0005-0000-0000-0000074F0000}"/>
    <cellStyle name="Normal 3 2 2 2 2 3 2 3 2 3 5" xfId="20148" xr:uid="{00000000-0005-0000-0000-0000084F0000}"/>
    <cellStyle name="Normal 3 2 2 2 2 3 2 3 2 3 6" xfId="20149" xr:uid="{00000000-0005-0000-0000-0000094F0000}"/>
    <cellStyle name="Normal 3 2 2 2 2 3 2 3 2 4" xfId="20150" xr:uid="{00000000-0005-0000-0000-00000A4F0000}"/>
    <cellStyle name="Normal 3 2 2 2 2 3 2 3 2 4 2" xfId="20151" xr:uid="{00000000-0005-0000-0000-00000B4F0000}"/>
    <cellStyle name="Normal 3 2 2 2 2 3 2 3 2 4 2 2" xfId="20152" xr:uid="{00000000-0005-0000-0000-00000C4F0000}"/>
    <cellStyle name="Normal 3 2 2 2 2 3 2 3 2 4 3" xfId="20153" xr:uid="{00000000-0005-0000-0000-00000D4F0000}"/>
    <cellStyle name="Normal 3 2 2 2 2 3 2 3 2 4 3 2" xfId="20154" xr:uid="{00000000-0005-0000-0000-00000E4F0000}"/>
    <cellStyle name="Normal 3 2 2 2 2 3 2 3 2 4 4" xfId="20155" xr:uid="{00000000-0005-0000-0000-00000F4F0000}"/>
    <cellStyle name="Normal 3 2 2 2 2 3 2 3 2 4 4 2" xfId="20156" xr:uid="{00000000-0005-0000-0000-0000104F0000}"/>
    <cellStyle name="Normal 3 2 2 2 2 3 2 3 2 4 5" xfId="20157" xr:uid="{00000000-0005-0000-0000-0000114F0000}"/>
    <cellStyle name="Normal 3 2 2 2 2 3 2 3 2 4 6" xfId="20158" xr:uid="{00000000-0005-0000-0000-0000124F0000}"/>
    <cellStyle name="Normal 3 2 2 2 2 3 2 3 2 5" xfId="20159" xr:uid="{00000000-0005-0000-0000-0000134F0000}"/>
    <cellStyle name="Normal 3 2 2 2 2 3 2 3 2 5 2" xfId="20160" xr:uid="{00000000-0005-0000-0000-0000144F0000}"/>
    <cellStyle name="Normal 3 2 2 2 2 3 2 3 2 5 2 2" xfId="20161" xr:uid="{00000000-0005-0000-0000-0000154F0000}"/>
    <cellStyle name="Normal 3 2 2 2 2 3 2 3 2 5 3" xfId="20162" xr:uid="{00000000-0005-0000-0000-0000164F0000}"/>
    <cellStyle name="Normal 3 2 2 2 2 3 2 3 2 5 3 2" xfId="20163" xr:uid="{00000000-0005-0000-0000-0000174F0000}"/>
    <cellStyle name="Normal 3 2 2 2 2 3 2 3 2 5 4" xfId="20164" xr:uid="{00000000-0005-0000-0000-0000184F0000}"/>
    <cellStyle name="Normal 3 2 2 2 2 3 2 3 2 5 4 2" xfId="20165" xr:uid="{00000000-0005-0000-0000-0000194F0000}"/>
    <cellStyle name="Normal 3 2 2 2 2 3 2 3 2 5 5" xfId="20166" xr:uid="{00000000-0005-0000-0000-00001A4F0000}"/>
    <cellStyle name="Normal 3 2 2 2 2 3 2 3 2 5 6" xfId="20167" xr:uid="{00000000-0005-0000-0000-00001B4F0000}"/>
    <cellStyle name="Normal 3 2 2 2 2 3 2 3 2 6" xfId="20168" xr:uid="{00000000-0005-0000-0000-00001C4F0000}"/>
    <cellStyle name="Normal 3 2 2 2 2 3 2 3 2 6 2" xfId="20169" xr:uid="{00000000-0005-0000-0000-00001D4F0000}"/>
    <cellStyle name="Normal 3 2 2 2 2 3 2 3 2 6 2 2" xfId="20170" xr:uid="{00000000-0005-0000-0000-00001E4F0000}"/>
    <cellStyle name="Normal 3 2 2 2 2 3 2 3 2 6 3" xfId="20171" xr:uid="{00000000-0005-0000-0000-00001F4F0000}"/>
    <cellStyle name="Normal 3 2 2 2 2 3 2 3 2 6 3 2" xfId="20172" xr:uid="{00000000-0005-0000-0000-0000204F0000}"/>
    <cellStyle name="Normal 3 2 2 2 2 3 2 3 2 6 4" xfId="20173" xr:uid="{00000000-0005-0000-0000-0000214F0000}"/>
    <cellStyle name="Normal 3 2 2 2 2 3 2 3 2 6 5" xfId="20174" xr:uid="{00000000-0005-0000-0000-0000224F0000}"/>
    <cellStyle name="Normal 3 2 2 2 2 3 2 3 2 7" xfId="20175" xr:uid="{00000000-0005-0000-0000-0000234F0000}"/>
    <cellStyle name="Normal 3 2 2 2 2 3 2 3 2 7 2" xfId="20176" xr:uid="{00000000-0005-0000-0000-0000244F0000}"/>
    <cellStyle name="Normal 3 2 2 2 2 3 2 3 2 8" xfId="20177" xr:uid="{00000000-0005-0000-0000-0000254F0000}"/>
    <cellStyle name="Normal 3 2 2 2 2 3 2 3 2 8 2" xfId="20178" xr:uid="{00000000-0005-0000-0000-0000264F0000}"/>
    <cellStyle name="Normal 3 2 2 2 2 3 2 3 2 9" xfId="20179" xr:uid="{00000000-0005-0000-0000-0000274F0000}"/>
    <cellStyle name="Normal 3 2 2 2 2 3 2 3 2 9 2" xfId="20180" xr:uid="{00000000-0005-0000-0000-0000284F0000}"/>
    <cellStyle name="Normal 3 2 2 2 2 3 2 3 3" xfId="20181" xr:uid="{00000000-0005-0000-0000-0000294F0000}"/>
    <cellStyle name="Normal 3 2 2 2 2 3 2 3 3 10" xfId="20182" xr:uid="{00000000-0005-0000-0000-00002A4F0000}"/>
    <cellStyle name="Normal 3 2 2 2 2 3 2 3 3 2" xfId="20183" xr:uid="{00000000-0005-0000-0000-00002B4F0000}"/>
    <cellStyle name="Normal 3 2 2 2 2 3 2 3 3 2 2" xfId="20184" xr:uid="{00000000-0005-0000-0000-00002C4F0000}"/>
    <cellStyle name="Normal 3 2 2 2 2 3 2 3 3 2 2 2" xfId="20185" xr:uid="{00000000-0005-0000-0000-00002D4F0000}"/>
    <cellStyle name="Normal 3 2 2 2 2 3 2 3 3 2 3" xfId="20186" xr:uid="{00000000-0005-0000-0000-00002E4F0000}"/>
    <cellStyle name="Normal 3 2 2 2 2 3 2 3 3 2 3 2" xfId="20187" xr:uid="{00000000-0005-0000-0000-00002F4F0000}"/>
    <cellStyle name="Normal 3 2 2 2 2 3 2 3 3 2 4" xfId="20188" xr:uid="{00000000-0005-0000-0000-0000304F0000}"/>
    <cellStyle name="Normal 3 2 2 2 2 3 2 3 3 2 4 2" xfId="20189" xr:uid="{00000000-0005-0000-0000-0000314F0000}"/>
    <cellStyle name="Normal 3 2 2 2 2 3 2 3 3 2 5" xfId="20190" xr:uid="{00000000-0005-0000-0000-0000324F0000}"/>
    <cellStyle name="Normal 3 2 2 2 2 3 2 3 3 2 6" xfId="20191" xr:uid="{00000000-0005-0000-0000-0000334F0000}"/>
    <cellStyle name="Normal 3 2 2 2 2 3 2 3 3 3" xfId="20192" xr:uid="{00000000-0005-0000-0000-0000344F0000}"/>
    <cellStyle name="Normal 3 2 2 2 2 3 2 3 3 3 2" xfId="20193" xr:uid="{00000000-0005-0000-0000-0000354F0000}"/>
    <cellStyle name="Normal 3 2 2 2 2 3 2 3 3 3 2 2" xfId="20194" xr:uid="{00000000-0005-0000-0000-0000364F0000}"/>
    <cellStyle name="Normal 3 2 2 2 2 3 2 3 3 3 3" xfId="20195" xr:uid="{00000000-0005-0000-0000-0000374F0000}"/>
    <cellStyle name="Normal 3 2 2 2 2 3 2 3 3 3 3 2" xfId="20196" xr:uid="{00000000-0005-0000-0000-0000384F0000}"/>
    <cellStyle name="Normal 3 2 2 2 2 3 2 3 3 3 4" xfId="20197" xr:uid="{00000000-0005-0000-0000-0000394F0000}"/>
    <cellStyle name="Normal 3 2 2 2 2 3 2 3 3 3 4 2" xfId="20198" xr:uid="{00000000-0005-0000-0000-00003A4F0000}"/>
    <cellStyle name="Normal 3 2 2 2 2 3 2 3 3 3 5" xfId="20199" xr:uid="{00000000-0005-0000-0000-00003B4F0000}"/>
    <cellStyle name="Normal 3 2 2 2 2 3 2 3 3 3 6" xfId="20200" xr:uid="{00000000-0005-0000-0000-00003C4F0000}"/>
    <cellStyle name="Normal 3 2 2 2 2 3 2 3 3 4" xfId="20201" xr:uid="{00000000-0005-0000-0000-00003D4F0000}"/>
    <cellStyle name="Normal 3 2 2 2 2 3 2 3 3 4 2" xfId="20202" xr:uid="{00000000-0005-0000-0000-00003E4F0000}"/>
    <cellStyle name="Normal 3 2 2 2 2 3 2 3 3 4 2 2" xfId="20203" xr:uid="{00000000-0005-0000-0000-00003F4F0000}"/>
    <cellStyle name="Normal 3 2 2 2 2 3 2 3 3 4 3" xfId="20204" xr:uid="{00000000-0005-0000-0000-0000404F0000}"/>
    <cellStyle name="Normal 3 2 2 2 2 3 2 3 3 4 3 2" xfId="20205" xr:uid="{00000000-0005-0000-0000-0000414F0000}"/>
    <cellStyle name="Normal 3 2 2 2 2 3 2 3 3 4 4" xfId="20206" xr:uid="{00000000-0005-0000-0000-0000424F0000}"/>
    <cellStyle name="Normal 3 2 2 2 2 3 2 3 3 4 4 2" xfId="20207" xr:uid="{00000000-0005-0000-0000-0000434F0000}"/>
    <cellStyle name="Normal 3 2 2 2 2 3 2 3 3 4 5" xfId="20208" xr:uid="{00000000-0005-0000-0000-0000444F0000}"/>
    <cellStyle name="Normal 3 2 2 2 2 3 2 3 3 4 6" xfId="20209" xr:uid="{00000000-0005-0000-0000-0000454F0000}"/>
    <cellStyle name="Normal 3 2 2 2 2 3 2 3 3 5" xfId="20210" xr:uid="{00000000-0005-0000-0000-0000464F0000}"/>
    <cellStyle name="Normal 3 2 2 2 2 3 2 3 3 5 2" xfId="20211" xr:uid="{00000000-0005-0000-0000-0000474F0000}"/>
    <cellStyle name="Normal 3 2 2 2 2 3 2 3 3 5 2 2" xfId="20212" xr:uid="{00000000-0005-0000-0000-0000484F0000}"/>
    <cellStyle name="Normal 3 2 2 2 2 3 2 3 3 5 3" xfId="20213" xr:uid="{00000000-0005-0000-0000-0000494F0000}"/>
    <cellStyle name="Normal 3 2 2 2 2 3 2 3 3 5 3 2" xfId="20214" xr:uid="{00000000-0005-0000-0000-00004A4F0000}"/>
    <cellStyle name="Normal 3 2 2 2 2 3 2 3 3 5 4" xfId="20215" xr:uid="{00000000-0005-0000-0000-00004B4F0000}"/>
    <cellStyle name="Normal 3 2 2 2 2 3 2 3 3 5 5" xfId="20216" xr:uid="{00000000-0005-0000-0000-00004C4F0000}"/>
    <cellStyle name="Normal 3 2 2 2 2 3 2 3 3 6" xfId="20217" xr:uid="{00000000-0005-0000-0000-00004D4F0000}"/>
    <cellStyle name="Normal 3 2 2 2 2 3 2 3 3 6 2" xfId="20218" xr:uid="{00000000-0005-0000-0000-00004E4F0000}"/>
    <cellStyle name="Normal 3 2 2 2 2 3 2 3 3 7" xfId="20219" xr:uid="{00000000-0005-0000-0000-00004F4F0000}"/>
    <cellStyle name="Normal 3 2 2 2 2 3 2 3 3 7 2" xfId="20220" xr:uid="{00000000-0005-0000-0000-0000504F0000}"/>
    <cellStyle name="Normal 3 2 2 2 2 3 2 3 3 8" xfId="20221" xr:uid="{00000000-0005-0000-0000-0000514F0000}"/>
    <cellStyle name="Normal 3 2 2 2 2 3 2 3 3 8 2" xfId="20222" xr:uid="{00000000-0005-0000-0000-0000524F0000}"/>
    <cellStyle name="Normal 3 2 2 2 2 3 2 3 3 9" xfId="20223" xr:uid="{00000000-0005-0000-0000-0000534F0000}"/>
    <cellStyle name="Normal 3 2 2 2 2 3 2 3 4" xfId="20224" xr:uid="{00000000-0005-0000-0000-0000544F0000}"/>
    <cellStyle name="Normal 3 2 2 2 2 3 2 3 4 10" xfId="20225" xr:uid="{00000000-0005-0000-0000-0000554F0000}"/>
    <cellStyle name="Normal 3 2 2 2 2 3 2 3 4 2" xfId="20226" xr:uid="{00000000-0005-0000-0000-0000564F0000}"/>
    <cellStyle name="Normal 3 2 2 2 2 3 2 3 4 2 2" xfId="20227" xr:uid="{00000000-0005-0000-0000-0000574F0000}"/>
    <cellStyle name="Normal 3 2 2 2 2 3 2 3 4 2 2 2" xfId="20228" xr:uid="{00000000-0005-0000-0000-0000584F0000}"/>
    <cellStyle name="Normal 3 2 2 2 2 3 2 3 4 2 3" xfId="20229" xr:uid="{00000000-0005-0000-0000-0000594F0000}"/>
    <cellStyle name="Normal 3 2 2 2 2 3 2 3 4 2 3 2" xfId="20230" xr:uid="{00000000-0005-0000-0000-00005A4F0000}"/>
    <cellStyle name="Normal 3 2 2 2 2 3 2 3 4 2 4" xfId="20231" xr:uid="{00000000-0005-0000-0000-00005B4F0000}"/>
    <cellStyle name="Normal 3 2 2 2 2 3 2 3 4 2 4 2" xfId="20232" xr:uid="{00000000-0005-0000-0000-00005C4F0000}"/>
    <cellStyle name="Normal 3 2 2 2 2 3 2 3 4 2 5" xfId="20233" xr:uid="{00000000-0005-0000-0000-00005D4F0000}"/>
    <cellStyle name="Normal 3 2 2 2 2 3 2 3 4 2 6" xfId="20234" xr:uid="{00000000-0005-0000-0000-00005E4F0000}"/>
    <cellStyle name="Normal 3 2 2 2 2 3 2 3 4 3" xfId="20235" xr:uid="{00000000-0005-0000-0000-00005F4F0000}"/>
    <cellStyle name="Normal 3 2 2 2 2 3 2 3 4 3 2" xfId="20236" xr:uid="{00000000-0005-0000-0000-0000604F0000}"/>
    <cellStyle name="Normal 3 2 2 2 2 3 2 3 4 3 2 2" xfId="20237" xr:uid="{00000000-0005-0000-0000-0000614F0000}"/>
    <cellStyle name="Normal 3 2 2 2 2 3 2 3 4 3 3" xfId="20238" xr:uid="{00000000-0005-0000-0000-0000624F0000}"/>
    <cellStyle name="Normal 3 2 2 2 2 3 2 3 4 3 3 2" xfId="20239" xr:uid="{00000000-0005-0000-0000-0000634F0000}"/>
    <cellStyle name="Normal 3 2 2 2 2 3 2 3 4 3 4" xfId="20240" xr:uid="{00000000-0005-0000-0000-0000644F0000}"/>
    <cellStyle name="Normal 3 2 2 2 2 3 2 3 4 3 4 2" xfId="20241" xr:uid="{00000000-0005-0000-0000-0000654F0000}"/>
    <cellStyle name="Normal 3 2 2 2 2 3 2 3 4 3 5" xfId="20242" xr:uid="{00000000-0005-0000-0000-0000664F0000}"/>
    <cellStyle name="Normal 3 2 2 2 2 3 2 3 4 3 6" xfId="20243" xr:uid="{00000000-0005-0000-0000-0000674F0000}"/>
    <cellStyle name="Normal 3 2 2 2 2 3 2 3 4 4" xfId="20244" xr:uid="{00000000-0005-0000-0000-0000684F0000}"/>
    <cellStyle name="Normal 3 2 2 2 2 3 2 3 4 4 2" xfId="20245" xr:uid="{00000000-0005-0000-0000-0000694F0000}"/>
    <cellStyle name="Normal 3 2 2 2 2 3 2 3 4 4 2 2" xfId="20246" xr:uid="{00000000-0005-0000-0000-00006A4F0000}"/>
    <cellStyle name="Normal 3 2 2 2 2 3 2 3 4 4 3" xfId="20247" xr:uid="{00000000-0005-0000-0000-00006B4F0000}"/>
    <cellStyle name="Normal 3 2 2 2 2 3 2 3 4 4 3 2" xfId="20248" xr:uid="{00000000-0005-0000-0000-00006C4F0000}"/>
    <cellStyle name="Normal 3 2 2 2 2 3 2 3 4 4 4" xfId="20249" xr:uid="{00000000-0005-0000-0000-00006D4F0000}"/>
    <cellStyle name="Normal 3 2 2 2 2 3 2 3 4 4 4 2" xfId="20250" xr:uid="{00000000-0005-0000-0000-00006E4F0000}"/>
    <cellStyle name="Normal 3 2 2 2 2 3 2 3 4 4 5" xfId="20251" xr:uid="{00000000-0005-0000-0000-00006F4F0000}"/>
    <cellStyle name="Normal 3 2 2 2 2 3 2 3 4 4 6" xfId="20252" xr:uid="{00000000-0005-0000-0000-0000704F0000}"/>
    <cellStyle name="Normal 3 2 2 2 2 3 2 3 4 5" xfId="20253" xr:uid="{00000000-0005-0000-0000-0000714F0000}"/>
    <cellStyle name="Normal 3 2 2 2 2 3 2 3 4 5 2" xfId="20254" xr:uid="{00000000-0005-0000-0000-0000724F0000}"/>
    <cellStyle name="Normal 3 2 2 2 2 3 2 3 4 5 2 2" xfId="20255" xr:uid="{00000000-0005-0000-0000-0000734F0000}"/>
    <cellStyle name="Normal 3 2 2 2 2 3 2 3 4 5 3" xfId="20256" xr:uid="{00000000-0005-0000-0000-0000744F0000}"/>
    <cellStyle name="Normal 3 2 2 2 2 3 2 3 4 5 3 2" xfId="20257" xr:uid="{00000000-0005-0000-0000-0000754F0000}"/>
    <cellStyle name="Normal 3 2 2 2 2 3 2 3 4 5 4" xfId="20258" xr:uid="{00000000-0005-0000-0000-0000764F0000}"/>
    <cellStyle name="Normal 3 2 2 2 2 3 2 3 4 5 5" xfId="20259" xr:uid="{00000000-0005-0000-0000-0000774F0000}"/>
    <cellStyle name="Normal 3 2 2 2 2 3 2 3 4 6" xfId="20260" xr:uid="{00000000-0005-0000-0000-0000784F0000}"/>
    <cellStyle name="Normal 3 2 2 2 2 3 2 3 4 6 2" xfId="20261" xr:uid="{00000000-0005-0000-0000-0000794F0000}"/>
    <cellStyle name="Normal 3 2 2 2 2 3 2 3 4 7" xfId="20262" xr:uid="{00000000-0005-0000-0000-00007A4F0000}"/>
    <cellStyle name="Normal 3 2 2 2 2 3 2 3 4 7 2" xfId="20263" xr:uid="{00000000-0005-0000-0000-00007B4F0000}"/>
    <cellStyle name="Normal 3 2 2 2 2 3 2 3 4 8" xfId="20264" xr:uid="{00000000-0005-0000-0000-00007C4F0000}"/>
    <cellStyle name="Normal 3 2 2 2 2 3 2 3 4 8 2" xfId="20265" xr:uid="{00000000-0005-0000-0000-00007D4F0000}"/>
    <cellStyle name="Normal 3 2 2 2 2 3 2 3 4 9" xfId="20266" xr:uid="{00000000-0005-0000-0000-00007E4F0000}"/>
    <cellStyle name="Normal 3 2 2 2 2 3 2 3 5" xfId="20267" xr:uid="{00000000-0005-0000-0000-00007F4F0000}"/>
    <cellStyle name="Normal 3 2 2 2 2 3 2 3 5 2" xfId="20268" xr:uid="{00000000-0005-0000-0000-0000804F0000}"/>
    <cellStyle name="Normal 3 2 2 2 2 3 2 3 5 2 2" xfId="20269" xr:uid="{00000000-0005-0000-0000-0000814F0000}"/>
    <cellStyle name="Normal 3 2 2 2 2 3 2 3 5 3" xfId="20270" xr:uid="{00000000-0005-0000-0000-0000824F0000}"/>
    <cellStyle name="Normal 3 2 2 2 2 3 2 3 5 3 2" xfId="20271" xr:uid="{00000000-0005-0000-0000-0000834F0000}"/>
    <cellStyle name="Normal 3 2 2 2 2 3 2 3 5 4" xfId="20272" xr:uid="{00000000-0005-0000-0000-0000844F0000}"/>
    <cellStyle name="Normal 3 2 2 2 2 3 2 3 5 4 2" xfId="20273" xr:uid="{00000000-0005-0000-0000-0000854F0000}"/>
    <cellStyle name="Normal 3 2 2 2 2 3 2 3 5 5" xfId="20274" xr:uid="{00000000-0005-0000-0000-0000864F0000}"/>
    <cellStyle name="Normal 3 2 2 2 2 3 2 3 5 6" xfId="20275" xr:uid="{00000000-0005-0000-0000-0000874F0000}"/>
    <cellStyle name="Normal 3 2 2 2 2 3 2 3 6" xfId="20276" xr:uid="{00000000-0005-0000-0000-0000884F0000}"/>
    <cellStyle name="Normal 3 2 2 2 2 3 2 3 6 2" xfId="20277" xr:uid="{00000000-0005-0000-0000-0000894F0000}"/>
    <cellStyle name="Normal 3 2 2 2 2 3 2 3 6 2 2" xfId="20278" xr:uid="{00000000-0005-0000-0000-00008A4F0000}"/>
    <cellStyle name="Normal 3 2 2 2 2 3 2 3 6 3" xfId="20279" xr:uid="{00000000-0005-0000-0000-00008B4F0000}"/>
    <cellStyle name="Normal 3 2 2 2 2 3 2 3 6 3 2" xfId="20280" xr:uid="{00000000-0005-0000-0000-00008C4F0000}"/>
    <cellStyle name="Normal 3 2 2 2 2 3 2 3 6 4" xfId="20281" xr:uid="{00000000-0005-0000-0000-00008D4F0000}"/>
    <cellStyle name="Normal 3 2 2 2 2 3 2 3 6 4 2" xfId="20282" xr:uid="{00000000-0005-0000-0000-00008E4F0000}"/>
    <cellStyle name="Normal 3 2 2 2 2 3 2 3 6 5" xfId="20283" xr:uid="{00000000-0005-0000-0000-00008F4F0000}"/>
    <cellStyle name="Normal 3 2 2 2 2 3 2 3 6 6" xfId="20284" xr:uid="{00000000-0005-0000-0000-0000904F0000}"/>
    <cellStyle name="Normal 3 2 2 2 2 3 2 3 7" xfId="20285" xr:uid="{00000000-0005-0000-0000-0000914F0000}"/>
    <cellStyle name="Normal 3 2 2 2 2 3 2 3 7 2" xfId="20286" xr:uid="{00000000-0005-0000-0000-0000924F0000}"/>
    <cellStyle name="Normal 3 2 2 2 2 3 2 3 7 2 2" xfId="20287" xr:uid="{00000000-0005-0000-0000-0000934F0000}"/>
    <cellStyle name="Normal 3 2 2 2 2 3 2 3 7 3" xfId="20288" xr:uid="{00000000-0005-0000-0000-0000944F0000}"/>
    <cellStyle name="Normal 3 2 2 2 2 3 2 3 7 3 2" xfId="20289" xr:uid="{00000000-0005-0000-0000-0000954F0000}"/>
    <cellStyle name="Normal 3 2 2 2 2 3 2 3 7 4" xfId="20290" xr:uid="{00000000-0005-0000-0000-0000964F0000}"/>
    <cellStyle name="Normal 3 2 2 2 2 3 2 3 7 4 2" xfId="20291" xr:uid="{00000000-0005-0000-0000-0000974F0000}"/>
    <cellStyle name="Normal 3 2 2 2 2 3 2 3 7 5" xfId="20292" xr:uid="{00000000-0005-0000-0000-0000984F0000}"/>
    <cellStyle name="Normal 3 2 2 2 2 3 2 3 7 6" xfId="20293" xr:uid="{00000000-0005-0000-0000-0000994F0000}"/>
    <cellStyle name="Normal 3 2 2 2 2 3 2 3 8" xfId="20294" xr:uid="{00000000-0005-0000-0000-00009A4F0000}"/>
    <cellStyle name="Normal 3 2 2 2 2 3 2 3 8 2" xfId="20295" xr:uid="{00000000-0005-0000-0000-00009B4F0000}"/>
    <cellStyle name="Normal 3 2 2 2 2 3 2 3 8 2 2" xfId="20296" xr:uid="{00000000-0005-0000-0000-00009C4F0000}"/>
    <cellStyle name="Normal 3 2 2 2 2 3 2 3 8 3" xfId="20297" xr:uid="{00000000-0005-0000-0000-00009D4F0000}"/>
    <cellStyle name="Normal 3 2 2 2 2 3 2 3 8 3 2" xfId="20298" xr:uid="{00000000-0005-0000-0000-00009E4F0000}"/>
    <cellStyle name="Normal 3 2 2 2 2 3 2 3 8 4" xfId="20299" xr:uid="{00000000-0005-0000-0000-00009F4F0000}"/>
    <cellStyle name="Normal 3 2 2 2 2 3 2 3 8 5" xfId="20300" xr:uid="{00000000-0005-0000-0000-0000A04F0000}"/>
    <cellStyle name="Normal 3 2 2 2 2 3 2 3 9" xfId="20301" xr:uid="{00000000-0005-0000-0000-0000A14F0000}"/>
    <cellStyle name="Normal 3 2 2 2 2 3 2 3 9 2" xfId="20302" xr:uid="{00000000-0005-0000-0000-0000A24F0000}"/>
    <cellStyle name="Normal 3 2 2 2 2 3 2 4" xfId="20303" xr:uid="{00000000-0005-0000-0000-0000A34F0000}"/>
    <cellStyle name="Normal 3 2 2 2 2 3 2 4 10" xfId="20304" xr:uid="{00000000-0005-0000-0000-0000A44F0000}"/>
    <cellStyle name="Normal 3 2 2 2 2 3 2 4 10 2" xfId="20305" xr:uid="{00000000-0005-0000-0000-0000A54F0000}"/>
    <cellStyle name="Normal 3 2 2 2 2 3 2 4 11" xfId="20306" xr:uid="{00000000-0005-0000-0000-0000A64F0000}"/>
    <cellStyle name="Normal 3 2 2 2 2 3 2 4 12" xfId="20307" xr:uid="{00000000-0005-0000-0000-0000A74F0000}"/>
    <cellStyle name="Normal 3 2 2 2 2 3 2 4 13" xfId="20308" xr:uid="{00000000-0005-0000-0000-0000A84F0000}"/>
    <cellStyle name="Normal 3 2 2 2 2 3 2 4 2" xfId="20309" xr:uid="{00000000-0005-0000-0000-0000A94F0000}"/>
    <cellStyle name="Normal 3 2 2 2 2 3 2 4 2 10" xfId="20310" xr:uid="{00000000-0005-0000-0000-0000AA4F0000}"/>
    <cellStyle name="Normal 3 2 2 2 2 3 2 4 2 11" xfId="20311" xr:uid="{00000000-0005-0000-0000-0000AB4F0000}"/>
    <cellStyle name="Normal 3 2 2 2 2 3 2 4 2 2" xfId="20312" xr:uid="{00000000-0005-0000-0000-0000AC4F0000}"/>
    <cellStyle name="Normal 3 2 2 2 2 3 2 4 2 2 2" xfId="20313" xr:uid="{00000000-0005-0000-0000-0000AD4F0000}"/>
    <cellStyle name="Normal 3 2 2 2 2 3 2 4 2 2 2 2" xfId="20314" xr:uid="{00000000-0005-0000-0000-0000AE4F0000}"/>
    <cellStyle name="Normal 3 2 2 2 2 3 2 4 2 2 3" xfId="20315" xr:uid="{00000000-0005-0000-0000-0000AF4F0000}"/>
    <cellStyle name="Normal 3 2 2 2 2 3 2 4 2 2 3 2" xfId="20316" xr:uid="{00000000-0005-0000-0000-0000B04F0000}"/>
    <cellStyle name="Normal 3 2 2 2 2 3 2 4 2 2 4" xfId="20317" xr:uid="{00000000-0005-0000-0000-0000B14F0000}"/>
    <cellStyle name="Normal 3 2 2 2 2 3 2 4 2 2 4 2" xfId="20318" xr:uid="{00000000-0005-0000-0000-0000B24F0000}"/>
    <cellStyle name="Normal 3 2 2 2 2 3 2 4 2 2 5" xfId="20319" xr:uid="{00000000-0005-0000-0000-0000B34F0000}"/>
    <cellStyle name="Normal 3 2 2 2 2 3 2 4 2 2 6" xfId="20320" xr:uid="{00000000-0005-0000-0000-0000B44F0000}"/>
    <cellStyle name="Normal 3 2 2 2 2 3 2 4 2 3" xfId="20321" xr:uid="{00000000-0005-0000-0000-0000B54F0000}"/>
    <cellStyle name="Normal 3 2 2 2 2 3 2 4 2 3 2" xfId="20322" xr:uid="{00000000-0005-0000-0000-0000B64F0000}"/>
    <cellStyle name="Normal 3 2 2 2 2 3 2 4 2 3 2 2" xfId="20323" xr:uid="{00000000-0005-0000-0000-0000B74F0000}"/>
    <cellStyle name="Normal 3 2 2 2 2 3 2 4 2 3 3" xfId="20324" xr:uid="{00000000-0005-0000-0000-0000B84F0000}"/>
    <cellStyle name="Normal 3 2 2 2 2 3 2 4 2 3 3 2" xfId="20325" xr:uid="{00000000-0005-0000-0000-0000B94F0000}"/>
    <cellStyle name="Normal 3 2 2 2 2 3 2 4 2 3 4" xfId="20326" xr:uid="{00000000-0005-0000-0000-0000BA4F0000}"/>
    <cellStyle name="Normal 3 2 2 2 2 3 2 4 2 3 4 2" xfId="20327" xr:uid="{00000000-0005-0000-0000-0000BB4F0000}"/>
    <cellStyle name="Normal 3 2 2 2 2 3 2 4 2 3 5" xfId="20328" xr:uid="{00000000-0005-0000-0000-0000BC4F0000}"/>
    <cellStyle name="Normal 3 2 2 2 2 3 2 4 2 3 6" xfId="20329" xr:uid="{00000000-0005-0000-0000-0000BD4F0000}"/>
    <cellStyle name="Normal 3 2 2 2 2 3 2 4 2 4" xfId="20330" xr:uid="{00000000-0005-0000-0000-0000BE4F0000}"/>
    <cellStyle name="Normal 3 2 2 2 2 3 2 4 2 4 2" xfId="20331" xr:uid="{00000000-0005-0000-0000-0000BF4F0000}"/>
    <cellStyle name="Normal 3 2 2 2 2 3 2 4 2 4 2 2" xfId="20332" xr:uid="{00000000-0005-0000-0000-0000C04F0000}"/>
    <cellStyle name="Normal 3 2 2 2 2 3 2 4 2 4 3" xfId="20333" xr:uid="{00000000-0005-0000-0000-0000C14F0000}"/>
    <cellStyle name="Normal 3 2 2 2 2 3 2 4 2 4 3 2" xfId="20334" xr:uid="{00000000-0005-0000-0000-0000C24F0000}"/>
    <cellStyle name="Normal 3 2 2 2 2 3 2 4 2 4 4" xfId="20335" xr:uid="{00000000-0005-0000-0000-0000C34F0000}"/>
    <cellStyle name="Normal 3 2 2 2 2 3 2 4 2 4 4 2" xfId="20336" xr:uid="{00000000-0005-0000-0000-0000C44F0000}"/>
    <cellStyle name="Normal 3 2 2 2 2 3 2 4 2 4 5" xfId="20337" xr:uid="{00000000-0005-0000-0000-0000C54F0000}"/>
    <cellStyle name="Normal 3 2 2 2 2 3 2 4 2 4 6" xfId="20338" xr:uid="{00000000-0005-0000-0000-0000C64F0000}"/>
    <cellStyle name="Normal 3 2 2 2 2 3 2 4 2 5" xfId="20339" xr:uid="{00000000-0005-0000-0000-0000C74F0000}"/>
    <cellStyle name="Normal 3 2 2 2 2 3 2 4 2 5 2" xfId="20340" xr:uid="{00000000-0005-0000-0000-0000C84F0000}"/>
    <cellStyle name="Normal 3 2 2 2 2 3 2 4 2 5 2 2" xfId="20341" xr:uid="{00000000-0005-0000-0000-0000C94F0000}"/>
    <cellStyle name="Normal 3 2 2 2 2 3 2 4 2 5 3" xfId="20342" xr:uid="{00000000-0005-0000-0000-0000CA4F0000}"/>
    <cellStyle name="Normal 3 2 2 2 2 3 2 4 2 5 3 2" xfId="20343" xr:uid="{00000000-0005-0000-0000-0000CB4F0000}"/>
    <cellStyle name="Normal 3 2 2 2 2 3 2 4 2 5 4" xfId="20344" xr:uid="{00000000-0005-0000-0000-0000CC4F0000}"/>
    <cellStyle name="Normal 3 2 2 2 2 3 2 4 2 5 5" xfId="20345" xr:uid="{00000000-0005-0000-0000-0000CD4F0000}"/>
    <cellStyle name="Normal 3 2 2 2 2 3 2 4 2 6" xfId="20346" xr:uid="{00000000-0005-0000-0000-0000CE4F0000}"/>
    <cellStyle name="Normal 3 2 2 2 2 3 2 4 2 6 2" xfId="20347" xr:uid="{00000000-0005-0000-0000-0000CF4F0000}"/>
    <cellStyle name="Normal 3 2 2 2 2 3 2 4 2 7" xfId="20348" xr:uid="{00000000-0005-0000-0000-0000D04F0000}"/>
    <cellStyle name="Normal 3 2 2 2 2 3 2 4 2 7 2" xfId="20349" xr:uid="{00000000-0005-0000-0000-0000D14F0000}"/>
    <cellStyle name="Normal 3 2 2 2 2 3 2 4 2 8" xfId="20350" xr:uid="{00000000-0005-0000-0000-0000D24F0000}"/>
    <cellStyle name="Normal 3 2 2 2 2 3 2 4 2 8 2" xfId="20351" xr:uid="{00000000-0005-0000-0000-0000D34F0000}"/>
    <cellStyle name="Normal 3 2 2 2 2 3 2 4 2 9" xfId="20352" xr:uid="{00000000-0005-0000-0000-0000D44F0000}"/>
    <cellStyle name="Normal 3 2 2 2 2 3 2 4 3" xfId="20353" xr:uid="{00000000-0005-0000-0000-0000D54F0000}"/>
    <cellStyle name="Normal 3 2 2 2 2 3 2 4 3 10" xfId="20354" xr:uid="{00000000-0005-0000-0000-0000D64F0000}"/>
    <cellStyle name="Normal 3 2 2 2 2 3 2 4 3 2" xfId="20355" xr:uid="{00000000-0005-0000-0000-0000D74F0000}"/>
    <cellStyle name="Normal 3 2 2 2 2 3 2 4 3 2 2" xfId="20356" xr:uid="{00000000-0005-0000-0000-0000D84F0000}"/>
    <cellStyle name="Normal 3 2 2 2 2 3 2 4 3 2 2 2" xfId="20357" xr:uid="{00000000-0005-0000-0000-0000D94F0000}"/>
    <cellStyle name="Normal 3 2 2 2 2 3 2 4 3 2 3" xfId="20358" xr:uid="{00000000-0005-0000-0000-0000DA4F0000}"/>
    <cellStyle name="Normal 3 2 2 2 2 3 2 4 3 2 3 2" xfId="20359" xr:uid="{00000000-0005-0000-0000-0000DB4F0000}"/>
    <cellStyle name="Normal 3 2 2 2 2 3 2 4 3 2 4" xfId="20360" xr:uid="{00000000-0005-0000-0000-0000DC4F0000}"/>
    <cellStyle name="Normal 3 2 2 2 2 3 2 4 3 2 4 2" xfId="20361" xr:uid="{00000000-0005-0000-0000-0000DD4F0000}"/>
    <cellStyle name="Normal 3 2 2 2 2 3 2 4 3 2 5" xfId="20362" xr:uid="{00000000-0005-0000-0000-0000DE4F0000}"/>
    <cellStyle name="Normal 3 2 2 2 2 3 2 4 3 2 6" xfId="20363" xr:uid="{00000000-0005-0000-0000-0000DF4F0000}"/>
    <cellStyle name="Normal 3 2 2 2 2 3 2 4 3 3" xfId="20364" xr:uid="{00000000-0005-0000-0000-0000E04F0000}"/>
    <cellStyle name="Normal 3 2 2 2 2 3 2 4 3 3 2" xfId="20365" xr:uid="{00000000-0005-0000-0000-0000E14F0000}"/>
    <cellStyle name="Normal 3 2 2 2 2 3 2 4 3 3 2 2" xfId="20366" xr:uid="{00000000-0005-0000-0000-0000E24F0000}"/>
    <cellStyle name="Normal 3 2 2 2 2 3 2 4 3 3 3" xfId="20367" xr:uid="{00000000-0005-0000-0000-0000E34F0000}"/>
    <cellStyle name="Normal 3 2 2 2 2 3 2 4 3 3 3 2" xfId="20368" xr:uid="{00000000-0005-0000-0000-0000E44F0000}"/>
    <cellStyle name="Normal 3 2 2 2 2 3 2 4 3 3 4" xfId="20369" xr:uid="{00000000-0005-0000-0000-0000E54F0000}"/>
    <cellStyle name="Normal 3 2 2 2 2 3 2 4 3 3 4 2" xfId="20370" xr:uid="{00000000-0005-0000-0000-0000E64F0000}"/>
    <cellStyle name="Normal 3 2 2 2 2 3 2 4 3 3 5" xfId="20371" xr:uid="{00000000-0005-0000-0000-0000E74F0000}"/>
    <cellStyle name="Normal 3 2 2 2 2 3 2 4 3 3 6" xfId="20372" xr:uid="{00000000-0005-0000-0000-0000E84F0000}"/>
    <cellStyle name="Normal 3 2 2 2 2 3 2 4 3 4" xfId="20373" xr:uid="{00000000-0005-0000-0000-0000E94F0000}"/>
    <cellStyle name="Normal 3 2 2 2 2 3 2 4 3 4 2" xfId="20374" xr:uid="{00000000-0005-0000-0000-0000EA4F0000}"/>
    <cellStyle name="Normal 3 2 2 2 2 3 2 4 3 4 2 2" xfId="20375" xr:uid="{00000000-0005-0000-0000-0000EB4F0000}"/>
    <cellStyle name="Normal 3 2 2 2 2 3 2 4 3 4 3" xfId="20376" xr:uid="{00000000-0005-0000-0000-0000EC4F0000}"/>
    <cellStyle name="Normal 3 2 2 2 2 3 2 4 3 4 3 2" xfId="20377" xr:uid="{00000000-0005-0000-0000-0000ED4F0000}"/>
    <cellStyle name="Normal 3 2 2 2 2 3 2 4 3 4 4" xfId="20378" xr:uid="{00000000-0005-0000-0000-0000EE4F0000}"/>
    <cellStyle name="Normal 3 2 2 2 2 3 2 4 3 4 4 2" xfId="20379" xr:uid="{00000000-0005-0000-0000-0000EF4F0000}"/>
    <cellStyle name="Normal 3 2 2 2 2 3 2 4 3 4 5" xfId="20380" xr:uid="{00000000-0005-0000-0000-0000F04F0000}"/>
    <cellStyle name="Normal 3 2 2 2 2 3 2 4 3 4 6" xfId="20381" xr:uid="{00000000-0005-0000-0000-0000F14F0000}"/>
    <cellStyle name="Normal 3 2 2 2 2 3 2 4 3 5" xfId="20382" xr:uid="{00000000-0005-0000-0000-0000F24F0000}"/>
    <cellStyle name="Normal 3 2 2 2 2 3 2 4 3 5 2" xfId="20383" xr:uid="{00000000-0005-0000-0000-0000F34F0000}"/>
    <cellStyle name="Normal 3 2 2 2 2 3 2 4 3 5 2 2" xfId="20384" xr:uid="{00000000-0005-0000-0000-0000F44F0000}"/>
    <cellStyle name="Normal 3 2 2 2 2 3 2 4 3 5 3" xfId="20385" xr:uid="{00000000-0005-0000-0000-0000F54F0000}"/>
    <cellStyle name="Normal 3 2 2 2 2 3 2 4 3 5 3 2" xfId="20386" xr:uid="{00000000-0005-0000-0000-0000F64F0000}"/>
    <cellStyle name="Normal 3 2 2 2 2 3 2 4 3 5 4" xfId="20387" xr:uid="{00000000-0005-0000-0000-0000F74F0000}"/>
    <cellStyle name="Normal 3 2 2 2 2 3 2 4 3 5 5" xfId="20388" xr:uid="{00000000-0005-0000-0000-0000F84F0000}"/>
    <cellStyle name="Normal 3 2 2 2 2 3 2 4 3 6" xfId="20389" xr:uid="{00000000-0005-0000-0000-0000F94F0000}"/>
    <cellStyle name="Normal 3 2 2 2 2 3 2 4 3 6 2" xfId="20390" xr:uid="{00000000-0005-0000-0000-0000FA4F0000}"/>
    <cellStyle name="Normal 3 2 2 2 2 3 2 4 3 7" xfId="20391" xr:uid="{00000000-0005-0000-0000-0000FB4F0000}"/>
    <cellStyle name="Normal 3 2 2 2 2 3 2 4 3 7 2" xfId="20392" xr:uid="{00000000-0005-0000-0000-0000FC4F0000}"/>
    <cellStyle name="Normal 3 2 2 2 2 3 2 4 3 8" xfId="20393" xr:uid="{00000000-0005-0000-0000-0000FD4F0000}"/>
    <cellStyle name="Normal 3 2 2 2 2 3 2 4 3 8 2" xfId="20394" xr:uid="{00000000-0005-0000-0000-0000FE4F0000}"/>
    <cellStyle name="Normal 3 2 2 2 2 3 2 4 3 9" xfId="20395" xr:uid="{00000000-0005-0000-0000-0000FF4F0000}"/>
    <cellStyle name="Normal 3 2 2 2 2 3 2 4 4" xfId="20396" xr:uid="{00000000-0005-0000-0000-000000500000}"/>
    <cellStyle name="Normal 3 2 2 2 2 3 2 4 4 2" xfId="20397" xr:uid="{00000000-0005-0000-0000-000001500000}"/>
    <cellStyle name="Normal 3 2 2 2 2 3 2 4 4 2 2" xfId="20398" xr:uid="{00000000-0005-0000-0000-000002500000}"/>
    <cellStyle name="Normal 3 2 2 2 2 3 2 4 4 3" xfId="20399" xr:uid="{00000000-0005-0000-0000-000003500000}"/>
    <cellStyle name="Normal 3 2 2 2 2 3 2 4 4 3 2" xfId="20400" xr:uid="{00000000-0005-0000-0000-000004500000}"/>
    <cellStyle name="Normal 3 2 2 2 2 3 2 4 4 4" xfId="20401" xr:uid="{00000000-0005-0000-0000-000005500000}"/>
    <cellStyle name="Normal 3 2 2 2 2 3 2 4 4 4 2" xfId="20402" xr:uid="{00000000-0005-0000-0000-000006500000}"/>
    <cellStyle name="Normal 3 2 2 2 2 3 2 4 4 5" xfId="20403" xr:uid="{00000000-0005-0000-0000-000007500000}"/>
    <cellStyle name="Normal 3 2 2 2 2 3 2 4 4 6" xfId="20404" xr:uid="{00000000-0005-0000-0000-000008500000}"/>
    <cellStyle name="Normal 3 2 2 2 2 3 2 4 5" xfId="20405" xr:uid="{00000000-0005-0000-0000-000009500000}"/>
    <cellStyle name="Normal 3 2 2 2 2 3 2 4 5 2" xfId="20406" xr:uid="{00000000-0005-0000-0000-00000A500000}"/>
    <cellStyle name="Normal 3 2 2 2 2 3 2 4 5 2 2" xfId="20407" xr:uid="{00000000-0005-0000-0000-00000B500000}"/>
    <cellStyle name="Normal 3 2 2 2 2 3 2 4 5 3" xfId="20408" xr:uid="{00000000-0005-0000-0000-00000C500000}"/>
    <cellStyle name="Normal 3 2 2 2 2 3 2 4 5 3 2" xfId="20409" xr:uid="{00000000-0005-0000-0000-00000D500000}"/>
    <cellStyle name="Normal 3 2 2 2 2 3 2 4 5 4" xfId="20410" xr:uid="{00000000-0005-0000-0000-00000E500000}"/>
    <cellStyle name="Normal 3 2 2 2 2 3 2 4 5 4 2" xfId="20411" xr:uid="{00000000-0005-0000-0000-00000F500000}"/>
    <cellStyle name="Normal 3 2 2 2 2 3 2 4 5 5" xfId="20412" xr:uid="{00000000-0005-0000-0000-000010500000}"/>
    <cellStyle name="Normal 3 2 2 2 2 3 2 4 5 6" xfId="20413" xr:uid="{00000000-0005-0000-0000-000011500000}"/>
    <cellStyle name="Normal 3 2 2 2 2 3 2 4 6" xfId="20414" xr:uid="{00000000-0005-0000-0000-000012500000}"/>
    <cellStyle name="Normal 3 2 2 2 2 3 2 4 6 2" xfId="20415" xr:uid="{00000000-0005-0000-0000-000013500000}"/>
    <cellStyle name="Normal 3 2 2 2 2 3 2 4 6 2 2" xfId="20416" xr:uid="{00000000-0005-0000-0000-000014500000}"/>
    <cellStyle name="Normal 3 2 2 2 2 3 2 4 6 3" xfId="20417" xr:uid="{00000000-0005-0000-0000-000015500000}"/>
    <cellStyle name="Normal 3 2 2 2 2 3 2 4 6 3 2" xfId="20418" xr:uid="{00000000-0005-0000-0000-000016500000}"/>
    <cellStyle name="Normal 3 2 2 2 2 3 2 4 6 4" xfId="20419" xr:uid="{00000000-0005-0000-0000-000017500000}"/>
    <cellStyle name="Normal 3 2 2 2 2 3 2 4 6 4 2" xfId="20420" xr:uid="{00000000-0005-0000-0000-000018500000}"/>
    <cellStyle name="Normal 3 2 2 2 2 3 2 4 6 5" xfId="20421" xr:uid="{00000000-0005-0000-0000-000019500000}"/>
    <cellStyle name="Normal 3 2 2 2 2 3 2 4 6 6" xfId="20422" xr:uid="{00000000-0005-0000-0000-00001A500000}"/>
    <cellStyle name="Normal 3 2 2 2 2 3 2 4 7" xfId="20423" xr:uid="{00000000-0005-0000-0000-00001B500000}"/>
    <cellStyle name="Normal 3 2 2 2 2 3 2 4 7 2" xfId="20424" xr:uid="{00000000-0005-0000-0000-00001C500000}"/>
    <cellStyle name="Normal 3 2 2 2 2 3 2 4 7 2 2" xfId="20425" xr:uid="{00000000-0005-0000-0000-00001D500000}"/>
    <cellStyle name="Normal 3 2 2 2 2 3 2 4 7 3" xfId="20426" xr:uid="{00000000-0005-0000-0000-00001E500000}"/>
    <cellStyle name="Normal 3 2 2 2 2 3 2 4 7 3 2" xfId="20427" xr:uid="{00000000-0005-0000-0000-00001F500000}"/>
    <cellStyle name="Normal 3 2 2 2 2 3 2 4 7 4" xfId="20428" xr:uid="{00000000-0005-0000-0000-000020500000}"/>
    <cellStyle name="Normal 3 2 2 2 2 3 2 4 7 5" xfId="20429" xr:uid="{00000000-0005-0000-0000-000021500000}"/>
    <cellStyle name="Normal 3 2 2 2 2 3 2 4 8" xfId="20430" xr:uid="{00000000-0005-0000-0000-000022500000}"/>
    <cellStyle name="Normal 3 2 2 2 2 3 2 4 8 2" xfId="20431" xr:uid="{00000000-0005-0000-0000-000023500000}"/>
    <cellStyle name="Normal 3 2 2 2 2 3 2 4 9" xfId="20432" xr:uid="{00000000-0005-0000-0000-000024500000}"/>
    <cellStyle name="Normal 3 2 2 2 2 3 2 4 9 2" xfId="20433" xr:uid="{00000000-0005-0000-0000-000025500000}"/>
    <cellStyle name="Normal 3 2 2 2 2 3 2 5" xfId="20434" xr:uid="{00000000-0005-0000-0000-000026500000}"/>
    <cellStyle name="Normal 3 2 2 2 2 3 2 5 10" xfId="20435" xr:uid="{00000000-0005-0000-0000-000027500000}"/>
    <cellStyle name="Normal 3 2 2 2 2 3 2 5 11" xfId="20436" xr:uid="{00000000-0005-0000-0000-000028500000}"/>
    <cellStyle name="Normal 3 2 2 2 2 3 2 5 12" xfId="20437" xr:uid="{00000000-0005-0000-0000-000029500000}"/>
    <cellStyle name="Normal 3 2 2 2 2 3 2 5 2" xfId="20438" xr:uid="{00000000-0005-0000-0000-00002A500000}"/>
    <cellStyle name="Normal 3 2 2 2 2 3 2 5 2 2" xfId="20439" xr:uid="{00000000-0005-0000-0000-00002B500000}"/>
    <cellStyle name="Normal 3 2 2 2 2 3 2 5 2 2 2" xfId="20440" xr:uid="{00000000-0005-0000-0000-00002C500000}"/>
    <cellStyle name="Normal 3 2 2 2 2 3 2 5 2 3" xfId="20441" xr:uid="{00000000-0005-0000-0000-00002D500000}"/>
    <cellStyle name="Normal 3 2 2 2 2 3 2 5 2 3 2" xfId="20442" xr:uid="{00000000-0005-0000-0000-00002E500000}"/>
    <cellStyle name="Normal 3 2 2 2 2 3 2 5 2 4" xfId="20443" xr:uid="{00000000-0005-0000-0000-00002F500000}"/>
    <cellStyle name="Normal 3 2 2 2 2 3 2 5 2 4 2" xfId="20444" xr:uid="{00000000-0005-0000-0000-000030500000}"/>
    <cellStyle name="Normal 3 2 2 2 2 3 2 5 2 5" xfId="20445" xr:uid="{00000000-0005-0000-0000-000031500000}"/>
    <cellStyle name="Normal 3 2 2 2 2 3 2 5 2 6" xfId="20446" xr:uid="{00000000-0005-0000-0000-000032500000}"/>
    <cellStyle name="Normal 3 2 2 2 2 3 2 5 3" xfId="20447" xr:uid="{00000000-0005-0000-0000-000033500000}"/>
    <cellStyle name="Normal 3 2 2 2 2 3 2 5 3 2" xfId="20448" xr:uid="{00000000-0005-0000-0000-000034500000}"/>
    <cellStyle name="Normal 3 2 2 2 2 3 2 5 3 2 2" xfId="20449" xr:uid="{00000000-0005-0000-0000-000035500000}"/>
    <cellStyle name="Normal 3 2 2 2 2 3 2 5 3 3" xfId="20450" xr:uid="{00000000-0005-0000-0000-000036500000}"/>
    <cellStyle name="Normal 3 2 2 2 2 3 2 5 3 3 2" xfId="20451" xr:uid="{00000000-0005-0000-0000-000037500000}"/>
    <cellStyle name="Normal 3 2 2 2 2 3 2 5 3 4" xfId="20452" xr:uid="{00000000-0005-0000-0000-000038500000}"/>
    <cellStyle name="Normal 3 2 2 2 2 3 2 5 3 4 2" xfId="20453" xr:uid="{00000000-0005-0000-0000-000039500000}"/>
    <cellStyle name="Normal 3 2 2 2 2 3 2 5 3 5" xfId="20454" xr:uid="{00000000-0005-0000-0000-00003A500000}"/>
    <cellStyle name="Normal 3 2 2 2 2 3 2 5 3 6" xfId="20455" xr:uid="{00000000-0005-0000-0000-00003B500000}"/>
    <cellStyle name="Normal 3 2 2 2 2 3 2 5 4" xfId="20456" xr:uid="{00000000-0005-0000-0000-00003C500000}"/>
    <cellStyle name="Normal 3 2 2 2 2 3 2 5 4 2" xfId="20457" xr:uid="{00000000-0005-0000-0000-00003D500000}"/>
    <cellStyle name="Normal 3 2 2 2 2 3 2 5 4 2 2" xfId="20458" xr:uid="{00000000-0005-0000-0000-00003E500000}"/>
    <cellStyle name="Normal 3 2 2 2 2 3 2 5 4 3" xfId="20459" xr:uid="{00000000-0005-0000-0000-00003F500000}"/>
    <cellStyle name="Normal 3 2 2 2 2 3 2 5 4 3 2" xfId="20460" xr:uid="{00000000-0005-0000-0000-000040500000}"/>
    <cellStyle name="Normal 3 2 2 2 2 3 2 5 4 4" xfId="20461" xr:uid="{00000000-0005-0000-0000-000041500000}"/>
    <cellStyle name="Normal 3 2 2 2 2 3 2 5 4 4 2" xfId="20462" xr:uid="{00000000-0005-0000-0000-000042500000}"/>
    <cellStyle name="Normal 3 2 2 2 2 3 2 5 4 5" xfId="20463" xr:uid="{00000000-0005-0000-0000-000043500000}"/>
    <cellStyle name="Normal 3 2 2 2 2 3 2 5 4 6" xfId="20464" xr:uid="{00000000-0005-0000-0000-000044500000}"/>
    <cellStyle name="Normal 3 2 2 2 2 3 2 5 5" xfId="20465" xr:uid="{00000000-0005-0000-0000-000045500000}"/>
    <cellStyle name="Normal 3 2 2 2 2 3 2 5 5 2" xfId="20466" xr:uid="{00000000-0005-0000-0000-000046500000}"/>
    <cellStyle name="Normal 3 2 2 2 2 3 2 5 5 2 2" xfId="20467" xr:uid="{00000000-0005-0000-0000-000047500000}"/>
    <cellStyle name="Normal 3 2 2 2 2 3 2 5 5 3" xfId="20468" xr:uid="{00000000-0005-0000-0000-000048500000}"/>
    <cellStyle name="Normal 3 2 2 2 2 3 2 5 5 3 2" xfId="20469" xr:uid="{00000000-0005-0000-0000-000049500000}"/>
    <cellStyle name="Normal 3 2 2 2 2 3 2 5 5 4" xfId="20470" xr:uid="{00000000-0005-0000-0000-00004A500000}"/>
    <cellStyle name="Normal 3 2 2 2 2 3 2 5 5 4 2" xfId="20471" xr:uid="{00000000-0005-0000-0000-00004B500000}"/>
    <cellStyle name="Normal 3 2 2 2 2 3 2 5 5 5" xfId="20472" xr:uid="{00000000-0005-0000-0000-00004C500000}"/>
    <cellStyle name="Normal 3 2 2 2 2 3 2 5 5 6" xfId="20473" xr:uid="{00000000-0005-0000-0000-00004D500000}"/>
    <cellStyle name="Normal 3 2 2 2 2 3 2 5 6" xfId="20474" xr:uid="{00000000-0005-0000-0000-00004E500000}"/>
    <cellStyle name="Normal 3 2 2 2 2 3 2 5 6 2" xfId="20475" xr:uid="{00000000-0005-0000-0000-00004F500000}"/>
    <cellStyle name="Normal 3 2 2 2 2 3 2 5 6 2 2" xfId="20476" xr:uid="{00000000-0005-0000-0000-000050500000}"/>
    <cellStyle name="Normal 3 2 2 2 2 3 2 5 6 3" xfId="20477" xr:uid="{00000000-0005-0000-0000-000051500000}"/>
    <cellStyle name="Normal 3 2 2 2 2 3 2 5 6 3 2" xfId="20478" xr:uid="{00000000-0005-0000-0000-000052500000}"/>
    <cellStyle name="Normal 3 2 2 2 2 3 2 5 6 4" xfId="20479" xr:uid="{00000000-0005-0000-0000-000053500000}"/>
    <cellStyle name="Normal 3 2 2 2 2 3 2 5 6 5" xfId="20480" xr:uid="{00000000-0005-0000-0000-000054500000}"/>
    <cellStyle name="Normal 3 2 2 2 2 3 2 5 7" xfId="20481" xr:uid="{00000000-0005-0000-0000-000055500000}"/>
    <cellStyle name="Normal 3 2 2 2 2 3 2 5 7 2" xfId="20482" xr:uid="{00000000-0005-0000-0000-000056500000}"/>
    <cellStyle name="Normal 3 2 2 2 2 3 2 5 8" xfId="20483" xr:uid="{00000000-0005-0000-0000-000057500000}"/>
    <cellStyle name="Normal 3 2 2 2 2 3 2 5 8 2" xfId="20484" xr:uid="{00000000-0005-0000-0000-000058500000}"/>
    <cellStyle name="Normal 3 2 2 2 2 3 2 5 9" xfId="20485" xr:uid="{00000000-0005-0000-0000-000059500000}"/>
    <cellStyle name="Normal 3 2 2 2 2 3 2 5 9 2" xfId="20486" xr:uid="{00000000-0005-0000-0000-00005A500000}"/>
    <cellStyle name="Normal 3 2 2 2 2 3 2 6" xfId="20487" xr:uid="{00000000-0005-0000-0000-00005B500000}"/>
    <cellStyle name="Normal 3 2 2 2 2 3 2 6 10" xfId="20488" xr:uid="{00000000-0005-0000-0000-00005C500000}"/>
    <cellStyle name="Normal 3 2 2 2 2 3 2 6 2" xfId="20489" xr:uid="{00000000-0005-0000-0000-00005D500000}"/>
    <cellStyle name="Normal 3 2 2 2 2 3 2 6 2 2" xfId="20490" xr:uid="{00000000-0005-0000-0000-00005E500000}"/>
    <cellStyle name="Normal 3 2 2 2 2 3 2 6 2 2 2" xfId="20491" xr:uid="{00000000-0005-0000-0000-00005F500000}"/>
    <cellStyle name="Normal 3 2 2 2 2 3 2 6 2 3" xfId="20492" xr:uid="{00000000-0005-0000-0000-000060500000}"/>
    <cellStyle name="Normal 3 2 2 2 2 3 2 6 2 3 2" xfId="20493" xr:uid="{00000000-0005-0000-0000-000061500000}"/>
    <cellStyle name="Normal 3 2 2 2 2 3 2 6 2 4" xfId="20494" xr:uid="{00000000-0005-0000-0000-000062500000}"/>
    <cellStyle name="Normal 3 2 2 2 2 3 2 6 2 4 2" xfId="20495" xr:uid="{00000000-0005-0000-0000-000063500000}"/>
    <cellStyle name="Normal 3 2 2 2 2 3 2 6 2 5" xfId="20496" xr:uid="{00000000-0005-0000-0000-000064500000}"/>
    <cellStyle name="Normal 3 2 2 2 2 3 2 6 2 6" xfId="20497" xr:uid="{00000000-0005-0000-0000-000065500000}"/>
    <cellStyle name="Normal 3 2 2 2 2 3 2 6 3" xfId="20498" xr:uid="{00000000-0005-0000-0000-000066500000}"/>
    <cellStyle name="Normal 3 2 2 2 2 3 2 6 3 2" xfId="20499" xr:uid="{00000000-0005-0000-0000-000067500000}"/>
    <cellStyle name="Normal 3 2 2 2 2 3 2 6 3 2 2" xfId="20500" xr:uid="{00000000-0005-0000-0000-000068500000}"/>
    <cellStyle name="Normal 3 2 2 2 2 3 2 6 3 3" xfId="20501" xr:uid="{00000000-0005-0000-0000-000069500000}"/>
    <cellStyle name="Normal 3 2 2 2 2 3 2 6 3 3 2" xfId="20502" xr:uid="{00000000-0005-0000-0000-00006A500000}"/>
    <cellStyle name="Normal 3 2 2 2 2 3 2 6 3 4" xfId="20503" xr:uid="{00000000-0005-0000-0000-00006B500000}"/>
    <cellStyle name="Normal 3 2 2 2 2 3 2 6 3 4 2" xfId="20504" xr:uid="{00000000-0005-0000-0000-00006C500000}"/>
    <cellStyle name="Normal 3 2 2 2 2 3 2 6 3 5" xfId="20505" xr:uid="{00000000-0005-0000-0000-00006D500000}"/>
    <cellStyle name="Normal 3 2 2 2 2 3 2 6 3 6" xfId="20506" xr:uid="{00000000-0005-0000-0000-00006E500000}"/>
    <cellStyle name="Normal 3 2 2 2 2 3 2 6 4" xfId="20507" xr:uid="{00000000-0005-0000-0000-00006F500000}"/>
    <cellStyle name="Normal 3 2 2 2 2 3 2 6 4 2" xfId="20508" xr:uid="{00000000-0005-0000-0000-000070500000}"/>
    <cellStyle name="Normal 3 2 2 2 2 3 2 6 4 2 2" xfId="20509" xr:uid="{00000000-0005-0000-0000-000071500000}"/>
    <cellStyle name="Normal 3 2 2 2 2 3 2 6 4 3" xfId="20510" xr:uid="{00000000-0005-0000-0000-000072500000}"/>
    <cellStyle name="Normal 3 2 2 2 2 3 2 6 4 3 2" xfId="20511" xr:uid="{00000000-0005-0000-0000-000073500000}"/>
    <cellStyle name="Normal 3 2 2 2 2 3 2 6 4 4" xfId="20512" xr:uid="{00000000-0005-0000-0000-000074500000}"/>
    <cellStyle name="Normal 3 2 2 2 2 3 2 6 4 4 2" xfId="20513" xr:uid="{00000000-0005-0000-0000-000075500000}"/>
    <cellStyle name="Normal 3 2 2 2 2 3 2 6 4 5" xfId="20514" xr:uid="{00000000-0005-0000-0000-000076500000}"/>
    <cellStyle name="Normal 3 2 2 2 2 3 2 6 4 6" xfId="20515" xr:uid="{00000000-0005-0000-0000-000077500000}"/>
    <cellStyle name="Normal 3 2 2 2 2 3 2 6 5" xfId="20516" xr:uid="{00000000-0005-0000-0000-000078500000}"/>
    <cellStyle name="Normal 3 2 2 2 2 3 2 6 5 2" xfId="20517" xr:uid="{00000000-0005-0000-0000-000079500000}"/>
    <cellStyle name="Normal 3 2 2 2 2 3 2 6 5 2 2" xfId="20518" xr:uid="{00000000-0005-0000-0000-00007A500000}"/>
    <cellStyle name="Normal 3 2 2 2 2 3 2 6 5 3" xfId="20519" xr:uid="{00000000-0005-0000-0000-00007B500000}"/>
    <cellStyle name="Normal 3 2 2 2 2 3 2 6 5 3 2" xfId="20520" xr:uid="{00000000-0005-0000-0000-00007C500000}"/>
    <cellStyle name="Normal 3 2 2 2 2 3 2 6 5 4" xfId="20521" xr:uid="{00000000-0005-0000-0000-00007D500000}"/>
    <cellStyle name="Normal 3 2 2 2 2 3 2 6 5 5" xfId="20522" xr:uid="{00000000-0005-0000-0000-00007E500000}"/>
    <cellStyle name="Normal 3 2 2 2 2 3 2 6 6" xfId="20523" xr:uid="{00000000-0005-0000-0000-00007F500000}"/>
    <cellStyle name="Normal 3 2 2 2 2 3 2 6 6 2" xfId="20524" xr:uid="{00000000-0005-0000-0000-000080500000}"/>
    <cellStyle name="Normal 3 2 2 2 2 3 2 6 7" xfId="20525" xr:uid="{00000000-0005-0000-0000-000081500000}"/>
    <cellStyle name="Normal 3 2 2 2 2 3 2 6 7 2" xfId="20526" xr:uid="{00000000-0005-0000-0000-000082500000}"/>
    <cellStyle name="Normal 3 2 2 2 2 3 2 6 8" xfId="20527" xr:uid="{00000000-0005-0000-0000-000083500000}"/>
    <cellStyle name="Normal 3 2 2 2 2 3 2 6 8 2" xfId="20528" xr:uid="{00000000-0005-0000-0000-000084500000}"/>
    <cellStyle name="Normal 3 2 2 2 2 3 2 6 9" xfId="20529" xr:uid="{00000000-0005-0000-0000-000085500000}"/>
    <cellStyle name="Normal 3 2 2 2 2 3 2 7" xfId="20530" xr:uid="{00000000-0005-0000-0000-000086500000}"/>
    <cellStyle name="Normal 3 2 2 2 2 3 2 7 10" xfId="20531" xr:uid="{00000000-0005-0000-0000-000087500000}"/>
    <cellStyle name="Normal 3 2 2 2 2 3 2 7 2" xfId="20532" xr:uid="{00000000-0005-0000-0000-000088500000}"/>
    <cellStyle name="Normal 3 2 2 2 2 3 2 7 2 2" xfId="20533" xr:uid="{00000000-0005-0000-0000-000089500000}"/>
    <cellStyle name="Normal 3 2 2 2 2 3 2 7 2 2 2" xfId="20534" xr:uid="{00000000-0005-0000-0000-00008A500000}"/>
    <cellStyle name="Normal 3 2 2 2 2 3 2 7 2 3" xfId="20535" xr:uid="{00000000-0005-0000-0000-00008B500000}"/>
    <cellStyle name="Normal 3 2 2 2 2 3 2 7 2 3 2" xfId="20536" xr:uid="{00000000-0005-0000-0000-00008C500000}"/>
    <cellStyle name="Normal 3 2 2 2 2 3 2 7 2 4" xfId="20537" xr:uid="{00000000-0005-0000-0000-00008D500000}"/>
    <cellStyle name="Normal 3 2 2 2 2 3 2 7 2 4 2" xfId="20538" xr:uid="{00000000-0005-0000-0000-00008E500000}"/>
    <cellStyle name="Normal 3 2 2 2 2 3 2 7 2 5" xfId="20539" xr:uid="{00000000-0005-0000-0000-00008F500000}"/>
    <cellStyle name="Normal 3 2 2 2 2 3 2 7 2 6" xfId="20540" xr:uid="{00000000-0005-0000-0000-000090500000}"/>
    <cellStyle name="Normal 3 2 2 2 2 3 2 7 3" xfId="20541" xr:uid="{00000000-0005-0000-0000-000091500000}"/>
    <cellStyle name="Normal 3 2 2 2 2 3 2 7 3 2" xfId="20542" xr:uid="{00000000-0005-0000-0000-000092500000}"/>
    <cellStyle name="Normal 3 2 2 2 2 3 2 7 3 2 2" xfId="20543" xr:uid="{00000000-0005-0000-0000-000093500000}"/>
    <cellStyle name="Normal 3 2 2 2 2 3 2 7 3 3" xfId="20544" xr:uid="{00000000-0005-0000-0000-000094500000}"/>
    <cellStyle name="Normal 3 2 2 2 2 3 2 7 3 3 2" xfId="20545" xr:uid="{00000000-0005-0000-0000-000095500000}"/>
    <cellStyle name="Normal 3 2 2 2 2 3 2 7 3 4" xfId="20546" xr:uid="{00000000-0005-0000-0000-000096500000}"/>
    <cellStyle name="Normal 3 2 2 2 2 3 2 7 3 4 2" xfId="20547" xr:uid="{00000000-0005-0000-0000-000097500000}"/>
    <cellStyle name="Normal 3 2 2 2 2 3 2 7 3 5" xfId="20548" xr:uid="{00000000-0005-0000-0000-000098500000}"/>
    <cellStyle name="Normal 3 2 2 2 2 3 2 7 3 6" xfId="20549" xr:uid="{00000000-0005-0000-0000-000099500000}"/>
    <cellStyle name="Normal 3 2 2 2 2 3 2 7 4" xfId="20550" xr:uid="{00000000-0005-0000-0000-00009A500000}"/>
    <cellStyle name="Normal 3 2 2 2 2 3 2 7 4 2" xfId="20551" xr:uid="{00000000-0005-0000-0000-00009B500000}"/>
    <cellStyle name="Normal 3 2 2 2 2 3 2 7 4 2 2" xfId="20552" xr:uid="{00000000-0005-0000-0000-00009C500000}"/>
    <cellStyle name="Normal 3 2 2 2 2 3 2 7 4 3" xfId="20553" xr:uid="{00000000-0005-0000-0000-00009D500000}"/>
    <cellStyle name="Normal 3 2 2 2 2 3 2 7 4 3 2" xfId="20554" xr:uid="{00000000-0005-0000-0000-00009E500000}"/>
    <cellStyle name="Normal 3 2 2 2 2 3 2 7 4 4" xfId="20555" xr:uid="{00000000-0005-0000-0000-00009F500000}"/>
    <cellStyle name="Normal 3 2 2 2 2 3 2 7 4 4 2" xfId="20556" xr:uid="{00000000-0005-0000-0000-0000A0500000}"/>
    <cellStyle name="Normal 3 2 2 2 2 3 2 7 4 5" xfId="20557" xr:uid="{00000000-0005-0000-0000-0000A1500000}"/>
    <cellStyle name="Normal 3 2 2 2 2 3 2 7 4 6" xfId="20558" xr:uid="{00000000-0005-0000-0000-0000A2500000}"/>
    <cellStyle name="Normal 3 2 2 2 2 3 2 7 5" xfId="20559" xr:uid="{00000000-0005-0000-0000-0000A3500000}"/>
    <cellStyle name="Normal 3 2 2 2 2 3 2 7 5 2" xfId="20560" xr:uid="{00000000-0005-0000-0000-0000A4500000}"/>
    <cellStyle name="Normal 3 2 2 2 2 3 2 7 5 2 2" xfId="20561" xr:uid="{00000000-0005-0000-0000-0000A5500000}"/>
    <cellStyle name="Normal 3 2 2 2 2 3 2 7 5 3" xfId="20562" xr:uid="{00000000-0005-0000-0000-0000A6500000}"/>
    <cellStyle name="Normal 3 2 2 2 2 3 2 7 5 3 2" xfId="20563" xr:uid="{00000000-0005-0000-0000-0000A7500000}"/>
    <cellStyle name="Normal 3 2 2 2 2 3 2 7 5 4" xfId="20564" xr:uid="{00000000-0005-0000-0000-0000A8500000}"/>
    <cellStyle name="Normal 3 2 2 2 2 3 2 7 5 5" xfId="20565" xr:uid="{00000000-0005-0000-0000-0000A9500000}"/>
    <cellStyle name="Normal 3 2 2 2 2 3 2 7 6" xfId="20566" xr:uid="{00000000-0005-0000-0000-0000AA500000}"/>
    <cellStyle name="Normal 3 2 2 2 2 3 2 7 6 2" xfId="20567" xr:uid="{00000000-0005-0000-0000-0000AB500000}"/>
    <cellStyle name="Normal 3 2 2 2 2 3 2 7 7" xfId="20568" xr:uid="{00000000-0005-0000-0000-0000AC500000}"/>
    <cellStyle name="Normal 3 2 2 2 2 3 2 7 7 2" xfId="20569" xr:uid="{00000000-0005-0000-0000-0000AD500000}"/>
    <cellStyle name="Normal 3 2 2 2 2 3 2 7 8" xfId="20570" xr:uid="{00000000-0005-0000-0000-0000AE500000}"/>
    <cellStyle name="Normal 3 2 2 2 2 3 2 7 8 2" xfId="20571" xr:uid="{00000000-0005-0000-0000-0000AF500000}"/>
    <cellStyle name="Normal 3 2 2 2 2 3 2 7 9" xfId="20572" xr:uid="{00000000-0005-0000-0000-0000B0500000}"/>
    <cellStyle name="Normal 3 2 2 2 2 3 2 8" xfId="20573" xr:uid="{00000000-0005-0000-0000-0000B1500000}"/>
    <cellStyle name="Normal 3 2 2 2 2 3 2 8 2" xfId="20574" xr:uid="{00000000-0005-0000-0000-0000B2500000}"/>
    <cellStyle name="Normal 3 2 2 2 2 3 2 8 2 2" xfId="20575" xr:uid="{00000000-0005-0000-0000-0000B3500000}"/>
    <cellStyle name="Normal 3 2 2 2 2 3 2 8 3" xfId="20576" xr:uid="{00000000-0005-0000-0000-0000B4500000}"/>
    <cellStyle name="Normal 3 2 2 2 2 3 2 8 3 2" xfId="20577" xr:uid="{00000000-0005-0000-0000-0000B5500000}"/>
    <cellStyle name="Normal 3 2 2 2 2 3 2 8 4" xfId="20578" xr:uid="{00000000-0005-0000-0000-0000B6500000}"/>
    <cellStyle name="Normal 3 2 2 2 2 3 2 8 4 2" xfId="20579" xr:uid="{00000000-0005-0000-0000-0000B7500000}"/>
    <cellStyle name="Normal 3 2 2 2 2 3 2 8 5" xfId="20580" xr:uid="{00000000-0005-0000-0000-0000B8500000}"/>
    <cellStyle name="Normal 3 2 2 2 2 3 2 8 6" xfId="20581" xr:uid="{00000000-0005-0000-0000-0000B9500000}"/>
    <cellStyle name="Normal 3 2 2 2 2 3 2 9" xfId="20582" xr:uid="{00000000-0005-0000-0000-0000BA500000}"/>
    <cellStyle name="Normal 3 2 2 2 2 3 2 9 2" xfId="20583" xr:uid="{00000000-0005-0000-0000-0000BB500000}"/>
    <cellStyle name="Normal 3 2 2 2 2 3 2 9 2 2" xfId="20584" xr:uid="{00000000-0005-0000-0000-0000BC500000}"/>
    <cellStyle name="Normal 3 2 2 2 2 3 2 9 3" xfId="20585" xr:uid="{00000000-0005-0000-0000-0000BD500000}"/>
    <cellStyle name="Normal 3 2 2 2 2 3 2 9 3 2" xfId="20586" xr:uid="{00000000-0005-0000-0000-0000BE500000}"/>
    <cellStyle name="Normal 3 2 2 2 2 3 2 9 4" xfId="20587" xr:uid="{00000000-0005-0000-0000-0000BF500000}"/>
    <cellStyle name="Normal 3 2 2 2 2 3 2 9 4 2" xfId="20588" xr:uid="{00000000-0005-0000-0000-0000C0500000}"/>
    <cellStyle name="Normal 3 2 2 2 2 3 2 9 5" xfId="20589" xr:uid="{00000000-0005-0000-0000-0000C1500000}"/>
    <cellStyle name="Normal 3 2 2 2 2 3 2 9 6" xfId="20590" xr:uid="{00000000-0005-0000-0000-0000C2500000}"/>
    <cellStyle name="Normal 3 2 2 2 2 3 3" xfId="20591" xr:uid="{00000000-0005-0000-0000-0000C3500000}"/>
    <cellStyle name="Normal 3 2 2 2 2 3 3 10" xfId="20592" xr:uid="{00000000-0005-0000-0000-0000C4500000}"/>
    <cellStyle name="Normal 3 2 2 2 2 3 3 10 2" xfId="20593" xr:uid="{00000000-0005-0000-0000-0000C5500000}"/>
    <cellStyle name="Normal 3 2 2 2 2 3 3 11" xfId="20594" xr:uid="{00000000-0005-0000-0000-0000C6500000}"/>
    <cellStyle name="Normal 3 2 2 2 2 3 3 11 2" xfId="20595" xr:uid="{00000000-0005-0000-0000-0000C7500000}"/>
    <cellStyle name="Normal 3 2 2 2 2 3 3 12" xfId="20596" xr:uid="{00000000-0005-0000-0000-0000C8500000}"/>
    <cellStyle name="Normal 3 2 2 2 2 3 3 13" xfId="20597" xr:uid="{00000000-0005-0000-0000-0000C9500000}"/>
    <cellStyle name="Normal 3 2 2 2 2 3 3 14" xfId="20598" xr:uid="{00000000-0005-0000-0000-0000CA500000}"/>
    <cellStyle name="Normal 3 2 2 2 2 3 3 2" xfId="20599" xr:uid="{00000000-0005-0000-0000-0000CB500000}"/>
    <cellStyle name="Normal 3 2 2 2 2 3 3 2 10" xfId="20600" xr:uid="{00000000-0005-0000-0000-0000CC500000}"/>
    <cellStyle name="Normal 3 2 2 2 2 3 3 2 11" xfId="20601" xr:uid="{00000000-0005-0000-0000-0000CD500000}"/>
    <cellStyle name="Normal 3 2 2 2 2 3 3 2 12" xfId="20602" xr:uid="{00000000-0005-0000-0000-0000CE500000}"/>
    <cellStyle name="Normal 3 2 2 2 2 3 3 2 2" xfId="20603" xr:uid="{00000000-0005-0000-0000-0000CF500000}"/>
    <cellStyle name="Normal 3 2 2 2 2 3 3 2 2 2" xfId="20604" xr:uid="{00000000-0005-0000-0000-0000D0500000}"/>
    <cellStyle name="Normal 3 2 2 2 2 3 3 2 2 2 2" xfId="20605" xr:uid="{00000000-0005-0000-0000-0000D1500000}"/>
    <cellStyle name="Normal 3 2 2 2 2 3 3 2 2 3" xfId="20606" xr:uid="{00000000-0005-0000-0000-0000D2500000}"/>
    <cellStyle name="Normal 3 2 2 2 2 3 3 2 2 3 2" xfId="20607" xr:uid="{00000000-0005-0000-0000-0000D3500000}"/>
    <cellStyle name="Normal 3 2 2 2 2 3 3 2 2 4" xfId="20608" xr:uid="{00000000-0005-0000-0000-0000D4500000}"/>
    <cellStyle name="Normal 3 2 2 2 2 3 3 2 2 4 2" xfId="20609" xr:uid="{00000000-0005-0000-0000-0000D5500000}"/>
    <cellStyle name="Normal 3 2 2 2 2 3 3 2 2 5" xfId="20610" xr:uid="{00000000-0005-0000-0000-0000D6500000}"/>
    <cellStyle name="Normal 3 2 2 2 2 3 3 2 2 6" xfId="20611" xr:uid="{00000000-0005-0000-0000-0000D7500000}"/>
    <cellStyle name="Normal 3 2 2 2 2 3 3 2 2 7" xfId="20612" xr:uid="{00000000-0005-0000-0000-0000D8500000}"/>
    <cellStyle name="Normal 3 2 2 2 2 3 3 2 3" xfId="20613" xr:uid="{00000000-0005-0000-0000-0000D9500000}"/>
    <cellStyle name="Normal 3 2 2 2 2 3 3 2 3 2" xfId="20614" xr:uid="{00000000-0005-0000-0000-0000DA500000}"/>
    <cellStyle name="Normal 3 2 2 2 2 3 3 2 3 2 2" xfId="20615" xr:uid="{00000000-0005-0000-0000-0000DB500000}"/>
    <cellStyle name="Normal 3 2 2 2 2 3 3 2 3 3" xfId="20616" xr:uid="{00000000-0005-0000-0000-0000DC500000}"/>
    <cellStyle name="Normal 3 2 2 2 2 3 3 2 3 3 2" xfId="20617" xr:uid="{00000000-0005-0000-0000-0000DD500000}"/>
    <cellStyle name="Normal 3 2 2 2 2 3 3 2 3 4" xfId="20618" xr:uid="{00000000-0005-0000-0000-0000DE500000}"/>
    <cellStyle name="Normal 3 2 2 2 2 3 3 2 3 4 2" xfId="20619" xr:uid="{00000000-0005-0000-0000-0000DF500000}"/>
    <cellStyle name="Normal 3 2 2 2 2 3 3 2 3 5" xfId="20620" xr:uid="{00000000-0005-0000-0000-0000E0500000}"/>
    <cellStyle name="Normal 3 2 2 2 2 3 3 2 3 6" xfId="20621" xr:uid="{00000000-0005-0000-0000-0000E1500000}"/>
    <cellStyle name="Normal 3 2 2 2 2 3 3 2 4" xfId="20622" xr:uid="{00000000-0005-0000-0000-0000E2500000}"/>
    <cellStyle name="Normal 3 2 2 2 2 3 3 2 4 2" xfId="20623" xr:uid="{00000000-0005-0000-0000-0000E3500000}"/>
    <cellStyle name="Normal 3 2 2 2 2 3 3 2 4 2 2" xfId="20624" xr:uid="{00000000-0005-0000-0000-0000E4500000}"/>
    <cellStyle name="Normal 3 2 2 2 2 3 3 2 4 3" xfId="20625" xr:uid="{00000000-0005-0000-0000-0000E5500000}"/>
    <cellStyle name="Normal 3 2 2 2 2 3 3 2 4 3 2" xfId="20626" xr:uid="{00000000-0005-0000-0000-0000E6500000}"/>
    <cellStyle name="Normal 3 2 2 2 2 3 3 2 4 4" xfId="20627" xr:uid="{00000000-0005-0000-0000-0000E7500000}"/>
    <cellStyle name="Normal 3 2 2 2 2 3 3 2 4 4 2" xfId="20628" xr:uid="{00000000-0005-0000-0000-0000E8500000}"/>
    <cellStyle name="Normal 3 2 2 2 2 3 3 2 4 5" xfId="20629" xr:uid="{00000000-0005-0000-0000-0000E9500000}"/>
    <cellStyle name="Normal 3 2 2 2 2 3 3 2 4 6" xfId="20630" xr:uid="{00000000-0005-0000-0000-0000EA500000}"/>
    <cellStyle name="Normal 3 2 2 2 2 3 3 2 5" xfId="20631" xr:uid="{00000000-0005-0000-0000-0000EB500000}"/>
    <cellStyle name="Normal 3 2 2 2 2 3 3 2 5 2" xfId="20632" xr:uid="{00000000-0005-0000-0000-0000EC500000}"/>
    <cellStyle name="Normal 3 2 2 2 2 3 3 2 5 2 2" xfId="20633" xr:uid="{00000000-0005-0000-0000-0000ED500000}"/>
    <cellStyle name="Normal 3 2 2 2 2 3 3 2 5 3" xfId="20634" xr:uid="{00000000-0005-0000-0000-0000EE500000}"/>
    <cellStyle name="Normal 3 2 2 2 2 3 3 2 5 3 2" xfId="20635" xr:uid="{00000000-0005-0000-0000-0000EF500000}"/>
    <cellStyle name="Normal 3 2 2 2 2 3 3 2 5 4" xfId="20636" xr:uid="{00000000-0005-0000-0000-0000F0500000}"/>
    <cellStyle name="Normal 3 2 2 2 2 3 3 2 5 4 2" xfId="20637" xr:uid="{00000000-0005-0000-0000-0000F1500000}"/>
    <cellStyle name="Normal 3 2 2 2 2 3 3 2 5 5" xfId="20638" xr:uid="{00000000-0005-0000-0000-0000F2500000}"/>
    <cellStyle name="Normal 3 2 2 2 2 3 3 2 5 6" xfId="20639" xr:uid="{00000000-0005-0000-0000-0000F3500000}"/>
    <cellStyle name="Normal 3 2 2 2 2 3 3 2 6" xfId="20640" xr:uid="{00000000-0005-0000-0000-0000F4500000}"/>
    <cellStyle name="Normal 3 2 2 2 2 3 3 2 6 2" xfId="20641" xr:uid="{00000000-0005-0000-0000-0000F5500000}"/>
    <cellStyle name="Normal 3 2 2 2 2 3 3 2 6 2 2" xfId="20642" xr:uid="{00000000-0005-0000-0000-0000F6500000}"/>
    <cellStyle name="Normal 3 2 2 2 2 3 3 2 6 3" xfId="20643" xr:uid="{00000000-0005-0000-0000-0000F7500000}"/>
    <cellStyle name="Normal 3 2 2 2 2 3 3 2 6 3 2" xfId="20644" xr:uid="{00000000-0005-0000-0000-0000F8500000}"/>
    <cellStyle name="Normal 3 2 2 2 2 3 3 2 6 4" xfId="20645" xr:uid="{00000000-0005-0000-0000-0000F9500000}"/>
    <cellStyle name="Normal 3 2 2 2 2 3 3 2 6 5" xfId="20646" xr:uid="{00000000-0005-0000-0000-0000FA500000}"/>
    <cellStyle name="Normal 3 2 2 2 2 3 3 2 7" xfId="20647" xr:uid="{00000000-0005-0000-0000-0000FB500000}"/>
    <cellStyle name="Normal 3 2 2 2 2 3 3 2 7 2" xfId="20648" xr:uid="{00000000-0005-0000-0000-0000FC500000}"/>
    <cellStyle name="Normal 3 2 2 2 2 3 3 2 8" xfId="20649" xr:uid="{00000000-0005-0000-0000-0000FD500000}"/>
    <cellStyle name="Normal 3 2 2 2 2 3 3 2 8 2" xfId="20650" xr:uid="{00000000-0005-0000-0000-0000FE500000}"/>
    <cellStyle name="Normal 3 2 2 2 2 3 3 2 9" xfId="20651" xr:uid="{00000000-0005-0000-0000-0000FF500000}"/>
    <cellStyle name="Normal 3 2 2 2 2 3 3 2 9 2" xfId="20652" xr:uid="{00000000-0005-0000-0000-000000510000}"/>
    <cellStyle name="Normal 3 2 2 2 2 3 3 3" xfId="20653" xr:uid="{00000000-0005-0000-0000-000001510000}"/>
    <cellStyle name="Normal 3 2 2 2 2 3 3 3 10" xfId="20654" xr:uid="{00000000-0005-0000-0000-000002510000}"/>
    <cellStyle name="Normal 3 2 2 2 2 3 3 3 11" xfId="20655" xr:uid="{00000000-0005-0000-0000-000003510000}"/>
    <cellStyle name="Normal 3 2 2 2 2 3 3 3 2" xfId="20656" xr:uid="{00000000-0005-0000-0000-000004510000}"/>
    <cellStyle name="Normal 3 2 2 2 2 3 3 3 2 2" xfId="20657" xr:uid="{00000000-0005-0000-0000-000005510000}"/>
    <cellStyle name="Normal 3 2 2 2 2 3 3 3 2 2 2" xfId="20658" xr:uid="{00000000-0005-0000-0000-000006510000}"/>
    <cellStyle name="Normal 3 2 2 2 2 3 3 3 2 3" xfId="20659" xr:uid="{00000000-0005-0000-0000-000007510000}"/>
    <cellStyle name="Normal 3 2 2 2 2 3 3 3 2 3 2" xfId="20660" xr:uid="{00000000-0005-0000-0000-000008510000}"/>
    <cellStyle name="Normal 3 2 2 2 2 3 3 3 2 4" xfId="20661" xr:uid="{00000000-0005-0000-0000-000009510000}"/>
    <cellStyle name="Normal 3 2 2 2 2 3 3 3 2 4 2" xfId="20662" xr:uid="{00000000-0005-0000-0000-00000A510000}"/>
    <cellStyle name="Normal 3 2 2 2 2 3 3 3 2 5" xfId="20663" xr:uid="{00000000-0005-0000-0000-00000B510000}"/>
    <cellStyle name="Normal 3 2 2 2 2 3 3 3 2 6" xfId="20664" xr:uid="{00000000-0005-0000-0000-00000C510000}"/>
    <cellStyle name="Normal 3 2 2 2 2 3 3 3 2 7" xfId="20665" xr:uid="{00000000-0005-0000-0000-00000D510000}"/>
    <cellStyle name="Normal 3 2 2 2 2 3 3 3 3" xfId="20666" xr:uid="{00000000-0005-0000-0000-00000E510000}"/>
    <cellStyle name="Normal 3 2 2 2 2 3 3 3 3 2" xfId="20667" xr:uid="{00000000-0005-0000-0000-00000F510000}"/>
    <cellStyle name="Normal 3 2 2 2 2 3 3 3 3 2 2" xfId="20668" xr:uid="{00000000-0005-0000-0000-000010510000}"/>
    <cellStyle name="Normal 3 2 2 2 2 3 3 3 3 3" xfId="20669" xr:uid="{00000000-0005-0000-0000-000011510000}"/>
    <cellStyle name="Normal 3 2 2 2 2 3 3 3 3 3 2" xfId="20670" xr:uid="{00000000-0005-0000-0000-000012510000}"/>
    <cellStyle name="Normal 3 2 2 2 2 3 3 3 3 4" xfId="20671" xr:uid="{00000000-0005-0000-0000-000013510000}"/>
    <cellStyle name="Normal 3 2 2 2 2 3 3 3 3 4 2" xfId="20672" xr:uid="{00000000-0005-0000-0000-000014510000}"/>
    <cellStyle name="Normal 3 2 2 2 2 3 3 3 3 5" xfId="20673" xr:uid="{00000000-0005-0000-0000-000015510000}"/>
    <cellStyle name="Normal 3 2 2 2 2 3 3 3 3 6" xfId="20674" xr:uid="{00000000-0005-0000-0000-000016510000}"/>
    <cellStyle name="Normal 3 2 2 2 2 3 3 3 4" xfId="20675" xr:uid="{00000000-0005-0000-0000-000017510000}"/>
    <cellStyle name="Normal 3 2 2 2 2 3 3 3 4 2" xfId="20676" xr:uid="{00000000-0005-0000-0000-000018510000}"/>
    <cellStyle name="Normal 3 2 2 2 2 3 3 3 4 2 2" xfId="20677" xr:uid="{00000000-0005-0000-0000-000019510000}"/>
    <cellStyle name="Normal 3 2 2 2 2 3 3 3 4 3" xfId="20678" xr:uid="{00000000-0005-0000-0000-00001A510000}"/>
    <cellStyle name="Normal 3 2 2 2 2 3 3 3 4 3 2" xfId="20679" xr:uid="{00000000-0005-0000-0000-00001B510000}"/>
    <cellStyle name="Normal 3 2 2 2 2 3 3 3 4 4" xfId="20680" xr:uid="{00000000-0005-0000-0000-00001C510000}"/>
    <cellStyle name="Normal 3 2 2 2 2 3 3 3 4 4 2" xfId="20681" xr:uid="{00000000-0005-0000-0000-00001D510000}"/>
    <cellStyle name="Normal 3 2 2 2 2 3 3 3 4 5" xfId="20682" xr:uid="{00000000-0005-0000-0000-00001E510000}"/>
    <cellStyle name="Normal 3 2 2 2 2 3 3 3 4 6" xfId="20683" xr:uid="{00000000-0005-0000-0000-00001F510000}"/>
    <cellStyle name="Normal 3 2 2 2 2 3 3 3 5" xfId="20684" xr:uid="{00000000-0005-0000-0000-000020510000}"/>
    <cellStyle name="Normal 3 2 2 2 2 3 3 3 5 2" xfId="20685" xr:uid="{00000000-0005-0000-0000-000021510000}"/>
    <cellStyle name="Normal 3 2 2 2 2 3 3 3 5 2 2" xfId="20686" xr:uid="{00000000-0005-0000-0000-000022510000}"/>
    <cellStyle name="Normal 3 2 2 2 2 3 3 3 5 3" xfId="20687" xr:uid="{00000000-0005-0000-0000-000023510000}"/>
    <cellStyle name="Normal 3 2 2 2 2 3 3 3 5 3 2" xfId="20688" xr:uid="{00000000-0005-0000-0000-000024510000}"/>
    <cellStyle name="Normal 3 2 2 2 2 3 3 3 5 4" xfId="20689" xr:uid="{00000000-0005-0000-0000-000025510000}"/>
    <cellStyle name="Normal 3 2 2 2 2 3 3 3 5 5" xfId="20690" xr:uid="{00000000-0005-0000-0000-000026510000}"/>
    <cellStyle name="Normal 3 2 2 2 2 3 3 3 6" xfId="20691" xr:uid="{00000000-0005-0000-0000-000027510000}"/>
    <cellStyle name="Normal 3 2 2 2 2 3 3 3 6 2" xfId="20692" xr:uid="{00000000-0005-0000-0000-000028510000}"/>
    <cellStyle name="Normal 3 2 2 2 2 3 3 3 7" xfId="20693" xr:uid="{00000000-0005-0000-0000-000029510000}"/>
    <cellStyle name="Normal 3 2 2 2 2 3 3 3 7 2" xfId="20694" xr:uid="{00000000-0005-0000-0000-00002A510000}"/>
    <cellStyle name="Normal 3 2 2 2 2 3 3 3 8" xfId="20695" xr:uid="{00000000-0005-0000-0000-00002B510000}"/>
    <cellStyle name="Normal 3 2 2 2 2 3 3 3 8 2" xfId="20696" xr:uid="{00000000-0005-0000-0000-00002C510000}"/>
    <cellStyle name="Normal 3 2 2 2 2 3 3 3 9" xfId="20697" xr:uid="{00000000-0005-0000-0000-00002D510000}"/>
    <cellStyle name="Normal 3 2 2 2 2 3 3 4" xfId="20698" xr:uid="{00000000-0005-0000-0000-00002E510000}"/>
    <cellStyle name="Normal 3 2 2 2 2 3 3 4 10" xfId="20699" xr:uid="{00000000-0005-0000-0000-00002F510000}"/>
    <cellStyle name="Normal 3 2 2 2 2 3 3 4 11" xfId="20700" xr:uid="{00000000-0005-0000-0000-000030510000}"/>
    <cellStyle name="Normal 3 2 2 2 2 3 3 4 2" xfId="20701" xr:uid="{00000000-0005-0000-0000-000031510000}"/>
    <cellStyle name="Normal 3 2 2 2 2 3 3 4 2 2" xfId="20702" xr:uid="{00000000-0005-0000-0000-000032510000}"/>
    <cellStyle name="Normal 3 2 2 2 2 3 3 4 2 2 2" xfId="20703" xr:uid="{00000000-0005-0000-0000-000033510000}"/>
    <cellStyle name="Normal 3 2 2 2 2 3 3 4 2 3" xfId="20704" xr:uid="{00000000-0005-0000-0000-000034510000}"/>
    <cellStyle name="Normal 3 2 2 2 2 3 3 4 2 3 2" xfId="20705" xr:uid="{00000000-0005-0000-0000-000035510000}"/>
    <cellStyle name="Normal 3 2 2 2 2 3 3 4 2 4" xfId="20706" xr:uid="{00000000-0005-0000-0000-000036510000}"/>
    <cellStyle name="Normal 3 2 2 2 2 3 3 4 2 4 2" xfId="20707" xr:uid="{00000000-0005-0000-0000-000037510000}"/>
    <cellStyle name="Normal 3 2 2 2 2 3 3 4 2 5" xfId="20708" xr:uid="{00000000-0005-0000-0000-000038510000}"/>
    <cellStyle name="Normal 3 2 2 2 2 3 3 4 2 6" xfId="20709" xr:uid="{00000000-0005-0000-0000-000039510000}"/>
    <cellStyle name="Normal 3 2 2 2 2 3 3 4 3" xfId="20710" xr:uid="{00000000-0005-0000-0000-00003A510000}"/>
    <cellStyle name="Normal 3 2 2 2 2 3 3 4 3 2" xfId="20711" xr:uid="{00000000-0005-0000-0000-00003B510000}"/>
    <cellStyle name="Normal 3 2 2 2 2 3 3 4 3 2 2" xfId="20712" xr:uid="{00000000-0005-0000-0000-00003C510000}"/>
    <cellStyle name="Normal 3 2 2 2 2 3 3 4 3 3" xfId="20713" xr:uid="{00000000-0005-0000-0000-00003D510000}"/>
    <cellStyle name="Normal 3 2 2 2 2 3 3 4 3 3 2" xfId="20714" xr:uid="{00000000-0005-0000-0000-00003E510000}"/>
    <cellStyle name="Normal 3 2 2 2 2 3 3 4 3 4" xfId="20715" xr:uid="{00000000-0005-0000-0000-00003F510000}"/>
    <cellStyle name="Normal 3 2 2 2 2 3 3 4 3 4 2" xfId="20716" xr:uid="{00000000-0005-0000-0000-000040510000}"/>
    <cellStyle name="Normal 3 2 2 2 2 3 3 4 3 5" xfId="20717" xr:uid="{00000000-0005-0000-0000-000041510000}"/>
    <cellStyle name="Normal 3 2 2 2 2 3 3 4 3 6" xfId="20718" xr:uid="{00000000-0005-0000-0000-000042510000}"/>
    <cellStyle name="Normal 3 2 2 2 2 3 3 4 4" xfId="20719" xr:uid="{00000000-0005-0000-0000-000043510000}"/>
    <cellStyle name="Normal 3 2 2 2 2 3 3 4 4 2" xfId="20720" xr:uid="{00000000-0005-0000-0000-000044510000}"/>
    <cellStyle name="Normal 3 2 2 2 2 3 3 4 4 2 2" xfId="20721" xr:uid="{00000000-0005-0000-0000-000045510000}"/>
    <cellStyle name="Normal 3 2 2 2 2 3 3 4 4 3" xfId="20722" xr:uid="{00000000-0005-0000-0000-000046510000}"/>
    <cellStyle name="Normal 3 2 2 2 2 3 3 4 4 3 2" xfId="20723" xr:uid="{00000000-0005-0000-0000-000047510000}"/>
    <cellStyle name="Normal 3 2 2 2 2 3 3 4 4 4" xfId="20724" xr:uid="{00000000-0005-0000-0000-000048510000}"/>
    <cellStyle name="Normal 3 2 2 2 2 3 3 4 4 4 2" xfId="20725" xr:uid="{00000000-0005-0000-0000-000049510000}"/>
    <cellStyle name="Normal 3 2 2 2 2 3 3 4 4 5" xfId="20726" xr:uid="{00000000-0005-0000-0000-00004A510000}"/>
    <cellStyle name="Normal 3 2 2 2 2 3 3 4 4 6" xfId="20727" xr:uid="{00000000-0005-0000-0000-00004B510000}"/>
    <cellStyle name="Normal 3 2 2 2 2 3 3 4 5" xfId="20728" xr:uid="{00000000-0005-0000-0000-00004C510000}"/>
    <cellStyle name="Normal 3 2 2 2 2 3 3 4 5 2" xfId="20729" xr:uid="{00000000-0005-0000-0000-00004D510000}"/>
    <cellStyle name="Normal 3 2 2 2 2 3 3 4 5 2 2" xfId="20730" xr:uid="{00000000-0005-0000-0000-00004E510000}"/>
    <cellStyle name="Normal 3 2 2 2 2 3 3 4 5 3" xfId="20731" xr:uid="{00000000-0005-0000-0000-00004F510000}"/>
    <cellStyle name="Normal 3 2 2 2 2 3 3 4 5 3 2" xfId="20732" xr:uid="{00000000-0005-0000-0000-000050510000}"/>
    <cellStyle name="Normal 3 2 2 2 2 3 3 4 5 4" xfId="20733" xr:uid="{00000000-0005-0000-0000-000051510000}"/>
    <cellStyle name="Normal 3 2 2 2 2 3 3 4 5 5" xfId="20734" xr:uid="{00000000-0005-0000-0000-000052510000}"/>
    <cellStyle name="Normal 3 2 2 2 2 3 3 4 6" xfId="20735" xr:uid="{00000000-0005-0000-0000-000053510000}"/>
    <cellStyle name="Normal 3 2 2 2 2 3 3 4 6 2" xfId="20736" xr:uid="{00000000-0005-0000-0000-000054510000}"/>
    <cellStyle name="Normal 3 2 2 2 2 3 3 4 7" xfId="20737" xr:uid="{00000000-0005-0000-0000-000055510000}"/>
    <cellStyle name="Normal 3 2 2 2 2 3 3 4 7 2" xfId="20738" xr:uid="{00000000-0005-0000-0000-000056510000}"/>
    <cellStyle name="Normal 3 2 2 2 2 3 3 4 8" xfId="20739" xr:uid="{00000000-0005-0000-0000-000057510000}"/>
    <cellStyle name="Normal 3 2 2 2 2 3 3 4 8 2" xfId="20740" xr:uid="{00000000-0005-0000-0000-000058510000}"/>
    <cellStyle name="Normal 3 2 2 2 2 3 3 4 9" xfId="20741" xr:uid="{00000000-0005-0000-0000-000059510000}"/>
    <cellStyle name="Normal 3 2 2 2 2 3 3 5" xfId="20742" xr:uid="{00000000-0005-0000-0000-00005A510000}"/>
    <cellStyle name="Normal 3 2 2 2 2 3 3 5 2" xfId="20743" xr:uid="{00000000-0005-0000-0000-00005B510000}"/>
    <cellStyle name="Normal 3 2 2 2 2 3 3 5 2 2" xfId="20744" xr:uid="{00000000-0005-0000-0000-00005C510000}"/>
    <cellStyle name="Normal 3 2 2 2 2 3 3 5 3" xfId="20745" xr:uid="{00000000-0005-0000-0000-00005D510000}"/>
    <cellStyle name="Normal 3 2 2 2 2 3 3 5 3 2" xfId="20746" xr:uid="{00000000-0005-0000-0000-00005E510000}"/>
    <cellStyle name="Normal 3 2 2 2 2 3 3 5 4" xfId="20747" xr:uid="{00000000-0005-0000-0000-00005F510000}"/>
    <cellStyle name="Normal 3 2 2 2 2 3 3 5 4 2" xfId="20748" xr:uid="{00000000-0005-0000-0000-000060510000}"/>
    <cellStyle name="Normal 3 2 2 2 2 3 3 5 5" xfId="20749" xr:uid="{00000000-0005-0000-0000-000061510000}"/>
    <cellStyle name="Normal 3 2 2 2 2 3 3 5 6" xfId="20750" xr:uid="{00000000-0005-0000-0000-000062510000}"/>
    <cellStyle name="Normal 3 2 2 2 2 3 3 6" xfId="20751" xr:uid="{00000000-0005-0000-0000-000063510000}"/>
    <cellStyle name="Normal 3 2 2 2 2 3 3 6 2" xfId="20752" xr:uid="{00000000-0005-0000-0000-000064510000}"/>
    <cellStyle name="Normal 3 2 2 2 2 3 3 6 2 2" xfId="20753" xr:uid="{00000000-0005-0000-0000-000065510000}"/>
    <cellStyle name="Normal 3 2 2 2 2 3 3 6 3" xfId="20754" xr:uid="{00000000-0005-0000-0000-000066510000}"/>
    <cellStyle name="Normal 3 2 2 2 2 3 3 6 3 2" xfId="20755" xr:uid="{00000000-0005-0000-0000-000067510000}"/>
    <cellStyle name="Normal 3 2 2 2 2 3 3 6 4" xfId="20756" xr:uid="{00000000-0005-0000-0000-000068510000}"/>
    <cellStyle name="Normal 3 2 2 2 2 3 3 6 4 2" xfId="20757" xr:uid="{00000000-0005-0000-0000-000069510000}"/>
    <cellStyle name="Normal 3 2 2 2 2 3 3 6 5" xfId="20758" xr:uid="{00000000-0005-0000-0000-00006A510000}"/>
    <cellStyle name="Normal 3 2 2 2 2 3 3 6 6" xfId="20759" xr:uid="{00000000-0005-0000-0000-00006B510000}"/>
    <cellStyle name="Normal 3 2 2 2 2 3 3 7" xfId="20760" xr:uid="{00000000-0005-0000-0000-00006C510000}"/>
    <cellStyle name="Normal 3 2 2 2 2 3 3 7 2" xfId="20761" xr:uid="{00000000-0005-0000-0000-00006D510000}"/>
    <cellStyle name="Normal 3 2 2 2 2 3 3 7 2 2" xfId="20762" xr:uid="{00000000-0005-0000-0000-00006E510000}"/>
    <cellStyle name="Normal 3 2 2 2 2 3 3 7 3" xfId="20763" xr:uid="{00000000-0005-0000-0000-00006F510000}"/>
    <cellStyle name="Normal 3 2 2 2 2 3 3 7 3 2" xfId="20764" xr:uid="{00000000-0005-0000-0000-000070510000}"/>
    <cellStyle name="Normal 3 2 2 2 2 3 3 7 4" xfId="20765" xr:uid="{00000000-0005-0000-0000-000071510000}"/>
    <cellStyle name="Normal 3 2 2 2 2 3 3 7 4 2" xfId="20766" xr:uid="{00000000-0005-0000-0000-000072510000}"/>
    <cellStyle name="Normal 3 2 2 2 2 3 3 7 5" xfId="20767" xr:uid="{00000000-0005-0000-0000-000073510000}"/>
    <cellStyle name="Normal 3 2 2 2 2 3 3 7 6" xfId="20768" xr:uid="{00000000-0005-0000-0000-000074510000}"/>
    <cellStyle name="Normal 3 2 2 2 2 3 3 8" xfId="20769" xr:uid="{00000000-0005-0000-0000-000075510000}"/>
    <cellStyle name="Normal 3 2 2 2 2 3 3 8 2" xfId="20770" xr:uid="{00000000-0005-0000-0000-000076510000}"/>
    <cellStyle name="Normal 3 2 2 2 2 3 3 8 2 2" xfId="20771" xr:uid="{00000000-0005-0000-0000-000077510000}"/>
    <cellStyle name="Normal 3 2 2 2 2 3 3 8 3" xfId="20772" xr:uid="{00000000-0005-0000-0000-000078510000}"/>
    <cellStyle name="Normal 3 2 2 2 2 3 3 8 3 2" xfId="20773" xr:uid="{00000000-0005-0000-0000-000079510000}"/>
    <cellStyle name="Normal 3 2 2 2 2 3 3 8 4" xfId="20774" xr:uid="{00000000-0005-0000-0000-00007A510000}"/>
    <cellStyle name="Normal 3 2 2 2 2 3 3 8 5" xfId="20775" xr:uid="{00000000-0005-0000-0000-00007B510000}"/>
    <cellStyle name="Normal 3 2 2 2 2 3 3 9" xfId="20776" xr:uid="{00000000-0005-0000-0000-00007C510000}"/>
    <cellStyle name="Normal 3 2 2 2 2 3 3 9 2" xfId="20777" xr:uid="{00000000-0005-0000-0000-00007D510000}"/>
    <cellStyle name="Normal 3 2 2 2 2 3 4" xfId="20778" xr:uid="{00000000-0005-0000-0000-00007E510000}"/>
    <cellStyle name="Normal 3 2 2 2 2 3 4 10" xfId="20779" xr:uid="{00000000-0005-0000-0000-00007F510000}"/>
    <cellStyle name="Normal 3 2 2 2 2 3 4 10 2" xfId="20780" xr:uid="{00000000-0005-0000-0000-000080510000}"/>
    <cellStyle name="Normal 3 2 2 2 2 3 4 11" xfId="20781" xr:uid="{00000000-0005-0000-0000-000081510000}"/>
    <cellStyle name="Normal 3 2 2 2 2 3 4 11 2" xfId="20782" xr:uid="{00000000-0005-0000-0000-000082510000}"/>
    <cellStyle name="Normal 3 2 2 2 2 3 4 12" xfId="20783" xr:uid="{00000000-0005-0000-0000-000083510000}"/>
    <cellStyle name="Normal 3 2 2 2 2 3 4 13" xfId="20784" xr:uid="{00000000-0005-0000-0000-000084510000}"/>
    <cellStyle name="Normal 3 2 2 2 2 3 4 14" xfId="20785" xr:uid="{00000000-0005-0000-0000-000085510000}"/>
    <cellStyle name="Normal 3 2 2 2 2 3 4 2" xfId="20786" xr:uid="{00000000-0005-0000-0000-000086510000}"/>
    <cellStyle name="Normal 3 2 2 2 2 3 4 2 10" xfId="20787" xr:uid="{00000000-0005-0000-0000-000087510000}"/>
    <cellStyle name="Normal 3 2 2 2 2 3 4 2 11" xfId="20788" xr:uid="{00000000-0005-0000-0000-000088510000}"/>
    <cellStyle name="Normal 3 2 2 2 2 3 4 2 12" xfId="20789" xr:uid="{00000000-0005-0000-0000-000089510000}"/>
    <cellStyle name="Normal 3 2 2 2 2 3 4 2 2" xfId="20790" xr:uid="{00000000-0005-0000-0000-00008A510000}"/>
    <cellStyle name="Normal 3 2 2 2 2 3 4 2 2 2" xfId="20791" xr:uid="{00000000-0005-0000-0000-00008B510000}"/>
    <cellStyle name="Normal 3 2 2 2 2 3 4 2 2 2 2" xfId="20792" xr:uid="{00000000-0005-0000-0000-00008C510000}"/>
    <cellStyle name="Normal 3 2 2 2 2 3 4 2 2 3" xfId="20793" xr:uid="{00000000-0005-0000-0000-00008D510000}"/>
    <cellStyle name="Normal 3 2 2 2 2 3 4 2 2 3 2" xfId="20794" xr:uid="{00000000-0005-0000-0000-00008E510000}"/>
    <cellStyle name="Normal 3 2 2 2 2 3 4 2 2 4" xfId="20795" xr:uid="{00000000-0005-0000-0000-00008F510000}"/>
    <cellStyle name="Normal 3 2 2 2 2 3 4 2 2 4 2" xfId="20796" xr:uid="{00000000-0005-0000-0000-000090510000}"/>
    <cellStyle name="Normal 3 2 2 2 2 3 4 2 2 5" xfId="20797" xr:uid="{00000000-0005-0000-0000-000091510000}"/>
    <cellStyle name="Normal 3 2 2 2 2 3 4 2 2 6" xfId="20798" xr:uid="{00000000-0005-0000-0000-000092510000}"/>
    <cellStyle name="Normal 3 2 2 2 2 3 4 2 3" xfId="20799" xr:uid="{00000000-0005-0000-0000-000093510000}"/>
    <cellStyle name="Normal 3 2 2 2 2 3 4 2 3 2" xfId="20800" xr:uid="{00000000-0005-0000-0000-000094510000}"/>
    <cellStyle name="Normal 3 2 2 2 2 3 4 2 3 2 2" xfId="20801" xr:uid="{00000000-0005-0000-0000-000095510000}"/>
    <cellStyle name="Normal 3 2 2 2 2 3 4 2 3 3" xfId="20802" xr:uid="{00000000-0005-0000-0000-000096510000}"/>
    <cellStyle name="Normal 3 2 2 2 2 3 4 2 3 3 2" xfId="20803" xr:uid="{00000000-0005-0000-0000-000097510000}"/>
    <cellStyle name="Normal 3 2 2 2 2 3 4 2 3 4" xfId="20804" xr:uid="{00000000-0005-0000-0000-000098510000}"/>
    <cellStyle name="Normal 3 2 2 2 2 3 4 2 3 4 2" xfId="20805" xr:uid="{00000000-0005-0000-0000-000099510000}"/>
    <cellStyle name="Normal 3 2 2 2 2 3 4 2 3 5" xfId="20806" xr:uid="{00000000-0005-0000-0000-00009A510000}"/>
    <cellStyle name="Normal 3 2 2 2 2 3 4 2 3 6" xfId="20807" xr:uid="{00000000-0005-0000-0000-00009B510000}"/>
    <cellStyle name="Normal 3 2 2 2 2 3 4 2 4" xfId="20808" xr:uid="{00000000-0005-0000-0000-00009C510000}"/>
    <cellStyle name="Normal 3 2 2 2 2 3 4 2 4 2" xfId="20809" xr:uid="{00000000-0005-0000-0000-00009D510000}"/>
    <cellStyle name="Normal 3 2 2 2 2 3 4 2 4 2 2" xfId="20810" xr:uid="{00000000-0005-0000-0000-00009E510000}"/>
    <cellStyle name="Normal 3 2 2 2 2 3 4 2 4 3" xfId="20811" xr:uid="{00000000-0005-0000-0000-00009F510000}"/>
    <cellStyle name="Normal 3 2 2 2 2 3 4 2 4 3 2" xfId="20812" xr:uid="{00000000-0005-0000-0000-0000A0510000}"/>
    <cellStyle name="Normal 3 2 2 2 2 3 4 2 4 4" xfId="20813" xr:uid="{00000000-0005-0000-0000-0000A1510000}"/>
    <cellStyle name="Normal 3 2 2 2 2 3 4 2 4 4 2" xfId="20814" xr:uid="{00000000-0005-0000-0000-0000A2510000}"/>
    <cellStyle name="Normal 3 2 2 2 2 3 4 2 4 5" xfId="20815" xr:uid="{00000000-0005-0000-0000-0000A3510000}"/>
    <cellStyle name="Normal 3 2 2 2 2 3 4 2 4 6" xfId="20816" xr:uid="{00000000-0005-0000-0000-0000A4510000}"/>
    <cellStyle name="Normal 3 2 2 2 2 3 4 2 5" xfId="20817" xr:uid="{00000000-0005-0000-0000-0000A5510000}"/>
    <cellStyle name="Normal 3 2 2 2 2 3 4 2 5 2" xfId="20818" xr:uid="{00000000-0005-0000-0000-0000A6510000}"/>
    <cellStyle name="Normal 3 2 2 2 2 3 4 2 5 2 2" xfId="20819" xr:uid="{00000000-0005-0000-0000-0000A7510000}"/>
    <cellStyle name="Normal 3 2 2 2 2 3 4 2 5 3" xfId="20820" xr:uid="{00000000-0005-0000-0000-0000A8510000}"/>
    <cellStyle name="Normal 3 2 2 2 2 3 4 2 5 3 2" xfId="20821" xr:uid="{00000000-0005-0000-0000-0000A9510000}"/>
    <cellStyle name="Normal 3 2 2 2 2 3 4 2 5 4" xfId="20822" xr:uid="{00000000-0005-0000-0000-0000AA510000}"/>
    <cellStyle name="Normal 3 2 2 2 2 3 4 2 5 4 2" xfId="20823" xr:uid="{00000000-0005-0000-0000-0000AB510000}"/>
    <cellStyle name="Normal 3 2 2 2 2 3 4 2 5 5" xfId="20824" xr:uid="{00000000-0005-0000-0000-0000AC510000}"/>
    <cellStyle name="Normal 3 2 2 2 2 3 4 2 5 6" xfId="20825" xr:uid="{00000000-0005-0000-0000-0000AD510000}"/>
    <cellStyle name="Normal 3 2 2 2 2 3 4 2 6" xfId="20826" xr:uid="{00000000-0005-0000-0000-0000AE510000}"/>
    <cellStyle name="Normal 3 2 2 2 2 3 4 2 6 2" xfId="20827" xr:uid="{00000000-0005-0000-0000-0000AF510000}"/>
    <cellStyle name="Normal 3 2 2 2 2 3 4 2 6 2 2" xfId="20828" xr:uid="{00000000-0005-0000-0000-0000B0510000}"/>
    <cellStyle name="Normal 3 2 2 2 2 3 4 2 6 3" xfId="20829" xr:uid="{00000000-0005-0000-0000-0000B1510000}"/>
    <cellStyle name="Normal 3 2 2 2 2 3 4 2 6 3 2" xfId="20830" xr:uid="{00000000-0005-0000-0000-0000B2510000}"/>
    <cellStyle name="Normal 3 2 2 2 2 3 4 2 6 4" xfId="20831" xr:uid="{00000000-0005-0000-0000-0000B3510000}"/>
    <cellStyle name="Normal 3 2 2 2 2 3 4 2 6 5" xfId="20832" xr:uid="{00000000-0005-0000-0000-0000B4510000}"/>
    <cellStyle name="Normal 3 2 2 2 2 3 4 2 7" xfId="20833" xr:uid="{00000000-0005-0000-0000-0000B5510000}"/>
    <cellStyle name="Normal 3 2 2 2 2 3 4 2 7 2" xfId="20834" xr:uid="{00000000-0005-0000-0000-0000B6510000}"/>
    <cellStyle name="Normal 3 2 2 2 2 3 4 2 8" xfId="20835" xr:uid="{00000000-0005-0000-0000-0000B7510000}"/>
    <cellStyle name="Normal 3 2 2 2 2 3 4 2 8 2" xfId="20836" xr:uid="{00000000-0005-0000-0000-0000B8510000}"/>
    <cellStyle name="Normal 3 2 2 2 2 3 4 2 9" xfId="20837" xr:uid="{00000000-0005-0000-0000-0000B9510000}"/>
    <cellStyle name="Normal 3 2 2 2 2 3 4 2 9 2" xfId="20838" xr:uid="{00000000-0005-0000-0000-0000BA510000}"/>
    <cellStyle name="Normal 3 2 2 2 2 3 4 3" xfId="20839" xr:uid="{00000000-0005-0000-0000-0000BB510000}"/>
    <cellStyle name="Normal 3 2 2 2 2 3 4 3 10" xfId="20840" xr:uid="{00000000-0005-0000-0000-0000BC510000}"/>
    <cellStyle name="Normal 3 2 2 2 2 3 4 3 11" xfId="20841" xr:uid="{00000000-0005-0000-0000-0000BD510000}"/>
    <cellStyle name="Normal 3 2 2 2 2 3 4 3 2" xfId="20842" xr:uid="{00000000-0005-0000-0000-0000BE510000}"/>
    <cellStyle name="Normal 3 2 2 2 2 3 4 3 2 2" xfId="20843" xr:uid="{00000000-0005-0000-0000-0000BF510000}"/>
    <cellStyle name="Normal 3 2 2 2 2 3 4 3 2 2 2" xfId="20844" xr:uid="{00000000-0005-0000-0000-0000C0510000}"/>
    <cellStyle name="Normal 3 2 2 2 2 3 4 3 2 3" xfId="20845" xr:uid="{00000000-0005-0000-0000-0000C1510000}"/>
    <cellStyle name="Normal 3 2 2 2 2 3 4 3 2 3 2" xfId="20846" xr:uid="{00000000-0005-0000-0000-0000C2510000}"/>
    <cellStyle name="Normal 3 2 2 2 2 3 4 3 2 4" xfId="20847" xr:uid="{00000000-0005-0000-0000-0000C3510000}"/>
    <cellStyle name="Normal 3 2 2 2 2 3 4 3 2 4 2" xfId="20848" xr:uid="{00000000-0005-0000-0000-0000C4510000}"/>
    <cellStyle name="Normal 3 2 2 2 2 3 4 3 2 5" xfId="20849" xr:uid="{00000000-0005-0000-0000-0000C5510000}"/>
    <cellStyle name="Normal 3 2 2 2 2 3 4 3 2 6" xfId="20850" xr:uid="{00000000-0005-0000-0000-0000C6510000}"/>
    <cellStyle name="Normal 3 2 2 2 2 3 4 3 3" xfId="20851" xr:uid="{00000000-0005-0000-0000-0000C7510000}"/>
    <cellStyle name="Normal 3 2 2 2 2 3 4 3 3 2" xfId="20852" xr:uid="{00000000-0005-0000-0000-0000C8510000}"/>
    <cellStyle name="Normal 3 2 2 2 2 3 4 3 3 2 2" xfId="20853" xr:uid="{00000000-0005-0000-0000-0000C9510000}"/>
    <cellStyle name="Normal 3 2 2 2 2 3 4 3 3 3" xfId="20854" xr:uid="{00000000-0005-0000-0000-0000CA510000}"/>
    <cellStyle name="Normal 3 2 2 2 2 3 4 3 3 3 2" xfId="20855" xr:uid="{00000000-0005-0000-0000-0000CB510000}"/>
    <cellStyle name="Normal 3 2 2 2 2 3 4 3 3 4" xfId="20856" xr:uid="{00000000-0005-0000-0000-0000CC510000}"/>
    <cellStyle name="Normal 3 2 2 2 2 3 4 3 3 4 2" xfId="20857" xr:uid="{00000000-0005-0000-0000-0000CD510000}"/>
    <cellStyle name="Normal 3 2 2 2 2 3 4 3 3 5" xfId="20858" xr:uid="{00000000-0005-0000-0000-0000CE510000}"/>
    <cellStyle name="Normal 3 2 2 2 2 3 4 3 3 6" xfId="20859" xr:uid="{00000000-0005-0000-0000-0000CF510000}"/>
    <cellStyle name="Normal 3 2 2 2 2 3 4 3 4" xfId="20860" xr:uid="{00000000-0005-0000-0000-0000D0510000}"/>
    <cellStyle name="Normal 3 2 2 2 2 3 4 3 4 2" xfId="20861" xr:uid="{00000000-0005-0000-0000-0000D1510000}"/>
    <cellStyle name="Normal 3 2 2 2 2 3 4 3 4 2 2" xfId="20862" xr:uid="{00000000-0005-0000-0000-0000D2510000}"/>
    <cellStyle name="Normal 3 2 2 2 2 3 4 3 4 3" xfId="20863" xr:uid="{00000000-0005-0000-0000-0000D3510000}"/>
    <cellStyle name="Normal 3 2 2 2 2 3 4 3 4 3 2" xfId="20864" xr:uid="{00000000-0005-0000-0000-0000D4510000}"/>
    <cellStyle name="Normal 3 2 2 2 2 3 4 3 4 4" xfId="20865" xr:uid="{00000000-0005-0000-0000-0000D5510000}"/>
    <cellStyle name="Normal 3 2 2 2 2 3 4 3 4 4 2" xfId="20866" xr:uid="{00000000-0005-0000-0000-0000D6510000}"/>
    <cellStyle name="Normal 3 2 2 2 2 3 4 3 4 5" xfId="20867" xr:uid="{00000000-0005-0000-0000-0000D7510000}"/>
    <cellStyle name="Normal 3 2 2 2 2 3 4 3 4 6" xfId="20868" xr:uid="{00000000-0005-0000-0000-0000D8510000}"/>
    <cellStyle name="Normal 3 2 2 2 2 3 4 3 5" xfId="20869" xr:uid="{00000000-0005-0000-0000-0000D9510000}"/>
    <cellStyle name="Normal 3 2 2 2 2 3 4 3 5 2" xfId="20870" xr:uid="{00000000-0005-0000-0000-0000DA510000}"/>
    <cellStyle name="Normal 3 2 2 2 2 3 4 3 5 2 2" xfId="20871" xr:uid="{00000000-0005-0000-0000-0000DB510000}"/>
    <cellStyle name="Normal 3 2 2 2 2 3 4 3 5 3" xfId="20872" xr:uid="{00000000-0005-0000-0000-0000DC510000}"/>
    <cellStyle name="Normal 3 2 2 2 2 3 4 3 5 3 2" xfId="20873" xr:uid="{00000000-0005-0000-0000-0000DD510000}"/>
    <cellStyle name="Normal 3 2 2 2 2 3 4 3 5 4" xfId="20874" xr:uid="{00000000-0005-0000-0000-0000DE510000}"/>
    <cellStyle name="Normal 3 2 2 2 2 3 4 3 5 5" xfId="20875" xr:uid="{00000000-0005-0000-0000-0000DF510000}"/>
    <cellStyle name="Normal 3 2 2 2 2 3 4 3 6" xfId="20876" xr:uid="{00000000-0005-0000-0000-0000E0510000}"/>
    <cellStyle name="Normal 3 2 2 2 2 3 4 3 6 2" xfId="20877" xr:uid="{00000000-0005-0000-0000-0000E1510000}"/>
    <cellStyle name="Normal 3 2 2 2 2 3 4 3 7" xfId="20878" xr:uid="{00000000-0005-0000-0000-0000E2510000}"/>
    <cellStyle name="Normal 3 2 2 2 2 3 4 3 7 2" xfId="20879" xr:uid="{00000000-0005-0000-0000-0000E3510000}"/>
    <cellStyle name="Normal 3 2 2 2 2 3 4 3 8" xfId="20880" xr:uid="{00000000-0005-0000-0000-0000E4510000}"/>
    <cellStyle name="Normal 3 2 2 2 2 3 4 3 8 2" xfId="20881" xr:uid="{00000000-0005-0000-0000-0000E5510000}"/>
    <cellStyle name="Normal 3 2 2 2 2 3 4 3 9" xfId="20882" xr:uid="{00000000-0005-0000-0000-0000E6510000}"/>
    <cellStyle name="Normal 3 2 2 2 2 3 4 4" xfId="20883" xr:uid="{00000000-0005-0000-0000-0000E7510000}"/>
    <cellStyle name="Normal 3 2 2 2 2 3 4 4 10" xfId="20884" xr:uid="{00000000-0005-0000-0000-0000E8510000}"/>
    <cellStyle name="Normal 3 2 2 2 2 3 4 4 2" xfId="20885" xr:uid="{00000000-0005-0000-0000-0000E9510000}"/>
    <cellStyle name="Normal 3 2 2 2 2 3 4 4 2 2" xfId="20886" xr:uid="{00000000-0005-0000-0000-0000EA510000}"/>
    <cellStyle name="Normal 3 2 2 2 2 3 4 4 2 2 2" xfId="20887" xr:uid="{00000000-0005-0000-0000-0000EB510000}"/>
    <cellStyle name="Normal 3 2 2 2 2 3 4 4 2 3" xfId="20888" xr:uid="{00000000-0005-0000-0000-0000EC510000}"/>
    <cellStyle name="Normal 3 2 2 2 2 3 4 4 2 3 2" xfId="20889" xr:uid="{00000000-0005-0000-0000-0000ED510000}"/>
    <cellStyle name="Normal 3 2 2 2 2 3 4 4 2 4" xfId="20890" xr:uid="{00000000-0005-0000-0000-0000EE510000}"/>
    <cellStyle name="Normal 3 2 2 2 2 3 4 4 2 4 2" xfId="20891" xr:uid="{00000000-0005-0000-0000-0000EF510000}"/>
    <cellStyle name="Normal 3 2 2 2 2 3 4 4 2 5" xfId="20892" xr:uid="{00000000-0005-0000-0000-0000F0510000}"/>
    <cellStyle name="Normal 3 2 2 2 2 3 4 4 2 6" xfId="20893" xr:uid="{00000000-0005-0000-0000-0000F1510000}"/>
    <cellStyle name="Normal 3 2 2 2 2 3 4 4 3" xfId="20894" xr:uid="{00000000-0005-0000-0000-0000F2510000}"/>
    <cellStyle name="Normal 3 2 2 2 2 3 4 4 3 2" xfId="20895" xr:uid="{00000000-0005-0000-0000-0000F3510000}"/>
    <cellStyle name="Normal 3 2 2 2 2 3 4 4 3 2 2" xfId="20896" xr:uid="{00000000-0005-0000-0000-0000F4510000}"/>
    <cellStyle name="Normal 3 2 2 2 2 3 4 4 3 3" xfId="20897" xr:uid="{00000000-0005-0000-0000-0000F5510000}"/>
    <cellStyle name="Normal 3 2 2 2 2 3 4 4 3 3 2" xfId="20898" xr:uid="{00000000-0005-0000-0000-0000F6510000}"/>
    <cellStyle name="Normal 3 2 2 2 2 3 4 4 3 4" xfId="20899" xr:uid="{00000000-0005-0000-0000-0000F7510000}"/>
    <cellStyle name="Normal 3 2 2 2 2 3 4 4 3 4 2" xfId="20900" xr:uid="{00000000-0005-0000-0000-0000F8510000}"/>
    <cellStyle name="Normal 3 2 2 2 2 3 4 4 3 5" xfId="20901" xr:uid="{00000000-0005-0000-0000-0000F9510000}"/>
    <cellStyle name="Normal 3 2 2 2 2 3 4 4 3 6" xfId="20902" xr:uid="{00000000-0005-0000-0000-0000FA510000}"/>
    <cellStyle name="Normal 3 2 2 2 2 3 4 4 4" xfId="20903" xr:uid="{00000000-0005-0000-0000-0000FB510000}"/>
    <cellStyle name="Normal 3 2 2 2 2 3 4 4 4 2" xfId="20904" xr:uid="{00000000-0005-0000-0000-0000FC510000}"/>
    <cellStyle name="Normal 3 2 2 2 2 3 4 4 4 2 2" xfId="20905" xr:uid="{00000000-0005-0000-0000-0000FD510000}"/>
    <cellStyle name="Normal 3 2 2 2 2 3 4 4 4 3" xfId="20906" xr:uid="{00000000-0005-0000-0000-0000FE510000}"/>
    <cellStyle name="Normal 3 2 2 2 2 3 4 4 4 3 2" xfId="20907" xr:uid="{00000000-0005-0000-0000-0000FF510000}"/>
    <cellStyle name="Normal 3 2 2 2 2 3 4 4 4 4" xfId="20908" xr:uid="{00000000-0005-0000-0000-000000520000}"/>
    <cellStyle name="Normal 3 2 2 2 2 3 4 4 4 4 2" xfId="20909" xr:uid="{00000000-0005-0000-0000-000001520000}"/>
    <cellStyle name="Normal 3 2 2 2 2 3 4 4 4 5" xfId="20910" xr:uid="{00000000-0005-0000-0000-000002520000}"/>
    <cellStyle name="Normal 3 2 2 2 2 3 4 4 4 6" xfId="20911" xr:uid="{00000000-0005-0000-0000-000003520000}"/>
    <cellStyle name="Normal 3 2 2 2 2 3 4 4 5" xfId="20912" xr:uid="{00000000-0005-0000-0000-000004520000}"/>
    <cellStyle name="Normal 3 2 2 2 2 3 4 4 5 2" xfId="20913" xr:uid="{00000000-0005-0000-0000-000005520000}"/>
    <cellStyle name="Normal 3 2 2 2 2 3 4 4 5 2 2" xfId="20914" xr:uid="{00000000-0005-0000-0000-000006520000}"/>
    <cellStyle name="Normal 3 2 2 2 2 3 4 4 5 3" xfId="20915" xr:uid="{00000000-0005-0000-0000-000007520000}"/>
    <cellStyle name="Normal 3 2 2 2 2 3 4 4 5 3 2" xfId="20916" xr:uid="{00000000-0005-0000-0000-000008520000}"/>
    <cellStyle name="Normal 3 2 2 2 2 3 4 4 5 4" xfId="20917" xr:uid="{00000000-0005-0000-0000-000009520000}"/>
    <cellStyle name="Normal 3 2 2 2 2 3 4 4 5 5" xfId="20918" xr:uid="{00000000-0005-0000-0000-00000A520000}"/>
    <cellStyle name="Normal 3 2 2 2 2 3 4 4 6" xfId="20919" xr:uid="{00000000-0005-0000-0000-00000B520000}"/>
    <cellStyle name="Normal 3 2 2 2 2 3 4 4 6 2" xfId="20920" xr:uid="{00000000-0005-0000-0000-00000C520000}"/>
    <cellStyle name="Normal 3 2 2 2 2 3 4 4 7" xfId="20921" xr:uid="{00000000-0005-0000-0000-00000D520000}"/>
    <cellStyle name="Normal 3 2 2 2 2 3 4 4 7 2" xfId="20922" xr:uid="{00000000-0005-0000-0000-00000E520000}"/>
    <cellStyle name="Normal 3 2 2 2 2 3 4 4 8" xfId="20923" xr:uid="{00000000-0005-0000-0000-00000F520000}"/>
    <cellStyle name="Normal 3 2 2 2 2 3 4 4 8 2" xfId="20924" xr:uid="{00000000-0005-0000-0000-000010520000}"/>
    <cellStyle name="Normal 3 2 2 2 2 3 4 4 9" xfId="20925" xr:uid="{00000000-0005-0000-0000-000011520000}"/>
    <cellStyle name="Normal 3 2 2 2 2 3 4 5" xfId="20926" xr:uid="{00000000-0005-0000-0000-000012520000}"/>
    <cellStyle name="Normal 3 2 2 2 2 3 4 5 2" xfId="20927" xr:uid="{00000000-0005-0000-0000-000013520000}"/>
    <cellStyle name="Normal 3 2 2 2 2 3 4 5 2 2" xfId="20928" xr:uid="{00000000-0005-0000-0000-000014520000}"/>
    <cellStyle name="Normal 3 2 2 2 2 3 4 5 3" xfId="20929" xr:uid="{00000000-0005-0000-0000-000015520000}"/>
    <cellStyle name="Normal 3 2 2 2 2 3 4 5 3 2" xfId="20930" xr:uid="{00000000-0005-0000-0000-000016520000}"/>
    <cellStyle name="Normal 3 2 2 2 2 3 4 5 4" xfId="20931" xr:uid="{00000000-0005-0000-0000-000017520000}"/>
    <cellStyle name="Normal 3 2 2 2 2 3 4 5 4 2" xfId="20932" xr:uid="{00000000-0005-0000-0000-000018520000}"/>
    <cellStyle name="Normal 3 2 2 2 2 3 4 5 5" xfId="20933" xr:uid="{00000000-0005-0000-0000-000019520000}"/>
    <cellStyle name="Normal 3 2 2 2 2 3 4 5 6" xfId="20934" xr:uid="{00000000-0005-0000-0000-00001A520000}"/>
    <cellStyle name="Normal 3 2 2 2 2 3 4 6" xfId="20935" xr:uid="{00000000-0005-0000-0000-00001B520000}"/>
    <cellStyle name="Normal 3 2 2 2 2 3 4 6 2" xfId="20936" xr:uid="{00000000-0005-0000-0000-00001C520000}"/>
    <cellStyle name="Normal 3 2 2 2 2 3 4 6 2 2" xfId="20937" xr:uid="{00000000-0005-0000-0000-00001D520000}"/>
    <cellStyle name="Normal 3 2 2 2 2 3 4 6 3" xfId="20938" xr:uid="{00000000-0005-0000-0000-00001E520000}"/>
    <cellStyle name="Normal 3 2 2 2 2 3 4 6 3 2" xfId="20939" xr:uid="{00000000-0005-0000-0000-00001F520000}"/>
    <cellStyle name="Normal 3 2 2 2 2 3 4 6 4" xfId="20940" xr:uid="{00000000-0005-0000-0000-000020520000}"/>
    <cellStyle name="Normal 3 2 2 2 2 3 4 6 4 2" xfId="20941" xr:uid="{00000000-0005-0000-0000-000021520000}"/>
    <cellStyle name="Normal 3 2 2 2 2 3 4 6 5" xfId="20942" xr:uid="{00000000-0005-0000-0000-000022520000}"/>
    <cellStyle name="Normal 3 2 2 2 2 3 4 6 6" xfId="20943" xr:uid="{00000000-0005-0000-0000-000023520000}"/>
    <cellStyle name="Normal 3 2 2 2 2 3 4 7" xfId="20944" xr:uid="{00000000-0005-0000-0000-000024520000}"/>
    <cellStyle name="Normal 3 2 2 2 2 3 4 7 2" xfId="20945" xr:uid="{00000000-0005-0000-0000-000025520000}"/>
    <cellStyle name="Normal 3 2 2 2 2 3 4 7 2 2" xfId="20946" xr:uid="{00000000-0005-0000-0000-000026520000}"/>
    <cellStyle name="Normal 3 2 2 2 2 3 4 7 3" xfId="20947" xr:uid="{00000000-0005-0000-0000-000027520000}"/>
    <cellStyle name="Normal 3 2 2 2 2 3 4 7 3 2" xfId="20948" xr:uid="{00000000-0005-0000-0000-000028520000}"/>
    <cellStyle name="Normal 3 2 2 2 2 3 4 7 4" xfId="20949" xr:uid="{00000000-0005-0000-0000-000029520000}"/>
    <cellStyle name="Normal 3 2 2 2 2 3 4 7 4 2" xfId="20950" xr:uid="{00000000-0005-0000-0000-00002A520000}"/>
    <cellStyle name="Normal 3 2 2 2 2 3 4 7 5" xfId="20951" xr:uid="{00000000-0005-0000-0000-00002B520000}"/>
    <cellStyle name="Normal 3 2 2 2 2 3 4 7 6" xfId="20952" xr:uid="{00000000-0005-0000-0000-00002C520000}"/>
    <cellStyle name="Normal 3 2 2 2 2 3 4 8" xfId="20953" xr:uid="{00000000-0005-0000-0000-00002D520000}"/>
    <cellStyle name="Normal 3 2 2 2 2 3 4 8 2" xfId="20954" xr:uid="{00000000-0005-0000-0000-00002E520000}"/>
    <cellStyle name="Normal 3 2 2 2 2 3 4 8 2 2" xfId="20955" xr:uid="{00000000-0005-0000-0000-00002F520000}"/>
    <cellStyle name="Normal 3 2 2 2 2 3 4 8 3" xfId="20956" xr:uid="{00000000-0005-0000-0000-000030520000}"/>
    <cellStyle name="Normal 3 2 2 2 2 3 4 8 3 2" xfId="20957" xr:uid="{00000000-0005-0000-0000-000031520000}"/>
    <cellStyle name="Normal 3 2 2 2 2 3 4 8 4" xfId="20958" xr:uid="{00000000-0005-0000-0000-000032520000}"/>
    <cellStyle name="Normal 3 2 2 2 2 3 4 8 5" xfId="20959" xr:uid="{00000000-0005-0000-0000-000033520000}"/>
    <cellStyle name="Normal 3 2 2 2 2 3 4 9" xfId="20960" xr:uid="{00000000-0005-0000-0000-000034520000}"/>
    <cellStyle name="Normal 3 2 2 2 2 3 4 9 2" xfId="20961" xr:uid="{00000000-0005-0000-0000-000035520000}"/>
    <cellStyle name="Normal 3 2 2 2 2 3 5" xfId="20962" xr:uid="{00000000-0005-0000-0000-000036520000}"/>
    <cellStyle name="Normal 3 2 2 2 2 3 5 10" xfId="20963" xr:uid="{00000000-0005-0000-0000-000037520000}"/>
    <cellStyle name="Normal 3 2 2 2 2 3 5 10 2" xfId="20964" xr:uid="{00000000-0005-0000-0000-000038520000}"/>
    <cellStyle name="Normal 3 2 2 2 2 3 5 11" xfId="20965" xr:uid="{00000000-0005-0000-0000-000039520000}"/>
    <cellStyle name="Normal 3 2 2 2 2 3 5 12" xfId="20966" xr:uid="{00000000-0005-0000-0000-00003A520000}"/>
    <cellStyle name="Normal 3 2 2 2 2 3 5 13" xfId="20967" xr:uid="{00000000-0005-0000-0000-00003B520000}"/>
    <cellStyle name="Normal 3 2 2 2 2 3 5 2" xfId="20968" xr:uid="{00000000-0005-0000-0000-00003C520000}"/>
    <cellStyle name="Normal 3 2 2 2 2 3 5 2 10" xfId="20969" xr:uid="{00000000-0005-0000-0000-00003D520000}"/>
    <cellStyle name="Normal 3 2 2 2 2 3 5 2 11" xfId="20970" xr:uid="{00000000-0005-0000-0000-00003E520000}"/>
    <cellStyle name="Normal 3 2 2 2 2 3 5 2 2" xfId="20971" xr:uid="{00000000-0005-0000-0000-00003F520000}"/>
    <cellStyle name="Normal 3 2 2 2 2 3 5 2 2 2" xfId="20972" xr:uid="{00000000-0005-0000-0000-000040520000}"/>
    <cellStyle name="Normal 3 2 2 2 2 3 5 2 2 2 2" xfId="20973" xr:uid="{00000000-0005-0000-0000-000041520000}"/>
    <cellStyle name="Normal 3 2 2 2 2 3 5 2 2 3" xfId="20974" xr:uid="{00000000-0005-0000-0000-000042520000}"/>
    <cellStyle name="Normal 3 2 2 2 2 3 5 2 2 3 2" xfId="20975" xr:uid="{00000000-0005-0000-0000-000043520000}"/>
    <cellStyle name="Normal 3 2 2 2 2 3 5 2 2 4" xfId="20976" xr:uid="{00000000-0005-0000-0000-000044520000}"/>
    <cellStyle name="Normal 3 2 2 2 2 3 5 2 2 4 2" xfId="20977" xr:uid="{00000000-0005-0000-0000-000045520000}"/>
    <cellStyle name="Normal 3 2 2 2 2 3 5 2 2 5" xfId="20978" xr:uid="{00000000-0005-0000-0000-000046520000}"/>
    <cellStyle name="Normal 3 2 2 2 2 3 5 2 2 6" xfId="20979" xr:uid="{00000000-0005-0000-0000-000047520000}"/>
    <cellStyle name="Normal 3 2 2 2 2 3 5 2 3" xfId="20980" xr:uid="{00000000-0005-0000-0000-000048520000}"/>
    <cellStyle name="Normal 3 2 2 2 2 3 5 2 3 2" xfId="20981" xr:uid="{00000000-0005-0000-0000-000049520000}"/>
    <cellStyle name="Normal 3 2 2 2 2 3 5 2 3 2 2" xfId="20982" xr:uid="{00000000-0005-0000-0000-00004A520000}"/>
    <cellStyle name="Normal 3 2 2 2 2 3 5 2 3 3" xfId="20983" xr:uid="{00000000-0005-0000-0000-00004B520000}"/>
    <cellStyle name="Normal 3 2 2 2 2 3 5 2 3 3 2" xfId="20984" xr:uid="{00000000-0005-0000-0000-00004C520000}"/>
    <cellStyle name="Normal 3 2 2 2 2 3 5 2 3 4" xfId="20985" xr:uid="{00000000-0005-0000-0000-00004D520000}"/>
    <cellStyle name="Normal 3 2 2 2 2 3 5 2 3 4 2" xfId="20986" xr:uid="{00000000-0005-0000-0000-00004E520000}"/>
    <cellStyle name="Normal 3 2 2 2 2 3 5 2 3 5" xfId="20987" xr:uid="{00000000-0005-0000-0000-00004F520000}"/>
    <cellStyle name="Normal 3 2 2 2 2 3 5 2 3 6" xfId="20988" xr:uid="{00000000-0005-0000-0000-000050520000}"/>
    <cellStyle name="Normal 3 2 2 2 2 3 5 2 4" xfId="20989" xr:uid="{00000000-0005-0000-0000-000051520000}"/>
    <cellStyle name="Normal 3 2 2 2 2 3 5 2 4 2" xfId="20990" xr:uid="{00000000-0005-0000-0000-000052520000}"/>
    <cellStyle name="Normal 3 2 2 2 2 3 5 2 4 2 2" xfId="20991" xr:uid="{00000000-0005-0000-0000-000053520000}"/>
    <cellStyle name="Normal 3 2 2 2 2 3 5 2 4 3" xfId="20992" xr:uid="{00000000-0005-0000-0000-000054520000}"/>
    <cellStyle name="Normal 3 2 2 2 2 3 5 2 4 3 2" xfId="20993" xr:uid="{00000000-0005-0000-0000-000055520000}"/>
    <cellStyle name="Normal 3 2 2 2 2 3 5 2 4 4" xfId="20994" xr:uid="{00000000-0005-0000-0000-000056520000}"/>
    <cellStyle name="Normal 3 2 2 2 2 3 5 2 4 4 2" xfId="20995" xr:uid="{00000000-0005-0000-0000-000057520000}"/>
    <cellStyle name="Normal 3 2 2 2 2 3 5 2 4 5" xfId="20996" xr:uid="{00000000-0005-0000-0000-000058520000}"/>
    <cellStyle name="Normal 3 2 2 2 2 3 5 2 4 6" xfId="20997" xr:uid="{00000000-0005-0000-0000-000059520000}"/>
    <cellStyle name="Normal 3 2 2 2 2 3 5 2 5" xfId="20998" xr:uid="{00000000-0005-0000-0000-00005A520000}"/>
    <cellStyle name="Normal 3 2 2 2 2 3 5 2 5 2" xfId="20999" xr:uid="{00000000-0005-0000-0000-00005B520000}"/>
    <cellStyle name="Normal 3 2 2 2 2 3 5 2 5 2 2" xfId="21000" xr:uid="{00000000-0005-0000-0000-00005C520000}"/>
    <cellStyle name="Normal 3 2 2 2 2 3 5 2 5 3" xfId="21001" xr:uid="{00000000-0005-0000-0000-00005D520000}"/>
    <cellStyle name="Normal 3 2 2 2 2 3 5 2 5 3 2" xfId="21002" xr:uid="{00000000-0005-0000-0000-00005E520000}"/>
    <cellStyle name="Normal 3 2 2 2 2 3 5 2 5 4" xfId="21003" xr:uid="{00000000-0005-0000-0000-00005F520000}"/>
    <cellStyle name="Normal 3 2 2 2 2 3 5 2 5 5" xfId="21004" xr:uid="{00000000-0005-0000-0000-000060520000}"/>
    <cellStyle name="Normal 3 2 2 2 2 3 5 2 6" xfId="21005" xr:uid="{00000000-0005-0000-0000-000061520000}"/>
    <cellStyle name="Normal 3 2 2 2 2 3 5 2 6 2" xfId="21006" xr:uid="{00000000-0005-0000-0000-000062520000}"/>
    <cellStyle name="Normal 3 2 2 2 2 3 5 2 7" xfId="21007" xr:uid="{00000000-0005-0000-0000-000063520000}"/>
    <cellStyle name="Normal 3 2 2 2 2 3 5 2 7 2" xfId="21008" xr:uid="{00000000-0005-0000-0000-000064520000}"/>
    <cellStyle name="Normal 3 2 2 2 2 3 5 2 8" xfId="21009" xr:uid="{00000000-0005-0000-0000-000065520000}"/>
    <cellStyle name="Normal 3 2 2 2 2 3 5 2 8 2" xfId="21010" xr:uid="{00000000-0005-0000-0000-000066520000}"/>
    <cellStyle name="Normal 3 2 2 2 2 3 5 2 9" xfId="21011" xr:uid="{00000000-0005-0000-0000-000067520000}"/>
    <cellStyle name="Normal 3 2 2 2 2 3 5 3" xfId="21012" xr:uid="{00000000-0005-0000-0000-000068520000}"/>
    <cellStyle name="Normal 3 2 2 2 2 3 5 3 10" xfId="21013" xr:uid="{00000000-0005-0000-0000-000069520000}"/>
    <cellStyle name="Normal 3 2 2 2 2 3 5 3 2" xfId="21014" xr:uid="{00000000-0005-0000-0000-00006A520000}"/>
    <cellStyle name="Normal 3 2 2 2 2 3 5 3 2 2" xfId="21015" xr:uid="{00000000-0005-0000-0000-00006B520000}"/>
    <cellStyle name="Normal 3 2 2 2 2 3 5 3 2 2 2" xfId="21016" xr:uid="{00000000-0005-0000-0000-00006C520000}"/>
    <cellStyle name="Normal 3 2 2 2 2 3 5 3 2 3" xfId="21017" xr:uid="{00000000-0005-0000-0000-00006D520000}"/>
    <cellStyle name="Normal 3 2 2 2 2 3 5 3 2 3 2" xfId="21018" xr:uid="{00000000-0005-0000-0000-00006E520000}"/>
    <cellStyle name="Normal 3 2 2 2 2 3 5 3 2 4" xfId="21019" xr:uid="{00000000-0005-0000-0000-00006F520000}"/>
    <cellStyle name="Normal 3 2 2 2 2 3 5 3 2 4 2" xfId="21020" xr:uid="{00000000-0005-0000-0000-000070520000}"/>
    <cellStyle name="Normal 3 2 2 2 2 3 5 3 2 5" xfId="21021" xr:uid="{00000000-0005-0000-0000-000071520000}"/>
    <cellStyle name="Normal 3 2 2 2 2 3 5 3 2 6" xfId="21022" xr:uid="{00000000-0005-0000-0000-000072520000}"/>
    <cellStyle name="Normal 3 2 2 2 2 3 5 3 3" xfId="21023" xr:uid="{00000000-0005-0000-0000-000073520000}"/>
    <cellStyle name="Normal 3 2 2 2 2 3 5 3 3 2" xfId="21024" xr:uid="{00000000-0005-0000-0000-000074520000}"/>
    <cellStyle name="Normal 3 2 2 2 2 3 5 3 3 2 2" xfId="21025" xr:uid="{00000000-0005-0000-0000-000075520000}"/>
    <cellStyle name="Normal 3 2 2 2 2 3 5 3 3 3" xfId="21026" xr:uid="{00000000-0005-0000-0000-000076520000}"/>
    <cellStyle name="Normal 3 2 2 2 2 3 5 3 3 3 2" xfId="21027" xr:uid="{00000000-0005-0000-0000-000077520000}"/>
    <cellStyle name="Normal 3 2 2 2 2 3 5 3 3 4" xfId="21028" xr:uid="{00000000-0005-0000-0000-000078520000}"/>
    <cellStyle name="Normal 3 2 2 2 2 3 5 3 3 4 2" xfId="21029" xr:uid="{00000000-0005-0000-0000-000079520000}"/>
    <cellStyle name="Normal 3 2 2 2 2 3 5 3 3 5" xfId="21030" xr:uid="{00000000-0005-0000-0000-00007A520000}"/>
    <cellStyle name="Normal 3 2 2 2 2 3 5 3 3 6" xfId="21031" xr:uid="{00000000-0005-0000-0000-00007B520000}"/>
    <cellStyle name="Normal 3 2 2 2 2 3 5 3 4" xfId="21032" xr:uid="{00000000-0005-0000-0000-00007C520000}"/>
    <cellStyle name="Normal 3 2 2 2 2 3 5 3 4 2" xfId="21033" xr:uid="{00000000-0005-0000-0000-00007D520000}"/>
    <cellStyle name="Normal 3 2 2 2 2 3 5 3 4 2 2" xfId="21034" xr:uid="{00000000-0005-0000-0000-00007E520000}"/>
    <cellStyle name="Normal 3 2 2 2 2 3 5 3 4 3" xfId="21035" xr:uid="{00000000-0005-0000-0000-00007F520000}"/>
    <cellStyle name="Normal 3 2 2 2 2 3 5 3 4 3 2" xfId="21036" xr:uid="{00000000-0005-0000-0000-000080520000}"/>
    <cellStyle name="Normal 3 2 2 2 2 3 5 3 4 4" xfId="21037" xr:uid="{00000000-0005-0000-0000-000081520000}"/>
    <cellStyle name="Normal 3 2 2 2 2 3 5 3 4 4 2" xfId="21038" xr:uid="{00000000-0005-0000-0000-000082520000}"/>
    <cellStyle name="Normal 3 2 2 2 2 3 5 3 4 5" xfId="21039" xr:uid="{00000000-0005-0000-0000-000083520000}"/>
    <cellStyle name="Normal 3 2 2 2 2 3 5 3 4 6" xfId="21040" xr:uid="{00000000-0005-0000-0000-000084520000}"/>
    <cellStyle name="Normal 3 2 2 2 2 3 5 3 5" xfId="21041" xr:uid="{00000000-0005-0000-0000-000085520000}"/>
    <cellStyle name="Normal 3 2 2 2 2 3 5 3 5 2" xfId="21042" xr:uid="{00000000-0005-0000-0000-000086520000}"/>
    <cellStyle name="Normal 3 2 2 2 2 3 5 3 5 2 2" xfId="21043" xr:uid="{00000000-0005-0000-0000-000087520000}"/>
    <cellStyle name="Normal 3 2 2 2 2 3 5 3 5 3" xfId="21044" xr:uid="{00000000-0005-0000-0000-000088520000}"/>
    <cellStyle name="Normal 3 2 2 2 2 3 5 3 5 3 2" xfId="21045" xr:uid="{00000000-0005-0000-0000-000089520000}"/>
    <cellStyle name="Normal 3 2 2 2 2 3 5 3 5 4" xfId="21046" xr:uid="{00000000-0005-0000-0000-00008A520000}"/>
    <cellStyle name="Normal 3 2 2 2 2 3 5 3 5 5" xfId="21047" xr:uid="{00000000-0005-0000-0000-00008B520000}"/>
    <cellStyle name="Normal 3 2 2 2 2 3 5 3 6" xfId="21048" xr:uid="{00000000-0005-0000-0000-00008C520000}"/>
    <cellStyle name="Normal 3 2 2 2 2 3 5 3 6 2" xfId="21049" xr:uid="{00000000-0005-0000-0000-00008D520000}"/>
    <cellStyle name="Normal 3 2 2 2 2 3 5 3 7" xfId="21050" xr:uid="{00000000-0005-0000-0000-00008E520000}"/>
    <cellStyle name="Normal 3 2 2 2 2 3 5 3 7 2" xfId="21051" xr:uid="{00000000-0005-0000-0000-00008F520000}"/>
    <cellStyle name="Normal 3 2 2 2 2 3 5 3 8" xfId="21052" xr:uid="{00000000-0005-0000-0000-000090520000}"/>
    <cellStyle name="Normal 3 2 2 2 2 3 5 3 8 2" xfId="21053" xr:uid="{00000000-0005-0000-0000-000091520000}"/>
    <cellStyle name="Normal 3 2 2 2 2 3 5 3 9" xfId="21054" xr:uid="{00000000-0005-0000-0000-000092520000}"/>
    <cellStyle name="Normal 3 2 2 2 2 3 5 4" xfId="21055" xr:uid="{00000000-0005-0000-0000-000093520000}"/>
    <cellStyle name="Normal 3 2 2 2 2 3 5 4 2" xfId="21056" xr:uid="{00000000-0005-0000-0000-000094520000}"/>
    <cellStyle name="Normal 3 2 2 2 2 3 5 4 2 2" xfId="21057" xr:uid="{00000000-0005-0000-0000-000095520000}"/>
    <cellStyle name="Normal 3 2 2 2 2 3 5 4 3" xfId="21058" xr:uid="{00000000-0005-0000-0000-000096520000}"/>
    <cellStyle name="Normal 3 2 2 2 2 3 5 4 3 2" xfId="21059" xr:uid="{00000000-0005-0000-0000-000097520000}"/>
    <cellStyle name="Normal 3 2 2 2 2 3 5 4 4" xfId="21060" xr:uid="{00000000-0005-0000-0000-000098520000}"/>
    <cellStyle name="Normal 3 2 2 2 2 3 5 4 4 2" xfId="21061" xr:uid="{00000000-0005-0000-0000-000099520000}"/>
    <cellStyle name="Normal 3 2 2 2 2 3 5 4 5" xfId="21062" xr:uid="{00000000-0005-0000-0000-00009A520000}"/>
    <cellStyle name="Normal 3 2 2 2 2 3 5 4 6" xfId="21063" xr:uid="{00000000-0005-0000-0000-00009B520000}"/>
    <cellStyle name="Normal 3 2 2 2 2 3 5 5" xfId="21064" xr:uid="{00000000-0005-0000-0000-00009C520000}"/>
    <cellStyle name="Normal 3 2 2 2 2 3 5 5 2" xfId="21065" xr:uid="{00000000-0005-0000-0000-00009D520000}"/>
    <cellStyle name="Normal 3 2 2 2 2 3 5 5 2 2" xfId="21066" xr:uid="{00000000-0005-0000-0000-00009E520000}"/>
    <cellStyle name="Normal 3 2 2 2 2 3 5 5 3" xfId="21067" xr:uid="{00000000-0005-0000-0000-00009F520000}"/>
    <cellStyle name="Normal 3 2 2 2 2 3 5 5 3 2" xfId="21068" xr:uid="{00000000-0005-0000-0000-0000A0520000}"/>
    <cellStyle name="Normal 3 2 2 2 2 3 5 5 4" xfId="21069" xr:uid="{00000000-0005-0000-0000-0000A1520000}"/>
    <cellStyle name="Normal 3 2 2 2 2 3 5 5 4 2" xfId="21070" xr:uid="{00000000-0005-0000-0000-0000A2520000}"/>
    <cellStyle name="Normal 3 2 2 2 2 3 5 5 5" xfId="21071" xr:uid="{00000000-0005-0000-0000-0000A3520000}"/>
    <cellStyle name="Normal 3 2 2 2 2 3 5 5 6" xfId="21072" xr:uid="{00000000-0005-0000-0000-0000A4520000}"/>
    <cellStyle name="Normal 3 2 2 2 2 3 5 6" xfId="21073" xr:uid="{00000000-0005-0000-0000-0000A5520000}"/>
    <cellStyle name="Normal 3 2 2 2 2 3 5 6 2" xfId="21074" xr:uid="{00000000-0005-0000-0000-0000A6520000}"/>
    <cellStyle name="Normal 3 2 2 2 2 3 5 6 2 2" xfId="21075" xr:uid="{00000000-0005-0000-0000-0000A7520000}"/>
    <cellStyle name="Normal 3 2 2 2 2 3 5 6 3" xfId="21076" xr:uid="{00000000-0005-0000-0000-0000A8520000}"/>
    <cellStyle name="Normal 3 2 2 2 2 3 5 6 3 2" xfId="21077" xr:uid="{00000000-0005-0000-0000-0000A9520000}"/>
    <cellStyle name="Normal 3 2 2 2 2 3 5 6 4" xfId="21078" xr:uid="{00000000-0005-0000-0000-0000AA520000}"/>
    <cellStyle name="Normal 3 2 2 2 2 3 5 6 4 2" xfId="21079" xr:uid="{00000000-0005-0000-0000-0000AB520000}"/>
    <cellStyle name="Normal 3 2 2 2 2 3 5 6 5" xfId="21080" xr:uid="{00000000-0005-0000-0000-0000AC520000}"/>
    <cellStyle name="Normal 3 2 2 2 2 3 5 6 6" xfId="21081" xr:uid="{00000000-0005-0000-0000-0000AD520000}"/>
    <cellStyle name="Normal 3 2 2 2 2 3 5 7" xfId="21082" xr:uid="{00000000-0005-0000-0000-0000AE520000}"/>
    <cellStyle name="Normal 3 2 2 2 2 3 5 7 2" xfId="21083" xr:uid="{00000000-0005-0000-0000-0000AF520000}"/>
    <cellStyle name="Normal 3 2 2 2 2 3 5 7 2 2" xfId="21084" xr:uid="{00000000-0005-0000-0000-0000B0520000}"/>
    <cellStyle name="Normal 3 2 2 2 2 3 5 7 3" xfId="21085" xr:uid="{00000000-0005-0000-0000-0000B1520000}"/>
    <cellStyle name="Normal 3 2 2 2 2 3 5 7 3 2" xfId="21086" xr:uid="{00000000-0005-0000-0000-0000B2520000}"/>
    <cellStyle name="Normal 3 2 2 2 2 3 5 7 4" xfId="21087" xr:uid="{00000000-0005-0000-0000-0000B3520000}"/>
    <cellStyle name="Normal 3 2 2 2 2 3 5 7 5" xfId="21088" xr:uid="{00000000-0005-0000-0000-0000B4520000}"/>
    <cellStyle name="Normal 3 2 2 2 2 3 5 8" xfId="21089" xr:uid="{00000000-0005-0000-0000-0000B5520000}"/>
    <cellStyle name="Normal 3 2 2 2 2 3 5 8 2" xfId="21090" xr:uid="{00000000-0005-0000-0000-0000B6520000}"/>
    <cellStyle name="Normal 3 2 2 2 2 3 5 9" xfId="21091" xr:uid="{00000000-0005-0000-0000-0000B7520000}"/>
    <cellStyle name="Normal 3 2 2 2 2 3 5 9 2" xfId="21092" xr:uid="{00000000-0005-0000-0000-0000B8520000}"/>
    <cellStyle name="Normal 3 2 2 2 2 3 6" xfId="21093" xr:uid="{00000000-0005-0000-0000-0000B9520000}"/>
    <cellStyle name="Normal 3 2 2 2 2 3 6 10" xfId="21094" xr:uid="{00000000-0005-0000-0000-0000BA520000}"/>
    <cellStyle name="Normal 3 2 2 2 2 3 6 11" xfId="21095" xr:uid="{00000000-0005-0000-0000-0000BB520000}"/>
    <cellStyle name="Normal 3 2 2 2 2 3 6 12" xfId="21096" xr:uid="{00000000-0005-0000-0000-0000BC520000}"/>
    <cellStyle name="Normal 3 2 2 2 2 3 6 2" xfId="21097" xr:uid="{00000000-0005-0000-0000-0000BD520000}"/>
    <cellStyle name="Normal 3 2 2 2 2 3 6 2 2" xfId="21098" xr:uid="{00000000-0005-0000-0000-0000BE520000}"/>
    <cellStyle name="Normal 3 2 2 2 2 3 6 2 2 2" xfId="21099" xr:uid="{00000000-0005-0000-0000-0000BF520000}"/>
    <cellStyle name="Normal 3 2 2 2 2 3 6 2 3" xfId="21100" xr:uid="{00000000-0005-0000-0000-0000C0520000}"/>
    <cellStyle name="Normal 3 2 2 2 2 3 6 2 3 2" xfId="21101" xr:uid="{00000000-0005-0000-0000-0000C1520000}"/>
    <cellStyle name="Normal 3 2 2 2 2 3 6 2 4" xfId="21102" xr:uid="{00000000-0005-0000-0000-0000C2520000}"/>
    <cellStyle name="Normal 3 2 2 2 2 3 6 2 4 2" xfId="21103" xr:uid="{00000000-0005-0000-0000-0000C3520000}"/>
    <cellStyle name="Normal 3 2 2 2 2 3 6 2 5" xfId="21104" xr:uid="{00000000-0005-0000-0000-0000C4520000}"/>
    <cellStyle name="Normal 3 2 2 2 2 3 6 2 6" xfId="21105" xr:uid="{00000000-0005-0000-0000-0000C5520000}"/>
    <cellStyle name="Normal 3 2 2 2 2 3 6 2 7" xfId="21106" xr:uid="{00000000-0005-0000-0000-0000C6520000}"/>
    <cellStyle name="Normal 3 2 2 2 2 3 6 3" xfId="21107" xr:uid="{00000000-0005-0000-0000-0000C7520000}"/>
    <cellStyle name="Normal 3 2 2 2 2 3 6 3 2" xfId="21108" xr:uid="{00000000-0005-0000-0000-0000C8520000}"/>
    <cellStyle name="Normal 3 2 2 2 2 3 6 3 2 2" xfId="21109" xr:uid="{00000000-0005-0000-0000-0000C9520000}"/>
    <cellStyle name="Normal 3 2 2 2 2 3 6 3 3" xfId="21110" xr:uid="{00000000-0005-0000-0000-0000CA520000}"/>
    <cellStyle name="Normal 3 2 2 2 2 3 6 3 3 2" xfId="21111" xr:uid="{00000000-0005-0000-0000-0000CB520000}"/>
    <cellStyle name="Normal 3 2 2 2 2 3 6 3 4" xfId="21112" xr:uid="{00000000-0005-0000-0000-0000CC520000}"/>
    <cellStyle name="Normal 3 2 2 2 2 3 6 3 4 2" xfId="21113" xr:uid="{00000000-0005-0000-0000-0000CD520000}"/>
    <cellStyle name="Normal 3 2 2 2 2 3 6 3 5" xfId="21114" xr:uid="{00000000-0005-0000-0000-0000CE520000}"/>
    <cellStyle name="Normal 3 2 2 2 2 3 6 3 6" xfId="21115" xr:uid="{00000000-0005-0000-0000-0000CF520000}"/>
    <cellStyle name="Normal 3 2 2 2 2 3 6 4" xfId="21116" xr:uid="{00000000-0005-0000-0000-0000D0520000}"/>
    <cellStyle name="Normal 3 2 2 2 2 3 6 4 2" xfId="21117" xr:uid="{00000000-0005-0000-0000-0000D1520000}"/>
    <cellStyle name="Normal 3 2 2 2 2 3 6 4 2 2" xfId="21118" xr:uid="{00000000-0005-0000-0000-0000D2520000}"/>
    <cellStyle name="Normal 3 2 2 2 2 3 6 4 3" xfId="21119" xr:uid="{00000000-0005-0000-0000-0000D3520000}"/>
    <cellStyle name="Normal 3 2 2 2 2 3 6 4 3 2" xfId="21120" xr:uid="{00000000-0005-0000-0000-0000D4520000}"/>
    <cellStyle name="Normal 3 2 2 2 2 3 6 4 4" xfId="21121" xr:uid="{00000000-0005-0000-0000-0000D5520000}"/>
    <cellStyle name="Normal 3 2 2 2 2 3 6 4 4 2" xfId="21122" xr:uid="{00000000-0005-0000-0000-0000D6520000}"/>
    <cellStyle name="Normal 3 2 2 2 2 3 6 4 5" xfId="21123" xr:uid="{00000000-0005-0000-0000-0000D7520000}"/>
    <cellStyle name="Normal 3 2 2 2 2 3 6 4 6" xfId="21124" xr:uid="{00000000-0005-0000-0000-0000D8520000}"/>
    <cellStyle name="Normal 3 2 2 2 2 3 6 5" xfId="21125" xr:uid="{00000000-0005-0000-0000-0000D9520000}"/>
    <cellStyle name="Normal 3 2 2 2 2 3 6 5 2" xfId="21126" xr:uid="{00000000-0005-0000-0000-0000DA520000}"/>
    <cellStyle name="Normal 3 2 2 2 2 3 6 5 2 2" xfId="21127" xr:uid="{00000000-0005-0000-0000-0000DB520000}"/>
    <cellStyle name="Normal 3 2 2 2 2 3 6 5 3" xfId="21128" xr:uid="{00000000-0005-0000-0000-0000DC520000}"/>
    <cellStyle name="Normal 3 2 2 2 2 3 6 5 3 2" xfId="21129" xr:uid="{00000000-0005-0000-0000-0000DD520000}"/>
    <cellStyle name="Normal 3 2 2 2 2 3 6 5 4" xfId="21130" xr:uid="{00000000-0005-0000-0000-0000DE520000}"/>
    <cellStyle name="Normal 3 2 2 2 2 3 6 5 4 2" xfId="21131" xr:uid="{00000000-0005-0000-0000-0000DF520000}"/>
    <cellStyle name="Normal 3 2 2 2 2 3 6 5 5" xfId="21132" xr:uid="{00000000-0005-0000-0000-0000E0520000}"/>
    <cellStyle name="Normal 3 2 2 2 2 3 6 5 6" xfId="21133" xr:uid="{00000000-0005-0000-0000-0000E1520000}"/>
    <cellStyle name="Normal 3 2 2 2 2 3 6 6" xfId="21134" xr:uid="{00000000-0005-0000-0000-0000E2520000}"/>
    <cellStyle name="Normal 3 2 2 2 2 3 6 6 2" xfId="21135" xr:uid="{00000000-0005-0000-0000-0000E3520000}"/>
    <cellStyle name="Normal 3 2 2 2 2 3 6 6 2 2" xfId="21136" xr:uid="{00000000-0005-0000-0000-0000E4520000}"/>
    <cellStyle name="Normal 3 2 2 2 2 3 6 6 3" xfId="21137" xr:uid="{00000000-0005-0000-0000-0000E5520000}"/>
    <cellStyle name="Normal 3 2 2 2 2 3 6 6 3 2" xfId="21138" xr:uid="{00000000-0005-0000-0000-0000E6520000}"/>
    <cellStyle name="Normal 3 2 2 2 2 3 6 6 4" xfId="21139" xr:uid="{00000000-0005-0000-0000-0000E7520000}"/>
    <cellStyle name="Normal 3 2 2 2 2 3 6 6 5" xfId="21140" xr:uid="{00000000-0005-0000-0000-0000E8520000}"/>
    <cellStyle name="Normal 3 2 2 2 2 3 6 7" xfId="21141" xr:uid="{00000000-0005-0000-0000-0000E9520000}"/>
    <cellStyle name="Normal 3 2 2 2 2 3 6 7 2" xfId="21142" xr:uid="{00000000-0005-0000-0000-0000EA520000}"/>
    <cellStyle name="Normal 3 2 2 2 2 3 6 8" xfId="21143" xr:uid="{00000000-0005-0000-0000-0000EB520000}"/>
    <cellStyle name="Normal 3 2 2 2 2 3 6 8 2" xfId="21144" xr:uid="{00000000-0005-0000-0000-0000EC520000}"/>
    <cellStyle name="Normal 3 2 2 2 2 3 6 9" xfId="21145" xr:uid="{00000000-0005-0000-0000-0000ED520000}"/>
    <cellStyle name="Normal 3 2 2 2 2 3 6 9 2" xfId="21146" xr:uid="{00000000-0005-0000-0000-0000EE520000}"/>
    <cellStyle name="Normal 3 2 2 2 2 3 7" xfId="21147" xr:uid="{00000000-0005-0000-0000-0000EF520000}"/>
    <cellStyle name="Normal 3 2 2 2 2 3 7 10" xfId="21148" xr:uid="{00000000-0005-0000-0000-0000F0520000}"/>
    <cellStyle name="Normal 3 2 2 2 2 3 7 11" xfId="21149" xr:uid="{00000000-0005-0000-0000-0000F1520000}"/>
    <cellStyle name="Normal 3 2 2 2 2 3 7 2" xfId="21150" xr:uid="{00000000-0005-0000-0000-0000F2520000}"/>
    <cellStyle name="Normal 3 2 2 2 2 3 7 2 2" xfId="21151" xr:uid="{00000000-0005-0000-0000-0000F3520000}"/>
    <cellStyle name="Normal 3 2 2 2 2 3 7 2 2 2" xfId="21152" xr:uid="{00000000-0005-0000-0000-0000F4520000}"/>
    <cellStyle name="Normal 3 2 2 2 2 3 7 2 3" xfId="21153" xr:uid="{00000000-0005-0000-0000-0000F5520000}"/>
    <cellStyle name="Normal 3 2 2 2 2 3 7 2 3 2" xfId="21154" xr:uid="{00000000-0005-0000-0000-0000F6520000}"/>
    <cellStyle name="Normal 3 2 2 2 2 3 7 2 4" xfId="21155" xr:uid="{00000000-0005-0000-0000-0000F7520000}"/>
    <cellStyle name="Normal 3 2 2 2 2 3 7 2 4 2" xfId="21156" xr:uid="{00000000-0005-0000-0000-0000F8520000}"/>
    <cellStyle name="Normal 3 2 2 2 2 3 7 2 5" xfId="21157" xr:uid="{00000000-0005-0000-0000-0000F9520000}"/>
    <cellStyle name="Normal 3 2 2 2 2 3 7 2 6" xfId="21158" xr:uid="{00000000-0005-0000-0000-0000FA520000}"/>
    <cellStyle name="Normal 3 2 2 2 2 3 7 3" xfId="21159" xr:uid="{00000000-0005-0000-0000-0000FB520000}"/>
    <cellStyle name="Normal 3 2 2 2 2 3 7 3 2" xfId="21160" xr:uid="{00000000-0005-0000-0000-0000FC520000}"/>
    <cellStyle name="Normal 3 2 2 2 2 3 7 3 2 2" xfId="21161" xr:uid="{00000000-0005-0000-0000-0000FD520000}"/>
    <cellStyle name="Normal 3 2 2 2 2 3 7 3 3" xfId="21162" xr:uid="{00000000-0005-0000-0000-0000FE520000}"/>
    <cellStyle name="Normal 3 2 2 2 2 3 7 3 3 2" xfId="21163" xr:uid="{00000000-0005-0000-0000-0000FF520000}"/>
    <cellStyle name="Normal 3 2 2 2 2 3 7 3 4" xfId="21164" xr:uid="{00000000-0005-0000-0000-000000530000}"/>
    <cellStyle name="Normal 3 2 2 2 2 3 7 3 4 2" xfId="21165" xr:uid="{00000000-0005-0000-0000-000001530000}"/>
    <cellStyle name="Normal 3 2 2 2 2 3 7 3 5" xfId="21166" xr:uid="{00000000-0005-0000-0000-000002530000}"/>
    <cellStyle name="Normal 3 2 2 2 2 3 7 3 6" xfId="21167" xr:uid="{00000000-0005-0000-0000-000003530000}"/>
    <cellStyle name="Normal 3 2 2 2 2 3 7 4" xfId="21168" xr:uid="{00000000-0005-0000-0000-000004530000}"/>
    <cellStyle name="Normal 3 2 2 2 2 3 7 4 2" xfId="21169" xr:uid="{00000000-0005-0000-0000-000005530000}"/>
    <cellStyle name="Normal 3 2 2 2 2 3 7 4 2 2" xfId="21170" xr:uid="{00000000-0005-0000-0000-000006530000}"/>
    <cellStyle name="Normal 3 2 2 2 2 3 7 4 3" xfId="21171" xr:uid="{00000000-0005-0000-0000-000007530000}"/>
    <cellStyle name="Normal 3 2 2 2 2 3 7 4 3 2" xfId="21172" xr:uid="{00000000-0005-0000-0000-000008530000}"/>
    <cellStyle name="Normal 3 2 2 2 2 3 7 4 4" xfId="21173" xr:uid="{00000000-0005-0000-0000-000009530000}"/>
    <cellStyle name="Normal 3 2 2 2 2 3 7 4 4 2" xfId="21174" xr:uid="{00000000-0005-0000-0000-00000A530000}"/>
    <cellStyle name="Normal 3 2 2 2 2 3 7 4 5" xfId="21175" xr:uid="{00000000-0005-0000-0000-00000B530000}"/>
    <cellStyle name="Normal 3 2 2 2 2 3 7 4 6" xfId="21176" xr:uid="{00000000-0005-0000-0000-00000C530000}"/>
    <cellStyle name="Normal 3 2 2 2 2 3 7 5" xfId="21177" xr:uid="{00000000-0005-0000-0000-00000D530000}"/>
    <cellStyle name="Normal 3 2 2 2 2 3 7 5 2" xfId="21178" xr:uid="{00000000-0005-0000-0000-00000E530000}"/>
    <cellStyle name="Normal 3 2 2 2 2 3 7 5 2 2" xfId="21179" xr:uid="{00000000-0005-0000-0000-00000F530000}"/>
    <cellStyle name="Normal 3 2 2 2 2 3 7 5 3" xfId="21180" xr:uid="{00000000-0005-0000-0000-000010530000}"/>
    <cellStyle name="Normal 3 2 2 2 2 3 7 5 3 2" xfId="21181" xr:uid="{00000000-0005-0000-0000-000011530000}"/>
    <cellStyle name="Normal 3 2 2 2 2 3 7 5 4" xfId="21182" xr:uid="{00000000-0005-0000-0000-000012530000}"/>
    <cellStyle name="Normal 3 2 2 2 2 3 7 5 5" xfId="21183" xr:uid="{00000000-0005-0000-0000-000013530000}"/>
    <cellStyle name="Normal 3 2 2 2 2 3 7 6" xfId="21184" xr:uid="{00000000-0005-0000-0000-000014530000}"/>
    <cellStyle name="Normal 3 2 2 2 2 3 7 6 2" xfId="21185" xr:uid="{00000000-0005-0000-0000-000015530000}"/>
    <cellStyle name="Normal 3 2 2 2 2 3 7 7" xfId="21186" xr:uid="{00000000-0005-0000-0000-000016530000}"/>
    <cellStyle name="Normal 3 2 2 2 2 3 7 7 2" xfId="21187" xr:uid="{00000000-0005-0000-0000-000017530000}"/>
    <cellStyle name="Normal 3 2 2 2 2 3 7 8" xfId="21188" xr:uid="{00000000-0005-0000-0000-000018530000}"/>
    <cellStyle name="Normal 3 2 2 2 2 3 7 8 2" xfId="21189" xr:uid="{00000000-0005-0000-0000-000019530000}"/>
    <cellStyle name="Normal 3 2 2 2 2 3 7 9" xfId="21190" xr:uid="{00000000-0005-0000-0000-00001A530000}"/>
    <cellStyle name="Normal 3 2 2 2 2 3 8" xfId="21191" xr:uid="{00000000-0005-0000-0000-00001B530000}"/>
    <cellStyle name="Normal 3 2 2 2 2 3 8 10" xfId="21192" xr:uid="{00000000-0005-0000-0000-00001C530000}"/>
    <cellStyle name="Normal 3 2 2 2 2 3 8 2" xfId="21193" xr:uid="{00000000-0005-0000-0000-00001D530000}"/>
    <cellStyle name="Normal 3 2 2 2 2 3 8 2 2" xfId="21194" xr:uid="{00000000-0005-0000-0000-00001E530000}"/>
    <cellStyle name="Normal 3 2 2 2 2 3 8 2 2 2" xfId="21195" xr:uid="{00000000-0005-0000-0000-00001F530000}"/>
    <cellStyle name="Normal 3 2 2 2 2 3 8 2 3" xfId="21196" xr:uid="{00000000-0005-0000-0000-000020530000}"/>
    <cellStyle name="Normal 3 2 2 2 2 3 8 2 3 2" xfId="21197" xr:uid="{00000000-0005-0000-0000-000021530000}"/>
    <cellStyle name="Normal 3 2 2 2 2 3 8 2 4" xfId="21198" xr:uid="{00000000-0005-0000-0000-000022530000}"/>
    <cellStyle name="Normal 3 2 2 2 2 3 8 2 4 2" xfId="21199" xr:uid="{00000000-0005-0000-0000-000023530000}"/>
    <cellStyle name="Normal 3 2 2 2 2 3 8 2 5" xfId="21200" xr:uid="{00000000-0005-0000-0000-000024530000}"/>
    <cellStyle name="Normal 3 2 2 2 2 3 8 2 6" xfId="21201" xr:uid="{00000000-0005-0000-0000-000025530000}"/>
    <cellStyle name="Normal 3 2 2 2 2 3 8 3" xfId="21202" xr:uid="{00000000-0005-0000-0000-000026530000}"/>
    <cellStyle name="Normal 3 2 2 2 2 3 8 3 2" xfId="21203" xr:uid="{00000000-0005-0000-0000-000027530000}"/>
    <cellStyle name="Normal 3 2 2 2 2 3 8 3 2 2" xfId="21204" xr:uid="{00000000-0005-0000-0000-000028530000}"/>
    <cellStyle name="Normal 3 2 2 2 2 3 8 3 3" xfId="21205" xr:uid="{00000000-0005-0000-0000-000029530000}"/>
    <cellStyle name="Normal 3 2 2 2 2 3 8 3 3 2" xfId="21206" xr:uid="{00000000-0005-0000-0000-00002A530000}"/>
    <cellStyle name="Normal 3 2 2 2 2 3 8 3 4" xfId="21207" xr:uid="{00000000-0005-0000-0000-00002B530000}"/>
    <cellStyle name="Normal 3 2 2 2 2 3 8 3 4 2" xfId="21208" xr:uid="{00000000-0005-0000-0000-00002C530000}"/>
    <cellStyle name="Normal 3 2 2 2 2 3 8 3 5" xfId="21209" xr:uid="{00000000-0005-0000-0000-00002D530000}"/>
    <cellStyle name="Normal 3 2 2 2 2 3 8 3 6" xfId="21210" xr:uid="{00000000-0005-0000-0000-00002E530000}"/>
    <cellStyle name="Normal 3 2 2 2 2 3 8 4" xfId="21211" xr:uid="{00000000-0005-0000-0000-00002F530000}"/>
    <cellStyle name="Normal 3 2 2 2 2 3 8 4 2" xfId="21212" xr:uid="{00000000-0005-0000-0000-000030530000}"/>
    <cellStyle name="Normal 3 2 2 2 2 3 8 4 2 2" xfId="21213" xr:uid="{00000000-0005-0000-0000-000031530000}"/>
    <cellStyle name="Normal 3 2 2 2 2 3 8 4 3" xfId="21214" xr:uid="{00000000-0005-0000-0000-000032530000}"/>
    <cellStyle name="Normal 3 2 2 2 2 3 8 4 3 2" xfId="21215" xr:uid="{00000000-0005-0000-0000-000033530000}"/>
    <cellStyle name="Normal 3 2 2 2 2 3 8 4 4" xfId="21216" xr:uid="{00000000-0005-0000-0000-000034530000}"/>
    <cellStyle name="Normal 3 2 2 2 2 3 8 4 4 2" xfId="21217" xr:uid="{00000000-0005-0000-0000-000035530000}"/>
    <cellStyle name="Normal 3 2 2 2 2 3 8 4 5" xfId="21218" xr:uid="{00000000-0005-0000-0000-000036530000}"/>
    <cellStyle name="Normal 3 2 2 2 2 3 8 4 6" xfId="21219" xr:uid="{00000000-0005-0000-0000-000037530000}"/>
    <cellStyle name="Normal 3 2 2 2 2 3 8 5" xfId="21220" xr:uid="{00000000-0005-0000-0000-000038530000}"/>
    <cellStyle name="Normal 3 2 2 2 2 3 8 5 2" xfId="21221" xr:uid="{00000000-0005-0000-0000-000039530000}"/>
    <cellStyle name="Normal 3 2 2 2 2 3 8 5 2 2" xfId="21222" xr:uid="{00000000-0005-0000-0000-00003A530000}"/>
    <cellStyle name="Normal 3 2 2 2 2 3 8 5 3" xfId="21223" xr:uid="{00000000-0005-0000-0000-00003B530000}"/>
    <cellStyle name="Normal 3 2 2 2 2 3 8 5 3 2" xfId="21224" xr:uid="{00000000-0005-0000-0000-00003C530000}"/>
    <cellStyle name="Normal 3 2 2 2 2 3 8 5 4" xfId="21225" xr:uid="{00000000-0005-0000-0000-00003D530000}"/>
    <cellStyle name="Normal 3 2 2 2 2 3 8 5 5" xfId="21226" xr:uid="{00000000-0005-0000-0000-00003E530000}"/>
    <cellStyle name="Normal 3 2 2 2 2 3 8 6" xfId="21227" xr:uid="{00000000-0005-0000-0000-00003F530000}"/>
    <cellStyle name="Normal 3 2 2 2 2 3 8 6 2" xfId="21228" xr:uid="{00000000-0005-0000-0000-000040530000}"/>
    <cellStyle name="Normal 3 2 2 2 2 3 8 7" xfId="21229" xr:uid="{00000000-0005-0000-0000-000041530000}"/>
    <cellStyle name="Normal 3 2 2 2 2 3 8 7 2" xfId="21230" xr:uid="{00000000-0005-0000-0000-000042530000}"/>
    <cellStyle name="Normal 3 2 2 2 2 3 8 8" xfId="21231" xr:uid="{00000000-0005-0000-0000-000043530000}"/>
    <cellStyle name="Normal 3 2 2 2 2 3 8 8 2" xfId="21232" xr:uid="{00000000-0005-0000-0000-000044530000}"/>
    <cellStyle name="Normal 3 2 2 2 2 3 8 9" xfId="21233" xr:uid="{00000000-0005-0000-0000-000045530000}"/>
    <cellStyle name="Normal 3 2 2 2 2 3 9" xfId="21234" xr:uid="{00000000-0005-0000-0000-000046530000}"/>
    <cellStyle name="Normal 3 2 2 2 2 3 9 2" xfId="21235" xr:uid="{00000000-0005-0000-0000-000047530000}"/>
    <cellStyle name="Normal 3 2 2 2 2 3 9 2 2" xfId="21236" xr:uid="{00000000-0005-0000-0000-000048530000}"/>
    <cellStyle name="Normal 3 2 2 2 2 3 9 3" xfId="21237" xr:uid="{00000000-0005-0000-0000-000049530000}"/>
    <cellStyle name="Normal 3 2 2 2 2 3 9 3 2" xfId="21238" xr:uid="{00000000-0005-0000-0000-00004A530000}"/>
    <cellStyle name="Normal 3 2 2 2 2 3 9 4" xfId="21239" xr:uid="{00000000-0005-0000-0000-00004B530000}"/>
    <cellStyle name="Normal 3 2 2 2 2 3 9 4 2" xfId="21240" xr:uid="{00000000-0005-0000-0000-00004C530000}"/>
    <cellStyle name="Normal 3 2 2 2 2 3 9 5" xfId="21241" xr:uid="{00000000-0005-0000-0000-00004D530000}"/>
    <cellStyle name="Normal 3 2 2 2 2 3 9 6" xfId="21242" xr:uid="{00000000-0005-0000-0000-00004E530000}"/>
    <cellStyle name="Normal 3 2 2 2 2 4" xfId="21243" xr:uid="{00000000-0005-0000-0000-00004F530000}"/>
    <cellStyle name="Normal 3 2 2 2 2 4 10" xfId="21244" xr:uid="{00000000-0005-0000-0000-000050530000}"/>
    <cellStyle name="Normal 3 2 2 2 2 4 10 2" xfId="21245" xr:uid="{00000000-0005-0000-0000-000051530000}"/>
    <cellStyle name="Normal 3 2 2 2 2 4 10 2 2" xfId="21246" xr:uid="{00000000-0005-0000-0000-000052530000}"/>
    <cellStyle name="Normal 3 2 2 2 2 4 10 3" xfId="21247" xr:uid="{00000000-0005-0000-0000-000053530000}"/>
    <cellStyle name="Normal 3 2 2 2 2 4 10 3 2" xfId="21248" xr:uid="{00000000-0005-0000-0000-000054530000}"/>
    <cellStyle name="Normal 3 2 2 2 2 4 10 4" xfId="21249" xr:uid="{00000000-0005-0000-0000-000055530000}"/>
    <cellStyle name="Normal 3 2 2 2 2 4 10 4 2" xfId="21250" xr:uid="{00000000-0005-0000-0000-000056530000}"/>
    <cellStyle name="Normal 3 2 2 2 2 4 10 5" xfId="21251" xr:uid="{00000000-0005-0000-0000-000057530000}"/>
    <cellStyle name="Normal 3 2 2 2 2 4 10 6" xfId="21252" xr:uid="{00000000-0005-0000-0000-000058530000}"/>
    <cellStyle name="Normal 3 2 2 2 2 4 11" xfId="21253" xr:uid="{00000000-0005-0000-0000-000059530000}"/>
    <cellStyle name="Normal 3 2 2 2 2 4 11 2" xfId="21254" xr:uid="{00000000-0005-0000-0000-00005A530000}"/>
    <cellStyle name="Normal 3 2 2 2 2 4 11 2 2" xfId="21255" xr:uid="{00000000-0005-0000-0000-00005B530000}"/>
    <cellStyle name="Normal 3 2 2 2 2 4 11 3" xfId="21256" xr:uid="{00000000-0005-0000-0000-00005C530000}"/>
    <cellStyle name="Normal 3 2 2 2 2 4 11 3 2" xfId="21257" xr:uid="{00000000-0005-0000-0000-00005D530000}"/>
    <cellStyle name="Normal 3 2 2 2 2 4 11 4" xfId="21258" xr:uid="{00000000-0005-0000-0000-00005E530000}"/>
    <cellStyle name="Normal 3 2 2 2 2 4 11 5" xfId="21259" xr:uid="{00000000-0005-0000-0000-00005F530000}"/>
    <cellStyle name="Normal 3 2 2 2 2 4 12" xfId="21260" xr:uid="{00000000-0005-0000-0000-000060530000}"/>
    <cellStyle name="Normal 3 2 2 2 2 4 12 2" xfId="21261" xr:uid="{00000000-0005-0000-0000-000061530000}"/>
    <cellStyle name="Normal 3 2 2 2 2 4 13" xfId="21262" xr:uid="{00000000-0005-0000-0000-000062530000}"/>
    <cellStyle name="Normal 3 2 2 2 2 4 13 2" xfId="21263" xr:uid="{00000000-0005-0000-0000-000063530000}"/>
    <cellStyle name="Normal 3 2 2 2 2 4 14" xfId="21264" xr:uid="{00000000-0005-0000-0000-000064530000}"/>
    <cellStyle name="Normal 3 2 2 2 2 4 14 2" xfId="21265" xr:uid="{00000000-0005-0000-0000-000065530000}"/>
    <cellStyle name="Normal 3 2 2 2 2 4 15" xfId="21266" xr:uid="{00000000-0005-0000-0000-000066530000}"/>
    <cellStyle name="Normal 3 2 2 2 2 4 16" xfId="21267" xr:uid="{00000000-0005-0000-0000-000067530000}"/>
    <cellStyle name="Normal 3 2 2 2 2 4 17" xfId="21268" xr:uid="{00000000-0005-0000-0000-000068530000}"/>
    <cellStyle name="Normal 3 2 2 2 2 4 2" xfId="21269" xr:uid="{00000000-0005-0000-0000-000069530000}"/>
    <cellStyle name="Normal 3 2 2 2 2 4 2 10" xfId="21270" xr:uid="{00000000-0005-0000-0000-00006A530000}"/>
    <cellStyle name="Normal 3 2 2 2 2 4 2 10 2" xfId="21271" xr:uid="{00000000-0005-0000-0000-00006B530000}"/>
    <cellStyle name="Normal 3 2 2 2 2 4 2 11" xfId="21272" xr:uid="{00000000-0005-0000-0000-00006C530000}"/>
    <cellStyle name="Normal 3 2 2 2 2 4 2 11 2" xfId="21273" xr:uid="{00000000-0005-0000-0000-00006D530000}"/>
    <cellStyle name="Normal 3 2 2 2 2 4 2 12" xfId="21274" xr:uid="{00000000-0005-0000-0000-00006E530000}"/>
    <cellStyle name="Normal 3 2 2 2 2 4 2 13" xfId="21275" xr:uid="{00000000-0005-0000-0000-00006F530000}"/>
    <cellStyle name="Normal 3 2 2 2 2 4 2 14" xfId="21276" xr:uid="{00000000-0005-0000-0000-000070530000}"/>
    <cellStyle name="Normal 3 2 2 2 2 4 2 2" xfId="21277" xr:uid="{00000000-0005-0000-0000-000071530000}"/>
    <cellStyle name="Normal 3 2 2 2 2 4 2 2 10" xfId="21278" xr:uid="{00000000-0005-0000-0000-000072530000}"/>
    <cellStyle name="Normal 3 2 2 2 2 4 2 2 11" xfId="21279" xr:uid="{00000000-0005-0000-0000-000073530000}"/>
    <cellStyle name="Normal 3 2 2 2 2 4 2 2 12" xfId="21280" xr:uid="{00000000-0005-0000-0000-000074530000}"/>
    <cellStyle name="Normal 3 2 2 2 2 4 2 2 2" xfId="21281" xr:uid="{00000000-0005-0000-0000-000075530000}"/>
    <cellStyle name="Normal 3 2 2 2 2 4 2 2 2 2" xfId="21282" xr:uid="{00000000-0005-0000-0000-000076530000}"/>
    <cellStyle name="Normal 3 2 2 2 2 4 2 2 2 2 2" xfId="21283" xr:uid="{00000000-0005-0000-0000-000077530000}"/>
    <cellStyle name="Normal 3 2 2 2 2 4 2 2 2 3" xfId="21284" xr:uid="{00000000-0005-0000-0000-000078530000}"/>
    <cellStyle name="Normal 3 2 2 2 2 4 2 2 2 3 2" xfId="21285" xr:uid="{00000000-0005-0000-0000-000079530000}"/>
    <cellStyle name="Normal 3 2 2 2 2 4 2 2 2 4" xfId="21286" xr:uid="{00000000-0005-0000-0000-00007A530000}"/>
    <cellStyle name="Normal 3 2 2 2 2 4 2 2 2 4 2" xfId="21287" xr:uid="{00000000-0005-0000-0000-00007B530000}"/>
    <cellStyle name="Normal 3 2 2 2 2 4 2 2 2 5" xfId="21288" xr:uid="{00000000-0005-0000-0000-00007C530000}"/>
    <cellStyle name="Normal 3 2 2 2 2 4 2 2 2 6" xfId="21289" xr:uid="{00000000-0005-0000-0000-00007D530000}"/>
    <cellStyle name="Normal 3 2 2 2 2 4 2 2 2 7" xfId="21290" xr:uid="{00000000-0005-0000-0000-00007E530000}"/>
    <cellStyle name="Normal 3 2 2 2 2 4 2 2 3" xfId="21291" xr:uid="{00000000-0005-0000-0000-00007F530000}"/>
    <cellStyle name="Normal 3 2 2 2 2 4 2 2 3 2" xfId="21292" xr:uid="{00000000-0005-0000-0000-000080530000}"/>
    <cellStyle name="Normal 3 2 2 2 2 4 2 2 3 2 2" xfId="21293" xr:uid="{00000000-0005-0000-0000-000081530000}"/>
    <cellStyle name="Normal 3 2 2 2 2 4 2 2 3 3" xfId="21294" xr:uid="{00000000-0005-0000-0000-000082530000}"/>
    <cellStyle name="Normal 3 2 2 2 2 4 2 2 3 3 2" xfId="21295" xr:uid="{00000000-0005-0000-0000-000083530000}"/>
    <cellStyle name="Normal 3 2 2 2 2 4 2 2 3 4" xfId="21296" xr:uid="{00000000-0005-0000-0000-000084530000}"/>
    <cellStyle name="Normal 3 2 2 2 2 4 2 2 3 4 2" xfId="21297" xr:uid="{00000000-0005-0000-0000-000085530000}"/>
    <cellStyle name="Normal 3 2 2 2 2 4 2 2 3 5" xfId="21298" xr:uid="{00000000-0005-0000-0000-000086530000}"/>
    <cellStyle name="Normal 3 2 2 2 2 4 2 2 3 6" xfId="21299" xr:uid="{00000000-0005-0000-0000-000087530000}"/>
    <cellStyle name="Normal 3 2 2 2 2 4 2 2 3 7" xfId="21300" xr:uid="{00000000-0005-0000-0000-000088530000}"/>
    <cellStyle name="Normal 3 2 2 2 2 4 2 2 4" xfId="21301" xr:uid="{00000000-0005-0000-0000-000089530000}"/>
    <cellStyle name="Normal 3 2 2 2 2 4 2 2 4 2" xfId="21302" xr:uid="{00000000-0005-0000-0000-00008A530000}"/>
    <cellStyle name="Normal 3 2 2 2 2 4 2 2 4 2 2" xfId="21303" xr:uid="{00000000-0005-0000-0000-00008B530000}"/>
    <cellStyle name="Normal 3 2 2 2 2 4 2 2 4 3" xfId="21304" xr:uid="{00000000-0005-0000-0000-00008C530000}"/>
    <cellStyle name="Normal 3 2 2 2 2 4 2 2 4 3 2" xfId="21305" xr:uid="{00000000-0005-0000-0000-00008D530000}"/>
    <cellStyle name="Normal 3 2 2 2 2 4 2 2 4 4" xfId="21306" xr:uid="{00000000-0005-0000-0000-00008E530000}"/>
    <cellStyle name="Normal 3 2 2 2 2 4 2 2 4 4 2" xfId="21307" xr:uid="{00000000-0005-0000-0000-00008F530000}"/>
    <cellStyle name="Normal 3 2 2 2 2 4 2 2 4 5" xfId="21308" xr:uid="{00000000-0005-0000-0000-000090530000}"/>
    <cellStyle name="Normal 3 2 2 2 2 4 2 2 4 6" xfId="21309" xr:uid="{00000000-0005-0000-0000-000091530000}"/>
    <cellStyle name="Normal 3 2 2 2 2 4 2 2 5" xfId="21310" xr:uid="{00000000-0005-0000-0000-000092530000}"/>
    <cellStyle name="Normal 3 2 2 2 2 4 2 2 5 2" xfId="21311" xr:uid="{00000000-0005-0000-0000-000093530000}"/>
    <cellStyle name="Normal 3 2 2 2 2 4 2 2 5 2 2" xfId="21312" xr:uid="{00000000-0005-0000-0000-000094530000}"/>
    <cellStyle name="Normal 3 2 2 2 2 4 2 2 5 3" xfId="21313" xr:uid="{00000000-0005-0000-0000-000095530000}"/>
    <cellStyle name="Normal 3 2 2 2 2 4 2 2 5 3 2" xfId="21314" xr:uid="{00000000-0005-0000-0000-000096530000}"/>
    <cellStyle name="Normal 3 2 2 2 2 4 2 2 5 4" xfId="21315" xr:uid="{00000000-0005-0000-0000-000097530000}"/>
    <cellStyle name="Normal 3 2 2 2 2 4 2 2 5 4 2" xfId="21316" xr:uid="{00000000-0005-0000-0000-000098530000}"/>
    <cellStyle name="Normal 3 2 2 2 2 4 2 2 5 5" xfId="21317" xr:uid="{00000000-0005-0000-0000-000099530000}"/>
    <cellStyle name="Normal 3 2 2 2 2 4 2 2 5 6" xfId="21318" xr:uid="{00000000-0005-0000-0000-00009A530000}"/>
    <cellStyle name="Normal 3 2 2 2 2 4 2 2 6" xfId="21319" xr:uid="{00000000-0005-0000-0000-00009B530000}"/>
    <cellStyle name="Normal 3 2 2 2 2 4 2 2 6 2" xfId="21320" xr:uid="{00000000-0005-0000-0000-00009C530000}"/>
    <cellStyle name="Normal 3 2 2 2 2 4 2 2 6 2 2" xfId="21321" xr:uid="{00000000-0005-0000-0000-00009D530000}"/>
    <cellStyle name="Normal 3 2 2 2 2 4 2 2 6 3" xfId="21322" xr:uid="{00000000-0005-0000-0000-00009E530000}"/>
    <cellStyle name="Normal 3 2 2 2 2 4 2 2 6 3 2" xfId="21323" xr:uid="{00000000-0005-0000-0000-00009F530000}"/>
    <cellStyle name="Normal 3 2 2 2 2 4 2 2 6 4" xfId="21324" xr:uid="{00000000-0005-0000-0000-0000A0530000}"/>
    <cellStyle name="Normal 3 2 2 2 2 4 2 2 6 5" xfId="21325" xr:uid="{00000000-0005-0000-0000-0000A1530000}"/>
    <cellStyle name="Normal 3 2 2 2 2 4 2 2 7" xfId="21326" xr:uid="{00000000-0005-0000-0000-0000A2530000}"/>
    <cellStyle name="Normal 3 2 2 2 2 4 2 2 7 2" xfId="21327" xr:uid="{00000000-0005-0000-0000-0000A3530000}"/>
    <cellStyle name="Normal 3 2 2 2 2 4 2 2 8" xfId="21328" xr:uid="{00000000-0005-0000-0000-0000A4530000}"/>
    <cellStyle name="Normal 3 2 2 2 2 4 2 2 8 2" xfId="21329" xr:uid="{00000000-0005-0000-0000-0000A5530000}"/>
    <cellStyle name="Normal 3 2 2 2 2 4 2 2 9" xfId="21330" xr:uid="{00000000-0005-0000-0000-0000A6530000}"/>
    <cellStyle name="Normal 3 2 2 2 2 4 2 2 9 2" xfId="21331" xr:uid="{00000000-0005-0000-0000-0000A7530000}"/>
    <cellStyle name="Normal 3 2 2 2 2 4 2 3" xfId="21332" xr:uid="{00000000-0005-0000-0000-0000A8530000}"/>
    <cellStyle name="Normal 3 2 2 2 2 4 2 3 10" xfId="21333" xr:uid="{00000000-0005-0000-0000-0000A9530000}"/>
    <cellStyle name="Normal 3 2 2 2 2 4 2 3 11" xfId="21334" xr:uid="{00000000-0005-0000-0000-0000AA530000}"/>
    <cellStyle name="Normal 3 2 2 2 2 4 2 3 2" xfId="21335" xr:uid="{00000000-0005-0000-0000-0000AB530000}"/>
    <cellStyle name="Normal 3 2 2 2 2 4 2 3 2 2" xfId="21336" xr:uid="{00000000-0005-0000-0000-0000AC530000}"/>
    <cellStyle name="Normal 3 2 2 2 2 4 2 3 2 2 2" xfId="21337" xr:uid="{00000000-0005-0000-0000-0000AD530000}"/>
    <cellStyle name="Normal 3 2 2 2 2 4 2 3 2 3" xfId="21338" xr:uid="{00000000-0005-0000-0000-0000AE530000}"/>
    <cellStyle name="Normal 3 2 2 2 2 4 2 3 2 3 2" xfId="21339" xr:uid="{00000000-0005-0000-0000-0000AF530000}"/>
    <cellStyle name="Normal 3 2 2 2 2 4 2 3 2 4" xfId="21340" xr:uid="{00000000-0005-0000-0000-0000B0530000}"/>
    <cellStyle name="Normal 3 2 2 2 2 4 2 3 2 4 2" xfId="21341" xr:uid="{00000000-0005-0000-0000-0000B1530000}"/>
    <cellStyle name="Normal 3 2 2 2 2 4 2 3 2 5" xfId="21342" xr:uid="{00000000-0005-0000-0000-0000B2530000}"/>
    <cellStyle name="Normal 3 2 2 2 2 4 2 3 2 6" xfId="21343" xr:uid="{00000000-0005-0000-0000-0000B3530000}"/>
    <cellStyle name="Normal 3 2 2 2 2 4 2 3 2 7" xfId="21344" xr:uid="{00000000-0005-0000-0000-0000B4530000}"/>
    <cellStyle name="Normal 3 2 2 2 2 4 2 3 3" xfId="21345" xr:uid="{00000000-0005-0000-0000-0000B5530000}"/>
    <cellStyle name="Normal 3 2 2 2 2 4 2 3 3 2" xfId="21346" xr:uid="{00000000-0005-0000-0000-0000B6530000}"/>
    <cellStyle name="Normal 3 2 2 2 2 4 2 3 3 2 2" xfId="21347" xr:uid="{00000000-0005-0000-0000-0000B7530000}"/>
    <cellStyle name="Normal 3 2 2 2 2 4 2 3 3 3" xfId="21348" xr:uid="{00000000-0005-0000-0000-0000B8530000}"/>
    <cellStyle name="Normal 3 2 2 2 2 4 2 3 3 3 2" xfId="21349" xr:uid="{00000000-0005-0000-0000-0000B9530000}"/>
    <cellStyle name="Normal 3 2 2 2 2 4 2 3 3 4" xfId="21350" xr:uid="{00000000-0005-0000-0000-0000BA530000}"/>
    <cellStyle name="Normal 3 2 2 2 2 4 2 3 3 4 2" xfId="21351" xr:uid="{00000000-0005-0000-0000-0000BB530000}"/>
    <cellStyle name="Normal 3 2 2 2 2 4 2 3 3 5" xfId="21352" xr:uid="{00000000-0005-0000-0000-0000BC530000}"/>
    <cellStyle name="Normal 3 2 2 2 2 4 2 3 3 6" xfId="21353" xr:uid="{00000000-0005-0000-0000-0000BD530000}"/>
    <cellStyle name="Normal 3 2 2 2 2 4 2 3 4" xfId="21354" xr:uid="{00000000-0005-0000-0000-0000BE530000}"/>
    <cellStyle name="Normal 3 2 2 2 2 4 2 3 4 2" xfId="21355" xr:uid="{00000000-0005-0000-0000-0000BF530000}"/>
    <cellStyle name="Normal 3 2 2 2 2 4 2 3 4 2 2" xfId="21356" xr:uid="{00000000-0005-0000-0000-0000C0530000}"/>
    <cellStyle name="Normal 3 2 2 2 2 4 2 3 4 3" xfId="21357" xr:uid="{00000000-0005-0000-0000-0000C1530000}"/>
    <cellStyle name="Normal 3 2 2 2 2 4 2 3 4 3 2" xfId="21358" xr:uid="{00000000-0005-0000-0000-0000C2530000}"/>
    <cellStyle name="Normal 3 2 2 2 2 4 2 3 4 4" xfId="21359" xr:uid="{00000000-0005-0000-0000-0000C3530000}"/>
    <cellStyle name="Normal 3 2 2 2 2 4 2 3 4 4 2" xfId="21360" xr:uid="{00000000-0005-0000-0000-0000C4530000}"/>
    <cellStyle name="Normal 3 2 2 2 2 4 2 3 4 5" xfId="21361" xr:uid="{00000000-0005-0000-0000-0000C5530000}"/>
    <cellStyle name="Normal 3 2 2 2 2 4 2 3 4 6" xfId="21362" xr:uid="{00000000-0005-0000-0000-0000C6530000}"/>
    <cellStyle name="Normal 3 2 2 2 2 4 2 3 5" xfId="21363" xr:uid="{00000000-0005-0000-0000-0000C7530000}"/>
    <cellStyle name="Normal 3 2 2 2 2 4 2 3 5 2" xfId="21364" xr:uid="{00000000-0005-0000-0000-0000C8530000}"/>
    <cellStyle name="Normal 3 2 2 2 2 4 2 3 5 2 2" xfId="21365" xr:uid="{00000000-0005-0000-0000-0000C9530000}"/>
    <cellStyle name="Normal 3 2 2 2 2 4 2 3 5 3" xfId="21366" xr:uid="{00000000-0005-0000-0000-0000CA530000}"/>
    <cellStyle name="Normal 3 2 2 2 2 4 2 3 5 3 2" xfId="21367" xr:uid="{00000000-0005-0000-0000-0000CB530000}"/>
    <cellStyle name="Normal 3 2 2 2 2 4 2 3 5 4" xfId="21368" xr:uid="{00000000-0005-0000-0000-0000CC530000}"/>
    <cellStyle name="Normal 3 2 2 2 2 4 2 3 5 5" xfId="21369" xr:uid="{00000000-0005-0000-0000-0000CD530000}"/>
    <cellStyle name="Normal 3 2 2 2 2 4 2 3 6" xfId="21370" xr:uid="{00000000-0005-0000-0000-0000CE530000}"/>
    <cellStyle name="Normal 3 2 2 2 2 4 2 3 6 2" xfId="21371" xr:uid="{00000000-0005-0000-0000-0000CF530000}"/>
    <cellStyle name="Normal 3 2 2 2 2 4 2 3 7" xfId="21372" xr:uid="{00000000-0005-0000-0000-0000D0530000}"/>
    <cellStyle name="Normal 3 2 2 2 2 4 2 3 7 2" xfId="21373" xr:uid="{00000000-0005-0000-0000-0000D1530000}"/>
    <cellStyle name="Normal 3 2 2 2 2 4 2 3 8" xfId="21374" xr:uid="{00000000-0005-0000-0000-0000D2530000}"/>
    <cellStyle name="Normal 3 2 2 2 2 4 2 3 8 2" xfId="21375" xr:uid="{00000000-0005-0000-0000-0000D3530000}"/>
    <cellStyle name="Normal 3 2 2 2 2 4 2 3 9" xfId="21376" xr:uid="{00000000-0005-0000-0000-0000D4530000}"/>
    <cellStyle name="Normal 3 2 2 2 2 4 2 4" xfId="21377" xr:uid="{00000000-0005-0000-0000-0000D5530000}"/>
    <cellStyle name="Normal 3 2 2 2 2 4 2 4 10" xfId="21378" xr:uid="{00000000-0005-0000-0000-0000D6530000}"/>
    <cellStyle name="Normal 3 2 2 2 2 4 2 4 11" xfId="21379" xr:uid="{00000000-0005-0000-0000-0000D7530000}"/>
    <cellStyle name="Normal 3 2 2 2 2 4 2 4 2" xfId="21380" xr:uid="{00000000-0005-0000-0000-0000D8530000}"/>
    <cellStyle name="Normal 3 2 2 2 2 4 2 4 2 2" xfId="21381" xr:uid="{00000000-0005-0000-0000-0000D9530000}"/>
    <cellStyle name="Normal 3 2 2 2 2 4 2 4 2 2 2" xfId="21382" xr:uid="{00000000-0005-0000-0000-0000DA530000}"/>
    <cellStyle name="Normal 3 2 2 2 2 4 2 4 2 3" xfId="21383" xr:uid="{00000000-0005-0000-0000-0000DB530000}"/>
    <cellStyle name="Normal 3 2 2 2 2 4 2 4 2 3 2" xfId="21384" xr:uid="{00000000-0005-0000-0000-0000DC530000}"/>
    <cellStyle name="Normal 3 2 2 2 2 4 2 4 2 4" xfId="21385" xr:uid="{00000000-0005-0000-0000-0000DD530000}"/>
    <cellStyle name="Normal 3 2 2 2 2 4 2 4 2 4 2" xfId="21386" xr:uid="{00000000-0005-0000-0000-0000DE530000}"/>
    <cellStyle name="Normal 3 2 2 2 2 4 2 4 2 5" xfId="21387" xr:uid="{00000000-0005-0000-0000-0000DF530000}"/>
    <cellStyle name="Normal 3 2 2 2 2 4 2 4 2 6" xfId="21388" xr:uid="{00000000-0005-0000-0000-0000E0530000}"/>
    <cellStyle name="Normal 3 2 2 2 2 4 2 4 2 7" xfId="21389" xr:uid="{00000000-0005-0000-0000-0000E1530000}"/>
    <cellStyle name="Normal 3 2 2 2 2 4 2 4 3" xfId="21390" xr:uid="{00000000-0005-0000-0000-0000E2530000}"/>
    <cellStyle name="Normal 3 2 2 2 2 4 2 4 3 2" xfId="21391" xr:uid="{00000000-0005-0000-0000-0000E3530000}"/>
    <cellStyle name="Normal 3 2 2 2 2 4 2 4 3 2 2" xfId="21392" xr:uid="{00000000-0005-0000-0000-0000E4530000}"/>
    <cellStyle name="Normal 3 2 2 2 2 4 2 4 3 3" xfId="21393" xr:uid="{00000000-0005-0000-0000-0000E5530000}"/>
    <cellStyle name="Normal 3 2 2 2 2 4 2 4 3 3 2" xfId="21394" xr:uid="{00000000-0005-0000-0000-0000E6530000}"/>
    <cellStyle name="Normal 3 2 2 2 2 4 2 4 3 4" xfId="21395" xr:uid="{00000000-0005-0000-0000-0000E7530000}"/>
    <cellStyle name="Normal 3 2 2 2 2 4 2 4 3 4 2" xfId="21396" xr:uid="{00000000-0005-0000-0000-0000E8530000}"/>
    <cellStyle name="Normal 3 2 2 2 2 4 2 4 3 5" xfId="21397" xr:uid="{00000000-0005-0000-0000-0000E9530000}"/>
    <cellStyle name="Normal 3 2 2 2 2 4 2 4 3 6" xfId="21398" xr:uid="{00000000-0005-0000-0000-0000EA530000}"/>
    <cellStyle name="Normal 3 2 2 2 2 4 2 4 4" xfId="21399" xr:uid="{00000000-0005-0000-0000-0000EB530000}"/>
    <cellStyle name="Normal 3 2 2 2 2 4 2 4 4 2" xfId="21400" xr:uid="{00000000-0005-0000-0000-0000EC530000}"/>
    <cellStyle name="Normal 3 2 2 2 2 4 2 4 4 2 2" xfId="21401" xr:uid="{00000000-0005-0000-0000-0000ED530000}"/>
    <cellStyle name="Normal 3 2 2 2 2 4 2 4 4 3" xfId="21402" xr:uid="{00000000-0005-0000-0000-0000EE530000}"/>
    <cellStyle name="Normal 3 2 2 2 2 4 2 4 4 3 2" xfId="21403" xr:uid="{00000000-0005-0000-0000-0000EF530000}"/>
    <cellStyle name="Normal 3 2 2 2 2 4 2 4 4 4" xfId="21404" xr:uid="{00000000-0005-0000-0000-0000F0530000}"/>
    <cellStyle name="Normal 3 2 2 2 2 4 2 4 4 4 2" xfId="21405" xr:uid="{00000000-0005-0000-0000-0000F1530000}"/>
    <cellStyle name="Normal 3 2 2 2 2 4 2 4 4 5" xfId="21406" xr:uid="{00000000-0005-0000-0000-0000F2530000}"/>
    <cellStyle name="Normal 3 2 2 2 2 4 2 4 4 6" xfId="21407" xr:uid="{00000000-0005-0000-0000-0000F3530000}"/>
    <cellStyle name="Normal 3 2 2 2 2 4 2 4 5" xfId="21408" xr:uid="{00000000-0005-0000-0000-0000F4530000}"/>
    <cellStyle name="Normal 3 2 2 2 2 4 2 4 5 2" xfId="21409" xr:uid="{00000000-0005-0000-0000-0000F5530000}"/>
    <cellStyle name="Normal 3 2 2 2 2 4 2 4 5 2 2" xfId="21410" xr:uid="{00000000-0005-0000-0000-0000F6530000}"/>
    <cellStyle name="Normal 3 2 2 2 2 4 2 4 5 3" xfId="21411" xr:uid="{00000000-0005-0000-0000-0000F7530000}"/>
    <cellStyle name="Normal 3 2 2 2 2 4 2 4 5 3 2" xfId="21412" xr:uid="{00000000-0005-0000-0000-0000F8530000}"/>
    <cellStyle name="Normal 3 2 2 2 2 4 2 4 5 4" xfId="21413" xr:uid="{00000000-0005-0000-0000-0000F9530000}"/>
    <cellStyle name="Normal 3 2 2 2 2 4 2 4 5 5" xfId="21414" xr:uid="{00000000-0005-0000-0000-0000FA530000}"/>
    <cellStyle name="Normal 3 2 2 2 2 4 2 4 6" xfId="21415" xr:uid="{00000000-0005-0000-0000-0000FB530000}"/>
    <cellStyle name="Normal 3 2 2 2 2 4 2 4 6 2" xfId="21416" xr:uid="{00000000-0005-0000-0000-0000FC530000}"/>
    <cellStyle name="Normal 3 2 2 2 2 4 2 4 7" xfId="21417" xr:uid="{00000000-0005-0000-0000-0000FD530000}"/>
    <cellStyle name="Normal 3 2 2 2 2 4 2 4 7 2" xfId="21418" xr:uid="{00000000-0005-0000-0000-0000FE530000}"/>
    <cellStyle name="Normal 3 2 2 2 2 4 2 4 8" xfId="21419" xr:uid="{00000000-0005-0000-0000-0000FF530000}"/>
    <cellStyle name="Normal 3 2 2 2 2 4 2 4 8 2" xfId="21420" xr:uid="{00000000-0005-0000-0000-000000540000}"/>
    <cellStyle name="Normal 3 2 2 2 2 4 2 4 9" xfId="21421" xr:uid="{00000000-0005-0000-0000-000001540000}"/>
    <cellStyle name="Normal 3 2 2 2 2 4 2 5" xfId="21422" xr:uid="{00000000-0005-0000-0000-000002540000}"/>
    <cellStyle name="Normal 3 2 2 2 2 4 2 5 2" xfId="21423" xr:uid="{00000000-0005-0000-0000-000003540000}"/>
    <cellStyle name="Normal 3 2 2 2 2 4 2 5 2 2" xfId="21424" xr:uid="{00000000-0005-0000-0000-000004540000}"/>
    <cellStyle name="Normal 3 2 2 2 2 4 2 5 3" xfId="21425" xr:uid="{00000000-0005-0000-0000-000005540000}"/>
    <cellStyle name="Normal 3 2 2 2 2 4 2 5 3 2" xfId="21426" xr:uid="{00000000-0005-0000-0000-000006540000}"/>
    <cellStyle name="Normal 3 2 2 2 2 4 2 5 4" xfId="21427" xr:uid="{00000000-0005-0000-0000-000007540000}"/>
    <cellStyle name="Normal 3 2 2 2 2 4 2 5 4 2" xfId="21428" xr:uid="{00000000-0005-0000-0000-000008540000}"/>
    <cellStyle name="Normal 3 2 2 2 2 4 2 5 5" xfId="21429" xr:uid="{00000000-0005-0000-0000-000009540000}"/>
    <cellStyle name="Normal 3 2 2 2 2 4 2 5 6" xfId="21430" xr:uid="{00000000-0005-0000-0000-00000A540000}"/>
    <cellStyle name="Normal 3 2 2 2 2 4 2 5 7" xfId="21431" xr:uid="{00000000-0005-0000-0000-00000B540000}"/>
    <cellStyle name="Normal 3 2 2 2 2 4 2 6" xfId="21432" xr:uid="{00000000-0005-0000-0000-00000C540000}"/>
    <cellStyle name="Normal 3 2 2 2 2 4 2 6 2" xfId="21433" xr:uid="{00000000-0005-0000-0000-00000D540000}"/>
    <cellStyle name="Normal 3 2 2 2 2 4 2 6 2 2" xfId="21434" xr:uid="{00000000-0005-0000-0000-00000E540000}"/>
    <cellStyle name="Normal 3 2 2 2 2 4 2 6 3" xfId="21435" xr:uid="{00000000-0005-0000-0000-00000F540000}"/>
    <cellStyle name="Normal 3 2 2 2 2 4 2 6 3 2" xfId="21436" xr:uid="{00000000-0005-0000-0000-000010540000}"/>
    <cellStyle name="Normal 3 2 2 2 2 4 2 6 4" xfId="21437" xr:uid="{00000000-0005-0000-0000-000011540000}"/>
    <cellStyle name="Normal 3 2 2 2 2 4 2 6 4 2" xfId="21438" xr:uid="{00000000-0005-0000-0000-000012540000}"/>
    <cellStyle name="Normal 3 2 2 2 2 4 2 6 5" xfId="21439" xr:uid="{00000000-0005-0000-0000-000013540000}"/>
    <cellStyle name="Normal 3 2 2 2 2 4 2 6 6" xfId="21440" xr:uid="{00000000-0005-0000-0000-000014540000}"/>
    <cellStyle name="Normal 3 2 2 2 2 4 2 7" xfId="21441" xr:uid="{00000000-0005-0000-0000-000015540000}"/>
    <cellStyle name="Normal 3 2 2 2 2 4 2 7 2" xfId="21442" xr:uid="{00000000-0005-0000-0000-000016540000}"/>
    <cellStyle name="Normal 3 2 2 2 2 4 2 7 2 2" xfId="21443" xr:uid="{00000000-0005-0000-0000-000017540000}"/>
    <cellStyle name="Normal 3 2 2 2 2 4 2 7 3" xfId="21444" xr:uid="{00000000-0005-0000-0000-000018540000}"/>
    <cellStyle name="Normal 3 2 2 2 2 4 2 7 3 2" xfId="21445" xr:uid="{00000000-0005-0000-0000-000019540000}"/>
    <cellStyle name="Normal 3 2 2 2 2 4 2 7 4" xfId="21446" xr:uid="{00000000-0005-0000-0000-00001A540000}"/>
    <cellStyle name="Normal 3 2 2 2 2 4 2 7 4 2" xfId="21447" xr:uid="{00000000-0005-0000-0000-00001B540000}"/>
    <cellStyle name="Normal 3 2 2 2 2 4 2 7 5" xfId="21448" xr:uid="{00000000-0005-0000-0000-00001C540000}"/>
    <cellStyle name="Normal 3 2 2 2 2 4 2 7 6" xfId="21449" xr:uid="{00000000-0005-0000-0000-00001D540000}"/>
    <cellStyle name="Normal 3 2 2 2 2 4 2 8" xfId="21450" xr:uid="{00000000-0005-0000-0000-00001E540000}"/>
    <cellStyle name="Normal 3 2 2 2 2 4 2 8 2" xfId="21451" xr:uid="{00000000-0005-0000-0000-00001F540000}"/>
    <cellStyle name="Normal 3 2 2 2 2 4 2 8 2 2" xfId="21452" xr:uid="{00000000-0005-0000-0000-000020540000}"/>
    <cellStyle name="Normal 3 2 2 2 2 4 2 8 3" xfId="21453" xr:uid="{00000000-0005-0000-0000-000021540000}"/>
    <cellStyle name="Normal 3 2 2 2 2 4 2 8 3 2" xfId="21454" xr:uid="{00000000-0005-0000-0000-000022540000}"/>
    <cellStyle name="Normal 3 2 2 2 2 4 2 8 4" xfId="21455" xr:uid="{00000000-0005-0000-0000-000023540000}"/>
    <cellStyle name="Normal 3 2 2 2 2 4 2 8 5" xfId="21456" xr:uid="{00000000-0005-0000-0000-000024540000}"/>
    <cellStyle name="Normal 3 2 2 2 2 4 2 9" xfId="21457" xr:uid="{00000000-0005-0000-0000-000025540000}"/>
    <cellStyle name="Normal 3 2 2 2 2 4 2 9 2" xfId="21458" xr:uid="{00000000-0005-0000-0000-000026540000}"/>
    <cellStyle name="Normal 3 2 2 2 2 4 3" xfId="21459" xr:uid="{00000000-0005-0000-0000-000027540000}"/>
    <cellStyle name="Normal 3 2 2 2 2 4 3 10" xfId="21460" xr:uid="{00000000-0005-0000-0000-000028540000}"/>
    <cellStyle name="Normal 3 2 2 2 2 4 3 10 2" xfId="21461" xr:uid="{00000000-0005-0000-0000-000029540000}"/>
    <cellStyle name="Normal 3 2 2 2 2 4 3 11" xfId="21462" xr:uid="{00000000-0005-0000-0000-00002A540000}"/>
    <cellStyle name="Normal 3 2 2 2 2 4 3 11 2" xfId="21463" xr:uid="{00000000-0005-0000-0000-00002B540000}"/>
    <cellStyle name="Normal 3 2 2 2 2 4 3 12" xfId="21464" xr:uid="{00000000-0005-0000-0000-00002C540000}"/>
    <cellStyle name="Normal 3 2 2 2 2 4 3 13" xfId="21465" xr:uid="{00000000-0005-0000-0000-00002D540000}"/>
    <cellStyle name="Normal 3 2 2 2 2 4 3 14" xfId="21466" xr:uid="{00000000-0005-0000-0000-00002E540000}"/>
    <cellStyle name="Normal 3 2 2 2 2 4 3 2" xfId="21467" xr:uid="{00000000-0005-0000-0000-00002F540000}"/>
    <cellStyle name="Normal 3 2 2 2 2 4 3 2 10" xfId="21468" xr:uid="{00000000-0005-0000-0000-000030540000}"/>
    <cellStyle name="Normal 3 2 2 2 2 4 3 2 11" xfId="21469" xr:uid="{00000000-0005-0000-0000-000031540000}"/>
    <cellStyle name="Normal 3 2 2 2 2 4 3 2 12" xfId="21470" xr:uid="{00000000-0005-0000-0000-000032540000}"/>
    <cellStyle name="Normal 3 2 2 2 2 4 3 2 2" xfId="21471" xr:uid="{00000000-0005-0000-0000-000033540000}"/>
    <cellStyle name="Normal 3 2 2 2 2 4 3 2 2 2" xfId="21472" xr:uid="{00000000-0005-0000-0000-000034540000}"/>
    <cellStyle name="Normal 3 2 2 2 2 4 3 2 2 2 2" xfId="21473" xr:uid="{00000000-0005-0000-0000-000035540000}"/>
    <cellStyle name="Normal 3 2 2 2 2 4 3 2 2 3" xfId="21474" xr:uid="{00000000-0005-0000-0000-000036540000}"/>
    <cellStyle name="Normal 3 2 2 2 2 4 3 2 2 3 2" xfId="21475" xr:uid="{00000000-0005-0000-0000-000037540000}"/>
    <cellStyle name="Normal 3 2 2 2 2 4 3 2 2 4" xfId="21476" xr:uid="{00000000-0005-0000-0000-000038540000}"/>
    <cellStyle name="Normal 3 2 2 2 2 4 3 2 2 4 2" xfId="21477" xr:uid="{00000000-0005-0000-0000-000039540000}"/>
    <cellStyle name="Normal 3 2 2 2 2 4 3 2 2 5" xfId="21478" xr:uid="{00000000-0005-0000-0000-00003A540000}"/>
    <cellStyle name="Normal 3 2 2 2 2 4 3 2 2 6" xfId="21479" xr:uid="{00000000-0005-0000-0000-00003B540000}"/>
    <cellStyle name="Normal 3 2 2 2 2 4 3 2 2 7" xfId="21480" xr:uid="{00000000-0005-0000-0000-00003C540000}"/>
    <cellStyle name="Normal 3 2 2 2 2 4 3 2 3" xfId="21481" xr:uid="{00000000-0005-0000-0000-00003D540000}"/>
    <cellStyle name="Normal 3 2 2 2 2 4 3 2 3 2" xfId="21482" xr:uid="{00000000-0005-0000-0000-00003E540000}"/>
    <cellStyle name="Normal 3 2 2 2 2 4 3 2 3 2 2" xfId="21483" xr:uid="{00000000-0005-0000-0000-00003F540000}"/>
    <cellStyle name="Normal 3 2 2 2 2 4 3 2 3 3" xfId="21484" xr:uid="{00000000-0005-0000-0000-000040540000}"/>
    <cellStyle name="Normal 3 2 2 2 2 4 3 2 3 3 2" xfId="21485" xr:uid="{00000000-0005-0000-0000-000041540000}"/>
    <cellStyle name="Normal 3 2 2 2 2 4 3 2 3 4" xfId="21486" xr:uid="{00000000-0005-0000-0000-000042540000}"/>
    <cellStyle name="Normal 3 2 2 2 2 4 3 2 3 4 2" xfId="21487" xr:uid="{00000000-0005-0000-0000-000043540000}"/>
    <cellStyle name="Normal 3 2 2 2 2 4 3 2 3 5" xfId="21488" xr:uid="{00000000-0005-0000-0000-000044540000}"/>
    <cellStyle name="Normal 3 2 2 2 2 4 3 2 3 6" xfId="21489" xr:uid="{00000000-0005-0000-0000-000045540000}"/>
    <cellStyle name="Normal 3 2 2 2 2 4 3 2 4" xfId="21490" xr:uid="{00000000-0005-0000-0000-000046540000}"/>
    <cellStyle name="Normal 3 2 2 2 2 4 3 2 4 2" xfId="21491" xr:uid="{00000000-0005-0000-0000-000047540000}"/>
    <cellStyle name="Normal 3 2 2 2 2 4 3 2 4 2 2" xfId="21492" xr:uid="{00000000-0005-0000-0000-000048540000}"/>
    <cellStyle name="Normal 3 2 2 2 2 4 3 2 4 3" xfId="21493" xr:uid="{00000000-0005-0000-0000-000049540000}"/>
    <cellStyle name="Normal 3 2 2 2 2 4 3 2 4 3 2" xfId="21494" xr:uid="{00000000-0005-0000-0000-00004A540000}"/>
    <cellStyle name="Normal 3 2 2 2 2 4 3 2 4 4" xfId="21495" xr:uid="{00000000-0005-0000-0000-00004B540000}"/>
    <cellStyle name="Normal 3 2 2 2 2 4 3 2 4 4 2" xfId="21496" xr:uid="{00000000-0005-0000-0000-00004C540000}"/>
    <cellStyle name="Normal 3 2 2 2 2 4 3 2 4 5" xfId="21497" xr:uid="{00000000-0005-0000-0000-00004D540000}"/>
    <cellStyle name="Normal 3 2 2 2 2 4 3 2 4 6" xfId="21498" xr:uid="{00000000-0005-0000-0000-00004E540000}"/>
    <cellStyle name="Normal 3 2 2 2 2 4 3 2 5" xfId="21499" xr:uid="{00000000-0005-0000-0000-00004F540000}"/>
    <cellStyle name="Normal 3 2 2 2 2 4 3 2 5 2" xfId="21500" xr:uid="{00000000-0005-0000-0000-000050540000}"/>
    <cellStyle name="Normal 3 2 2 2 2 4 3 2 5 2 2" xfId="21501" xr:uid="{00000000-0005-0000-0000-000051540000}"/>
    <cellStyle name="Normal 3 2 2 2 2 4 3 2 5 3" xfId="21502" xr:uid="{00000000-0005-0000-0000-000052540000}"/>
    <cellStyle name="Normal 3 2 2 2 2 4 3 2 5 3 2" xfId="21503" xr:uid="{00000000-0005-0000-0000-000053540000}"/>
    <cellStyle name="Normal 3 2 2 2 2 4 3 2 5 4" xfId="21504" xr:uid="{00000000-0005-0000-0000-000054540000}"/>
    <cellStyle name="Normal 3 2 2 2 2 4 3 2 5 4 2" xfId="21505" xr:uid="{00000000-0005-0000-0000-000055540000}"/>
    <cellStyle name="Normal 3 2 2 2 2 4 3 2 5 5" xfId="21506" xr:uid="{00000000-0005-0000-0000-000056540000}"/>
    <cellStyle name="Normal 3 2 2 2 2 4 3 2 5 6" xfId="21507" xr:uid="{00000000-0005-0000-0000-000057540000}"/>
    <cellStyle name="Normal 3 2 2 2 2 4 3 2 6" xfId="21508" xr:uid="{00000000-0005-0000-0000-000058540000}"/>
    <cellStyle name="Normal 3 2 2 2 2 4 3 2 6 2" xfId="21509" xr:uid="{00000000-0005-0000-0000-000059540000}"/>
    <cellStyle name="Normal 3 2 2 2 2 4 3 2 6 2 2" xfId="21510" xr:uid="{00000000-0005-0000-0000-00005A540000}"/>
    <cellStyle name="Normal 3 2 2 2 2 4 3 2 6 3" xfId="21511" xr:uid="{00000000-0005-0000-0000-00005B540000}"/>
    <cellStyle name="Normal 3 2 2 2 2 4 3 2 6 3 2" xfId="21512" xr:uid="{00000000-0005-0000-0000-00005C540000}"/>
    <cellStyle name="Normal 3 2 2 2 2 4 3 2 6 4" xfId="21513" xr:uid="{00000000-0005-0000-0000-00005D540000}"/>
    <cellStyle name="Normal 3 2 2 2 2 4 3 2 6 5" xfId="21514" xr:uid="{00000000-0005-0000-0000-00005E540000}"/>
    <cellStyle name="Normal 3 2 2 2 2 4 3 2 7" xfId="21515" xr:uid="{00000000-0005-0000-0000-00005F540000}"/>
    <cellStyle name="Normal 3 2 2 2 2 4 3 2 7 2" xfId="21516" xr:uid="{00000000-0005-0000-0000-000060540000}"/>
    <cellStyle name="Normal 3 2 2 2 2 4 3 2 8" xfId="21517" xr:uid="{00000000-0005-0000-0000-000061540000}"/>
    <cellStyle name="Normal 3 2 2 2 2 4 3 2 8 2" xfId="21518" xr:uid="{00000000-0005-0000-0000-000062540000}"/>
    <cellStyle name="Normal 3 2 2 2 2 4 3 2 9" xfId="21519" xr:uid="{00000000-0005-0000-0000-000063540000}"/>
    <cellStyle name="Normal 3 2 2 2 2 4 3 2 9 2" xfId="21520" xr:uid="{00000000-0005-0000-0000-000064540000}"/>
    <cellStyle name="Normal 3 2 2 2 2 4 3 3" xfId="21521" xr:uid="{00000000-0005-0000-0000-000065540000}"/>
    <cellStyle name="Normal 3 2 2 2 2 4 3 3 10" xfId="21522" xr:uid="{00000000-0005-0000-0000-000066540000}"/>
    <cellStyle name="Normal 3 2 2 2 2 4 3 3 11" xfId="21523" xr:uid="{00000000-0005-0000-0000-000067540000}"/>
    <cellStyle name="Normal 3 2 2 2 2 4 3 3 2" xfId="21524" xr:uid="{00000000-0005-0000-0000-000068540000}"/>
    <cellStyle name="Normal 3 2 2 2 2 4 3 3 2 2" xfId="21525" xr:uid="{00000000-0005-0000-0000-000069540000}"/>
    <cellStyle name="Normal 3 2 2 2 2 4 3 3 2 2 2" xfId="21526" xr:uid="{00000000-0005-0000-0000-00006A540000}"/>
    <cellStyle name="Normal 3 2 2 2 2 4 3 3 2 3" xfId="21527" xr:uid="{00000000-0005-0000-0000-00006B540000}"/>
    <cellStyle name="Normal 3 2 2 2 2 4 3 3 2 3 2" xfId="21528" xr:uid="{00000000-0005-0000-0000-00006C540000}"/>
    <cellStyle name="Normal 3 2 2 2 2 4 3 3 2 4" xfId="21529" xr:uid="{00000000-0005-0000-0000-00006D540000}"/>
    <cellStyle name="Normal 3 2 2 2 2 4 3 3 2 4 2" xfId="21530" xr:uid="{00000000-0005-0000-0000-00006E540000}"/>
    <cellStyle name="Normal 3 2 2 2 2 4 3 3 2 5" xfId="21531" xr:uid="{00000000-0005-0000-0000-00006F540000}"/>
    <cellStyle name="Normal 3 2 2 2 2 4 3 3 2 6" xfId="21532" xr:uid="{00000000-0005-0000-0000-000070540000}"/>
    <cellStyle name="Normal 3 2 2 2 2 4 3 3 2 7" xfId="21533" xr:uid="{00000000-0005-0000-0000-000071540000}"/>
    <cellStyle name="Normal 3 2 2 2 2 4 3 3 3" xfId="21534" xr:uid="{00000000-0005-0000-0000-000072540000}"/>
    <cellStyle name="Normal 3 2 2 2 2 4 3 3 3 2" xfId="21535" xr:uid="{00000000-0005-0000-0000-000073540000}"/>
    <cellStyle name="Normal 3 2 2 2 2 4 3 3 3 2 2" xfId="21536" xr:uid="{00000000-0005-0000-0000-000074540000}"/>
    <cellStyle name="Normal 3 2 2 2 2 4 3 3 3 3" xfId="21537" xr:uid="{00000000-0005-0000-0000-000075540000}"/>
    <cellStyle name="Normal 3 2 2 2 2 4 3 3 3 3 2" xfId="21538" xr:uid="{00000000-0005-0000-0000-000076540000}"/>
    <cellStyle name="Normal 3 2 2 2 2 4 3 3 3 4" xfId="21539" xr:uid="{00000000-0005-0000-0000-000077540000}"/>
    <cellStyle name="Normal 3 2 2 2 2 4 3 3 3 4 2" xfId="21540" xr:uid="{00000000-0005-0000-0000-000078540000}"/>
    <cellStyle name="Normal 3 2 2 2 2 4 3 3 3 5" xfId="21541" xr:uid="{00000000-0005-0000-0000-000079540000}"/>
    <cellStyle name="Normal 3 2 2 2 2 4 3 3 3 6" xfId="21542" xr:uid="{00000000-0005-0000-0000-00007A540000}"/>
    <cellStyle name="Normal 3 2 2 2 2 4 3 3 4" xfId="21543" xr:uid="{00000000-0005-0000-0000-00007B540000}"/>
    <cellStyle name="Normal 3 2 2 2 2 4 3 3 4 2" xfId="21544" xr:uid="{00000000-0005-0000-0000-00007C540000}"/>
    <cellStyle name="Normal 3 2 2 2 2 4 3 3 4 2 2" xfId="21545" xr:uid="{00000000-0005-0000-0000-00007D540000}"/>
    <cellStyle name="Normal 3 2 2 2 2 4 3 3 4 3" xfId="21546" xr:uid="{00000000-0005-0000-0000-00007E540000}"/>
    <cellStyle name="Normal 3 2 2 2 2 4 3 3 4 3 2" xfId="21547" xr:uid="{00000000-0005-0000-0000-00007F540000}"/>
    <cellStyle name="Normal 3 2 2 2 2 4 3 3 4 4" xfId="21548" xr:uid="{00000000-0005-0000-0000-000080540000}"/>
    <cellStyle name="Normal 3 2 2 2 2 4 3 3 4 4 2" xfId="21549" xr:uid="{00000000-0005-0000-0000-000081540000}"/>
    <cellStyle name="Normal 3 2 2 2 2 4 3 3 4 5" xfId="21550" xr:uid="{00000000-0005-0000-0000-000082540000}"/>
    <cellStyle name="Normal 3 2 2 2 2 4 3 3 4 6" xfId="21551" xr:uid="{00000000-0005-0000-0000-000083540000}"/>
    <cellStyle name="Normal 3 2 2 2 2 4 3 3 5" xfId="21552" xr:uid="{00000000-0005-0000-0000-000084540000}"/>
    <cellStyle name="Normal 3 2 2 2 2 4 3 3 5 2" xfId="21553" xr:uid="{00000000-0005-0000-0000-000085540000}"/>
    <cellStyle name="Normal 3 2 2 2 2 4 3 3 5 2 2" xfId="21554" xr:uid="{00000000-0005-0000-0000-000086540000}"/>
    <cellStyle name="Normal 3 2 2 2 2 4 3 3 5 3" xfId="21555" xr:uid="{00000000-0005-0000-0000-000087540000}"/>
    <cellStyle name="Normal 3 2 2 2 2 4 3 3 5 3 2" xfId="21556" xr:uid="{00000000-0005-0000-0000-000088540000}"/>
    <cellStyle name="Normal 3 2 2 2 2 4 3 3 5 4" xfId="21557" xr:uid="{00000000-0005-0000-0000-000089540000}"/>
    <cellStyle name="Normal 3 2 2 2 2 4 3 3 5 5" xfId="21558" xr:uid="{00000000-0005-0000-0000-00008A540000}"/>
    <cellStyle name="Normal 3 2 2 2 2 4 3 3 6" xfId="21559" xr:uid="{00000000-0005-0000-0000-00008B540000}"/>
    <cellStyle name="Normal 3 2 2 2 2 4 3 3 6 2" xfId="21560" xr:uid="{00000000-0005-0000-0000-00008C540000}"/>
    <cellStyle name="Normal 3 2 2 2 2 4 3 3 7" xfId="21561" xr:uid="{00000000-0005-0000-0000-00008D540000}"/>
    <cellStyle name="Normal 3 2 2 2 2 4 3 3 7 2" xfId="21562" xr:uid="{00000000-0005-0000-0000-00008E540000}"/>
    <cellStyle name="Normal 3 2 2 2 2 4 3 3 8" xfId="21563" xr:uid="{00000000-0005-0000-0000-00008F540000}"/>
    <cellStyle name="Normal 3 2 2 2 2 4 3 3 8 2" xfId="21564" xr:uid="{00000000-0005-0000-0000-000090540000}"/>
    <cellStyle name="Normal 3 2 2 2 2 4 3 3 9" xfId="21565" xr:uid="{00000000-0005-0000-0000-000091540000}"/>
    <cellStyle name="Normal 3 2 2 2 2 4 3 4" xfId="21566" xr:uid="{00000000-0005-0000-0000-000092540000}"/>
    <cellStyle name="Normal 3 2 2 2 2 4 3 4 10" xfId="21567" xr:uid="{00000000-0005-0000-0000-000093540000}"/>
    <cellStyle name="Normal 3 2 2 2 2 4 3 4 11" xfId="21568" xr:uid="{00000000-0005-0000-0000-000094540000}"/>
    <cellStyle name="Normal 3 2 2 2 2 4 3 4 2" xfId="21569" xr:uid="{00000000-0005-0000-0000-000095540000}"/>
    <cellStyle name="Normal 3 2 2 2 2 4 3 4 2 2" xfId="21570" xr:uid="{00000000-0005-0000-0000-000096540000}"/>
    <cellStyle name="Normal 3 2 2 2 2 4 3 4 2 2 2" xfId="21571" xr:uid="{00000000-0005-0000-0000-000097540000}"/>
    <cellStyle name="Normal 3 2 2 2 2 4 3 4 2 3" xfId="21572" xr:uid="{00000000-0005-0000-0000-000098540000}"/>
    <cellStyle name="Normal 3 2 2 2 2 4 3 4 2 3 2" xfId="21573" xr:uid="{00000000-0005-0000-0000-000099540000}"/>
    <cellStyle name="Normal 3 2 2 2 2 4 3 4 2 4" xfId="21574" xr:uid="{00000000-0005-0000-0000-00009A540000}"/>
    <cellStyle name="Normal 3 2 2 2 2 4 3 4 2 4 2" xfId="21575" xr:uid="{00000000-0005-0000-0000-00009B540000}"/>
    <cellStyle name="Normal 3 2 2 2 2 4 3 4 2 5" xfId="21576" xr:uid="{00000000-0005-0000-0000-00009C540000}"/>
    <cellStyle name="Normal 3 2 2 2 2 4 3 4 2 6" xfId="21577" xr:uid="{00000000-0005-0000-0000-00009D540000}"/>
    <cellStyle name="Normal 3 2 2 2 2 4 3 4 3" xfId="21578" xr:uid="{00000000-0005-0000-0000-00009E540000}"/>
    <cellStyle name="Normal 3 2 2 2 2 4 3 4 3 2" xfId="21579" xr:uid="{00000000-0005-0000-0000-00009F540000}"/>
    <cellStyle name="Normal 3 2 2 2 2 4 3 4 3 2 2" xfId="21580" xr:uid="{00000000-0005-0000-0000-0000A0540000}"/>
    <cellStyle name="Normal 3 2 2 2 2 4 3 4 3 3" xfId="21581" xr:uid="{00000000-0005-0000-0000-0000A1540000}"/>
    <cellStyle name="Normal 3 2 2 2 2 4 3 4 3 3 2" xfId="21582" xr:uid="{00000000-0005-0000-0000-0000A2540000}"/>
    <cellStyle name="Normal 3 2 2 2 2 4 3 4 3 4" xfId="21583" xr:uid="{00000000-0005-0000-0000-0000A3540000}"/>
    <cellStyle name="Normal 3 2 2 2 2 4 3 4 3 4 2" xfId="21584" xr:uid="{00000000-0005-0000-0000-0000A4540000}"/>
    <cellStyle name="Normal 3 2 2 2 2 4 3 4 3 5" xfId="21585" xr:uid="{00000000-0005-0000-0000-0000A5540000}"/>
    <cellStyle name="Normal 3 2 2 2 2 4 3 4 3 6" xfId="21586" xr:uid="{00000000-0005-0000-0000-0000A6540000}"/>
    <cellStyle name="Normal 3 2 2 2 2 4 3 4 4" xfId="21587" xr:uid="{00000000-0005-0000-0000-0000A7540000}"/>
    <cellStyle name="Normal 3 2 2 2 2 4 3 4 4 2" xfId="21588" xr:uid="{00000000-0005-0000-0000-0000A8540000}"/>
    <cellStyle name="Normal 3 2 2 2 2 4 3 4 4 2 2" xfId="21589" xr:uid="{00000000-0005-0000-0000-0000A9540000}"/>
    <cellStyle name="Normal 3 2 2 2 2 4 3 4 4 3" xfId="21590" xr:uid="{00000000-0005-0000-0000-0000AA540000}"/>
    <cellStyle name="Normal 3 2 2 2 2 4 3 4 4 3 2" xfId="21591" xr:uid="{00000000-0005-0000-0000-0000AB540000}"/>
    <cellStyle name="Normal 3 2 2 2 2 4 3 4 4 4" xfId="21592" xr:uid="{00000000-0005-0000-0000-0000AC540000}"/>
    <cellStyle name="Normal 3 2 2 2 2 4 3 4 4 4 2" xfId="21593" xr:uid="{00000000-0005-0000-0000-0000AD540000}"/>
    <cellStyle name="Normal 3 2 2 2 2 4 3 4 4 5" xfId="21594" xr:uid="{00000000-0005-0000-0000-0000AE540000}"/>
    <cellStyle name="Normal 3 2 2 2 2 4 3 4 4 6" xfId="21595" xr:uid="{00000000-0005-0000-0000-0000AF540000}"/>
    <cellStyle name="Normal 3 2 2 2 2 4 3 4 5" xfId="21596" xr:uid="{00000000-0005-0000-0000-0000B0540000}"/>
    <cellStyle name="Normal 3 2 2 2 2 4 3 4 5 2" xfId="21597" xr:uid="{00000000-0005-0000-0000-0000B1540000}"/>
    <cellStyle name="Normal 3 2 2 2 2 4 3 4 5 2 2" xfId="21598" xr:uid="{00000000-0005-0000-0000-0000B2540000}"/>
    <cellStyle name="Normal 3 2 2 2 2 4 3 4 5 3" xfId="21599" xr:uid="{00000000-0005-0000-0000-0000B3540000}"/>
    <cellStyle name="Normal 3 2 2 2 2 4 3 4 5 3 2" xfId="21600" xr:uid="{00000000-0005-0000-0000-0000B4540000}"/>
    <cellStyle name="Normal 3 2 2 2 2 4 3 4 5 4" xfId="21601" xr:uid="{00000000-0005-0000-0000-0000B5540000}"/>
    <cellStyle name="Normal 3 2 2 2 2 4 3 4 5 5" xfId="21602" xr:uid="{00000000-0005-0000-0000-0000B6540000}"/>
    <cellStyle name="Normal 3 2 2 2 2 4 3 4 6" xfId="21603" xr:uid="{00000000-0005-0000-0000-0000B7540000}"/>
    <cellStyle name="Normal 3 2 2 2 2 4 3 4 6 2" xfId="21604" xr:uid="{00000000-0005-0000-0000-0000B8540000}"/>
    <cellStyle name="Normal 3 2 2 2 2 4 3 4 7" xfId="21605" xr:uid="{00000000-0005-0000-0000-0000B9540000}"/>
    <cellStyle name="Normal 3 2 2 2 2 4 3 4 7 2" xfId="21606" xr:uid="{00000000-0005-0000-0000-0000BA540000}"/>
    <cellStyle name="Normal 3 2 2 2 2 4 3 4 8" xfId="21607" xr:uid="{00000000-0005-0000-0000-0000BB540000}"/>
    <cellStyle name="Normal 3 2 2 2 2 4 3 4 8 2" xfId="21608" xr:uid="{00000000-0005-0000-0000-0000BC540000}"/>
    <cellStyle name="Normal 3 2 2 2 2 4 3 4 9" xfId="21609" xr:uid="{00000000-0005-0000-0000-0000BD540000}"/>
    <cellStyle name="Normal 3 2 2 2 2 4 3 5" xfId="21610" xr:uid="{00000000-0005-0000-0000-0000BE540000}"/>
    <cellStyle name="Normal 3 2 2 2 2 4 3 5 2" xfId="21611" xr:uid="{00000000-0005-0000-0000-0000BF540000}"/>
    <cellStyle name="Normal 3 2 2 2 2 4 3 5 2 2" xfId="21612" xr:uid="{00000000-0005-0000-0000-0000C0540000}"/>
    <cellStyle name="Normal 3 2 2 2 2 4 3 5 3" xfId="21613" xr:uid="{00000000-0005-0000-0000-0000C1540000}"/>
    <cellStyle name="Normal 3 2 2 2 2 4 3 5 3 2" xfId="21614" xr:uid="{00000000-0005-0000-0000-0000C2540000}"/>
    <cellStyle name="Normal 3 2 2 2 2 4 3 5 4" xfId="21615" xr:uid="{00000000-0005-0000-0000-0000C3540000}"/>
    <cellStyle name="Normal 3 2 2 2 2 4 3 5 4 2" xfId="21616" xr:uid="{00000000-0005-0000-0000-0000C4540000}"/>
    <cellStyle name="Normal 3 2 2 2 2 4 3 5 5" xfId="21617" xr:uid="{00000000-0005-0000-0000-0000C5540000}"/>
    <cellStyle name="Normal 3 2 2 2 2 4 3 5 6" xfId="21618" xr:uid="{00000000-0005-0000-0000-0000C6540000}"/>
    <cellStyle name="Normal 3 2 2 2 2 4 3 6" xfId="21619" xr:uid="{00000000-0005-0000-0000-0000C7540000}"/>
    <cellStyle name="Normal 3 2 2 2 2 4 3 6 2" xfId="21620" xr:uid="{00000000-0005-0000-0000-0000C8540000}"/>
    <cellStyle name="Normal 3 2 2 2 2 4 3 6 2 2" xfId="21621" xr:uid="{00000000-0005-0000-0000-0000C9540000}"/>
    <cellStyle name="Normal 3 2 2 2 2 4 3 6 3" xfId="21622" xr:uid="{00000000-0005-0000-0000-0000CA540000}"/>
    <cellStyle name="Normal 3 2 2 2 2 4 3 6 3 2" xfId="21623" xr:uid="{00000000-0005-0000-0000-0000CB540000}"/>
    <cellStyle name="Normal 3 2 2 2 2 4 3 6 4" xfId="21624" xr:uid="{00000000-0005-0000-0000-0000CC540000}"/>
    <cellStyle name="Normal 3 2 2 2 2 4 3 6 4 2" xfId="21625" xr:uid="{00000000-0005-0000-0000-0000CD540000}"/>
    <cellStyle name="Normal 3 2 2 2 2 4 3 6 5" xfId="21626" xr:uid="{00000000-0005-0000-0000-0000CE540000}"/>
    <cellStyle name="Normal 3 2 2 2 2 4 3 6 6" xfId="21627" xr:uid="{00000000-0005-0000-0000-0000CF540000}"/>
    <cellStyle name="Normal 3 2 2 2 2 4 3 7" xfId="21628" xr:uid="{00000000-0005-0000-0000-0000D0540000}"/>
    <cellStyle name="Normal 3 2 2 2 2 4 3 7 2" xfId="21629" xr:uid="{00000000-0005-0000-0000-0000D1540000}"/>
    <cellStyle name="Normal 3 2 2 2 2 4 3 7 2 2" xfId="21630" xr:uid="{00000000-0005-0000-0000-0000D2540000}"/>
    <cellStyle name="Normal 3 2 2 2 2 4 3 7 3" xfId="21631" xr:uid="{00000000-0005-0000-0000-0000D3540000}"/>
    <cellStyle name="Normal 3 2 2 2 2 4 3 7 3 2" xfId="21632" xr:uid="{00000000-0005-0000-0000-0000D4540000}"/>
    <cellStyle name="Normal 3 2 2 2 2 4 3 7 4" xfId="21633" xr:uid="{00000000-0005-0000-0000-0000D5540000}"/>
    <cellStyle name="Normal 3 2 2 2 2 4 3 7 4 2" xfId="21634" xr:uid="{00000000-0005-0000-0000-0000D6540000}"/>
    <cellStyle name="Normal 3 2 2 2 2 4 3 7 5" xfId="21635" xr:uid="{00000000-0005-0000-0000-0000D7540000}"/>
    <cellStyle name="Normal 3 2 2 2 2 4 3 7 6" xfId="21636" xr:uid="{00000000-0005-0000-0000-0000D8540000}"/>
    <cellStyle name="Normal 3 2 2 2 2 4 3 8" xfId="21637" xr:uid="{00000000-0005-0000-0000-0000D9540000}"/>
    <cellStyle name="Normal 3 2 2 2 2 4 3 8 2" xfId="21638" xr:uid="{00000000-0005-0000-0000-0000DA540000}"/>
    <cellStyle name="Normal 3 2 2 2 2 4 3 8 2 2" xfId="21639" xr:uid="{00000000-0005-0000-0000-0000DB540000}"/>
    <cellStyle name="Normal 3 2 2 2 2 4 3 8 3" xfId="21640" xr:uid="{00000000-0005-0000-0000-0000DC540000}"/>
    <cellStyle name="Normal 3 2 2 2 2 4 3 8 3 2" xfId="21641" xr:uid="{00000000-0005-0000-0000-0000DD540000}"/>
    <cellStyle name="Normal 3 2 2 2 2 4 3 8 4" xfId="21642" xr:uid="{00000000-0005-0000-0000-0000DE540000}"/>
    <cellStyle name="Normal 3 2 2 2 2 4 3 8 5" xfId="21643" xr:uid="{00000000-0005-0000-0000-0000DF540000}"/>
    <cellStyle name="Normal 3 2 2 2 2 4 3 9" xfId="21644" xr:uid="{00000000-0005-0000-0000-0000E0540000}"/>
    <cellStyle name="Normal 3 2 2 2 2 4 3 9 2" xfId="21645" xr:uid="{00000000-0005-0000-0000-0000E1540000}"/>
    <cellStyle name="Normal 3 2 2 2 2 4 4" xfId="21646" xr:uid="{00000000-0005-0000-0000-0000E2540000}"/>
    <cellStyle name="Normal 3 2 2 2 2 4 4 10" xfId="21647" xr:uid="{00000000-0005-0000-0000-0000E3540000}"/>
    <cellStyle name="Normal 3 2 2 2 2 4 4 10 2" xfId="21648" xr:uid="{00000000-0005-0000-0000-0000E4540000}"/>
    <cellStyle name="Normal 3 2 2 2 2 4 4 11" xfId="21649" xr:uid="{00000000-0005-0000-0000-0000E5540000}"/>
    <cellStyle name="Normal 3 2 2 2 2 4 4 12" xfId="21650" xr:uid="{00000000-0005-0000-0000-0000E6540000}"/>
    <cellStyle name="Normal 3 2 2 2 2 4 4 13" xfId="21651" xr:uid="{00000000-0005-0000-0000-0000E7540000}"/>
    <cellStyle name="Normal 3 2 2 2 2 4 4 2" xfId="21652" xr:uid="{00000000-0005-0000-0000-0000E8540000}"/>
    <cellStyle name="Normal 3 2 2 2 2 4 4 2 10" xfId="21653" xr:uid="{00000000-0005-0000-0000-0000E9540000}"/>
    <cellStyle name="Normal 3 2 2 2 2 4 4 2 11" xfId="21654" xr:uid="{00000000-0005-0000-0000-0000EA540000}"/>
    <cellStyle name="Normal 3 2 2 2 2 4 4 2 2" xfId="21655" xr:uid="{00000000-0005-0000-0000-0000EB540000}"/>
    <cellStyle name="Normal 3 2 2 2 2 4 4 2 2 2" xfId="21656" xr:uid="{00000000-0005-0000-0000-0000EC540000}"/>
    <cellStyle name="Normal 3 2 2 2 2 4 4 2 2 2 2" xfId="21657" xr:uid="{00000000-0005-0000-0000-0000ED540000}"/>
    <cellStyle name="Normal 3 2 2 2 2 4 4 2 2 3" xfId="21658" xr:uid="{00000000-0005-0000-0000-0000EE540000}"/>
    <cellStyle name="Normal 3 2 2 2 2 4 4 2 2 3 2" xfId="21659" xr:uid="{00000000-0005-0000-0000-0000EF540000}"/>
    <cellStyle name="Normal 3 2 2 2 2 4 4 2 2 4" xfId="21660" xr:uid="{00000000-0005-0000-0000-0000F0540000}"/>
    <cellStyle name="Normal 3 2 2 2 2 4 4 2 2 4 2" xfId="21661" xr:uid="{00000000-0005-0000-0000-0000F1540000}"/>
    <cellStyle name="Normal 3 2 2 2 2 4 4 2 2 5" xfId="21662" xr:uid="{00000000-0005-0000-0000-0000F2540000}"/>
    <cellStyle name="Normal 3 2 2 2 2 4 4 2 2 6" xfId="21663" xr:uid="{00000000-0005-0000-0000-0000F3540000}"/>
    <cellStyle name="Normal 3 2 2 2 2 4 4 2 3" xfId="21664" xr:uid="{00000000-0005-0000-0000-0000F4540000}"/>
    <cellStyle name="Normal 3 2 2 2 2 4 4 2 3 2" xfId="21665" xr:uid="{00000000-0005-0000-0000-0000F5540000}"/>
    <cellStyle name="Normal 3 2 2 2 2 4 4 2 3 2 2" xfId="21666" xr:uid="{00000000-0005-0000-0000-0000F6540000}"/>
    <cellStyle name="Normal 3 2 2 2 2 4 4 2 3 3" xfId="21667" xr:uid="{00000000-0005-0000-0000-0000F7540000}"/>
    <cellStyle name="Normal 3 2 2 2 2 4 4 2 3 3 2" xfId="21668" xr:uid="{00000000-0005-0000-0000-0000F8540000}"/>
    <cellStyle name="Normal 3 2 2 2 2 4 4 2 3 4" xfId="21669" xr:uid="{00000000-0005-0000-0000-0000F9540000}"/>
    <cellStyle name="Normal 3 2 2 2 2 4 4 2 3 4 2" xfId="21670" xr:uid="{00000000-0005-0000-0000-0000FA540000}"/>
    <cellStyle name="Normal 3 2 2 2 2 4 4 2 3 5" xfId="21671" xr:uid="{00000000-0005-0000-0000-0000FB540000}"/>
    <cellStyle name="Normal 3 2 2 2 2 4 4 2 3 6" xfId="21672" xr:uid="{00000000-0005-0000-0000-0000FC540000}"/>
    <cellStyle name="Normal 3 2 2 2 2 4 4 2 4" xfId="21673" xr:uid="{00000000-0005-0000-0000-0000FD540000}"/>
    <cellStyle name="Normal 3 2 2 2 2 4 4 2 4 2" xfId="21674" xr:uid="{00000000-0005-0000-0000-0000FE540000}"/>
    <cellStyle name="Normal 3 2 2 2 2 4 4 2 4 2 2" xfId="21675" xr:uid="{00000000-0005-0000-0000-0000FF540000}"/>
    <cellStyle name="Normal 3 2 2 2 2 4 4 2 4 3" xfId="21676" xr:uid="{00000000-0005-0000-0000-000000550000}"/>
    <cellStyle name="Normal 3 2 2 2 2 4 4 2 4 3 2" xfId="21677" xr:uid="{00000000-0005-0000-0000-000001550000}"/>
    <cellStyle name="Normal 3 2 2 2 2 4 4 2 4 4" xfId="21678" xr:uid="{00000000-0005-0000-0000-000002550000}"/>
    <cellStyle name="Normal 3 2 2 2 2 4 4 2 4 4 2" xfId="21679" xr:uid="{00000000-0005-0000-0000-000003550000}"/>
    <cellStyle name="Normal 3 2 2 2 2 4 4 2 4 5" xfId="21680" xr:uid="{00000000-0005-0000-0000-000004550000}"/>
    <cellStyle name="Normal 3 2 2 2 2 4 4 2 4 6" xfId="21681" xr:uid="{00000000-0005-0000-0000-000005550000}"/>
    <cellStyle name="Normal 3 2 2 2 2 4 4 2 5" xfId="21682" xr:uid="{00000000-0005-0000-0000-000006550000}"/>
    <cellStyle name="Normal 3 2 2 2 2 4 4 2 5 2" xfId="21683" xr:uid="{00000000-0005-0000-0000-000007550000}"/>
    <cellStyle name="Normal 3 2 2 2 2 4 4 2 5 2 2" xfId="21684" xr:uid="{00000000-0005-0000-0000-000008550000}"/>
    <cellStyle name="Normal 3 2 2 2 2 4 4 2 5 3" xfId="21685" xr:uid="{00000000-0005-0000-0000-000009550000}"/>
    <cellStyle name="Normal 3 2 2 2 2 4 4 2 5 3 2" xfId="21686" xr:uid="{00000000-0005-0000-0000-00000A550000}"/>
    <cellStyle name="Normal 3 2 2 2 2 4 4 2 5 4" xfId="21687" xr:uid="{00000000-0005-0000-0000-00000B550000}"/>
    <cellStyle name="Normal 3 2 2 2 2 4 4 2 5 5" xfId="21688" xr:uid="{00000000-0005-0000-0000-00000C550000}"/>
    <cellStyle name="Normal 3 2 2 2 2 4 4 2 6" xfId="21689" xr:uid="{00000000-0005-0000-0000-00000D550000}"/>
    <cellStyle name="Normal 3 2 2 2 2 4 4 2 6 2" xfId="21690" xr:uid="{00000000-0005-0000-0000-00000E550000}"/>
    <cellStyle name="Normal 3 2 2 2 2 4 4 2 7" xfId="21691" xr:uid="{00000000-0005-0000-0000-00000F550000}"/>
    <cellStyle name="Normal 3 2 2 2 2 4 4 2 7 2" xfId="21692" xr:uid="{00000000-0005-0000-0000-000010550000}"/>
    <cellStyle name="Normal 3 2 2 2 2 4 4 2 8" xfId="21693" xr:uid="{00000000-0005-0000-0000-000011550000}"/>
    <cellStyle name="Normal 3 2 2 2 2 4 4 2 8 2" xfId="21694" xr:uid="{00000000-0005-0000-0000-000012550000}"/>
    <cellStyle name="Normal 3 2 2 2 2 4 4 2 9" xfId="21695" xr:uid="{00000000-0005-0000-0000-000013550000}"/>
    <cellStyle name="Normal 3 2 2 2 2 4 4 3" xfId="21696" xr:uid="{00000000-0005-0000-0000-000014550000}"/>
    <cellStyle name="Normal 3 2 2 2 2 4 4 3 10" xfId="21697" xr:uid="{00000000-0005-0000-0000-000015550000}"/>
    <cellStyle name="Normal 3 2 2 2 2 4 4 3 11" xfId="21698" xr:uid="{00000000-0005-0000-0000-000016550000}"/>
    <cellStyle name="Normal 3 2 2 2 2 4 4 3 2" xfId="21699" xr:uid="{00000000-0005-0000-0000-000017550000}"/>
    <cellStyle name="Normal 3 2 2 2 2 4 4 3 2 2" xfId="21700" xr:uid="{00000000-0005-0000-0000-000018550000}"/>
    <cellStyle name="Normal 3 2 2 2 2 4 4 3 2 2 2" xfId="21701" xr:uid="{00000000-0005-0000-0000-000019550000}"/>
    <cellStyle name="Normal 3 2 2 2 2 4 4 3 2 3" xfId="21702" xr:uid="{00000000-0005-0000-0000-00001A550000}"/>
    <cellStyle name="Normal 3 2 2 2 2 4 4 3 2 3 2" xfId="21703" xr:uid="{00000000-0005-0000-0000-00001B550000}"/>
    <cellStyle name="Normal 3 2 2 2 2 4 4 3 2 4" xfId="21704" xr:uid="{00000000-0005-0000-0000-00001C550000}"/>
    <cellStyle name="Normal 3 2 2 2 2 4 4 3 2 4 2" xfId="21705" xr:uid="{00000000-0005-0000-0000-00001D550000}"/>
    <cellStyle name="Normal 3 2 2 2 2 4 4 3 2 5" xfId="21706" xr:uid="{00000000-0005-0000-0000-00001E550000}"/>
    <cellStyle name="Normal 3 2 2 2 2 4 4 3 2 6" xfId="21707" xr:uid="{00000000-0005-0000-0000-00001F550000}"/>
    <cellStyle name="Normal 3 2 2 2 2 4 4 3 3" xfId="21708" xr:uid="{00000000-0005-0000-0000-000020550000}"/>
    <cellStyle name="Normal 3 2 2 2 2 4 4 3 3 2" xfId="21709" xr:uid="{00000000-0005-0000-0000-000021550000}"/>
    <cellStyle name="Normal 3 2 2 2 2 4 4 3 3 2 2" xfId="21710" xr:uid="{00000000-0005-0000-0000-000022550000}"/>
    <cellStyle name="Normal 3 2 2 2 2 4 4 3 3 3" xfId="21711" xr:uid="{00000000-0005-0000-0000-000023550000}"/>
    <cellStyle name="Normal 3 2 2 2 2 4 4 3 3 3 2" xfId="21712" xr:uid="{00000000-0005-0000-0000-000024550000}"/>
    <cellStyle name="Normal 3 2 2 2 2 4 4 3 3 4" xfId="21713" xr:uid="{00000000-0005-0000-0000-000025550000}"/>
    <cellStyle name="Normal 3 2 2 2 2 4 4 3 3 4 2" xfId="21714" xr:uid="{00000000-0005-0000-0000-000026550000}"/>
    <cellStyle name="Normal 3 2 2 2 2 4 4 3 3 5" xfId="21715" xr:uid="{00000000-0005-0000-0000-000027550000}"/>
    <cellStyle name="Normal 3 2 2 2 2 4 4 3 3 6" xfId="21716" xr:uid="{00000000-0005-0000-0000-000028550000}"/>
    <cellStyle name="Normal 3 2 2 2 2 4 4 3 4" xfId="21717" xr:uid="{00000000-0005-0000-0000-000029550000}"/>
    <cellStyle name="Normal 3 2 2 2 2 4 4 3 4 2" xfId="21718" xr:uid="{00000000-0005-0000-0000-00002A550000}"/>
    <cellStyle name="Normal 3 2 2 2 2 4 4 3 4 2 2" xfId="21719" xr:uid="{00000000-0005-0000-0000-00002B550000}"/>
    <cellStyle name="Normal 3 2 2 2 2 4 4 3 4 3" xfId="21720" xr:uid="{00000000-0005-0000-0000-00002C550000}"/>
    <cellStyle name="Normal 3 2 2 2 2 4 4 3 4 3 2" xfId="21721" xr:uid="{00000000-0005-0000-0000-00002D550000}"/>
    <cellStyle name="Normal 3 2 2 2 2 4 4 3 4 4" xfId="21722" xr:uid="{00000000-0005-0000-0000-00002E550000}"/>
    <cellStyle name="Normal 3 2 2 2 2 4 4 3 4 4 2" xfId="21723" xr:uid="{00000000-0005-0000-0000-00002F550000}"/>
    <cellStyle name="Normal 3 2 2 2 2 4 4 3 4 5" xfId="21724" xr:uid="{00000000-0005-0000-0000-000030550000}"/>
    <cellStyle name="Normal 3 2 2 2 2 4 4 3 4 6" xfId="21725" xr:uid="{00000000-0005-0000-0000-000031550000}"/>
    <cellStyle name="Normal 3 2 2 2 2 4 4 3 5" xfId="21726" xr:uid="{00000000-0005-0000-0000-000032550000}"/>
    <cellStyle name="Normal 3 2 2 2 2 4 4 3 5 2" xfId="21727" xr:uid="{00000000-0005-0000-0000-000033550000}"/>
    <cellStyle name="Normal 3 2 2 2 2 4 4 3 5 2 2" xfId="21728" xr:uid="{00000000-0005-0000-0000-000034550000}"/>
    <cellStyle name="Normal 3 2 2 2 2 4 4 3 5 3" xfId="21729" xr:uid="{00000000-0005-0000-0000-000035550000}"/>
    <cellStyle name="Normal 3 2 2 2 2 4 4 3 5 3 2" xfId="21730" xr:uid="{00000000-0005-0000-0000-000036550000}"/>
    <cellStyle name="Normal 3 2 2 2 2 4 4 3 5 4" xfId="21731" xr:uid="{00000000-0005-0000-0000-000037550000}"/>
    <cellStyle name="Normal 3 2 2 2 2 4 4 3 5 5" xfId="21732" xr:uid="{00000000-0005-0000-0000-000038550000}"/>
    <cellStyle name="Normal 3 2 2 2 2 4 4 3 6" xfId="21733" xr:uid="{00000000-0005-0000-0000-000039550000}"/>
    <cellStyle name="Normal 3 2 2 2 2 4 4 3 6 2" xfId="21734" xr:uid="{00000000-0005-0000-0000-00003A550000}"/>
    <cellStyle name="Normal 3 2 2 2 2 4 4 3 7" xfId="21735" xr:uid="{00000000-0005-0000-0000-00003B550000}"/>
    <cellStyle name="Normal 3 2 2 2 2 4 4 3 7 2" xfId="21736" xr:uid="{00000000-0005-0000-0000-00003C550000}"/>
    <cellStyle name="Normal 3 2 2 2 2 4 4 3 8" xfId="21737" xr:uid="{00000000-0005-0000-0000-00003D550000}"/>
    <cellStyle name="Normal 3 2 2 2 2 4 4 3 8 2" xfId="21738" xr:uid="{00000000-0005-0000-0000-00003E550000}"/>
    <cellStyle name="Normal 3 2 2 2 2 4 4 3 9" xfId="21739" xr:uid="{00000000-0005-0000-0000-00003F550000}"/>
    <cellStyle name="Normal 3 2 2 2 2 4 4 4" xfId="21740" xr:uid="{00000000-0005-0000-0000-000040550000}"/>
    <cellStyle name="Normal 3 2 2 2 2 4 4 4 2" xfId="21741" xr:uid="{00000000-0005-0000-0000-000041550000}"/>
    <cellStyle name="Normal 3 2 2 2 2 4 4 4 2 2" xfId="21742" xr:uid="{00000000-0005-0000-0000-000042550000}"/>
    <cellStyle name="Normal 3 2 2 2 2 4 4 4 3" xfId="21743" xr:uid="{00000000-0005-0000-0000-000043550000}"/>
    <cellStyle name="Normal 3 2 2 2 2 4 4 4 3 2" xfId="21744" xr:uid="{00000000-0005-0000-0000-000044550000}"/>
    <cellStyle name="Normal 3 2 2 2 2 4 4 4 4" xfId="21745" xr:uid="{00000000-0005-0000-0000-000045550000}"/>
    <cellStyle name="Normal 3 2 2 2 2 4 4 4 4 2" xfId="21746" xr:uid="{00000000-0005-0000-0000-000046550000}"/>
    <cellStyle name="Normal 3 2 2 2 2 4 4 4 5" xfId="21747" xr:uid="{00000000-0005-0000-0000-000047550000}"/>
    <cellStyle name="Normal 3 2 2 2 2 4 4 4 6" xfId="21748" xr:uid="{00000000-0005-0000-0000-000048550000}"/>
    <cellStyle name="Normal 3 2 2 2 2 4 4 5" xfId="21749" xr:uid="{00000000-0005-0000-0000-000049550000}"/>
    <cellStyle name="Normal 3 2 2 2 2 4 4 5 2" xfId="21750" xr:uid="{00000000-0005-0000-0000-00004A550000}"/>
    <cellStyle name="Normal 3 2 2 2 2 4 4 5 2 2" xfId="21751" xr:uid="{00000000-0005-0000-0000-00004B550000}"/>
    <cellStyle name="Normal 3 2 2 2 2 4 4 5 3" xfId="21752" xr:uid="{00000000-0005-0000-0000-00004C550000}"/>
    <cellStyle name="Normal 3 2 2 2 2 4 4 5 3 2" xfId="21753" xr:uid="{00000000-0005-0000-0000-00004D550000}"/>
    <cellStyle name="Normal 3 2 2 2 2 4 4 5 4" xfId="21754" xr:uid="{00000000-0005-0000-0000-00004E550000}"/>
    <cellStyle name="Normal 3 2 2 2 2 4 4 5 4 2" xfId="21755" xr:uid="{00000000-0005-0000-0000-00004F550000}"/>
    <cellStyle name="Normal 3 2 2 2 2 4 4 5 5" xfId="21756" xr:uid="{00000000-0005-0000-0000-000050550000}"/>
    <cellStyle name="Normal 3 2 2 2 2 4 4 5 6" xfId="21757" xr:uid="{00000000-0005-0000-0000-000051550000}"/>
    <cellStyle name="Normal 3 2 2 2 2 4 4 6" xfId="21758" xr:uid="{00000000-0005-0000-0000-000052550000}"/>
    <cellStyle name="Normal 3 2 2 2 2 4 4 6 2" xfId="21759" xr:uid="{00000000-0005-0000-0000-000053550000}"/>
    <cellStyle name="Normal 3 2 2 2 2 4 4 6 2 2" xfId="21760" xr:uid="{00000000-0005-0000-0000-000054550000}"/>
    <cellStyle name="Normal 3 2 2 2 2 4 4 6 3" xfId="21761" xr:uid="{00000000-0005-0000-0000-000055550000}"/>
    <cellStyle name="Normal 3 2 2 2 2 4 4 6 3 2" xfId="21762" xr:uid="{00000000-0005-0000-0000-000056550000}"/>
    <cellStyle name="Normal 3 2 2 2 2 4 4 6 4" xfId="21763" xr:uid="{00000000-0005-0000-0000-000057550000}"/>
    <cellStyle name="Normal 3 2 2 2 2 4 4 6 4 2" xfId="21764" xr:uid="{00000000-0005-0000-0000-000058550000}"/>
    <cellStyle name="Normal 3 2 2 2 2 4 4 6 5" xfId="21765" xr:uid="{00000000-0005-0000-0000-000059550000}"/>
    <cellStyle name="Normal 3 2 2 2 2 4 4 6 6" xfId="21766" xr:uid="{00000000-0005-0000-0000-00005A550000}"/>
    <cellStyle name="Normal 3 2 2 2 2 4 4 7" xfId="21767" xr:uid="{00000000-0005-0000-0000-00005B550000}"/>
    <cellStyle name="Normal 3 2 2 2 2 4 4 7 2" xfId="21768" xr:uid="{00000000-0005-0000-0000-00005C550000}"/>
    <cellStyle name="Normal 3 2 2 2 2 4 4 7 2 2" xfId="21769" xr:uid="{00000000-0005-0000-0000-00005D550000}"/>
    <cellStyle name="Normal 3 2 2 2 2 4 4 7 3" xfId="21770" xr:uid="{00000000-0005-0000-0000-00005E550000}"/>
    <cellStyle name="Normal 3 2 2 2 2 4 4 7 3 2" xfId="21771" xr:uid="{00000000-0005-0000-0000-00005F550000}"/>
    <cellStyle name="Normal 3 2 2 2 2 4 4 7 4" xfId="21772" xr:uid="{00000000-0005-0000-0000-000060550000}"/>
    <cellStyle name="Normal 3 2 2 2 2 4 4 7 5" xfId="21773" xr:uid="{00000000-0005-0000-0000-000061550000}"/>
    <cellStyle name="Normal 3 2 2 2 2 4 4 8" xfId="21774" xr:uid="{00000000-0005-0000-0000-000062550000}"/>
    <cellStyle name="Normal 3 2 2 2 2 4 4 8 2" xfId="21775" xr:uid="{00000000-0005-0000-0000-000063550000}"/>
    <cellStyle name="Normal 3 2 2 2 2 4 4 9" xfId="21776" xr:uid="{00000000-0005-0000-0000-000064550000}"/>
    <cellStyle name="Normal 3 2 2 2 2 4 4 9 2" xfId="21777" xr:uid="{00000000-0005-0000-0000-000065550000}"/>
    <cellStyle name="Normal 3 2 2 2 2 4 5" xfId="21778" xr:uid="{00000000-0005-0000-0000-000066550000}"/>
    <cellStyle name="Normal 3 2 2 2 2 4 5 10" xfId="21779" xr:uid="{00000000-0005-0000-0000-000067550000}"/>
    <cellStyle name="Normal 3 2 2 2 2 4 5 11" xfId="21780" xr:uid="{00000000-0005-0000-0000-000068550000}"/>
    <cellStyle name="Normal 3 2 2 2 2 4 5 12" xfId="21781" xr:uid="{00000000-0005-0000-0000-000069550000}"/>
    <cellStyle name="Normal 3 2 2 2 2 4 5 2" xfId="21782" xr:uid="{00000000-0005-0000-0000-00006A550000}"/>
    <cellStyle name="Normal 3 2 2 2 2 4 5 2 2" xfId="21783" xr:uid="{00000000-0005-0000-0000-00006B550000}"/>
    <cellStyle name="Normal 3 2 2 2 2 4 5 2 2 2" xfId="21784" xr:uid="{00000000-0005-0000-0000-00006C550000}"/>
    <cellStyle name="Normal 3 2 2 2 2 4 5 2 3" xfId="21785" xr:uid="{00000000-0005-0000-0000-00006D550000}"/>
    <cellStyle name="Normal 3 2 2 2 2 4 5 2 3 2" xfId="21786" xr:uid="{00000000-0005-0000-0000-00006E550000}"/>
    <cellStyle name="Normal 3 2 2 2 2 4 5 2 4" xfId="21787" xr:uid="{00000000-0005-0000-0000-00006F550000}"/>
    <cellStyle name="Normal 3 2 2 2 2 4 5 2 4 2" xfId="21788" xr:uid="{00000000-0005-0000-0000-000070550000}"/>
    <cellStyle name="Normal 3 2 2 2 2 4 5 2 5" xfId="21789" xr:uid="{00000000-0005-0000-0000-000071550000}"/>
    <cellStyle name="Normal 3 2 2 2 2 4 5 2 6" xfId="21790" xr:uid="{00000000-0005-0000-0000-000072550000}"/>
    <cellStyle name="Normal 3 2 2 2 2 4 5 2 7" xfId="21791" xr:uid="{00000000-0005-0000-0000-000073550000}"/>
    <cellStyle name="Normal 3 2 2 2 2 4 5 3" xfId="21792" xr:uid="{00000000-0005-0000-0000-000074550000}"/>
    <cellStyle name="Normal 3 2 2 2 2 4 5 3 2" xfId="21793" xr:uid="{00000000-0005-0000-0000-000075550000}"/>
    <cellStyle name="Normal 3 2 2 2 2 4 5 3 2 2" xfId="21794" xr:uid="{00000000-0005-0000-0000-000076550000}"/>
    <cellStyle name="Normal 3 2 2 2 2 4 5 3 3" xfId="21795" xr:uid="{00000000-0005-0000-0000-000077550000}"/>
    <cellStyle name="Normal 3 2 2 2 2 4 5 3 3 2" xfId="21796" xr:uid="{00000000-0005-0000-0000-000078550000}"/>
    <cellStyle name="Normal 3 2 2 2 2 4 5 3 4" xfId="21797" xr:uid="{00000000-0005-0000-0000-000079550000}"/>
    <cellStyle name="Normal 3 2 2 2 2 4 5 3 4 2" xfId="21798" xr:uid="{00000000-0005-0000-0000-00007A550000}"/>
    <cellStyle name="Normal 3 2 2 2 2 4 5 3 5" xfId="21799" xr:uid="{00000000-0005-0000-0000-00007B550000}"/>
    <cellStyle name="Normal 3 2 2 2 2 4 5 3 6" xfId="21800" xr:uid="{00000000-0005-0000-0000-00007C550000}"/>
    <cellStyle name="Normal 3 2 2 2 2 4 5 4" xfId="21801" xr:uid="{00000000-0005-0000-0000-00007D550000}"/>
    <cellStyle name="Normal 3 2 2 2 2 4 5 4 2" xfId="21802" xr:uid="{00000000-0005-0000-0000-00007E550000}"/>
    <cellStyle name="Normal 3 2 2 2 2 4 5 4 2 2" xfId="21803" xr:uid="{00000000-0005-0000-0000-00007F550000}"/>
    <cellStyle name="Normal 3 2 2 2 2 4 5 4 3" xfId="21804" xr:uid="{00000000-0005-0000-0000-000080550000}"/>
    <cellStyle name="Normal 3 2 2 2 2 4 5 4 3 2" xfId="21805" xr:uid="{00000000-0005-0000-0000-000081550000}"/>
    <cellStyle name="Normal 3 2 2 2 2 4 5 4 4" xfId="21806" xr:uid="{00000000-0005-0000-0000-000082550000}"/>
    <cellStyle name="Normal 3 2 2 2 2 4 5 4 4 2" xfId="21807" xr:uid="{00000000-0005-0000-0000-000083550000}"/>
    <cellStyle name="Normal 3 2 2 2 2 4 5 4 5" xfId="21808" xr:uid="{00000000-0005-0000-0000-000084550000}"/>
    <cellStyle name="Normal 3 2 2 2 2 4 5 4 6" xfId="21809" xr:uid="{00000000-0005-0000-0000-000085550000}"/>
    <cellStyle name="Normal 3 2 2 2 2 4 5 5" xfId="21810" xr:uid="{00000000-0005-0000-0000-000086550000}"/>
    <cellStyle name="Normal 3 2 2 2 2 4 5 5 2" xfId="21811" xr:uid="{00000000-0005-0000-0000-000087550000}"/>
    <cellStyle name="Normal 3 2 2 2 2 4 5 5 2 2" xfId="21812" xr:uid="{00000000-0005-0000-0000-000088550000}"/>
    <cellStyle name="Normal 3 2 2 2 2 4 5 5 3" xfId="21813" xr:uid="{00000000-0005-0000-0000-000089550000}"/>
    <cellStyle name="Normal 3 2 2 2 2 4 5 5 3 2" xfId="21814" xr:uid="{00000000-0005-0000-0000-00008A550000}"/>
    <cellStyle name="Normal 3 2 2 2 2 4 5 5 4" xfId="21815" xr:uid="{00000000-0005-0000-0000-00008B550000}"/>
    <cellStyle name="Normal 3 2 2 2 2 4 5 5 4 2" xfId="21816" xr:uid="{00000000-0005-0000-0000-00008C550000}"/>
    <cellStyle name="Normal 3 2 2 2 2 4 5 5 5" xfId="21817" xr:uid="{00000000-0005-0000-0000-00008D550000}"/>
    <cellStyle name="Normal 3 2 2 2 2 4 5 5 6" xfId="21818" xr:uid="{00000000-0005-0000-0000-00008E550000}"/>
    <cellStyle name="Normal 3 2 2 2 2 4 5 6" xfId="21819" xr:uid="{00000000-0005-0000-0000-00008F550000}"/>
    <cellStyle name="Normal 3 2 2 2 2 4 5 6 2" xfId="21820" xr:uid="{00000000-0005-0000-0000-000090550000}"/>
    <cellStyle name="Normal 3 2 2 2 2 4 5 6 2 2" xfId="21821" xr:uid="{00000000-0005-0000-0000-000091550000}"/>
    <cellStyle name="Normal 3 2 2 2 2 4 5 6 3" xfId="21822" xr:uid="{00000000-0005-0000-0000-000092550000}"/>
    <cellStyle name="Normal 3 2 2 2 2 4 5 6 3 2" xfId="21823" xr:uid="{00000000-0005-0000-0000-000093550000}"/>
    <cellStyle name="Normal 3 2 2 2 2 4 5 6 4" xfId="21824" xr:uid="{00000000-0005-0000-0000-000094550000}"/>
    <cellStyle name="Normal 3 2 2 2 2 4 5 6 5" xfId="21825" xr:uid="{00000000-0005-0000-0000-000095550000}"/>
    <cellStyle name="Normal 3 2 2 2 2 4 5 7" xfId="21826" xr:uid="{00000000-0005-0000-0000-000096550000}"/>
    <cellStyle name="Normal 3 2 2 2 2 4 5 7 2" xfId="21827" xr:uid="{00000000-0005-0000-0000-000097550000}"/>
    <cellStyle name="Normal 3 2 2 2 2 4 5 8" xfId="21828" xr:uid="{00000000-0005-0000-0000-000098550000}"/>
    <cellStyle name="Normal 3 2 2 2 2 4 5 8 2" xfId="21829" xr:uid="{00000000-0005-0000-0000-000099550000}"/>
    <cellStyle name="Normal 3 2 2 2 2 4 5 9" xfId="21830" xr:uid="{00000000-0005-0000-0000-00009A550000}"/>
    <cellStyle name="Normal 3 2 2 2 2 4 5 9 2" xfId="21831" xr:uid="{00000000-0005-0000-0000-00009B550000}"/>
    <cellStyle name="Normal 3 2 2 2 2 4 6" xfId="21832" xr:uid="{00000000-0005-0000-0000-00009C550000}"/>
    <cellStyle name="Normal 3 2 2 2 2 4 6 10" xfId="21833" xr:uid="{00000000-0005-0000-0000-00009D550000}"/>
    <cellStyle name="Normal 3 2 2 2 2 4 6 11" xfId="21834" xr:uid="{00000000-0005-0000-0000-00009E550000}"/>
    <cellStyle name="Normal 3 2 2 2 2 4 6 2" xfId="21835" xr:uid="{00000000-0005-0000-0000-00009F550000}"/>
    <cellStyle name="Normal 3 2 2 2 2 4 6 2 2" xfId="21836" xr:uid="{00000000-0005-0000-0000-0000A0550000}"/>
    <cellStyle name="Normal 3 2 2 2 2 4 6 2 2 2" xfId="21837" xr:uid="{00000000-0005-0000-0000-0000A1550000}"/>
    <cellStyle name="Normal 3 2 2 2 2 4 6 2 3" xfId="21838" xr:uid="{00000000-0005-0000-0000-0000A2550000}"/>
    <cellStyle name="Normal 3 2 2 2 2 4 6 2 3 2" xfId="21839" xr:uid="{00000000-0005-0000-0000-0000A3550000}"/>
    <cellStyle name="Normal 3 2 2 2 2 4 6 2 4" xfId="21840" xr:uid="{00000000-0005-0000-0000-0000A4550000}"/>
    <cellStyle name="Normal 3 2 2 2 2 4 6 2 4 2" xfId="21841" xr:uid="{00000000-0005-0000-0000-0000A5550000}"/>
    <cellStyle name="Normal 3 2 2 2 2 4 6 2 5" xfId="21842" xr:uid="{00000000-0005-0000-0000-0000A6550000}"/>
    <cellStyle name="Normal 3 2 2 2 2 4 6 2 6" xfId="21843" xr:uid="{00000000-0005-0000-0000-0000A7550000}"/>
    <cellStyle name="Normal 3 2 2 2 2 4 6 2 7" xfId="21844" xr:uid="{00000000-0005-0000-0000-0000A8550000}"/>
    <cellStyle name="Normal 3 2 2 2 2 4 6 3" xfId="21845" xr:uid="{00000000-0005-0000-0000-0000A9550000}"/>
    <cellStyle name="Normal 3 2 2 2 2 4 6 3 2" xfId="21846" xr:uid="{00000000-0005-0000-0000-0000AA550000}"/>
    <cellStyle name="Normal 3 2 2 2 2 4 6 3 2 2" xfId="21847" xr:uid="{00000000-0005-0000-0000-0000AB550000}"/>
    <cellStyle name="Normal 3 2 2 2 2 4 6 3 3" xfId="21848" xr:uid="{00000000-0005-0000-0000-0000AC550000}"/>
    <cellStyle name="Normal 3 2 2 2 2 4 6 3 3 2" xfId="21849" xr:uid="{00000000-0005-0000-0000-0000AD550000}"/>
    <cellStyle name="Normal 3 2 2 2 2 4 6 3 4" xfId="21850" xr:uid="{00000000-0005-0000-0000-0000AE550000}"/>
    <cellStyle name="Normal 3 2 2 2 2 4 6 3 4 2" xfId="21851" xr:uid="{00000000-0005-0000-0000-0000AF550000}"/>
    <cellStyle name="Normal 3 2 2 2 2 4 6 3 5" xfId="21852" xr:uid="{00000000-0005-0000-0000-0000B0550000}"/>
    <cellStyle name="Normal 3 2 2 2 2 4 6 3 6" xfId="21853" xr:uid="{00000000-0005-0000-0000-0000B1550000}"/>
    <cellStyle name="Normal 3 2 2 2 2 4 6 4" xfId="21854" xr:uid="{00000000-0005-0000-0000-0000B2550000}"/>
    <cellStyle name="Normal 3 2 2 2 2 4 6 4 2" xfId="21855" xr:uid="{00000000-0005-0000-0000-0000B3550000}"/>
    <cellStyle name="Normal 3 2 2 2 2 4 6 4 2 2" xfId="21856" xr:uid="{00000000-0005-0000-0000-0000B4550000}"/>
    <cellStyle name="Normal 3 2 2 2 2 4 6 4 3" xfId="21857" xr:uid="{00000000-0005-0000-0000-0000B5550000}"/>
    <cellStyle name="Normal 3 2 2 2 2 4 6 4 3 2" xfId="21858" xr:uid="{00000000-0005-0000-0000-0000B6550000}"/>
    <cellStyle name="Normal 3 2 2 2 2 4 6 4 4" xfId="21859" xr:uid="{00000000-0005-0000-0000-0000B7550000}"/>
    <cellStyle name="Normal 3 2 2 2 2 4 6 4 4 2" xfId="21860" xr:uid="{00000000-0005-0000-0000-0000B8550000}"/>
    <cellStyle name="Normal 3 2 2 2 2 4 6 4 5" xfId="21861" xr:uid="{00000000-0005-0000-0000-0000B9550000}"/>
    <cellStyle name="Normal 3 2 2 2 2 4 6 4 6" xfId="21862" xr:uid="{00000000-0005-0000-0000-0000BA550000}"/>
    <cellStyle name="Normal 3 2 2 2 2 4 6 5" xfId="21863" xr:uid="{00000000-0005-0000-0000-0000BB550000}"/>
    <cellStyle name="Normal 3 2 2 2 2 4 6 5 2" xfId="21864" xr:uid="{00000000-0005-0000-0000-0000BC550000}"/>
    <cellStyle name="Normal 3 2 2 2 2 4 6 5 2 2" xfId="21865" xr:uid="{00000000-0005-0000-0000-0000BD550000}"/>
    <cellStyle name="Normal 3 2 2 2 2 4 6 5 3" xfId="21866" xr:uid="{00000000-0005-0000-0000-0000BE550000}"/>
    <cellStyle name="Normal 3 2 2 2 2 4 6 5 3 2" xfId="21867" xr:uid="{00000000-0005-0000-0000-0000BF550000}"/>
    <cellStyle name="Normal 3 2 2 2 2 4 6 5 4" xfId="21868" xr:uid="{00000000-0005-0000-0000-0000C0550000}"/>
    <cellStyle name="Normal 3 2 2 2 2 4 6 5 5" xfId="21869" xr:uid="{00000000-0005-0000-0000-0000C1550000}"/>
    <cellStyle name="Normal 3 2 2 2 2 4 6 6" xfId="21870" xr:uid="{00000000-0005-0000-0000-0000C2550000}"/>
    <cellStyle name="Normal 3 2 2 2 2 4 6 6 2" xfId="21871" xr:uid="{00000000-0005-0000-0000-0000C3550000}"/>
    <cellStyle name="Normal 3 2 2 2 2 4 6 7" xfId="21872" xr:uid="{00000000-0005-0000-0000-0000C4550000}"/>
    <cellStyle name="Normal 3 2 2 2 2 4 6 7 2" xfId="21873" xr:uid="{00000000-0005-0000-0000-0000C5550000}"/>
    <cellStyle name="Normal 3 2 2 2 2 4 6 8" xfId="21874" xr:uid="{00000000-0005-0000-0000-0000C6550000}"/>
    <cellStyle name="Normal 3 2 2 2 2 4 6 8 2" xfId="21875" xr:uid="{00000000-0005-0000-0000-0000C7550000}"/>
    <cellStyle name="Normal 3 2 2 2 2 4 6 9" xfId="21876" xr:uid="{00000000-0005-0000-0000-0000C8550000}"/>
    <cellStyle name="Normal 3 2 2 2 2 4 7" xfId="21877" xr:uid="{00000000-0005-0000-0000-0000C9550000}"/>
    <cellStyle name="Normal 3 2 2 2 2 4 7 10" xfId="21878" xr:uid="{00000000-0005-0000-0000-0000CA550000}"/>
    <cellStyle name="Normal 3 2 2 2 2 4 7 11" xfId="21879" xr:uid="{00000000-0005-0000-0000-0000CB550000}"/>
    <cellStyle name="Normal 3 2 2 2 2 4 7 2" xfId="21880" xr:uid="{00000000-0005-0000-0000-0000CC550000}"/>
    <cellStyle name="Normal 3 2 2 2 2 4 7 2 2" xfId="21881" xr:uid="{00000000-0005-0000-0000-0000CD550000}"/>
    <cellStyle name="Normal 3 2 2 2 2 4 7 2 2 2" xfId="21882" xr:uid="{00000000-0005-0000-0000-0000CE550000}"/>
    <cellStyle name="Normal 3 2 2 2 2 4 7 2 3" xfId="21883" xr:uid="{00000000-0005-0000-0000-0000CF550000}"/>
    <cellStyle name="Normal 3 2 2 2 2 4 7 2 3 2" xfId="21884" xr:uid="{00000000-0005-0000-0000-0000D0550000}"/>
    <cellStyle name="Normal 3 2 2 2 2 4 7 2 4" xfId="21885" xr:uid="{00000000-0005-0000-0000-0000D1550000}"/>
    <cellStyle name="Normal 3 2 2 2 2 4 7 2 4 2" xfId="21886" xr:uid="{00000000-0005-0000-0000-0000D2550000}"/>
    <cellStyle name="Normal 3 2 2 2 2 4 7 2 5" xfId="21887" xr:uid="{00000000-0005-0000-0000-0000D3550000}"/>
    <cellStyle name="Normal 3 2 2 2 2 4 7 2 6" xfId="21888" xr:uid="{00000000-0005-0000-0000-0000D4550000}"/>
    <cellStyle name="Normal 3 2 2 2 2 4 7 3" xfId="21889" xr:uid="{00000000-0005-0000-0000-0000D5550000}"/>
    <cellStyle name="Normal 3 2 2 2 2 4 7 3 2" xfId="21890" xr:uid="{00000000-0005-0000-0000-0000D6550000}"/>
    <cellStyle name="Normal 3 2 2 2 2 4 7 3 2 2" xfId="21891" xr:uid="{00000000-0005-0000-0000-0000D7550000}"/>
    <cellStyle name="Normal 3 2 2 2 2 4 7 3 3" xfId="21892" xr:uid="{00000000-0005-0000-0000-0000D8550000}"/>
    <cellStyle name="Normal 3 2 2 2 2 4 7 3 3 2" xfId="21893" xr:uid="{00000000-0005-0000-0000-0000D9550000}"/>
    <cellStyle name="Normal 3 2 2 2 2 4 7 3 4" xfId="21894" xr:uid="{00000000-0005-0000-0000-0000DA550000}"/>
    <cellStyle name="Normal 3 2 2 2 2 4 7 3 4 2" xfId="21895" xr:uid="{00000000-0005-0000-0000-0000DB550000}"/>
    <cellStyle name="Normal 3 2 2 2 2 4 7 3 5" xfId="21896" xr:uid="{00000000-0005-0000-0000-0000DC550000}"/>
    <cellStyle name="Normal 3 2 2 2 2 4 7 3 6" xfId="21897" xr:uid="{00000000-0005-0000-0000-0000DD550000}"/>
    <cellStyle name="Normal 3 2 2 2 2 4 7 4" xfId="21898" xr:uid="{00000000-0005-0000-0000-0000DE550000}"/>
    <cellStyle name="Normal 3 2 2 2 2 4 7 4 2" xfId="21899" xr:uid="{00000000-0005-0000-0000-0000DF550000}"/>
    <cellStyle name="Normal 3 2 2 2 2 4 7 4 2 2" xfId="21900" xr:uid="{00000000-0005-0000-0000-0000E0550000}"/>
    <cellStyle name="Normal 3 2 2 2 2 4 7 4 3" xfId="21901" xr:uid="{00000000-0005-0000-0000-0000E1550000}"/>
    <cellStyle name="Normal 3 2 2 2 2 4 7 4 3 2" xfId="21902" xr:uid="{00000000-0005-0000-0000-0000E2550000}"/>
    <cellStyle name="Normal 3 2 2 2 2 4 7 4 4" xfId="21903" xr:uid="{00000000-0005-0000-0000-0000E3550000}"/>
    <cellStyle name="Normal 3 2 2 2 2 4 7 4 4 2" xfId="21904" xr:uid="{00000000-0005-0000-0000-0000E4550000}"/>
    <cellStyle name="Normal 3 2 2 2 2 4 7 4 5" xfId="21905" xr:uid="{00000000-0005-0000-0000-0000E5550000}"/>
    <cellStyle name="Normal 3 2 2 2 2 4 7 4 6" xfId="21906" xr:uid="{00000000-0005-0000-0000-0000E6550000}"/>
    <cellStyle name="Normal 3 2 2 2 2 4 7 5" xfId="21907" xr:uid="{00000000-0005-0000-0000-0000E7550000}"/>
    <cellStyle name="Normal 3 2 2 2 2 4 7 5 2" xfId="21908" xr:uid="{00000000-0005-0000-0000-0000E8550000}"/>
    <cellStyle name="Normal 3 2 2 2 2 4 7 5 2 2" xfId="21909" xr:uid="{00000000-0005-0000-0000-0000E9550000}"/>
    <cellStyle name="Normal 3 2 2 2 2 4 7 5 3" xfId="21910" xr:uid="{00000000-0005-0000-0000-0000EA550000}"/>
    <cellStyle name="Normal 3 2 2 2 2 4 7 5 3 2" xfId="21911" xr:uid="{00000000-0005-0000-0000-0000EB550000}"/>
    <cellStyle name="Normal 3 2 2 2 2 4 7 5 4" xfId="21912" xr:uid="{00000000-0005-0000-0000-0000EC550000}"/>
    <cellStyle name="Normal 3 2 2 2 2 4 7 5 5" xfId="21913" xr:uid="{00000000-0005-0000-0000-0000ED550000}"/>
    <cellStyle name="Normal 3 2 2 2 2 4 7 6" xfId="21914" xr:uid="{00000000-0005-0000-0000-0000EE550000}"/>
    <cellStyle name="Normal 3 2 2 2 2 4 7 6 2" xfId="21915" xr:uid="{00000000-0005-0000-0000-0000EF550000}"/>
    <cellStyle name="Normal 3 2 2 2 2 4 7 7" xfId="21916" xr:uid="{00000000-0005-0000-0000-0000F0550000}"/>
    <cellStyle name="Normal 3 2 2 2 2 4 7 7 2" xfId="21917" xr:uid="{00000000-0005-0000-0000-0000F1550000}"/>
    <cellStyle name="Normal 3 2 2 2 2 4 7 8" xfId="21918" xr:uid="{00000000-0005-0000-0000-0000F2550000}"/>
    <cellStyle name="Normal 3 2 2 2 2 4 7 8 2" xfId="21919" xr:uid="{00000000-0005-0000-0000-0000F3550000}"/>
    <cellStyle name="Normal 3 2 2 2 2 4 7 9" xfId="21920" xr:uid="{00000000-0005-0000-0000-0000F4550000}"/>
    <cellStyle name="Normal 3 2 2 2 2 4 8" xfId="21921" xr:uid="{00000000-0005-0000-0000-0000F5550000}"/>
    <cellStyle name="Normal 3 2 2 2 2 4 8 2" xfId="21922" xr:uid="{00000000-0005-0000-0000-0000F6550000}"/>
    <cellStyle name="Normal 3 2 2 2 2 4 8 2 2" xfId="21923" xr:uid="{00000000-0005-0000-0000-0000F7550000}"/>
    <cellStyle name="Normal 3 2 2 2 2 4 8 3" xfId="21924" xr:uid="{00000000-0005-0000-0000-0000F8550000}"/>
    <cellStyle name="Normal 3 2 2 2 2 4 8 3 2" xfId="21925" xr:uid="{00000000-0005-0000-0000-0000F9550000}"/>
    <cellStyle name="Normal 3 2 2 2 2 4 8 4" xfId="21926" xr:uid="{00000000-0005-0000-0000-0000FA550000}"/>
    <cellStyle name="Normal 3 2 2 2 2 4 8 4 2" xfId="21927" xr:uid="{00000000-0005-0000-0000-0000FB550000}"/>
    <cellStyle name="Normal 3 2 2 2 2 4 8 5" xfId="21928" xr:uid="{00000000-0005-0000-0000-0000FC550000}"/>
    <cellStyle name="Normal 3 2 2 2 2 4 8 6" xfId="21929" xr:uid="{00000000-0005-0000-0000-0000FD550000}"/>
    <cellStyle name="Normal 3 2 2 2 2 4 9" xfId="21930" xr:uid="{00000000-0005-0000-0000-0000FE550000}"/>
    <cellStyle name="Normal 3 2 2 2 2 4 9 2" xfId="21931" xr:uid="{00000000-0005-0000-0000-0000FF550000}"/>
    <cellStyle name="Normal 3 2 2 2 2 4 9 2 2" xfId="21932" xr:uid="{00000000-0005-0000-0000-000000560000}"/>
    <cellStyle name="Normal 3 2 2 2 2 4 9 3" xfId="21933" xr:uid="{00000000-0005-0000-0000-000001560000}"/>
    <cellStyle name="Normal 3 2 2 2 2 4 9 3 2" xfId="21934" xr:uid="{00000000-0005-0000-0000-000002560000}"/>
    <cellStyle name="Normal 3 2 2 2 2 4 9 4" xfId="21935" xr:uid="{00000000-0005-0000-0000-000003560000}"/>
    <cellStyle name="Normal 3 2 2 2 2 4 9 4 2" xfId="21936" xr:uid="{00000000-0005-0000-0000-000004560000}"/>
    <cellStyle name="Normal 3 2 2 2 2 4 9 5" xfId="21937" xr:uid="{00000000-0005-0000-0000-000005560000}"/>
    <cellStyle name="Normal 3 2 2 2 2 4 9 6" xfId="21938" xr:uid="{00000000-0005-0000-0000-000006560000}"/>
    <cellStyle name="Normal 3 2 2 2 2 5" xfId="21939" xr:uid="{00000000-0005-0000-0000-000007560000}"/>
    <cellStyle name="Normal 3 2 2 2 2 5 10" xfId="21940" xr:uid="{00000000-0005-0000-0000-000008560000}"/>
    <cellStyle name="Normal 3 2 2 2 2 5 10 2" xfId="21941" xr:uid="{00000000-0005-0000-0000-000009560000}"/>
    <cellStyle name="Normal 3 2 2 2 2 5 11" xfId="21942" xr:uid="{00000000-0005-0000-0000-00000A560000}"/>
    <cellStyle name="Normal 3 2 2 2 2 5 11 2" xfId="21943" xr:uid="{00000000-0005-0000-0000-00000B560000}"/>
    <cellStyle name="Normal 3 2 2 2 2 5 12" xfId="21944" xr:uid="{00000000-0005-0000-0000-00000C560000}"/>
    <cellStyle name="Normal 3 2 2 2 2 5 13" xfId="21945" xr:uid="{00000000-0005-0000-0000-00000D560000}"/>
    <cellStyle name="Normal 3 2 2 2 2 5 14" xfId="21946" xr:uid="{00000000-0005-0000-0000-00000E560000}"/>
    <cellStyle name="Normal 3 2 2 2 2 5 2" xfId="21947" xr:uid="{00000000-0005-0000-0000-00000F560000}"/>
    <cellStyle name="Normal 3 2 2 2 2 5 2 10" xfId="21948" xr:uid="{00000000-0005-0000-0000-000010560000}"/>
    <cellStyle name="Normal 3 2 2 2 2 5 2 11" xfId="21949" xr:uid="{00000000-0005-0000-0000-000011560000}"/>
    <cellStyle name="Normal 3 2 2 2 2 5 2 12" xfId="21950" xr:uid="{00000000-0005-0000-0000-000012560000}"/>
    <cellStyle name="Normal 3 2 2 2 2 5 2 2" xfId="21951" xr:uid="{00000000-0005-0000-0000-000013560000}"/>
    <cellStyle name="Normal 3 2 2 2 2 5 2 2 2" xfId="21952" xr:uid="{00000000-0005-0000-0000-000014560000}"/>
    <cellStyle name="Normal 3 2 2 2 2 5 2 2 2 2" xfId="21953" xr:uid="{00000000-0005-0000-0000-000015560000}"/>
    <cellStyle name="Normal 3 2 2 2 2 5 2 2 2 3" xfId="21954" xr:uid="{00000000-0005-0000-0000-000016560000}"/>
    <cellStyle name="Normal 3 2 2 2 2 5 2 2 3" xfId="21955" xr:uid="{00000000-0005-0000-0000-000017560000}"/>
    <cellStyle name="Normal 3 2 2 2 2 5 2 2 3 2" xfId="21956" xr:uid="{00000000-0005-0000-0000-000018560000}"/>
    <cellStyle name="Normal 3 2 2 2 2 5 2 2 4" xfId="21957" xr:uid="{00000000-0005-0000-0000-000019560000}"/>
    <cellStyle name="Normal 3 2 2 2 2 5 2 2 4 2" xfId="21958" xr:uid="{00000000-0005-0000-0000-00001A560000}"/>
    <cellStyle name="Normal 3 2 2 2 2 5 2 2 5" xfId="21959" xr:uid="{00000000-0005-0000-0000-00001B560000}"/>
    <cellStyle name="Normal 3 2 2 2 2 5 2 2 6" xfId="21960" xr:uid="{00000000-0005-0000-0000-00001C560000}"/>
    <cellStyle name="Normal 3 2 2 2 2 5 2 2 7" xfId="21961" xr:uid="{00000000-0005-0000-0000-00001D560000}"/>
    <cellStyle name="Normal 3 2 2 2 2 5 2 3" xfId="21962" xr:uid="{00000000-0005-0000-0000-00001E560000}"/>
    <cellStyle name="Normal 3 2 2 2 2 5 2 3 2" xfId="21963" xr:uid="{00000000-0005-0000-0000-00001F560000}"/>
    <cellStyle name="Normal 3 2 2 2 2 5 2 3 2 2" xfId="21964" xr:uid="{00000000-0005-0000-0000-000020560000}"/>
    <cellStyle name="Normal 3 2 2 2 2 5 2 3 2 3" xfId="21965" xr:uid="{00000000-0005-0000-0000-000021560000}"/>
    <cellStyle name="Normal 3 2 2 2 2 5 2 3 3" xfId="21966" xr:uid="{00000000-0005-0000-0000-000022560000}"/>
    <cellStyle name="Normal 3 2 2 2 2 5 2 3 3 2" xfId="21967" xr:uid="{00000000-0005-0000-0000-000023560000}"/>
    <cellStyle name="Normal 3 2 2 2 2 5 2 3 4" xfId="21968" xr:uid="{00000000-0005-0000-0000-000024560000}"/>
    <cellStyle name="Normal 3 2 2 2 2 5 2 3 4 2" xfId="21969" xr:uid="{00000000-0005-0000-0000-000025560000}"/>
    <cellStyle name="Normal 3 2 2 2 2 5 2 3 5" xfId="21970" xr:uid="{00000000-0005-0000-0000-000026560000}"/>
    <cellStyle name="Normal 3 2 2 2 2 5 2 3 6" xfId="21971" xr:uid="{00000000-0005-0000-0000-000027560000}"/>
    <cellStyle name="Normal 3 2 2 2 2 5 2 3 7" xfId="21972" xr:uid="{00000000-0005-0000-0000-000028560000}"/>
    <cellStyle name="Normal 3 2 2 2 2 5 2 4" xfId="21973" xr:uid="{00000000-0005-0000-0000-000029560000}"/>
    <cellStyle name="Normal 3 2 2 2 2 5 2 4 2" xfId="21974" xr:uid="{00000000-0005-0000-0000-00002A560000}"/>
    <cellStyle name="Normal 3 2 2 2 2 5 2 4 2 2" xfId="21975" xr:uid="{00000000-0005-0000-0000-00002B560000}"/>
    <cellStyle name="Normal 3 2 2 2 2 5 2 4 3" xfId="21976" xr:uid="{00000000-0005-0000-0000-00002C560000}"/>
    <cellStyle name="Normal 3 2 2 2 2 5 2 4 3 2" xfId="21977" xr:uid="{00000000-0005-0000-0000-00002D560000}"/>
    <cellStyle name="Normal 3 2 2 2 2 5 2 4 4" xfId="21978" xr:uid="{00000000-0005-0000-0000-00002E560000}"/>
    <cellStyle name="Normal 3 2 2 2 2 5 2 4 4 2" xfId="21979" xr:uid="{00000000-0005-0000-0000-00002F560000}"/>
    <cellStyle name="Normal 3 2 2 2 2 5 2 4 5" xfId="21980" xr:uid="{00000000-0005-0000-0000-000030560000}"/>
    <cellStyle name="Normal 3 2 2 2 2 5 2 4 6" xfId="21981" xr:uid="{00000000-0005-0000-0000-000031560000}"/>
    <cellStyle name="Normal 3 2 2 2 2 5 2 4 7" xfId="21982" xr:uid="{00000000-0005-0000-0000-000032560000}"/>
    <cellStyle name="Normal 3 2 2 2 2 5 2 5" xfId="21983" xr:uid="{00000000-0005-0000-0000-000033560000}"/>
    <cellStyle name="Normal 3 2 2 2 2 5 2 5 2" xfId="21984" xr:uid="{00000000-0005-0000-0000-000034560000}"/>
    <cellStyle name="Normal 3 2 2 2 2 5 2 5 2 2" xfId="21985" xr:uid="{00000000-0005-0000-0000-000035560000}"/>
    <cellStyle name="Normal 3 2 2 2 2 5 2 5 3" xfId="21986" xr:uid="{00000000-0005-0000-0000-000036560000}"/>
    <cellStyle name="Normal 3 2 2 2 2 5 2 5 3 2" xfId="21987" xr:uid="{00000000-0005-0000-0000-000037560000}"/>
    <cellStyle name="Normal 3 2 2 2 2 5 2 5 4" xfId="21988" xr:uid="{00000000-0005-0000-0000-000038560000}"/>
    <cellStyle name="Normal 3 2 2 2 2 5 2 5 4 2" xfId="21989" xr:uid="{00000000-0005-0000-0000-000039560000}"/>
    <cellStyle name="Normal 3 2 2 2 2 5 2 5 5" xfId="21990" xr:uid="{00000000-0005-0000-0000-00003A560000}"/>
    <cellStyle name="Normal 3 2 2 2 2 5 2 5 6" xfId="21991" xr:uid="{00000000-0005-0000-0000-00003B560000}"/>
    <cellStyle name="Normal 3 2 2 2 2 5 2 6" xfId="21992" xr:uid="{00000000-0005-0000-0000-00003C560000}"/>
    <cellStyle name="Normal 3 2 2 2 2 5 2 6 2" xfId="21993" xr:uid="{00000000-0005-0000-0000-00003D560000}"/>
    <cellStyle name="Normal 3 2 2 2 2 5 2 6 2 2" xfId="21994" xr:uid="{00000000-0005-0000-0000-00003E560000}"/>
    <cellStyle name="Normal 3 2 2 2 2 5 2 6 3" xfId="21995" xr:uid="{00000000-0005-0000-0000-00003F560000}"/>
    <cellStyle name="Normal 3 2 2 2 2 5 2 6 3 2" xfId="21996" xr:uid="{00000000-0005-0000-0000-000040560000}"/>
    <cellStyle name="Normal 3 2 2 2 2 5 2 6 4" xfId="21997" xr:uid="{00000000-0005-0000-0000-000041560000}"/>
    <cellStyle name="Normal 3 2 2 2 2 5 2 6 5" xfId="21998" xr:uid="{00000000-0005-0000-0000-000042560000}"/>
    <cellStyle name="Normal 3 2 2 2 2 5 2 7" xfId="21999" xr:uid="{00000000-0005-0000-0000-000043560000}"/>
    <cellStyle name="Normal 3 2 2 2 2 5 2 7 2" xfId="22000" xr:uid="{00000000-0005-0000-0000-000044560000}"/>
    <cellStyle name="Normal 3 2 2 2 2 5 2 8" xfId="22001" xr:uid="{00000000-0005-0000-0000-000045560000}"/>
    <cellStyle name="Normal 3 2 2 2 2 5 2 8 2" xfId="22002" xr:uid="{00000000-0005-0000-0000-000046560000}"/>
    <cellStyle name="Normal 3 2 2 2 2 5 2 9" xfId="22003" xr:uid="{00000000-0005-0000-0000-000047560000}"/>
    <cellStyle name="Normal 3 2 2 2 2 5 2 9 2" xfId="22004" xr:uid="{00000000-0005-0000-0000-000048560000}"/>
    <cellStyle name="Normal 3 2 2 2 2 5 3" xfId="22005" xr:uid="{00000000-0005-0000-0000-000049560000}"/>
    <cellStyle name="Normal 3 2 2 2 2 5 3 10" xfId="22006" xr:uid="{00000000-0005-0000-0000-00004A560000}"/>
    <cellStyle name="Normal 3 2 2 2 2 5 3 11" xfId="22007" xr:uid="{00000000-0005-0000-0000-00004B560000}"/>
    <cellStyle name="Normal 3 2 2 2 2 5 3 2" xfId="22008" xr:uid="{00000000-0005-0000-0000-00004C560000}"/>
    <cellStyle name="Normal 3 2 2 2 2 5 3 2 2" xfId="22009" xr:uid="{00000000-0005-0000-0000-00004D560000}"/>
    <cellStyle name="Normal 3 2 2 2 2 5 3 2 2 2" xfId="22010" xr:uid="{00000000-0005-0000-0000-00004E560000}"/>
    <cellStyle name="Normal 3 2 2 2 2 5 3 2 3" xfId="22011" xr:uid="{00000000-0005-0000-0000-00004F560000}"/>
    <cellStyle name="Normal 3 2 2 2 2 5 3 2 3 2" xfId="22012" xr:uid="{00000000-0005-0000-0000-000050560000}"/>
    <cellStyle name="Normal 3 2 2 2 2 5 3 2 4" xfId="22013" xr:uid="{00000000-0005-0000-0000-000051560000}"/>
    <cellStyle name="Normal 3 2 2 2 2 5 3 2 4 2" xfId="22014" xr:uid="{00000000-0005-0000-0000-000052560000}"/>
    <cellStyle name="Normal 3 2 2 2 2 5 3 2 5" xfId="22015" xr:uid="{00000000-0005-0000-0000-000053560000}"/>
    <cellStyle name="Normal 3 2 2 2 2 5 3 2 6" xfId="22016" xr:uid="{00000000-0005-0000-0000-000054560000}"/>
    <cellStyle name="Normal 3 2 2 2 2 5 3 2 7" xfId="22017" xr:uid="{00000000-0005-0000-0000-000055560000}"/>
    <cellStyle name="Normal 3 2 2 2 2 5 3 3" xfId="22018" xr:uid="{00000000-0005-0000-0000-000056560000}"/>
    <cellStyle name="Normal 3 2 2 2 2 5 3 3 2" xfId="22019" xr:uid="{00000000-0005-0000-0000-000057560000}"/>
    <cellStyle name="Normal 3 2 2 2 2 5 3 3 2 2" xfId="22020" xr:uid="{00000000-0005-0000-0000-000058560000}"/>
    <cellStyle name="Normal 3 2 2 2 2 5 3 3 3" xfId="22021" xr:uid="{00000000-0005-0000-0000-000059560000}"/>
    <cellStyle name="Normal 3 2 2 2 2 5 3 3 3 2" xfId="22022" xr:uid="{00000000-0005-0000-0000-00005A560000}"/>
    <cellStyle name="Normal 3 2 2 2 2 5 3 3 4" xfId="22023" xr:uid="{00000000-0005-0000-0000-00005B560000}"/>
    <cellStyle name="Normal 3 2 2 2 2 5 3 3 4 2" xfId="22024" xr:uid="{00000000-0005-0000-0000-00005C560000}"/>
    <cellStyle name="Normal 3 2 2 2 2 5 3 3 5" xfId="22025" xr:uid="{00000000-0005-0000-0000-00005D560000}"/>
    <cellStyle name="Normal 3 2 2 2 2 5 3 3 6" xfId="22026" xr:uid="{00000000-0005-0000-0000-00005E560000}"/>
    <cellStyle name="Normal 3 2 2 2 2 5 3 3 7" xfId="22027" xr:uid="{00000000-0005-0000-0000-00005F560000}"/>
    <cellStyle name="Normal 3 2 2 2 2 5 3 4" xfId="22028" xr:uid="{00000000-0005-0000-0000-000060560000}"/>
    <cellStyle name="Normal 3 2 2 2 2 5 3 4 2" xfId="22029" xr:uid="{00000000-0005-0000-0000-000061560000}"/>
    <cellStyle name="Normal 3 2 2 2 2 5 3 4 2 2" xfId="22030" xr:uid="{00000000-0005-0000-0000-000062560000}"/>
    <cellStyle name="Normal 3 2 2 2 2 5 3 4 3" xfId="22031" xr:uid="{00000000-0005-0000-0000-000063560000}"/>
    <cellStyle name="Normal 3 2 2 2 2 5 3 4 3 2" xfId="22032" xr:uid="{00000000-0005-0000-0000-000064560000}"/>
    <cellStyle name="Normal 3 2 2 2 2 5 3 4 4" xfId="22033" xr:uid="{00000000-0005-0000-0000-000065560000}"/>
    <cellStyle name="Normal 3 2 2 2 2 5 3 4 4 2" xfId="22034" xr:uid="{00000000-0005-0000-0000-000066560000}"/>
    <cellStyle name="Normal 3 2 2 2 2 5 3 4 5" xfId="22035" xr:uid="{00000000-0005-0000-0000-000067560000}"/>
    <cellStyle name="Normal 3 2 2 2 2 5 3 4 6" xfId="22036" xr:uid="{00000000-0005-0000-0000-000068560000}"/>
    <cellStyle name="Normal 3 2 2 2 2 5 3 5" xfId="22037" xr:uid="{00000000-0005-0000-0000-000069560000}"/>
    <cellStyle name="Normal 3 2 2 2 2 5 3 5 2" xfId="22038" xr:uid="{00000000-0005-0000-0000-00006A560000}"/>
    <cellStyle name="Normal 3 2 2 2 2 5 3 5 2 2" xfId="22039" xr:uid="{00000000-0005-0000-0000-00006B560000}"/>
    <cellStyle name="Normal 3 2 2 2 2 5 3 5 3" xfId="22040" xr:uid="{00000000-0005-0000-0000-00006C560000}"/>
    <cellStyle name="Normal 3 2 2 2 2 5 3 5 3 2" xfId="22041" xr:uid="{00000000-0005-0000-0000-00006D560000}"/>
    <cellStyle name="Normal 3 2 2 2 2 5 3 5 4" xfId="22042" xr:uid="{00000000-0005-0000-0000-00006E560000}"/>
    <cellStyle name="Normal 3 2 2 2 2 5 3 5 5" xfId="22043" xr:uid="{00000000-0005-0000-0000-00006F560000}"/>
    <cellStyle name="Normal 3 2 2 2 2 5 3 6" xfId="22044" xr:uid="{00000000-0005-0000-0000-000070560000}"/>
    <cellStyle name="Normal 3 2 2 2 2 5 3 6 2" xfId="22045" xr:uid="{00000000-0005-0000-0000-000071560000}"/>
    <cellStyle name="Normal 3 2 2 2 2 5 3 7" xfId="22046" xr:uid="{00000000-0005-0000-0000-000072560000}"/>
    <cellStyle name="Normal 3 2 2 2 2 5 3 7 2" xfId="22047" xr:uid="{00000000-0005-0000-0000-000073560000}"/>
    <cellStyle name="Normal 3 2 2 2 2 5 3 8" xfId="22048" xr:uid="{00000000-0005-0000-0000-000074560000}"/>
    <cellStyle name="Normal 3 2 2 2 2 5 3 8 2" xfId="22049" xr:uid="{00000000-0005-0000-0000-000075560000}"/>
    <cellStyle name="Normal 3 2 2 2 2 5 3 9" xfId="22050" xr:uid="{00000000-0005-0000-0000-000076560000}"/>
    <cellStyle name="Normal 3 2 2 2 2 5 4" xfId="22051" xr:uid="{00000000-0005-0000-0000-000077560000}"/>
    <cellStyle name="Normal 3 2 2 2 2 5 4 10" xfId="22052" xr:uid="{00000000-0005-0000-0000-000078560000}"/>
    <cellStyle name="Normal 3 2 2 2 2 5 4 11" xfId="22053" xr:uid="{00000000-0005-0000-0000-000079560000}"/>
    <cellStyle name="Normal 3 2 2 2 2 5 4 2" xfId="22054" xr:uid="{00000000-0005-0000-0000-00007A560000}"/>
    <cellStyle name="Normal 3 2 2 2 2 5 4 2 2" xfId="22055" xr:uid="{00000000-0005-0000-0000-00007B560000}"/>
    <cellStyle name="Normal 3 2 2 2 2 5 4 2 2 2" xfId="22056" xr:uid="{00000000-0005-0000-0000-00007C560000}"/>
    <cellStyle name="Normal 3 2 2 2 2 5 4 2 3" xfId="22057" xr:uid="{00000000-0005-0000-0000-00007D560000}"/>
    <cellStyle name="Normal 3 2 2 2 2 5 4 2 3 2" xfId="22058" xr:uid="{00000000-0005-0000-0000-00007E560000}"/>
    <cellStyle name="Normal 3 2 2 2 2 5 4 2 4" xfId="22059" xr:uid="{00000000-0005-0000-0000-00007F560000}"/>
    <cellStyle name="Normal 3 2 2 2 2 5 4 2 4 2" xfId="22060" xr:uid="{00000000-0005-0000-0000-000080560000}"/>
    <cellStyle name="Normal 3 2 2 2 2 5 4 2 5" xfId="22061" xr:uid="{00000000-0005-0000-0000-000081560000}"/>
    <cellStyle name="Normal 3 2 2 2 2 5 4 2 6" xfId="22062" xr:uid="{00000000-0005-0000-0000-000082560000}"/>
    <cellStyle name="Normal 3 2 2 2 2 5 4 2 7" xfId="22063" xr:uid="{00000000-0005-0000-0000-000083560000}"/>
    <cellStyle name="Normal 3 2 2 2 2 5 4 3" xfId="22064" xr:uid="{00000000-0005-0000-0000-000084560000}"/>
    <cellStyle name="Normal 3 2 2 2 2 5 4 3 2" xfId="22065" xr:uid="{00000000-0005-0000-0000-000085560000}"/>
    <cellStyle name="Normal 3 2 2 2 2 5 4 3 2 2" xfId="22066" xr:uid="{00000000-0005-0000-0000-000086560000}"/>
    <cellStyle name="Normal 3 2 2 2 2 5 4 3 3" xfId="22067" xr:uid="{00000000-0005-0000-0000-000087560000}"/>
    <cellStyle name="Normal 3 2 2 2 2 5 4 3 3 2" xfId="22068" xr:uid="{00000000-0005-0000-0000-000088560000}"/>
    <cellStyle name="Normal 3 2 2 2 2 5 4 3 4" xfId="22069" xr:uid="{00000000-0005-0000-0000-000089560000}"/>
    <cellStyle name="Normal 3 2 2 2 2 5 4 3 4 2" xfId="22070" xr:uid="{00000000-0005-0000-0000-00008A560000}"/>
    <cellStyle name="Normal 3 2 2 2 2 5 4 3 5" xfId="22071" xr:uid="{00000000-0005-0000-0000-00008B560000}"/>
    <cellStyle name="Normal 3 2 2 2 2 5 4 3 6" xfId="22072" xr:uid="{00000000-0005-0000-0000-00008C560000}"/>
    <cellStyle name="Normal 3 2 2 2 2 5 4 4" xfId="22073" xr:uid="{00000000-0005-0000-0000-00008D560000}"/>
    <cellStyle name="Normal 3 2 2 2 2 5 4 4 2" xfId="22074" xr:uid="{00000000-0005-0000-0000-00008E560000}"/>
    <cellStyle name="Normal 3 2 2 2 2 5 4 4 2 2" xfId="22075" xr:uid="{00000000-0005-0000-0000-00008F560000}"/>
    <cellStyle name="Normal 3 2 2 2 2 5 4 4 3" xfId="22076" xr:uid="{00000000-0005-0000-0000-000090560000}"/>
    <cellStyle name="Normal 3 2 2 2 2 5 4 4 3 2" xfId="22077" xr:uid="{00000000-0005-0000-0000-000091560000}"/>
    <cellStyle name="Normal 3 2 2 2 2 5 4 4 4" xfId="22078" xr:uid="{00000000-0005-0000-0000-000092560000}"/>
    <cellStyle name="Normal 3 2 2 2 2 5 4 4 4 2" xfId="22079" xr:uid="{00000000-0005-0000-0000-000093560000}"/>
    <cellStyle name="Normal 3 2 2 2 2 5 4 4 5" xfId="22080" xr:uid="{00000000-0005-0000-0000-000094560000}"/>
    <cellStyle name="Normal 3 2 2 2 2 5 4 4 6" xfId="22081" xr:uid="{00000000-0005-0000-0000-000095560000}"/>
    <cellStyle name="Normal 3 2 2 2 2 5 4 5" xfId="22082" xr:uid="{00000000-0005-0000-0000-000096560000}"/>
    <cellStyle name="Normal 3 2 2 2 2 5 4 5 2" xfId="22083" xr:uid="{00000000-0005-0000-0000-000097560000}"/>
    <cellStyle name="Normal 3 2 2 2 2 5 4 5 2 2" xfId="22084" xr:uid="{00000000-0005-0000-0000-000098560000}"/>
    <cellStyle name="Normal 3 2 2 2 2 5 4 5 3" xfId="22085" xr:uid="{00000000-0005-0000-0000-000099560000}"/>
    <cellStyle name="Normal 3 2 2 2 2 5 4 5 3 2" xfId="22086" xr:uid="{00000000-0005-0000-0000-00009A560000}"/>
    <cellStyle name="Normal 3 2 2 2 2 5 4 5 4" xfId="22087" xr:uid="{00000000-0005-0000-0000-00009B560000}"/>
    <cellStyle name="Normal 3 2 2 2 2 5 4 5 5" xfId="22088" xr:uid="{00000000-0005-0000-0000-00009C560000}"/>
    <cellStyle name="Normal 3 2 2 2 2 5 4 6" xfId="22089" xr:uid="{00000000-0005-0000-0000-00009D560000}"/>
    <cellStyle name="Normal 3 2 2 2 2 5 4 6 2" xfId="22090" xr:uid="{00000000-0005-0000-0000-00009E560000}"/>
    <cellStyle name="Normal 3 2 2 2 2 5 4 7" xfId="22091" xr:uid="{00000000-0005-0000-0000-00009F560000}"/>
    <cellStyle name="Normal 3 2 2 2 2 5 4 7 2" xfId="22092" xr:uid="{00000000-0005-0000-0000-0000A0560000}"/>
    <cellStyle name="Normal 3 2 2 2 2 5 4 8" xfId="22093" xr:uid="{00000000-0005-0000-0000-0000A1560000}"/>
    <cellStyle name="Normal 3 2 2 2 2 5 4 8 2" xfId="22094" xr:uid="{00000000-0005-0000-0000-0000A2560000}"/>
    <cellStyle name="Normal 3 2 2 2 2 5 4 9" xfId="22095" xr:uid="{00000000-0005-0000-0000-0000A3560000}"/>
    <cellStyle name="Normal 3 2 2 2 2 5 5" xfId="22096" xr:uid="{00000000-0005-0000-0000-0000A4560000}"/>
    <cellStyle name="Normal 3 2 2 2 2 5 5 2" xfId="22097" xr:uid="{00000000-0005-0000-0000-0000A5560000}"/>
    <cellStyle name="Normal 3 2 2 2 2 5 5 2 2" xfId="22098" xr:uid="{00000000-0005-0000-0000-0000A6560000}"/>
    <cellStyle name="Normal 3 2 2 2 2 5 5 2 3" xfId="22099" xr:uid="{00000000-0005-0000-0000-0000A7560000}"/>
    <cellStyle name="Normal 3 2 2 2 2 5 5 3" xfId="22100" xr:uid="{00000000-0005-0000-0000-0000A8560000}"/>
    <cellStyle name="Normal 3 2 2 2 2 5 5 3 2" xfId="22101" xr:uid="{00000000-0005-0000-0000-0000A9560000}"/>
    <cellStyle name="Normal 3 2 2 2 2 5 5 4" xfId="22102" xr:uid="{00000000-0005-0000-0000-0000AA560000}"/>
    <cellStyle name="Normal 3 2 2 2 2 5 5 4 2" xfId="22103" xr:uid="{00000000-0005-0000-0000-0000AB560000}"/>
    <cellStyle name="Normal 3 2 2 2 2 5 5 5" xfId="22104" xr:uid="{00000000-0005-0000-0000-0000AC560000}"/>
    <cellStyle name="Normal 3 2 2 2 2 5 5 6" xfId="22105" xr:uid="{00000000-0005-0000-0000-0000AD560000}"/>
    <cellStyle name="Normal 3 2 2 2 2 5 5 7" xfId="22106" xr:uid="{00000000-0005-0000-0000-0000AE560000}"/>
    <cellStyle name="Normal 3 2 2 2 2 5 6" xfId="22107" xr:uid="{00000000-0005-0000-0000-0000AF560000}"/>
    <cellStyle name="Normal 3 2 2 2 2 5 6 2" xfId="22108" xr:uid="{00000000-0005-0000-0000-0000B0560000}"/>
    <cellStyle name="Normal 3 2 2 2 2 5 6 2 2" xfId="22109" xr:uid="{00000000-0005-0000-0000-0000B1560000}"/>
    <cellStyle name="Normal 3 2 2 2 2 5 6 3" xfId="22110" xr:uid="{00000000-0005-0000-0000-0000B2560000}"/>
    <cellStyle name="Normal 3 2 2 2 2 5 6 3 2" xfId="22111" xr:uid="{00000000-0005-0000-0000-0000B3560000}"/>
    <cellStyle name="Normal 3 2 2 2 2 5 6 4" xfId="22112" xr:uid="{00000000-0005-0000-0000-0000B4560000}"/>
    <cellStyle name="Normal 3 2 2 2 2 5 6 4 2" xfId="22113" xr:uid="{00000000-0005-0000-0000-0000B5560000}"/>
    <cellStyle name="Normal 3 2 2 2 2 5 6 5" xfId="22114" xr:uid="{00000000-0005-0000-0000-0000B6560000}"/>
    <cellStyle name="Normal 3 2 2 2 2 5 6 6" xfId="22115" xr:uid="{00000000-0005-0000-0000-0000B7560000}"/>
    <cellStyle name="Normal 3 2 2 2 2 5 6 7" xfId="22116" xr:uid="{00000000-0005-0000-0000-0000B8560000}"/>
    <cellStyle name="Normal 3 2 2 2 2 5 7" xfId="22117" xr:uid="{00000000-0005-0000-0000-0000B9560000}"/>
    <cellStyle name="Normal 3 2 2 2 2 5 7 2" xfId="22118" xr:uid="{00000000-0005-0000-0000-0000BA560000}"/>
    <cellStyle name="Normal 3 2 2 2 2 5 7 2 2" xfId="22119" xr:uid="{00000000-0005-0000-0000-0000BB560000}"/>
    <cellStyle name="Normal 3 2 2 2 2 5 7 3" xfId="22120" xr:uid="{00000000-0005-0000-0000-0000BC560000}"/>
    <cellStyle name="Normal 3 2 2 2 2 5 7 3 2" xfId="22121" xr:uid="{00000000-0005-0000-0000-0000BD560000}"/>
    <cellStyle name="Normal 3 2 2 2 2 5 7 4" xfId="22122" xr:uid="{00000000-0005-0000-0000-0000BE560000}"/>
    <cellStyle name="Normal 3 2 2 2 2 5 7 4 2" xfId="22123" xr:uid="{00000000-0005-0000-0000-0000BF560000}"/>
    <cellStyle name="Normal 3 2 2 2 2 5 7 5" xfId="22124" xr:uid="{00000000-0005-0000-0000-0000C0560000}"/>
    <cellStyle name="Normal 3 2 2 2 2 5 7 6" xfId="22125" xr:uid="{00000000-0005-0000-0000-0000C1560000}"/>
    <cellStyle name="Normal 3 2 2 2 2 5 8" xfId="22126" xr:uid="{00000000-0005-0000-0000-0000C2560000}"/>
    <cellStyle name="Normal 3 2 2 2 2 5 8 2" xfId="22127" xr:uid="{00000000-0005-0000-0000-0000C3560000}"/>
    <cellStyle name="Normal 3 2 2 2 2 5 8 2 2" xfId="22128" xr:uid="{00000000-0005-0000-0000-0000C4560000}"/>
    <cellStyle name="Normal 3 2 2 2 2 5 8 3" xfId="22129" xr:uid="{00000000-0005-0000-0000-0000C5560000}"/>
    <cellStyle name="Normal 3 2 2 2 2 5 8 3 2" xfId="22130" xr:uid="{00000000-0005-0000-0000-0000C6560000}"/>
    <cellStyle name="Normal 3 2 2 2 2 5 8 4" xfId="22131" xr:uid="{00000000-0005-0000-0000-0000C7560000}"/>
    <cellStyle name="Normal 3 2 2 2 2 5 8 5" xfId="22132" xr:uid="{00000000-0005-0000-0000-0000C8560000}"/>
    <cellStyle name="Normal 3 2 2 2 2 5 9" xfId="22133" xr:uid="{00000000-0005-0000-0000-0000C9560000}"/>
    <cellStyle name="Normal 3 2 2 2 2 5 9 2" xfId="22134" xr:uid="{00000000-0005-0000-0000-0000CA560000}"/>
    <cellStyle name="Normal 3 2 2 2 2 6" xfId="22135" xr:uid="{00000000-0005-0000-0000-0000CB560000}"/>
    <cellStyle name="Normal 3 2 2 2 2 6 10" xfId="22136" xr:uid="{00000000-0005-0000-0000-0000CC560000}"/>
    <cellStyle name="Normal 3 2 2 2 2 6 10 2" xfId="22137" xr:uid="{00000000-0005-0000-0000-0000CD560000}"/>
    <cellStyle name="Normal 3 2 2 2 2 6 11" xfId="22138" xr:uid="{00000000-0005-0000-0000-0000CE560000}"/>
    <cellStyle name="Normal 3 2 2 2 2 6 11 2" xfId="22139" xr:uid="{00000000-0005-0000-0000-0000CF560000}"/>
    <cellStyle name="Normal 3 2 2 2 2 6 12" xfId="22140" xr:uid="{00000000-0005-0000-0000-0000D0560000}"/>
    <cellStyle name="Normal 3 2 2 2 2 6 13" xfId="22141" xr:uid="{00000000-0005-0000-0000-0000D1560000}"/>
    <cellStyle name="Normal 3 2 2 2 2 6 14" xfId="22142" xr:uid="{00000000-0005-0000-0000-0000D2560000}"/>
    <cellStyle name="Normal 3 2 2 2 2 6 2" xfId="22143" xr:uid="{00000000-0005-0000-0000-0000D3560000}"/>
    <cellStyle name="Normal 3 2 2 2 2 6 2 10" xfId="22144" xr:uid="{00000000-0005-0000-0000-0000D4560000}"/>
    <cellStyle name="Normal 3 2 2 2 2 6 2 11" xfId="22145" xr:uid="{00000000-0005-0000-0000-0000D5560000}"/>
    <cellStyle name="Normal 3 2 2 2 2 6 2 12" xfId="22146" xr:uid="{00000000-0005-0000-0000-0000D6560000}"/>
    <cellStyle name="Normal 3 2 2 2 2 6 2 2" xfId="22147" xr:uid="{00000000-0005-0000-0000-0000D7560000}"/>
    <cellStyle name="Normal 3 2 2 2 2 6 2 2 2" xfId="22148" xr:uid="{00000000-0005-0000-0000-0000D8560000}"/>
    <cellStyle name="Normal 3 2 2 2 2 6 2 2 2 2" xfId="22149" xr:uid="{00000000-0005-0000-0000-0000D9560000}"/>
    <cellStyle name="Normal 3 2 2 2 2 6 2 2 3" xfId="22150" xr:uid="{00000000-0005-0000-0000-0000DA560000}"/>
    <cellStyle name="Normal 3 2 2 2 2 6 2 2 3 2" xfId="22151" xr:uid="{00000000-0005-0000-0000-0000DB560000}"/>
    <cellStyle name="Normal 3 2 2 2 2 6 2 2 4" xfId="22152" xr:uid="{00000000-0005-0000-0000-0000DC560000}"/>
    <cellStyle name="Normal 3 2 2 2 2 6 2 2 4 2" xfId="22153" xr:uid="{00000000-0005-0000-0000-0000DD560000}"/>
    <cellStyle name="Normal 3 2 2 2 2 6 2 2 5" xfId="22154" xr:uid="{00000000-0005-0000-0000-0000DE560000}"/>
    <cellStyle name="Normal 3 2 2 2 2 6 2 2 6" xfId="22155" xr:uid="{00000000-0005-0000-0000-0000DF560000}"/>
    <cellStyle name="Normal 3 2 2 2 2 6 2 2 7" xfId="22156" xr:uid="{00000000-0005-0000-0000-0000E0560000}"/>
    <cellStyle name="Normal 3 2 2 2 2 6 2 3" xfId="22157" xr:uid="{00000000-0005-0000-0000-0000E1560000}"/>
    <cellStyle name="Normal 3 2 2 2 2 6 2 3 2" xfId="22158" xr:uid="{00000000-0005-0000-0000-0000E2560000}"/>
    <cellStyle name="Normal 3 2 2 2 2 6 2 3 2 2" xfId="22159" xr:uid="{00000000-0005-0000-0000-0000E3560000}"/>
    <cellStyle name="Normal 3 2 2 2 2 6 2 3 3" xfId="22160" xr:uid="{00000000-0005-0000-0000-0000E4560000}"/>
    <cellStyle name="Normal 3 2 2 2 2 6 2 3 3 2" xfId="22161" xr:uid="{00000000-0005-0000-0000-0000E5560000}"/>
    <cellStyle name="Normal 3 2 2 2 2 6 2 3 4" xfId="22162" xr:uid="{00000000-0005-0000-0000-0000E6560000}"/>
    <cellStyle name="Normal 3 2 2 2 2 6 2 3 4 2" xfId="22163" xr:uid="{00000000-0005-0000-0000-0000E7560000}"/>
    <cellStyle name="Normal 3 2 2 2 2 6 2 3 5" xfId="22164" xr:uid="{00000000-0005-0000-0000-0000E8560000}"/>
    <cellStyle name="Normal 3 2 2 2 2 6 2 3 6" xfId="22165" xr:uid="{00000000-0005-0000-0000-0000E9560000}"/>
    <cellStyle name="Normal 3 2 2 2 2 6 2 4" xfId="22166" xr:uid="{00000000-0005-0000-0000-0000EA560000}"/>
    <cellStyle name="Normal 3 2 2 2 2 6 2 4 2" xfId="22167" xr:uid="{00000000-0005-0000-0000-0000EB560000}"/>
    <cellStyle name="Normal 3 2 2 2 2 6 2 4 2 2" xfId="22168" xr:uid="{00000000-0005-0000-0000-0000EC560000}"/>
    <cellStyle name="Normal 3 2 2 2 2 6 2 4 3" xfId="22169" xr:uid="{00000000-0005-0000-0000-0000ED560000}"/>
    <cellStyle name="Normal 3 2 2 2 2 6 2 4 3 2" xfId="22170" xr:uid="{00000000-0005-0000-0000-0000EE560000}"/>
    <cellStyle name="Normal 3 2 2 2 2 6 2 4 4" xfId="22171" xr:uid="{00000000-0005-0000-0000-0000EF560000}"/>
    <cellStyle name="Normal 3 2 2 2 2 6 2 4 4 2" xfId="22172" xr:uid="{00000000-0005-0000-0000-0000F0560000}"/>
    <cellStyle name="Normal 3 2 2 2 2 6 2 4 5" xfId="22173" xr:uid="{00000000-0005-0000-0000-0000F1560000}"/>
    <cellStyle name="Normal 3 2 2 2 2 6 2 4 6" xfId="22174" xr:uid="{00000000-0005-0000-0000-0000F2560000}"/>
    <cellStyle name="Normal 3 2 2 2 2 6 2 5" xfId="22175" xr:uid="{00000000-0005-0000-0000-0000F3560000}"/>
    <cellStyle name="Normal 3 2 2 2 2 6 2 5 2" xfId="22176" xr:uid="{00000000-0005-0000-0000-0000F4560000}"/>
    <cellStyle name="Normal 3 2 2 2 2 6 2 5 2 2" xfId="22177" xr:uid="{00000000-0005-0000-0000-0000F5560000}"/>
    <cellStyle name="Normal 3 2 2 2 2 6 2 5 3" xfId="22178" xr:uid="{00000000-0005-0000-0000-0000F6560000}"/>
    <cellStyle name="Normal 3 2 2 2 2 6 2 5 3 2" xfId="22179" xr:uid="{00000000-0005-0000-0000-0000F7560000}"/>
    <cellStyle name="Normal 3 2 2 2 2 6 2 5 4" xfId="22180" xr:uid="{00000000-0005-0000-0000-0000F8560000}"/>
    <cellStyle name="Normal 3 2 2 2 2 6 2 5 4 2" xfId="22181" xr:uid="{00000000-0005-0000-0000-0000F9560000}"/>
    <cellStyle name="Normal 3 2 2 2 2 6 2 5 5" xfId="22182" xr:uid="{00000000-0005-0000-0000-0000FA560000}"/>
    <cellStyle name="Normal 3 2 2 2 2 6 2 5 6" xfId="22183" xr:uid="{00000000-0005-0000-0000-0000FB560000}"/>
    <cellStyle name="Normal 3 2 2 2 2 6 2 6" xfId="22184" xr:uid="{00000000-0005-0000-0000-0000FC560000}"/>
    <cellStyle name="Normal 3 2 2 2 2 6 2 6 2" xfId="22185" xr:uid="{00000000-0005-0000-0000-0000FD560000}"/>
    <cellStyle name="Normal 3 2 2 2 2 6 2 6 2 2" xfId="22186" xr:uid="{00000000-0005-0000-0000-0000FE560000}"/>
    <cellStyle name="Normal 3 2 2 2 2 6 2 6 3" xfId="22187" xr:uid="{00000000-0005-0000-0000-0000FF560000}"/>
    <cellStyle name="Normal 3 2 2 2 2 6 2 6 3 2" xfId="22188" xr:uid="{00000000-0005-0000-0000-000000570000}"/>
    <cellStyle name="Normal 3 2 2 2 2 6 2 6 4" xfId="22189" xr:uid="{00000000-0005-0000-0000-000001570000}"/>
    <cellStyle name="Normal 3 2 2 2 2 6 2 6 5" xfId="22190" xr:uid="{00000000-0005-0000-0000-000002570000}"/>
    <cellStyle name="Normal 3 2 2 2 2 6 2 7" xfId="22191" xr:uid="{00000000-0005-0000-0000-000003570000}"/>
    <cellStyle name="Normal 3 2 2 2 2 6 2 7 2" xfId="22192" xr:uid="{00000000-0005-0000-0000-000004570000}"/>
    <cellStyle name="Normal 3 2 2 2 2 6 2 8" xfId="22193" xr:uid="{00000000-0005-0000-0000-000005570000}"/>
    <cellStyle name="Normal 3 2 2 2 2 6 2 8 2" xfId="22194" xr:uid="{00000000-0005-0000-0000-000006570000}"/>
    <cellStyle name="Normal 3 2 2 2 2 6 2 9" xfId="22195" xr:uid="{00000000-0005-0000-0000-000007570000}"/>
    <cellStyle name="Normal 3 2 2 2 2 6 2 9 2" xfId="22196" xr:uid="{00000000-0005-0000-0000-000008570000}"/>
    <cellStyle name="Normal 3 2 2 2 2 6 3" xfId="22197" xr:uid="{00000000-0005-0000-0000-000009570000}"/>
    <cellStyle name="Normal 3 2 2 2 2 6 3 10" xfId="22198" xr:uid="{00000000-0005-0000-0000-00000A570000}"/>
    <cellStyle name="Normal 3 2 2 2 2 6 3 11" xfId="22199" xr:uid="{00000000-0005-0000-0000-00000B570000}"/>
    <cellStyle name="Normal 3 2 2 2 2 6 3 2" xfId="22200" xr:uid="{00000000-0005-0000-0000-00000C570000}"/>
    <cellStyle name="Normal 3 2 2 2 2 6 3 2 2" xfId="22201" xr:uid="{00000000-0005-0000-0000-00000D570000}"/>
    <cellStyle name="Normal 3 2 2 2 2 6 3 2 2 2" xfId="22202" xr:uid="{00000000-0005-0000-0000-00000E570000}"/>
    <cellStyle name="Normal 3 2 2 2 2 6 3 2 3" xfId="22203" xr:uid="{00000000-0005-0000-0000-00000F570000}"/>
    <cellStyle name="Normal 3 2 2 2 2 6 3 2 3 2" xfId="22204" xr:uid="{00000000-0005-0000-0000-000010570000}"/>
    <cellStyle name="Normal 3 2 2 2 2 6 3 2 4" xfId="22205" xr:uid="{00000000-0005-0000-0000-000011570000}"/>
    <cellStyle name="Normal 3 2 2 2 2 6 3 2 4 2" xfId="22206" xr:uid="{00000000-0005-0000-0000-000012570000}"/>
    <cellStyle name="Normal 3 2 2 2 2 6 3 2 5" xfId="22207" xr:uid="{00000000-0005-0000-0000-000013570000}"/>
    <cellStyle name="Normal 3 2 2 2 2 6 3 2 6" xfId="22208" xr:uid="{00000000-0005-0000-0000-000014570000}"/>
    <cellStyle name="Normal 3 2 2 2 2 6 3 2 7" xfId="22209" xr:uid="{00000000-0005-0000-0000-000015570000}"/>
    <cellStyle name="Normal 3 2 2 2 2 6 3 3" xfId="22210" xr:uid="{00000000-0005-0000-0000-000016570000}"/>
    <cellStyle name="Normal 3 2 2 2 2 6 3 3 2" xfId="22211" xr:uid="{00000000-0005-0000-0000-000017570000}"/>
    <cellStyle name="Normal 3 2 2 2 2 6 3 3 2 2" xfId="22212" xr:uid="{00000000-0005-0000-0000-000018570000}"/>
    <cellStyle name="Normal 3 2 2 2 2 6 3 3 3" xfId="22213" xr:uid="{00000000-0005-0000-0000-000019570000}"/>
    <cellStyle name="Normal 3 2 2 2 2 6 3 3 3 2" xfId="22214" xr:uid="{00000000-0005-0000-0000-00001A570000}"/>
    <cellStyle name="Normal 3 2 2 2 2 6 3 3 4" xfId="22215" xr:uid="{00000000-0005-0000-0000-00001B570000}"/>
    <cellStyle name="Normal 3 2 2 2 2 6 3 3 4 2" xfId="22216" xr:uid="{00000000-0005-0000-0000-00001C570000}"/>
    <cellStyle name="Normal 3 2 2 2 2 6 3 3 5" xfId="22217" xr:uid="{00000000-0005-0000-0000-00001D570000}"/>
    <cellStyle name="Normal 3 2 2 2 2 6 3 3 6" xfId="22218" xr:uid="{00000000-0005-0000-0000-00001E570000}"/>
    <cellStyle name="Normal 3 2 2 2 2 6 3 4" xfId="22219" xr:uid="{00000000-0005-0000-0000-00001F570000}"/>
    <cellStyle name="Normal 3 2 2 2 2 6 3 4 2" xfId="22220" xr:uid="{00000000-0005-0000-0000-000020570000}"/>
    <cellStyle name="Normal 3 2 2 2 2 6 3 4 2 2" xfId="22221" xr:uid="{00000000-0005-0000-0000-000021570000}"/>
    <cellStyle name="Normal 3 2 2 2 2 6 3 4 3" xfId="22222" xr:uid="{00000000-0005-0000-0000-000022570000}"/>
    <cellStyle name="Normal 3 2 2 2 2 6 3 4 3 2" xfId="22223" xr:uid="{00000000-0005-0000-0000-000023570000}"/>
    <cellStyle name="Normal 3 2 2 2 2 6 3 4 4" xfId="22224" xr:uid="{00000000-0005-0000-0000-000024570000}"/>
    <cellStyle name="Normal 3 2 2 2 2 6 3 4 4 2" xfId="22225" xr:uid="{00000000-0005-0000-0000-000025570000}"/>
    <cellStyle name="Normal 3 2 2 2 2 6 3 4 5" xfId="22226" xr:uid="{00000000-0005-0000-0000-000026570000}"/>
    <cellStyle name="Normal 3 2 2 2 2 6 3 4 6" xfId="22227" xr:uid="{00000000-0005-0000-0000-000027570000}"/>
    <cellStyle name="Normal 3 2 2 2 2 6 3 5" xfId="22228" xr:uid="{00000000-0005-0000-0000-000028570000}"/>
    <cellStyle name="Normal 3 2 2 2 2 6 3 5 2" xfId="22229" xr:uid="{00000000-0005-0000-0000-000029570000}"/>
    <cellStyle name="Normal 3 2 2 2 2 6 3 5 2 2" xfId="22230" xr:uid="{00000000-0005-0000-0000-00002A570000}"/>
    <cellStyle name="Normal 3 2 2 2 2 6 3 5 3" xfId="22231" xr:uid="{00000000-0005-0000-0000-00002B570000}"/>
    <cellStyle name="Normal 3 2 2 2 2 6 3 5 3 2" xfId="22232" xr:uid="{00000000-0005-0000-0000-00002C570000}"/>
    <cellStyle name="Normal 3 2 2 2 2 6 3 5 4" xfId="22233" xr:uid="{00000000-0005-0000-0000-00002D570000}"/>
    <cellStyle name="Normal 3 2 2 2 2 6 3 5 5" xfId="22234" xr:uid="{00000000-0005-0000-0000-00002E570000}"/>
    <cellStyle name="Normal 3 2 2 2 2 6 3 6" xfId="22235" xr:uid="{00000000-0005-0000-0000-00002F570000}"/>
    <cellStyle name="Normal 3 2 2 2 2 6 3 6 2" xfId="22236" xr:uid="{00000000-0005-0000-0000-000030570000}"/>
    <cellStyle name="Normal 3 2 2 2 2 6 3 7" xfId="22237" xr:uid="{00000000-0005-0000-0000-000031570000}"/>
    <cellStyle name="Normal 3 2 2 2 2 6 3 7 2" xfId="22238" xr:uid="{00000000-0005-0000-0000-000032570000}"/>
    <cellStyle name="Normal 3 2 2 2 2 6 3 8" xfId="22239" xr:uid="{00000000-0005-0000-0000-000033570000}"/>
    <cellStyle name="Normal 3 2 2 2 2 6 3 8 2" xfId="22240" xr:uid="{00000000-0005-0000-0000-000034570000}"/>
    <cellStyle name="Normal 3 2 2 2 2 6 3 9" xfId="22241" xr:uid="{00000000-0005-0000-0000-000035570000}"/>
    <cellStyle name="Normal 3 2 2 2 2 6 4" xfId="22242" xr:uid="{00000000-0005-0000-0000-000036570000}"/>
    <cellStyle name="Normal 3 2 2 2 2 6 4 10" xfId="22243" xr:uid="{00000000-0005-0000-0000-000037570000}"/>
    <cellStyle name="Normal 3 2 2 2 2 6 4 11" xfId="22244" xr:uid="{00000000-0005-0000-0000-000038570000}"/>
    <cellStyle name="Normal 3 2 2 2 2 6 4 2" xfId="22245" xr:uid="{00000000-0005-0000-0000-000039570000}"/>
    <cellStyle name="Normal 3 2 2 2 2 6 4 2 2" xfId="22246" xr:uid="{00000000-0005-0000-0000-00003A570000}"/>
    <cellStyle name="Normal 3 2 2 2 2 6 4 2 2 2" xfId="22247" xr:uid="{00000000-0005-0000-0000-00003B570000}"/>
    <cellStyle name="Normal 3 2 2 2 2 6 4 2 3" xfId="22248" xr:uid="{00000000-0005-0000-0000-00003C570000}"/>
    <cellStyle name="Normal 3 2 2 2 2 6 4 2 3 2" xfId="22249" xr:uid="{00000000-0005-0000-0000-00003D570000}"/>
    <cellStyle name="Normal 3 2 2 2 2 6 4 2 4" xfId="22250" xr:uid="{00000000-0005-0000-0000-00003E570000}"/>
    <cellStyle name="Normal 3 2 2 2 2 6 4 2 4 2" xfId="22251" xr:uid="{00000000-0005-0000-0000-00003F570000}"/>
    <cellStyle name="Normal 3 2 2 2 2 6 4 2 5" xfId="22252" xr:uid="{00000000-0005-0000-0000-000040570000}"/>
    <cellStyle name="Normal 3 2 2 2 2 6 4 2 6" xfId="22253" xr:uid="{00000000-0005-0000-0000-000041570000}"/>
    <cellStyle name="Normal 3 2 2 2 2 6 4 3" xfId="22254" xr:uid="{00000000-0005-0000-0000-000042570000}"/>
    <cellStyle name="Normal 3 2 2 2 2 6 4 3 2" xfId="22255" xr:uid="{00000000-0005-0000-0000-000043570000}"/>
    <cellStyle name="Normal 3 2 2 2 2 6 4 3 2 2" xfId="22256" xr:uid="{00000000-0005-0000-0000-000044570000}"/>
    <cellStyle name="Normal 3 2 2 2 2 6 4 3 3" xfId="22257" xr:uid="{00000000-0005-0000-0000-000045570000}"/>
    <cellStyle name="Normal 3 2 2 2 2 6 4 3 3 2" xfId="22258" xr:uid="{00000000-0005-0000-0000-000046570000}"/>
    <cellStyle name="Normal 3 2 2 2 2 6 4 3 4" xfId="22259" xr:uid="{00000000-0005-0000-0000-000047570000}"/>
    <cellStyle name="Normal 3 2 2 2 2 6 4 3 4 2" xfId="22260" xr:uid="{00000000-0005-0000-0000-000048570000}"/>
    <cellStyle name="Normal 3 2 2 2 2 6 4 3 5" xfId="22261" xr:uid="{00000000-0005-0000-0000-000049570000}"/>
    <cellStyle name="Normal 3 2 2 2 2 6 4 3 6" xfId="22262" xr:uid="{00000000-0005-0000-0000-00004A570000}"/>
    <cellStyle name="Normal 3 2 2 2 2 6 4 4" xfId="22263" xr:uid="{00000000-0005-0000-0000-00004B570000}"/>
    <cellStyle name="Normal 3 2 2 2 2 6 4 4 2" xfId="22264" xr:uid="{00000000-0005-0000-0000-00004C570000}"/>
    <cellStyle name="Normal 3 2 2 2 2 6 4 4 2 2" xfId="22265" xr:uid="{00000000-0005-0000-0000-00004D570000}"/>
    <cellStyle name="Normal 3 2 2 2 2 6 4 4 3" xfId="22266" xr:uid="{00000000-0005-0000-0000-00004E570000}"/>
    <cellStyle name="Normal 3 2 2 2 2 6 4 4 3 2" xfId="22267" xr:uid="{00000000-0005-0000-0000-00004F570000}"/>
    <cellStyle name="Normal 3 2 2 2 2 6 4 4 4" xfId="22268" xr:uid="{00000000-0005-0000-0000-000050570000}"/>
    <cellStyle name="Normal 3 2 2 2 2 6 4 4 4 2" xfId="22269" xr:uid="{00000000-0005-0000-0000-000051570000}"/>
    <cellStyle name="Normal 3 2 2 2 2 6 4 4 5" xfId="22270" xr:uid="{00000000-0005-0000-0000-000052570000}"/>
    <cellStyle name="Normal 3 2 2 2 2 6 4 4 6" xfId="22271" xr:uid="{00000000-0005-0000-0000-000053570000}"/>
    <cellStyle name="Normal 3 2 2 2 2 6 4 5" xfId="22272" xr:uid="{00000000-0005-0000-0000-000054570000}"/>
    <cellStyle name="Normal 3 2 2 2 2 6 4 5 2" xfId="22273" xr:uid="{00000000-0005-0000-0000-000055570000}"/>
    <cellStyle name="Normal 3 2 2 2 2 6 4 5 2 2" xfId="22274" xr:uid="{00000000-0005-0000-0000-000056570000}"/>
    <cellStyle name="Normal 3 2 2 2 2 6 4 5 3" xfId="22275" xr:uid="{00000000-0005-0000-0000-000057570000}"/>
    <cellStyle name="Normal 3 2 2 2 2 6 4 5 3 2" xfId="22276" xr:uid="{00000000-0005-0000-0000-000058570000}"/>
    <cellStyle name="Normal 3 2 2 2 2 6 4 5 4" xfId="22277" xr:uid="{00000000-0005-0000-0000-000059570000}"/>
    <cellStyle name="Normal 3 2 2 2 2 6 4 5 5" xfId="22278" xr:uid="{00000000-0005-0000-0000-00005A570000}"/>
    <cellStyle name="Normal 3 2 2 2 2 6 4 6" xfId="22279" xr:uid="{00000000-0005-0000-0000-00005B570000}"/>
    <cellStyle name="Normal 3 2 2 2 2 6 4 6 2" xfId="22280" xr:uid="{00000000-0005-0000-0000-00005C570000}"/>
    <cellStyle name="Normal 3 2 2 2 2 6 4 7" xfId="22281" xr:uid="{00000000-0005-0000-0000-00005D570000}"/>
    <cellStyle name="Normal 3 2 2 2 2 6 4 7 2" xfId="22282" xr:uid="{00000000-0005-0000-0000-00005E570000}"/>
    <cellStyle name="Normal 3 2 2 2 2 6 4 8" xfId="22283" xr:uid="{00000000-0005-0000-0000-00005F570000}"/>
    <cellStyle name="Normal 3 2 2 2 2 6 4 8 2" xfId="22284" xr:uid="{00000000-0005-0000-0000-000060570000}"/>
    <cellStyle name="Normal 3 2 2 2 2 6 4 9" xfId="22285" xr:uid="{00000000-0005-0000-0000-000061570000}"/>
    <cellStyle name="Normal 3 2 2 2 2 6 5" xfId="22286" xr:uid="{00000000-0005-0000-0000-000062570000}"/>
    <cellStyle name="Normal 3 2 2 2 2 6 5 2" xfId="22287" xr:uid="{00000000-0005-0000-0000-000063570000}"/>
    <cellStyle name="Normal 3 2 2 2 2 6 5 2 2" xfId="22288" xr:uid="{00000000-0005-0000-0000-000064570000}"/>
    <cellStyle name="Normal 3 2 2 2 2 6 5 3" xfId="22289" xr:uid="{00000000-0005-0000-0000-000065570000}"/>
    <cellStyle name="Normal 3 2 2 2 2 6 5 3 2" xfId="22290" xr:uid="{00000000-0005-0000-0000-000066570000}"/>
    <cellStyle name="Normal 3 2 2 2 2 6 5 4" xfId="22291" xr:uid="{00000000-0005-0000-0000-000067570000}"/>
    <cellStyle name="Normal 3 2 2 2 2 6 5 4 2" xfId="22292" xr:uid="{00000000-0005-0000-0000-000068570000}"/>
    <cellStyle name="Normal 3 2 2 2 2 6 5 5" xfId="22293" xr:uid="{00000000-0005-0000-0000-000069570000}"/>
    <cellStyle name="Normal 3 2 2 2 2 6 5 6" xfId="22294" xr:uid="{00000000-0005-0000-0000-00006A570000}"/>
    <cellStyle name="Normal 3 2 2 2 2 6 6" xfId="22295" xr:uid="{00000000-0005-0000-0000-00006B570000}"/>
    <cellStyle name="Normal 3 2 2 2 2 6 6 2" xfId="22296" xr:uid="{00000000-0005-0000-0000-00006C570000}"/>
    <cellStyle name="Normal 3 2 2 2 2 6 6 2 2" xfId="22297" xr:uid="{00000000-0005-0000-0000-00006D570000}"/>
    <cellStyle name="Normal 3 2 2 2 2 6 6 3" xfId="22298" xr:uid="{00000000-0005-0000-0000-00006E570000}"/>
    <cellStyle name="Normal 3 2 2 2 2 6 6 3 2" xfId="22299" xr:uid="{00000000-0005-0000-0000-00006F570000}"/>
    <cellStyle name="Normal 3 2 2 2 2 6 6 4" xfId="22300" xr:uid="{00000000-0005-0000-0000-000070570000}"/>
    <cellStyle name="Normal 3 2 2 2 2 6 6 4 2" xfId="22301" xr:uid="{00000000-0005-0000-0000-000071570000}"/>
    <cellStyle name="Normal 3 2 2 2 2 6 6 5" xfId="22302" xr:uid="{00000000-0005-0000-0000-000072570000}"/>
    <cellStyle name="Normal 3 2 2 2 2 6 6 6" xfId="22303" xr:uid="{00000000-0005-0000-0000-000073570000}"/>
    <cellStyle name="Normal 3 2 2 2 2 6 7" xfId="22304" xr:uid="{00000000-0005-0000-0000-000074570000}"/>
    <cellStyle name="Normal 3 2 2 2 2 6 7 2" xfId="22305" xr:uid="{00000000-0005-0000-0000-000075570000}"/>
    <cellStyle name="Normal 3 2 2 2 2 6 7 2 2" xfId="22306" xr:uid="{00000000-0005-0000-0000-000076570000}"/>
    <cellStyle name="Normal 3 2 2 2 2 6 7 3" xfId="22307" xr:uid="{00000000-0005-0000-0000-000077570000}"/>
    <cellStyle name="Normal 3 2 2 2 2 6 7 3 2" xfId="22308" xr:uid="{00000000-0005-0000-0000-000078570000}"/>
    <cellStyle name="Normal 3 2 2 2 2 6 7 4" xfId="22309" xr:uid="{00000000-0005-0000-0000-000079570000}"/>
    <cellStyle name="Normal 3 2 2 2 2 6 7 4 2" xfId="22310" xr:uid="{00000000-0005-0000-0000-00007A570000}"/>
    <cellStyle name="Normal 3 2 2 2 2 6 7 5" xfId="22311" xr:uid="{00000000-0005-0000-0000-00007B570000}"/>
    <cellStyle name="Normal 3 2 2 2 2 6 7 6" xfId="22312" xr:uid="{00000000-0005-0000-0000-00007C570000}"/>
    <cellStyle name="Normal 3 2 2 2 2 6 8" xfId="22313" xr:uid="{00000000-0005-0000-0000-00007D570000}"/>
    <cellStyle name="Normal 3 2 2 2 2 6 8 2" xfId="22314" xr:uid="{00000000-0005-0000-0000-00007E570000}"/>
    <cellStyle name="Normal 3 2 2 2 2 6 8 2 2" xfId="22315" xr:uid="{00000000-0005-0000-0000-00007F570000}"/>
    <cellStyle name="Normal 3 2 2 2 2 6 8 3" xfId="22316" xr:uid="{00000000-0005-0000-0000-000080570000}"/>
    <cellStyle name="Normal 3 2 2 2 2 6 8 3 2" xfId="22317" xr:uid="{00000000-0005-0000-0000-000081570000}"/>
    <cellStyle name="Normal 3 2 2 2 2 6 8 4" xfId="22318" xr:uid="{00000000-0005-0000-0000-000082570000}"/>
    <cellStyle name="Normal 3 2 2 2 2 6 8 5" xfId="22319" xr:uid="{00000000-0005-0000-0000-000083570000}"/>
    <cellStyle name="Normal 3 2 2 2 2 6 9" xfId="22320" xr:uid="{00000000-0005-0000-0000-000084570000}"/>
    <cellStyle name="Normal 3 2 2 2 2 6 9 2" xfId="22321" xr:uid="{00000000-0005-0000-0000-000085570000}"/>
    <cellStyle name="Normal 3 2 2 2 2 7" xfId="22322" xr:uid="{00000000-0005-0000-0000-000086570000}"/>
    <cellStyle name="Normal 3 2 2 2 2 7 10" xfId="22323" xr:uid="{00000000-0005-0000-0000-000087570000}"/>
    <cellStyle name="Normal 3 2 2 2 2 7 10 2" xfId="22324" xr:uid="{00000000-0005-0000-0000-000088570000}"/>
    <cellStyle name="Normal 3 2 2 2 2 7 11" xfId="22325" xr:uid="{00000000-0005-0000-0000-000089570000}"/>
    <cellStyle name="Normal 3 2 2 2 2 7 12" xfId="22326" xr:uid="{00000000-0005-0000-0000-00008A570000}"/>
    <cellStyle name="Normal 3 2 2 2 2 7 13" xfId="22327" xr:uid="{00000000-0005-0000-0000-00008B570000}"/>
    <cellStyle name="Normal 3 2 2 2 2 7 2" xfId="22328" xr:uid="{00000000-0005-0000-0000-00008C570000}"/>
    <cellStyle name="Normal 3 2 2 2 2 7 2 10" xfId="22329" xr:uid="{00000000-0005-0000-0000-00008D570000}"/>
    <cellStyle name="Normal 3 2 2 2 2 7 2 11" xfId="22330" xr:uid="{00000000-0005-0000-0000-00008E570000}"/>
    <cellStyle name="Normal 3 2 2 2 2 7 2 2" xfId="22331" xr:uid="{00000000-0005-0000-0000-00008F570000}"/>
    <cellStyle name="Normal 3 2 2 2 2 7 2 2 2" xfId="22332" xr:uid="{00000000-0005-0000-0000-000090570000}"/>
    <cellStyle name="Normal 3 2 2 2 2 7 2 2 2 2" xfId="22333" xr:uid="{00000000-0005-0000-0000-000091570000}"/>
    <cellStyle name="Normal 3 2 2 2 2 7 2 2 3" xfId="22334" xr:uid="{00000000-0005-0000-0000-000092570000}"/>
    <cellStyle name="Normal 3 2 2 2 2 7 2 2 3 2" xfId="22335" xr:uid="{00000000-0005-0000-0000-000093570000}"/>
    <cellStyle name="Normal 3 2 2 2 2 7 2 2 4" xfId="22336" xr:uid="{00000000-0005-0000-0000-000094570000}"/>
    <cellStyle name="Normal 3 2 2 2 2 7 2 2 4 2" xfId="22337" xr:uid="{00000000-0005-0000-0000-000095570000}"/>
    <cellStyle name="Normal 3 2 2 2 2 7 2 2 5" xfId="22338" xr:uid="{00000000-0005-0000-0000-000096570000}"/>
    <cellStyle name="Normal 3 2 2 2 2 7 2 2 6" xfId="22339" xr:uid="{00000000-0005-0000-0000-000097570000}"/>
    <cellStyle name="Normal 3 2 2 2 2 7 2 2 7" xfId="22340" xr:uid="{00000000-0005-0000-0000-000098570000}"/>
    <cellStyle name="Normal 3 2 2 2 2 7 2 3" xfId="22341" xr:uid="{00000000-0005-0000-0000-000099570000}"/>
    <cellStyle name="Normal 3 2 2 2 2 7 2 3 2" xfId="22342" xr:uid="{00000000-0005-0000-0000-00009A570000}"/>
    <cellStyle name="Normal 3 2 2 2 2 7 2 3 2 2" xfId="22343" xr:uid="{00000000-0005-0000-0000-00009B570000}"/>
    <cellStyle name="Normal 3 2 2 2 2 7 2 3 3" xfId="22344" xr:uid="{00000000-0005-0000-0000-00009C570000}"/>
    <cellStyle name="Normal 3 2 2 2 2 7 2 3 3 2" xfId="22345" xr:uid="{00000000-0005-0000-0000-00009D570000}"/>
    <cellStyle name="Normal 3 2 2 2 2 7 2 3 4" xfId="22346" xr:uid="{00000000-0005-0000-0000-00009E570000}"/>
    <cellStyle name="Normal 3 2 2 2 2 7 2 3 4 2" xfId="22347" xr:uid="{00000000-0005-0000-0000-00009F570000}"/>
    <cellStyle name="Normal 3 2 2 2 2 7 2 3 5" xfId="22348" xr:uid="{00000000-0005-0000-0000-0000A0570000}"/>
    <cellStyle name="Normal 3 2 2 2 2 7 2 3 6" xfId="22349" xr:uid="{00000000-0005-0000-0000-0000A1570000}"/>
    <cellStyle name="Normal 3 2 2 2 2 7 2 4" xfId="22350" xr:uid="{00000000-0005-0000-0000-0000A2570000}"/>
    <cellStyle name="Normal 3 2 2 2 2 7 2 4 2" xfId="22351" xr:uid="{00000000-0005-0000-0000-0000A3570000}"/>
    <cellStyle name="Normal 3 2 2 2 2 7 2 4 2 2" xfId="22352" xr:uid="{00000000-0005-0000-0000-0000A4570000}"/>
    <cellStyle name="Normal 3 2 2 2 2 7 2 4 3" xfId="22353" xr:uid="{00000000-0005-0000-0000-0000A5570000}"/>
    <cellStyle name="Normal 3 2 2 2 2 7 2 4 3 2" xfId="22354" xr:uid="{00000000-0005-0000-0000-0000A6570000}"/>
    <cellStyle name="Normal 3 2 2 2 2 7 2 4 4" xfId="22355" xr:uid="{00000000-0005-0000-0000-0000A7570000}"/>
    <cellStyle name="Normal 3 2 2 2 2 7 2 4 4 2" xfId="22356" xr:uid="{00000000-0005-0000-0000-0000A8570000}"/>
    <cellStyle name="Normal 3 2 2 2 2 7 2 4 5" xfId="22357" xr:uid="{00000000-0005-0000-0000-0000A9570000}"/>
    <cellStyle name="Normal 3 2 2 2 2 7 2 4 6" xfId="22358" xr:uid="{00000000-0005-0000-0000-0000AA570000}"/>
    <cellStyle name="Normal 3 2 2 2 2 7 2 5" xfId="22359" xr:uid="{00000000-0005-0000-0000-0000AB570000}"/>
    <cellStyle name="Normal 3 2 2 2 2 7 2 5 2" xfId="22360" xr:uid="{00000000-0005-0000-0000-0000AC570000}"/>
    <cellStyle name="Normal 3 2 2 2 2 7 2 5 2 2" xfId="22361" xr:uid="{00000000-0005-0000-0000-0000AD570000}"/>
    <cellStyle name="Normal 3 2 2 2 2 7 2 5 3" xfId="22362" xr:uid="{00000000-0005-0000-0000-0000AE570000}"/>
    <cellStyle name="Normal 3 2 2 2 2 7 2 5 3 2" xfId="22363" xr:uid="{00000000-0005-0000-0000-0000AF570000}"/>
    <cellStyle name="Normal 3 2 2 2 2 7 2 5 4" xfId="22364" xr:uid="{00000000-0005-0000-0000-0000B0570000}"/>
    <cellStyle name="Normal 3 2 2 2 2 7 2 5 5" xfId="22365" xr:uid="{00000000-0005-0000-0000-0000B1570000}"/>
    <cellStyle name="Normal 3 2 2 2 2 7 2 6" xfId="22366" xr:uid="{00000000-0005-0000-0000-0000B2570000}"/>
    <cellStyle name="Normal 3 2 2 2 2 7 2 6 2" xfId="22367" xr:uid="{00000000-0005-0000-0000-0000B3570000}"/>
    <cellStyle name="Normal 3 2 2 2 2 7 2 7" xfId="22368" xr:uid="{00000000-0005-0000-0000-0000B4570000}"/>
    <cellStyle name="Normal 3 2 2 2 2 7 2 7 2" xfId="22369" xr:uid="{00000000-0005-0000-0000-0000B5570000}"/>
    <cellStyle name="Normal 3 2 2 2 2 7 2 8" xfId="22370" xr:uid="{00000000-0005-0000-0000-0000B6570000}"/>
    <cellStyle name="Normal 3 2 2 2 2 7 2 8 2" xfId="22371" xr:uid="{00000000-0005-0000-0000-0000B7570000}"/>
    <cellStyle name="Normal 3 2 2 2 2 7 2 9" xfId="22372" xr:uid="{00000000-0005-0000-0000-0000B8570000}"/>
    <cellStyle name="Normal 3 2 2 2 2 7 3" xfId="22373" xr:uid="{00000000-0005-0000-0000-0000B9570000}"/>
    <cellStyle name="Normal 3 2 2 2 2 7 3 10" xfId="22374" xr:uid="{00000000-0005-0000-0000-0000BA570000}"/>
    <cellStyle name="Normal 3 2 2 2 2 7 3 11" xfId="22375" xr:uid="{00000000-0005-0000-0000-0000BB570000}"/>
    <cellStyle name="Normal 3 2 2 2 2 7 3 2" xfId="22376" xr:uid="{00000000-0005-0000-0000-0000BC570000}"/>
    <cellStyle name="Normal 3 2 2 2 2 7 3 2 2" xfId="22377" xr:uid="{00000000-0005-0000-0000-0000BD570000}"/>
    <cellStyle name="Normal 3 2 2 2 2 7 3 2 2 2" xfId="22378" xr:uid="{00000000-0005-0000-0000-0000BE570000}"/>
    <cellStyle name="Normal 3 2 2 2 2 7 3 2 3" xfId="22379" xr:uid="{00000000-0005-0000-0000-0000BF570000}"/>
    <cellStyle name="Normal 3 2 2 2 2 7 3 2 3 2" xfId="22380" xr:uid="{00000000-0005-0000-0000-0000C0570000}"/>
    <cellStyle name="Normal 3 2 2 2 2 7 3 2 4" xfId="22381" xr:uid="{00000000-0005-0000-0000-0000C1570000}"/>
    <cellStyle name="Normal 3 2 2 2 2 7 3 2 4 2" xfId="22382" xr:uid="{00000000-0005-0000-0000-0000C2570000}"/>
    <cellStyle name="Normal 3 2 2 2 2 7 3 2 5" xfId="22383" xr:uid="{00000000-0005-0000-0000-0000C3570000}"/>
    <cellStyle name="Normal 3 2 2 2 2 7 3 2 6" xfId="22384" xr:uid="{00000000-0005-0000-0000-0000C4570000}"/>
    <cellStyle name="Normal 3 2 2 2 2 7 3 2 7" xfId="22385" xr:uid="{00000000-0005-0000-0000-0000C5570000}"/>
    <cellStyle name="Normal 3 2 2 2 2 7 3 3" xfId="22386" xr:uid="{00000000-0005-0000-0000-0000C6570000}"/>
    <cellStyle name="Normal 3 2 2 2 2 7 3 3 2" xfId="22387" xr:uid="{00000000-0005-0000-0000-0000C7570000}"/>
    <cellStyle name="Normal 3 2 2 2 2 7 3 3 2 2" xfId="22388" xr:uid="{00000000-0005-0000-0000-0000C8570000}"/>
    <cellStyle name="Normal 3 2 2 2 2 7 3 3 3" xfId="22389" xr:uid="{00000000-0005-0000-0000-0000C9570000}"/>
    <cellStyle name="Normal 3 2 2 2 2 7 3 3 3 2" xfId="22390" xr:uid="{00000000-0005-0000-0000-0000CA570000}"/>
    <cellStyle name="Normal 3 2 2 2 2 7 3 3 4" xfId="22391" xr:uid="{00000000-0005-0000-0000-0000CB570000}"/>
    <cellStyle name="Normal 3 2 2 2 2 7 3 3 4 2" xfId="22392" xr:uid="{00000000-0005-0000-0000-0000CC570000}"/>
    <cellStyle name="Normal 3 2 2 2 2 7 3 3 5" xfId="22393" xr:uid="{00000000-0005-0000-0000-0000CD570000}"/>
    <cellStyle name="Normal 3 2 2 2 2 7 3 3 6" xfId="22394" xr:uid="{00000000-0005-0000-0000-0000CE570000}"/>
    <cellStyle name="Normal 3 2 2 2 2 7 3 4" xfId="22395" xr:uid="{00000000-0005-0000-0000-0000CF570000}"/>
    <cellStyle name="Normal 3 2 2 2 2 7 3 4 2" xfId="22396" xr:uid="{00000000-0005-0000-0000-0000D0570000}"/>
    <cellStyle name="Normal 3 2 2 2 2 7 3 4 2 2" xfId="22397" xr:uid="{00000000-0005-0000-0000-0000D1570000}"/>
    <cellStyle name="Normal 3 2 2 2 2 7 3 4 3" xfId="22398" xr:uid="{00000000-0005-0000-0000-0000D2570000}"/>
    <cellStyle name="Normal 3 2 2 2 2 7 3 4 3 2" xfId="22399" xr:uid="{00000000-0005-0000-0000-0000D3570000}"/>
    <cellStyle name="Normal 3 2 2 2 2 7 3 4 4" xfId="22400" xr:uid="{00000000-0005-0000-0000-0000D4570000}"/>
    <cellStyle name="Normal 3 2 2 2 2 7 3 4 4 2" xfId="22401" xr:uid="{00000000-0005-0000-0000-0000D5570000}"/>
    <cellStyle name="Normal 3 2 2 2 2 7 3 4 5" xfId="22402" xr:uid="{00000000-0005-0000-0000-0000D6570000}"/>
    <cellStyle name="Normal 3 2 2 2 2 7 3 4 6" xfId="22403" xr:uid="{00000000-0005-0000-0000-0000D7570000}"/>
    <cellStyle name="Normal 3 2 2 2 2 7 3 5" xfId="22404" xr:uid="{00000000-0005-0000-0000-0000D8570000}"/>
    <cellStyle name="Normal 3 2 2 2 2 7 3 5 2" xfId="22405" xr:uid="{00000000-0005-0000-0000-0000D9570000}"/>
    <cellStyle name="Normal 3 2 2 2 2 7 3 5 2 2" xfId="22406" xr:uid="{00000000-0005-0000-0000-0000DA570000}"/>
    <cellStyle name="Normal 3 2 2 2 2 7 3 5 3" xfId="22407" xr:uid="{00000000-0005-0000-0000-0000DB570000}"/>
    <cellStyle name="Normal 3 2 2 2 2 7 3 5 3 2" xfId="22408" xr:uid="{00000000-0005-0000-0000-0000DC570000}"/>
    <cellStyle name="Normal 3 2 2 2 2 7 3 5 4" xfId="22409" xr:uid="{00000000-0005-0000-0000-0000DD570000}"/>
    <cellStyle name="Normal 3 2 2 2 2 7 3 5 5" xfId="22410" xr:uid="{00000000-0005-0000-0000-0000DE570000}"/>
    <cellStyle name="Normal 3 2 2 2 2 7 3 6" xfId="22411" xr:uid="{00000000-0005-0000-0000-0000DF570000}"/>
    <cellStyle name="Normal 3 2 2 2 2 7 3 6 2" xfId="22412" xr:uid="{00000000-0005-0000-0000-0000E0570000}"/>
    <cellStyle name="Normal 3 2 2 2 2 7 3 7" xfId="22413" xr:uid="{00000000-0005-0000-0000-0000E1570000}"/>
    <cellStyle name="Normal 3 2 2 2 2 7 3 7 2" xfId="22414" xr:uid="{00000000-0005-0000-0000-0000E2570000}"/>
    <cellStyle name="Normal 3 2 2 2 2 7 3 8" xfId="22415" xr:uid="{00000000-0005-0000-0000-0000E3570000}"/>
    <cellStyle name="Normal 3 2 2 2 2 7 3 8 2" xfId="22416" xr:uid="{00000000-0005-0000-0000-0000E4570000}"/>
    <cellStyle name="Normal 3 2 2 2 2 7 3 9" xfId="22417" xr:uid="{00000000-0005-0000-0000-0000E5570000}"/>
    <cellStyle name="Normal 3 2 2 2 2 7 4" xfId="22418" xr:uid="{00000000-0005-0000-0000-0000E6570000}"/>
    <cellStyle name="Normal 3 2 2 2 2 7 4 2" xfId="22419" xr:uid="{00000000-0005-0000-0000-0000E7570000}"/>
    <cellStyle name="Normal 3 2 2 2 2 7 4 2 2" xfId="22420" xr:uid="{00000000-0005-0000-0000-0000E8570000}"/>
    <cellStyle name="Normal 3 2 2 2 2 7 4 3" xfId="22421" xr:uid="{00000000-0005-0000-0000-0000E9570000}"/>
    <cellStyle name="Normal 3 2 2 2 2 7 4 3 2" xfId="22422" xr:uid="{00000000-0005-0000-0000-0000EA570000}"/>
    <cellStyle name="Normal 3 2 2 2 2 7 4 4" xfId="22423" xr:uid="{00000000-0005-0000-0000-0000EB570000}"/>
    <cellStyle name="Normal 3 2 2 2 2 7 4 4 2" xfId="22424" xr:uid="{00000000-0005-0000-0000-0000EC570000}"/>
    <cellStyle name="Normal 3 2 2 2 2 7 4 5" xfId="22425" xr:uid="{00000000-0005-0000-0000-0000ED570000}"/>
    <cellStyle name="Normal 3 2 2 2 2 7 4 6" xfId="22426" xr:uid="{00000000-0005-0000-0000-0000EE570000}"/>
    <cellStyle name="Normal 3 2 2 2 2 7 4 7" xfId="22427" xr:uid="{00000000-0005-0000-0000-0000EF570000}"/>
    <cellStyle name="Normal 3 2 2 2 2 7 5" xfId="22428" xr:uid="{00000000-0005-0000-0000-0000F0570000}"/>
    <cellStyle name="Normal 3 2 2 2 2 7 5 2" xfId="22429" xr:uid="{00000000-0005-0000-0000-0000F1570000}"/>
    <cellStyle name="Normal 3 2 2 2 2 7 5 2 2" xfId="22430" xr:uid="{00000000-0005-0000-0000-0000F2570000}"/>
    <cellStyle name="Normal 3 2 2 2 2 7 5 3" xfId="22431" xr:uid="{00000000-0005-0000-0000-0000F3570000}"/>
    <cellStyle name="Normal 3 2 2 2 2 7 5 3 2" xfId="22432" xr:uid="{00000000-0005-0000-0000-0000F4570000}"/>
    <cellStyle name="Normal 3 2 2 2 2 7 5 4" xfId="22433" xr:uid="{00000000-0005-0000-0000-0000F5570000}"/>
    <cellStyle name="Normal 3 2 2 2 2 7 5 4 2" xfId="22434" xr:uid="{00000000-0005-0000-0000-0000F6570000}"/>
    <cellStyle name="Normal 3 2 2 2 2 7 5 5" xfId="22435" xr:uid="{00000000-0005-0000-0000-0000F7570000}"/>
    <cellStyle name="Normal 3 2 2 2 2 7 5 6" xfId="22436" xr:uid="{00000000-0005-0000-0000-0000F8570000}"/>
    <cellStyle name="Normal 3 2 2 2 2 7 6" xfId="22437" xr:uid="{00000000-0005-0000-0000-0000F9570000}"/>
    <cellStyle name="Normal 3 2 2 2 2 7 6 2" xfId="22438" xr:uid="{00000000-0005-0000-0000-0000FA570000}"/>
    <cellStyle name="Normal 3 2 2 2 2 7 6 2 2" xfId="22439" xr:uid="{00000000-0005-0000-0000-0000FB570000}"/>
    <cellStyle name="Normal 3 2 2 2 2 7 6 3" xfId="22440" xr:uid="{00000000-0005-0000-0000-0000FC570000}"/>
    <cellStyle name="Normal 3 2 2 2 2 7 6 3 2" xfId="22441" xr:uid="{00000000-0005-0000-0000-0000FD570000}"/>
    <cellStyle name="Normal 3 2 2 2 2 7 6 4" xfId="22442" xr:uid="{00000000-0005-0000-0000-0000FE570000}"/>
    <cellStyle name="Normal 3 2 2 2 2 7 6 4 2" xfId="22443" xr:uid="{00000000-0005-0000-0000-0000FF570000}"/>
    <cellStyle name="Normal 3 2 2 2 2 7 6 5" xfId="22444" xr:uid="{00000000-0005-0000-0000-000000580000}"/>
    <cellStyle name="Normal 3 2 2 2 2 7 6 6" xfId="22445" xr:uid="{00000000-0005-0000-0000-000001580000}"/>
    <cellStyle name="Normal 3 2 2 2 2 7 7" xfId="22446" xr:uid="{00000000-0005-0000-0000-000002580000}"/>
    <cellStyle name="Normal 3 2 2 2 2 7 7 2" xfId="22447" xr:uid="{00000000-0005-0000-0000-000003580000}"/>
    <cellStyle name="Normal 3 2 2 2 2 7 7 2 2" xfId="22448" xr:uid="{00000000-0005-0000-0000-000004580000}"/>
    <cellStyle name="Normal 3 2 2 2 2 7 7 3" xfId="22449" xr:uid="{00000000-0005-0000-0000-000005580000}"/>
    <cellStyle name="Normal 3 2 2 2 2 7 7 3 2" xfId="22450" xr:uid="{00000000-0005-0000-0000-000006580000}"/>
    <cellStyle name="Normal 3 2 2 2 2 7 7 4" xfId="22451" xr:uid="{00000000-0005-0000-0000-000007580000}"/>
    <cellStyle name="Normal 3 2 2 2 2 7 7 5" xfId="22452" xr:uid="{00000000-0005-0000-0000-000008580000}"/>
    <cellStyle name="Normal 3 2 2 2 2 7 8" xfId="22453" xr:uid="{00000000-0005-0000-0000-000009580000}"/>
    <cellStyle name="Normal 3 2 2 2 2 7 8 2" xfId="22454" xr:uid="{00000000-0005-0000-0000-00000A580000}"/>
    <cellStyle name="Normal 3 2 2 2 2 7 9" xfId="22455" xr:uid="{00000000-0005-0000-0000-00000B580000}"/>
    <cellStyle name="Normal 3 2 2 2 2 7 9 2" xfId="22456" xr:uid="{00000000-0005-0000-0000-00000C580000}"/>
    <cellStyle name="Normal 3 2 2 2 2 8" xfId="22457" xr:uid="{00000000-0005-0000-0000-00000D580000}"/>
    <cellStyle name="Normal 3 2 2 2 2 8 10" xfId="22458" xr:uid="{00000000-0005-0000-0000-00000E580000}"/>
    <cellStyle name="Normal 3 2 2 2 2 8 11" xfId="22459" xr:uid="{00000000-0005-0000-0000-00000F580000}"/>
    <cellStyle name="Normal 3 2 2 2 2 8 12" xfId="22460" xr:uid="{00000000-0005-0000-0000-000010580000}"/>
    <cellStyle name="Normal 3 2 2 2 2 8 2" xfId="22461" xr:uid="{00000000-0005-0000-0000-000011580000}"/>
    <cellStyle name="Normal 3 2 2 2 2 8 2 2" xfId="22462" xr:uid="{00000000-0005-0000-0000-000012580000}"/>
    <cellStyle name="Normal 3 2 2 2 2 8 2 2 2" xfId="22463" xr:uid="{00000000-0005-0000-0000-000013580000}"/>
    <cellStyle name="Normal 3 2 2 2 2 8 2 3" xfId="22464" xr:uid="{00000000-0005-0000-0000-000014580000}"/>
    <cellStyle name="Normal 3 2 2 2 2 8 2 3 2" xfId="22465" xr:uid="{00000000-0005-0000-0000-000015580000}"/>
    <cellStyle name="Normal 3 2 2 2 2 8 2 4" xfId="22466" xr:uid="{00000000-0005-0000-0000-000016580000}"/>
    <cellStyle name="Normal 3 2 2 2 2 8 2 4 2" xfId="22467" xr:uid="{00000000-0005-0000-0000-000017580000}"/>
    <cellStyle name="Normal 3 2 2 2 2 8 2 5" xfId="22468" xr:uid="{00000000-0005-0000-0000-000018580000}"/>
    <cellStyle name="Normal 3 2 2 2 2 8 2 6" xfId="22469" xr:uid="{00000000-0005-0000-0000-000019580000}"/>
    <cellStyle name="Normal 3 2 2 2 2 8 2 7" xfId="22470" xr:uid="{00000000-0005-0000-0000-00001A580000}"/>
    <cellStyle name="Normal 3 2 2 2 2 8 3" xfId="22471" xr:uid="{00000000-0005-0000-0000-00001B580000}"/>
    <cellStyle name="Normal 3 2 2 2 2 8 3 2" xfId="22472" xr:uid="{00000000-0005-0000-0000-00001C580000}"/>
    <cellStyle name="Normal 3 2 2 2 2 8 3 2 2" xfId="22473" xr:uid="{00000000-0005-0000-0000-00001D580000}"/>
    <cellStyle name="Normal 3 2 2 2 2 8 3 3" xfId="22474" xr:uid="{00000000-0005-0000-0000-00001E580000}"/>
    <cellStyle name="Normal 3 2 2 2 2 8 3 3 2" xfId="22475" xr:uid="{00000000-0005-0000-0000-00001F580000}"/>
    <cellStyle name="Normal 3 2 2 2 2 8 3 4" xfId="22476" xr:uid="{00000000-0005-0000-0000-000020580000}"/>
    <cellStyle name="Normal 3 2 2 2 2 8 3 4 2" xfId="22477" xr:uid="{00000000-0005-0000-0000-000021580000}"/>
    <cellStyle name="Normal 3 2 2 2 2 8 3 5" xfId="22478" xr:uid="{00000000-0005-0000-0000-000022580000}"/>
    <cellStyle name="Normal 3 2 2 2 2 8 3 6" xfId="22479" xr:uid="{00000000-0005-0000-0000-000023580000}"/>
    <cellStyle name="Normal 3 2 2 2 2 8 3 7" xfId="22480" xr:uid="{00000000-0005-0000-0000-000024580000}"/>
    <cellStyle name="Normal 3 2 2 2 2 8 4" xfId="22481" xr:uid="{00000000-0005-0000-0000-000025580000}"/>
    <cellStyle name="Normal 3 2 2 2 2 8 4 2" xfId="22482" xr:uid="{00000000-0005-0000-0000-000026580000}"/>
    <cellStyle name="Normal 3 2 2 2 2 8 4 2 2" xfId="22483" xr:uid="{00000000-0005-0000-0000-000027580000}"/>
    <cellStyle name="Normal 3 2 2 2 2 8 4 3" xfId="22484" xr:uid="{00000000-0005-0000-0000-000028580000}"/>
    <cellStyle name="Normal 3 2 2 2 2 8 4 3 2" xfId="22485" xr:uid="{00000000-0005-0000-0000-000029580000}"/>
    <cellStyle name="Normal 3 2 2 2 2 8 4 4" xfId="22486" xr:uid="{00000000-0005-0000-0000-00002A580000}"/>
    <cellStyle name="Normal 3 2 2 2 2 8 4 4 2" xfId="22487" xr:uid="{00000000-0005-0000-0000-00002B580000}"/>
    <cellStyle name="Normal 3 2 2 2 2 8 4 5" xfId="22488" xr:uid="{00000000-0005-0000-0000-00002C580000}"/>
    <cellStyle name="Normal 3 2 2 2 2 8 4 6" xfId="22489" xr:uid="{00000000-0005-0000-0000-00002D580000}"/>
    <cellStyle name="Normal 3 2 2 2 2 8 5" xfId="22490" xr:uid="{00000000-0005-0000-0000-00002E580000}"/>
    <cellStyle name="Normal 3 2 2 2 2 8 5 2" xfId="22491" xr:uid="{00000000-0005-0000-0000-00002F580000}"/>
    <cellStyle name="Normal 3 2 2 2 2 8 5 2 2" xfId="22492" xr:uid="{00000000-0005-0000-0000-000030580000}"/>
    <cellStyle name="Normal 3 2 2 2 2 8 5 3" xfId="22493" xr:uid="{00000000-0005-0000-0000-000031580000}"/>
    <cellStyle name="Normal 3 2 2 2 2 8 5 3 2" xfId="22494" xr:uid="{00000000-0005-0000-0000-000032580000}"/>
    <cellStyle name="Normal 3 2 2 2 2 8 5 4" xfId="22495" xr:uid="{00000000-0005-0000-0000-000033580000}"/>
    <cellStyle name="Normal 3 2 2 2 2 8 5 4 2" xfId="22496" xr:uid="{00000000-0005-0000-0000-000034580000}"/>
    <cellStyle name="Normal 3 2 2 2 2 8 5 5" xfId="22497" xr:uid="{00000000-0005-0000-0000-000035580000}"/>
    <cellStyle name="Normal 3 2 2 2 2 8 5 6" xfId="22498" xr:uid="{00000000-0005-0000-0000-000036580000}"/>
    <cellStyle name="Normal 3 2 2 2 2 8 6" xfId="22499" xr:uid="{00000000-0005-0000-0000-000037580000}"/>
    <cellStyle name="Normal 3 2 2 2 2 8 6 2" xfId="22500" xr:uid="{00000000-0005-0000-0000-000038580000}"/>
    <cellStyle name="Normal 3 2 2 2 2 8 6 2 2" xfId="22501" xr:uid="{00000000-0005-0000-0000-000039580000}"/>
    <cellStyle name="Normal 3 2 2 2 2 8 6 3" xfId="22502" xr:uid="{00000000-0005-0000-0000-00003A580000}"/>
    <cellStyle name="Normal 3 2 2 2 2 8 6 3 2" xfId="22503" xr:uid="{00000000-0005-0000-0000-00003B580000}"/>
    <cellStyle name="Normal 3 2 2 2 2 8 6 4" xfId="22504" xr:uid="{00000000-0005-0000-0000-00003C580000}"/>
    <cellStyle name="Normal 3 2 2 2 2 8 6 5" xfId="22505" xr:uid="{00000000-0005-0000-0000-00003D580000}"/>
    <cellStyle name="Normal 3 2 2 2 2 8 7" xfId="22506" xr:uid="{00000000-0005-0000-0000-00003E580000}"/>
    <cellStyle name="Normal 3 2 2 2 2 8 7 2" xfId="22507" xr:uid="{00000000-0005-0000-0000-00003F580000}"/>
    <cellStyle name="Normal 3 2 2 2 2 8 8" xfId="22508" xr:uid="{00000000-0005-0000-0000-000040580000}"/>
    <cellStyle name="Normal 3 2 2 2 2 8 8 2" xfId="22509" xr:uid="{00000000-0005-0000-0000-000041580000}"/>
    <cellStyle name="Normal 3 2 2 2 2 8 9" xfId="22510" xr:uid="{00000000-0005-0000-0000-000042580000}"/>
    <cellStyle name="Normal 3 2 2 2 2 8 9 2" xfId="22511" xr:uid="{00000000-0005-0000-0000-000043580000}"/>
    <cellStyle name="Normal 3 2 2 2 2 9" xfId="22512" xr:uid="{00000000-0005-0000-0000-000044580000}"/>
    <cellStyle name="Normal 3 2 2 2 2 9 10" xfId="22513" xr:uid="{00000000-0005-0000-0000-000045580000}"/>
    <cellStyle name="Normal 3 2 2 2 2 9 11" xfId="22514" xr:uid="{00000000-0005-0000-0000-000046580000}"/>
    <cellStyle name="Normal 3 2 2 2 2 9 2" xfId="22515" xr:uid="{00000000-0005-0000-0000-000047580000}"/>
    <cellStyle name="Normal 3 2 2 2 2 9 2 2" xfId="22516" xr:uid="{00000000-0005-0000-0000-000048580000}"/>
    <cellStyle name="Normal 3 2 2 2 2 9 2 2 2" xfId="22517" xr:uid="{00000000-0005-0000-0000-000049580000}"/>
    <cellStyle name="Normal 3 2 2 2 2 9 2 3" xfId="22518" xr:uid="{00000000-0005-0000-0000-00004A580000}"/>
    <cellStyle name="Normal 3 2 2 2 2 9 2 3 2" xfId="22519" xr:uid="{00000000-0005-0000-0000-00004B580000}"/>
    <cellStyle name="Normal 3 2 2 2 2 9 2 4" xfId="22520" xr:uid="{00000000-0005-0000-0000-00004C580000}"/>
    <cellStyle name="Normal 3 2 2 2 2 9 2 4 2" xfId="22521" xr:uid="{00000000-0005-0000-0000-00004D580000}"/>
    <cellStyle name="Normal 3 2 2 2 2 9 2 5" xfId="22522" xr:uid="{00000000-0005-0000-0000-00004E580000}"/>
    <cellStyle name="Normal 3 2 2 2 2 9 2 6" xfId="22523" xr:uid="{00000000-0005-0000-0000-00004F580000}"/>
    <cellStyle name="Normal 3 2 2 2 2 9 2 7" xfId="22524" xr:uid="{00000000-0005-0000-0000-000050580000}"/>
    <cellStyle name="Normal 3 2 2 2 2 9 3" xfId="22525" xr:uid="{00000000-0005-0000-0000-000051580000}"/>
    <cellStyle name="Normal 3 2 2 2 2 9 3 2" xfId="22526" xr:uid="{00000000-0005-0000-0000-000052580000}"/>
    <cellStyle name="Normal 3 2 2 2 2 9 3 2 2" xfId="22527" xr:uid="{00000000-0005-0000-0000-000053580000}"/>
    <cellStyle name="Normal 3 2 2 2 2 9 3 3" xfId="22528" xr:uid="{00000000-0005-0000-0000-000054580000}"/>
    <cellStyle name="Normal 3 2 2 2 2 9 3 3 2" xfId="22529" xr:uid="{00000000-0005-0000-0000-000055580000}"/>
    <cellStyle name="Normal 3 2 2 2 2 9 3 4" xfId="22530" xr:uid="{00000000-0005-0000-0000-000056580000}"/>
    <cellStyle name="Normal 3 2 2 2 2 9 3 4 2" xfId="22531" xr:uid="{00000000-0005-0000-0000-000057580000}"/>
    <cellStyle name="Normal 3 2 2 2 2 9 3 5" xfId="22532" xr:uid="{00000000-0005-0000-0000-000058580000}"/>
    <cellStyle name="Normal 3 2 2 2 2 9 3 6" xfId="22533" xr:uid="{00000000-0005-0000-0000-000059580000}"/>
    <cellStyle name="Normal 3 2 2 2 2 9 4" xfId="22534" xr:uid="{00000000-0005-0000-0000-00005A580000}"/>
    <cellStyle name="Normal 3 2 2 2 2 9 4 2" xfId="22535" xr:uid="{00000000-0005-0000-0000-00005B580000}"/>
    <cellStyle name="Normal 3 2 2 2 2 9 4 2 2" xfId="22536" xr:uid="{00000000-0005-0000-0000-00005C580000}"/>
    <cellStyle name="Normal 3 2 2 2 2 9 4 3" xfId="22537" xr:uid="{00000000-0005-0000-0000-00005D580000}"/>
    <cellStyle name="Normal 3 2 2 2 2 9 4 3 2" xfId="22538" xr:uid="{00000000-0005-0000-0000-00005E580000}"/>
    <cellStyle name="Normal 3 2 2 2 2 9 4 4" xfId="22539" xr:uid="{00000000-0005-0000-0000-00005F580000}"/>
    <cellStyle name="Normal 3 2 2 2 2 9 4 4 2" xfId="22540" xr:uid="{00000000-0005-0000-0000-000060580000}"/>
    <cellStyle name="Normal 3 2 2 2 2 9 4 5" xfId="22541" xr:uid="{00000000-0005-0000-0000-000061580000}"/>
    <cellStyle name="Normal 3 2 2 2 2 9 4 6" xfId="22542" xr:uid="{00000000-0005-0000-0000-000062580000}"/>
    <cellStyle name="Normal 3 2 2 2 2 9 5" xfId="22543" xr:uid="{00000000-0005-0000-0000-000063580000}"/>
    <cellStyle name="Normal 3 2 2 2 2 9 5 2" xfId="22544" xr:uid="{00000000-0005-0000-0000-000064580000}"/>
    <cellStyle name="Normal 3 2 2 2 2 9 5 2 2" xfId="22545" xr:uid="{00000000-0005-0000-0000-000065580000}"/>
    <cellStyle name="Normal 3 2 2 2 2 9 5 3" xfId="22546" xr:uid="{00000000-0005-0000-0000-000066580000}"/>
    <cellStyle name="Normal 3 2 2 2 2 9 5 3 2" xfId="22547" xr:uid="{00000000-0005-0000-0000-000067580000}"/>
    <cellStyle name="Normal 3 2 2 2 2 9 5 4" xfId="22548" xr:uid="{00000000-0005-0000-0000-000068580000}"/>
    <cellStyle name="Normal 3 2 2 2 2 9 5 5" xfId="22549" xr:uid="{00000000-0005-0000-0000-000069580000}"/>
    <cellStyle name="Normal 3 2 2 2 2 9 6" xfId="22550" xr:uid="{00000000-0005-0000-0000-00006A580000}"/>
    <cellStyle name="Normal 3 2 2 2 2 9 6 2" xfId="22551" xr:uid="{00000000-0005-0000-0000-00006B580000}"/>
    <cellStyle name="Normal 3 2 2 2 2 9 7" xfId="22552" xr:uid="{00000000-0005-0000-0000-00006C580000}"/>
    <cellStyle name="Normal 3 2 2 2 2 9 7 2" xfId="22553" xr:uid="{00000000-0005-0000-0000-00006D580000}"/>
    <cellStyle name="Normal 3 2 2 2 2 9 8" xfId="22554" xr:uid="{00000000-0005-0000-0000-00006E580000}"/>
    <cellStyle name="Normal 3 2 2 2 2 9 8 2" xfId="22555" xr:uid="{00000000-0005-0000-0000-00006F580000}"/>
    <cellStyle name="Normal 3 2 2 2 2 9 9" xfId="22556" xr:uid="{00000000-0005-0000-0000-000070580000}"/>
    <cellStyle name="Normal 3 2 2 2 3" xfId="22557" xr:uid="{00000000-0005-0000-0000-000071580000}"/>
    <cellStyle name="Normal 3 2 2 2 3 10" xfId="22558" xr:uid="{00000000-0005-0000-0000-000072580000}"/>
    <cellStyle name="Normal 3 2 2 2 3 10 2" xfId="22559" xr:uid="{00000000-0005-0000-0000-000073580000}"/>
    <cellStyle name="Normal 3 2 2 2 3 10 3" xfId="22560" xr:uid="{00000000-0005-0000-0000-000074580000}"/>
    <cellStyle name="Normal 3 2 2 2 3 11" xfId="22561" xr:uid="{00000000-0005-0000-0000-000075580000}"/>
    <cellStyle name="Normal 3 2 2 2 3 11 2" xfId="22562" xr:uid="{00000000-0005-0000-0000-000076580000}"/>
    <cellStyle name="Normal 3 2 2 2 3 12" xfId="22563" xr:uid="{00000000-0005-0000-0000-000077580000}"/>
    <cellStyle name="Normal 3 2 2 2 3 13" xfId="22564" xr:uid="{00000000-0005-0000-0000-000078580000}"/>
    <cellStyle name="Normal 3 2 2 2 3 14" xfId="22565" xr:uid="{00000000-0005-0000-0000-000079580000}"/>
    <cellStyle name="Normal 3 2 2 2 3 2" xfId="22566" xr:uid="{00000000-0005-0000-0000-00007A580000}"/>
    <cellStyle name="Normal 3 2 2 2 3 2 10" xfId="22567" xr:uid="{00000000-0005-0000-0000-00007B580000}"/>
    <cellStyle name="Normal 3 2 2 2 3 2 11" xfId="22568" xr:uid="{00000000-0005-0000-0000-00007C580000}"/>
    <cellStyle name="Normal 3 2 2 2 3 2 12" xfId="22569" xr:uid="{00000000-0005-0000-0000-00007D580000}"/>
    <cellStyle name="Normal 3 2 2 2 3 2 2" xfId="22570" xr:uid="{00000000-0005-0000-0000-00007E580000}"/>
    <cellStyle name="Normal 3 2 2 2 3 2 2 2" xfId="22571" xr:uid="{00000000-0005-0000-0000-00007F580000}"/>
    <cellStyle name="Normal 3 2 2 2 3 2 2 2 2" xfId="22572" xr:uid="{00000000-0005-0000-0000-000080580000}"/>
    <cellStyle name="Normal 3 2 2 2 3 2 2 2 2 2" xfId="22573" xr:uid="{00000000-0005-0000-0000-000081580000}"/>
    <cellStyle name="Normal 3 2 2 2 3 2 2 2 3" xfId="22574" xr:uid="{00000000-0005-0000-0000-000082580000}"/>
    <cellStyle name="Normal 3 2 2 2 3 2 2 2 4" xfId="22575" xr:uid="{00000000-0005-0000-0000-000083580000}"/>
    <cellStyle name="Normal 3 2 2 2 3 2 2 3" xfId="22576" xr:uid="{00000000-0005-0000-0000-000084580000}"/>
    <cellStyle name="Normal 3 2 2 2 3 2 2 3 2" xfId="22577" xr:uid="{00000000-0005-0000-0000-000085580000}"/>
    <cellStyle name="Normal 3 2 2 2 3 2 2 3 2 2" xfId="22578" xr:uid="{00000000-0005-0000-0000-000086580000}"/>
    <cellStyle name="Normal 3 2 2 2 3 2 2 3 3" xfId="22579" xr:uid="{00000000-0005-0000-0000-000087580000}"/>
    <cellStyle name="Normal 3 2 2 2 3 2 2 4" xfId="22580" xr:uid="{00000000-0005-0000-0000-000088580000}"/>
    <cellStyle name="Normal 3 2 2 2 3 2 2 4 2" xfId="22581" xr:uid="{00000000-0005-0000-0000-000089580000}"/>
    <cellStyle name="Normal 3 2 2 2 3 2 2 4 2 2" xfId="22582" xr:uid="{00000000-0005-0000-0000-00008A580000}"/>
    <cellStyle name="Normal 3 2 2 2 3 2 2 4 3" xfId="22583" xr:uid="{00000000-0005-0000-0000-00008B580000}"/>
    <cellStyle name="Normal 3 2 2 2 3 2 2 5" xfId="22584" xr:uid="{00000000-0005-0000-0000-00008C580000}"/>
    <cellStyle name="Normal 3 2 2 2 3 2 2 5 2" xfId="22585" xr:uid="{00000000-0005-0000-0000-00008D580000}"/>
    <cellStyle name="Normal 3 2 2 2 3 2 2 6" xfId="22586" xr:uid="{00000000-0005-0000-0000-00008E580000}"/>
    <cellStyle name="Normal 3 2 2 2 3 2 2 7" xfId="22587" xr:uid="{00000000-0005-0000-0000-00008F580000}"/>
    <cellStyle name="Normal 3 2 2 2 3 2 3" xfId="22588" xr:uid="{00000000-0005-0000-0000-000090580000}"/>
    <cellStyle name="Normal 3 2 2 2 3 2 3 2" xfId="22589" xr:uid="{00000000-0005-0000-0000-000091580000}"/>
    <cellStyle name="Normal 3 2 2 2 3 2 3 2 2" xfId="22590" xr:uid="{00000000-0005-0000-0000-000092580000}"/>
    <cellStyle name="Normal 3 2 2 2 3 2 3 2 2 2" xfId="22591" xr:uid="{00000000-0005-0000-0000-000093580000}"/>
    <cellStyle name="Normal 3 2 2 2 3 2 3 2 3" xfId="22592" xr:uid="{00000000-0005-0000-0000-000094580000}"/>
    <cellStyle name="Normal 3 2 2 2 3 2 3 3" xfId="22593" xr:uid="{00000000-0005-0000-0000-000095580000}"/>
    <cellStyle name="Normal 3 2 2 2 3 2 3 3 2" xfId="22594" xr:uid="{00000000-0005-0000-0000-000096580000}"/>
    <cellStyle name="Normal 3 2 2 2 3 2 3 3 2 2" xfId="22595" xr:uid="{00000000-0005-0000-0000-000097580000}"/>
    <cellStyle name="Normal 3 2 2 2 3 2 3 3 3" xfId="22596" xr:uid="{00000000-0005-0000-0000-000098580000}"/>
    <cellStyle name="Normal 3 2 2 2 3 2 3 4" xfId="22597" xr:uid="{00000000-0005-0000-0000-000099580000}"/>
    <cellStyle name="Normal 3 2 2 2 3 2 3 4 2" xfId="22598" xr:uid="{00000000-0005-0000-0000-00009A580000}"/>
    <cellStyle name="Normal 3 2 2 2 3 2 3 4 3" xfId="22599" xr:uid="{00000000-0005-0000-0000-00009B580000}"/>
    <cellStyle name="Normal 3 2 2 2 3 2 3 5" xfId="22600" xr:uid="{00000000-0005-0000-0000-00009C580000}"/>
    <cellStyle name="Normal 3 2 2 2 3 2 3 6" xfId="22601" xr:uid="{00000000-0005-0000-0000-00009D580000}"/>
    <cellStyle name="Normal 3 2 2 2 3 2 3 7" xfId="22602" xr:uid="{00000000-0005-0000-0000-00009E580000}"/>
    <cellStyle name="Normal 3 2 2 2 3 2 4" xfId="22603" xr:uid="{00000000-0005-0000-0000-00009F580000}"/>
    <cellStyle name="Normal 3 2 2 2 3 2 4 2" xfId="22604" xr:uid="{00000000-0005-0000-0000-0000A0580000}"/>
    <cellStyle name="Normal 3 2 2 2 3 2 4 2 2" xfId="22605" xr:uid="{00000000-0005-0000-0000-0000A1580000}"/>
    <cellStyle name="Normal 3 2 2 2 3 2 4 2 3" xfId="22606" xr:uid="{00000000-0005-0000-0000-0000A2580000}"/>
    <cellStyle name="Normal 3 2 2 2 3 2 4 3" xfId="22607" xr:uid="{00000000-0005-0000-0000-0000A3580000}"/>
    <cellStyle name="Normal 3 2 2 2 3 2 4 3 2" xfId="22608" xr:uid="{00000000-0005-0000-0000-0000A4580000}"/>
    <cellStyle name="Normal 3 2 2 2 3 2 4 3 3" xfId="22609" xr:uid="{00000000-0005-0000-0000-0000A5580000}"/>
    <cellStyle name="Normal 3 2 2 2 3 2 4 4" xfId="22610" xr:uid="{00000000-0005-0000-0000-0000A6580000}"/>
    <cellStyle name="Normal 3 2 2 2 3 2 4 4 2" xfId="22611" xr:uid="{00000000-0005-0000-0000-0000A7580000}"/>
    <cellStyle name="Normal 3 2 2 2 3 2 4 5" xfId="22612" xr:uid="{00000000-0005-0000-0000-0000A8580000}"/>
    <cellStyle name="Normal 3 2 2 2 3 2 4 6" xfId="22613" xr:uid="{00000000-0005-0000-0000-0000A9580000}"/>
    <cellStyle name="Normal 3 2 2 2 3 2 4 7" xfId="22614" xr:uid="{00000000-0005-0000-0000-0000AA580000}"/>
    <cellStyle name="Normal 3 2 2 2 3 2 5" xfId="22615" xr:uid="{00000000-0005-0000-0000-0000AB580000}"/>
    <cellStyle name="Normal 3 2 2 2 3 2 5 2" xfId="22616" xr:uid="{00000000-0005-0000-0000-0000AC580000}"/>
    <cellStyle name="Normal 3 2 2 2 3 2 5 2 2" xfId="22617" xr:uid="{00000000-0005-0000-0000-0000AD580000}"/>
    <cellStyle name="Normal 3 2 2 2 3 2 5 2 3" xfId="22618" xr:uid="{00000000-0005-0000-0000-0000AE580000}"/>
    <cellStyle name="Normal 3 2 2 2 3 2 5 3" xfId="22619" xr:uid="{00000000-0005-0000-0000-0000AF580000}"/>
    <cellStyle name="Normal 3 2 2 2 3 2 5 3 2" xfId="22620" xr:uid="{00000000-0005-0000-0000-0000B0580000}"/>
    <cellStyle name="Normal 3 2 2 2 3 2 5 4" xfId="22621" xr:uid="{00000000-0005-0000-0000-0000B1580000}"/>
    <cellStyle name="Normal 3 2 2 2 3 2 5 4 2" xfId="22622" xr:uid="{00000000-0005-0000-0000-0000B2580000}"/>
    <cellStyle name="Normal 3 2 2 2 3 2 5 5" xfId="22623" xr:uid="{00000000-0005-0000-0000-0000B3580000}"/>
    <cellStyle name="Normal 3 2 2 2 3 2 5 6" xfId="22624" xr:uid="{00000000-0005-0000-0000-0000B4580000}"/>
    <cellStyle name="Normal 3 2 2 2 3 2 5 7" xfId="22625" xr:uid="{00000000-0005-0000-0000-0000B5580000}"/>
    <cellStyle name="Normal 3 2 2 2 3 2 6" xfId="22626" xr:uid="{00000000-0005-0000-0000-0000B6580000}"/>
    <cellStyle name="Normal 3 2 2 2 3 2 6 2" xfId="22627" xr:uid="{00000000-0005-0000-0000-0000B7580000}"/>
    <cellStyle name="Normal 3 2 2 2 3 2 6 2 2" xfId="22628" xr:uid="{00000000-0005-0000-0000-0000B8580000}"/>
    <cellStyle name="Normal 3 2 2 2 3 2 6 2 3" xfId="22629" xr:uid="{00000000-0005-0000-0000-0000B9580000}"/>
    <cellStyle name="Normal 3 2 2 2 3 2 6 3" xfId="22630" xr:uid="{00000000-0005-0000-0000-0000BA580000}"/>
    <cellStyle name="Normal 3 2 2 2 3 2 6 3 2" xfId="22631" xr:uid="{00000000-0005-0000-0000-0000BB580000}"/>
    <cellStyle name="Normal 3 2 2 2 3 2 6 4" xfId="22632" xr:uid="{00000000-0005-0000-0000-0000BC580000}"/>
    <cellStyle name="Normal 3 2 2 2 3 2 6 5" xfId="22633" xr:uid="{00000000-0005-0000-0000-0000BD580000}"/>
    <cellStyle name="Normal 3 2 2 2 3 2 6 6" xfId="22634" xr:uid="{00000000-0005-0000-0000-0000BE580000}"/>
    <cellStyle name="Normal 3 2 2 2 3 2 7" xfId="22635" xr:uid="{00000000-0005-0000-0000-0000BF580000}"/>
    <cellStyle name="Normal 3 2 2 2 3 2 7 2" xfId="22636" xr:uid="{00000000-0005-0000-0000-0000C0580000}"/>
    <cellStyle name="Normal 3 2 2 2 3 2 7 3" xfId="22637" xr:uid="{00000000-0005-0000-0000-0000C1580000}"/>
    <cellStyle name="Normal 3 2 2 2 3 2 8" xfId="22638" xr:uid="{00000000-0005-0000-0000-0000C2580000}"/>
    <cellStyle name="Normal 3 2 2 2 3 2 8 2" xfId="22639" xr:uid="{00000000-0005-0000-0000-0000C3580000}"/>
    <cellStyle name="Normal 3 2 2 2 3 2 9" xfId="22640" xr:uid="{00000000-0005-0000-0000-0000C4580000}"/>
    <cellStyle name="Normal 3 2 2 2 3 2 9 2" xfId="22641" xr:uid="{00000000-0005-0000-0000-0000C5580000}"/>
    <cellStyle name="Normal 3 2 2 2 3 3" xfId="22642" xr:uid="{00000000-0005-0000-0000-0000C6580000}"/>
    <cellStyle name="Normal 3 2 2 2 3 3 10" xfId="22643" xr:uid="{00000000-0005-0000-0000-0000C7580000}"/>
    <cellStyle name="Normal 3 2 2 2 3 3 11" xfId="22644" xr:uid="{00000000-0005-0000-0000-0000C8580000}"/>
    <cellStyle name="Normal 3 2 2 2 3 3 2" xfId="22645" xr:uid="{00000000-0005-0000-0000-0000C9580000}"/>
    <cellStyle name="Normal 3 2 2 2 3 3 2 2" xfId="22646" xr:uid="{00000000-0005-0000-0000-0000CA580000}"/>
    <cellStyle name="Normal 3 2 2 2 3 3 2 2 2" xfId="22647" xr:uid="{00000000-0005-0000-0000-0000CB580000}"/>
    <cellStyle name="Normal 3 2 2 2 3 3 2 2 2 2" xfId="22648" xr:uid="{00000000-0005-0000-0000-0000CC580000}"/>
    <cellStyle name="Normal 3 2 2 2 3 3 2 2 3" xfId="22649" xr:uid="{00000000-0005-0000-0000-0000CD580000}"/>
    <cellStyle name="Normal 3 2 2 2 3 3 2 2 4" xfId="22650" xr:uid="{00000000-0005-0000-0000-0000CE580000}"/>
    <cellStyle name="Normal 3 2 2 2 3 3 2 3" xfId="22651" xr:uid="{00000000-0005-0000-0000-0000CF580000}"/>
    <cellStyle name="Normal 3 2 2 2 3 3 2 3 2" xfId="22652" xr:uid="{00000000-0005-0000-0000-0000D0580000}"/>
    <cellStyle name="Normal 3 2 2 2 3 3 2 3 2 2" xfId="22653" xr:uid="{00000000-0005-0000-0000-0000D1580000}"/>
    <cellStyle name="Normal 3 2 2 2 3 3 2 3 3" xfId="22654" xr:uid="{00000000-0005-0000-0000-0000D2580000}"/>
    <cellStyle name="Normal 3 2 2 2 3 3 2 4" xfId="22655" xr:uid="{00000000-0005-0000-0000-0000D3580000}"/>
    <cellStyle name="Normal 3 2 2 2 3 3 2 4 2" xfId="22656" xr:uid="{00000000-0005-0000-0000-0000D4580000}"/>
    <cellStyle name="Normal 3 2 2 2 3 3 2 4 2 2" xfId="22657" xr:uid="{00000000-0005-0000-0000-0000D5580000}"/>
    <cellStyle name="Normal 3 2 2 2 3 3 2 4 3" xfId="22658" xr:uid="{00000000-0005-0000-0000-0000D6580000}"/>
    <cellStyle name="Normal 3 2 2 2 3 3 2 5" xfId="22659" xr:uid="{00000000-0005-0000-0000-0000D7580000}"/>
    <cellStyle name="Normal 3 2 2 2 3 3 2 5 2" xfId="22660" xr:uid="{00000000-0005-0000-0000-0000D8580000}"/>
    <cellStyle name="Normal 3 2 2 2 3 3 2 6" xfId="22661" xr:uid="{00000000-0005-0000-0000-0000D9580000}"/>
    <cellStyle name="Normal 3 2 2 2 3 3 2 7" xfId="22662" xr:uid="{00000000-0005-0000-0000-0000DA580000}"/>
    <cellStyle name="Normal 3 2 2 2 3 3 3" xfId="22663" xr:uid="{00000000-0005-0000-0000-0000DB580000}"/>
    <cellStyle name="Normal 3 2 2 2 3 3 3 2" xfId="22664" xr:uid="{00000000-0005-0000-0000-0000DC580000}"/>
    <cellStyle name="Normal 3 2 2 2 3 3 3 2 2" xfId="22665" xr:uid="{00000000-0005-0000-0000-0000DD580000}"/>
    <cellStyle name="Normal 3 2 2 2 3 3 3 2 2 2" xfId="22666" xr:uid="{00000000-0005-0000-0000-0000DE580000}"/>
    <cellStyle name="Normal 3 2 2 2 3 3 3 2 3" xfId="22667" xr:uid="{00000000-0005-0000-0000-0000DF580000}"/>
    <cellStyle name="Normal 3 2 2 2 3 3 3 3" xfId="22668" xr:uid="{00000000-0005-0000-0000-0000E0580000}"/>
    <cellStyle name="Normal 3 2 2 2 3 3 3 3 2" xfId="22669" xr:uid="{00000000-0005-0000-0000-0000E1580000}"/>
    <cellStyle name="Normal 3 2 2 2 3 3 3 3 2 2" xfId="22670" xr:uid="{00000000-0005-0000-0000-0000E2580000}"/>
    <cellStyle name="Normal 3 2 2 2 3 3 3 3 3" xfId="22671" xr:uid="{00000000-0005-0000-0000-0000E3580000}"/>
    <cellStyle name="Normal 3 2 2 2 3 3 3 4" xfId="22672" xr:uid="{00000000-0005-0000-0000-0000E4580000}"/>
    <cellStyle name="Normal 3 2 2 2 3 3 3 4 2" xfId="22673" xr:uid="{00000000-0005-0000-0000-0000E5580000}"/>
    <cellStyle name="Normal 3 2 2 2 3 3 3 4 3" xfId="22674" xr:uid="{00000000-0005-0000-0000-0000E6580000}"/>
    <cellStyle name="Normal 3 2 2 2 3 3 3 5" xfId="22675" xr:uid="{00000000-0005-0000-0000-0000E7580000}"/>
    <cellStyle name="Normal 3 2 2 2 3 3 3 6" xfId="22676" xr:uid="{00000000-0005-0000-0000-0000E8580000}"/>
    <cellStyle name="Normal 3 2 2 2 3 3 3 7" xfId="22677" xr:uid="{00000000-0005-0000-0000-0000E9580000}"/>
    <cellStyle name="Normal 3 2 2 2 3 3 4" xfId="22678" xr:uid="{00000000-0005-0000-0000-0000EA580000}"/>
    <cellStyle name="Normal 3 2 2 2 3 3 4 2" xfId="22679" xr:uid="{00000000-0005-0000-0000-0000EB580000}"/>
    <cellStyle name="Normal 3 2 2 2 3 3 4 2 2" xfId="22680" xr:uid="{00000000-0005-0000-0000-0000EC580000}"/>
    <cellStyle name="Normal 3 2 2 2 3 3 4 2 3" xfId="22681" xr:uid="{00000000-0005-0000-0000-0000ED580000}"/>
    <cellStyle name="Normal 3 2 2 2 3 3 4 3" xfId="22682" xr:uid="{00000000-0005-0000-0000-0000EE580000}"/>
    <cellStyle name="Normal 3 2 2 2 3 3 4 3 2" xfId="22683" xr:uid="{00000000-0005-0000-0000-0000EF580000}"/>
    <cellStyle name="Normal 3 2 2 2 3 3 4 3 3" xfId="22684" xr:uid="{00000000-0005-0000-0000-0000F0580000}"/>
    <cellStyle name="Normal 3 2 2 2 3 3 4 4" xfId="22685" xr:uid="{00000000-0005-0000-0000-0000F1580000}"/>
    <cellStyle name="Normal 3 2 2 2 3 3 4 4 2" xfId="22686" xr:uid="{00000000-0005-0000-0000-0000F2580000}"/>
    <cellStyle name="Normal 3 2 2 2 3 3 4 5" xfId="22687" xr:uid="{00000000-0005-0000-0000-0000F3580000}"/>
    <cellStyle name="Normal 3 2 2 2 3 3 4 6" xfId="22688" xr:uid="{00000000-0005-0000-0000-0000F4580000}"/>
    <cellStyle name="Normal 3 2 2 2 3 3 4 7" xfId="22689" xr:uid="{00000000-0005-0000-0000-0000F5580000}"/>
    <cellStyle name="Normal 3 2 2 2 3 3 5" xfId="22690" xr:uid="{00000000-0005-0000-0000-0000F6580000}"/>
    <cellStyle name="Normal 3 2 2 2 3 3 5 2" xfId="22691" xr:uid="{00000000-0005-0000-0000-0000F7580000}"/>
    <cellStyle name="Normal 3 2 2 2 3 3 5 2 2" xfId="22692" xr:uid="{00000000-0005-0000-0000-0000F8580000}"/>
    <cellStyle name="Normal 3 2 2 2 3 3 5 2 3" xfId="22693" xr:uid="{00000000-0005-0000-0000-0000F9580000}"/>
    <cellStyle name="Normal 3 2 2 2 3 3 5 3" xfId="22694" xr:uid="{00000000-0005-0000-0000-0000FA580000}"/>
    <cellStyle name="Normal 3 2 2 2 3 3 5 3 2" xfId="22695" xr:uid="{00000000-0005-0000-0000-0000FB580000}"/>
    <cellStyle name="Normal 3 2 2 2 3 3 5 4" xfId="22696" xr:uid="{00000000-0005-0000-0000-0000FC580000}"/>
    <cellStyle name="Normal 3 2 2 2 3 3 5 5" xfId="22697" xr:uid="{00000000-0005-0000-0000-0000FD580000}"/>
    <cellStyle name="Normal 3 2 2 2 3 3 5 6" xfId="22698" xr:uid="{00000000-0005-0000-0000-0000FE580000}"/>
    <cellStyle name="Normal 3 2 2 2 3 3 6" xfId="22699" xr:uid="{00000000-0005-0000-0000-0000FF580000}"/>
    <cellStyle name="Normal 3 2 2 2 3 3 6 2" xfId="22700" xr:uid="{00000000-0005-0000-0000-000000590000}"/>
    <cellStyle name="Normal 3 2 2 2 3 3 6 2 2" xfId="22701" xr:uid="{00000000-0005-0000-0000-000001590000}"/>
    <cellStyle name="Normal 3 2 2 2 3 3 6 3" xfId="22702" xr:uid="{00000000-0005-0000-0000-000002590000}"/>
    <cellStyle name="Normal 3 2 2 2 3 3 7" xfId="22703" xr:uid="{00000000-0005-0000-0000-000003590000}"/>
    <cellStyle name="Normal 3 2 2 2 3 3 7 2" xfId="22704" xr:uid="{00000000-0005-0000-0000-000004590000}"/>
    <cellStyle name="Normal 3 2 2 2 3 3 7 3" xfId="22705" xr:uid="{00000000-0005-0000-0000-000005590000}"/>
    <cellStyle name="Normal 3 2 2 2 3 3 8" xfId="22706" xr:uid="{00000000-0005-0000-0000-000006590000}"/>
    <cellStyle name="Normal 3 2 2 2 3 3 8 2" xfId="22707" xr:uid="{00000000-0005-0000-0000-000007590000}"/>
    <cellStyle name="Normal 3 2 2 2 3 3 9" xfId="22708" xr:uid="{00000000-0005-0000-0000-000008590000}"/>
    <cellStyle name="Normal 3 2 2 2 3 4" xfId="22709" xr:uid="{00000000-0005-0000-0000-000009590000}"/>
    <cellStyle name="Normal 3 2 2 2 3 4 10" xfId="22710" xr:uid="{00000000-0005-0000-0000-00000A590000}"/>
    <cellStyle name="Normal 3 2 2 2 3 4 11" xfId="22711" xr:uid="{00000000-0005-0000-0000-00000B590000}"/>
    <cellStyle name="Normal 3 2 2 2 3 4 2" xfId="22712" xr:uid="{00000000-0005-0000-0000-00000C590000}"/>
    <cellStyle name="Normal 3 2 2 2 3 4 2 2" xfId="22713" xr:uid="{00000000-0005-0000-0000-00000D590000}"/>
    <cellStyle name="Normal 3 2 2 2 3 4 2 2 2" xfId="22714" xr:uid="{00000000-0005-0000-0000-00000E590000}"/>
    <cellStyle name="Normal 3 2 2 2 3 4 2 2 2 2" xfId="22715" xr:uid="{00000000-0005-0000-0000-00000F590000}"/>
    <cellStyle name="Normal 3 2 2 2 3 4 2 2 3" xfId="22716" xr:uid="{00000000-0005-0000-0000-000010590000}"/>
    <cellStyle name="Normal 3 2 2 2 3 4 2 3" xfId="22717" xr:uid="{00000000-0005-0000-0000-000011590000}"/>
    <cellStyle name="Normal 3 2 2 2 3 4 2 3 2" xfId="22718" xr:uid="{00000000-0005-0000-0000-000012590000}"/>
    <cellStyle name="Normal 3 2 2 2 3 4 2 3 2 2" xfId="22719" xr:uid="{00000000-0005-0000-0000-000013590000}"/>
    <cellStyle name="Normal 3 2 2 2 3 4 2 3 3" xfId="22720" xr:uid="{00000000-0005-0000-0000-000014590000}"/>
    <cellStyle name="Normal 3 2 2 2 3 4 2 4" xfId="22721" xr:uid="{00000000-0005-0000-0000-000015590000}"/>
    <cellStyle name="Normal 3 2 2 2 3 4 2 4 2" xfId="22722" xr:uid="{00000000-0005-0000-0000-000016590000}"/>
    <cellStyle name="Normal 3 2 2 2 3 4 2 4 3" xfId="22723" xr:uid="{00000000-0005-0000-0000-000017590000}"/>
    <cellStyle name="Normal 3 2 2 2 3 4 2 5" xfId="22724" xr:uid="{00000000-0005-0000-0000-000018590000}"/>
    <cellStyle name="Normal 3 2 2 2 3 4 2 6" xfId="22725" xr:uid="{00000000-0005-0000-0000-000019590000}"/>
    <cellStyle name="Normal 3 2 2 2 3 4 2 7" xfId="22726" xr:uid="{00000000-0005-0000-0000-00001A590000}"/>
    <cellStyle name="Normal 3 2 2 2 3 4 3" xfId="22727" xr:uid="{00000000-0005-0000-0000-00001B590000}"/>
    <cellStyle name="Normal 3 2 2 2 3 4 3 2" xfId="22728" xr:uid="{00000000-0005-0000-0000-00001C590000}"/>
    <cellStyle name="Normal 3 2 2 2 3 4 3 2 2" xfId="22729" xr:uid="{00000000-0005-0000-0000-00001D590000}"/>
    <cellStyle name="Normal 3 2 2 2 3 4 3 2 3" xfId="22730" xr:uid="{00000000-0005-0000-0000-00001E590000}"/>
    <cellStyle name="Normal 3 2 2 2 3 4 3 3" xfId="22731" xr:uid="{00000000-0005-0000-0000-00001F590000}"/>
    <cellStyle name="Normal 3 2 2 2 3 4 3 3 2" xfId="22732" xr:uid="{00000000-0005-0000-0000-000020590000}"/>
    <cellStyle name="Normal 3 2 2 2 3 4 3 3 3" xfId="22733" xr:uid="{00000000-0005-0000-0000-000021590000}"/>
    <cellStyle name="Normal 3 2 2 2 3 4 3 4" xfId="22734" xr:uid="{00000000-0005-0000-0000-000022590000}"/>
    <cellStyle name="Normal 3 2 2 2 3 4 3 4 2" xfId="22735" xr:uid="{00000000-0005-0000-0000-000023590000}"/>
    <cellStyle name="Normal 3 2 2 2 3 4 3 5" xfId="22736" xr:uid="{00000000-0005-0000-0000-000024590000}"/>
    <cellStyle name="Normal 3 2 2 2 3 4 3 6" xfId="22737" xr:uid="{00000000-0005-0000-0000-000025590000}"/>
    <cellStyle name="Normal 3 2 2 2 3 4 3 7" xfId="22738" xr:uid="{00000000-0005-0000-0000-000026590000}"/>
    <cellStyle name="Normal 3 2 2 2 3 4 4" xfId="22739" xr:uid="{00000000-0005-0000-0000-000027590000}"/>
    <cellStyle name="Normal 3 2 2 2 3 4 4 2" xfId="22740" xr:uid="{00000000-0005-0000-0000-000028590000}"/>
    <cellStyle name="Normal 3 2 2 2 3 4 4 2 2" xfId="22741" xr:uid="{00000000-0005-0000-0000-000029590000}"/>
    <cellStyle name="Normal 3 2 2 2 3 4 4 2 3" xfId="22742" xr:uid="{00000000-0005-0000-0000-00002A590000}"/>
    <cellStyle name="Normal 3 2 2 2 3 4 4 3" xfId="22743" xr:uid="{00000000-0005-0000-0000-00002B590000}"/>
    <cellStyle name="Normal 3 2 2 2 3 4 4 3 2" xfId="22744" xr:uid="{00000000-0005-0000-0000-00002C590000}"/>
    <cellStyle name="Normal 3 2 2 2 3 4 4 4" xfId="22745" xr:uid="{00000000-0005-0000-0000-00002D590000}"/>
    <cellStyle name="Normal 3 2 2 2 3 4 4 4 2" xfId="22746" xr:uid="{00000000-0005-0000-0000-00002E590000}"/>
    <cellStyle name="Normal 3 2 2 2 3 4 4 5" xfId="22747" xr:uid="{00000000-0005-0000-0000-00002F590000}"/>
    <cellStyle name="Normal 3 2 2 2 3 4 4 6" xfId="22748" xr:uid="{00000000-0005-0000-0000-000030590000}"/>
    <cellStyle name="Normal 3 2 2 2 3 4 4 7" xfId="22749" xr:uid="{00000000-0005-0000-0000-000031590000}"/>
    <cellStyle name="Normal 3 2 2 2 3 4 5" xfId="22750" xr:uid="{00000000-0005-0000-0000-000032590000}"/>
    <cellStyle name="Normal 3 2 2 2 3 4 5 2" xfId="22751" xr:uid="{00000000-0005-0000-0000-000033590000}"/>
    <cellStyle name="Normal 3 2 2 2 3 4 5 2 2" xfId="22752" xr:uid="{00000000-0005-0000-0000-000034590000}"/>
    <cellStyle name="Normal 3 2 2 2 3 4 5 2 3" xfId="22753" xr:uid="{00000000-0005-0000-0000-000035590000}"/>
    <cellStyle name="Normal 3 2 2 2 3 4 5 3" xfId="22754" xr:uid="{00000000-0005-0000-0000-000036590000}"/>
    <cellStyle name="Normal 3 2 2 2 3 4 5 3 2" xfId="22755" xr:uid="{00000000-0005-0000-0000-000037590000}"/>
    <cellStyle name="Normal 3 2 2 2 3 4 5 4" xfId="22756" xr:uid="{00000000-0005-0000-0000-000038590000}"/>
    <cellStyle name="Normal 3 2 2 2 3 4 5 5" xfId="22757" xr:uid="{00000000-0005-0000-0000-000039590000}"/>
    <cellStyle name="Normal 3 2 2 2 3 4 5 6" xfId="22758" xr:uid="{00000000-0005-0000-0000-00003A590000}"/>
    <cellStyle name="Normal 3 2 2 2 3 4 6" xfId="22759" xr:uid="{00000000-0005-0000-0000-00003B590000}"/>
    <cellStyle name="Normal 3 2 2 2 3 4 6 2" xfId="22760" xr:uid="{00000000-0005-0000-0000-00003C590000}"/>
    <cellStyle name="Normal 3 2 2 2 3 4 6 3" xfId="22761" xr:uid="{00000000-0005-0000-0000-00003D590000}"/>
    <cellStyle name="Normal 3 2 2 2 3 4 7" xfId="22762" xr:uid="{00000000-0005-0000-0000-00003E590000}"/>
    <cellStyle name="Normal 3 2 2 2 3 4 7 2" xfId="22763" xr:uid="{00000000-0005-0000-0000-00003F590000}"/>
    <cellStyle name="Normal 3 2 2 2 3 4 8" xfId="22764" xr:uid="{00000000-0005-0000-0000-000040590000}"/>
    <cellStyle name="Normal 3 2 2 2 3 4 8 2" xfId="22765" xr:uid="{00000000-0005-0000-0000-000041590000}"/>
    <cellStyle name="Normal 3 2 2 2 3 4 9" xfId="22766" xr:uid="{00000000-0005-0000-0000-000042590000}"/>
    <cellStyle name="Normal 3 2 2 2 3 5" xfId="22767" xr:uid="{00000000-0005-0000-0000-000043590000}"/>
    <cellStyle name="Normal 3 2 2 2 3 5 2" xfId="22768" xr:uid="{00000000-0005-0000-0000-000044590000}"/>
    <cellStyle name="Normal 3 2 2 2 3 5 2 2" xfId="22769" xr:uid="{00000000-0005-0000-0000-000045590000}"/>
    <cellStyle name="Normal 3 2 2 2 3 5 2 2 2" xfId="22770" xr:uid="{00000000-0005-0000-0000-000046590000}"/>
    <cellStyle name="Normal 3 2 2 2 3 5 2 3" xfId="22771" xr:uid="{00000000-0005-0000-0000-000047590000}"/>
    <cellStyle name="Normal 3 2 2 2 3 5 3" xfId="22772" xr:uid="{00000000-0005-0000-0000-000048590000}"/>
    <cellStyle name="Normal 3 2 2 2 3 5 3 2" xfId="22773" xr:uid="{00000000-0005-0000-0000-000049590000}"/>
    <cellStyle name="Normal 3 2 2 2 3 5 3 2 2" xfId="22774" xr:uid="{00000000-0005-0000-0000-00004A590000}"/>
    <cellStyle name="Normal 3 2 2 2 3 5 3 3" xfId="22775" xr:uid="{00000000-0005-0000-0000-00004B590000}"/>
    <cellStyle name="Normal 3 2 2 2 3 5 4" xfId="22776" xr:uid="{00000000-0005-0000-0000-00004C590000}"/>
    <cellStyle name="Normal 3 2 2 2 3 5 4 2" xfId="22777" xr:uid="{00000000-0005-0000-0000-00004D590000}"/>
    <cellStyle name="Normal 3 2 2 2 3 5 4 3" xfId="22778" xr:uid="{00000000-0005-0000-0000-00004E590000}"/>
    <cellStyle name="Normal 3 2 2 2 3 5 5" xfId="22779" xr:uid="{00000000-0005-0000-0000-00004F590000}"/>
    <cellStyle name="Normal 3 2 2 2 3 5 6" xfId="22780" xr:uid="{00000000-0005-0000-0000-000050590000}"/>
    <cellStyle name="Normal 3 2 2 2 3 5 7" xfId="22781" xr:uid="{00000000-0005-0000-0000-000051590000}"/>
    <cellStyle name="Normal 3 2 2 2 3 6" xfId="22782" xr:uid="{00000000-0005-0000-0000-000052590000}"/>
    <cellStyle name="Normal 3 2 2 2 3 6 2" xfId="22783" xr:uid="{00000000-0005-0000-0000-000053590000}"/>
    <cellStyle name="Normal 3 2 2 2 3 6 2 2" xfId="22784" xr:uid="{00000000-0005-0000-0000-000054590000}"/>
    <cellStyle name="Normal 3 2 2 2 3 6 2 2 2" xfId="22785" xr:uid="{00000000-0005-0000-0000-000055590000}"/>
    <cellStyle name="Normal 3 2 2 2 3 6 2 3" xfId="22786" xr:uid="{00000000-0005-0000-0000-000056590000}"/>
    <cellStyle name="Normal 3 2 2 2 3 6 3" xfId="22787" xr:uid="{00000000-0005-0000-0000-000057590000}"/>
    <cellStyle name="Normal 3 2 2 2 3 6 3 2" xfId="22788" xr:uid="{00000000-0005-0000-0000-000058590000}"/>
    <cellStyle name="Normal 3 2 2 2 3 6 3 2 2" xfId="22789" xr:uid="{00000000-0005-0000-0000-000059590000}"/>
    <cellStyle name="Normal 3 2 2 2 3 6 3 3" xfId="22790" xr:uid="{00000000-0005-0000-0000-00005A590000}"/>
    <cellStyle name="Normal 3 2 2 2 3 6 4" xfId="22791" xr:uid="{00000000-0005-0000-0000-00005B590000}"/>
    <cellStyle name="Normal 3 2 2 2 3 6 4 2" xfId="22792" xr:uid="{00000000-0005-0000-0000-00005C590000}"/>
    <cellStyle name="Normal 3 2 2 2 3 6 4 3" xfId="22793" xr:uid="{00000000-0005-0000-0000-00005D590000}"/>
    <cellStyle name="Normal 3 2 2 2 3 6 5" xfId="22794" xr:uid="{00000000-0005-0000-0000-00005E590000}"/>
    <cellStyle name="Normal 3 2 2 2 3 6 6" xfId="22795" xr:uid="{00000000-0005-0000-0000-00005F590000}"/>
    <cellStyle name="Normal 3 2 2 2 3 6 7" xfId="22796" xr:uid="{00000000-0005-0000-0000-000060590000}"/>
    <cellStyle name="Normal 3 2 2 2 3 7" xfId="22797" xr:uid="{00000000-0005-0000-0000-000061590000}"/>
    <cellStyle name="Normal 3 2 2 2 3 7 2" xfId="22798" xr:uid="{00000000-0005-0000-0000-000062590000}"/>
    <cellStyle name="Normal 3 2 2 2 3 7 2 2" xfId="22799" xr:uid="{00000000-0005-0000-0000-000063590000}"/>
    <cellStyle name="Normal 3 2 2 2 3 7 2 3" xfId="22800" xr:uid="{00000000-0005-0000-0000-000064590000}"/>
    <cellStyle name="Normal 3 2 2 2 3 7 3" xfId="22801" xr:uid="{00000000-0005-0000-0000-000065590000}"/>
    <cellStyle name="Normal 3 2 2 2 3 7 3 2" xfId="22802" xr:uid="{00000000-0005-0000-0000-000066590000}"/>
    <cellStyle name="Normal 3 2 2 2 3 7 3 3" xfId="22803" xr:uid="{00000000-0005-0000-0000-000067590000}"/>
    <cellStyle name="Normal 3 2 2 2 3 7 4" xfId="22804" xr:uid="{00000000-0005-0000-0000-000068590000}"/>
    <cellStyle name="Normal 3 2 2 2 3 7 4 2" xfId="22805" xr:uid="{00000000-0005-0000-0000-000069590000}"/>
    <cellStyle name="Normal 3 2 2 2 3 7 5" xfId="22806" xr:uid="{00000000-0005-0000-0000-00006A590000}"/>
    <cellStyle name="Normal 3 2 2 2 3 7 6" xfId="22807" xr:uid="{00000000-0005-0000-0000-00006B590000}"/>
    <cellStyle name="Normal 3 2 2 2 3 7 7" xfId="22808" xr:uid="{00000000-0005-0000-0000-00006C590000}"/>
    <cellStyle name="Normal 3 2 2 2 3 8" xfId="22809" xr:uid="{00000000-0005-0000-0000-00006D590000}"/>
    <cellStyle name="Normal 3 2 2 2 3 8 2" xfId="22810" xr:uid="{00000000-0005-0000-0000-00006E590000}"/>
    <cellStyle name="Normal 3 2 2 2 3 8 2 2" xfId="22811" xr:uid="{00000000-0005-0000-0000-00006F590000}"/>
    <cellStyle name="Normal 3 2 2 2 3 8 2 3" xfId="22812" xr:uid="{00000000-0005-0000-0000-000070590000}"/>
    <cellStyle name="Normal 3 2 2 2 3 8 3" xfId="22813" xr:uid="{00000000-0005-0000-0000-000071590000}"/>
    <cellStyle name="Normal 3 2 2 2 3 8 3 2" xfId="22814" xr:uid="{00000000-0005-0000-0000-000072590000}"/>
    <cellStyle name="Normal 3 2 2 2 3 8 4" xfId="22815" xr:uid="{00000000-0005-0000-0000-000073590000}"/>
    <cellStyle name="Normal 3 2 2 2 3 8 5" xfId="22816" xr:uid="{00000000-0005-0000-0000-000074590000}"/>
    <cellStyle name="Normal 3 2 2 2 3 8 6" xfId="22817" xr:uid="{00000000-0005-0000-0000-000075590000}"/>
    <cellStyle name="Normal 3 2 2 2 3 9" xfId="22818" xr:uid="{00000000-0005-0000-0000-000076590000}"/>
    <cellStyle name="Normal 3 2 2 2 3 9 2" xfId="22819" xr:uid="{00000000-0005-0000-0000-000077590000}"/>
    <cellStyle name="Normal 3 2 2 2 3 9 2 2" xfId="22820" xr:uid="{00000000-0005-0000-0000-000078590000}"/>
    <cellStyle name="Normal 3 2 2 2 3 9 3" xfId="22821" xr:uid="{00000000-0005-0000-0000-000079590000}"/>
    <cellStyle name="Normal 3 2 2 2 4" xfId="22822" xr:uid="{00000000-0005-0000-0000-00007A590000}"/>
    <cellStyle name="Normal 3 2 2 2 4 10" xfId="22823" xr:uid="{00000000-0005-0000-0000-00007B590000}"/>
    <cellStyle name="Normal 3 2 2 2 4 10 2" xfId="22824" xr:uid="{00000000-0005-0000-0000-00007C590000}"/>
    <cellStyle name="Normal 3 2 2 2 4 11" xfId="22825" xr:uid="{00000000-0005-0000-0000-00007D590000}"/>
    <cellStyle name="Normal 3 2 2 2 4 11 2" xfId="22826" xr:uid="{00000000-0005-0000-0000-00007E590000}"/>
    <cellStyle name="Normal 3 2 2 2 4 12" xfId="22827" xr:uid="{00000000-0005-0000-0000-00007F590000}"/>
    <cellStyle name="Normal 3 2 2 2 4 13" xfId="22828" xr:uid="{00000000-0005-0000-0000-000080590000}"/>
    <cellStyle name="Normal 3 2 2 2 4 14" xfId="22829" xr:uid="{00000000-0005-0000-0000-000081590000}"/>
    <cellStyle name="Normal 3 2 2 2 4 2" xfId="22830" xr:uid="{00000000-0005-0000-0000-000082590000}"/>
    <cellStyle name="Normal 3 2 2 2 4 2 10" xfId="22831" xr:uid="{00000000-0005-0000-0000-000083590000}"/>
    <cellStyle name="Normal 3 2 2 2 4 2 11" xfId="22832" xr:uid="{00000000-0005-0000-0000-000084590000}"/>
    <cellStyle name="Normal 3 2 2 2 4 2 12" xfId="22833" xr:uid="{00000000-0005-0000-0000-000085590000}"/>
    <cellStyle name="Normal 3 2 2 2 4 2 2" xfId="22834" xr:uid="{00000000-0005-0000-0000-000086590000}"/>
    <cellStyle name="Normal 3 2 2 2 4 2 2 2" xfId="22835" xr:uid="{00000000-0005-0000-0000-000087590000}"/>
    <cellStyle name="Normal 3 2 2 2 4 2 2 2 2" xfId="22836" xr:uid="{00000000-0005-0000-0000-000088590000}"/>
    <cellStyle name="Normal 3 2 2 2 4 2 2 2 2 2" xfId="22837" xr:uid="{00000000-0005-0000-0000-000089590000}"/>
    <cellStyle name="Normal 3 2 2 2 4 2 2 2 3" xfId="22838" xr:uid="{00000000-0005-0000-0000-00008A590000}"/>
    <cellStyle name="Normal 3 2 2 2 4 2 2 2 4" xfId="22839" xr:uid="{00000000-0005-0000-0000-00008B590000}"/>
    <cellStyle name="Normal 3 2 2 2 4 2 2 3" xfId="22840" xr:uid="{00000000-0005-0000-0000-00008C590000}"/>
    <cellStyle name="Normal 3 2 2 2 4 2 2 3 2" xfId="22841" xr:uid="{00000000-0005-0000-0000-00008D590000}"/>
    <cellStyle name="Normal 3 2 2 2 4 2 2 3 2 2" xfId="22842" xr:uid="{00000000-0005-0000-0000-00008E590000}"/>
    <cellStyle name="Normal 3 2 2 2 4 2 2 3 3" xfId="22843" xr:uid="{00000000-0005-0000-0000-00008F590000}"/>
    <cellStyle name="Normal 3 2 2 2 4 2 2 4" xfId="22844" xr:uid="{00000000-0005-0000-0000-000090590000}"/>
    <cellStyle name="Normal 3 2 2 2 4 2 2 4 2" xfId="22845" xr:uid="{00000000-0005-0000-0000-000091590000}"/>
    <cellStyle name="Normal 3 2 2 2 4 2 2 4 2 2" xfId="22846" xr:uid="{00000000-0005-0000-0000-000092590000}"/>
    <cellStyle name="Normal 3 2 2 2 4 2 2 4 3" xfId="22847" xr:uid="{00000000-0005-0000-0000-000093590000}"/>
    <cellStyle name="Normal 3 2 2 2 4 2 2 5" xfId="22848" xr:uid="{00000000-0005-0000-0000-000094590000}"/>
    <cellStyle name="Normal 3 2 2 2 4 2 2 5 2" xfId="22849" xr:uid="{00000000-0005-0000-0000-000095590000}"/>
    <cellStyle name="Normal 3 2 2 2 4 2 2 6" xfId="22850" xr:uid="{00000000-0005-0000-0000-000096590000}"/>
    <cellStyle name="Normal 3 2 2 2 4 2 2 7" xfId="22851" xr:uid="{00000000-0005-0000-0000-000097590000}"/>
    <cellStyle name="Normal 3 2 2 2 4 2 3" xfId="22852" xr:uid="{00000000-0005-0000-0000-000098590000}"/>
    <cellStyle name="Normal 3 2 2 2 4 2 3 2" xfId="22853" xr:uid="{00000000-0005-0000-0000-000099590000}"/>
    <cellStyle name="Normal 3 2 2 2 4 2 3 2 2" xfId="22854" xr:uid="{00000000-0005-0000-0000-00009A590000}"/>
    <cellStyle name="Normal 3 2 2 2 4 2 3 2 2 2" xfId="22855" xr:uid="{00000000-0005-0000-0000-00009B590000}"/>
    <cellStyle name="Normal 3 2 2 2 4 2 3 2 3" xfId="22856" xr:uid="{00000000-0005-0000-0000-00009C590000}"/>
    <cellStyle name="Normal 3 2 2 2 4 2 3 3" xfId="22857" xr:uid="{00000000-0005-0000-0000-00009D590000}"/>
    <cellStyle name="Normal 3 2 2 2 4 2 3 3 2" xfId="22858" xr:uid="{00000000-0005-0000-0000-00009E590000}"/>
    <cellStyle name="Normal 3 2 2 2 4 2 3 3 2 2" xfId="22859" xr:uid="{00000000-0005-0000-0000-00009F590000}"/>
    <cellStyle name="Normal 3 2 2 2 4 2 3 3 3" xfId="22860" xr:uid="{00000000-0005-0000-0000-0000A0590000}"/>
    <cellStyle name="Normal 3 2 2 2 4 2 3 4" xfId="22861" xr:uid="{00000000-0005-0000-0000-0000A1590000}"/>
    <cellStyle name="Normal 3 2 2 2 4 2 3 4 2" xfId="22862" xr:uid="{00000000-0005-0000-0000-0000A2590000}"/>
    <cellStyle name="Normal 3 2 2 2 4 2 3 4 3" xfId="22863" xr:uid="{00000000-0005-0000-0000-0000A3590000}"/>
    <cellStyle name="Normal 3 2 2 2 4 2 3 5" xfId="22864" xr:uid="{00000000-0005-0000-0000-0000A4590000}"/>
    <cellStyle name="Normal 3 2 2 2 4 2 3 6" xfId="22865" xr:uid="{00000000-0005-0000-0000-0000A5590000}"/>
    <cellStyle name="Normal 3 2 2 2 4 2 3 7" xfId="22866" xr:uid="{00000000-0005-0000-0000-0000A6590000}"/>
    <cellStyle name="Normal 3 2 2 2 4 2 4" xfId="22867" xr:uid="{00000000-0005-0000-0000-0000A7590000}"/>
    <cellStyle name="Normal 3 2 2 2 4 2 4 2" xfId="22868" xr:uid="{00000000-0005-0000-0000-0000A8590000}"/>
    <cellStyle name="Normal 3 2 2 2 4 2 4 2 2" xfId="22869" xr:uid="{00000000-0005-0000-0000-0000A9590000}"/>
    <cellStyle name="Normal 3 2 2 2 4 2 4 2 3" xfId="22870" xr:uid="{00000000-0005-0000-0000-0000AA590000}"/>
    <cellStyle name="Normal 3 2 2 2 4 2 4 3" xfId="22871" xr:uid="{00000000-0005-0000-0000-0000AB590000}"/>
    <cellStyle name="Normal 3 2 2 2 4 2 4 3 2" xfId="22872" xr:uid="{00000000-0005-0000-0000-0000AC590000}"/>
    <cellStyle name="Normal 3 2 2 2 4 2 4 3 3" xfId="22873" xr:uid="{00000000-0005-0000-0000-0000AD590000}"/>
    <cellStyle name="Normal 3 2 2 2 4 2 4 4" xfId="22874" xr:uid="{00000000-0005-0000-0000-0000AE590000}"/>
    <cellStyle name="Normal 3 2 2 2 4 2 4 4 2" xfId="22875" xr:uid="{00000000-0005-0000-0000-0000AF590000}"/>
    <cellStyle name="Normal 3 2 2 2 4 2 4 5" xfId="22876" xr:uid="{00000000-0005-0000-0000-0000B0590000}"/>
    <cellStyle name="Normal 3 2 2 2 4 2 4 6" xfId="22877" xr:uid="{00000000-0005-0000-0000-0000B1590000}"/>
    <cellStyle name="Normal 3 2 2 2 4 2 4 7" xfId="22878" xr:uid="{00000000-0005-0000-0000-0000B2590000}"/>
    <cellStyle name="Normal 3 2 2 2 4 2 5" xfId="22879" xr:uid="{00000000-0005-0000-0000-0000B3590000}"/>
    <cellStyle name="Normal 3 2 2 2 4 2 5 2" xfId="22880" xr:uid="{00000000-0005-0000-0000-0000B4590000}"/>
    <cellStyle name="Normal 3 2 2 2 4 2 5 2 2" xfId="22881" xr:uid="{00000000-0005-0000-0000-0000B5590000}"/>
    <cellStyle name="Normal 3 2 2 2 4 2 5 2 3" xfId="22882" xr:uid="{00000000-0005-0000-0000-0000B6590000}"/>
    <cellStyle name="Normal 3 2 2 2 4 2 5 3" xfId="22883" xr:uid="{00000000-0005-0000-0000-0000B7590000}"/>
    <cellStyle name="Normal 3 2 2 2 4 2 5 3 2" xfId="22884" xr:uid="{00000000-0005-0000-0000-0000B8590000}"/>
    <cellStyle name="Normal 3 2 2 2 4 2 5 4" xfId="22885" xr:uid="{00000000-0005-0000-0000-0000B9590000}"/>
    <cellStyle name="Normal 3 2 2 2 4 2 5 4 2" xfId="22886" xr:uid="{00000000-0005-0000-0000-0000BA590000}"/>
    <cellStyle name="Normal 3 2 2 2 4 2 5 5" xfId="22887" xr:uid="{00000000-0005-0000-0000-0000BB590000}"/>
    <cellStyle name="Normal 3 2 2 2 4 2 5 6" xfId="22888" xr:uid="{00000000-0005-0000-0000-0000BC590000}"/>
    <cellStyle name="Normal 3 2 2 2 4 2 5 7" xfId="22889" xr:uid="{00000000-0005-0000-0000-0000BD590000}"/>
    <cellStyle name="Normal 3 2 2 2 4 2 6" xfId="22890" xr:uid="{00000000-0005-0000-0000-0000BE590000}"/>
    <cellStyle name="Normal 3 2 2 2 4 2 6 2" xfId="22891" xr:uid="{00000000-0005-0000-0000-0000BF590000}"/>
    <cellStyle name="Normal 3 2 2 2 4 2 6 2 2" xfId="22892" xr:uid="{00000000-0005-0000-0000-0000C0590000}"/>
    <cellStyle name="Normal 3 2 2 2 4 2 6 2 3" xfId="22893" xr:uid="{00000000-0005-0000-0000-0000C1590000}"/>
    <cellStyle name="Normal 3 2 2 2 4 2 6 3" xfId="22894" xr:uid="{00000000-0005-0000-0000-0000C2590000}"/>
    <cellStyle name="Normal 3 2 2 2 4 2 6 3 2" xfId="22895" xr:uid="{00000000-0005-0000-0000-0000C3590000}"/>
    <cellStyle name="Normal 3 2 2 2 4 2 6 4" xfId="22896" xr:uid="{00000000-0005-0000-0000-0000C4590000}"/>
    <cellStyle name="Normal 3 2 2 2 4 2 6 5" xfId="22897" xr:uid="{00000000-0005-0000-0000-0000C5590000}"/>
    <cellStyle name="Normal 3 2 2 2 4 2 6 6" xfId="22898" xr:uid="{00000000-0005-0000-0000-0000C6590000}"/>
    <cellStyle name="Normal 3 2 2 2 4 2 7" xfId="22899" xr:uid="{00000000-0005-0000-0000-0000C7590000}"/>
    <cellStyle name="Normal 3 2 2 2 4 2 7 2" xfId="22900" xr:uid="{00000000-0005-0000-0000-0000C8590000}"/>
    <cellStyle name="Normal 3 2 2 2 4 2 7 3" xfId="22901" xr:uid="{00000000-0005-0000-0000-0000C9590000}"/>
    <cellStyle name="Normal 3 2 2 2 4 2 8" xfId="22902" xr:uid="{00000000-0005-0000-0000-0000CA590000}"/>
    <cellStyle name="Normal 3 2 2 2 4 2 8 2" xfId="22903" xr:uid="{00000000-0005-0000-0000-0000CB590000}"/>
    <cellStyle name="Normal 3 2 2 2 4 2 9" xfId="22904" xr:uid="{00000000-0005-0000-0000-0000CC590000}"/>
    <cellStyle name="Normal 3 2 2 2 4 2 9 2" xfId="22905" xr:uid="{00000000-0005-0000-0000-0000CD590000}"/>
    <cellStyle name="Normal 3 2 2 2 4 3" xfId="22906" xr:uid="{00000000-0005-0000-0000-0000CE590000}"/>
    <cellStyle name="Normal 3 2 2 2 4 3 10" xfId="22907" xr:uid="{00000000-0005-0000-0000-0000CF590000}"/>
    <cellStyle name="Normal 3 2 2 2 4 3 11" xfId="22908" xr:uid="{00000000-0005-0000-0000-0000D0590000}"/>
    <cellStyle name="Normal 3 2 2 2 4 3 2" xfId="22909" xr:uid="{00000000-0005-0000-0000-0000D1590000}"/>
    <cellStyle name="Normal 3 2 2 2 4 3 2 2" xfId="22910" xr:uid="{00000000-0005-0000-0000-0000D2590000}"/>
    <cellStyle name="Normal 3 2 2 2 4 3 2 2 2" xfId="22911" xr:uid="{00000000-0005-0000-0000-0000D3590000}"/>
    <cellStyle name="Normal 3 2 2 2 4 3 2 2 3" xfId="22912" xr:uid="{00000000-0005-0000-0000-0000D4590000}"/>
    <cellStyle name="Normal 3 2 2 2 4 3 2 3" xfId="22913" xr:uid="{00000000-0005-0000-0000-0000D5590000}"/>
    <cellStyle name="Normal 3 2 2 2 4 3 2 3 2" xfId="22914" xr:uid="{00000000-0005-0000-0000-0000D6590000}"/>
    <cellStyle name="Normal 3 2 2 2 4 3 2 3 3" xfId="22915" xr:uid="{00000000-0005-0000-0000-0000D7590000}"/>
    <cellStyle name="Normal 3 2 2 2 4 3 2 4" xfId="22916" xr:uid="{00000000-0005-0000-0000-0000D8590000}"/>
    <cellStyle name="Normal 3 2 2 2 4 3 2 4 2" xfId="22917" xr:uid="{00000000-0005-0000-0000-0000D9590000}"/>
    <cellStyle name="Normal 3 2 2 2 4 3 2 5" xfId="22918" xr:uid="{00000000-0005-0000-0000-0000DA590000}"/>
    <cellStyle name="Normal 3 2 2 2 4 3 2 6" xfId="22919" xr:uid="{00000000-0005-0000-0000-0000DB590000}"/>
    <cellStyle name="Normal 3 2 2 2 4 3 2 7" xfId="22920" xr:uid="{00000000-0005-0000-0000-0000DC590000}"/>
    <cellStyle name="Normal 3 2 2 2 4 3 3" xfId="22921" xr:uid="{00000000-0005-0000-0000-0000DD590000}"/>
    <cellStyle name="Normal 3 2 2 2 4 3 3 2" xfId="22922" xr:uid="{00000000-0005-0000-0000-0000DE590000}"/>
    <cellStyle name="Normal 3 2 2 2 4 3 3 2 2" xfId="22923" xr:uid="{00000000-0005-0000-0000-0000DF590000}"/>
    <cellStyle name="Normal 3 2 2 2 4 3 3 2 3" xfId="22924" xr:uid="{00000000-0005-0000-0000-0000E0590000}"/>
    <cellStyle name="Normal 3 2 2 2 4 3 3 3" xfId="22925" xr:uid="{00000000-0005-0000-0000-0000E1590000}"/>
    <cellStyle name="Normal 3 2 2 2 4 3 3 3 2" xfId="22926" xr:uid="{00000000-0005-0000-0000-0000E2590000}"/>
    <cellStyle name="Normal 3 2 2 2 4 3 3 4" xfId="22927" xr:uid="{00000000-0005-0000-0000-0000E3590000}"/>
    <cellStyle name="Normal 3 2 2 2 4 3 3 4 2" xfId="22928" xr:uid="{00000000-0005-0000-0000-0000E4590000}"/>
    <cellStyle name="Normal 3 2 2 2 4 3 3 5" xfId="22929" xr:uid="{00000000-0005-0000-0000-0000E5590000}"/>
    <cellStyle name="Normal 3 2 2 2 4 3 3 6" xfId="22930" xr:uid="{00000000-0005-0000-0000-0000E6590000}"/>
    <cellStyle name="Normal 3 2 2 2 4 3 3 7" xfId="22931" xr:uid="{00000000-0005-0000-0000-0000E7590000}"/>
    <cellStyle name="Normal 3 2 2 2 4 3 4" xfId="22932" xr:uid="{00000000-0005-0000-0000-0000E8590000}"/>
    <cellStyle name="Normal 3 2 2 2 4 3 4 2" xfId="22933" xr:uid="{00000000-0005-0000-0000-0000E9590000}"/>
    <cellStyle name="Normal 3 2 2 2 4 3 4 2 2" xfId="22934" xr:uid="{00000000-0005-0000-0000-0000EA590000}"/>
    <cellStyle name="Normal 3 2 2 2 4 3 4 2 3" xfId="22935" xr:uid="{00000000-0005-0000-0000-0000EB590000}"/>
    <cellStyle name="Normal 3 2 2 2 4 3 4 3" xfId="22936" xr:uid="{00000000-0005-0000-0000-0000EC590000}"/>
    <cellStyle name="Normal 3 2 2 2 4 3 4 3 2" xfId="22937" xr:uid="{00000000-0005-0000-0000-0000ED590000}"/>
    <cellStyle name="Normal 3 2 2 2 4 3 4 4" xfId="22938" xr:uid="{00000000-0005-0000-0000-0000EE590000}"/>
    <cellStyle name="Normal 3 2 2 2 4 3 4 4 2" xfId="22939" xr:uid="{00000000-0005-0000-0000-0000EF590000}"/>
    <cellStyle name="Normal 3 2 2 2 4 3 4 5" xfId="22940" xr:uid="{00000000-0005-0000-0000-0000F0590000}"/>
    <cellStyle name="Normal 3 2 2 2 4 3 4 6" xfId="22941" xr:uid="{00000000-0005-0000-0000-0000F1590000}"/>
    <cellStyle name="Normal 3 2 2 2 4 3 4 7" xfId="22942" xr:uid="{00000000-0005-0000-0000-0000F2590000}"/>
    <cellStyle name="Normal 3 2 2 2 4 3 5" xfId="22943" xr:uid="{00000000-0005-0000-0000-0000F3590000}"/>
    <cellStyle name="Normal 3 2 2 2 4 3 5 2" xfId="22944" xr:uid="{00000000-0005-0000-0000-0000F4590000}"/>
    <cellStyle name="Normal 3 2 2 2 4 3 5 2 2" xfId="22945" xr:uid="{00000000-0005-0000-0000-0000F5590000}"/>
    <cellStyle name="Normal 3 2 2 2 4 3 5 3" xfId="22946" xr:uid="{00000000-0005-0000-0000-0000F6590000}"/>
    <cellStyle name="Normal 3 2 2 2 4 3 5 3 2" xfId="22947" xr:uid="{00000000-0005-0000-0000-0000F7590000}"/>
    <cellStyle name="Normal 3 2 2 2 4 3 5 4" xfId="22948" xr:uid="{00000000-0005-0000-0000-0000F8590000}"/>
    <cellStyle name="Normal 3 2 2 2 4 3 5 5" xfId="22949" xr:uid="{00000000-0005-0000-0000-0000F9590000}"/>
    <cellStyle name="Normal 3 2 2 2 4 3 5 6" xfId="22950" xr:uid="{00000000-0005-0000-0000-0000FA590000}"/>
    <cellStyle name="Normal 3 2 2 2 4 3 6" xfId="22951" xr:uid="{00000000-0005-0000-0000-0000FB590000}"/>
    <cellStyle name="Normal 3 2 2 2 4 3 6 2" xfId="22952" xr:uid="{00000000-0005-0000-0000-0000FC590000}"/>
    <cellStyle name="Normal 3 2 2 2 4 3 7" xfId="22953" xr:uid="{00000000-0005-0000-0000-0000FD590000}"/>
    <cellStyle name="Normal 3 2 2 2 4 3 7 2" xfId="22954" xr:uid="{00000000-0005-0000-0000-0000FE590000}"/>
    <cellStyle name="Normal 3 2 2 2 4 3 8" xfId="22955" xr:uid="{00000000-0005-0000-0000-0000FF590000}"/>
    <cellStyle name="Normal 3 2 2 2 4 3 8 2" xfId="22956" xr:uid="{00000000-0005-0000-0000-0000005A0000}"/>
    <cellStyle name="Normal 3 2 2 2 4 3 9" xfId="22957" xr:uid="{00000000-0005-0000-0000-0000015A0000}"/>
    <cellStyle name="Normal 3 2 2 2 4 4" xfId="22958" xr:uid="{00000000-0005-0000-0000-0000025A0000}"/>
    <cellStyle name="Normal 3 2 2 2 4 4 10" xfId="22959" xr:uid="{00000000-0005-0000-0000-0000035A0000}"/>
    <cellStyle name="Normal 3 2 2 2 4 4 11" xfId="22960" xr:uid="{00000000-0005-0000-0000-0000045A0000}"/>
    <cellStyle name="Normal 3 2 2 2 4 4 2" xfId="22961" xr:uid="{00000000-0005-0000-0000-0000055A0000}"/>
    <cellStyle name="Normal 3 2 2 2 4 4 2 2" xfId="22962" xr:uid="{00000000-0005-0000-0000-0000065A0000}"/>
    <cellStyle name="Normal 3 2 2 2 4 4 2 2 2" xfId="22963" xr:uid="{00000000-0005-0000-0000-0000075A0000}"/>
    <cellStyle name="Normal 3 2 2 2 4 4 2 2 3" xfId="22964" xr:uid="{00000000-0005-0000-0000-0000085A0000}"/>
    <cellStyle name="Normal 3 2 2 2 4 4 2 3" xfId="22965" xr:uid="{00000000-0005-0000-0000-0000095A0000}"/>
    <cellStyle name="Normal 3 2 2 2 4 4 2 3 2" xfId="22966" xr:uid="{00000000-0005-0000-0000-00000A5A0000}"/>
    <cellStyle name="Normal 3 2 2 2 4 4 2 4" xfId="22967" xr:uid="{00000000-0005-0000-0000-00000B5A0000}"/>
    <cellStyle name="Normal 3 2 2 2 4 4 2 4 2" xfId="22968" xr:uid="{00000000-0005-0000-0000-00000C5A0000}"/>
    <cellStyle name="Normal 3 2 2 2 4 4 2 5" xfId="22969" xr:uid="{00000000-0005-0000-0000-00000D5A0000}"/>
    <cellStyle name="Normal 3 2 2 2 4 4 2 6" xfId="22970" xr:uid="{00000000-0005-0000-0000-00000E5A0000}"/>
    <cellStyle name="Normal 3 2 2 2 4 4 2 7" xfId="22971" xr:uid="{00000000-0005-0000-0000-00000F5A0000}"/>
    <cellStyle name="Normal 3 2 2 2 4 4 3" xfId="22972" xr:uid="{00000000-0005-0000-0000-0000105A0000}"/>
    <cellStyle name="Normal 3 2 2 2 4 4 3 2" xfId="22973" xr:uid="{00000000-0005-0000-0000-0000115A0000}"/>
    <cellStyle name="Normal 3 2 2 2 4 4 3 2 2" xfId="22974" xr:uid="{00000000-0005-0000-0000-0000125A0000}"/>
    <cellStyle name="Normal 3 2 2 2 4 4 3 2 3" xfId="22975" xr:uid="{00000000-0005-0000-0000-0000135A0000}"/>
    <cellStyle name="Normal 3 2 2 2 4 4 3 3" xfId="22976" xr:uid="{00000000-0005-0000-0000-0000145A0000}"/>
    <cellStyle name="Normal 3 2 2 2 4 4 3 3 2" xfId="22977" xr:uid="{00000000-0005-0000-0000-0000155A0000}"/>
    <cellStyle name="Normal 3 2 2 2 4 4 3 4" xfId="22978" xr:uid="{00000000-0005-0000-0000-0000165A0000}"/>
    <cellStyle name="Normal 3 2 2 2 4 4 3 4 2" xfId="22979" xr:uid="{00000000-0005-0000-0000-0000175A0000}"/>
    <cellStyle name="Normal 3 2 2 2 4 4 3 5" xfId="22980" xr:uid="{00000000-0005-0000-0000-0000185A0000}"/>
    <cellStyle name="Normal 3 2 2 2 4 4 3 6" xfId="22981" xr:uid="{00000000-0005-0000-0000-0000195A0000}"/>
    <cellStyle name="Normal 3 2 2 2 4 4 3 7" xfId="22982" xr:uid="{00000000-0005-0000-0000-00001A5A0000}"/>
    <cellStyle name="Normal 3 2 2 2 4 4 4" xfId="22983" xr:uid="{00000000-0005-0000-0000-00001B5A0000}"/>
    <cellStyle name="Normal 3 2 2 2 4 4 4 2" xfId="22984" xr:uid="{00000000-0005-0000-0000-00001C5A0000}"/>
    <cellStyle name="Normal 3 2 2 2 4 4 4 2 2" xfId="22985" xr:uid="{00000000-0005-0000-0000-00001D5A0000}"/>
    <cellStyle name="Normal 3 2 2 2 4 4 4 3" xfId="22986" xr:uid="{00000000-0005-0000-0000-00001E5A0000}"/>
    <cellStyle name="Normal 3 2 2 2 4 4 4 3 2" xfId="22987" xr:uid="{00000000-0005-0000-0000-00001F5A0000}"/>
    <cellStyle name="Normal 3 2 2 2 4 4 4 4" xfId="22988" xr:uid="{00000000-0005-0000-0000-0000205A0000}"/>
    <cellStyle name="Normal 3 2 2 2 4 4 4 4 2" xfId="22989" xr:uid="{00000000-0005-0000-0000-0000215A0000}"/>
    <cellStyle name="Normal 3 2 2 2 4 4 4 5" xfId="22990" xr:uid="{00000000-0005-0000-0000-0000225A0000}"/>
    <cellStyle name="Normal 3 2 2 2 4 4 4 6" xfId="22991" xr:uid="{00000000-0005-0000-0000-0000235A0000}"/>
    <cellStyle name="Normal 3 2 2 2 4 4 4 7" xfId="22992" xr:uid="{00000000-0005-0000-0000-0000245A0000}"/>
    <cellStyle name="Normal 3 2 2 2 4 4 5" xfId="22993" xr:uid="{00000000-0005-0000-0000-0000255A0000}"/>
    <cellStyle name="Normal 3 2 2 2 4 4 5 2" xfId="22994" xr:uid="{00000000-0005-0000-0000-0000265A0000}"/>
    <cellStyle name="Normal 3 2 2 2 4 4 5 2 2" xfId="22995" xr:uid="{00000000-0005-0000-0000-0000275A0000}"/>
    <cellStyle name="Normal 3 2 2 2 4 4 5 3" xfId="22996" xr:uid="{00000000-0005-0000-0000-0000285A0000}"/>
    <cellStyle name="Normal 3 2 2 2 4 4 5 3 2" xfId="22997" xr:uid="{00000000-0005-0000-0000-0000295A0000}"/>
    <cellStyle name="Normal 3 2 2 2 4 4 5 4" xfId="22998" xr:uid="{00000000-0005-0000-0000-00002A5A0000}"/>
    <cellStyle name="Normal 3 2 2 2 4 4 5 5" xfId="22999" xr:uid="{00000000-0005-0000-0000-00002B5A0000}"/>
    <cellStyle name="Normal 3 2 2 2 4 4 6" xfId="23000" xr:uid="{00000000-0005-0000-0000-00002C5A0000}"/>
    <cellStyle name="Normal 3 2 2 2 4 4 6 2" xfId="23001" xr:uid="{00000000-0005-0000-0000-00002D5A0000}"/>
    <cellStyle name="Normal 3 2 2 2 4 4 7" xfId="23002" xr:uid="{00000000-0005-0000-0000-00002E5A0000}"/>
    <cellStyle name="Normal 3 2 2 2 4 4 7 2" xfId="23003" xr:uid="{00000000-0005-0000-0000-00002F5A0000}"/>
    <cellStyle name="Normal 3 2 2 2 4 4 8" xfId="23004" xr:uid="{00000000-0005-0000-0000-0000305A0000}"/>
    <cellStyle name="Normal 3 2 2 2 4 4 8 2" xfId="23005" xr:uid="{00000000-0005-0000-0000-0000315A0000}"/>
    <cellStyle name="Normal 3 2 2 2 4 4 9" xfId="23006" xr:uid="{00000000-0005-0000-0000-0000325A0000}"/>
    <cellStyle name="Normal 3 2 2 2 4 5" xfId="23007" xr:uid="{00000000-0005-0000-0000-0000335A0000}"/>
    <cellStyle name="Normal 3 2 2 2 4 5 2" xfId="23008" xr:uid="{00000000-0005-0000-0000-0000345A0000}"/>
    <cellStyle name="Normal 3 2 2 2 4 5 2 2" xfId="23009" xr:uid="{00000000-0005-0000-0000-0000355A0000}"/>
    <cellStyle name="Normal 3 2 2 2 4 5 2 3" xfId="23010" xr:uid="{00000000-0005-0000-0000-0000365A0000}"/>
    <cellStyle name="Normal 3 2 2 2 4 5 3" xfId="23011" xr:uid="{00000000-0005-0000-0000-0000375A0000}"/>
    <cellStyle name="Normal 3 2 2 2 4 5 3 2" xfId="23012" xr:uid="{00000000-0005-0000-0000-0000385A0000}"/>
    <cellStyle name="Normal 3 2 2 2 4 5 3 3" xfId="23013" xr:uid="{00000000-0005-0000-0000-0000395A0000}"/>
    <cellStyle name="Normal 3 2 2 2 4 5 4" xfId="23014" xr:uid="{00000000-0005-0000-0000-00003A5A0000}"/>
    <cellStyle name="Normal 3 2 2 2 4 5 4 2" xfId="23015" xr:uid="{00000000-0005-0000-0000-00003B5A0000}"/>
    <cellStyle name="Normal 3 2 2 2 4 5 5" xfId="23016" xr:uid="{00000000-0005-0000-0000-00003C5A0000}"/>
    <cellStyle name="Normal 3 2 2 2 4 5 6" xfId="23017" xr:uid="{00000000-0005-0000-0000-00003D5A0000}"/>
    <cellStyle name="Normal 3 2 2 2 4 5 7" xfId="23018" xr:uid="{00000000-0005-0000-0000-00003E5A0000}"/>
    <cellStyle name="Normal 3 2 2 2 4 6" xfId="23019" xr:uid="{00000000-0005-0000-0000-00003F5A0000}"/>
    <cellStyle name="Normal 3 2 2 2 4 6 2" xfId="23020" xr:uid="{00000000-0005-0000-0000-0000405A0000}"/>
    <cellStyle name="Normal 3 2 2 2 4 6 2 2" xfId="23021" xr:uid="{00000000-0005-0000-0000-0000415A0000}"/>
    <cellStyle name="Normal 3 2 2 2 4 6 2 3" xfId="23022" xr:uid="{00000000-0005-0000-0000-0000425A0000}"/>
    <cellStyle name="Normal 3 2 2 2 4 6 3" xfId="23023" xr:uid="{00000000-0005-0000-0000-0000435A0000}"/>
    <cellStyle name="Normal 3 2 2 2 4 6 3 2" xfId="23024" xr:uid="{00000000-0005-0000-0000-0000445A0000}"/>
    <cellStyle name="Normal 3 2 2 2 4 6 4" xfId="23025" xr:uid="{00000000-0005-0000-0000-0000455A0000}"/>
    <cellStyle name="Normal 3 2 2 2 4 6 4 2" xfId="23026" xr:uid="{00000000-0005-0000-0000-0000465A0000}"/>
    <cellStyle name="Normal 3 2 2 2 4 6 5" xfId="23027" xr:uid="{00000000-0005-0000-0000-0000475A0000}"/>
    <cellStyle name="Normal 3 2 2 2 4 6 6" xfId="23028" xr:uid="{00000000-0005-0000-0000-0000485A0000}"/>
    <cellStyle name="Normal 3 2 2 2 4 6 7" xfId="23029" xr:uid="{00000000-0005-0000-0000-0000495A0000}"/>
    <cellStyle name="Normal 3 2 2 2 4 7" xfId="23030" xr:uid="{00000000-0005-0000-0000-00004A5A0000}"/>
    <cellStyle name="Normal 3 2 2 2 4 7 2" xfId="23031" xr:uid="{00000000-0005-0000-0000-00004B5A0000}"/>
    <cellStyle name="Normal 3 2 2 2 4 7 2 2" xfId="23032" xr:uid="{00000000-0005-0000-0000-00004C5A0000}"/>
    <cellStyle name="Normal 3 2 2 2 4 7 2 3" xfId="23033" xr:uid="{00000000-0005-0000-0000-00004D5A0000}"/>
    <cellStyle name="Normal 3 2 2 2 4 7 3" xfId="23034" xr:uid="{00000000-0005-0000-0000-00004E5A0000}"/>
    <cellStyle name="Normal 3 2 2 2 4 7 3 2" xfId="23035" xr:uid="{00000000-0005-0000-0000-00004F5A0000}"/>
    <cellStyle name="Normal 3 2 2 2 4 7 4" xfId="23036" xr:uid="{00000000-0005-0000-0000-0000505A0000}"/>
    <cellStyle name="Normal 3 2 2 2 4 7 4 2" xfId="23037" xr:uid="{00000000-0005-0000-0000-0000515A0000}"/>
    <cellStyle name="Normal 3 2 2 2 4 7 5" xfId="23038" xr:uid="{00000000-0005-0000-0000-0000525A0000}"/>
    <cellStyle name="Normal 3 2 2 2 4 7 6" xfId="23039" xr:uid="{00000000-0005-0000-0000-0000535A0000}"/>
    <cellStyle name="Normal 3 2 2 2 4 7 7" xfId="23040" xr:uid="{00000000-0005-0000-0000-0000545A0000}"/>
    <cellStyle name="Normal 3 2 2 2 4 8" xfId="23041" xr:uid="{00000000-0005-0000-0000-0000555A0000}"/>
    <cellStyle name="Normal 3 2 2 2 4 8 2" xfId="23042" xr:uid="{00000000-0005-0000-0000-0000565A0000}"/>
    <cellStyle name="Normal 3 2 2 2 4 8 2 2" xfId="23043" xr:uid="{00000000-0005-0000-0000-0000575A0000}"/>
    <cellStyle name="Normal 3 2 2 2 4 8 3" xfId="23044" xr:uid="{00000000-0005-0000-0000-0000585A0000}"/>
    <cellStyle name="Normal 3 2 2 2 4 8 3 2" xfId="23045" xr:uid="{00000000-0005-0000-0000-0000595A0000}"/>
    <cellStyle name="Normal 3 2 2 2 4 8 4" xfId="23046" xr:uid="{00000000-0005-0000-0000-00005A5A0000}"/>
    <cellStyle name="Normal 3 2 2 2 4 8 5" xfId="23047" xr:uid="{00000000-0005-0000-0000-00005B5A0000}"/>
    <cellStyle name="Normal 3 2 2 2 4 8 6" xfId="23048" xr:uid="{00000000-0005-0000-0000-00005C5A0000}"/>
    <cellStyle name="Normal 3 2 2 2 4 9" xfId="23049" xr:uid="{00000000-0005-0000-0000-00005D5A0000}"/>
    <cellStyle name="Normal 3 2 2 2 4 9 2" xfId="23050" xr:uid="{00000000-0005-0000-0000-00005E5A0000}"/>
    <cellStyle name="Normal 3 2 2 2 5" xfId="23051" xr:uid="{00000000-0005-0000-0000-00005F5A0000}"/>
    <cellStyle name="Normal 3 2 2 2 5 10" xfId="23052" xr:uid="{00000000-0005-0000-0000-0000605A0000}"/>
    <cellStyle name="Normal 3 2 2 2 5 10 2" xfId="23053" xr:uid="{00000000-0005-0000-0000-0000615A0000}"/>
    <cellStyle name="Normal 3 2 2 2 5 11" xfId="23054" xr:uid="{00000000-0005-0000-0000-0000625A0000}"/>
    <cellStyle name="Normal 3 2 2 2 5 12" xfId="23055" xr:uid="{00000000-0005-0000-0000-0000635A0000}"/>
    <cellStyle name="Normal 3 2 2 2 5 13" xfId="23056" xr:uid="{00000000-0005-0000-0000-0000645A0000}"/>
    <cellStyle name="Normal 3 2 2 2 5 2" xfId="23057" xr:uid="{00000000-0005-0000-0000-0000655A0000}"/>
    <cellStyle name="Normal 3 2 2 2 5 2 10" xfId="23058" xr:uid="{00000000-0005-0000-0000-0000665A0000}"/>
    <cellStyle name="Normal 3 2 2 2 5 2 11" xfId="23059" xr:uid="{00000000-0005-0000-0000-0000675A0000}"/>
    <cellStyle name="Normal 3 2 2 2 5 2 2" xfId="23060" xr:uid="{00000000-0005-0000-0000-0000685A0000}"/>
    <cellStyle name="Normal 3 2 2 2 5 2 2 2" xfId="23061" xr:uid="{00000000-0005-0000-0000-0000695A0000}"/>
    <cellStyle name="Normal 3 2 2 2 5 2 2 2 2" xfId="23062" xr:uid="{00000000-0005-0000-0000-00006A5A0000}"/>
    <cellStyle name="Normal 3 2 2 2 5 2 2 2 3" xfId="23063" xr:uid="{00000000-0005-0000-0000-00006B5A0000}"/>
    <cellStyle name="Normal 3 2 2 2 5 2 2 3" xfId="23064" xr:uid="{00000000-0005-0000-0000-00006C5A0000}"/>
    <cellStyle name="Normal 3 2 2 2 5 2 2 3 2" xfId="23065" xr:uid="{00000000-0005-0000-0000-00006D5A0000}"/>
    <cellStyle name="Normal 3 2 2 2 5 2 2 3 3" xfId="23066" xr:uid="{00000000-0005-0000-0000-00006E5A0000}"/>
    <cellStyle name="Normal 3 2 2 2 5 2 2 4" xfId="23067" xr:uid="{00000000-0005-0000-0000-00006F5A0000}"/>
    <cellStyle name="Normal 3 2 2 2 5 2 2 4 2" xfId="23068" xr:uid="{00000000-0005-0000-0000-0000705A0000}"/>
    <cellStyle name="Normal 3 2 2 2 5 2 2 5" xfId="23069" xr:uid="{00000000-0005-0000-0000-0000715A0000}"/>
    <cellStyle name="Normal 3 2 2 2 5 2 2 6" xfId="23070" xr:uid="{00000000-0005-0000-0000-0000725A0000}"/>
    <cellStyle name="Normal 3 2 2 2 5 2 2 7" xfId="23071" xr:uid="{00000000-0005-0000-0000-0000735A0000}"/>
    <cellStyle name="Normal 3 2 2 2 5 2 3" xfId="23072" xr:uid="{00000000-0005-0000-0000-0000745A0000}"/>
    <cellStyle name="Normal 3 2 2 2 5 2 3 2" xfId="23073" xr:uid="{00000000-0005-0000-0000-0000755A0000}"/>
    <cellStyle name="Normal 3 2 2 2 5 2 3 2 2" xfId="23074" xr:uid="{00000000-0005-0000-0000-0000765A0000}"/>
    <cellStyle name="Normal 3 2 2 2 5 2 3 2 3" xfId="23075" xr:uid="{00000000-0005-0000-0000-0000775A0000}"/>
    <cellStyle name="Normal 3 2 2 2 5 2 3 3" xfId="23076" xr:uid="{00000000-0005-0000-0000-0000785A0000}"/>
    <cellStyle name="Normal 3 2 2 2 5 2 3 3 2" xfId="23077" xr:uid="{00000000-0005-0000-0000-0000795A0000}"/>
    <cellStyle name="Normal 3 2 2 2 5 2 3 4" xfId="23078" xr:uid="{00000000-0005-0000-0000-00007A5A0000}"/>
    <cellStyle name="Normal 3 2 2 2 5 2 3 4 2" xfId="23079" xr:uid="{00000000-0005-0000-0000-00007B5A0000}"/>
    <cellStyle name="Normal 3 2 2 2 5 2 3 5" xfId="23080" xr:uid="{00000000-0005-0000-0000-00007C5A0000}"/>
    <cellStyle name="Normal 3 2 2 2 5 2 3 6" xfId="23081" xr:uid="{00000000-0005-0000-0000-00007D5A0000}"/>
    <cellStyle name="Normal 3 2 2 2 5 2 3 7" xfId="23082" xr:uid="{00000000-0005-0000-0000-00007E5A0000}"/>
    <cellStyle name="Normal 3 2 2 2 5 2 4" xfId="23083" xr:uid="{00000000-0005-0000-0000-00007F5A0000}"/>
    <cellStyle name="Normal 3 2 2 2 5 2 4 2" xfId="23084" xr:uid="{00000000-0005-0000-0000-0000805A0000}"/>
    <cellStyle name="Normal 3 2 2 2 5 2 4 2 2" xfId="23085" xr:uid="{00000000-0005-0000-0000-0000815A0000}"/>
    <cellStyle name="Normal 3 2 2 2 5 2 4 2 3" xfId="23086" xr:uid="{00000000-0005-0000-0000-0000825A0000}"/>
    <cellStyle name="Normal 3 2 2 2 5 2 4 3" xfId="23087" xr:uid="{00000000-0005-0000-0000-0000835A0000}"/>
    <cellStyle name="Normal 3 2 2 2 5 2 4 3 2" xfId="23088" xr:uid="{00000000-0005-0000-0000-0000845A0000}"/>
    <cellStyle name="Normal 3 2 2 2 5 2 4 4" xfId="23089" xr:uid="{00000000-0005-0000-0000-0000855A0000}"/>
    <cellStyle name="Normal 3 2 2 2 5 2 4 4 2" xfId="23090" xr:uid="{00000000-0005-0000-0000-0000865A0000}"/>
    <cellStyle name="Normal 3 2 2 2 5 2 4 5" xfId="23091" xr:uid="{00000000-0005-0000-0000-0000875A0000}"/>
    <cellStyle name="Normal 3 2 2 2 5 2 4 6" xfId="23092" xr:uid="{00000000-0005-0000-0000-0000885A0000}"/>
    <cellStyle name="Normal 3 2 2 2 5 2 4 7" xfId="23093" xr:uid="{00000000-0005-0000-0000-0000895A0000}"/>
    <cellStyle name="Normal 3 2 2 2 5 2 5" xfId="23094" xr:uid="{00000000-0005-0000-0000-00008A5A0000}"/>
    <cellStyle name="Normal 3 2 2 2 5 2 5 2" xfId="23095" xr:uid="{00000000-0005-0000-0000-00008B5A0000}"/>
    <cellStyle name="Normal 3 2 2 2 5 2 5 2 2" xfId="23096" xr:uid="{00000000-0005-0000-0000-00008C5A0000}"/>
    <cellStyle name="Normal 3 2 2 2 5 2 5 3" xfId="23097" xr:uid="{00000000-0005-0000-0000-00008D5A0000}"/>
    <cellStyle name="Normal 3 2 2 2 5 2 5 3 2" xfId="23098" xr:uid="{00000000-0005-0000-0000-00008E5A0000}"/>
    <cellStyle name="Normal 3 2 2 2 5 2 5 4" xfId="23099" xr:uid="{00000000-0005-0000-0000-00008F5A0000}"/>
    <cellStyle name="Normal 3 2 2 2 5 2 5 5" xfId="23100" xr:uid="{00000000-0005-0000-0000-0000905A0000}"/>
    <cellStyle name="Normal 3 2 2 2 5 2 5 6" xfId="23101" xr:uid="{00000000-0005-0000-0000-0000915A0000}"/>
    <cellStyle name="Normal 3 2 2 2 5 2 6" xfId="23102" xr:uid="{00000000-0005-0000-0000-0000925A0000}"/>
    <cellStyle name="Normal 3 2 2 2 5 2 6 2" xfId="23103" xr:uid="{00000000-0005-0000-0000-0000935A0000}"/>
    <cellStyle name="Normal 3 2 2 2 5 2 7" xfId="23104" xr:uid="{00000000-0005-0000-0000-0000945A0000}"/>
    <cellStyle name="Normal 3 2 2 2 5 2 7 2" xfId="23105" xr:uid="{00000000-0005-0000-0000-0000955A0000}"/>
    <cellStyle name="Normal 3 2 2 2 5 2 8" xfId="23106" xr:uid="{00000000-0005-0000-0000-0000965A0000}"/>
    <cellStyle name="Normal 3 2 2 2 5 2 8 2" xfId="23107" xr:uid="{00000000-0005-0000-0000-0000975A0000}"/>
    <cellStyle name="Normal 3 2 2 2 5 2 9" xfId="23108" xr:uid="{00000000-0005-0000-0000-0000985A0000}"/>
    <cellStyle name="Normal 3 2 2 2 5 3" xfId="23109" xr:uid="{00000000-0005-0000-0000-0000995A0000}"/>
    <cellStyle name="Normal 3 2 2 2 5 3 10" xfId="23110" xr:uid="{00000000-0005-0000-0000-00009A5A0000}"/>
    <cellStyle name="Normal 3 2 2 2 5 3 11" xfId="23111" xr:uid="{00000000-0005-0000-0000-00009B5A0000}"/>
    <cellStyle name="Normal 3 2 2 2 5 3 2" xfId="23112" xr:uid="{00000000-0005-0000-0000-00009C5A0000}"/>
    <cellStyle name="Normal 3 2 2 2 5 3 2 2" xfId="23113" xr:uid="{00000000-0005-0000-0000-00009D5A0000}"/>
    <cellStyle name="Normal 3 2 2 2 5 3 2 2 2" xfId="23114" xr:uid="{00000000-0005-0000-0000-00009E5A0000}"/>
    <cellStyle name="Normal 3 2 2 2 5 3 2 2 3" xfId="23115" xr:uid="{00000000-0005-0000-0000-00009F5A0000}"/>
    <cellStyle name="Normal 3 2 2 2 5 3 2 3" xfId="23116" xr:uid="{00000000-0005-0000-0000-0000A05A0000}"/>
    <cellStyle name="Normal 3 2 2 2 5 3 2 3 2" xfId="23117" xr:uid="{00000000-0005-0000-0000-0000A15A0000}"/>
    <cellStyle name="Normal 3 2 2 2 5 3 2 4" xfId="23118" xr:uid="{00000000-0005-0000-0000-0000A25A0000}"/>
    <cellStyle name="Normal 3 2 2 2 5 3 2 4 2" xfId="23119" xr:uid="{00000000-0005-0000-0000-0000A35A0000}"/>
    <cellStyle name="Normal 3 2 2 2 5 3 2 5" xfId="23120" xr:uid="{00000000-0005-0000-0000-0000A45A0000}"/>
    <cellStyle name="Normal 3 2 2 2 5 3 2 6" xfId="23121" xr:uid="{00000000-0005-0000-0000-0000A55A0000}"/>
    <cellStyle name="Normal 3 2 2 2 5 3 2 7" xfId="23122" xr:uid="{00000000-0005-0000-0000-0000A65A0000}"/>
    <cellStyle name="Normal 3 2 2 2 5 3 3" xfId="23123" xr:uid="{00000000-0005-0000-0000-0000A75A0000}"/>
    <cellStyle name="Normal 3 2 2 2 5 3 3 2" xfId="23124" xr:uid="{00000000-0005-0000-0000-0000A85A0000}"/>
    <cellStyle name="Normal 3 2 2 2 5 3 3 2 2" xfId="23125" xr:uid="{00000000-0005-0000-0000-0000A95A0000}"/>
    <cellStyle name="Normal 3 2 2 2 5 3 3 2 3" xfId="23126" xr:uid="{00000000-0005-0000-0000-0000AA5A0000}"/>
    <cellStyle name="Normal 3 2 2 2 5 3 3 3" xfId="23127" xr:uid="{00000000-0005-0000-0000-0000AB5A0000}"/>
    <cellStyle name="Normal 3 2 2 2 5 3 3 3 2" xfId="23128" xr:uid="{00000000-0005-0000-0000-0000AC5A0000}"/>
    <cellStyle name="Normal 3 2 2 2 5 3 3 4" xfId="23129" xr:uid="{00000000-0005-0000-0000-0000AD5A0000}"/>
    <cellStyle name="Normal 3 2 2 2 5 3 3 4 2" xfId="23130" xr:uid="{00000000-0005-0000-0000-0000AE5A0000}"/>
    <cellStyle name="Normal 3 2 2 2 5 3 3 5" xfId="23131" xr:uid="{00000000-0005-0000-0000-0000AF5A0000}"/>
    <cellStyle name="Normal 3 2 2 2 5 3 3 6" xfId="23132" xr:uid="{00000000-0005-0000-0000-0000B05A0000}"/>
    <cellStyle name="Normal 3 2 2 2 5 3 3 7" xfId="23133" xr:uid="{00000000-0005-0000-0000-0000B15A0000}"/>
    <cellStyle name="Normal 3 2 2 2 5 3 4" xfId="23134" xr:uid="{00000000-0005-0000-0000-0000B25A0000}"/>
    <cellStyle name="Normal 3 2 2 2 5 3 4 2" xfId="23135" xr:uid="{00000000-0005-0000-0000-0000B35A0000}"/>
    <cellStyle name="Normal 3 2 2 2 5 3 4 2 2" xfId="23136" xr:uid="{00000000-0005-0000-0000-0000B45A0000}"/>
    <cellStyle name="Normal 3 2 2 2 5 3 4 3" xfId="23137" xr:uid="{00000000-0005-0000-0000-0000B55A0000}"/>
    <cellStyle name="Normal 3 2 2 2 5 3 4 3 2" xfId="23138" xr:uid="{00000000-0005-0000-0000-0000B65A0000}"/>
    <cellStyle name="Normal 3 2 2 2 5 3 4 4" xfId="23139" xr:uid="{00000000-0005-0000-0000-0000B75A0000}"/>
    <cellStyle name="Normal 3 2 2 2 5 3 4 4 2" xfId="23140" xr:uid="{00000000-0005-0000-0000-0000B85A0000}"/>
    <cellStyle name="Normal 3 2 2 2 5 3 4 5" xfId="23141" xr:uid="{00000000-0005-0000-0000-0000B95A0000}"/>
    <cellStyle name="Normal 3 2 2 2 5 3 4 6" xfId="23142" xr:uid="{00000000-0005-0000-0000-0000BA5A0000}"/>
    <cellStyle name="Normal 3 2 2 2 5 3 4 7" xfId="23143" xr:uid="{00000000-0005-0000-0000-0000BB5A0000}"/>
    <cellStyle name="Normal 3 2 2 2 5 3 5" xfId="23144" xr:uid="{00000000-0005-0000-0000-0000BC5A0000}"/>
    <cellStyle name="Normal 3 2 2 2 5 3 5 2" xfId="23145" xr:uid="{00000000-0005-0000-0000-0000BD5A0000}"/>
    <cellStyle name="Normal 3 2 2 2 5 3 5 2 2" xfId="23146" xr:uid="{00000000-0005-0000-0000-0000BE5A0000}"/>
    <cellStyle name="Normal 3 2 2 2 5 3 5 3" xfId="23147" xr:uid="{00000000-0005-0000-0000-0000BF5A0000}"/>
    <cellStyle name="Normal 3 2 2 2 5 3 5 3 2" xfId="23148" xr:uid="{00000000-0005-0000-0000-0000C05A0000}"/>
    <cellStyle name="Normal 3 2 2 2 5 3 5 4" xfId="23149" xr:uid="{00000000-0005-0000-0000-0000C15A0000}"/>
    <cellStyle name="Normal 3 2 2 2 5 3 5 5" xfId="23150" xr:uid="{00000000-0005-0000-0000-0000C25A0000}"/>
    <cellStyle name="Normal 3 2 2 2 5 3 6" xfId="23151" xr:uid="{00000000-0005-0000-0000-0000C35A0000}"/>
    <cellStyle name="Normal 3 2 2 2 5 3 6 2" xfId="23152" xr:uid="{00000000-0005-0000-0000-0000C45A0000}"/>
    <cellStyle name="Normal 3 2 2 2 5 3 7" xfId="23153" xr:uid="{00000000-0005-0000-0000-0000C55A0000}"/>
    <cellStyle name="Normal 3 2 2 2 5 3 7 2" xfId="23154" xr:uid="{00000000-0005-0000-0000-0000C65A0000}"/>
    <cellStyle name="Normal 3 2 2 2 5 3 8" xfId="23155" xr:uid="{00000000-0005-0000-0000-0000C75A0000}"/>
    <cellStyle name="Normal 3 2 2 2 5 3 8 2" xfId="23156" xr:uid="{00000000-0005-0000-0000-0000C85A0000}"/>
    <cellStyle name="Normal 3 2 2 2 5 3 9" xfId="23157" xr:uid="{00000000-0005-0000-0000-0000C95A0000}"/>
    <cellStyle name="Normal 3 2 2 2 5 4" xfId="23158" xr:uid="{00000000-0005-0000-0000-0000CA5A0000}"/>
    <cellStyle name="Normal 3 2 2 2 5 4 2" xfId="23159" xr:uid="{00000000-0005-0000-0000-0000CB5A0000}"/>
    <cellStyle name="Normal 3 2 2 2 5 4 2 2" xfId="23160" xr:uid="{00000000-0005-0000-0000-0000CC5A0000}"/>
    <cellStyle name="Normal 3 2 2 2 5 4 2 3" xfId="23161" xr:uid="{00000000-0005-0000-0000-0000CD5A0000}"/>
    <cellStyle name="Normal 3 2 2 2 5 4 3" xfId="23162" xr:uid="{00000000-0005-0000-0000-0000CE5A0000}"/>
    <cellStyle name="Normal 3 2 2 2 5 4 3 2" xfId="23163" xr:uid="{00000000-0005-0000-0000-0000CF5A0000}"/>
    <cellStyle name="Normal 3 2 2 2 5 4 3 3" xfId="23164" xr:uid="{00000000-0005-0000-0000-0000D05A0000}"/>
    <cellStyle name="Normal 3 2 2 2 5 4 4" xfId="23165" xr:uid="{00000000-0005-0000-0000-0000D15A0000}"/>
    <cellStyle name="Normal 3 2 2 2 5 4 4 2" xfId="23166" xr:uid="{00000000-0005-0000-0000-0000D25A0000}"/>
    <cellStyle name="Normal 3 2 2 2 5 4 5" xfId="23167" xr:uid="{00000000-0005-0000-0000-0000D35A0000}"/>
    <cellStyle name="Normal 3 2 2 2 5 4 6" xfId="23168" xr:uid="{00000000-0005-0000-0000-0000D45A0000}"/>
    <cellStyle name="Normal 3 2 2 2 5 4 7" xfId="23169" xr:uid="{00000000-0005-0000-0000-0000D55A0000}"/>
    <cellStyle name="Normal 3 2 2 2 5 5" xfId="23170" xr:uid="{00000000-0005-0000-0000-0000D65A0000}"/>
    <cellStyle name="Normal 3 2 2 2 5 5 2" xfId="23171" xr:uid="{00000000-0005-0000-0000-0000D75A0000}"/>
    <cellStyle name="Normal 3 2 2 2 5 5 2 2" xfId="23172" xr:uid="{00000000-0005-0000-0000-0000D85A0000}"/>
    <cellStyle name="Normal 3 2 2 2 5 5 2 3" xfId="23173" xr:uid="{00000000-0005-0000-0000-0000D95A0000}"/>
    <cellStyle name="Normal 3 2 2 2 5 5 3" xfId="23174" xr:uid="{00000000-0005-0000-0000-0000DA5A0000}"/>
    <cellStyle name="Normal 3 2 2 2 5 5 3 2" xfId="23175" xr:uid="{00000000-0005-0000-0000-0000DB5A0000}"/>
    <cellStyle name="Normal 3 2 2 2 5 5 4" xfId="23176" xr:uid="{00000000-0005-0000-0000-0000DC5A0000}"/>
    <cellStyle name="Normal 3 2 2 2 5 5 4 2" xfId="23177" xr:uid="{00000000-0005-0000-0000-0000DD5A0000}"/>
    <cellStyle name="Normal 3 2 2 2 5 5 5" xfId="23178" xr:uid="{00000000-0005-0000-0000-0000DE5A0000}"/>
    <cellStyle name="Normal 3 2 2 2 5 5 6" xfId="23179" xr:uid="{00000000-0005-0000-0000-0000DF5A0000}"/>
    <cellStyle name="Normal 3 2 2 2 5 5 7" xfId="23180" xr:uid="{00000000-0005-0000-0000-0000E05A0000}"/>
    <cellStyle name="Normal 3 2 2 2 5 6" xfId="23181" xr:uid="{00000000-0005-0000-0000-0000E15A0000}"/>
    <cellStyle name="Normal 3 2 2 2 5 6 2" xfId="23182" xr:uid="{00000000-0005-0000-0000-0000E25A0000}"/>
    <cellStyle name="Normal 3 2 2 2 5 6 2 2" xfId="23183" xr:uid="{00000000-0005-0000-0000-0000E35A0000}"/>
    <cellStyle name="Normal 3 2 2 2 5 6 2 3" xfId="23184" xr:uid="{00000000-0005-0000-0000-0000E45A0000}"/>
    <cellStyle name="Normal 3 2 2 2 5 6 3" xfId="23185" xr:uid="{00000000-0005-0000-0000-0000E55A0000}"/>
    <cellStyle name="Normal 3 2 2 2 5 6 3 2" xfId="23186" xr:uid="{00000000-0005-0000-0000-0000E65A0000}"/>
    <cellStyle name="Normal 3 2 2 2 5 6 4" xfId="23187" xr:uid="{00000000-0005-0000-0000-0000E75A0000}"/>
    <cellStyle name="Normal 3 2 2 2 5 6 4 2" xfId="23188" xr:uid="{00000000-0005-0000-0000-0000E85A0000}"/>
    <cellStyle name="Normal 3 2 2 2 5 6 5" xfId="23189" xr:uid="{00000000-0005-0000-0000-0000E95A0000}"/>
    <cellStyle name="Normal 3 2 2 2 5 6 6" xfId="23190" xr:uid="{00000000-0005-0000-0000-0000EA5A0000}"/>
    <cellStyle name="Normal 3 2 2 2 5 6 7" xfId="23191" xr:uid="{00000000-0005-0000-0000-0000EB5A0000}"/>
    <cellStyle name="Normal 3 2 2 2 5 7" xfId="23192" xr:uid="{00000000-0005-0000-0000-0000EC5A0000}"/>
    <cellStyle name="Normal 3 2 2 2 5 7 2" xfId="23193" xr:uid="{00000000-0005-0000-0000-0000ED5A0000}"/>
    <cellStyle name="Normal 3 2 2 2 5 7 2 2" xfId="23194" xr:uid="{00000000-0005-0000-0000-0000EE5A0000}"/>
    <cellStyle name="Normal 3 2 2 2 5 7 3" xfId="23195" xr:uid="{00000000-0005-0000-0000-0000EF5A0000}"/>
    <cellStyle name="Normal 3 2 2 2 5 7 3 2" xfId="23196" xr:uid="{00000000-0005-0000-0000-0000F05A0000}"/>
    <cellStyle name="Normal 3 2 2 2 5 7 4" xfId="23197" xr:uid="{00000000-0005-0000-0000-0000F15A0000}"/>
    <cellStyle name="Normal 3 2 2 2 5 7 5" xfId="23198" xr:uid="{00000000-0005-0000-0000-0000F25A0000}"/>
    <cellStyle name="Normal 3 2 2 2 5 7 6" xfId="23199" xr:uid="{00000000-0005-0000-0000-0000F35A0000}"/>
    <cellStyle name="Normal 3 2 2 2 5 8" xfId="23200" xr:uid="{00000000-0005-0000-0000-0000F45A0000}"/>
    <cellStyle name="Normal 3 2 2 2 5 8 2" xfId="23201" xr:uid="{00000000-0005-0000-0000-0000F55A0000}"/>
    <cellStyle name="Normal 3 2 2 2 5 9" xfId="23202" xr:uid="{00000000-0005-0000-0000-0000F65A0000}"/>
    <cellStyle name="Normal 3 2 2 2 5 9 2" xfId="23203" xr:uid="{00000000-0005-0000-0000-0000F75A0000}"/>
    <cellStyle name="Normal 3 2 2 2 6" xfId="23204" xr:uid="{00000000-0005-0000-0000-0000F85A0000}"/>
    <cellStyle name="Normal 3 2 2 2 6 10" xfId="23205" xr:uid="{00000000-0005-0000-0000-0000F95A0000}"/>
    <cellStyle name="Normal 3 2 2 2 6 11" xfId="23206" xr:uid="{00000000-0005-0000-0000-0000FA5A0000}"/>
    <cellStyle name="Normal 3 2 2 2 6 12" xfId="23207" xr:uid="{00000000-0005-0000-0000-0000FB5A0000}"/>
    <cellStyle name="Normal 3 2 2 2 6 2" xfId="23208" xr:uid="{00000000-0005-0000-0000-0000FC5A0000}"/>
    <cellStyle name="Normal 3 2 2 2 6 2 2" xfId="23209" xr:uid="{00000000-0005-0000-0000-0000FD5A0000}"/>
    <cellStyle name="Normal 3 2 2 2 6 2 2 2" xfId="23210" xr:uid="{00000000-0005-0000-0000-0000FE5A0000}"/>
    <cellStyle name="Normal 3 2 2 2 6 2 2 2 2" xfId="23211" xr:uid="{00000000-0005-0000-0000-0000FF5A0000}"/>
    <cellStyle name="Normal 3 2 2 2 6 2 2 3" xfId="23212" xr:uid="{00000000-0005-0000-0000-0000005B0000}"/>
    <cellStyle name="Normal 3 2 2 2 6 2 2 4" xfId="23213" xr:uid="{00000000-0005-0000-0000-0000015B0000}"/>
    <cellStyle name="Normal 3 2 2 2 6 2 3" xfId="23214" xr:uid="{00000000-0005-0000-0000-0000025B0000}"/>
    <cellStyle name="Normal 3 2 2 2 6 2 3 2" xfId="23215" xr:uid="{00000000-0005-0000-0000-0000035B0000}"/>
    <cellStyle name="Normal 3 2 2 2 6 2 3 2 2" xfId="23216" xr:uid="{00000000-0005-0000-0000-0000045B0000}"/>
    <cellStyle name="Normal 3 2 2 2 6 2 3 3" xfId="23217" xr:uid="{00000000-0005-0000-0000-0000055B0000}"/>
    <cellStyle name="Normal 3 2 2 2 6 2 4" xfId="23218" xr:uid="{00000000-0005-0000-0000-0000065B0000}"/>
    <cellStyle name="Normal 3 2 2 2 6 2 4 2" xfId="23219" xr:uid="{00000000-0005-0000-0000-0000075B0000}"/>
    <cellStyle name="Normal 3 2 2 2 6 2 4 2 2" xfId="23220" xr:uid="{00000000-0005-0000-0000-0000085B0000}"/>
    <cellStyle name="Normal 3 2 2 2 6 2 4 3" xfId="23221" xr:uid="{00000000-0005-0000-0000-0000095B0000}"/>
    <cellStyle name="Normal 3 2 2 2 6 2 5" xfId="23222" xr:uid="{00000000-0005-0000-0000-00000A5B0000}"/>
    <cellStyle name="Normal 3 2 2 2 6 2 5 2" xfId="23223" xr:uid="{00000000-0005-0000-0000-00000B5B0000}"/>
    <cellStyle name="Normal 3 2 2 2 6 2 6" xfId="23224" xr:uid="{00000000-0005-0000-0000-00000C5B0000}"/>
    <cellStyle name="Normal 3 2 2 2 6 2 7" xfId="23225" xr:uid="{00000000-0005-0000-0000-00000D5B0000}"/>
    <cellStyle name="Normal 3 2 2 2 6 3" xfId="23226" xr:uid="{00000000-0005-0000-0000-00000E5B0000}"/>
    <cellStyle name="Normal 3 2 2 2 6 3 2" xfId="23227" xr:uid="{00000000-0005-0000-0000-00000F5B0000}"/>
    <cellStyle name="Normal 3 2 2 2 6 3 2 2" xfId="23228" xr:uid="{00000000-0005-0000-0000-0000105B0000}"/>
    <cellStyle name="Normal 3 2 2 2 6 3 2 2 2" xfId="23229" xr:uid="{00000000-0005-0000-0000-0000115B0000}"/>
    <cellStyle name="Normal 3 2 2 2 6 3 2 3" xfId="23230" xr:uid="{00000000-0005-0000-0000-0000125B0000}"/>
    <cellStyle name="Normal 3 2 2 2 6 3 3" xfId="23231" xr:uid="{00000000-0005-0000-0000-0000135B0000}"/>
    <cellStyle name="Normal 3 2 2 2 6 3 3 2" xfId="23232" xr:uid="{00000000-0005-0000-0000-0000145B0000}"/>
    <cellStyle name="Normal 3 2 2 2 6 3 3 2 2" xfId="23233" xr:uid="{00000000-0005-0000-0000-0000155B0000}"/>
    <cellStyle name="Normal 3 2 2 2 6 3 3 3" xfId="23234" xr:uid="{00000000-0005-0000-0000-0000165B0000}"/>
    <cellStyle name="Normal 3 2 2 2 6 3 4" xfId="23235" xr:uid="{00000000-0005-0000-0000-0000175B0000}"/>
    <cellStyle name="Normal 3 2 2 2 6 3 4 2" xfId="23236" xr:uid="{00000000-0005-0000-0000-0000185B0000}"/>
    <cellStyle name="Normal 3 2 2 2 6 3 4 3" xfId="23237" xr:uid="{00000000-0005-0000-0000-0000195B0000}"/>
    <cellStyle name="Normal 3 2 2 2 6 3 5" xfId="23238" xr:uid="{00000000-0005-0000-0000-00001A5B0000}"/>
    <cellStyle name="Normal 3 2 2 2 6 3 6" xfId="23239" xr:uid="{00000000-0005-0000-0000-00001B5B0000}"/>
    <cellStyle name="Normal 3 2 2 2 6 3 7" xfId="23240" xr:uid="{00000000-0005-0000-0000-00001C5B0000}"/>
    <cellStyle name="Normal 3 2 2 2 6 4" xfId="23241" xr:uid="{00000000-0005-0000-0000-00001D5B0000}"/>
    <cellStyle name="Normal 3 2 2 2 6 4 2" xfId="23242" xr:uid="{00000000-0005-0000-0000-00001E5B0000}"/>
    <cellStyle name="Normal 3 2 2 2 6 4 2 2" xfId="23243" xr:uid="{00000000-0005-0000-0000-00001F5B0000}"/>
    <cellStyle name="Normal 3 2 2 2 6 4 2 3" xfId="23244" xr:uid="{00000000-0005-0000-0000-0000205B0000}"/>
    <cellStyle name="Normal 3 2 2 2 6 4 3" xfId="23245" xr:uid="{00000000-0005-0000-0000-0000215B0000}"/>
    <cellStyle name="Normal 3 2 2 2 6 4 3 2" xfId="23246" xr:uid="{00000000-0005-0000-0000-0000225B0000}"/>
    <cellStyle name="Normal 3 2 2 2 6 4 3 3" xfId="23247" xr:uid="{00000000-0005-0000-0000-0000235B0000}"/>
    <cellStyle name="Normal 3 2 2 2 6 4 4" xfId="23248" xr:uid="{00000000-0005-0000-0000-0000245B0000}"/>
    <cellStyle name="Normal 3 2 2 2 6 4 4 2" xfId="23249" xr:uid="{00000000-0005-0000-0000-0000255B0000}"/>
    <cellStyle name="Normal 3 2 2 2 6 4 5" xfId="23250" xr:uid="{00000000-0005-0000-0000-0000265B0000}"/>
    <cellStyle name="Normal 3 2 2 2 6 4 6" xfId="23251" xr:uid="{00000000-0005-0000-0000-0000275B0000}"/>
    <cellStyle name="Normal 3 2 2 2 6 4 7" xfId="23252" xr:uid="{00000000-0005-0000-0000-0000285B0000}"/>
    <cellStyle name="Normal 3 2 2 2 6 5" xfId="23253" xr:uid="{00000000-0005-0000-0000-0000295B0000}"/>
    <cellStyle name="Normal 3 2 2 2 6 5 2" xfId="23254" xr:uid="{00000000-0005-0000-0000-00002A5B0000}"/>
    <cellStyle name="Normal 3 2 2 2 6 5 2 2" xfId="23255" xr:uid="{00000000-0005-0000-0000-00002B5B0000}"/>
    <cellStyle name="Normal 3 2 2 2 6 5 2 3" xfId="23256" xr:uid="{00000000-0005-0000-0000-00002C5B0000}"/>
    <cellStyle name="Normal 3 2 2 2 6 5 3" xfId="23257" xr:uid="{00000000-0005-0000-0000-00002D5B0000}"/>
    <cellStyle name="Normal 3 2 2 2 6 5 3 2" xfId="23258" xr:uid="{00000000-0005-0000-0000-00002E5B0000}"/>
    <cellStyle name="Normal 3 2 2 2 6 5 4" xfId="23259" xr:uid="{00000000-0005-0000-0000-00002F5B0000}"/>
    <cellStyle name="Normal 3 2 2 2 6 5 4 2" xfId="23260" xr:uid="{00000000-0005-0000-0000-0000305B0000}"/>
    <cellStyle name="Normal 3 2 2 2 6 5 5" xfId="23261" xr:uid="{00000000-0005-0000-0000-0000315B0000}"/>
    <cellStyle name="Normal 3 2 2 2 6 5 6" xfId="23262" xr:uid="{00000000-0005-0000-0000-0000325B0000}"/>
    <cellStyle name="Normal 3 2 2 2 6 5 7" xfId="23263" xr:uid="{00000000-0005-0000-0000-0000335B0000}"/>
    <cellStyle name="Normal 3 2 2 2 6 6" xfId="23264" xr:uid="{00000000-0005-0000-0000-0000345B0000}"/>
    <cellStyle name="Normal 3 2 2 2 6 6 2" xfId="23265" xr:uid="{00000000-0005-0000-0000-0000355B0000}"/>
    <cellStyle name="Normal 3 2 2 2 6 6 2 2" xfId="23266" xr:uid="{00000000-0005-0000-0000-0000365B0000}"/>
    <cellStyle name="Normal 3 2 2 2 6 6 2 3" xfId="23267" xr:uid="{00000000-0005-0000-0000-0000375B0000}"/>
    <cellStyle name="Normal 3 2 2 2 6 6 3" xfId="23268" xr:uid="{00000000-0005-0000-0000-0000385B0000}"/>
    <cellStyle name="Normal 3 2 2 2 6 6 3 2" xfId="23269" xr:uid="{00000000-0005-0000-0000-0000395B0000}"/>
    <cellStyle name="Normal 3 2 2 2 6 6 4" xfId="23270" xr:uid="{00000000-0005-0000-0000-00003A5B0000}"/>
    <cellStyle name="Normal 3 2 2 2 6 6 5" xfId="23271" xr:uid="{00000000-0005-0000-0000-00003B5B0000}"/>
    <cellStyle name="Normal 3 2 2 2 6 6 6" xfId="23272" xr:uid="{00000000-0005-0000-0000-00003C5B0000}"/>
    <cellStyle name="Normal 3 2 2 2 6 7" xfId="23273" xr:uid="{00000000-0005-0000-0000-00003D5B0000}"/>
    <cellStyle name="Normal 3 2 2 2 6 7 2" xfId="23274" xr:uid="{00000000-0005-0000-0000-00003E5B0000}"/>
    <cellStyle name="Normal 3 2 2 2 6 7 3" xfId="23275" xr:uid="{00000000-0005-0000-0000-00003F5B0000}"/>
    <cellStyle name="Normal 3 2 2 2 6 8" xfId="23276" xr:uid="{00000000-0005-0000-0000-0000405B0000}"/>
    <cellStyle name="Normal 3 2 2 2 6 8 2" xfId="23277" xr:uid="{00000000-0005-0000-0000-0000415B0000}"/>
    <cellStyle name="Normal 3 2 2 2 6 9" xfId="23278" xr:uid="{00000000-0005-0000-0000-0000425B0000}"/>
    <cellStyle name="Normal 3 2 2 2 6 9 2" xfId="23279" xr:uid="{00000000-0005-0000-0000-0000435B0000}"/>
    <cellStyle name="Normal 3 2 2 2 7" xfId="23280" xr:uid="{00000000-0005-0000-0000-0000445B0000}"/>
    <cellStyle name="Normal 3 2 2 2 7 10" xfId="23281" xr:uid="{00000000-0005-0000-0000-0000455B0000}"/>
    <cellStyle name="Normal 3 2 2 2 7 11" xfId="23282" xr:uid="{00000000-0005-0000-0000-0000465B0000}"/>
    <cellStyle name="Normal 3 2 2 2 7 2" xfId="23283" xr:uid="{00000000-0005-0000-0000-0000475B0000}"/>
    <cellStyle name="Normal 3 2 2 2 7 2 2" xfId="23284" xr:uid="{00000000-0005-0000-0000-0000485B0000}"/>
    <cellStyle name="Normal 3 2 2 2 7 2 2 2" xfId="23285" xr:uid="{00000000-0005-0000-0000-0000495B0000}"/>
    <cellStyle name="Normal 3 2 2 2 7 2 2 2 2" xfId="23286" xr:uid="{00000000-0005-0000-0000-00004A5B0000}"/>
    <cellStyle name="Normal 3 2 2 2 7 2 2 3" xfId="23287" xr:uid="{00000000-0005-0000-0000-00004B5B0000}"/>
    <cellStyle name="Normal 3 2 2 2 7 2 3" xfId="23288" xr:uid="{00000000-0005-0000-0000-00004C5B0000}"/>
    <cellStyle name="Normal 3 2 2 2 7 2 3 2" xfId="23289" xr:uid="{00000000-0005-0000-0000-00004D5B0000}"/>
    <cellStyle name="Normal 3 2 2 2 7 2 3 2 2" xfId="23290" xr:uid="{00000000-0005-0000-0000-00004E5B0000}"/>
    <cellStyle name="Normal 3 2 2 2 7 2 3 3" xfId="23291" xr:uid="{00000000-0005-0000-0000-00004F5B0000}"/>
    <cellStyle name="Normal 3 2 2 2 7 2 4" xfId="23292" xr:uid="{00000000-0005-0000-0000-0000505B0000}"/>
    <cellStyle name="Normal 3 2 2 2 7 2 4 2" xfId="23293" xr:uid="{00000000-0005-0000-0000-0000515B0000}"/>
    <cellStyle name="Normal 3 2 2 2 7 2 4 3" xfId="23294" xr:uid="{00000000-0005-0000-0000-0000525B0000}"/>
    <cellStyle name="Normal 3 2 2 2 7 2 5" xfId="23295" xr:uid="{00000000-0005-0000-0000-0000535B0000}"/>
    <cellStyle name="Normal 3 2 2 2 7 2 6" xfId="23296" xr:uid="{00000000-0005-0000-0000-0000545B0000}"/>
    <cellStyle name="Normal 3 2 2 2 7 2 7" xfId="23297" xr:uid="{00000000-0005-0000-0000-0000555B0000}"/>
    <cellStyle name="Normal 3 2 2 2 7 3" xfId="23298" xr:uid="{00000000-0005-0000-0000-0000565B0000}"/>
    <cellStyle name="Normal 3 2 2 2 7 3 2" xfId="23299" xr:uid="{00000000-0005-0000-0000-0000575B0000}"/>
    <cellStyle name="Normal 3 2 2 2 7 3 2 2" xfId="23300" xr:uid="{00000000-0005-0000-0000-0000585B0000}"/>
    <cellStyle name="Normal 3 2 2 2 7 3 2 3" xfId="23301" xr:uid="{00000000-0005-0000-0000-0000595B0000}"/>
    <cellStyle name="Normal 3 2 2 2 7 3 3" xfId="23302" xr:uid="{00000000-0005-0000-0000-00005A5B0000}"/>
    <cellStyle name="Normal 3 2 2 2 7 3 3 2" xfId="23303" xr:uid="{00000000-0005-0000-0000-00005B5B0000}"/>
    <cellStyle name="Normal 3 2 2 2 7 3 3 3" xfId="23304" xr:uid="{00000000-0005-0000-0000-00005C5B0000}"/>
    <cellStyle name="Normal 3 2 2 2 7 3 4" xfId="23305" xr:uid="{00000000-0005-0000-0000-00005D5B0000}"/>
    <cellStyle name="Normal 3 2 2 2 7 3 4 2" xfId="23306" xr:uid="{00000000-0005-0000-0000-00005E5B0000}"/>
    <cellStyle name="Normal 3 2 2 2 7 3 5" xfId="23307" xr:uid="{00000000-0005-0000-0000-00005F5B0000}"/>
    <cellStyle name="Normal 3 2 2 2 7 3 6" xfId="23308" xr:uid="{00000000-0005-0000-0000-0000605B0000}"/>
    <cellStyle name="Normal 3 2 2 2 7 3 7" xfId="23309" xr:uid="{00000000-0005-0000-0000-0000615B0000}"/>
    <cellStyle name="Normal 3 2 2 2 7 4" xfId="23310" xr:uid="{00000000-0005-0000-0000-0000625B0000}"/>
    <cellStyle name="Normal 3 2 2 2 7 4 2" xfId="23311" xr:uid="{00000000-0005-0000-0000-0000635B0000}"/>
    <cellStyle name="Normal 3 2 2 2 7 4 2 2" xfId="23312" xr:uid="{00000000-0005-0000-0000-0000645B0000}"/>
    <cellStyle name="Normal 3 2 2 2 7 4 2 3" xfId="23313" xr:uid="{00000000-0005-0000-0000-0000655B0000}"/>
    <cellStyle name="Normal 3 2 2 2 7 4 3" xfId="23314" xr:uid="{00000000-0005-0000-0000-0000665B0000}"/>
    <cellStyle name="Normal 3 2 2 2 7 4 3 2" xfId="23315" xr:uid="{00000000-0005-0000-0000-0000675B0000}"/>
    <cellStyle name="Normal 3 2 2 2 7 4 4" xfId="23316" xr:uid="{00000000-0005-0000-0000-0000685B0000}"/>
    <cellStyle name="Normal 3 2 2 2 7 4 4 2" xfId="23317" xr:uid="{00000000-0005-0000-0000-0000695B0000}"/>
    <cellStyle name="Normal 3 2 2 2 7 4 5" xfId="23318" xr:uid="{00000000-0005-0000-0000-00006A5B0000}"/>
    <cellStyle name="Normal 3 2 2 2 7 4 6" xfId="23319" xr:uid="{00000000-0005-0000-0000-00006B5B0000}"/>
    <cellStyle name="Normal 3 2 2 2 7 4 7" xfId="23320" xr:uid="{00000000-0005-0000-0000-00006C5B0000}"/>
    <cellStyle name="Normal 3 2 2 2 7 5" xfId="23321" xr:uid="{00000000-0005-0000-0000-00006D5B0000}"/>
    <cellStyle name="Normal 3 2 2 2 7 5 2" xfId="23322" xr:uid="{00000000-0005-0000-0000-00006E5B0000}"/>
    <cellStyle name="Normal 3 2 2 2 7 5 2 2" xfId="23323" xr:uid="{00000000-0005-0000-0000-00006F5B0000}"/>
    <cellStyle name="Normal 3 2 2 2 7 5 2 3" xfId="23324" xr:uid="{00000000-0005-0000-0000-0000705B0000}"/>
    <cellStyle name="Normal 3 2 2 2 7 5 3" xfId="23325" xr:uid="{00000000-0005-0000-0000-0000715B0000}"/>
    <cellStyle name="Normal 3 2 2 2 7 5 3 2" xfId="23326" xr:uid="{00000000-0005-0000-0000-0000725B0000}"/>
    <cellStyle name="Normal 3 2 2 2 7 5 4" xfId="23327" xr:uid="{00000000-0005-0000-0000-0000735B0000}"/>
    <cellStyle name="Normal 3 2 2 2 7 5 5" xfId="23328" xr:uid="{00000000-0005-0000-0000-0000745B0000}"/>
    <cellStyle name="Normal 3 2 2 2 7 5 6" xfId="23329" xr:uid="{00000000-0005-0000-0000-0000755B0000}"/>
    <cellStyle name="Normal 3 2 2 2 7 6" xfId="23330" xr:uid="{00000000-0005-0000-0000-0000765B0000}"/>
    <cellStyle name="Normal 3 2 2 2 7 6 2" xfId="23331" xr:uid="{00000000-0005-0000-0000-0000775B0000}"/>
    <cellStyle name="Normal 3 2 2 2 7 6 3" xfId="23332" xr:uid="{00000000-0005-0000-0000-0000785B0000}"/>
    <cellStyle name="Normal 3 2 2 2 7 7" xfId="23333" xr:uid="{00000000-0005-0000-0000-0000795B0000}"/>
    <cellStyle name="Normal 3 2 2 2 7 7 2" xfId="23334" xr:uid="{00000000-0005-0000-0000-00007A5B0000}"/>
    <cellStyle name="Normal 3 2 2 2 7 8" xfId="23335" xr:uid="{00000000-0005-0000-0000-00007B5B0000}"/>
    <cellStyle name="Normal 3 2 2 2 7 8 2" xfId="23336" xr:uid="{00000000-0005-0000-0000-00007C5B0000}"/>
    <cellStyle name="Normal 3 2 2 2 7 9" xfId="23337" xr:uid="{00000000-0005-0000-0000-00007D5B0000}"/>
    <cellStyle name="Normal 3 2 2 2 8" xfId="23338" xr:uid="{00000000-0005-0000-0000-00007E5B0000}"/>
    <cellStyle name="Normal 3 2 2 2 8 10" xfId="23339" xr:uid="{00000000-0005-0000-0000-00007F5B0000}"/>
    <cellStyle name="Normal 3 2 2 2 8 11" xfId="23340" xr:uid="{00000000-0005-0000-0000-0000805B0000}"/>
    <cellStyle name="Normal 3 2 2 2 8 2" xfId="23341" xr:uid="{00000000-0005-0000-0000-0000815B0000}"/>
    <cellStyle name="Normal 3 2 2 2 8 2 2" xfId="23342" xr:uid="{00000000-0005-0000-0000-0000825B0000}"/>
    <cellStyle name="Normal 3 2 2 2 8 2 2 2" xfId="23343" xr:uid="{00000000-0005-0000-0000-0000835B0000}"/>
    <cellStyle name="Normal 3 2 2 2 8 2 2 3" xfId="23344" xr:uid="{00000000-0005-0000-0000-0000845B0000}"/>
    <cellStyle name="Normal 3 2 2 2 8 2 3" xfId="23345" xr:uid="{00000000-0005-0000-0000-0000855B0000}"/>
    <cellStyle name="Normal 3 2 2 2 8 2 3 2" xfId="23346" xr:uid="{00000000-0005-0000-0000-0000865B0000}"/>
    <cellStyle name="Normal 3 2 2 2 8 2 4" xfId="23347" xr:uid="{00000000-0005-0000-0000-0000875B0000}"/>
    <cellStyle name="Normal 3 2 2 2 8 2 4 2" xfId="23348" xr:uid="{00000000-0005-0000-0000-0000885B0000}"/>
    <cellStyle name="Normal 3 2 2 2 8 2 5" xfId="23349" xr:uid="{00000000-0005-0000-0000-0000895B0000}"/>
    <cellStyle name="Normal 3 2 2 2 8 2 6" xfId="23350" xr:uid="{00000000-0005-0000-0000-00008A5B0000}"/>
    <cellStyle name="Normal 3 2 2 2 8 2 7" xfId="23351" xr:uid="{00000000-0005-0000-0000-00008B5B0000}"/>
    <cellStyle name="Normal 3 2 2 2 8 3" xfId="23352" xr:uid="{00000000-0005-0000-0000-00008C5B0000}"/>
    <cellStyle name="Normal 3 2 2 2 8 3 2" xfId="23353" xr:uid="{00000000-0005-0000-0000-00008D5B0000}"/>
    <cellStyle name="Normal 3 2 2 2 8 3 2 2" xfId="23354" xr:uid="{00000000-0005-0000-0000-00008E5B0000}"/>
    <cellStyle name="Normal 3 2 2 2 8 3 2 3" xfId="23355" xr:uid="{00000000-0005-0000-0000-00008F5B0000}"/>
    <cellStyle name="Normal 3 2 2 2 8 3 3" xfId="23356" xr:uid="{00000000-0005-0000-0000-0000905B0000}"/>
    <cellStyle name="Normal 3 2 2 2 8 3 3 2" xfId="23357" xr:uid="{00000000-0005-0000-0000-0000915B0000}"/>
    <cellStyle name="Normal 3 2 2 2 8 3 4" xfId="23358" xr:uid="{00000000-0005-0000-0000-0000925B0000}"/>
    <cellStyle name="Normal 3 2 2 2 8 3 4 2" xfId="23359" xr:uid="{00000000-0005-0000-0000-0000935B0000}"/>
    <cellStyle name="Normal 3 2 2 2 8 3 5" xfId="23360" xr:uid="{00000000-0005-0000-0000-0000945B0000}"/>
    <cellStyle name="Normal 3 2 2 2 8 3 6" xfId="23361" xr:uid="{00000000-0005-0000-0000-0000955B0000}"/>
    <cellStyle name="Normal 3 2 2 2 8 3 7" xfId="23362" xr:uid="{00000000-0005-0000-0000-0000965B0000}"/>
    <cellStyle name="Normal 3 2 2 2 8 4" xfId="23363" xr:uid="{00000000-0005-0000-0000-0000975B0000}"/>
    <cellStyle name="Normal 3 2 2 2 8 4 2" xfId="23364" xr:uid="{00000000-0005-0000-0000-0000985B0000}"/>
    <cellStyle name="Normal 3 2 2 2 8 4 2 2" xfId="23365" xr:uid="{00000000-0005-0000-0000-0000995B0000}"/>
    <cellStyle name="Normal 3 2 2 2 8 4 3" xfId="23366" xr:uid="{00000000-0005-0000-0000-00009A5B0000}"/>
    <cellStyle name="Normal 3 2 2 2 8 4 3 2" xfId="23367" xr:uid="{00000000-0005-0000-0000-00009B5B0000}"/>
    <cellStyle name="Normal 3 2 2 2 8 4 4" xfId="23368" xr:uid="{00000000-0005-0000-0000-00009C5B0000}"/>
    <cellStyle name="Normal 3 2 2 2 8 4 4 2" xfId="23369" xr:uid="{00000000-0005-0000-0000-00009D5B0000}"/>
    <cellStyle name="Normal 3 2 2 2 8 4 5" xfId="23370" xr:uid="{00000000-0005-0000-0000-00009E5B0000}"/>
    <cellStyle name="Normal 3 2 2 2 8 4 6" xfId="23371" xr:uid="{00000000-0005-0000-0000-00009F5B0000}"/>
    <cellStyle name="Normal 3 2 2 2 8 4 7" xfId="23372" xr:uid="{00000000-0005-0000-0000-0000A05B0000}"/>
    <cellStyle name="Normal 3 2 2 2 8 5" xfId="23373" xr:uid="{00000000-0005-0000-0000-0000A15B0000}"/>
    <cellStyle name="Normal 3 2 2 2 8 5 2" xfId="23374" xr:uid="{00000000-0005-0000-0000-0000A25B0000}"/>
    <cellStyle name="Normal 3 2 2 2 8 5 2 2" xfId="23375" xr:uid="{00000000-0005-0000-0000-0000A35B0000}"/>
    <cellStyle name="Normal 3 2 2 2 8 5 3" xfId="23376" xr:uid="{00000000-0005-0000-0000-0000A45B0000}"/>
    <cellStyle name="Normal 3 2 2 2 8 5 3 2" xfId="23377" xr:uid="{00000000-0005-0000-0000-0000A55B0000}"/>
    <cellStyle name="Normal 3 2 2 2 8 5 4" xfId="23378" xr:uid="{00000000-0005-0000-0000-0000A65B0000}"/>
    <cellStyle name="Normal 3 2 2 2 8 5 5" xfId="23379" xr:uid="{00000000-0005-0000-0000-0000A75B0000}"/>
    <cellStyle name="Normal 3 2 2 2 8 6" xfId="23380" xr:uid="{00000000-0005-0000-0000-0000A85B0000}"/>
    <cellStyle name="Normal 3 2 2 2 8 6 2" xfId="23381" xr:uid="{00000000-0005-0000-0000-0000A95B0000}"/>
    <cellStyle name="Normal 3 2 2 2 8 7" xfId="23382" xr:uid="{00000000-0005-0000-0000-0000AA5B0000}"/>
    <cellStyle name="Normal 3 2 2 2 8 7 2" xfId="23383" xr:uid="{00000000-0005-0000-0000-0000AB5B0000}"/>
    <cellStyle name="Normal 3 2 2 2 8 8" xfId="23384" xr:uid="{00000000-0005-0000-0000-0000AC5B0000}"/>
    <cellStyle name="Normal 3 2 2 2 8 8 2" xfId="23385" xr:uid="{00000000-0005-0000-0000-0000AD5B0000}"/>
    <cellStyle name="Normal 3 2 2 2 8 9" xfId="23386" xr:uid="{00000000-0005-0000-0000-0000AE5B0000}"/>
    <cellStyle name="Normal 3 2 2 2 9" xfId="23387" xr:uid="{00000000-0005-0000-0000-0000AF5B0000}"/>
    <cellStyle name="Normal 3 2 2 2 9 2" xfId="23388" xr:uid="{00000000-0005-0000-0000-0000B05B0000}"/>
    <cellStyle name="Normal 3 2 2 2 9 2 2" xfId="23389" xr:uid="{00000000-0005-0000-0000-0000B15B0000}"/>
    <cellStyle name="Normal 3 2 2 2 9 2 2 2" xfId="23390" xr:uid="{00000000-0005-0000-0000-0000B25B0000}"/>
    <cellStyle name="Normal 3 2 2 2 9 2 3" xfId="23391" xr:uid="{00000000-0005-0000-0000-0000B35B0000}"/>
    <cellStyle name="Normal 3 2 2 2 9 3" xfId="23392" xr:uid="{00000000-0005-0000-0000-0000B45B0000}"/>
    <cellStyle name="Normal 3 2 2 2 9 3 2" xfId="23393" xr:uid="{00000000-0005-0000-0000-0000B55B0000}"/>
    <cellStyle name="Normal 3 2 2 2 9 3 2 2" xfId="23394" xr:uid="{00000000-0005-0000-0000-0000B65B0000}"/>
    <cellStyle name="Normal 3 2 2 2 9 3 3" xfId="23395" xr:uid="{00000000-0005-0000-0000-0000B75B0000}"/>
    <cellStyle name="Normal 3 2 2 2 9 4" xfId="23396" xr:uid="{00000000-0005-0000-0000-0000B85B0000}"/>
    <cellStyle name="Normal 3 2 2 2 9 4 2" xfId="23397" xr:uid="{00000000-0005-0000-0000-0000B95B0000}"/>
    <cellStyle name="Normal 3 2 2 2 9 4 3" xfId="23398" xr:uid="{00000000-0005-0000-0000-0000BA5B0000}"/>
    <cellStyle name="Normal 3 2 2 2 9 5" xfId="23399" xr:uid="{00000000-0005-0000-0000-0000BB5B0000}"/>
    <cellStyle name="Normal 3 2 2 2 9 6" xfId="23400" xr:uid="{00000000-0005-0000-0000-0000BC5B0000}"/>
    <cellStyle name="Normal 3 2 2 2 9 7" xfId="23401" xr:uid="{00000000-0005-0000-0000-0000BD5B0000}"/>
    <cellStyle name="Normal 3 2 2 3" xfId="23402" xr:uid="{00000000-0005-0000-0000-0000BE5B0000}"/>
    <cellStyle name="Normal 3 2 2 3 10" xfId="23403" xr:uid="{00000000-0005-0000-0000-0000BF5B0000}"/>
    <cellStyle name="Normal 3 2 2 3 10 2" xfId="23404" xr:uid="{00000000-0005-0000-0000-0000C05B0000}"/>
    <cellStyle name="Normal 3 2 2 3 10 2 2" xfId="23405" xr:uid="{00000000-0005-0000-0000-0000C15B0000}"/>
    <cellStyle name="Normal 3 2 2 3 10 3" xfId="23406" xr:uid="{00000000-0005-0000-0000-0000C25B0000}"/>
    <cellStyle name="Normal 3 2 2 3 11" xfId="23407" xr:uid="{00000000-0005-0000-0000-0000C35B0000}"/>
    <cellStyle name="Normal 3 2 2 3 11 2" xfId="23408" xr:uid="{00000000-0005-0000-0000-0000C45B0000}"/>
    <cellStyle name="Normal 3 2 2 3 11 3" xfId="23409" xr:uid="{00000000-0005-0000-0000-0000C55B0000}"/>
    <cellStyle name="Normal 3 2 2 3 12" xfId="23410" xr:uid="{00000000-0005-0000-0000-0000C65B0000}"/>
    <cellStyle name="Normal 3 2 2 3 13" xfId="23411" xr:uid="{00000000-0005-0000-0000-0000C75B0000}"/>
    <cellStyle name="Normal 3 2 2 3 14" xfId="23412" xr:uid="{00000000-0005-0000-0000-0000C85B0000}"/>
    <cellStyle name="Normal 3 2 2 3 2" xfId="23413" xr:uid="{00000000-0005-0000-0000-0000C95B0000}"/>
    <cellStyle name="Normal 3 2 2 3 2 10" xfId="23414" xr:uid="{00000000-0005-0000-0000-0000CA5B0000}"/>
    <cellStyle name="Normal 3 2 2 3 2 11" xfId="23415" xr:uid="{00000000-0005-0000-0000-0000CB5B0000}"/>
    <cellStyle name="Normal 3 2 2 3 2 12" xfId="23416" xr:uid="{00000000-0005-0000-0000-0000CC5B0000}"/>
    <cellStyle name="Normal 3 2 2 3 2 2" xfId="23417" xr:uid="{00000000-0005-0000-0000-0000CD5B0000}"/>
    <cellStyle name="Normal 3 2 2 3 2 2 2" xfId="23418" xr:uid="{00000000-0005-0000-0000-0000CE5B0000}"/>
    <cellStyle name="Normal 3 2 2 3 2 2 2 2" xfId="23419" xr:uid="{00000000-0005-0000-0000-0000CF5B0000}"/>
    <cellStyle name="Normal 3 2 2 3 2 2 2 2 2" xfId="23420" xr:uid="{00000000-0005-0000-0000-0000D05B0000}"/>
    <cellStyle name="Normal 3 2 2 3 2 2 2 2 3" xfId="23421" xr:uid="{00000000-0005-0000-0000-0000D15B0000}"/>
    <cellStyle name="Normal 3 2 2 3 2 2 2 2 4" xfId="23422" xr:uid="{00000000-0005-0000-0000-0000D25B0000}"/>
    <cellStyle name="Normal 3 2 2 3 2 2 2 3" xfId="23423" xr:uid="{00000000-0005-0000-0000-0000D35B0000}"/>
    <cellStyle name="Normal 3 2 2 3 2 2 2 3 2" xfId="23424" xr:uid="{00000000-0005-0000-0000-0000D45B0000}"/>
    <cellStyle name="Normal 3 2 2 3 2 2 2 4" xfId="23425" xr:uid="{00000000-0005-0000-0000-0000D55B0000}"/>
    <cellStyle name="Normal 3 2 2 3 2 2 2 4 2" xfId="23426" xr:uid="{00000000-0005-0000-0000-0000D65B0000}"/>
    <cellStyle name="Normal 3 2 2 3 2 2 2 5" xfId="23427" xr:uid="{00000000-0005-0000-0000-0000D75B0000}"/>
    <cellStyle name="Normal 3 2 2 3 2 2 2 6" xfId="23428" xr:uid="{00000000-0005-0000-0000-0000D85B0000}"/>
    <cellStyle name="Normal 3 2 2 3 2 2 3" xfId="23429" xr:uid="{00000000-0005-0000-0000-0000D95B0000}"/>
    <cellStyle name="Normal 3 2 2 3 2 2 3 2" xfId="23430" xr:uid="{00000000-0005-0000-0000-0000DA5B0000}"/>
    <cellStyle name="Normal 3 2 2 3 2 2 3 2 2" xfId="23431" xr:uid="{00000000-0005-0000-0000-0000DB5B0000}"/>
    <cellStyle name="Normal 3 2 2 3 2 2 3 2 3" xfId="23432" xr:uid="{00000000-0005-0000-0000-0000DC5B0000}"/>
    <cellStyle name="Normal 3 2 2 3 2 2 3 3" xfId="23433" xr:uid="{00000000-0005-0000-0000-0000DD5B0000}"/>
    <cellStyle name="Normal 3 2 2 3 2 2 3 3 2" xfId="23434" xr:uid="{00000000-0005-0000-0000-0000DE5B0000}"/>
    <cellStyle name="Normal 3 2 2 3 2 2 3 4" xfId="23435" xr:uid="{00000000-0005-0000-0000-0000DF5B0000}"/>
    <cellStyle name="Normal 3 2 2 3 2 2 3 5" xfId="23436" xr:uid="{00000000-0005-0000-0000-0000E05B0000}"/>
    <cellStyle name="Normal 3 2 2 3 2 2 4" xfId="23437" xr:uid="{00000000-0005-0000-0000-0000E15B0000}"/>
    <cellStyle name="Normal 3 2 2 3 2 2 4 2" xfId="23438" xr:uid="{00000000-0005-0000-0000-0000E25B0000}"/>
    <cellStyle name="Normal 3 2 2 3 2 2 4 2 2" xfId="23439" xr:uid="{00000000-0005-0000-0000-0000E35B0000}"/>
    <cellStyle name="Normal 3 2 2 3 2 2 4 3" xfId="23440" xr:uid="{00000000-0005-0000-0000-0000E45B0000}"/>
    <cellStyle name="Normal 3 2 2 3 2 2 4 4" xfId="23441" xr:uid="{00000000-0005-0000-0000-0000E55B0000}"/>
    <cellStyle name="Normal 3 2 2 3 2 2 5" xfId="23442" xr:uid="{00000000-0005-0000-0000-0000E65B0000}"/>
    <cellStyle name="Normal 3 2 2 3 2 2 5 2" xfId="23443" xr:uid="{00000000-0005-0000-0000-0000E75B0000}"/>
    <cellStyle name="Normal 3 2 2 3 2 2 5 3" xfId="23444" xr:uid="{00000000-0005-0000-0000-0000E85B0000}"/>
    <cellStyle name="Normal 3 2 2 3 2 2 6" xfId="23445" xr:uid="{00000000-0005-0000-0000-0000E95B0000}"/>
    <cellStyle name="Normal 3 2 2 3 2 2 6 2" xfId="23446" xr:uid="{00000000-0005-0000-0000-0000EA5B0000}"/>
    <cellStyle name="Normal 3 2 2 3 2 2 6 3" xfId="23447" xr:uid="{00000000-0005-0000-0000-0000EB5B0000}"/>
    <cellStyle name="Normal 3 2 2 3 2 2 7" xfId="23448" xr:uid="{00000000-0005-0000-0000-0000EC5B0000}"/>
    <cellStyle name="Normal 3 2 2 3 2 2 8" xfId="23449" xr:uid="{00000000-0005-0000-0000-0000ED5B0000}"/>
    <cellStyle name="Normal 3 2 2 3 2 3" xfId="23450" xr:uid="{00000000-0005-0000-0000-0000EE5B0000}"/>
    <cellStyle name="Normal 3 2 2 3 2 3 2" xfId="23451" xr:uid="{00000000-0005-0000-0000-0000EF5B0000}"/>
    <cellStyle name="Normal 3 2 2 3 2 3 2 2" xfId="23452" xr:uid="{00000000-0005-0000-0000-0000F05B0000}"/>
    <cellStyle name="Normal 3 2 2 3 2 3 2 2 2" xfId="23453" xr:uid="{00000000-0005-0000-0000-0000F15B0000}"/>
    <cellStyle name="Normal 3 2 2 3 2 3 2 3" xfId="23454" xr:uid="{00000000-0005-0000-0000-0000F25B0000}"/>
    <cellStyle name="Normal 3 2 2 3 2 3 2 4" xfId="23455" xr:uid="{00000000-0005-0000-0000-0000F35B0000}"/>
    <cellStyle name="Normal 3 2 2 3 2 3 3" xfId="23456" xr:uid="{00000000-0005-0000-0000-0000F45B0000}"/>
    <cellStyle name="Normal 3 2 2 3 2 3 3 2" xfId="23457" xr:uid="{00000000-0005-0000-0000-0000F55B0000}"/>
    <cellStyle name="Normal 3 2 2 3 2 3 3 2 2" xfId="23458" xr:uid="{00000000-0005-0000-0000-0000F65B0000}"/>
    <cellStyle name="Normal 3 2 2 3 2 3 3 3" xfId="23459" xr:uid="{00000000-0005-0000-0000-0000F75B0000}"/>
    <cellStyle name="Normal 3 2 2 3 2 3 4" xfId="23460" xr:uid="{00000000-0005-0000-0000-0000F85B0000}"/>
    <cellStyle name="Normal 3 2 2 3 2 3 4 2" xfId="23461" xr:uid="{00000000-0005-0000-0000-0000F95B0000}"/>
    <cellStyle name="Normal 3 2 2 3 2 3 4 2 2" xfId="23462" xr:uid="{00000000-0005-0000-0000-0000FA5B0000}"/>
    <cellStyle name="Normal 3 2 2 3 2 3 4 3" xfId="23463" xr:uid="{00000000-0005-0000-0000-0000FB5B0000}"/>
    <cellStyle name="Normal 3 2 2 3 2 3 5" xfId="23464" xr:uid="{00000000-0005-0000-0000-0000FC5B0000}"/>
    <cellStyle name="Normal 3 2 2 3 2 3 5 2" xfId="23465" xr:uid="{00000000-0005-0000-0000-0000FD5B0000}"/>
    <cellStyle name="Normal 3 2 2 3 2 3 6" xfId="23466" xr:uid="{00000000-0005-0000-0000-0000FE5B0000}"/>
    <cellStyle name="Normal 3 2 2 3 2 3 7" xfId="23467" xr:uid="{00000000-0005-0000-0000-0000FF5B0000}"/>
    <cellStyle name="Normal 3 2 2 3 2 4" xfId="23468" xr:uid="{00000000-0005-0000-0000-0000005C0000}"/>
    <cellStyle name="Normal 3 2 2 3 2 4 2" xfId="23469" xr:uid="{00000000-0005-0000-0000-0000015C0000}"/>
    <cellStyle name="Normal 3 2 2 3 2 4 2 2" xfId="23470" xr:uid="{00000000-0005-0000-0000-0000025C0000}"/>
    <cellStyle name="Normal 3 2 2 3 2 4 2 2 2" xfId="23471" xr:uid="{00000000-0005-0000-0000-0000035C0000}"/>
    <cellStyle name="Normal 3 2 2 3 2 4 2 3" xfId="23472" xr:uid="{00000000-0005-0000-0000-0000045C0000}"/>
    <cellStyle name="Normal 3 2 2 3 2 4 3" xfId="23473" xr:uid="{00000000-0005-0000-0000-0000055C0000}"/>
    <cellStyle name="Normal 3 2 2 3 2 4 3 2" xfId="23474" xr:uid="{00000000-0005-0000-0000-0000065C0000}"/>
    <cellStyle name="Normal 3 2 2 3 2 4 3 2 2" xfId="23475" xr:uid="{00000000-0005-0000-0000-0000075C0000}"/>
    <cellStyle name="Normal 3 2 2 3 2 4 3 3" xfId="23476" xr:uid="{00000000-0005-0000-0000-0000085C0000}"/>
    <cellStyle name="Normal 3 2 2 3 2 4 4" xfId="23477" xr:uid="{00000000-0005-0000-0000-0000095C0000}"/>
    <cellStyle name="Normal 3 2 2 3 2 4 4 2" xfId="23478" xr:uid="{00000000-0005-0000-0000-00000A5C0000}"/>
    <cellStyle name="Normal 3 2 2 3 2 4 4 3" xfId="23479" xr:uid="{00000000-0005-0000-0000-00000B5C0000}"/>
    <cellStyle name="Normal 3 2 2 3 2 4 5" xfId="23480" xr:uid="{00000000-0005-0000-0000-00000C5C0000}"/>
    <cellStyle name="Normal 3 2 2 3 2 4 6" xfId="23481" xr:uid="{00000000-0005-0000-0000-00000D5C0000}"/>
    <cellStyle name="Normal 3 2 2 3 2 4 7" xfId="23482" xr:uid="{00000000-0005-0000-0000-00000E5C0000}"/>
    <cellStyle name="Normal 3 2 2 3 2 5" xfId="23483" xr:uid="{00000000-0005-0000-0000-00000F5C0000}"/>
    <cellStyle name="Normal 3 2 2 3 2 5 2" xfId="23484" xr:uid="{00000000-0005-0000-0000-0000105C0000}"/>
    <cellStyle name="Normal 3 2 2 3 2 5 2 2" xfId="23485" xr:uid="{00000000-0005-0000-0000-0000115C0000}"/>
    <cellStyle name="Normal 3 2 2 3 2 5 2 3" xfId="23486" xr:uid="{00000000-0005-0000-0000-0000125C0000}"/>
    <cellStyle name="Normal 3 2 2 3 2 5 3" xfId="23487" xr:uid="{00000000-0005-0000-0000-0000135C0000}"/>
    <cellStyle name="Normal 3 2 2 3 2 5 3 2" xfId="23488" xr:uid="{00000000-0005-0000-0000-0000145C0000}"/>
    <cellStyle name="Normal 3 2 2 3 2 5 3 3" xfId="23489" xr:uid="{00000000-0005-0000-0000-0000155C0000}"/>
    <cellStyle name="Normal 3 2 2 3 2 5 4" xfId="23490" xr:uid="{00000000-0005-0000-0000-0000165C0000}"/>
    <cellStyle name="Normal 3 2 2 3 2 5 4 2" xfId="23491" xr:uid="{00000000-0005-0000-0000-0000175C0000}"/>
    <cellStyle name="Normal 3 2 2 3 2 5 5" xfId="23492" xr:uid="{00000000-0005-0000-0000-0000185C0000}"/>
    <cellStyle name="Normal 3 2 2 3 2 5 6" xfId="23493" xr:uid="{00000000-0005-0000-0000-0000195C0000}"/>
    <cellStyle name="Normal 3 2 2 3 2 5 7" xfId="23494" xr:uid="{00000000-0005-0000-0000-00001A5C0000}"/>
    <cellStyle name="Normal 3 2 2 3 2 6" xfId="23495" xr:uid="{00000000-0005-0000-0000-00001B5C0000}"/>
    <cellStyle name="Normal 3 2 2 3 2 6 2" xfId="23496" xr:uid="{00000000-0005-0000-0000-00001C5C0000}"/>
    <cellStyle name="Normal 3 2 2 3 2 6 2 2" xfId="23497" xr:uid="{00000000-0005-0000-0000-00001D5C0000}"/>
    <cellStyle name="Normal 3 2 2 3 2 6 2 3" xfId="23498" xr:uid="{00000000-0005-0000-0000-00001E5C0000}"/>
    <cellStyle name="Normal 3 2 2 3 2 6 3" xfId="23499" xr:uid="{00000000-0005-0000-0000-00001F5C0000}"/>
    <cellStyle name="Normal 3 2 2 3 2 6 3 2" xfId="23500" xr:uid="{00000000-0005-0000-0000-0000205C0000}"/>
    <cellStyle name="Normal 3 2 2 3 2 6 4" xfId="23501" xr:uid="{00000000-0005-0000-0000-0000215C0000}"/>
    <cellStyle name="Normal 3 2 2 3 2 6 5" xfId="23502" xr:uid="{00000000-0005-0000-0000-0000225C0000}"/>
    <cellStyle name="Normal 3 2 2 3 2 6 6" xfId="23503" xr:uid="{00000000-0005-0000-0000-0000235C0000}"/>
    <cellStyle name="Normal 3 2 2 3 2 7" xfId="23504" xr:uid="{00000000-0005-0000-0000-0000245C0000}"/>
    <cellStyle name="Normal 3 2 2 3 2 7 2" xfId="23505" xr:uid="{00000000-0005-0000-0000-0000255C0000}"/>
    <cellStyle name="Normal 3 2 2 3 2 7 2 2" xfId="23506" xr:uid="{00000000-0005-0000-0000-0000265C0000}"/>
    <cellStyle name="Normal 3 2 2 3 2 7 3" xfId="23507" xr:uid="{00000000-0005-0000-0000-0000275C0000}"/>
    <cellStyle name="Normal 3 2 2 3 2 8" xfId="23508" xr:uid="{00000000-0005-0000-0000-0000285C0000}"/>
    <cellStyle name="Normal 3 2 2 3 2 8 2" xfId="23509" xr:uid="{00000000-0005-0000-0000-0000295C0000}"/>
    <cellStyle name="Normal 3 2 2 3 2 8 3" xfId="23510" xr:uid="{00000000-0005-0000-0000-00002A5C0000}"/>
    <cellStyle name="Normal 3 2 2 3 2 9" xfId="23511" xr:uid="{00000000-0005-0000-0000-00002B5C0000}"/>
    <cellStyle name="Normal 3 2 2 3 2 9 2" xfId="23512" xr:uid="{00000000-0005-0000-0000-00002C5C0000}"/>
    <cellStyle name="Normal 3 2 2 3 3" xfId="23513" xr:uid="{00000000-0005-0000-0000-00002D5C0000}"/>
    <cellStyle name="Normal 3 2 2 3 3 10" xfId="23514" xr:uid="{00000000-0005-0000-0000-00002E5C0000}"/>
    <cellStyle name="Normal 3 2 2 3 3 11" xfId="23515" xr:uid="{00000000-0005-0000-0000-00002F5C0000}"/>
    <cellStyle name="Normal 3 2 2 3 3 2" xfId="23516" xr:uid="{00000000-0005-0000-0000-0000305C0000}"/>
    <cellStyle name="Normal 3 2 2 3 3 2 2" xfId="23517" xr:uid="{00000000-0005-0000-0000-0000315C0000}"/>
    <cellStyle name="Normal 3 2 2 3 3 2 2 2" xfId="23518" xr:uid="{00000000-0005-0000-0000-0000325C0000}"/>
    <cellStyle name="Normal 3 2 2 3 3 2 2 2 2" xfId="23519" xr:uid="{00000000-0005-0000-0000-0000335C0000}"/>
    <cellStyle name="Normal 3 2 2 3 3 2 2 3" xfId="23520" xr:uid="{00000000-0005-0000-0000-0000345C0000}"/>
    <cellStyle name="Normal 3 2 2 3 3 2 2 4" xfId="23521" xr:uid="{00000000-0005-0000-0000-0000355C0000}"/>
    <cellStyle name="Normal 3 2 2 3 3 2 3" xfId="23522" xr:uid="{00000000-0005-0000-0000-0000365C0000}"/>
    <cellStyle name="Normal 3 2 2 3 3 2 3 2" xfId="23523" xr:uid="{00000000-0005-0000-0000-0000375C0000}"/>
    <cellStyle name="Normal 3 2 2 3 3 2 3 2 2" xfId="23524" xr:uid="{00000000-0005-0000-0000-0000385C0000}"/>
    <cellStyle name="Normal 3 2 2 3 3 2 3 3" xfId="23525" xr:uid="{00000000-0005-0000-0000-0000395C0000}"/>
    <cellStyle name="Normal 3 2 2 3 3 2 4" xfId="23526" xr:uid="{00000000-0005-0000-0000-00003A5C0000}"/>
    <cellStyle name="Normal 3 2 2 3 3 2 4 2" xfId="23527" xr:uid="{00000000-0005-0000-0000-00003B5C0000}"/>
    <cellStyle name="Normal 3 2 2 3 3 2 4 2 2" xfId="23528" xr:uid="{00000000-0005-0000-0000-00003C5C0000}"/>
    <cellStyle name="Normal 3 2 2 3 3 2 4 3" xfId="23529" xr:uid="{00000000-0005-0000-0000-00003D5C0000}"/>
    <cellStyle name="Normal 3 2 2 3 3 2 5" xfId="23530" xr:uid="{00000000-0005-0000-0000-00003E5C0000}"/>
    <cellStyle name="Normal 3 2 2 3 3 2 5 2" xfId="23531" xr:uid="{00000000-0005-0000-0000-00003F5C0000}"/>
    <cellStyle name="Normal 3 2 2 3 3 2 6" xfId="23532" xr:uid="{00000000-0005-0000-0000-0000405C0000}"/>
    <cellStyle name="Normal 3 2 2 3 3 2 7" xfId="23533" xr:uid="{00000000-0005-0000-0000-0000415C0000}"/>
    <cellStyle name="Normal 3 2 2 3 3 3" xfId="23534" xr:uid="{00000000-0005-0000-0000-0000425C0000}"/>
    <cellStyle name="Normal 3 2 2 3 3 3 2" xfId="23535" xr:uid="{00000000-0005-0000-0000-0000435C0000}"/>
    <cellStyle name="Normal 3 2 2 3 3 3 2 2" xfId="23536" xr:uid="{00000000-0005-0000-0000-0000445C0000}"/>
    <cellStyle name="Normal 3 2 2 3 3 3 2 2 2" xfId="23537" xr:uid="{00000000-0005-0000-0000-0000455C0000}"/>
    <cellStyle name="Normal 3 2 2 3 3 3 2 3" xfId="23538" xr:uid="{00000000-0005-0000-0000-0000465C0000}"/>
    <cellStyle name="Normal 3 2 2 3 3 3 3" xfId="23539" xr:uid="{00000000-0005-0000-0000-0000475C0000}"/>
    <cellStyle name="Normal 3 2 2 3 3 3 3 2" xfId="23540" xr:uid="{00000000-0005-0000-0000-0000485C0000}"/>
    <cellStyle name="Normal 3 2 2 3 3 3 3 2 2" xfId="23541" xr:uid="{00000000-0005-0000-0000-0000495C0000}"/>
    <cellStyle name="Normal 3 2 2 3 3 3 3 3" xfId="23542" xr:uid="{00000000-0005-0000-0000-00004A5C0000}"/>
    <cellStyle name="Normal 3 2 2 3 3 3 4" xfId="23543" xr:uid="{00000000-0005-0000-0000-00004B5C0000}"/>
    <cellStyle name="Normal 3 2 2 3 3 3 4 2" xfId="23544" xr:uid="{00000000-0005-0000-0000-00004C5C0000}"/>
    <cellStyle name="Normal 3 2 2 3 3 3 4 3" xfId="23545" xr:uid="{00000000-0005-0000-0000-00004D5C0000}"/>
    <cellStyle name="Normal 3 2 2 3 3 3 5" xfId="23546" xr:uid="{00000000-0005-0000-0000-00004E5C0000}"/>
    <cellStyle name="Normal 3 2 2 3 3 3 6" xfId="23547" xr:uid="{00000000-0005-0000-0000-00004F5C0000}"/>
    <cellStyle name="Normal 3 2 2 3 3 3 7" xfId="23548" xr:uid="{00000000-0005-0000-0000-0000505C0000}"/>
    <cellStyle name="Normal 3 2 2 3 3 4" xfId="23549" xr:uid="{00000000-0005-0000-0000-0000515C0000}"/>
    <cellStyle name="Normal 3 2 2 3 3 4 2" xfId="23550" xr:uid="{00000000-0005-0000-0000-0000525C0000}"/>
    <cellStyle name="Normal 3 2 2 3 3 4 2 2" xfId="23551" xr:uid="{00000000-0005-0000-0000-0000535C0000}"/>
    <cellStyle name="Normal 3 2 2 3 3 4 2 3" xfId="23552" xr:uid="{00000000-0005-0000-0000-0000545C0000}"/>
    <cellStyle name="Normal 3 2 2 3 3 4 3" xfId="23553" xr:uid="{00000000-0005-0000-0000-0000555C0000}"/>
    <cellStyle name="Normal 3 2 2 3 3 4 3 2" xfId="23554" xr:uid="{00000000-0005-0000-0000-0000565C0000}"/>
    <cellStyle name="Normal 3 2 2 3 3 4 3 3" xfId="23555" xr:uid="{00000000-0005-0000-0000-0000575C0000}"/>
    <cellStyle name="Normal 3 2 2 3 3 4 4" xfId="23556" xr:uid="{00000000-0005-0000-0000-0000585C0000}"/>
    <cellStyle name="Normal 3 2 2 3 3 4 4 2" xfId="23557" xr:uid="{00000000-0005-0000-0000-0000595C0000}"/>
    <cellStyle name="Normal 3 2 2 3 3 4 5" xfId="23558" xr:uid="{00000000-0005-0000-0000-00005A5C0000}"/>
    <cellStyle name="Normal 3 2 2 3 3 4 6" xfId="23559" xr:uid="{00000000-0005-0000-0000-00005B5C0000}"/>
    <cellStyle name="Normal 3 2 2 3 3 4 7" xfId="23560" xr:uid="{00000000-0005-0000-0000-00005C5C0000}"/>
    <cellStyle name="Normal 3 2 2 3 3 5" xfId="23561" xr:uid="{00000000-0005-0000-0000-00005D5C0000}"/>
    <cellStyle name="Normal 3 2 2 3 3 5 2" xfId="23562" xr:uid="{00000000-0005-0000-0000-00005E5C0000}"/>
    <cellStyle name="Normal 3 2 2 3 3 5 2 2" xfId="23563" xr:uid="{00000000-0005-0000-0000-00005F5C0000}"/>
    <cellStyle name="Normal 3 2 2 3 3 5 2 3" xfId="23564" xr:uid="{00000000-0005-0000-0000-0000605C0000}"/>
    <cellStyle name="Normal 3 2 2 3 3 5 3" xfId="23565" xr:uid="{00000000-0005-0000-0000-0000615C0000}"/>
    <cellStyle name="Normal 3 2 2 3 3 5 3 2" xfId="23566" xr:uid="{00000000-0005-0000-0000-0000625C0000}"/>
    <cellStyle name="Normal 3 2 2 3 3 5 4" xfId="23567" xr:uid="{00000000-0005-0000-0000-0000635C0000}"/>
    <cellStyle name="Normal 3 2 2 3 3 5 5" xfId="23568" xr:uid="{00000000-0005-0000-0000-0000645C0000}"/>
    <cellStyle name="Normal 3 2 2 3 3 5 6" xfId="23569" xr:uid="{00000000-0005-0000-0000-0000655C0000}"/>
    <cellStyle name="Normal 3 2 2 3 3 6" xfId="23570" xr:uid="{00000000-0005-0000-0000-0000665C0000}"/>
    <cellStyle name="Normal 3 2 2 3 3 6 2" xfId="23571" xr:uid="{00000000-0005-0000-0000-0000675C0000}"/>
    <cellStyle name="Normal 3 2 2 3 3 6 2 2" xfId="23572" xr:uid="{00000000-0005-0000-0000-0000685C0000}"/>
    <cellStyle name="Normal 3 2 2 3 3 6 3" xfId="23573" xr:uid="{00000000-0005-0000-0000-0000695C0000}"/>
    <cellStyle name="Normal 3 2 2 3 3 7" xfId="23574" xr:uid="{00000000-0005-0000-0000-00006A5C0000}"/>
    <cellStyle name="Normal 3 2 2 3 3 7 2" xfId="23575" xr:uid="{00000000-0005-0000-0000-00006B5C0000}"/>
    <cellStyle name="Normal 3 2 2 3 3 7 3" xfId="23576" xr:uid="{00000000-0005-0000-0000-00006C5C0000}"/>
    <cellStyle name="Normal 3 2 2 3 3 8" xfId="23577" xr:uid="{00000000-0005-0000-0000-00006D5C0000}"/>
    <cellStyle name="Normal 3 2 2 3 3 8 2" xfId="23578" xr:uid="{00000000-0005-0000-0000-00006E5C0000}"/>
    <cellStyle name="Normal 3 2 2 3 3 9" xfId="23579" xr:uid="{00000000-0005-0000-0000-00006F5C0000}"/>
    <cellStyle name="Normal 3 2 2 3 4" xfId="23580" xr:uid="{00000000-0005-0000-0000-0000705C0000}"/>
    <cellStyle name="Normal 3 2 2 3 4 10" xfId="23581" xr:uid="{00000000-0005-0000-0000-0000715C0000}"/>
    <cellStyle name="Normal 3 2 2 3 4 11" xfId="23582" xr:uid="{00000000-0005-0000-0000-0000725C0000}"/>
    <cellStyle name="Normal 3 2 2 3 4 2" xfId="23583" xr:uid="{00000000-0005-0000-0000-0000735C0000}"/>
    <cellStyle name="Normal 3 2 2 3 4 2 2" xfId="23584" xr:uid="{00000000-0005-0000-0000-0000745C0000}"/>
    <cellStyle name="Normal 3 2 2 3 4 2 2 2" xfId="23585" xr:uid="{00000000-0005-0000-0000-0000755C0000}"/>
    <cellStyle name="Normal 3 2 2 3 4 2 2 2 2" xfId="23586" xr:uid="{00000000-0005-0000-0000-0000765C0000}"/>
    <cellStyle name="Normal 3 2 2 3 4 2 2 3" xfId="23587" xr:uid="{00000000-0005-0000-0000-0000775C0000}"/>
    <cellStyle name="Normal 3 2 2 3 4 2 2 4" xfId="23588" xr:uid="{00000000-0005-0000-0000-0000785C0000}"/>
    <cellStyle name="Normal 3 2 2 3 4 2 3" xfId="23589" xr:uid="{00000000-0005-0000-0000-0000795C0000}"/>
    <cellStyle name="Normal 3 2 2 3 4 2 3 2" xfId="23590" xr:uid="{00000000-0005-0000-0000-00007A5C0000}"/>
    <cellStyle name="Normal 3 2 2 3 4 2 3 2 2" xfId="23591" xr:uid="{00000000-0005-0000-0000-00007B5C0000}"/>
    <cellStyle name="Normal 3 2 2 3 4 2 3 3" xfId="23592" xr:uid="{00000000-0005-0000-0000-00007C5C0000}"/>
    <cellStyle name="Normal 3 2 2 3 4 2 4" xfId="23593" xr:uid="{00000000-0005-0000-0000-00007D5C0000}"/>
    <cellStyle name="Normal 3 2 2 3 4 2 4 2" xfId="23594" xr:uid="{00000000-0005-0000-0000-00007E5C0000}"/>
    <cellStyle name="Normal 3 2 2 3 4 2 4 2 2" xfId="23595" xr:uid="{00000000-0005-0000-0000-00007F5C0000}"/>
    <cellStyle name="Normal 3 2 2 3 4 2 4 3" xfId="23596" xr:uid="{00000000-0005-0000-0000-0000805C0000}"/>
    <cellStyle name="Normal 3 2 2 3 4 2 5" xfId="23597" xr:uid="{00000000-0005-0000-0000-0000815C0000}"/>
    <cellStyle name="Normal 3 2 2 3 4 2 5 2" xfId="23598" xr:uid="{00000000-0005-0000-0000-0000825C0000}"/>
    <cellStyle name="Normal 3 2 2 3 4 2 6" xfId="23599" xr:uid="{00000000-0005-0000-0000-0000835C0000}"/>
    <cellStyle name="Normal 3 2 2 3 4 2 7" xfId="23600" xr:uid="{00000000-0005-0000-0000-0000845C0000}"/>
    <cellStyle name="Normal 3 2 2 3 4 3" xfId="23601" xr:uid="{00000000-0005-0000-0000-0000855C0000}"/>
    <cellStyle name="Normal 3 2 2 3 4 3 2" xfId="23602" xr:uid="{00000000-0005-0000-0000-0000865C0000}"/>
    <cellStyle name="Normal 3 2 2 3 4 3 2 2" xfId="23603" xr:uid="{00000000-0005-0000-0000-0000875C0000}"/>
    <cellStyle name="Normal 3 2 2 3 4 3 2 2 2" xfId="23604" xr:uid="{00000000-0005-0000-0000-0000885C0000}"/>
    <cellStyle name="Normal 3 2 2 3 4 3 2 3" xfId="23605" xr:uid="{00000000-0005-0000-0000-0000895C0000}"/>
    <cellStyle name="Normal 3 2 2 3 4 3 3" xfId="23606" xr:uid="{00000000-0005-0000-0000-00008A5C0000}"/>
    <cellStyle name="Normal 3 2 2 3 4 3 3 2" xfId="23607" xr:uid="{00000000-0005-0000-0000-00008B5C0000}"/>
    <cellStyle name="Normal 3 2 2 3 4 3 3 2 2" xfId="23608" xr:uid="{00000000-0005-0000-0000-00008C5C0000}"/>
    <cellStyle name="Normal 3 2 2 3 4 3 3 3" xfId="23609" xr:uid="{00000000-0005-0000-0000-00008D5C0000}"/>
    <cellStyle name="Normal 3 2 2 3 4 3 4" xfId="23610" xr:uid="{00000000-0005-0000-0000-00008E5C0000}"/>
    <cellStyle name="Normal 3 2 2 3 4 3 4 2" xfId="23611" xr:uid="{00000000-0005-0000-0000-00008F5C0000}"/>
    <cellStyle name="Normal 3 2 2 3 4 3 4 3" xfId="23612" xr:uid="{00000000-0005-0000-0000-0000905C0000}"/>
    <cellStyle name="Normal 3 2 2 3 4 3 5" xfId="23613" xr:uid="{00000000-0005-0000-0000-0000915C0000}"/>
    <cellStyle name="Normal 3 2 2 3 4 3 6" xfId="23614" xr:uid="{00000000-0005-0000-0000-0000925C0000}"/>
    <cellStyle name="Normal 3 2 2 3 4 3 7" xfId="23615" xr:uid="{00000000-0005-0000-0000-0000935C0000}"/>
    <cellStyle name="Normal 3 2 2 3 4 4" xfId="23616" xr:uid="{00000000-0005-0000-0000-0000945C0000}"/>
    <cellStyle name="Normal 3 2 2 3 4 4 2" xfId="23617" xr:uid="{00000000-0005-0000-0000-0000955C0000}"/>
    <cellStyle name="Normal 3 2 2 3 4 4 2 2" xfId="23618" xr:uid="{00000000-0005-0000-0000-0000965C0000}"/>
    <cellStyle name="Normal 3 2 2 3 4 4 2 3" xfId="23619" xr:uid="{00000000-0005-0000-0000-0000975C0000}"/>
    <cellStyle name="Normal 3 2 2 3 4 4 3" xfId="23620" xr:uid="{00000000-0005-0000-0000-0000985C0000}"/>
    <cellStyle name="Normal 3 2 2 3 4 4 3 2" xfId="23621" xr:uid="{00000000-0005-0000-0000-0000995C0000}"/>
    <cellStyle name="Normal 3 2 2 3 4 4 3 3" xfId="23622" xr:uid="{00000000-0005-0000-0000-00009A5C0000}"/>
    <cellStyle name="Normal 3 2 2 3 4 4 4" xfId="23623" xr:uid="{00000000-0005-0000-0000-00009B5C0000}"/>
    <cellStyle name="Normal 3 2 2 3 4 4 4 2" xfId="23624" xr:uid="{00000000-0005-0000-0000-00009C5C0000}"/>
    <cellStyle name="Normal 3 2 2 3 4 4 5" xfId="23625" xr:uid="{00000000-0005-0000-0000-00009D5C0000}"/>
    <cellStyle name="Normal 3 2 2 3 4 4 6" xfId="23626" xr:uid="{00000000-0005-0000-0000-00009E5C0000}"/>
    <cellStyle name="Normal 3 2 2 3 4 4 7" xfId="23627" xr:uid="{00000000-0005-0000-0000-00009F5C0000}"/>
    <cellStyle name="Normal 3 2 2 3 4 5" xfId="23628" xr:uid="{00000000-0005-0000-0000-0000A05C0000}"/>
    <cellStyle name="Normal 3 2 2 3 4 5 2" xfId="23629" xr:uid="{00000000-0005-0000-0000-0000A15C0000}"/>
    <cellStyle name="Normal 3 2 2 3 4 5 2 2" xfId="23630" xr:uid="{00000000-0005-0000-0000-0000A25C0000}"/>
    <cellStyle name="Normal 3 2 2 3 4 5 2 3" xfId="23631" xr:uid="{00000000-0005-0000-0000-0000A35C0000}"/>
    <cellStyle name="Normal 3 2 2 3 4 5 3" xfId="23632" xr:uid="{00000000-0005-0000-0000-0000A45C0000}"/>
    <cellStyle name="Normal 3 2 2 3 4 5 3 2" xfId="23633" xr:uid="{00000000-0005-0000-0000-0000A55C0000}"/>
    <cellStyle name="Normal 3 2 2 3 4 5 4" xfId="23634" xr:uid="{00000000-0005-0000-0000-0000A65C0000}"/>
    <cellStyle name="Normal 3 2 2 3 4 5 5" xfId="23635" xr:uid="{00000000-0005-0000-0000-0000A75C0000}"/>
    <cellStyle name="Normal 3 2 2 3 4 5 6" xfId="23636" xr:uid="{00000000-0005-0000-0000-0000A85C0000}"/>
    <cellStyle name="Normal 3 2 2 3 4 6" xfId="23637" xr:uid="{00000000-0005-0000-0000-0000A95C0000}"/>
    <cellStyle name="Normal 3 2 2 3 4 6 2" xfId="23638" xr:uid="{00000000-0005-0000-0000-0000AA5C0000}"/>
    <cellStyle name="Normal 3 2 2 3 4 6 2 2" xfId="23639" xr:uid="{00000000-0005-0000-0000-0000AB5C0000}"/>
    <cellStyle name="Normal 3 2 2 3 4 6 3" xfId="23640" xr:uid="{00000000-0005-0000-0000-0000AC5C0000}"/>
    <cellStyle name="Normal 3 2 2 3 4 7" xfId="23641" xr:uid="{00000000-0005-0000-0000-0000AD5C0000}"/>
    <cellStyle name="Normal 3 2 2 3 4 7 2" xfId="23642" xr:uid="{00000000-0005-0000-0000-0000AE5C0000}"/>
    <cellStyle name="Normal 3 2 2 3 4 7 3" xfId="23643" xr:uid="{00000000-0005-0000-0000-0000AF5C0000}"/>
    <cellStyle name="Normal 3 2 2 3 4 8" xfId="23644" xr:uid="{00000000-0005-0000-0000-0000B05C0000}"/>
    <cellStyle name="Normal 3 2 2 3 4 8 2" xfId="23645" xr:uid="{00000000-0005-0000-0000-0000B15C0000}"/>
    <cellStyle name="Normal 3 2 2 3 4 9" xfId="23646" xr:uid="{00000000-0005-0000-0000-0000B25C0000}"/>
    <cellStyle name="Normal 3 2 2 3 5" xfId="23647" xr:uid="{00000000-0005-0000-0000-0000B35C0000}"/>
    <cellStyle name="Normal 3 2 2 3 5 2" xfId="23648" xr:uid="{00000000-0005-0000-0000-0000B45C0000}"/>
    <cellStyle name="Normal 3 2 2 3 5 2 2" xfId="23649" xr:uid="{00000000-0005-0000-0000-0000B55C0000}"/>
    <cellStyle name="Normal 3 2 2 3 5 2 2 2" xfId="23650" xr:uid="{00000000-0005-0000-0000-0000B65C0000}"/>
    <cellStyle name="Normal 3 2 2 3 5 2 2 3" xfId="23651" xr:uid="{00000000-0005-0000-0000-0000B75C0000}"/>
    <cellStyle name="Normal 3 2 2 3 5 2 3" xfId="23652" xr:uid="{00000000-0005-0000-0000-0000B85C0000}"/>
    <cellStyle name="Normal 3 2 2 3 5 2 3 2" xfId="23653" xr:uid="{00000000-0005-0000-0000-0000B95C0000}"/>
    <cellStyle name="Normal 3 2 2 3 5 2 4" xfId="23654" xr:uid="{00000000-0005-0000-0000-0000BA5C0000}"/>
    <cellStyle name="Normal 3 2 2 3 5 2 5" xfId="23655" xr:uid="{00000000-0005-0000-0000-0000BB5C0000}"/>
    <cellStyle name="Normal 3 2 2 3 5 3" xfId="23656" xr:uid="{00000000-0005-0000-0000-0000BC5C0000}"/>
    <cellStyle name="Normal 3 2 2 3 5 3 2" xfId="23657" xr:uid="{00000000-0005-0000-0000-0000BD5C0000}"/>
    <cellStyle name="Normal 3 2 2 3 5 3 2 2" xfId="23658" xr:uid="{00000000-0005-0000-0000-0000BE5C0000}"/>
    <cellStyle name="Normal 3 2 2 3 5 3 3" xfId="23659" xr:uid="{00000000-0005-0000-0000-0000BF5C0000}"/>
    <cellStyle name="Normal 3 2 2 3 5 3 4" xfId="23660" xr:uid="{00000000-0005-0000-0000-0000C05C0000}"/>
    <cellStyle name="Normal 3 2 2 3 5 4" xfId="23661" xr:uid="{00000000-0005-0000-0000-0000C15C0000}"/>
    <cellStyle name="Normal 3 2 2 3 5 4 2" xfId="23662" xr:uid="{00000000-0005-0000-0000-0000C25C0000}"/>
    <cellStyle name="Normal 3 2 2 3 5 4 2 2" xfId="23663" xr:uid="{00000000-0005-0000-0000-0000C35C0000}"/>
    <cellStyle name="Normal 3 2 2 3 5 4 3" xfId="23664" xr:uid="{00000000-0005-0000-0000-0000C45C0000}"/>
    <cellStyle name="Normal 3 2 2 3 5 5" xfId="23665" xr:uid="{00000000-0005-0000-0000-0000C55C0000}"/>
    <cellStyle name="Normal 3 2 2 3 5 5 2" xfId="23666" xr:uid="{00000000-0005-0000-0000-0000C65C0000}"/>
    <cellStyle name="Normal 3 2 2 3 5 5 3" xfId="23667" xr:uid="{00000000-0005-0000-0000-0000C75C0000}"/>
    <cellStyle name="Normal 3 2 2 3 5 6" xfId="23668" xr:uid="{00000000-0005-0000-0000-0000C85C0000}"/>
    <cellStyle name="Normal 3 2 2 3 5 6 2" xfId="23669" xr:uid="{00000000-0005-0000-0000-0000C95C0000}"/>
    <cellStyle name="Normal 3 2 2 3 5 7" xfId="23670" xr:uid="{00000000-0005-0000-0000-0000CA5C0000}"/>
    <cellStyle name="Normal 3 2 2 3 6" xfId="23671" xr:uid="{00000000-0005-0000-0000-0000CB5C0000}"/>
    <cellStyle name="Normal 3 2 2 3 6 2" xfId="23672" xr:uid="{00000000-0005-0000-0000-0000CC5C0000}"/>
    <cellStyle name="Normal 3 2 2 3 6 2 2" xfId="23673" xr:uid="{00000000-0005-0000-0000-0000CD5C0000}"/>
    <cellStyle name="Normal 3 2 2 3 6 2 2 2" xfId="23674" xr:uid="{00000000-0005-0000-0000-0000CE5C0000}"/>
    <cellStyle name="Normal 3 2 2 3 6 2 3" xfId="23675" xr:uid="{00000000-0005-0000-0000-0000CF5C0000}"/>
    <cellStyle name="Normal 3 2 2 3 6 3" xfId="23676" xr:uid="{00000000-0005-0000-0000-0000D05C0000}"/>
    <cellStyle name="Normal 3 2 2 3 6 3 2" xfId="23677" xr:uid="{00000000-0005-0000-0000-0000D15C0000}"/>
    <cellStyle name="Normal 3 2 2 3 6 3 2 2" xfId="23678" xr:uid="{00000000-0005-0000-0000-0000D25C0000}"/>
    <cellStyle name="Normal 3 2 2 3 6 3 3" xfId="23679" xr:uid="{00000000-0005-0000-0000-0000D35C0000}"/>
    <cellStyle name="Normal 3 2 2 3 6 4" xfId="23680" xr:uid="{00000000-0005-0000-0000-0000D45C0000}"/>
    <cellStyle name="Normal 3 2 2 3 6 4 2" xfId="23681" xr:uid="{00000000-0005-0000-0000-0000D55C0000}"/>
    <cellStyle name="Normal 3 2 2 3 6 4 3" xfId="23682" xr:uid="{00000000-0005-0000-0000-0000D65C0000}"/>
    <cellStyle name="Normal 3 2 2 3 6 5" xfId="23683" xr:uid="{00000000-0005-0000-0000-0000D75C0000}"/>
    <cellStyle name="Normal 3 2 2 3 6 6" xfId="23684" xr:uid="{00000000-0005-0000-0000-0000D85C0000}"/>
    <cellStyle name="Normal 3 2 2 3 6 7" xfId="23685" xr:uid="{00000000-0005-0000-0000-0000D95C0000}"/>
    <cellStyle name="Normal 3 2 2 3 7" xfId="23686" xr:uid="{00000000-0005-0000-0000-0000DA5C0000}"/>
    <cellStyle name="Normal 3 2 2 3 7 2" xfId="23687" xr:uid="{00000000-0005-0000-0000-0000DB5C0000}"/>
    <cellStyle name="Normal 3 2 2 3 7 2 2" xfId="23688" xr:uid="{00000000-0005-0000-0000-0000DC5C0000}"/>
    <cellStyle name="Normal 3 2 2 3 7 2 2 2" xfId="23689" xr:uid="{00000000-0005-0000-0000-0000DD5C0000}"/>
    <cellStyle name="Normal 3 2 2 3 7 2 3" xfId="23690" xr:uid="{00000000-0005-0000-0000-0000DE5C0000}"/>
    <cellStyle name="Normal 3 2 2 3 7 3" xfId="23691" xr:uid="{00000000-0005-0000-0000-0000DF5C0000}"/>
    <cellStyle name="Normal 3 2 2 3 7 3 2" xfId="23692" xr:uid="{00000000-0005-0000-0000-0000E05C0000}"/>
    <cellStyle name="Normal 3 2 2 3 7 3 2 2" xfId="23693" xr:uid="{00000000-0005-0000-0000-0000E15C0000}"/>
    <cellStyle name="Normal 3 2 2 3 7 3 3" xfId="23694" xr:uid="{00000000-0005-0000-0000-0000E25C0000}"/>
    <cellStyle name="Normal 3 2 2 3 7 4" xfId="23695" xr:uid="{00000000-0005-0000-0000-0000E35C0000}"/>
    <cellStyle name="Normal 3 2 2 3 7 4 2" xfId="23696" xr:uid="{00000000-0005-0000-0000-0000E45C0000}"/>
    <cellStyle name="Normal 3 2 2 3 7 4 3" xfId="23697" xr:uid="{00000000-0005-0000-0000-0000E55C0000}"/>
    <cellStyle name="Normal 3 2 2 3 7 5" xfId="23698" xr:uid="{00000000-0005-0000-0000-0000E65C0000}"/>
    <cellStyle name="Normal 3 2 2 3 7 6" xfId="23699" xr:uid="{00000000-0005-0000-0000-0000E75C0000}"/>
    <cellStyle name="Normal 3 2 2 3 7 7" xfId="23700" xr:uid="{00000000-0005-0000-0000-0000E85C0000}"/>
    <cellStyle name="Normal 3 2 2 3 8" xfId="23701" xr:uid="{00000000-0005-0000-0000-0000E95C0000}"/>
    <cellStyle name="Normal 3 2 2 3 8 2" xfId="23702" xr:uid="{00000000-0005-0000-0000-0000EA5C0000}"/>
    <cellStyle name="Normal 3 2 2 3 8 2 2" xfId="23703" xr:uid="{00000000-0005-0000-0000-0000EB5C0000}"/>
    <cellStyle name="Normal 3 2 2 3 8 2 3" xfId="23704" xr:uid="{00000000-0005-0000-0000-0000EC5C0000}"/>
    <cellStyle name="Normal 3 2 2 3 8 3" xfId="23705" xr:uid="{00000000-0005-0000-0000-0000ED5C0000}"/>
    <cellStyle name="Normal 3 2 2 3 8 3 2" xfId="23706" xr:uid="{00000000-0005-0000-0000-0000EE5C0000}"/>
    <cellStyle name="Normal 3 2 2 3 8 3 3" xfId="23707" xr:uid="{00000000-0005-0000-0000-0000EF5C0000}"/>
    <cellStyle name="Normal 3 2 2 3 8 4" xfId="23708" xr:uid="{00000000-0005-0000-0000-0000F05C0000}"/>
    <cellStyle name="Normal 3 2 2 3 8 5" xfId="23709" xr:uid="{00000000-0005-0000-0000-0000F15C0000}"/>
    <cellStyle name="Normal 3 2 2 3 8 6" xfId="23710" xr:uid="{00000000-0005-0000-0000-0000F25C0000}"/>
    <cellStyle name="Normal 3 2 2 3 9" xfId="23711" xr:uid="{00000000-0005-0000-0000-0000F35C0000}"/>
    <cellStyle name="Normal 3 2 2 3 9 2" xfId="23712" xr:uid="{00000000-0005-0000-0000-0000F45C0000}"/>
    <cellStyle name="Normal 3 2 2 3 9 2 2" xfId="23713" xr:uid="{00000000-0005-0000-0000-0000F55C0000}"/>
    <cellStyle name="Normal 3 2 2 3 9 3" xfId="23714" xr:uid="{00000000-0005-0000-0000-0000F65C0000}"/>
    <cellStyle name="Normal 3 2 2 4" xfId="23715" xr:uid="{00000000-0005-0000-0000-0000F75C0000}"/>
    <cellStyle name="Normal 3 2 2 4 10" xfId="23716" xr:uid="{00000000-0005-0000-0000-0000F85C0000}"/>
    <cellStyle name="Normal 3 2 2 4 10 2" xfId="23717" xr:uid="{00000000-0005-0000-0000-0000F95C0000}"/>
    <cellStyle name="Normal 3 2 2 4 10 2 2" xfId="23718" xr:uid="{00000000-0005-0000-0000-0000FA5C0000}"/>
    <cellStyle name="Normal 3 2 2 4 10 3" xfId="23719" xr:uid="{00000000-0005-0000-0000-0000FB5C0000}"/>
    <cellStyle name="Normal 3 2 2 4 11" xfId="23720" xr:uid="{00000000-0005-0000-0000-0000FC5C0000}"/>
    <cellStyle name="Normal 3 2 2 4 11 2" xfId="23721" xr:uid="{00000000-0005-0000-0000-0000FD5C0000}"/>
    <cellStyle name="Normal 3 2 2 4 11 3" xfId="23722" xr:uid="{00000000-0005-0000-0000-0000FE5C0000}"/>
    <cellStyle name="Normal 3 2 2 4 12" xfId="23723" xr:uid="{00000000-0005-0000-0000-0000FF5C0000}"/>
    <cellStyle name="Normal 3 2 2 4 13" xfId="23724" xr:uid="{00000000-0005-0000-0000-0000005D0000}"/>
    <cellStyle name="Normal 3 2 2 4 14" xfId="23725" xr:uid="{00000000-0005-0000-0000-0000015D0000}"/>
    <cellStyle name="Normal 3 2 2 4 2" xfId="23726" xr:uid="{00000000-0005-0000-0000-0000025D0000}"/>
    <cellStyle name="Normal 3 2 2 4 2 10" xfId="23727" xr:uid="{00000000-0005-0000-0000-0000035D0000}"/>
    <cellStyle name="Normal 3 2 2 4 2 11" xfId="23728" xr:uid="{00000000-0005-0000-0000-0000045D0000}"/>
    <cellStyle name="Normal 3 2 2 4 2 12" xfId="23729" xr:uid="{00000000-0005-0000-0000-0000055D0000}"/>
    <cellStyle name="Normal 3 2 2 4 2 2" xfId="23730" xr:uid="{00000000-0005-0000-0000-0000065D0000}"/>
    <cellStyle name="Normal 3 2 2 4 2 2 2" xfId="23731" xr:uid="{00000000-0005-0000-0000-0000075D0000}"/>
    <cellStyle name="Normal 3 2 2 4 2 2 2 2" xfId="23732" xr:uid="{00000000-0005-0000-0000-0000085D0000}"/>
    <cellStyle name="Normal 3 2 2 4 2 2 2 2 2" xfId="23733" xr:uid="{00000000-0005-0000-0000-0000095D0000}"/>
    <cellStyle name="Normal 3 2 2 4 2 2 2 2 3" xfId="23734" xr:uid="{00000000-0005-0000-0000-00000A5D0000}"/>
    <cellStyle name="Normal 3 2 2 4 2 2 2 2 4" xfId="23735" xr:uid="{00000000-0005-0000-0000-00000B5D0000}"/>
    <cellStyle name="Normal 3 2 2 4 2 2 2 3" xfId="23736" xr:uid="{00000000-0005-0000-0000-00000C5D0000}"/>
    <cellStyle name="Normal 3 2 2 4 2 2 2 3 2" xfId="23737" xr:uid="{00000000-0005-0000-0000-00000D5D0000}"/>
    <cellStyle name="Normal 3 2 2 4 2 2 2 4" xfId="23738" xr:uid="{00000000-0005-0000-0000-00000E5D0000}"/>
    <cellStyle name="Normal 3 2 2 4 2 2 2 4 2" xfId="23739" xr:uid="{00000000-0005-0000-0000-00000F5D0000}"/>
    <cellStyle name="Normal 3 2 2 4 2 2 2 5" xfId="23740" xr:uid="{00000000-0005-0000-0000-0000105D0000}"/>
    <cellStyle name="Normal 3 2 2 4 2 2 2 6" xfId="23741" xr:uid="{00000000-0005-0000-0000-0000115D0000}"/>
    <cellStyle name="Normal 3 2 2 4 2 2 3" xfId="23742" xr:uid="{00000000-0005-0000-0000-0000125D0000}"/>
    <cellStyle name="Normal 3 2 2 4 2 2 3 2" xfId="23743" xr:uid="{00000000-0005-0000-0000-0000135D0000}"/>
    <cellStyle name="Normal 3 2 2 4 2 2 3 2 2" xfId="23744" xr:uid="{00000000-0005-0000-0000-0000145D0000}"/>
    <cellStyle name="Normal 3 2 2 4 2 2 3 2 3" xfId="23745" xr:uid="{00000000-0005-0000-0000-0000155D0000}"/>
    <cellStyle name="Normal 3 2 2 4 2 2 3 3" xfId="23746" xr:uid="{00000000-0005-0000-0000-0000165D0000}"/>
    <cellStyle name="Normal 3 2 2 4 2 2 3 3 2" xfId="23747" xr:uid="{00000000-0005-0000-0000-0000175D0000}"/>
    <cellStyle name="Normal 3 2 2 4 2 2 3 4" xfId="23748" xr:uid="{00000000-0005-0000-0000-0000185D0000}"/>
    <cellStyle name="Normal 3 2 2 4 2 2 3 5" xfId="23749" xr:uid="{00000000-0005-0000-0000-0000195D0000}"/>
    <cellStyle name="Normal 3 2 2 4 2 2 4" xfId="23750" xr:uid="{00000000-0005-0000-0000-00001A5D0000}"/>
    <cellStyle name="Normal 3 2 2 4 2 2 4 2" xfId="23751" xr:uid="{00000000-0005-0000-0000-00001B5D0000}"/>
    <cellStyle name="Normal 3 2 2 4 2 2 4 2 2" xfId="23752" xr:uid="{00000000-0005-0000-0000-00001C5D0000}"/>
    <cellStyle name="Normal 3 2 2 4 2 2 4 3" xfId="23753" xr:uid="{00000000-0005-0000-0000-00001D5D0000}"/>
    <cellStyle name="Normal 3 2 2 4 2 2 4 4" xfId="23754" xr:uid="{00000000-0005-0000-0000-00001E5D0000}"/>
    <cellStyle name="Normal 3 2 2 4 2 2 5" xfId="23755" xr:uid="{00000000-0005-0000-0000-00001F5D0000}"/>
    <cellStyle name="Normal 3 2 2 4 2 2 5 2" xfId="23756" xr:uid="{00000000-0005-0000-0000-0000205D0000}"/>
    <cellStyle name="Normal 3 2 2 4 2 2 5 3" xfId="23757" xr:uid="{00000000-0005-0000-0000-0000215D0000}"/>
    <cellStyle name="Normal 3 2 2 4 2 2 6" xfId="23758" xr:uid="{00000000-0005-0000-0000-0000225D0000}"/>
    <cellStyle name="Normal 3 2 2 4 2 2 6 2" xfId="23759" xr:uid="{00000000-0005-0000-0000-0000235D0000}"/>
    <cellStyle name="Normal 3 2 2 4 2 2 6 3" xfId="23760" xr:uid="{00000000-0005-0000-0000-0000245D0000}"/>
    <cellStyle name="Normal 3 2 2 4 2 2 7" xfId="23761" xr:uid="{00000000-0005-0000-0000-0000255D0000}"/>
    <cellStyle name="Normal 3 2 2 4 2 2 8" xfId="23762" xr:uid="{00000000-0005-0000-0000-0000265D0000}"/>
    <cellStyle name="Normal 3 2 2 4 2 3" xfId="23763" xr:uid="{00000000-0005-0000-0000-0000275D0000}"/>
    <cellStyle name="Normal 3 2 2 4 2 3 2" xfId="23764" xr:uid="{00000000-0005-0000-0000-0000285D0000}"/>
    <cellStyle name="Normal 3 2 2 4 2 3 2 2" xfId="23765" xr:uid="{00000000-0005-0000-0000-0000295D0000}"/>
    <cellStyle name="Normal 3 2 2 4 2 3 2 2 2" xfId="23766" xr:uid="{00000000-0005-0000-0000-00002A5D0000}"/>
    <cellStyle name="Normal 3 2 2 4 2 3 2 3" xfId="23767" xr:uid="{00000000-0005-0000-0000-00002B5D0000}"/>
    <cellStyle name="Normal 3 2 2 4 2 3 2 4" xfId="23768" xr:uid="{00000000-0005-0000-0000-00002C5D0000}"/>
    <cellStyle name="Normal 3 2 2 4 2 3 3" xfId="23769" xr:uid="{00000000-0005-0000-0000-00002D5D0000}"/>
    <cellStyle name="Normal 3 2 2 4 2 3 3 2" xfId="23770" xr:uid="{00000000-0005-0000-0000-00002E5D0000}"/>
    <cellStyle name="Normal 3 2 2 4 2 3 3 2 2" xfId="23771" xr:uid="{00000000-0005-0000-0000-00002F5D0000}"/>
    <cellStyle name="Normal 3 2 2 4 2 3 3 3" xfId="23772" xr:uid="{00000000-0005-0000-0000-0000305D0000}"/>
    <cellStyle name="Normal 3 2 2 4 2 3 4" xfId="23773" xr:uid="{00000000-0005-0000-0000-0000315D0000}"/>
    <cellStyle name="Normal 3 2 2 4 2 3 4 2" xfId="23774" xr:uid="{00000000-0005-0000-0000-0000325D0000}"/>
    <cellStyle name="Normal 3 2 2 4 2 3 4 2 2" xfId="23775" xr:uid="{00000000-0005-0000-0000-0000335D0000}"/>
    <cellStyle name="Normal 3 2 2 4 2 3 4 3" xfId="23776" xr:uid="{00000000-0005-0000-0000-0000345D0000}"/>
    <cellStyle name="Normal 3 2 2 4 2 3 5" xfId="23777" xr:uid="{00000000-0005-0000-0000-0000355D0000}"/>
    <cellStyle name="Normal 3 2 2 4 2 3 5 2" xfId="23778" xr:uid="{00000000-0005-0000-0000-0000365D0000}"/>
    <cellStyle name="Normal 3 2 2 4 2 3 6" xfId="23779" xr:uid="{00000000-0005-0000-0000-0000375D0000}"/>
    <cellStyle name="Normal 3 2 2 4 2 3 7" xfId="23780" xr:uid="{00000000-0005-0000-0000-0000385D0000}"/>
    <cellStyle name="Normal 3 2 2 4 2 4" xfId="23781" xr:uid="{00000000-0005-0000-0000-0000395D0000}"/>
    <cellStyle name="Normal 3 2 2 4 2 4 2" xfId="23782" xr:uid="{00000000-0005-0000-0000-00003A5D0000}"/>
    <cellStyle name="Normal 3 2 2 4 2 4 2 2" xfId="23783" xr:uid="{00000000-0005-0000-0000-00003B5D0000}"/>
    <cellStyle name="Normal 3 2 2 4 2 4 2 2 2" xfId="23784" xr:uid="{00000000-0005-0000-0000-00003C5D0000}"/>
    <cellStyle name="Normal 3 2 2 4 2 4 2 3" xfId="23785" xr:uid="{00000000-0005-0000-0000-00003D5D0000}"/>
    <cellStyle name="Normal 3 2 2 4 2 4 3" xfId="23786" xr:uid="{00000000-0005-0000-0000-00003E5D0000}"/>
    <cellStyle name="Normal 3 2 2 4 2 4 3 2" xfId="23787" xr:uid="{00000000-0005-0000-0000-00003F5D0000}"/>
    <cellStyle name="Normal 3 2 2 4 2 4 3 2 2" xfId="23788" xr:uid="{00000000-0005-0000-0000-0000405D0000}"/>
    <cellStyle name="Normal 3 2 2 4 2 4 3 3" xfId="23789" xr:uid="{00000000-0005-0000-0000-0000415D0000}"/>
    <cellStyle name="Normal 3 2 2 4 2 4 4" xfId="23790" xr:uid="{00000000-0005-0000-0000-0000425D0000}"/>
    <cellStyle name="Normal 3 2 2 4 2 4 4 2" xfId="23791" xr:uid="{00000000-0005-0000-0000-0000435D0000}"/>
    <cellStyle name="Normal 3 2 2 4 2 4 4 3" xfId="23792" xr:uid="{00000000-0005-0000-0000-0000445D0000}"/>
    <cellStyle name="Normal 3 2 2 4 2 4 5" xfId="23793" xr:uid="{00000000-0005-0000-0000-0000455D0000}"/>
    <cellStyle name="Normal 3 2 2 4 2 4 6" xfId="23794" xr:uid="{00000000-0005-0000-0000-0000465D0000}"/>
    <cellStyle name="Normal 3 2 2 4 2 4 7" xfId="23795" xr:uid="{00000000-0005-0000-0000-0000475D0000}"/>
    <cellStyle name="Normal 3 2 2 4 2 5" xfId="23796" xr:uid="{00000000-0005-0000-0000-0000485D0000}"/>
    <cellStyle name="Normal 3 2 2 4 2 5 2" xfId="23797" xr:uid="{00000000-0005-0000-0000-0000495D0000}"/>
    <cellStyle name="Normal 3 2 2 4 2 5 2 2" xfId="23798" xr:uid="{00000000-0005-0000-0000-00004A5D0000}"/>
    <cellStyle name="Normal 3 2 2 4 2 5 2 3" xfId="23799" xr:uid="{00000000-0005-0000-0000-00004B5D0000}"/>
    <cellStyle name="Normal 3 2 2 4 2 5 3" xfId="23800" xr:uid="{00000000-0005-0000-0000-00004C5D0000}"/>
    <cellStyle name="Normal 3 2 2 4 2 5 3 2" xfId="23801" xr:uid="{00000000-0005-0000-0000-00004D5D0000}"/>
    <cellStyle name="Normal 3 2 2 4 2 5 3 3" xfId="23802" xr:uid="{00000000-0005-0000-0000-00004E5D0000}"/>
    <cellStyle name="Normal 3 2 2 4 2 5 4" xfId="23803" xr:uid="{00000000-0005-0000-0000-00004F5D0000}"/>
    <cellStyle name="Normal 3 2 2 4 2 5 4 2" xfId="23804" xr:uid="{00000000-0005-0000-0000-0000505D0000}"/>
    <cellStyle name="Normal 3 2 2 4 2 5 5" xfId="23805" xr:uid="{00000000-0005-0000-0000-0000515D0000}"/>
    <cellStyle name="Normal 3 2 2 4 2 5 6" xfId="23806" xr:uid="{00000000-0005-0000-0000-0000525D0000}"/>
    <cellStyle name="Normal 3 2 2 4 2 5 7" xfId="23807" xr:uid="{00000000-0005-0000-0000-0000535D0000}"/>
    <cellStyle name="Normal 3 2 2 4 2 6" xfId="23808" xr:uid="{00000000-0005-0000-0000-0000545D0000}"/>
    <cellStyle name="Normal 3 2 2 4 2 6 2" xfId="23809" xr:uid="{00000000-0005-0000-0000-0000555D0000}"/>
    <cellStyle name="Normal 3 2 2 4 2 6 2 2" xfId="23810" xr:uid="{00000000-0005-0000-0000-0000565D0000}"/>
    <cellStyle name="Normal 3 2 2 4 2 6 2 3" xfId="23811" xr:uid="{00000000-0005-0000-0000-0000575D0000}"/>
    <cellStyle name="Normal 3 2 2 4 2 6 3" xfId="23812" xr:uid="{00000000-0005-0000-0000-0000585D0000}"/>
    <cellStyle name="Normal 3 2 2 4 2 6 3 2" xfId="23813" xr:uid="{00000000-0005-0000-0000-0000595D0000}"/>
    <cellStyle name="Normal 3 2 2 4 2 6 4" xfId="23814" xr:uid="{00000000-0005-0000-0000-00005A5D0000}"/>
    <cellStyle name="Normal 3 2 2 4 2 6 5" xfId="23815" xr:uid="{00000000-0005-0000-0000-00005B5D0000}"/>
    <cellStyle name="Normal 3 2 2 4 2 6 6" xfId="23816" xr:uid="{00000000-0005-0000-0000-00005C5D0000}"/>
    <cellStyle name="Normal 3 2 2 4 2 7" xfId="23817" xr:uid="{00000000-0005-0000-0000-00005D5D0000}"/>
    <cellStyle name="Normal 3 2 2 4 2 7 2" xfId="23818" xr:uid="{00000000-0005-0000-0000-00005E5D0000}"/>
    <cellStyle name="Normal 3 2 2 4 2 7 2 2" xfId="23819" xr:uid="{00000000-0005-0000-0000-00005F5D0000}"/>
    <cellStyle name="Normal 3 2 2 4 2 7 3" xfId="23820" xr:uid="{00000000-0005-0000-0000-0000605D0000}"/>
    <cellStyle name="Normal 3 2 2 4 2 8" xfId="23821" xr:uid="{00000000-0005-0000-0000-0000615D0000}"/>
    <cellStyle name="Normal 3 2 2 4 2 8 2" xfId="23822" xr:uid="{00000000-0005-0000-0000-0000625D0000}"/>
    <cellStyle name="Normal 3 2 2 4 2 8 3" xfId="23823" xr:uid="{00000000-0005-0000-0000-0000635D0000}"/>
    <cellStyle name="Normal 3 2 2 4 2 9" xfId="23824" xr:uid="{00000000-0005-0000-0000-0000645D0000}"/>
    <cellStyle name="Normal 3 2 2 4 2 9 2" xfId="23825" xr:uid="{00000000-0005-0000-0000-0000655D0000}"/>
    <cellStyle name="Normal 3 2 2 4 3" xfId="23826" xr:uid="{00000000-0005-0000-0000-0000665D0000}"/>
    <cellStyle name="Normal 3 2 2 4 3 10" xfId="23827" xr:uid="{00000000-0005-0000-0000-0000675D0000}"/>
    <cellStyle name="Normal 3 2 2 4 3 11" xfId="23828" xr:uid="{00000000-0005-0000-0000-0000685D0000}"/>
    <cellStyle name="Normal 3 2 2 4 3 2" xfId="23829" xr:uid="{00000000-0005-0000-0000-0000695D0000}"/>
    <cellStyle name="Normal 3 2 2 4 3 2 2" xfId="23830" xr:uid="{00000000-0005-0000-0000-00006A5D0000}"/>
    <cellStyle name="Normal 3 2 2 4 3 2 2 2" xfId="23831" xr:uid="{00000000-0005-0000-0000-00006B5D0000}"/>
    <cellStyle name="Normal 3 2 2 4 3 2 2 2 2" xfId="23832" xr:uid="{00000000-0005-0000-0000-00006C5D0000}"/>
    <cellStyle name="Normal 3 2 2 4 3 2 2 3" xfId="23833" xr:uid="{00000000-0005-0000-0000-00006D5D0000}"/>
    <cellStyle name="Normal 3 2 2 4 3 2 2 4" xfId="23834" xr:uid="{00000000-0005-0000-0000-00006E5D0000}"/>
    <cellStyle name="Normal 3 2 2 4 3 2 3" xfId="23835" xr:uid="{00000000-0005-0000-0000-00006F5D0000}"/>
    <cellStyle name="Normal 3 2 2 4 3 2 3 2" xfId="23836" xr:uid="{00000000-0005-0000-0000-0000705D0000}"/>
    <cellStyle name="Normal 3 2 2 4 3 2 3 2 2" xfId="23837" xr:uid="{00000000-0005-0000-0000-0000715D0000}"/>
    <cellStyle name="Normal 3 2 2 4 3 2 3 3" xfId="23838" xr:uid="{00000000-0005-0000-0000-0000725D0000}"/>
    <cellStyle name="Normal 3 2 2 4 3 2 4" xfId="23839" xr:uid="{00000000-0005-0000-0000-0000735D0000}"/>
    <cellStyle name="Normal 3 2 2 4 3 2 4 2" xfId="23840" xr:uid="{00000000-0005-0000-0000-0000745D0000}"/>
    <cellStyle name="Normal 3 2 2 4 3 2 4 2 2" xfId="23841" xr:uid="{00000000-0005-0000-0000-0000755D0000}"/>
    <cellStyle name="Normal 3 2 2 4 3 2 4 3" xfId="23842" xr:uid="{00000000-0005-0000-0000-0000765D0000}"/>
    <cellStyle name="Normal 3 2 2 4 3 2 5" xfId="23843" xr:uid="{00000000-0005-0000-0000-0000775D0000}"/>
    <cellStyle name="Normal 3 2 2 4 3 2 5 2" xfId="23844" xr:uid="{00000000-0005-0000-0000-0000785D0000}"/>
    <cellStyle name="Normal 3 2 2 4 3 2 6" xfId="23845" xr:uid="{00000000-0005-0000-0000-0000795D0000}"/>
    <cellStyle name="Normal 3 2 2 4 3 2 7" xfId="23846" xr:uid="{00000000-0005-0000-0000-00007A5D0000}"/>
    <cellStyle name="Normal 3 2 2 4 3 3" xfId="23847" xr:uid="{00000000-0005-0000-0000-00007B5D0000}"/>
    <cellStyle name="Normal 3 2 2 4 3 3 2" xfId="23848" xr:uid="{00000000-0005-0000-0000-00007C5D0000}"/>
    <cellStyle name="Normal 3 2 2 4 3 3 2 2" xfId="23849" xr:uid="{00000000-0005-0000-0000-00007D5D0000}"/>
    <cellStyle name="Normal 3 2 2 4 3 3 2 2 2" xfId="23850" xr:uid="{00000000-0005-0000-0000-00007E5D0000}"/>
    <cellStyle name="Normal 3 2 2 4 3 3 2 3" xfId="23851" xr:uid="{00000000-0005-0000-0000-00007F5D0000}"/>
    <cellStyle name="Normal 3 2 2 4 3 3 3" xfId="23852" xr:uid="{00000000-0005-0000-0000-0000805D0000}"/>
    <cellStyle name="Normal 3 2 2 4 3 3 3 2" xfId="23853" xr:uid="{00000000-0005-0000-0000-0000815D0000}"/>
    <cellStyle name="Normal 3 2 2 4 3 3 3 2 2" xfId="23854" xr:uid="{00000000-0005-0000-0000-0000825D0000}"/>
    <cellStyle name="Normal 3 2 2 4 3 3 3 3" xfId="23855" xr:uid="{00000000-0005-0000-0000-0000835D0000}"/>
    <cellStyle name="Normal 3 2 2 4 3 3 4" xfId="23856" xr:uid="{00000000-0005-0000-0000-0000845D0000}"/>
    <cellStyle name="Normal 3 2 2 4 3 3 4 2" xfId="23857" xr:uid="{00000000-0005-0000-0000-0000855D0000}"/>
    <cellStyle name="Normal 3 2 2 4 3 3 4 3" xfId="23858" xr:uid="{00000000-0005-0000-0000-0000865D0000}"/>
    <cellStyle name="Normal 3 2 2 4 3 3 5" xfId="23859" xr:uid="{00000000-0005-0000-0000-0000875D0000}"/>
    <cellStyle name="Normal 3 2 2 4 3 3 6" xfId="23860" xr:uid="{00000000-0005-0000-0000-0000885D0000}"/>
    <cellStyle name="Normal 3 2 2 4 3 3 7" xfId="23861" xr:uid="{00000000-0005-0000-0000-0000895D0000}"/>
    <cellStyle name="Normal 3 2 2 4 3 4" xfId="23862" xr:uid="{00000000-0005-0000-0000-00008A5D0000}"/>
    <cellStyle name="Normal 3 2 2 4 3 4 2" xfId="23863" xr:uid="{00000000-0005-0000-0000-00008B5D0000}"/>
    <cellStyle name="Normal 3 2 2 4 3 4 2 2" xfId="23864" xr:uid="{00000000-0005-0000-0000-00008C5D0000}"/>
    <cellStyle name="Normal 3 2 2 4 3 4 2 3" xfId="23865" xr:uid="{00000000-0005-0000-0000-00008D5D0000}"/>
    <cellStyle name="Normal 3 2 2 4 3 4 3" xfId="23866" xr:uid="{00000000-0005-0000-0000-00008E5D0000}"/>
    <cellStyle name="Normal 3 2 2 4 3 4 3 2" xfId="23867" xr:uid="{00000000-0005-0000-0000-00008F5D0000}"/>
    <cellStyle name="Normal 3 2 2 4 3 4 3 3" xfId="23868" xr:uid="{00000000-0005-0000-0000-0000905D0000}"/>
    <cellStyle name="Normal 3 2 2 4 3 4 4" xfId="23869" xr:uid="{00000000-0005-0000-0000-0000915D0000}"/>
    <cellStyle name="Normal 3 2 2 4 3 4 4 2" xfId="23870" xr:uid="{00000000-0005-0000-0000-0000925D0000}"/>
    <cellStyle name="Normal 3 2 2 4 3 4 5" xfId="23871" xr:uid="{00000000-0005-0000-0000-0000935D0000}"/>
    <cellStyle name="Normal 3 2 2 4 3 4 6" xfId="23872" xr:uid="{00000000-0005-0000-0000-0000945D0000}"/>
    <cellStyle name="Normal 3 2 2 4 3 4 7" xfId="23873" xr:uid="{00000000-0005-0000-0000-0000955D0000}"/>
    <cellStyle name="Normal 3 2 2 4 3 5" xfId="23874" xr:uid="{00000000-0005-0000-0000-0000965D0000}"/>
    <cellStyle name="Normal 3 2 2 4 3 5 2" xfId="23875" xr:uid="{00000000-0005-0000-0000-0000975D0000}"/>
    <cellStyle name="Normal 3 2 2 4 3 5 2 2" xfId="23876" xr:uid="{00000000-0005-0000-0000-0000985D0000}"/>
    <cellStyle name="Normal 3 2 2 4 3 5 2 3" xfId="23877" xr:uid="{00000000-0005-0000-0000-0000995D0000}"/>
    <cellStyle name="Normal 3 2 2 4 3 5 3" xfId="23878" xr:uid="{00000000-0005-0000-0000-00009A5D0000}"/>
    <cellStyle name="Normal 3 2 2 4 3 5 3 2" xfId="23879" xr:uid="{00000000-0005-0000-0000-00009B5D0000}"/>
    <cellStyle name="Normal 3 2 2 4 3 5 4" xfId="23880" xr:uid="{00000000-0005-0000-0000-00009C5D0000}"/>
    <cellStyle name="Normal 3 2 2 4 3 5 5" xfId="23881" xr:uid="{00000000-0005-0000-0000-00009D5D0000}"/>
    <cellStyle name="Normal 3 2 2 4 3 5 6" xfId="23882" xr:uid="{00000000-0005-0000-0000-00009E5D0000}"/>
    <cellStyle name="Normal 3 2 2 4 3 6" xfId="23883" xr:uid="{00000000-0005-0000-0000-00009F5D0000}"/>
    <cellStyle name="Normal 3 2 2 4 3 6 2" xfId="23884" xr:uid="{00000000-0005-0000-0000-0000A05D0000}"/>
    <cellStyle name="Normal 3 2 2 4 3 6 2 2" xfId="23885" xr:uid="{00000000-0005-0000-0000-0000A15D0000}"/>
    <cellStyle name="Normal 3 2 2 4 3 6 3" xfId="23886" xr:uid="{00000000-0005-0000-0000-0000A25D0000}"/>
    <cellStyle name="Normal 3 2 2 4 3 7" xfId="23887" xr:uid="{00000000-0005-0000-0000-0000A35D0000}"/>
    <cellStyle name="Normal 3 2 2 4 3 7 2" xfId="23888" xr:uid="{00000000-0005-0000-0000-0000A45D0000}"/>
    <cellStyle name="Normal 3 2 2 4 3 7 3" xfId="23889" xr:uid="{00000000-0005-0000-0000-0000A55D0000}"/>
    <cellStyle name="Normal 3 2 2 4 3 8" xfId="23890" xr:uid="{00000000-0005-0000-0000-0000A65D0000}"/>
    <cellStyle name="Normal 3 2 2 4 3 8 2" xfId="23891" xr:uid="{00000000-0005-0000-0000-0000A75D0000}"/>
    <cellStyle name="Normal 3 2 2 4 3 9" xfId="23892" xr:uid="{00000000-0005-0000-0000-0000A85D0000}"/>
    <cellStyle name="Normal 3 2 2 4 4" xfId="23893" xr:uid="{00000000-0005-0000-0000-0000A95D0000}"/>
    <cellStyle name="Normal 3 2 2 4 4 10" xfId="23894" xr:uid="{00000000-0005-0000-0000-0000AA5D0000}"/>
    <cellStyle name="Normal 3 2 2 4 4 11" xfId="23895" xr:uid="{00000000-0005-0000-0000-0000AB5D0000}"/>
    <cellStyle name="Normal 3 2 2 4 4 2" xfId="23896" xr:uid="{00000000-0005-0000-0000-0000AC5D0000}"/>
    <cellStyle name="Normal 3 2 2 4 4 2 2" xfId="23897" xr:uid="{00000000-0005-0000-0000-0000AD5D0000}"/>
    <cellStyle name="Normal 3 2 2 4 4 2 2 2" xfId="23898" xr:uid="{00000000-0005-0000-0000-0000AE5D0000}"/>
    <cellStyle name="Normal 3 2 2 4 4 2 2 2 2" xfId="23899" xr:uid="{00000000-0005-0000-0000-0000AF5D0000}"/>
    <cellStyle name="Normal 3 2 2 4 4 2 2 3" xfId="23900" xr:uid="{00000000-0005-0000-0000-0000B05D0000}"/>
    <cellStyle name="Normal 3 2 2 4 4 2 2 4" xfId="23901" xr:uid="{00000000-0005-0000-0000-0000B15D0000}"/>
    <cellStyle name="Normal 3 2 2 4 4 2 3" xfId="23902" xr:uid="{00000000-0005-0000-0000-0000B25D0000}"/>
    <cellStyle name="Normal 3 2 2 4 4 2 3 2" xfId="23903" xr:uid="{00000000-0005-0000-0000-0000B35D0000}"/>
    <cellStyle name="Normal 3 2 2 4 4 2 3 2 2" xfId="23904" xr:uid="{00000000-0005-0000-0000-0000B45D0000}"/>
    <cellStyle name="Normal 3 2 2 4 4 2 3 3" xfId="23905" xr:uid="{00000000-0005-0000-0000-0000B55D0000}"/>
    <cellStyle name="Normal 3 2 2 4 4 2 4" xfId="23906" xr:uid="{00000000-0005-0000-0000-0000B65D0000}"/>
    <cellStyle name="Normal 3 2 2 4 4 2 4 2" xfId="23907" xr:uid="{00000000-0005-0000-0000-0000B75D0000}"/>
    <cellStyle name="Normal 3 2 2 4 4 2 4 2 2" xfId="23908" xr:uid="{00000000-0005-0000-0000-0000B85D0000}"/>
    <cellStyle name="Normal 3 2 2 4 4 2 4 3" xfId="23909" xr:uid="{00000000-0005-0000-0000-0000B95D0000}"/>
    <cellStyle name="Normal 3 2 2 4 4 2 5" xfId="23910" xr:uid="{00000000-0005-0000-0000-0000BA5D0000}"/>
    <cellStyle name="Normal 3 2 2 4 4 2 5 2" xfId="23911" xr:uid="{00000000-0005-0000-0000-0000BB5D0000}"/>
    <cellStyle name="Normal 3 2 2 4 4 2 6" xfId="23912" xr:uid="{00000000-0005-0000-0000-0000BC5D0000}"/>
    <cellStyle name="Normal 3 2 2 4 4 2 7" xfId="23913" xr:uid="{00000000-0005-0000-0000-0000BD5D0000}"/>
    <cellStyle name="Normal 3 2 2 4 4 3" xfId="23914" xr:uid="{00000000-0005-0000-0000-0000BE5D0000}"/>
    <cellStyle name="Normal 3 2 2 4 4 3 2" xfId="23915" xr:uid="{00000000-0005-0000-0000-0000BF5D0000}"/>
    <cellStyle name="Normal 3 2 2 4 4 3 2 2" xfId="23916" xr:uid="{00000000-0005-0000-0000-0000C05D0000}"/>
    <cellStyle name="Normal 3 2 2 4 4 3 2 2 2" xfId="23917" xr:uid="{00000000-0005-0000-0000-0000C15D0000}"/>
    <cellStyle name="Normal 3 2 2 4 4 3 2 3" xfId="23918" xr:uid="{00000000-0005-0000-0000-0000C25D0000}"/>
    <cellStyle name="Normal 3 2 2 4 4 3 3" xfId="23919" xr:uid="{00000000-0005-0000-0000-0000C35D0000}"/>
    <cellStyle name="Normal 3 2 2 4 4 3 3 2" xfId="23920" xr:uid="{00000000-0005-0000-0000-0000C45D0000}"/>
    <cellStyle name="Normal 3 2 2 4 4 3 3 2 2" xfId="23921" xr:uid="{00000000-0005-0000-0000-0000C55D0000}"/>
    <cellStyle name="Normal 3 2 2 4 4 3 3 3" xfId="23922" xr:uid="{00000000-0005-0000-0000-0000C65D0000}"/>
    <cellStyle name="Normal 3 2 2 4 4 3 4" xfId="23923" xr:uid="{00000000-0005-0000-0000-0000C75D0000}"/>
    <cellStyle name="Normal 3 2 2 4 4 3 4 2" xfId="23924" xr:uid="{00000000-0005-0000-0000-0000C85D0000}"/>
    <cellStyle name="Normal 3 2 2 4 4 3 4 3" xfId="23925" xr:uid="{00000000-0005-0000-0000-0000C95D0000}"/>
    <cellStyle name="Normal 3 2 2 4 4 3 5" xfId="23926" xr:uid="{00000000-0005-0000-0000-0000CA5D0000}"/>
    <cellStyle name="Normal 3 2 2 4 4 3 6" xfId="23927" xr:uid="{00000000-0005-0000-0000-0000CB5D0000}"/>
    <cellStyle name="Normal 3 2 2 4 4 3 7" xfId="23928" xr:uid="{00000000-0005-0000-0000-0000CC5D0000}"/>
    <cellStyle name="Normal 3 2 2 4 4 4" xfId="23929" xr:uid="{00000000-0005-0000-0000-0000CD5D0000}"/>
    <cellStyle name="Normal 3 2 2 4 4 4 2" xfId="23930" xr:uid="{00000000-0005-0000-0000-0000CE5D0000}"/>
    <cellStyle name="Normal 3 2 2 4 4 4 2 2" xfId="23931" xr:uid="{00000000-0005-0000-0000-0000CF5D0000}"/>
    <cellStyle name="Normal 3 2 2 4 4 4 2 3" xfId="23932" xr:uid="{00000000-0005-0000-0000-0000D05D0000}"/>
    <cellStyle name="Normal 3 2 2 4 4 4 3" xfId="23933" xr:uid="{00000000-0005-0000-0000-0000D15D0000}"/>
    <cellStyle name="Normal 3 2 2 4 4 4 3 2" xfId="23934" xr:uid="{00000000-0005-0000-0000-0000D25D0000}"/>
    <cellStyle name="Normal 3 2 2 4 4 4 3 3" xfId="23935" xr:uid="{00000000-0005-0000-0000-0000D35D0000}"/>
    <cellStyle name="Normal 3 2 2 4 4 4 4" xfId="23936" xr:uid="{00000000-0005-0000-0000-0000D45D0000}"/>
    <cellStyle name="Normal 3 2 2 4 4 4 4 2" xfId="23937" xr:uid="{00000000-0005-0000-0000-0000D55D0000}"/>
    <cellStyle name="Normal 3 2 2 4 4 4 5" xfId="23938" xr:uid="{00000000-0005-0000-0000-0000D65D0000}"/>
    <cellStyle name="Normal 3 2 2 4 4 4 6" xfId="23939" xr:uid="{00000000-0005-0000-0000-0000D75D0000}"/>
    <cellStyle name="Normal 3 2 2 4 4 4 7" xfId="23940" xr:uid="{00000000-0005-0000-0000-0000D85D0000}"/>
    <cellStyle name="Normal 3 2 2 4 4 5" xfId="23941" xr:uid="{00000000-0005-0000-0000-0000D95D0000}"/>
    <cellStyle name="Normal 3 2 2 4 4 5 2" xfId="23942" xr:uid="{00000000-0005-0000-0000-0000DA5D0000}"/>
    <cellStyle name="Normal 3 2 2 4 4 5 2 2" xfId="23943" xr:uid="{00000000-0005-0000-0000-0000DB5D0000}"/>
    <cellStyle name="Normal 3 2 2 4 4 5 2 3" xfId="23944" xr:uid="{00000000-0005-0000-0000-0000DC5D0000}"/>
    <cellStyle name="Normal 3 2 2 4 4 5 3" xfId="23945" xr:uid="{00000000-0005-0000-0000-0000DD5D0000}"/>
    <cellStyle name="Normal 3 2 2 4 4 5 3 2" xfId="23946" xr:uid="{00000000-0005-0000-0000-0000DE5D0000}"/>
    <cellStyle name="Normal 3 2 2 4 4 5 4" xfId="23947" xr:uid="{00000000-0005-0000-0000-0000DF5D0000}"/>
    <cellStyle name="Normal 3 2 2 4 4 5 5" xfId="23948" xr:uid="{00000000-0005-0000-0000-0000E05D0000}"/>
    <cellStyle name="Normal 3 2 2 4 4 5 6" xfId="23949" xr:uid="{00000000-0005-0000-0000-0000E15D0000}"/>
    <cellStyle name="Normal 3 2 2 4 4 6" xfId="23950" xr:uid="{00000000-0005-0000-0000-0000E25D0000}"/>
    <cellStyle name="Normal 3 2 2 4 4 6 2" xfId="23951" xr:uid="{00000000-0005-0000-0000-0000E35D0000}"/>
    <cellStyle name="Normal 3 2 2 4 4 6 2 2" xfId="23952" xr:uid="{00000000-0005-0000-0000-0000E45D0000}"/>
    <cellStyle name="Normal 3 2 2 4 4 6 3" xfId="23953" xr:uid="{00000000-0005-0000-0000-0000E55D0000}"/>
    <cellStyle name="Normal 3 2 2 4 4 7" xfId="23954" xr:uid="{00000000-0005-0000-0000-0000E65D0000}"/>
    <cellStyle name="Normal 3 2 2 4 4 7 2" xfId="23955" xr:uid="{00000000-0005-0000-0000-0000E75D0000}"/>
    <cellStyle name="Normal 3 2 2 4 4 7 3" xfId="23956" xr:uid="{00000000-0005-0000-0000-0000E85D0000}"/>
    <cellStyle name="Normal 3 2 2 4 4 8" xfId="23957" xr:uid="{00000000-0005-0000-0000-0000E95D0000}"/>
    <cellStyle name="Normal 3 2 2 4 4 8 2" xfId="23958" xr:uid="{00000000-0005-0000-0000-0000EA5D0000}"/>
    <cellStyle name="Normal 3 2 2 4 4 9" xfId="23959" xr:uid="{00000000-0005-0000-0000-0000EB5D0000}"/>
    <cellStyle name="Normal 3 2 2 4 5" xfId="23960" xr:uid="{00000000-0005-0000-0000-0000EC5D0000}"/>
    <cellStyle name="Normal 3 2 2 4 5 2" xfId="23961" xr:uid="{00000000-0005-0000-0000-0000ED5D0000}"/>
    <cellStyle name="Normal 3 2 2 4 5 2 2" xfId="23962" xr:uid="{00000000-0005-0000-0000-0000EE5D0000}"/>
    <cellStyle name="Normal 3 2 2 4 5 2 2 2" xfId="23963" xr:uid="{00000000-0005-0000-0000-0000EF5D0000}"/>
    <cellStyle name="Normal 3 2 2 4 5 2 2 3" xfId="23964" xr:uid="{00000000-0005-0000-0000-0000F05D0000}"/>
    <cellStyle name="Normal 3 2 2 4 5 2 3" xfId="23965" xr:uid="{00000000-0005-0000-0000-0000F15D0000}"/>
    <cellStyle name="Normal 3 2 2 4 5 2 3 2" xfId="23966" xr:uid="{00000000-0005-0000-0000-0000F25D0000}"/>
    <cellStyle name="Normal 3 2 2 4 5 2 4" xfId="23967" xr:uid="{00000000-0005-0000-0000-0000F35D0000}"/>
    <cellStyle name="Normal 3 2 2 4 5 2 5" xfId="23968" xr:uid="{00000000-0005-0000-0000-0000F45D0000}"/>
    <cellStyle name="Normal 3 2 2 4 5 3" xfId="23969" xr:uid="{00000000-0005-0000-0000-0000F55D0000}"/>
    <cellStyle name="Normal 3 2 2 4 5 3 2" xfId="23970" xr:uid="{00000000-0005-0000-0000-0000F65D0000}"/>
    <cellStyle name="Normal 3 2 2 4 5 3 2 2" xfId="23971" xr:uid="{00000000-0005-0000-0000-0000F75D0000}"/>
    <cellStyle name="Normal 3 2 2 4 5 3 3" xfId="23972" xr:uid="{00000000-0005-0000-0000-0000F85D0000}"/>
    <cellStyle name="Normal 3 2 2 4 5 3 4" xfId="23973" xr:uid="{00000000-0005-0000-0000-0000F95D0000}"/>
    <cellStyle name="Normal 3 2 2 4 5 4" xfId="23974" xr:uid="{00000000-0005-0000-0000-0000FA5D0000}"/>
    <cellStyle name="Normal 3 2 2 4 5 4 2" xfId="23975" xr:uid="{00000000-0005-0000-0000-0000FB5D0000}"/>
    <cellStyle name="Normal 3 2 2 4 5 4 2 2" xfId="23976" xr:uid="{00000000-0005-0000-0000-0000FC5D0000}"/>
    <cellStyle name="Normal 3 2 2 4 5 4 3" xfId="23977" xr:uid="{00000000-0005-0000-0000-0000FD5D0000}"/>
    <cellStyle name="Normal 3 2 2 4 5 5" xfId="23978" xr:uid="{00000000-0005-0000-0000-0000FE5D0000}"/>
    <cellStyle name="Normal 3 2 2 4 5 5 2" xfId="23979" xr:uid="{00000000-0005-0000-0000-0000FF5D0000}"/>
    <cellStyle name="Normal 3 2 2 4 5 5 3" xfId="23980" xr:uid="{00000000-0005-0000-0000-0000005E0000}"/>
    <cellStyle name="Normal 3 2 2 4 5 6" xfId="23981" xr:uid="{00000000-0005-0000-0000-0000015E0000}"/>
    <cellStyle name="Normal 3 2 2 4 5 6 2" xfId="23982" xr:uid="{00000000-0005-0000-0000-0000025E0000}"/>
    <cellStyle name="Normal 3 2 2 4 5 7" xfId="23983" xr:uid="{00000000-0005-0000-0000-0000035E0000}"/>
    <cellStyle name="Normal 3 2 2 4 6" xfId="23984" xr:uid="{00000000-0005-0000-0000-0000045E0000}"/>
    <cellStyle name="Normal 3 2 2 4 6 2" xfId="23985" xr:uid="{00000000-0005-0000-0000-0000055E0000}"/>
    <cellStyle name="Normal 3 2 2 4 6 2 2" xfId="23986" xr:uid="{00000000-0005-0000-0000-0000065E0000}"/>
    <cellStyle name="Normal 3 2 2 4 6 2 2 2" xfId="23987" xr:uid="{00000000-0005-0000-0000-0000075E0000}"/>
    <cellStyle name="Normal 3 2 2 4 6 2 3" xfId="23988" xr:uid="{00000000-0005-0000-0000-0000085E0000}"/>
    <cellStyle name="Normal 3 2 2 4 6 3" xfId="23989" xr:uid="{00000000-0005-0000-0000-0000095E0000}"/>
    <cellStyle name="Normal 3 2 2 4 6 3 2" xfId="23990" xr:uid="{00000000-0005-0000-0000-00000A5E0000}"/>
    <cellStyle name="Normal 3 2 2 4 6 3 2 2" xfId="23991" xr:uid="{00000000-0005-0000-0000-00000B5E0000}"/>
    <cellStyle name="Normal 3 2 2 4 6 3 3" xfId="23992" xr:uid="{00000000-0005-0000-0000-00000C5E0000}"/>
    <cellStyle name="Normal 3 2 2 4 6 4" xfId="23993" xr:uid="{00000000-0005-0000-0000-00000D5E0000}"/>
    <cellStyle name="Normal 3 2 2 4 6 4 2" xfId="23994" xr:uid="{00000000-0005-0000-0000-00000E5E0000}"/>
    <cellStyle name="Normal 3 2 2 4 6 4 3" xfId="23995" xr:uid="{00000000-0005-0000-0000-00000F5E0000}"/>
    <cellStyle name="Normal 3 2 2 4 6 5" xfId="23996" xr:uid="{00000000-0005-0000-0000-0000105E0000}"/>
    <cellStyle name="Normal 3 2 2 4 6 6" xfId="23997" xr:uid="{00000000-0005-0000-0000-0000115E0000}"/>
    <cellStyle name="Normal 3 2 2 4 6 7" xfId="23998" xr:uid="{00000000-0005-0000-0000-0000125E0000}"/>
    <cellStyle name="Normal 3 2 2 4 7" xfId="23999" xr:uid="{00000000-0005-0000-0000-0000135E0000}"/>
    <cellStyle name="Normal 3 2 2 4 7 2" xfId="24000" xr:uid="{00000000-0005-0000-0000-0000145E0000}"/>
    <cellStyle name="Normal 3 2 2 4 7 2 2" xfId="24001" xr:uid="{00000000-0005-0000-0000-0000155E0000}"/>
    <cellStyle name="Normal 3 2 2 4 7 2 2 2" xfId="24002" xr:uid="{00000000-0005-0000-0000-0000165E0000}"/>
    <cellStyle name="Normal 3 2 2 4 7 2 3" xfId="24003" xr:uid="{00000000-0005-0000-0000-0000175E0000}"/>
    <cellStyle name="Normal 3 2 2 4 7 3" xfId="24004" xr:uid="{00000000-0005-0000-0000-0000185E0000}"/>
    <cellStyle name="Normal 3 2 2 4 7 3 2" xfId="24005" xr:uid="{00000000-0005-0000-0000-0000195E0000}"/>
    <cellStyle name="Normal 3 2 2 4 7 3 2 2" xfId="24006" xr:uid="{00000000-0005-0000-0000-00001A5E0000}"/>
    <cellStyle name="Normal 3 2 2 4 7 3 3" xfId="24007" xr:uid="{00000000-0005-0000-0000-00001B5E0000}"/>
    <cellStyle name="Normal 3 2 2 4 7 4" xfId="24008" xr:uid="{00000000-0005-0000-0000-00001C5E0000}"/>
    <cellStyle name="Normal 3 2 2 4 7 4 2" xfId="24009" xr:uid="{00000000-0005-0000-0000-00001D5E0000}"/>
    <cellStyle name="Normal 3 2 2 4 7 4 3" xfId="24010" xr:uid="{00000000-0005-0000-0000-00001E5E0000}"/>
    <cellStyle name="Normal 3 2 2 4 7 5" xfId="24011" xr:uid="{00000000-0005-0000-0000-00001F5E0000}"/>
    <cellStyle name="Normal 3 2 2 4 7 6" xfId="24012" xr:uid="{00000000-0005-0000-0000-0000205E0000}"/>
    <cellStyle name="Normal 3 2 2 4 7 7" xfId="24013" xr:uid="{00000000-0005-0000-0000-0000215E0000}"/>
    <cellStyle name="Normal 3 2 2 4 8" xfId="24014" xr:uid="{00000000-0005-0000-0000-0000225E0000}"/>
    <cellStyle name="Normal 3 2 2 4 8 2" xfId="24015" xr:uid="{00000000-0005-0000-0000-0000235E0000}"/>
    <cellStyle name="Normal 3 2 2 4 8 2 2" xfId="24016" xr:uid="{00000000-0005-0000-0000-0000245E0000}"/>
    <cellStyle name="Normal 3 2 2 4 8 2 3" xfId="24017" xr:uid="{00000000-0005-0000-0000-0000255E0000}"/>
    <cellStyle name="Normal 3 2 2 4 8 3" xfId="24018" xr:uid="{00000000-0005-0000-0000-0000265E0000}"/>
    <cellStyle name="Normal 3 2 2 4 8 3 2" xfId="24019" xr:uid="{00000000-0005-0000-0000-0000275E0000}"/>
    <cellStyle name="Normal 3 2 2 4 8 3 3" xfId="24020" xr:uid="{00000000-0005-0000-0000-0000285E0000}"/>
    <cellStyle name="Normal 3 2 2 4 8 4" xfId="24021" xr:uid="{00000000-0005-0000-0000-0000295E0000}"/>
    <cellStyle name="Normal 3 2 2 4 8 5" xfId="24022" xr:uid="{00000000-0005-0000-0000-00002A5E0000}"/>
    <cellStyle name="Normal 3 2 2 4 8 6" xfId="24023" xr:uid="{00000000-0005-0000-0000-00002B5E0000}"/>
    <cellStyle name="Normal 3 2 2 4 9" xfId="24024" xr:uid="{00000000-0005-0000-0000-00002C5E0000}"/>
    <cellStyle name="Normal 3 2 2 4 9 2" xfId="24025" xr:uid="{00000000-0005-0000-0000-00002D5E0000}"/>
    <cellStyle name="Normal 3 2 2 4 9 2 2" xfId="24026" xr:uid="{00000000-0005-0000-0000-00002E5E0000}"/>
    <cellStyle name="Normal 3 2 2 4 9 3" xfId="24027" xr:uid="{00000000-0005-0000-0000-00002F5E0000}"/>
    <cellStyle name="Normal 3 2 2 5" xfId="24028" xr:uid="{00000000-0005-0000-0000-0000305E0000}"/>
    <cellStyle name="Normal 3 2 2 5 10" xfId="24029" xr:uid="{00000000-0005-0000-0000-0000315E0000}"/>
    <cellStyle name="Normal 3 2 2 5 10 2" xfId="24030" xr:uid="{00000000-0005-0000-0000-0000325E0000}"/>
    <cellStyle name="Normal 3 2 2 5 10 3" xfId="24031" xr:uid="{00000000-0005-0000-0000-0000335E0000}"/>
    <cellStyle name="Normal 3 2 2 5 11" xfId="24032" xr:uid="{00000000-0005-0000-0000-0000345E0000}"/>
    <cellStyle name="Normal 3 2 2 5 12" xfId="24033" xr:uid="{00000000-0005-0000-0000-0000355E0000}"/>
    <cellStyle name="Normal 3 2 2 5 13" xfId="24034" xr:uid="{00000000-0005-0000-0000-0000365E0000}"/>
    <cellStyle name="Normal 3 2 2 5 2" xfId="24035" xr:uid="{00000000-0005-0000-0000-0000375E0000}"/>
    <cellStyle name="Normal 3 2 2 5 2 10" xfId="24036" xr:uid="{00000000-0005-0000-0000-0000385E0000}"/>
    <cellStyle name="Normal 3 2 2 5 2 11" xfId="24037" xr:uid="{00000000-0005-0000-0000-0000395E0000}"/>
    <cellStyle name="Normal 3 2 2 5 2 2" xfId="24038" xr:uid="{00000000-0005-0000-0000-00003A5E0000}"/>
    <cellStyle name="Normal 3 2 2 5 2 2 2" xfId="24039" xr:uid="{00000000-0005-0000-0000-00003B5E0000}"/>
    <cellStyle name="Normal 3 2 2 5 2 2 2 2" xfId="24040" xr:uid="{00000000-0005-0000-0000-00003C5E0000}"/>
    <cellStyle name="Normal 3 2 2 5 2 2 2 2 2" xfId="24041" xr:uid="{00000000-0005-0000-0000-00003D5E0000}"/>
    <cellStyle name="Normal 3 2 2 5 2 2 2 3" xfId="24042" xr:uid="{00000000-0005-0000-0000-00003E5E0000}"/>
    <cellStyle name="Normal 3 2 2 5 2 2 2 4" xfId="24043" xr:uid="{00000000-0005-0000-0000-00003F5E0000}"/>
    <cellStyle name="Normal 3 2 2 5 2 2 3" xfId="24044" xr:uid="{00000000-0005-0000-0000-0000405E0000}"/>
    <cellStyle name="Normal 3 2 2 5 2 2 3 2" xfId="24045" xr:uid="{00000000-0005-0000-0000-0000415E0000}"/>
    <cellStyle name="Normal 3 2 2 5 2 2 3 2 2" xfId="24046" xr:uid="{00000000-0005-0000-0000-0000425E0000}"/>
    <cellStyle name="Normal 3 2 2 5 2 2 3 3" xfId="24047" xr:uid="{00000000-0005-0000-0000-0000435E0000}"/>
    <cellStyle name="Normal 3 2 2 5 2 2 4" xfId="24048" xr:uid="{00000000-0005-0000-0000-0000445E0000}"/>
    <cellStyle name="Normal 3 2 2 5 2 2 4 2" xfId="24049" xr:uid="{00000000-0005-0000-0000-0000455E0000}"/>
    <cellStyle name="Normal 3 2 2 5 2 2 4 2 2" xfId="24050" xr:uid="{00000000-0005-0000-0000-0000465E0000}"/>
    <cellStyle name="Normal 3 2 2 5 2 2 4 3" xfId="24051" xr:uid="{00000000-0005-0000-0000-0000475E0000}"/>
    <cellStyle name="Normal 3 2 2 5 2 2 5" xfId="24052" xr:uid="{00000000-0005-0000-0000-0000485E0000}"/>
    <cellStyle name="Normal 3 2 2 5 2 2 5 2" xfId="24053" xr:uid="{00000000-0005-0000-0000-0000495E0000}"/>
    <cellStyle name="Normal 3 2 2 5 2 2 6" xfId="24054" xr:uid="{00000000-0005-0000-0000-00004A5E0000}"/>
    <cellStyle name="Normal 3 2 2 5 2 2 7" xfId="24055" xr:uid="{00000000-0005-0000-0000-00004B5E0000}"/>
    <cellStyle name="Normal 3 2 2 5 2 3" xfId="24056" xr:uid="{00000000-0005-0000-0000-00004C5E0000}"/>
    <cellStyle name="Normal 3 2 2 5 2 3 2" xfId="24057" xr:uid="{00000000-0005-0000-0000-00004D5E0000}"/>
    <cellStyle name="Normal 3 2 2 5 2 3 2 2" xfId="24058" xr:uid="{00000000-0005-0000-0000-00004E5E0000}"/>
    <cellStyle name="Normal 3 2 2 5 2 3 2 2 2" xfId="24059" xr:uid="{00000000-0005-0000-0000-00004F5E0000}"/>
    <cellStyle name="Normal 3 2 2 5 2 3 2 3" xfId="24060" xr:uid="{00000000-0005-0000-0000-0000505E0000}"/>
    <cellStyle name="Normal 3 2 2 5 2 3 3" xfId="24061" xr:uid="{00000000-0005-0000-0000-0000515E0000}"/>
    <cellStyle name="Normal 3 2 2 5 2 3 3 2" xfId="24062" xr:uid="{00000000-0005-0000-0000-0000525E0000}"/>
    <cellStyle name="Normal 3 2 2 5 2 3 3 2 2" xfId="24063" xr:uid="{00000000-0005-0000-0000-0000535E0000}"/>
    <cellStyle name="Normal 3 2 2 5 2 3 3 3" xfId="24064" xr:uid="{00000000-0005-0000-0000-0000545E0000}"/>
    <cellStyle name="Normal 3 2 2 5 2 3 4" xfId="24065" xr:uid="{00000000-0005-0000-0000-0000555E0000}"/>
    <cellStyle name="Normal 3 2 2 5 2 3 4 2" xfId="24066" xr:uid="{00000000-0005-0000-0000-0000565E0000}"/>
    <cellStyle name="Normal 3 2 2 5 2 3 4 3" xfId="24067" xr:uid="{00000000-0005-0000-0000-0000575E0000}"/>
    <cellStyle name="Normal 3 2 2 5 2 3 5" xfId="24068" xr:uid="{00000000-0005-0000-0000-0000585E0000}"/>
    <cellStyle name="Normal 3 2 2 5 2 3 6" xfId="24069" xr:uid="{00000000-0005-0000-0000-0000595E0000}"/>
    <cellStyle name="Normal 3 2 2 5 2 3 7" xfId="24070" xr:uid="{00000000-0005-0000-0000-00005A5E0000}"/>
    <cellStyle name="Normal 3 2 2 5 2 4" xfId="24071" xr:uid="{00000000-0005-0000-0000-00005B5E0000}"/>
    <cellStyle name="Normal 3 2 2 5 2 4 2" xfId="24072" xr:uid="{00000000-0005-0000-0000-00005C5E0000}"/>
    <cellStyle name="Normal 3 2 2 5 2 4 2 2" xfId="24073" xr:uid="{00000000-0005-0000-0000-00005D5E0000}"/>
    <cellStyle name="Normal 3 2 2 5 2 4 2 3" xfId="24074" xr:uid="{00000000-0005-0000-0000-00005E5E0000}"/>
    <cellStyle name="Normal 3 2 2 5 2 4 3" xfId="24075" xr:uid="{00000000-0005-0000-0000-00005F5E0000}"/>
    <cellStyle name="Normal 3 2 2 5 2 4 3 2" xfId="24076" xr:uid="{00000000-0005-0000-0000-0000605E0000}"/>
    <cellStyle name="Normal 3 2 2 5 2 4 3 3" xfId="24077" xr:uid="{00000000-0005-0000-0000-0000615E0000}"/>
    <cellStyle name="Normal 3 2 2 5 2 4 4" xfId="24078" xr:uid="{00000000-0005-0000-0000-0000625E0000}"/>
    <cellStyle name="Normal 3 2 2 5 2 4 4 2" xfId="24079" xr:uid="{00000000-0005-0000-0000-0000635E0000}"/>
    <cellStyle name="Normal 3 2 2 5 2 4 5" xfId="24080" xr:uid="{00000000-0005-0000-0000-0000645E0000}"/>
    <cellStyle name="Normal 3 2 2 5 2 4 6" xfId="24081" xr:uid="{00000000-0005-0000-0000-0000655E0000}"/>
    <cellStyle name="Normal 3 2 2 5 2 4 7" xfId="24082" xr:uid="{00000000-0005-0000-0000-0000665E0000}"/>
    <cellStyle name="Normal 3 2 2 5 2 5" xfId="24083" xr:uid="{00000000-0005-0000-0000-0000675E0000}"/>
    <cellStyle name="Normal 3 2 2 5 2 5 2" xfId="24084" xr:uid="{00000000-0005-0000-0000-0000685E0000}"/>
    <cellStyle name="Normal 3 2 2 5 2 5 2 2" xfId="24085" xr:uid="{00000000-0005-0000-0000-0000695E0000}"/>
    <cellStyle name="Normal 3 2 2 5 2 5 2 3" xfId="24086" xr:uid="{00000000-0005-0000-0000-00006A5E0000}"/>
    <cellStyle name="Normal 3 2 2 5 2 5 3" xfId="24087" xr:uid="{00000000-0005-0000-0000-00006B5E0000}"/>
    <cellStyle name="Normal 3 2 2 5 2 5 3 2" xfId="24088" xr:uid="{00000000-0005-0000-0000-00006C5E0000}"/>
    <cellStyle name="Normal 3 2 2 5 2 5 4" xfId="24089" xr:uid="{00000000-0005-0000-0000-00006D5E0000}"/>
    <cellStyle name="Normal 3 2 2 5 2 5 5" xfId="24090" xr:uid="{00000000-0005-0000-0000-00006E5E0000}"/>
    <cellStyle name="Normal 3 2 2 5 2 5 6" xfId="24091" xr:uid="{00000000-0005-0000-0000-00006F5E0000}"/>
    <cellStyle name="Normal 3 2 2 5 2 6" xfId="24092" xr:uid="{00000000-0005-0000-0000-0000705E0000}"/>
    <cellStyle name="Normal 3 2 2 5 2 6 2" xfId="24093" xr:uid="{00000000-0005-0000-0000-0000715E0000}"/>
    <cellStyle name="Normal 3 2 2 5 2 6 2 2" xfId="24094" xr:uid="{00000000-0005-0000-0000-0000725E0000}"/>
    <cellStyle name="Normal 3 2 2 5 2 6 3" xfId="24095" xr:uid="{00000000-0005-0000-0000-0000735E0000}"/>
    <cellStyle name="Normal 3 2 2 5 2 7" xfId="24096" xr:uid="{00000000-0005-0000-0000-0000745E0000}"/>
    <cellStyle name="Normal 3 2 2 5 2 7 2" xfId="24097" xr:uid="{00000000-0005-0000-0000-0000755E0000}"/>
    <cellStyle name="Normal 3 2 2 5 2 7 3" xfId="24098" xr:uid="{00000000-0005-0000-0000-0000765E0000}"/>
    <cellStyle name="Normal 3 2 2 5 2 8" xfId="24099" xr:uid="{00000000-0005-0000-0000-0000775E0000}"/>
    <cellStyle name="Normal 3 2 2 5 2 8 2" xfId="24100" xr:uid="{00000000-0005-0000-0000-0000785E0000}"/>
    <cellStyle name="Normal 3 2 2 5 2 9" xfId="24101" xr:uid="{00000000-0005-0000-0000-0000795E0000}"/>
    <cellStyle name="Normal 3 2 2 5 3" xfId="24102" xr:uid="{00000000-0005-0000-0000-00007A5E0000}"/>
    <cellStyle name="Normal 3 2 2 5 3 10" xfId="24103" xr:uid="{00000000-0005-0000-0000-00007B5E0000}"/>
    <cellStyle name="Normal 3 2 2 5 3 11" xfId="24104" xr:uid="{00000000-0005-0000-0000-00007C5E0000}"/>
    <cellStyle name="Normal 3 2 2 5 3 2" xfId="24105" xr:uid="{00000000-0005-0000-0000-00007D5E0000}"/>
    <cellStyle name="Normal 3 2 2 5 3 2 2" xfId="24106" xr:uid="{00000000-0005-0000-0000-00007E5E0000}"/>
    <cellStyle name="Normal 3 2 2 5 3 2 2 2" xfId="24107" xr:uid="{00000000-0005-0000-0000-00007F5E0000}"/>
    <cellStyle name="Normal 3 2 2 5 3 2 2 2 2" xfId="24108" xr:uid="{00000000-0005-0000-0000-0000805E0000}"/>
    <cellStyle name="Normal 3 2 2 5 3 2 2 3" xfId="24109" xr:uid="{00000000-0005-0000-0000-0000815E0000}"/>
    <cellStyle name="Normal 3 2 2 5 3 2 2 4" xfId="24110" xr:uid="{00000000-0005-0000-0000-0000825E0000}"/>
    <cellStyle name="Normal 3 2 2 5 3 2 3" xfId="24111" xr:uid="{00000000-0005-0000-0000-0000835E0000}"/>
    <cellStyle name="Normal 3 2 2 5 3 2 3 2" xfId="24112" xr:uid="{00000000-0005-0000-0000-0000845E0000}"/>
    <cellStyle name="Normal 3 2 2 5 3 2 3 2 2" xfId="24113" xr:uid="{00000000-0005-0000-0000-0000855E0000}"/>
    <cellStyle name="Normal 3 2 2 5 3 2 3 3" xfId="24114" xr:uid="{00000000-0005-0000-0000-0000865E0000}"/>
    <cellStyle name="Normal 3 2 2 5 3 2 4" xfId="24115" xr:uid="{00000000-0005-0000-0000-0000875E0000}"/>
    <cellStyle name="Normal 3 2 2 5 3 2 4 2" xfId="24116" xr:uid="{00000000-0005-0000-0000-0000885E0000}"/>
    <cellStyle name="Normal 3 2 2 5 3 2 4 2 2" xfId="24117" xr:uid="{00000000-0005-0000-0000-0000895E0000}"/>
    <cellStyle name="Normal 3 2 2 5 3 2 4 3" xfId="24118" xr:uid="{00000000-0005-0000-0000-00008A5E0000}"/>
    <cellStyle name="Normal 3 2 2 5 3 2 5" xfId="24119" xr:uid="{00000000-0005-0000-0000-00008B5E0000}"/>
    <cellStyle name="Normal 3 2 2 5 3 2 5 2" xfId="24120" xr:uid="{00000000-0005-0000-0000-00008C5E0000}"/>
    <cellStyle name="Normal 3 2 2 5 3 2 6" xfId="24121" xr:uid="{00000000-0005-0000-0000-00008D5E0000}"/>
    <cellStyle name="Normal 3 2 2 5 3 2 7" xfId="24122" xr:uid="{00000000-0005-0000-0000-00008E5E0000}"/>
    <cellStyle name="Normal 3 2 2 5 3 3" xfId="24123" xr:uid="{00000000-0005-0000-0000-00008F5E0000}"/>
    <cellStyle name="Normal 3 2 2 5 3 3 2" xfId="24124" xr:uid="{00000000-0005-0000-0000-0000905E0000}"/>
    <cellStyle name="Normal 3 2 2 5 3 3 2 2" xfId="24125" xr:uid="{00000000-0005-0000-0000-0000915E0000}"/>
    <cellStyle name="Normal 3 2 2 5 3 3 2 2 2" xfId="24126" xr:uid="{00000000-0005-0000-0000-0000925E0000}"/>
    <cellStyle name="Normal 3 2 2 5 3 3 2 3" xfId="24127" xr:uid="{00000000-0005-0000-0000-0000935E0000}"/>
    <cellStyle name="Normal 3 2 2 5 3 3 3" xfId="24128" xr:uid="{00000000-0005-0000-0000-0000945E0000}"/>
    <cellStyle name="Normal 3 2 2 5 3 3 3 2" xfId="24129" xr:uid="{00000000-0005-0000-0000-0000955E0000}"/>
    <cellStyle name="Normal 3 2 2 5 3 3 3 2 2" xfId="24130" xr:uid="{00000000-0005-0000-0000-0000965E0000}"/>
    <cellStyle name="Normal 3 2 2 5 3 3 3 3" xfId="24131" xr:uid="{00000000-0005-0000-0000-0000975E0000}"/>
    <cellStyle name="Normal 3 2 2 5 3 3 4" xfId="24132" xr:uid="{00000000-0005-0000-0000-0000985E0000}"/>
    <cellStyle name="Normal 3 2 2 5 3 3 4 2" xfId="24133" xr:uid="{00000000-0005-0000-0000-0000995E0000}"/>
    <cellStyle name="Normal 3 2 2 5 3 3 4 3" xfId="24134" xr:uid="{00000000-0005-0000-0000-00009A5E0000}"/>
    <cellStyle name="Normal 3 2 2 5 3 3 5" xfId="24135" xr:uid="{00000000-0005-0000-0000-00009B5E0000}"/>
    <cellStyle name="Normal 3 2 2 5 3 3 6" xfId="24136" xr:uid="{00000000-0005-0000-0000-00009C5E0000}"/>
    <cellStyle name="Normal 3 2 2 5 3 3 7" xfId="24137" xr:uid="{00000000-0005-0000-0000-00009D5E0000}"/>
    <cellStyle name="Normal 3 2 2 5 3 4" xfId="24138" xr:uid="{00000000-0005-0000-0000-00009E5E0000}"/>
    <cellStyle name="Normal 3 2 2 5 3 4 2" xfId="24139" xr:uid="{00000000-0005-0000-0000-00009F5E0000}"/>
    <cellStyle name="Normal 3 2 2 5 3 4 2 2" xfId="24140" xr:uid="{00000000-0005-0000-0000-0000A05E0000}"/>
    <cellStyle name="Normal 3 2 2 5 3 4 2 3" xfId="24141" xr:uid="{00000000-0005-0000-0000-0000A15E0000}"/>
    <cellStyle name="Normal 3 2 2 5 3 4 3" xfId="24142" xr:uid="{00000000-0005-0000-0000-0000A25E0000}"/>
    <cellStyle name="Normal 3 2 2 5 3 4 3 2" xfId="24143" xr:uid="{00000000-0005-0000-0000-0000A35E0000}"/>
    <cellStyle name="Normal 3 2 2 5 3 4 3 3" xfId="24144" xr:uid="{00000000-0005-0000-0000-0000A45E0000}"/>
    <cellStyle name="Normal 3 2 2 5 3 4 4" xfId="24145" xr:uid="{00000000-0005-0000-0000-0000A55E0000}"/>
    <cellStyle name="Normal 3 2 2 5 3 4 4 2" xfId="24146" xr:uid="{00000000-0005-0000-0000-0000A65E0000}"/>
    <cellStyle name="Normal 3 2 2 5 3 4 5" xfId="24147" xr:uid="{00000000-0005-0000-0000-0000A75E0000}"/>
    <cellStyle name="Normal 3 2 2 5 3 4 6" xfId="24148" xr:uid="{00000000-0005-0000-0000-0000A85E0000}"/>
    <cellStyle name="Normal 3 2 2 5 3 4 7" xfId="24149" xr:uid="{00000000-0005-0000-0000-0000A95E0000}"/>
    <cellStyle name="Normal 3 2 2 5 3 5" xfId="24150" xr:uid="{00000000-0005-0000-0000-0000AA5E0000}"/>
    <cellStyle name="Normal 3 2 2 5 3 5 2" xfId="24151" xr:uid="{00000000-0005-0000-0000-0000AB5E0000}"/>
    <cellStyle name="Normal 3 2 2 5 3 5 2 2" xfId="24152" xr:uid="{00000000-0005-0000-0000-0000AC5E0000}"/>
    <cellStyle name="Normal 3 2 2 5 3 5 2 3" xfId="24153" xr:uid="{00000000-0005-0000-0000-0000AD5E0000}"/>
    <cellStyle name="Normal 3 2 2 5 3 5 3" xfId="24154" xr:uid="{00000000-0005-0000-0000-0000AE5E0000}"/>
    <cellStyle name="Normal 3 2 2 5 3 5 3 2" xfId="24155" xr:uid="{00000000-0005-0000-0000-0000AF5E0000}"/>
    <cellStyle name="Normal 3 2 2 5 3 5 4" xfId="24156" xr:uid="{00000000-0005-0000-0000-0000B05E0000}"/>
    <cellStyle name="Normal 3 2 2 5 3 5 5" xfId="24157" xr:uid="{00000000-0005-0000-0000-0000B15E0000}"/>
    <cellStyle name="Normal 3 2 2 5 3 5 6" xfId="24158" xr:uid="{00000000-0005-0000-0000-0000B25E0000}"/>
    <cellStyle name="Normal 3 2 2 5 3 6" xfId="24159" xr:uid="{00000000-0005-0000-0000-0000B35E0000}"/>
    <cellStyle name="Normal 3 2 2 5 3 6 2" xfId="24160" xr:uid="{00000000-0005-0000-0000-0000B45E0000}"/>
    <cellStyle name="Normal 3 2 2 5 3 6 2 2" xfId="24161" xr:uid="{00000000-0005-0000-0000-0000B55E0000}"/>
    <cellStyle name="Normal 3 2 2 5 3 6 3" xfId="24162" xr:uid="{00000000-0005-0000-0000-0000B65E0000}"/>
    <cellStyle name="Normal 3 2 2 5 3 7" xfId="24163" xr:uid="{00000000-0005-0000-0000-0000B75E0000}"/>
    <cellStyle name="Normal 3 2 2 5 3 7 2" xfId="24164" xr:uid="{00000000-0005-0000-0000-0000B85E0000}"/>
    <cellStyle name="Normal 3 2 2 5 3 7 3" xfId="24165" xr:uid="{00000000-0005-0000-0000-0000B95E0000}"/>
    <cellStyle name="Normal 3 2 2 5 3 8" xfId="24166" xr:uid="{00000000-0005-0000-0000-0000BA5E0000}"/>
    <cellStyle name="Normal 3 2 2 5 3 8 2" xfId="24167" xr:uid="{00000000-0005-0000-0000-0000BB5E0000}"/>
    <cellStyle name="Normal 3 2 2 5 3 9" xfId="24168" xr:uid="{00000000-0005-0000-0000-0000BC5E0000}"/>
    <cellStyle name="Normal 3 2 2 5 4" xfId="24169" xr:uid="{00000000-0005-0000-0000-0000BD5E0000}"/>
    <cellStyle name="Normal 3 2 2 5 4 2" xfId="24170" xr:uid="{00000000-0005-0000-0000-0000BE5E0000}"/>
    <cellStyle name="Normal 3 2 2 5 4 2 2" xfId="24171" xr:uid="{00000000-0005-0000-0000-0000BF5E0000}"/>
    <cellStyle name="Normal 3 2 2 5 4 2 2 2" xfId="24172" xr:uid="{00000000-0005-0000-0000-0000C05E0000}"/>
    <cellStyle name="Normal 3 2 2 5 4 2 2 3" xfId="24173" xr:uid="{00000000-0005-0000-0000-0000C15E0000}"/>
    <cellStyle name="Normal 3 2 2 5 4 2 3" xfId="24174" xr:uid="{00000000-0005-0000-0000-0000C25E0000}"/>
    <cellStyle name="Normal 3 2 2 5 4 2 3 2" xfId="24175" xr:uid="{00000000-0005-0000-0000-0000C35E0000}"/>
    <cellStyle name="Normal 3 2 2 5 4 2 4" xfId="24176" xr:uid="{00000000-0005-0000-0000-0000C45E0000}"/>
    <cellStyle name="Normal 3 2 2 5 4 2 5" xfId="24177" xr:uid="{00000000-0005-0000-0000-0000C55E0000}"/>
    <cellStyle name="Normal 3 2 2 5 4 3" xfId="24178" xr:uid="{00000000-0005-0000-0000-0000C65E0000}"/>
    <cellStyle name="Normal 3 2 2 5 4 3 2" xfId="24179" xr:uid="{00000000-0005-0000-0000-0000C75E0000}"/>
    <cellStyle name="Normal 3 2 2 5 4 3 2 2" xfId="24180" xr:uid="{00000000-0005-0000-0000-0000C85E0000}"/>
    <cellStyle name="Normal 3 2 2 5 4 3 3" xfId="24181" xr:uid="{00000000-0005-0000-0000-0000C95E0000}"/>
    <cellStyle name="Normal 3 2 2 5 4 3 4" xfId="24182" xr:uid="{00000000-0005-0000-0000-0000CA5E0000}"/>
    <cellStyle name="Normal 3 2 2 5 4 4" xfId="24183" xr:uid="{00000000-0005-0000-0000-0000CB5E0000}"/>
    <cellStyle name="Normal 3 2 2 5 4 4 2" xfId="24184" xr:uid="{00000000-0005-0000-0000-0000CC5E0000}"/>
    <cellStyle name="Normal 3 2 2 5 4 4 2 2" xfId="24185" xr:uid="{00000000-0005-0000-0000-0000CD5E0000}"/>
    <cellStyle name="Normal 3 2 2 5 4 4 3" xfId="24186" xr:uid="{00000000-0005-0000-0000-0000CE5E0000}"/>
    <cellStyle name="Normal 3 2 2 5 4 5" xfId="24187" xr:uid="{00000000-0005-0000-0000-0000CF5E0000}"/>
    <cellStyle name="Normal 3 2 2 5 4 5 2" xfId="24188" xr:uid="{00000000-0005-0000-0000-0000D05E0000}"/>
    <cellStyle name="Normal 3 2 2 5 4 5 3" xfId="24189" xr:uid="{00000000-0005-0000-0000-0000D15E0000}"/>
    <cellStyle name="Normal 3 2 2 5 4 6" xfId="24190" xr:uid="{00000000-0005-0000-0000-0000D25E0000}"/>
    <cellStyle name="Normal 3 2 2 5 4 6 2" xfId="24191" xr:uid="{00000000-0005-0000-0000-0000D35E0000}"/>
    <cellStyle name="Normal 3 2 2 5 4 7" xfId="24192" xr:uid="{00000000-0005-0000-0000-0000D45E0000}"/>
    <cellStyle name="Normal 3 2 2 5 5" xfId="24193" xr:uid="{00000000-0005-0000-0000-0000D55E0000}"/>
    <cellStyle name="Normal 3 2 2 5 5 2" xfId="24194" xr:uid="{00000000-0005-0000-0000-0000D65E0000}"/>
    <cellStyle name="Normal 3 2 2 5 5 2 2" xfId="24195" xr:uid="{00000000-0005-0000-0000-0000D75E0000}"/>
    <cellStyle name="Normal 3 2 2 5 5 2 2 2" xfId="24196" xr:uid="{00000000-0005-0000-0000-0000D85E0000}"/>
    <cellStyle name="Normal 3 2 2 5 5 2 3" xfId="24197" xr:uid="{00000000-0005-0000-0000-0000D95E0000}"/>
    <cellStyle name="Normal 3 2 2 5 5 3" xfId="24198" xr:uid="{00000000-0005-0000-0000-0000DA5E0000}"/>
    <cellStyle name="Normal 3 2 2 5 5 3 2" xfId="24199" xr:uid="{00000000-0005-0000-0000-0000DB5E0000}"/>
    <cellStyle name="Normal 3 2 2 5 5 3 2 2" xfId="24200" xr:uid="{00000000-0005-0000-0000-0000DC5E0000}"/>
    <cellStyle name="Normal 3 2 2 5 5 3 3" xfId="24201" xr:uid="{00000000-0005-0000-0000-0000DD5E0000}"/>
    <cellStyle name="Normal 3 2 2 5 5 4" xfId="24202" xr:uid="{00000000-0005-0000-0000-0000DE5E0000}"/>
    <cellStyle name="Normal 3 2 2 5 5 4 2" xfId="24203" xr:uid="{00000000-0005-0000-0000-0000DF5E0000}"/>
    <cellStyle name="Normal 3 2 2 5 5 4 3" xfId="24204" xr:uid="{00000000-0005-0000-0000-0000E05E0000}"/>
    <cellStyle name="Normal 3 2 2 5 5 5" xfId="24205" xr:uid="{00000000-0005-0000-0000-0000E15E0000}"/>
    <cellStyle name="Normal 3 2 2 5 5 6" xfId="24206" xr:uid="{00000000-0005-0000-0000-0000E25E0000}"/>
    <cellStyle name="Normal 3 2 2 5 5 7" xfId="24207" xr:uid="{00000000-0005-0000-0000-0000E35E0000}"/>
    <cellStyle name="Normal 3 2 2 5 6" xfId="24208" xr:uid="{00000000-0005-0000-0000-0000E45E0000}"/>
    <cellStyle name="Normal 3 2 2 5 6 2" xfId="24209" xr:uid="{00000000-0005-0000-0000-0000E55E0000}"/>
    <cellStyle name="Normal 3 2 2 5 6 2 2" xfId="24210" xr:uid="{00000000-0005-0000-0000-0000E65E0000}"/>
    <cellStyle name="Normal 3 2 2 5 6 2 2 2" xfId="24211" xr:uid="{00000000-0005-0000-0000-0000E75E0000}"/>
    <cellStyle name="Normal 3 2 2 5 6 2 3" xfId="24212" xr:uid="{00000000-0005-0000-0000-0000E85E0000}"/>
    <cellStyle name="Normal 3 2 2 5 6 3" xfId="24213" xr:uid="{00000000-0005-0000-0000-0000E95E0000}"/>
    <cellStyle name="Normal 3 2 2 5 6 3 2" xfId="24214" xr:uid="{00000000-0005-0000-0000-0000EA5E0000}"/>
    <cellStyle name="Normal 3 2 2 5 6 3 2 2" xfId="24215" xr:uid="{00000000-0005-0000-0000-0000EB5E0000}"/>
    <cellStyle name="Normal 3 2 2 5 6 3 3" xfId="24216" xr:uid="{00000000-0005-0000-0000-0000EC5E0000}"/>
    <cellStyle name="Normal 3 2 2 5 6 4" xfId="24217" xr:uid="{00000000-0005-0000-0000-0000ED5E0000}"/>
    <cellStyle name="Normal 3 2 2 5 6 4 2" xfId="24218" xr:uid="{00000000-0005-0000-0000-0000EE5E0000}"/>
    <cellStyle name="Normal 3 2 2 5 6 4 3" xfId="24219" xr:uid="{00000000-0005-0000-0000-0000EF5E0000}"/>
    <cellStyle name="Normal 3 2 2 5 6 5" xfId="24220" xr:uid="{00000000-0005-0000-0000-0000F05E0000}"/>
    <cellStyle name="Normal 3 2 2 5 6 6" xfId="24221" xr:uid="{00000000-0005-0000-0000-0000F15E0000}"/>
    <cellStyle name="Normal 3 2 2 5 6 7" xfId="24222" xr:uid="{00000000-0005-0000-0000-0000F25E0000}"/>
    <cellStyle name="Normal 3 2 2 5 7" xfId="24223" xr:uid="{00000000-0005-0000-0000-0000F35E0000}"/>
    <cellStyle name="Normal 3 2 2 5 7 2" xfId="24224" xr:uid="{00000000-0005-0000-0000-0000F45E0000}"/>
    <cellStyle name="Normal 3 2 2 5 7 2 2" xfId="24225" xr:uid="{00000000-0005-0000-0000-0000F55E0000}"/>
    <cellStyle name="Normal 3 2 2 5 7 2 3" xfId="24226" xr:uid="{00000000-0005-0000-0000-0000F65E0000}"/>
    <cellStyle name="Normal 3 2 2 5 7 3" xfId="24227" xr:uid="{00000000-0005-0000-0000-0000F75E0000}"/>
    <cellStyle name="Normal 3 2 2 5 7 3 2" xfId="24228" xr:uid="{00000000-0005-0000-0000-0000F85E0000}"/>
    <cellStyle name="Normal 3 2 2 5 7 3 3" xfId="24229" xr:uid="{00000000-0005-0000-0000-0000F95E0000}"/>
    <cellStyle name="Normal 3 2 2 5 7 4" xfId="24230" xr:uid="{00000000-0005-0000-0000-0000FA5E0000}"/>
    <cellStyle name="Normal 3 2 2 5 7 5" xfId="24231" xr:uid="{00000000-0005-0000-0000-0000FB5E0000}"/>
    <cellStyle name="Normal 3 2 2 5 7 6" xfId="24232" xr:uid="{00000000-0005-0000-0000-0000FC5E0000}"/>
    <cellStyle name="Normal 3 2 2 5 8" xfId="24233" xr:uid="{00000000-0005-0000-0000-0000FD5E0000}"/>
    <cellStyle name="Normal 3 2 2 5 8 2" xfId="24234" xr:uid="{00000000-0005-0000-0000-0000FE5E0000}"/>
    <cellStyle name="Normal 3 2 2 5 8 2 2" xfId="24235" xr:uid="{00000000-0005-0000-0000-0000FF5E0000}"/>
    <cellStyle name="Normal 3 2 2 5 8 3" xfId="24236" xr:uid="{00000000-0005-0000-0000-0000005F0000}"/>
    <cellStyle name="Normal 3 2 2 5 9" xfId="24237" xr:uid="{00000000-0005-0000-0000-0000015F0000}"/>
    <cellStyle name="Normal 3 2 2 5 9 2" xfId="24238" xr:uid="{00000000-0005-0000-0000-0000025F0000}"/>
    <cellStyle name="Normal 3 2 2 5 9 2 2" xfId="24239" xr:uid="{00000000-0005-0000-0000-0000035F0000}"/>
    <cellStyle name="Normal 3 2 2 5 9 3" xfId="24240" xr:uid="{00000000-0005-0000-0000-0000045F0000}"/>
    <cellStyle name="Normal 3 2 2 6" xfId="24241" xr:uid="{00000000-0005-0000-0000-0000055F0000}"/>
    <cellStyle name="Normal 3 2 2 6 10" xfId="24242" xr:uid="{00000000-0005-0000-0000-0000065F0000}"/>
    <cellStyle name="Normal 3 2 2 6 11" xfId="24243" xr:uid="{00000000-0005-0000-0000-0000075F0000}"/>
    <cellStyle name="Normal 3 2 2 6 12" xfId="24244" xr:uid="{00000000-0005-0000-0000-0000085F0000}"/>
    <cellStyle name="Normal 3 2 2 6 2" xfId="24245" xr:uid="{00000000-0005-0000-0000-0000095F0000}"/>
    <cellStyle name="Normal 3 2 2 6 2 2" xfId="24246" xr:uid="{00000000-0005-0000-0000-00000A5F0000}"/>
    <cellStyle name="Normal 3 2 2 6 2 2 2" xfId="24247" xr:uid="{00000000-0005-0000-0000-00000B5F0000}"/>
    <cellStyle name="Normal 3 2 2 6 2 2 2 2" xfId="24248" xr:uid="{00000000-0005-0000-0000-00000C5F0000}"/>
    <cellStyle name="Normal 3 2 2 6 2 2 2 3" xfId="24249" xr:uid="{00000000-0005-0000-0000-00000D5F0000}"/>
    <cellStyle name="Normal 3 2 2 6 2 2 2 4" xfId="24250" xr:uid="{00000000-0005-0000-0000-00000E5F0000}"/>
    <cellStyle name="Normal 3 2 2 6 2 2 3" xfId="24251" xr:uid="{00000000-0005-0000-0000-00000F5F0000}"/>
    <cellStyle name="Normal 3 2 2 6 2 2 3 2" xfId="24252" xr:uid="{00000000-0005-0000-0000-0000105F0000}"/>
    <cellStyle name="Normal 3 2 2 6 2 2 4" xfId="24253" xr:uid="{00000000-0005-0000-0000-0000115F0000}"/>
    <cellStyle name="Normal 3 2 2 6 2 2 4 2" xfId="24254" xr:uid="{00000000-0005-0000-0000-0000125F0000}"/>
    <cellStyle name="Normal 3 2 2 6 2 2 5" xfId="24255" xr:uid="{00000000-0005-0000-0000-0000135F0000}"/>
    <cellStyle name="Normal 3 2 2 6 2 2 6" xfId="24256" xr:uid="{00000000-0005-0000-0000-0000145F0000}"/>
    <cellStyle name="Normal 3 2 2 6 2 3" xfId="24257" xr:uid="{00000000-0005-0000-0000-0000155F0000}"/>
    <cellStyle name="Normal 3 2 2 6 2 3 2" xfId="24258" xr:uid="{00000000-0005-0000-0000-0000165F0000}"/>
    <cellStyle name="Normal 3 2 2 6 2 3 2 2" xfId="24259" xr:uid="{00000000-0005-0000-0000-0000175F0000}"/>
    <cellStyle name="Normal 3 2 2 6 2 3 2 3" xfId="24260" xr:uid="{00000000-0005-0000-0000-0000185F0000}"/>
    <cellStyle name="Normal 3 2 2 6 2 3 3" xfId="24261" xr:uid="{00000000-0005-0000-0000-0000195F0000}"/>
    <cellStyle name="Normal 3 2 2 6 2 3 3 2" xfId="24262" xr:uid="{00000000-0005-0000-0000-00001A5F0000}"/>
    <cellStyle name="Normal 3 2 2 6 2 3 4" xfId="24263" xr:uid="{00000000-0005-0000-0000-00001B5F0000}"/>
    <cellStyle name="Normal 3 2 2 6 2 3 5" xfId="24264" xr:uid="{00000000-0005-0000-0000-00001C5F0000}"/>
    <cellStyle name="Normal 3 2 2 6 2 4" xfId="24265" xr:uid="{00000000-0005-0000-0000-00001D5F0000}"/>
    <cellStyle name="Normal 3 2 2 6 2 4 2" xfId="24266" xr:uid="{00000000-0005-0000-0000-00001E5F0000}"/>
    <cellStyle name="Normal 3 2 2 6 2 4 2 2" xfId="24267" xr:uid="{00000000-0005-0000-0000-00001F5F0000}"/>
    <cellStyle name="Normal 3 2 2 6 2 4 3" xfId="24268" xr:uid="{00000000-0005-0000-0000-0000205F0000}"/>
    <cellStyle name="Normal 3 2 2 6 2 4 4" xfId="24269" xr:uid="{00000000-0005-0000-0000-0000215F0000}"/>
    <cellStyle name="Normal 3 2 2 6 2 5" xfId="24270" xr:uid="{00000000-0005-0000-0000-0000225F0000}"/>
    <cellStyle name="Normal 3 2 2 6 2 5 2" xfId="24271" xr:uid="{00000000-0005-0000-0000-0000235F0000}"/>
    <cellStyle name="Normal 3 2 2 6 2 5 3" xfId="24272" xr:uid="{00000000-0005-0000-0000-0000245F0000}"/>
    <cellStyle name="Normal 3 2 2 6 2 6" xfId="24273" xr:uid="{00000000-0005-0000-0000-0000255F0000}"/>
    <cellStyle name="Normal 3 2 2 6 2 6 2" xfId="24274" xr:uid="{00000000-0005-0000-0000-0000265F0000}"/>
    <cellStyle name="Normal 3 2 2 6 2 6 3" xfId="24275" xr:uid="{00000000-0005-0000-0000-0000275F0000}"/>
    <cellStyle name="Normal 3 2 2 6 2 7" xfId="24276" xr:uid="{00000000-0005-0000-0000-0000285F0000}"/>
    <cellStyle name="Normal 3 2 2 6 2 8" xfId="24277" xr:uid="{00000000-0005-0000-0000-0000295F0000}"/>
    <cellStyle name="Normal 3 2 2 6 3" xfId="24278" xr:uid="{00000000-0005-0000-0000-00002A5F0000}"/>
    <cellStyle name="Normal 3 2 2 6 3 2" xfId="24279" xr:uid="{00000000-0005-0000-0000-00002B5F0000}"/>
    <cellStyle name="Normal 3 2 2 6 3 2 2" xfId="24280" xr:uid="{00000000-0005-0000-0000-00002C5F0000}"/>
    <cellStyle name="Normal 3 2 2 6 3 2 2 2" xfId="24281" xr:uid="{00000000-0005-0000-0000-00002D5F0000}"/>
    <cellStyle name="Normal 3 2 2 6 3 2 3" xfId="24282" xr:uid="{00000000-0005-0000-0000-00002E5F0000}"/>
    <cellStyle name="Normal 3 2 2 6 3 2 4" xfId="24283" xr:uid="{00000000-0005-0000-0000-00002F5F0000}"/>
    <cellStyle name="Normal 3 2 2 6 3 3" xfId="24284" xr:uid="{00000000-0005-0000-0000-0000305F0000}"/>
    <cellStyle name="Normal 3 2 2 6 3 3 2" xfId="24285" xr:uid="{00000000-0005-0000-0000-0000315F0000}"/>
    <cellStyle name="Normal 3 2 2 6 3 3 2 2" xfId="24286" xr:uid="{00000000-0005-0000-0000-0000325F0000}"/>
    <cellStyle name="Normal 3 2 2 6 3 3 3" xfId="24287" xr:uid="{00000000-0005-0000-0000-0000335F0000}"/>
    <cellStyle name="Normal 3 2 2 6 3 4" xfId="24288" xr:uid="{00000000-0005-0000-0000-0000345F0000}"/>
    <cellStyle name="Normal 3 2 2 6 3 4 2" xfId="24289" xr:uid="{00000000-0005-0000-0000-0000355F0000}"/>
    <cellStyle name="Normal 3 2 2 6 3 4 2 2" xfId="24290" xr:uid="{00000000-0005-0000-0000-0000365F0000}"/>
    <cellStyle name="Normal 3 2 2 6 3 4 3" xfId="24291" xr:uid="{00000000-0005-0000-0000-0000375F0000}"/>
    <cellStyle name="Normal 3 2 2 6 3 5" xfId="24292" xr:uid="{00000000-0005-0000-0000-0000385F0000}"/>
    <cellStyle name="Normal 3 2 2 6 3 5 2" xfId="24293" xr:uid="{00000000-0005-0000-0000-0000395F0000}"/>
    <cellStyle name="Normal 3 2 2 6 3 6" xfId="24294" xr:uid="{00000000-0005-0000-0000-00003A5F0000}"/>
    <cellStyle name="Normal 3 2 2 6 3 7" xfId="24295" xr:uid="{00000000-0005-0000-0000-00003B5F0000}"/>
    <cellStyle name="Normal 3 2 2 6 4" xfId="24296" xr:uid="{00000000-0005-0000-0000-00003C5F0000}"/>
    <cellStyle name="Normal 3 2 2 6 4 2" xfId="24297" xr:uid="{00000000-0005-0000-0000-00003D5F0000}"/>
    <cellStyle name="Normal 3 2 2 6 4 2 2" xfId="24298" xr:uid="{00000000-0005-0000-0000-00003E5F0000}"/>
    <cellStyle name="Normal 3 2 2 6 4 2 2 2" xfId="24299" xr:uid="{00000000-0005-0000-0000-00003F5F0000}"/>
    <cellStyle name="Normal 3 2 2 6 4 2 3" xfId="24300" xr:uid="{00000000-0005-0000-0000-0000405F0000}"/>
    <cellStyle name="Normal 3 2 2 6 4 3" xfId="24301" xr:uid="{00000000-0005-0000-0000-0000415F0000}"/>
    <cellStyle name="Normal 3 2 2 6 4 3 2" xfId="24302" xr:uid="{00000000-0005-0000-0000-0000425F0000}"/>
    <cellStyle name="Normal 3 2 2 6 4 3 2 2" xfId="24303" xr:uid="{00000000-0005-0000-0000-0000435F0000}"/>
    <cellStyle name="Normal 3 2 2 6 4 3 3" xfId="24304" xr:uid="{00000000-0005-0000-0000-0000445F0000}"/>
    <cellStyle name="Normal 3 2 2 6 4 4" xfId="24305" xr:uid="{00000000-0005-0000-0000-0000455F0000}"/>
    <cellStyle name="Normal 3 2 2 6 4 4 2" xfId="24306" xr:uid="{00000000-0005-0000-0000-0000465F0000}"/>
    <cellStyle name="Normal 3 2 2 6 4 4 3" xfId="24307" xr:uid="{00000000-0005-0000-0000-0000475F0000}"/>
    <cellStyle name="Normal 3 2 2 6 4 5" xfId="24308" xr:uid="{00000000-0005-0000-0000-0000485F0000}"/>
    <cellStyle name="Normal 3 2 2 6 4 6" xfId="24309" xr:uid="{00000000-0005-0000-0000-0000495F0000}"/>
    <cellStyle name="Normal 3 2 2 6 4 7" xfId="24310" xr:uid="{00000000-0005-0000-0000-00004A5F0000}"/>
    <cellStyle name="Normal 3 2 2 6 5" xfId="24311" xr:uid="{00000000-0005-0000-0000-00004B5F0000}"/>
    <cellStyle name="Normal 3 2 2 6 5 2" xfId="24312" xr:uid="{00000000-0005-0000-0000-00004C5F0000}"/>
    <cellStyle name="Normal 3 2 2 6 5 2 2" xfId="24313" xr:uid="{00000000-0005-0000-0000-00004D5F0000}"/>
    <cellStyle name="Normal 3 2 2 6 5 2 3" xfId="24314" xr:uid="{00000000-0005-0000-0000-00004E5F0000}"/>
    <cellStyle name="Normal 3 2 2 6 5 3" xfId="24315" xr:uid="{00000000-0005-0000-0000-00004F5F0000}"/>
    <cellStyle name="Normal 3 2 2 6 5 3 2" xfId="24316" xr:uid="{00000000-0005-0000-0000-0000505F0000}"/>
    <cellStyle name="Normal 3 2 2 6 5 3 3" xfId="24317" xr:uid="{00000000-0005-0000-0000-0000515F0000}"/>
    <cellStyle name="Normal 3 2 2 6 5 4" xfId="24318" xr:uid="{00000000-0005-0000-0000-0000525F0000}"/>
    <cellStyle name="Normal 3 2 2 6 5 4 2" xfId="24319" xr:uid="{00000000-0005-0000-0000-0000535F0000}"/>
    <cellStyle name="Normal 3 2 2 6 5 5" xfId="24320" xr:uid="{00000000-0005-0000-0000-0000545F0000}"/>
    <cellStyle name="Normal 3 2 2 6 5 6" xfId="24321" xr:uid="{00000000-0005-0000-0000-0000555F0000}"/>
    <cellStyle name="Normal 3 2 2 6 5 7" xfId="24322" xr:uid="{00000000-0005-0000-0000-0000565F0000}"/>
    <cellStyle name="Normal 3 2 2 6 6" xfId="24323" xr:uid="{00000000-0005-0000-0000-0000575F0000}"/>
    <cellStyle name="Normal 3 2 2 6 6 2" xfId="24324" xr:uid="{00000000-0005-0000-0000-0000585F0000}"/>
    <cellStyle name="Normal 3 2 2 6 6 2 2" xfId="24325" xr:uid="{00000000-0005-0000-0000-0000595F0000}"/>
    <cellStyle name="Normal 3 2 2 6 6 2 3" xfId="24326" xr:uid="{00000000-0005-0000-0000-00005A5F0000}"/>
    <cellStyle name="Normal 3 2 2 6 6 3" xfId="24327" xr:uid="{00000000-0005-0000-0000-00005B5F0000}"/>
    <cellStyle name="Normal 3 2 2 6 6 3 2" xfId="24328" xr:uid="{00000000-0005-0000-0000-00005C5F0000}"/>
    <cellStyle name="Normal 3 2 2 6 6 4" xfId="24329" xr:uid="{00000000-0005-0000-0000-00005D5F0000}"/>
    <cellStyle name="Normal 3 2 2 6 6 5" xfId="24330" xr:uid="{00000000-0005-0000-0000-00005E5F0000}"/>
    <cellStyle name="Normal 3 2 2 6 6 6" xfId="24331" xr:uid="{00000000-0005-0000-0000-00005F5F0000}"/>
    <cellStyle name="Normal 3 2 2 6 7" xfId="24332" xr:uid="{00000000-0005-0000-0000-0000605F0000}"/>
    <cellStyle name="Normal 3 2 2 6 7 2" xfId="24333" xr:uid="{00000000-0005-0000-0000-0000615F0000}"/>
    <cellStyle name="Normal 3 2 2 6 7 2 2" xfId="24334" xr:uid="{00000000-0005-0000-0000-0000625F0000}"/>
    <cellStyle name="Normal 3 2 2 6 7 3" xfId="24335" xr:uid="{00000000-0005-0000-0000-0000635F0000}"/>
    <cellStyle name="Normal 3 2 2 6 8" xfId="24336" xr:uid="{00000000-0005-0000-0000-0000645F0000}"/>
    <cellStyle name="Normal 3 2 2 6 8 2" xfId="24337" xr:uid="{00000000-0005-0000-0000-0000655F0000}"/>
    <cellStyle name="Normal 3 2 2 6 8 3" xfId="24338" xr:uid="{00000000-0005-0000-0000-0000665F0000}"/>
    <cellStyle name="Normal 3 2 2 6 9" xfId="24339" xr:uid="{00000000-0005-0000-0000-0000675F0000}"/>
    <cellStyle name="Normal 3 2 2 6 9 2" xfId="24340" xr:uid="{00000000-0005-0000-0000-0000685F0000}"/>
    <cellStyle name="Normal 3 2 2 7" xfId="24341" xr:uid="{00000000-0005-0000-0000-0000695F0000}"/>
    <cellStyle name="Normal 3 2 2 7 10" xfId="24342" xr:uid="{00000000-0005-0000-0000-00006A5F0000}"/>
    <cellStyle name="Normal 3 2 2 7 11" xfId="24343" xr:uid="{00000000-0005-0000-0000-00006B5F0000}"/>
    <cellStyle name="Normal 3 2 2 7 2" xfId="24344" xr:uid="{00000000-0005-0000-0000-00006C5F0000}"/>
    <cellStyle name="Normal 3 2 2 7 2 2" xfId="24345" xr:uid="{00000000-0005-0000-0000-00006D5F0000}"/>
    <cellStyle name="Normal 3 2 2 7 2 2 2" xfId="24346" xr:uid="{00000000-0005-0000-0000-00006E5F0000}"/>
    <cellStyle name="Normal 3 2 2 7 2 2 2 2" xfId="24347" xr:uid="{00000000-0005-0000-0000-00006F5F0000}"/>
    <cellStyle name="Normal 3 2 2 7 2 2 3" xfId="24348" xr:uid="{00000000-0005-0000-0000-0000705F0000}"/>
    <cellStyle name="Normal 3 2 2 7 2 2 4" xfId="24349" xr:uid="{00000000-0005-0000-0000-0000715F0000}"/>
    <cellStyle name="Normal 3 2 2 7 2 3" xfId="24350" xr:uid="{00000000-0005-0000-0000-0000725F0000}"/>
    <cellStyle name="Normal 3 2 2 7 2 3 2" xfId="24351" xr:uid="{00000000-0005-0000-0000-0000735F0000}"/>
    <cellStyle name="Normal 3 2 2 7 2 3 2 2" xfId="24352" xr:uid="{00000000-0005-0000-0000-0000745F0000}"/>
    <cellStyle name="Normal 3 2 2 7 2 3 3" xfId="24353" xr:uid="{00000000-0005-0000-0000-0000755F0000}"/>
    <cellStyle name="Normal 3 2 2 7 2 4" xfId="24354" xr:uid="{00000000-0005-0000-0000-0000765F0000}"/>
    <cellStyle name="Normal 3 2 2 7 2 4 2" xfId="24355" xr:uid="{00000000-0005-0000-0000-0000775F0000}"/>
    <cellStyle name="Normal 3 2 2 7 2 4 2 2" xfId="24356" xr:uid="{00000000-0005-0000-0000-0000785F0000}"/>
    <cellStyle name="Normal 3 2 2 7 2 4 3" xfId="24357" xr:uid="{00000000-0005-0000-0000-0000795F0000}"/>
    <cellStyle name="Normal 3 2 2 7 2 5" xfId="24358" xr:uid="{00000000-0005-0000-0000-00007A5F0000}"/>
    <cellStyle name="Normal 3 2 2 7 2 5 2" xfId="24359" xr:uid="{00000000-0005-0000-0000-00007B5F0000}"/>
    <cellStyle name="Normal 3 2 2 7 2 6" xfId="24360" xr:uid="{00000000-0005-0000-0000-00007C5F0000}"/>
    <cellStyle name="Normal 3 2 2 7 2 7" xfId="24361" xr:uid="{00000000-0005-0000-0000-00007D5F0000}"/>
    <cellStyle name="Normal 3 2 2 7 3" xfId="24362" xr:uid="{00000000-0005-0000-0000-00007E5F0000}"/>
    <cellStyle name="Normal 3 2 2 7 3 2" xfId="24363" xr:uid="{00000000-0005-0000-0000-00007F5F0000}"/>
    <cellStyle name="Normal 3 2 2 7 3 2 2" xfId="24364" xr:uid="{00000000-0005-0000-0000-0000805F0000}"/>
    <cellStyle name="Normal 3 2 2 7 3 2 2 2" xfId="24365" xr:uid="{00000000-0005-0000-0000-0000815F0000}"/>
    <cellStyle name="Normal 3 2 2 7 3 2 3" xfId="24366" xr:uid="{00000000-0005-0000-0000-0000825F0000}"/>
    <cellStyle name="Normal 3 2 2 7 3 3" xfId="24367" xr:uid="{00000000-0005-0000-0000-0000835F0000}"/>
    <cellStyle name="Normal 3 2 2 7 3 3 2" xfId="24368" xr:uid="{00000000-0005-0000-0000-0000845F0000}"/>
    <cellStyle name="Normal 3 2 2 7 3 3 2 2" xfId="24369" xr:uid="{00000000-0005-0000-0000-0000855F0000}"/>
    <cellStyle name="Normal 3 2 2 7 3 3 3" xfId="24370" xr:uid="{00000000-0005-0000-0000-0000865F0000}"/>
    <cellStyle name="Normal 3 2 2 7 3 4" xfId="24371" xr:uid="{00000000-0005-0000-0000-0000875F0000}"/>
    <cellStyle name="Normal 3 2 2 7 3 4 2" xfId="24372" xr:uid="{00000000-0005-0000-0000-0000885F0000}"/>
    <cellStyle name="Normal 3 2 2 7 3 4 3" xfId="24373" xr:uid="{00000000-0005-0000-0000-0000895F0000}"/>
    <cellStyle name="Normal 3 2 2 7 3 5" xfId="24374" xr:uid="{00000000-0005-0000-0000-00008A5F0000}"/>
    <cellStyle name="Normal 3 2 2 7 3 6" xfId="24375" xr:uid="{00000000-0005-0000-0000-00008B5F0000}"/>
    <cellStyle name="Normal 3 2 2 7 3 7" xfId="24376" xr:uid="{00000000-0005-0000-0000-00008C5F0000}"/>
    <cellStyle name="Normal 3 2 2 7 4" xfId="24377" xr:uid="{00000000-0005-0000-0000-00008D5F0000}"/>
    <cellStyle name="Normal 3 2 2 7 4 2" xfId="24378" xr:uid="{00000000-0005-0000-0000-00008E5F0000}"/>
    <cellStyle name="Normal 3 2 2 7 4 2 2" xfId="24379" xr:uid="{00000000-0005-0000-0000-00008F5F0000}"/>
    <cellStyle name="Normal 3 2 2 7 4 2 3" xfId="24380" xr:uid="{00000000-0005-0000-0000-0000905F0000}"/>
    <cellStyle name="Normal 3 2 2 7 4 3" xfId="24381" xr:uid="{00000000-0005-0000-0000-0000915F0000}"/>
    <cellStyle name="Normal 3 2 2 7 4 3 2" xfId="24382" xr:uid="{00000000-0005-0000-0000-0000925F0000}"/>
    <cellStyle name="Normal 3 2 2 7 4 3 3" xfId="24383" xr:uid="{00000000-0005-0000-0000-0000935F0000}"/>
    <cellStyle name="Normal 3 2 2 7 4 4" xfId="24384" xr:uid="{00000000-0005-0000-0000-0000945F0000}"/>
    <cellStyle name="Normal 3 2 2 7 4 4 2" xfId="24385" xr:uid="{00000000-0005-0000-0000-0000955F0000}"/>
    <cellStyle name="Normal 3 2 2 7 4 5" xfId="24386" xr:uid="{00000000-0005-0000-0000-0000965F0000}"/>
    <cellStyle name="Normal 3 2 2 7 4 6" xfId="24387" xr:uid="{00000000-0005-0000-0000-0000975F0000}"/>
    <cellStyle name="Normal 3 2 2 7 4 7" xfId="24388" xr:uid="{00000000-0005-0000-0000-0000985F0000}"/>
    <cellStyle name="Normal 3 2 2 7 5" xfId="24389" xr:uid="{00000000-0005-0000-0000-0000995F0000}"/>
    <cellStyle name="Normal 3 2 2 7 5 2" xfId="24390" xr:uid="{00000000-0005-0000-0000-00009A5F0000}"/>
    <cellStyle name="Normal 3 2 2 7 5 2 2" xfId="24391" xr:uid="{00000000-0005-0000-0000-00009B5F0000}"/>
    <cellStyle name="Normal 3 2 2 7 5 2 3" xfId="24392" xr:uid="{00000000-0005-0000-0000-00009C5F0000}"/>
    <cellStyle name="Normal 3 2 2 7 5 3" xfId="24393" xr:uid="{00000000-0005-0000-0000-00009D5F0000}"/>
    <cellStyle name="Normal 3 2 2 7 5 3 2" xfId="24394" xr:uid="{00000000-0005-0000-0000-00009E5F0000}"/>
    <cellStyle name="Normal 3 2 2 7 5 4" xfId="24395" xr:uid="{00000000-0005-0000-0000-00009F5F0000}"/>
    <cellStyle name="Normal 3 2 2 7 5 5" xfId="24396" xr:uid="{00000000-0005-0000-0000-0000A05F0000}"/>
    <cellStyle name="Normal 3 2 2 7 5 6" xfId="24397" xr:uid="{00000000-0005-0000-0000-0000A15F0000}"/>
    <cellStyle name="Normal 3 2 2 7 6" xfId="24398" xr:uid="{00000000-0005-0000-0000-0000A25F0000}"/>
    <cellStyle name="Normal 3 2 2 7 6 2" xfId="24399" xr:uid="{00000000-0005-0000-0000-0000A35F0000}"/>
    <cellStyle name="Normal 3 2 2 7 6 2 2" xfId="24400" xr:uid="{00000000-0005-0000-0000-0000A45F0000}"/>
    <cellStyle name="Normal 3 2 2 7 6 3" xfId="24401" xr:uid="{00000000-0005-0000-0000-0000A55F0000}"/>
    <cellStyle name="Normal 3 2 2 7 7" xfId="24402" xr:uid="{00000000-0005-0000-0000-0000A65F0000}"/>
    <cellStyle name="Normal 3 2 2 7 7 2" xfId="24403" xr:uid="{00000000-0005-0000-0000-0000A75F0000}"/>
    <cellStyle name="Normal 3 2 2 7 7 3" xfId="24404" xr:uid="{00000000-0005-0000-0000-0000A85F0000}"/>
    <cellStyle name="Normal 3 2 2 7 8" xfId="24405" xr:uid="{00000000-0005-0000-0000-0000A95F0000}"/>
    <cellStyle name="Normal 3 2 2 7 8 2" xfId="24406" xr:uid="{00000000-0005-0000-0000-0000AA5F0000}"/>
    <cellStyle name="Normal 3 2 2 7 9" xfId="24407" xr:uid="{00000000-0005-0000-0000-0000AB5F0000}"/>
    <cellStyle name="Normal 3 2 2 8" xfId="24408" xr:uid="{00000000-0005-0000-0000-0000AC5F0000}"/>
    <cellStyle name="Normal 3 2 2 8 10" xfId="24409" xr:uid="{00000000-0005-0000-0000-0000AD5F0000}"/>
    <cellStyle name="Normal 3 2 2 8 11" xfId="24410" xr:uid="{00000000-0005-0000-0000-0000AE5F0000}"/>
    <cellStyle name="Normal 3 2 2 8 2" xfId="24411" xr:uid="{00000000-0005-0000-0000-0000AF5F0000}"/>
    <cellStyle name="Normal 3 2 2 8 2 2" xfId="24412" xr:uid="{00000000-0005-0000-0000-0000B05F0000}"/>
    <cellStyle name="Normal 3 2 2 8 2 2 2" xfId="24413" xr:uid="{00000000-0005-0000-0000-0000B15F0000}"/>
    <cellStyle name="Normal 3 2 2 8 2 2 2 2" xfId="24414" xr:uid="{00000000-0005-0000-0000-0000B25F0000}"/>
    <cellStyle name="Normal 3 2 2 8 2 2 3" xfId="24415" xr:uid="{00000000-0005-0000-0000-0000B35F0000}"/>
    <cellStyle name="Normal 3 2 2 8 2 2 4" xfId="24416" xr:uid="{00000000-0005-0000-0000-0000B45F0000}"/>
    <cellStyle name="Normal 3 2 2 8 2 3" xfId="24417" xr:uid="{00000000-0005-0000-0000-0000B55F0000}"/>
    <cellStyle name="Normal 3 2 2 8 2 3 2" xfId="24418" xr:uid="{00000000-0005-0000-0000-0000B65F0000}"/>
    <cellStyle name="Normal 3 2 2 8 2 3 2 2" xfId="24419" xr:uid="{00000000-0005-0000-0000-0000B75F0000}"/>
    <cellStyle name="Normal 3 2 2 8 2 3 3" xfId="24420" xr:uid="{00000000-0005-0000-0000-0000B85F0000}"/>
    <cellStyle name="Normal 3 2 2 8 2 4" xfId="24421" xr:uid="{00000000-0005-0000-0000-0000B95F0000}"/>
    <cellStyle name="Normal 3 2 2 8 2 4 2" xfId="24422" xr:uid="{00000000-0005-0000-0000-0000BA5F0000}"/>
    <cellStyle name="Normal 3 2 2 8 2 4 2 2" xfId="24423" xr:uid="{00000000-0005-0000-0000-0000BB5F0000}"/>
    <cellStyle name="Normal 3 2 2 8 2 4 3" xfId="24424" xr:uid="{00000000-0005-0000-0000-0000BC5F0000}"/>
    <cellStyle name="Normal 3 2 2 8 2 5" xfId="24425" xr:uid="{00000000-0005-0000-0000-0000BD5F0000}"/>
    <cellStyle name="Normal 3 2 2 8 2 5 2" xfId="24426" xr:uid="{00000000-0005-0000-0000-0000BE5F0000}"/>
    <cellStyle name="Normal 3 2 2 8 2 6" xfId="24427" xr:uid="{00000000-0005-0000-0000-0000BF5F0000}"/>
    <cellStyle name="Normal 3 2 2 8 2 7" xfId="24428" xr:uid="{00000000-0005-0000-0000-0000C05F0000}"/>
    <cellStyle name="Normal 3 2 2 8 3" xfId="24429" xr:uid="{00000000-0005-0000-0000-0000C15F0000}"/>
    <cellStyle name="Normal 3 2 2 8 3 2" xfId="24430" xr:uid="{00000000-0005-0000-0000-0000C25F0000}"/>
    <cellStyle name="Normal 3 2 2 8 3 2 2" xfId="24431" xr:uid="{00000000-0005-0000-0000-0000C35F0000}"/>
    <cellStyle name="Normal 3 2 2 8 3 2 2 2" xfId="24432" xr:uid="{00000000-0005-0000-0000-0000C45F0000}"/>
    <cellStyle name="Normal 3 2 2 8 3 2 3" xfId="24433" xr:uid="{00000000-0005-0000-0000-0000C55F0000}"/>
    <cellStyle name="Normal 3 2 2 8 3 3" xfId="24434" xr:uid="{00000000-0005-0000-0000-0000C65F0000}"/>
    <cellStyle name="Normal 3 2 2 8 3 3 2" xfId="24435" xr:uid="{00000000-0005-0000-0000-0000C75F0000}"/>
    <cellStyle name="Normal 3 2 2 8 3 3 2 2" xfId="24436" xr:uid="{00000000-0005-0000-0000-0000C85F0000}"/>
    <cellStyle name="Normal 3 2 2 8 3 3 3" xfId="24437" xr:uid="{00000000-0005-0000-0000-0000C95F0000}"/>
    <cellStyle name="Normal 3 2 2 8 3 4" xfId="24438" xr:uid="{00000000-0005-0000-0000-0000CA5F0000}"/>
    <cellStyle name="Normal 3 2 2 8 3 4 2" xfId="24439" xr:uid="{00000000-0005-0000-0000-0000CB5F0000}"/>
    <cellStyle name="Normal 3 2 2 8 3 4 3" xfId="24440" xr:uid="{00000000-0005-0000-0000-0000CC5F0000}"/>
    <cellStyle name="Normal 3 2 2 8 3 5" xfId="24441" xr:uid="{00000000-0005-0000-0000-0000CD5F0000}"/>
    <cellStyle name="Normal 3 2 2 8 3 6" xfId="24442" xr:uid="{00000000-0005-0000-0000-0000CE5F0000}"/>
    <cellStyle name="Normal 3 2 2 8 3 7" xfId="24443" xr:uid="{00000000-0005-0000-0000-0000CF5F0000}"/>
    <cellStyle name="Normal 3 2 2 8 4" xfId="24444" xr:uid="{00000000-0005-0000-0000-0000D05F0000}"/>
    <cellStyle name="Normal 3 2 2 8 4 2" xfId="24445" xr:uid="{00000000-0005-0000-0000-0000D15F0000}"/>
    <cellStyle name="Normal 3 2 2 8 4 2 2" xfId="24446" xr:uid="{00000000-0005-0000-0000-0000D25F0000}"/>
    <cellStyle name="Normal 3 2 2 8 4 2 3" xfId="24447" xr:uid="{00000000-0005-0000-0000-0000D35F0000}"/>
    <cellStyle name="Normal 3 2 2 8 4 3" xfId="24448" xr:uid="{00000000-0005-0000-0000-0000D45F0000}"/>
    <cellStyle name="Normal 3 2 2 8 4 3 2" xfId="24449" xr:uid="{00000000-0005-0000-0000-0000D55F0000}"/>
    <cellStyle name="Normal 3 2 2 8 4 3 3" xfId="24450" xr:uid="{00000000-0005-0000-0000-0000D65F0000}"/>
    <cellStyle name="Normal 3 2 2 8 4 4" xfId="24451" xr:uid="{00000000-0005-0000-0000-0000D75F0000}"/>
    <cellStyle name="Normal 3 2 2 8 4 4 2" xfId="24452" xr:uid="{00000000-0005-0000-0000-0000D85F0000}"/>
    <cellStyle name="Normal 3 2 2 8 4 5" xfId="24453" xr:uid="{00000000-0005-0000-0000-0000D95F0000}"/>
    <cellStyle name="Normal 3 2 2 8 4 6" xfId="24454" xr:uid="{00000000-0005-0000-0000-0000DA5F0000}"/>
    <cellStyle name="Normal 3 2 2 8 4 7" xfId="24455" xr:uid="{00000000-0005-0000-0000-0000DB5F0000}"/>
    <cellStyle name="Normal 3 2 2 8 5" xfId="24456" xr:uid="{00000000-0005-0000-0000-0000DC5F0000}"/>
    <cellStyle name="Normal 3 2 2 8 5 2" xfId="24457" xr:uid="{00000000-0005-0000-0000-0000DD5F0000}"/>
    <cellStyle name="Normal 3 2 2 8 5 2 2" xfId="24458" xr:uid="{00000000-0005-0000-0000-0000DE5F0000}"/>
    <cellStyle name="Normal 3 2 2 8 5 2 3" xfId="24459" xr:uid="{00000000-0005-0000-0000-0000DF5F0000}"/>
    <cellStyle name="Normal 3 2 2 8 5 3" xfId="24460" xr:uid="{00000000-0005-0000-0000-0000E05F0000}"/>
    <cellStyle name="Normal 3 2 2 8 5 3 2" xfId="24461" xr:uid="{00000000-0005-0000-0000-0000E15F0000}"/>
    <cellStyle name="Normal 3 2 2 8 5 4" xfId="24462" xr:uid="{00000000-0005-0000-0000-0000E25F0000}"/>
    <cellStyle name="Normal 3 2 2 8 5 5" xfId="24463" xr:uid="{00000000-0005-0000-0000-0000E35F0000}"/>
    <cellStyle name="Normal 3 2 2 8 5 6" xfId="24464" xr:uid="{00000000-0005-0000-0000-0000E45F0000}"/>
    <cellStyle name="Normal 3 2 2 8 6" xfId="24465" xr:uid="{00000000-0005-0000-0000-0000E55F0000}"/>
    <cellStyle name="Normal 3 2 2 8 6 2" xfId="24466" xr:uid="{00000000-0005-0000-0000-0000E65F0000}"/>
    <cellStyle name="Normal 3 2 2 8 6 2 2" xfId="24467" xr:uid="{00000000-0005-0000-0000-0000E75F0000}"/>
    <cellStyle name="Normal 3 2 2 8 6 3" xfId="24468" xr:uid="{00000000-0005-0000-0000-0000E85F0000}"/>
    <cellStyle name="Normal 3 2 2 8 7" xfId="24469" xr:uid="{00000000-0005-0000-0000-0000E95F0000}"/>
    <cellStyle name="Normal 3 2 2 8 7 2" xfId="24470" xr:uid="{00000000-0005-0000-0000-0000EA5F0000}"/>
    <cellStyle name="Normal 3 2 2 8 7 3" xfId="24471" xr:uid="{00000000-0005-0000-0000-0000EB5F0000}"/>
    <cellStyle name="Normal 3 2 2 8 8" xfId="24472" xr:uid="{00000000-0005-0000-0000-0000EC5F0000}"/>
    <cellStyle name="Normal 3 2 2 8 8 2" xfId="24473" xr:uid="{00000000-0005-0000-0000-0000ED5F0000}"/>
    <cellStyle name="Normal 3 2 2 8 9" xfId="24474" xr:uid="{00000000-0005-0000-0000-0000EE5F0000}"/>
    <cellStyle name="Normal 3 2 2 9" xfId="24475" xr:uid="{00000000-0005-0000-0000-0000EF5F0000}"/>
    <cellStyle name="Normal 3 2 2 9 2" xfId="24476" xr:uid="{00000000-0005-0000-0000-0000F05F0000}"/>
    <cellStyle name="Normal 3 2 2 9 2 2" xfId="24477" xr:uid="{00000000-0005-0000-0000-0000F15F0000}"/>
    <cellStyle name="Normal 3 2 2 9 2 2 2" xfId="24478" xr:uid="{00000000-0005-0000-0000-0000F25F0000}"/>
    <cellStyle name="Normal 3 2 2 9 2 2 3" xfId="24479" xr:uid="{00000000-0005-0000-0000-0000F35F0000}"/>
    <cellStyle name="Normal 3 2 2 9 2 3" xfId="24480" xr:uid="{00000000-0005-0000-0000-0000F45F0000}"/>
    <cellStyle name="Normal 3 2 2 9 2 3 2" xfId="24481" xr:uid="{00000000-0005-0000-0000-0000F55F0000}"/>
    <cellStyle name="Normal 3 2 2 9 2 4" xfId="24482" xr:uid="{00000000-0005-0000-0000-0000F65F0000}"/>
    <cellStyle name="Normal 3 2 2 9 2 5" xfId="24483" xr:uid="{00000000-0005-0000-0000-0000F75F0000}"/>
    <cellStyle name="Normal 3 2 2 9 3" xfId="24484" xr:uid="{00000000-0005-0000-0000-0000F85F0000}"/>
    <cellStyle name="Normal 3 2 2 9 3 2" xfId="24485" xr:uid="{00000000-0005-0000-0000-0000F95F0000}"/>
    <cellStyle name="Normal 3 2 2 9 3 2 2" xfId="24486" xr:uid="{00000000-0005-0000-0000-0000FA5F0000}"/>
    <cellStyle name="Normal 3 2 2 9 3 3" xfId="24487" xr:uid="{00000000-0005-0000-0000-0000FB5F0000}"/>
    <cellStyle name="Normal 3 2 2 9 3 4" xfId="24488" xr:uid="{00000000-0005-0000-0000-0000FC5F0000}"/>
    <cellStyle name="Normal 3 2 2 9 4" xfId="24489" xr:uid="{00000000-0005-0000-0000-0000FD5F0000}"/>
    <cellStyle name="Normal 3 2 2 9 4 2" xfId="24490" xr:uid="{00000000-0005-0000-0000-0000FE5F0000}"/>
    <cellStyle name="Normal 3 2 2 9 4 2 2" xfId="24491" xr:uid="{00000000-0005-0000-0000-0000FF5F0000}"/>
    <cellStyle name="Normal 3 2 2 9 4 3" xfId="24492" xr:uid="{00000000-0005-0000-0000-000000600000}"/>
    <cellStyle name="Normal 3 2 2 9 5" xfId="24493" xr:uid="{00000000-0005-0000-0000-000001600000}"/>
    <cellStyle name="Normal 3 2 2 9 5 2" xfId="24494" xr:uid="{00000000-0005-0000-0000-000002600000}"/>
    <cellStyle name="Normal 3 2 2 9 5 3" xfId="24495" xr:uid="{00000000-0005-0000-0000-000003600000}"/>
    <cellStyle name="Normal 3 2 2 9 6" xfId="24496" xr:uid="{00000000-0005-0000-0000-000004600000}"/>
    <cellStyle name="Normal 3 2 2 9 6 2" xfId="24497" xr:uid="{00000000-0005-0000-0000-000005600000}"/>
    <cellStyle name="Normal 3 2 2 9 7" xfId="24498" xr:uid="{00000000-0005-0000-0000-000006600000}"/>
    <cellStyle name="Normal 3 2 20" xfId="24499" xr:uid="{00000000-0005-0000-0000-000007600000}"/>
    <cellStyle name="Normal 3 2 3" xfId="24500" xr:uid="{00000000-0005-0000-0000-000008600000}"/>
    <cellStyle name="Normal 3 2 3 10" xfId="24501" xr:uid="{00000000-0005-0000-0000-000009600000}"/>
    <cellStyle name="Normal 3 2 3 10 2" xfId="24502" xr:uid="{00000000-0005-0000-0000-00000A600000}"/>
    <cellStyle name="Normal 3 2 3 10 2 2" xfId="24503" xr:uid="{00000000-0005-0000-0000-00000B600000}"/>
    <cellStyle name="Normal 3 2 3 10 2 2 2" xfId="24504" xr:uid="{00000000-0005-0000-0000-00000C600000}"/>
    <cellStyle name="Normal 3 2 3 10 2 3" xfId="24505" xr:uid="{00000000-0005-0000-0000-00000D600000}"/>
    <cellStyle name="Normal 3 2 3 10 3" xfId="24506" xr:uid="{00000000-0005-0000-0000-00000E600000}"/>
    <cellStyle name="Normal 3 2 3 10 3 2" xfId="24507" xr:uid="{00000000-0005-0000-0000-00000F600000}"/>
    <cellStyle name="Normal 3 2 3 10 3 2 2" xfId="24508" xr:uid="{00000000-0005-0000-0000-000010600000}"/>
    <cellStyle name="Normal 3 2 3 10 3 3" xfId="24509" xr:uid="{00000000-0005-0000-0000-000011600000}"/>
    <cellStyle name="Normal 3 2 3 10 4" xfId="24510" xr:uid="{00000000-0005-0000-0000-000012600000}"/>
    <cellStyle name="Normal 3 2 3 10 4 2" xfId="24511" xr:uid="{00000000-0005-0000-0000-000013600000}"/>
    <cellStyle name="Normal 3 2 3 10 4 3" xfId="24512" xr:uid="{00000000-0005-0000-0000-000014600000}"/>
    <cellStyle name="Normal 3 2 3 10 5" xfId="24513" xr:uid="{00000000-0005-0000-0000-000015600000}"/>
    <cellStyle name="Normal 3 2 3 10 6" xfId="24514" xr:uid="{00000000-0005-0000-0000-000016600000}"/>
    <cellStyle name="Normal 3 2 3 10 7" xfId="24515" xr:uid="{00000000-0005-0000-0000-000017600000}"/>
    <cellStyle name="Normal 3 2 3 11" xfId="24516" xr:uid="{00000000-0005-0000-0000-000018600000}"/>
    <cellStyle name="Normal 3 2 3 11 2" xfId="24517" xr:uid="{00000000-0005-0000-0000-000019600000}"/>
    <cellStyle name="Normal 3 2 3 11 2 2" xfId="24518" xr:uid="{00000000-0005-0000-0000-00001A600000}"/>
    <cellStyle name="Normal 3 2 3 11 2 3" xfId="24519" xr:uid="{00000000-0005-0000-0000-00001B600000}"/>
    <cellStyle name="Normal 3 2 3 11 3" xfId="24520" xr:uid="{00000000-0005-0000-0000-00001C600000}"/>
    <cellStyle name="Normal 3 2 3 11 3 2" xfId="24521" xr:uid="{00000000-0005-0000-0000-00001D600000}"/>
    <cellStyle name="Normal 3 2 3 11 3 3" xfId="24522" xr:uid="{00000000-0005-0000-0000-00001E600000}"/>
    <cellStyle name="Normal 3 2 3 11 4" xfId="24523" xr:uid="{00000000-0005-0000-0000-00001F600000}"/>
    <cellStyle name="Normal 3 2 3 11 5" xfId="24524" xr:uid="{00000000-0005-0000-0000-000020600000}"/>
    <cellStyle name="Normal 3 2 3 11 6" xfId="24525" xr:uid="{00000000-0005-0000-0000-000021600000}"/>
    <cellStyle name="Normal 3 2 3 12" xfId="24526" xr:uid="{00000000-0005-0000-0000-000022600000}"/>
    <cellStyle name="Normal 3 2 3 12 2" xfId="24527" xr:uid="{00000000-0005-0000-0000-000023600000}"/>
    <cellStyle name="Normal 3 2 3 12 2 2" xfId="24528" xr:uid="{00000000-0005-0000-0000-000024600000}"/>
    <cellStyle name="Normal 3 2 3 12 3" xfId="24529" xr:uid="{00000000-0005-0000-0000-000025600000}"/>
    <cellStyle name="Normal 3 2 3 13" xfId="24530" xr:uid="{00000000-0005-0000-0000-000026600000}"/>
    <cellStyle name="Normal 3 2 3 13 2" xfId="24531" xr:uid="{00000000-0005-0000-0000-000027600000}"/>
    <cellStyle name="Normal 3 2 3 13 2 2" xfId="24532" xr:uid="{00000000-0005-0000-0000-000028600000}"/>
    <cellStyle name="Normal 3 2 3 13 3" xfId="24533" xr:uid="{00000000-0005-0000-0000-000029600000}"/>
    <cellStyle name="Normal 3 2 3 14" xfId="24534" xr:uid="{00000000-0005-0000-0000-00002A600000}"/>
    <cellStyle name="Normal 3 2 3 14 2" xfId="24535" xr:uid="{00000000-0005-0000-0000-00002B600000}"/>
    <cellStyle name="Normal 3 2 3 14 3" xfId="24536" xr:uid="{00000000-0005-0000-0000-00002C600000}"/>
    <cellStyle name="Normal 3 2 3 15" xfId="24537" xr:uid="{00000000-0005-0000-0000-00002D600000}"/>
    <cellStyle name="Normal 3 2 3 16" xfId="24538" xr:uid="{00000000-0005-0000-0000-00002E600000}"/>
    <cellStyle name="Normal 3 2 3 17" xfId="24539" xr:uid="{00000000-0005-0000-0000-00002F600000}"/>
    <cellStyle name="Normal 3 2 3 2" xfId="24540" xr:uid="{00000000-0005-0000-0000-000030600000}"/>
    <cellStyle name="Normal 3 2 3 2 10" xfId="24541" xr:uid="{00000000-0005-0000-0000-000031600000}"/>
    <cellStyle name="Normal 3 2 3 2 10 2" xfId="24542" xr:uid="{00000000-0005-0000-0000-000032600000}"/>
    <cellStyle name="Normal 3 2 3 2 10 2 2" xfId="24543" xr:uid="{00000000-0005-0000-0000-000033600000}"/>
    <cellStyle name="Normal 3 2 3 2 10 3" xfId="24544" xr:uid="{00000000-0005-0000-0000-000034600000}"/>
    <cellStyle name="Normal 3 2 3 2 11" xfId="24545" xr:uid="{00000000-0005-0000-0000-000035600000}"/>
    <cellStyle name="Normal 3 2 3 2 11 2" xfId="24546" xr:uid="{00000000-0005-0000-0000-000036600000}"/>
    <cellStyle name="Normal 3 2 3 2 11 2 2" xfId="24547" xr:uid="{00000000-0005-0000-0000-000037600000}"/>
    <cellStyle name="Normal 3 2 3 2 11 3" xfId="24548" xr:uid="{00000000-0005-0000-0000-000038600000}"/>
    <cellStyle name="Normal 3 2 3 2 12" xfId="24549" xr:uid="{00000000-0005-0000-0000-000039600000}"/>
    <cellStyle name="Normal 3 2 3 2 12 2" xfId="24550" xr:uid="{00000000-0005-0000-0000-00003A600000}"/>
    <cellStyle name="Normal 3 2 3 2 13" xfId="24551" xr:uid="{00000000-0005-0000-0000-00003B600000}"/>
    <cellStyle name="Normal 3 2 3 2 14" xfId="24552" xr:uid="{00000000-0005-0000-0000-00003C600000}"/>
    <cellStyle name="Normal 3 2 3 2 2" xfId="24553" xr:uid="{00000000-0005-0000-0000-00003D600000}"/>
    <cellStyle name="Normal 3 2 3 2 2 10" xfId="24554" xr:uid="{00000000-0005-0000-0000-00003E600000}"/>
    <cellStyle name="Normal 3 2 3 2 2 10 2" xfId="24555" xr:uid="{00000000-0005-0000-0000-00003F600000}"/>
    <cellStyle name="Normal 3 2 3 2 2 11" xfId="24556" xr:uid="{00000000-0005-0000-0000-000040600000}"/>
    <cellStyle name="Normal 3 2 3 2 2 12" xfId="24557" xr:uid="{00000000-0005-0000-0000-000041600000}"/>
    <cellStyle name="Normal 3 2 3 2 2 2" xfId="24558" xr:uid="{00000000-0005-0000-0000-000042600000}"/>
    <cellStyle name="Normal 3 2 3 2 2 2 2" xfId="24559" xr:uid="{00000000-0005-0000-0000-000043600000}"/>
    <cellStyle name="Normal 3 2 3 2 2 2 2 2" xfId="24560" xr:uid="{00000000-0005-0000-0000-000044600000}"/>
    <cellStyle name="Normal 3 2 3 2 2 2 2 2 2" xfId="24561" xr:uid="{00000000-0005-0000-0000-000045600000}"/>
    <cellStyle name="Normal 3 2 3 2 2 2 2 2 3" xfId="24562" xr:uid="{00000000-0005-0000-0000-000046600000}"/>
    <cellStyle name="Normal 3 2 3 2 2 2 2 2 4" xfId="24563" xr:uid="{00000000-0005-0000-0000-000047600000}"/>
    <cellStyle name="Normal 3 2 3 2 2 2 2 3" xfId="24564" xr:uid="{00000000-0005-0000-0000-000048600000}"/>
    <cellStyle name="Normal 3 2 3 2 2 2 2 3 2" xfId="24565" xr:uid="{00000000-0005-0000-0000-000049600000}"/>
    <cellStyle name="Normal 3 2 3 2 2 2 2 4" xfId="24566" xr:uid="{00000000-0005-0000-0000-00004A600000}"/>
    <cellStyle name="Normal 3 2 3 2 2 2 2 4 2" xfId="24567" xr:uid="{00000000-0005-0000-0000-00004B600000}"/>
    <cellStyle name="Normal 3 2 3 2 2 2 2 5" xfId="24568" xr:uid="{00000000-0005-0000-0000-00004C600000}"/>
    <cellStyle name="Normal 3 2 3 2 2 2 2 6" xfId="24569" xr:uid="{00000000-0005-0000-0000-00004D600000}"/>
    <cellStyle name="Normal 3 2 3 2 2 2 3" xfId="24570" xr:uid="{00000000-0005-0000-0000-00004E600000}"/>
    <cellStyle name="Normal 3 2 3 2 2 2 3 2" xfId="24571" xr:uid="{00000000-0005-0000-0000-00004F600000}"/>
    <cellStyle name="Normal 3 2 3 2 2 2 3 2 2" xfId="24572" xr:uid="{00000000-0005-0000-0000-000050600000}"/>
    <cellStyle name="Normal 3 2 3 2 2 2 3 2 3" xfId="24573" xr:uid="{00000000-0005-0000-0000-000051600000}"/>
    <cellStyle name="Normal 3 2 3 2 2 2 3 3" xfId="24574" xr:uid="{00000000-0005-0000-0000-000052600000}"/>
    <cellStyle name="Normal 3 2 3 2 2 2 3 3 2" xfId="24575" xr:uid="{00000000-0005-0000-0000-000053600000}"/>
    <cellStyle name="Normal 3 2 3 2 2 2 3 4" xfId="24576" xr:uid="{00000000-0005-0000-0000-000054600000}"/>
    <cellStyle name="Normal 3 2 3 2 2 2 3 5" xfId="24577" xr:uid="{00000000-0005-0000-0000-000055600000}"/>
    <cellStyle name="Normal 3 2 3 2 2 2 4" xfId="24578" xr:uid="{00000000-0005-0000-0000-000056600000}"/>
    <cellStyle name="Normal 3 2 3 2 2 2 4 2" xfId="24579" xr:uid="{00000000-0005-0000-0000-000057600000}"/>
    <cellStyle name="Normal 3 2 3 2 2 2 4 2 2" xfId="24580" xr:uid="{00000000-0005-0000-0000-000058600000}"/>
    <cellStyle name="Normal 3 2 3 2 2 2 4 3" xfId="24581" xr:uid="{00000000-0005-0000-0000-000059600000}"/>
    <cellStyle name="Normal 3 2 3 2 2 2 4 4" xfId="24582" xr:uid="{00000000-0005-0000-0000-00005A600000}"/>
    <cellStyle name="Normal 3 2 3 2 2 2 5" xfId="24583" xr:uid="{00000000-0005-0000-0000-00005B600000}"/>
    <cellStyle name="Normal 3 2 3 2 2 2 5 2" xfId="24584" xr:uid="{00000000-0005-0000-0000-00005C600000}"/>
    <cellStyle name="Normal 3 2 3 2 2 2 5 3" xfId="24585" xr:uid="{00000000-0005-0000-0000-00005D600000}"/>
    <cellStyle name="Normal 3 2 3 2 2 2 6" xfId="24586" xr:uid="{00000000-0005-0000-0000-00005E600000}"/>
    <cellStyle name="Normal 3 2 3 2 2 2 6 2" xfId="24587" xr:uid="{00000000-0005-0000-0000-00005F600000}"/>
    <cellStyle name="Normal 3 2 3 2 2 2 6 3" xfId="24588" xr:uid="{00000000-0005-0000-0000-000060600000}"/>
    <cellStyle name="Normal 3 2 3 2 2 2 7" xfId="24589" xr:uid="{00000000-0005-0000-0000-000061600000}"/>
    <cellStyle name="Normal 3 2 3 2 2 2 8" xfId="24590" xr:uid="{00000000-0005-0000-0000-000062600000}"/>
    <cellStyle name="Normal 3 2 3 2 2 3" xfId="24591" xr:uid="{00000000-0005-0000-0000-000063600000}"/>
    <cellStyle name="Normal 3 2 3 2 2 3 2" xfId="24592" xr:uid="{00000000-0005-0000-0000-000064600000}"/>
    <cellStyle name="Normal 3 2 3 2 2 3 2 2" xfId="24593" xr:uid="{00000000-0005-0000-0000-000065600000}"/>
    <cellStyle name="Normal 3 2 3 2 2 3 2 2 2" xfId="24594" xr:uid="{00000000-0005-0000-0000-000066600000}"/>
    <cellStyle name="Normal 3 2 3 2 2 3 2 2 3" xfId="24595" xr:uid="{00000000-0005-0000-0000-000067600000}"/>
    <cellStyle name="Normal 3 2 3 2 2 3 2 2 4" xfId="24596" xr:uid="{00000000-0005-0000-0000-000068600000}"/>
    <cellStyle name="Normal 3 2 3 2 2 3 2 3" xfId="24597" xr:uid="{00000000-0005-0000-0000-000069600000}"/>
    <cellStyle name="Normal 3 2 3 2 2 3 2 3 2" xfId="24598" xr:uid="{00000000-0005-0000-0000-00006A600000}"/>
    <cellStyle name="Normal 3 2 3 2 2 3 2 4" xfId="24599" xr:uid="{00000000-0005-0000-0000-00006B600000}"/>
    <cellStyle name="Normal 3 2 3 2 2 3 2 4 2" xfId="24600" xr:uid="{00000000-0005-0000-0000-00006C600000}"/>
    <cellStyle name="Normal 3 2 3 2 2 3 2 5" xfId="24601" xr:uid="{00000000-0005-0000-0000-00006D600000}"/>
    <cellStyle name="Normal 3 2 3 2 2 3 2 6" xfId="24602" xr:uid="{00000000-0005-0000-0000-00006E600000}"/>
    <cellStyle name="Normal 3 2 3 2 2 3 3" xfId="24603" xr:uid="{00000000-0005-0000-0000-00006F600000}"/>
    <cellStyle name="Normal 3 2 3 2 2 3 3 2" xfId="24604" xr:uid="{00000000-0005-0000-0000-000070600000}"/>
    <cellStyle name="Normal 3 2 3 2 2 3 3 2 2" xfId="24605" xr:uid="{00000000-0005-0000-0000-000071600000}"/>
    <cellStyle name="Normal 3 2 3 2 2 3 3 2 3" xfId="24606" xr:uid="{00000000-0005-0000-0000-000072600000}"/>
    <cellStyle name="Normal 3 2 3 2 2 3 3 3" xfId="24607" xr:uid="{00000000-0005-0000-0000-000073600000}"/>
    <cellStyle name="Normal 3 2 3 2 2 3 3 3 2" xfId="24608" xr:uid="{00000000-0005-0000-0000-000074600000}"/>
    <cellStyle name="Normal 3 2 3 2 2 3 3 4" xfId="24609" xr:uid="{00000000-0005-0000-0000-000075600000}"/>
    <cellStyle name="Normal 3 2 3 2 2 3 3 5" xfId="24610" xr:uid="{00000000-0005-0000-0000-000076600000}"/>
    <cellStyle name="Normal 3 2 3 2 2 3 4" xfId="24611" xr:uid="{00000000-0005-0000-0000-000077600000}"/>
    <cellStyle name="Normal 3 2 3 2 2 3 4 2" xfId="24612" xr:uid="{00000000-0005-0000-0000-000078600000}"/>
    <cellStyle name="Normal 3 2 3 2 2 3 4 2 2" xfId="24613" xr:uid="{00000000-0005-0000-0000-000079600000}"/>
    <cellStyle name="Normal 3 2 3 2 2 3 4 3" xfId="24614" xr:uid="{00000000-0005-0000-0000-00007A600000}"/>
    <cellStyle name="Normal 3 2 3 2 2 3 4 4" xfId="24615" xr:uid="{00000000-0005-0000-0000-00007B600000}"/>
    <cellStyle name="Normal 3 2 3 2 2 3 5" xfId="24616" xr:uid="{00000000-0005-0000-0000-00007C600000}"/>
    <cellStyle name="Normal 3 2 3 2 2 3 5 2" xfId="24617" xr:uid="{00000000-0005-0000-0000-00007D600000}"/>
    <cellStyle name="Normal 3 2 3 2 2 3 5 3" xfId="24618" xr:uid="{00000000-0005-0000-0000-00007E600000}"/>
    <cellStyle name="Normal 3 2 3 2 2 3 6" xfId="24619" xr:uid="{00000000-0005-0000-0000-00007F600000}"/>
    <cellStyle name="Normal 3 2 3 2 2 3 6 2" xfId="24620" xr:uid="{00000000-0005-0000-0000-000080600000}"/>
    <cellStyle name="Normal 3 2 3 2 2 3 6 3" xfId="24621" xr:uid="{00000000-0005-0000-0000-000081600000}"/>
    <cellStyle name="Normal 3 2 3 2 2 3 7" xfId="24622" xr:uid="{00000000-0005-0000-0000-000082600000}"/>
    <cellStyle name="Normal 3 2 3 2 2 3 8" xfId="24623" xr:uid="{00000000-0005-0000-0000-000083600000}"/>
    <cellStyle name="Normal 3 2 3 2 2 4" xfId="24624" xr:uid="{00000000-0005-0000-0000-000084600000}"/>
    <cellStyle name="Normal 3 2 3 2 2 4 2" xfId="24625" xr:uid="{00000000-0005-0000-0000-000085600000}"/>
    <cellStyle name="Normal 3 2 3 2 2 4 2 2" xfId="24626" xr:uid="{00000000-0005-0000-0000-000086600000}"/>
    <cellStyle name="Normal 3 2 3 2 2 4 2 2 2" xfId="24627" xr:uid="{00000000-0005-0000-0000-000087600000}"/>
    <cellStyle name="Normal 3 2 3 2 2 4 2 2 3" xfId="24628" xr:uid="{00000000-0005-0000-0000-000088600000}"/>
    <cellStyle name="Normal 3 2 3 2 2 4 2 3" xfId="24629" xr:uid="{00000000-0005-0000-0000-000089600000}"/>
    <cellStyle name="Normal 3 2 3 2 2 4 2 3 2" xfId="24630" xr:uid="{00000000-0005-0000-0000-00008A600000}"/>
    <cellStyle name="Normal 3 2 3 2 2 4 2 4" xfId="24631" xr:uid="{00000000-0005-0000-0000-00008B600000}"/>
    <cellStyle name="Normal 3 2 3 2 2 4 2 5" xfId="24632" xr:uid="{00000000-0005-0000-0000-00008C600000}"/>
    <cellStyle name="Normal 3 2 3 2 2 4 3" xfId="24633" xr:uid="{00000000-0005-0000-0000-00008D600000}"/>
    <cellStyle name="Normal 3 2 3 2 2 4 3 2" xfId="24634" xr:uid="{00000000-0005-0000-0000-00008E600000}"/>
    <cellStyle name="Normal 3 2 3 2 2 4 3 2 2" xfId="24635" xr:uid="{00000000-0005-0000-0000-00008F600000}"/>
    <cellStyle name="Normal 3 2 3 2 2 4 3 3" xfId="24636" xr:uid="{00000000-0005-0000-0000-000090600000}"/>
    <cellStyle name="Normal 3 2 3 2 2 4 3 4" xfId="24637" xr:uid="{00000000-0005-0000-0000-000091600000}"/>
    <cellStyle name="Normal 3 2 3 2 2 4 4" xfId="24638" xr:uid="{00000000-0005-0000-0000-000092600000}"/>
    <cellStyle name="Normal 3 2 3 2 2 4 4 2" xfId="24639" xr:uid="{00000000-0005-0000-0000-000093600000}"/>
    <cellStyle name="Normal 3 2 3 2 2 4 4 2 2" xfId="24640" xr:uid="{00000000-0005-0000-0000-000094600000}"/>
    <cellStyle name="Normal 3 2 3 2 2 4 4 3" xfId="24641" xr:uid="{00000000-0005-0000-0000-000095600000}"/>
    <cellStyle name="Normal 3 2 3 2 2 4 5" xfId="24642" xr:uid="{00000000-0005-0000-0000-000096600000}"/>
    <cellStyle name="Normal 3 2 3 2 2 4 5 2" xfId="24643" xr:uid="{00000000-0005-0000-0000-000097600000}"/>
    <cellStyle name="Normal 3 2 3 2 2 4 5 3" xfId="24644" xr:uid="{00000000-0005-0000-0000-000098600000}"/>
    <cellStyle name="Normal 3 2 3 2 2 4 6" xfId="24645" xr:uid="{00000000-0005-0000-0000-000099600000}"/>
    <cellStyle name="Normal 3 2 3 2 2 4 6 2" xfId="24646" xr:uid="{00000000-0005-0000-0000-00009A600000}"/>
    <cellStyle name="Normal 3 2 3 2 2 4 7" xfId="24647" xr:uid="{00000000-0005-0000-0000-00009B600000}"/>
    <cellStyle name="Normal 3 2 3 2 2 5" xfId="24648" xr:uid="{00000000-0005-0000-0000-00009C600000}"/>
    <cellStyle name="Normal 3 2 3 2 2 5 2" xfId="24649" xr:uid="{00000000-0005-0000-0000-00009D600000}"/>
    <cellStyle name="Normal 3 2 3 2 2 5 2 2" xfId="24650" xr:uid="{00000000-0005-0000-0000-00009E600000}"/>
    <cellStyle name="Normal 3 2 3 2 2 5 2 2 2" xfId="24651" xr:uid="{00000000-0005-0000-0000-00009F600000}"/>
    <cellStyle name="Normal 3 2 3 2 2 5 2 3" xfId="24652" xr:uid="{00000000-0005-0000-0000-0000A0600000}"/>
    <cellStyle name="Normal 3 2 3 2 2 5 3" xfId="24653" xr:uid="{00000000-0005-0000-0000-0000A1600000}"/>
    <cellStyle name="Normal 3 2 3 2 2 5 3 2" xfId="24654" xr:uid="{00000000-0005-0000-0000-0000A2600000}"/>
    <cellStyle name="Normal 3 2 3 2 2 5 3 2 2" xfId="24655" xr:uid="{00000000-0005-0000-0000-0000A3600000}"/>
    <cellStyle name="Normal 3 2 3 2 2 5 3 3" xfId="24656" xr:uid="{00000000-0005-0000-0000-0000A4600000}"/>
    <cellStyle name="Normal 3 2 3 2 2 5 4" xfId="24657" xr:uid="{00000000-0005-0000-0000-0000A5600000}"/>
    <cellStyle name="Normal 3 2 3 2 2 5 4 2" xfId="24658" xr:uid="{00000000-0005-0000-0000-0000A6600000}"/>
    <cellStyle name="Normal 3 2 3 2 2 5 4 3" xfId="24659" xr:uid="{00000000-0005-0000-0000-0000A7600000}"/>
    <cellStyle name="Normal 3 2 3 2 2 5 5" xfId="24660" xr:uid="{00000000-0005-0000-0000-0000A8600000}"/>
    <cellStyle name="Normal 3 2 3 2 2 5 6" xfId="24661" xr:uid="{00000000-0005-0000-0000-0000A9600000}"/>
    <cellStyle name="Normal 3 2 3 2 2 5 7" xfId="24662" xr:uid="{00000000-0005-0000-0000-0000AA600000}"/>
    <cellStyle name="Normal 3 2 3 2 2 6" xfId="24663" xr:uid="{00000000-0005-0000-0000-0000AB600000}"/>
    <cellStyle name="Normal 3 2 3 2 2 6 2" xfId="24664" xr:uid="{00000000-0005-0000-0000-0000AC600000}"/>
    <cellStyle name="Normal 3 2 3 2 2 6 2 2" xfId="24665" xr:uid="{00000000-0005-0000-0000-0000AD600000}"/>
    <cellStyle name="Normal 3 2 3 2 2 6 2 2 2" xfId="24666" xr:uid="{00000000-0005-0000-0000-0000AE600000}"/>
    <cellStyle name="Normal 3 2 3 2 2 6 2 3" xfId="24667" xr:uid="{00000000-0005-0000-0000-0000AF600000}"/>
    <cellStyle name="Normal 3 2 3 2 2 6 3" xfId="24668" xr:uid="{00000000-0005-0000-0000-0000B0600000}"/>
    <cellStyle name="Normal 3 2 3 2 2 6 3 2" xfId="24669" xr:uid="{00000000-0005-0000-0000-0000B1600000}"/>
    <cellStyle name="Normal 3 2 3 2 2 6 3 2 2" xfId="24670" xr:uid="{00000000-0005-0000-0000-0000B2600000}"/>
    <cellStyle name="Normal 3 2 3 2 2 6 3 3" xfId="24671" xr:uid="{00000000-0005-0000-0000-0000B3600000}"/>
    <cellStyle name="Normal 3 2 3 2 2 6 4" xfId="24672" xr:uid="{00000000-0005-0000-0000-0000B4600000}"/>
    <cellStyle name="Normal 3 2 3 2 2 6 4 2" xfId="24673" xr:uid="{00000000-0005-0000-0000-0000B5600000}"/>
    <cellStyle name="Normal 3 2 3 2 2 6 5" xfId="24674" xr:uid="{00000000-0005-0000-0000-0000B6600000}"/>
    <cellStyle name="Normal 3 2 3 2 2 6 6" xfId="24675" xr:uid="{00000000-0005-0000-0000-0000B7600000}"/>
    <cellStyle name="Normal 3 2 3 2 2 7" xfId="24676" xr:uid="{00000000-0005-0000-0000-0000B8600000}"/>
    <cellStyle name="Normal 3 2 3 2 2 7 2" xfId="24677" xr:uid="{00000000-0005-0000-0000-0000B9600000}"/>
    <cellStyle name="Normal 3 2 3 2 2 7 2 2" xfId="24678" xr:uid="{00000000-0005-0000-0000-0000BA600000}"/>
    <cellStyle name="Normal 3 2 3 2 2 7 3" xfId="24679" xr:uid="{00000000-0005-0000-0000-0000BB600000}"/>
    <cellStyle name="Normal 3 2 3 2 2 7 4" xfId="24680" xr:uid="{00000000-0005-0000-0000-0000BC600000}"/>
    <cellStyle name="Normal 3 2 3 2 2 8" xfId="24681" xr:uid="{00000000-0005-0000-0000-0000BD600000}"/>
    <cellStyle name="Normal 3 2 3 2 2 8 2" xfId="24682" xr:uid="{00000000-0005-0000-0000-0000BE600000}"/>
    <cellStyle name="Normal 3 2 3 2 2 8 2 2" xfId="24683" xr:uid="{00000000-0005-0000-0000-0000BF600000}"/>
    <cellStyle name="Normal 3 2 3 2 2 8 3" xfId="24684" xr:uid="{00000000-0005-0000-0000-0000C0600000}"/>
    <cellStyle name="Normal 3 2 3 2 2 9" xfId="24685" xr:uid="{00000000-0005-0000-0000-0000C1600000}"/>
    <cellStyle name="Normal 3 2 3 2 2 9 2" xfId="24686" xr:uid="{00000000-0005-0000-0000-0000C2600000}"/>
    <cellStyle name="Normal 3 2 3 2 2 9 2 2" xfId="24687" xr:uid="{00000000-0005-0000-0000-0000C3600000}"/>
    <cellStyle name="Normal 3 2 3 2 2 9 3" xfId="24688" xr:uid="{00000000-0005-0000-0000-0000C4600000}"/>
    <cellStyle name="Normal 3 2 3 2 3" xfId="24689" xr:uid="{00000000-0005-0000-0000-0000C5600000}"/>
    <cellStyle name="Normal 3 2 3 2 3 10" xfId="24690" xr:uid="{00000000-0005-0000-0000-0000C6600000}"/>
    <cellStyle name="Normal 3 2 3 2 3 11" xfId="24691" xr:uid="{00000000-0005-0000-0000-0000C7600000}"/>
    <cellStyle name="Normal 3 2 3 2 3 2" xfId="24692" xr:uid="{00000000-0005-0000-0000-0000C8600000}"/>
    <cellStyle name="Normal 3 2 3 2 3 2 2" xfId="24693" xr:uid="{00000000-0005-0000-0000-0000C9600000}"/>
    <cellStyle name="Normal 3 2 3 2 3 2 2 2" xfId="24694" xr:uid="{00000000-0005-0000-0000-0000CA600000}"/>
    <cellStyle name="Normal 3 2 3 2 3 2 2 2 2" xfId="24695" xr:uid="{00000000-0005-0000-0000-0000CB600000}"/>
    <cellStyle name="Normal 3 2 3 2 3 2 2 2 3" xfId="24696" xr:uid="{00000000-0005-0000-0000-0000CC600000}"/>
    <cellStyle name="Normal 3 2 3 2 3 2 2 2 4" xfId="24697" xr:uid="{00000000-0005-0000-0000-0000CD600000}"/>
    <cellStyle name="Normal 3 2 3 2 3 2 2 3" xfId="24698" xr:uid="{00000000-0005-0000-0000-0000CE600000}"/>
    <cellStyle name="Normal 3 2 3 2 3 2 2 3 2" xfId="24699" xr:uid="{00000000-0005-0000-0000-0000CF600000}"/>
    <cellStyle name="Normal 3 2 3 2 3 2 2 4" xfId="24700" xr:uid="{00000000-0005-0000-0000-0000D0600000}"/>
    <cellStyle name="Normal 3 2 3 2 3 2 2 4 2" xfId="24701" xr:uid="{00000000-0005-0000-0000-0000D1600000}"/>
    <cellStyle name="Normal 3 2 3 2 3 2 2 5" xfId="24702" xr:uid="{00000000-0005-0000-0000-0000D2600000}"/>
    <cellStyle name="Normal 3 2 3 2 3 2 2 6" xfId="24703" xr:uid="{00000000-0005-0000-0000-0000D3600000}"/>
    <cellStyle name="Normal 3 2 3 2 3 2 3" xfId="24704" xr:uid="{00000000-0005-0000-0000-0000D4600000}"/>
    <cellStyle name="Normal 3 2 3 2 3 2 3 2" xfId="24705" xr:uid="{00000000-0005-0000-0000-0000D5600000}"/>
    <cellStyle name="Normal 3 2 3 2 3 2 3 2 2" xfId="24706" xr:uid="{00000000-0005-0000-0000-0000D6600000}"/>
    <cellStyle name="Normal 3 2 3 2 3 2 3 2 3" xfId="24707" xr:uid="{00000000-0005-0000-0000-0000D7600000}"/>
    <cellStyle name="Normal 3 2 3 2 3 2 3 3" xfId="24708" xr:uid="{00000000-0005-0000-0000-0000D8600000}"/>
    <cellStyle name="Normal 3 2 3 2 3 2 3 3 2" xfId="24709" xr:uid="{00000000-0005-0000-0000-0000D9600000}"/>
    <cellStyle name="Normal 3 2 3 2 3 2 3 4" xfId="24710" xr:uid="{00000000-0005-0000-0000-0000DA600000}"/>
    <cellStyle name="Normal 3 2 3 2 3 2 3 5" xfId="24711" xr:uid="{00000000-0005-0000-0000-0000DB600000}"/>
    <cellStyle name="Normal 3 2 3 2 3 2 4" xfId="24712" xr:uid="{00000000-0005-0000-0000-0000DC600000}"/>
    <cellStyle name="Normal 3 2 3 2 3 2 4 2" xfId="24713" xr:uid="{00000000-0005-0000-0000-0000DD600000}"/>
    <cellStyle name="Normal 3 2 3 2 3 2 4 2 2" xfId="24714" xr:uid="{00000000-0005-0000-0000-0000DE600000}"/>
    <cellStyle name="Normal 3 2 3 2 3 2 4 3" xfId="24715" xr:uid="{00000000-0005-0000-0000-0000DF600000}"/>
    <cellStyle name="Normal 3 2 3 2 3 2 4 4" xfId="24716" xr:uid="{00000000-0005-0000-0000-0000E0600000}"/>
    <cellStyle name="Normal 3 2 3 2 3 2 5" xfId="24717" xr:uid="{00000000-0005-0000-0000-0000E1600000}"/>
    <cellStyle name="Normal 3 2 3 2 3 2 5 2" xfId="24718" xr:uid="{00000000-0005-0000-0000-0000E2600000}"/>
    <cellStyle name="Normal 3 2 3 2 3 2 5 3" xfId="24719" xr:uid="{00000000-0005-0000-0000-0000E3600000}"/>
    <cellStyle name="Normal 3 2 3 2 3 2 6" xfId="24720" xr:uid="{00000000-0005-0000-0000-0000E4600000}"/>
    <cellStyle name="Normal 3 2 3 2 3 2 6 2" xfId="24721" xr:uid="{00000000-0005-0000-0000-0000E5600000}"/>
    <cellStyle name="Normal 3 2 3 2 3 2 6 3" xfId="24722" xr:uid="{00000000-0005-0000-0000-0000E6600000}"/>
    <cellStyle name="Normal 3 2 3 2 3 2 7" xfId="24723" xr:uid="{00000000-0005-0000-0000-0000E7600000}"/>
    <cellStyle name="Normal 3 2 3 2 3 2 8" xfId="24724" xr:uid="{00000000-0005-0000-0000-0000E8600000}"/>
    <cellStyle name="Normal 3 2 3 2 3 3" xfId="24725" xr:uid="{00000000-0005-0000-0000-0000E9600000}"/>
    <cellStyle name="Normal 3 2 3 2 3 3 2" xfId="24726" xr:uid="{00000000-0005-0000-0000-0000EA600000}"/>
    <cellStyle name="Normal 3 2 3 2 3 3 2 2" xfId="24727" xr:uid="{00000000-0005-0000-0000-0000EB600000}"/>
    <cellStyle name="Normal 3 2 3 2 3 3 2 2 2" xfId="24728" xr:uid="{00000000-0005-0000-0000-0000EC600000}"/>
    <cellStyle name="Normal 3 2 3 2 3 3 2 3" xfId="24729" xr:uid="{00000000-0005-0000-0000-0000ED600000}"/>
    <cellStyle name="Normal 3 2 3 2 3 3 2 4" xfId="24730" xr:uid="{00000000-0005-0000-0000-0000EE600000}"/>
    <cellStyle name="Normal 3 2 3 2 3 3 3" xfId="24731" xr:uid="{00000000-0005-0000-0000-0000EF600000}"/>
    <cellStyle name="Normal 3 2 3 2 3 3 3 2" xfId="24732" xr:uid="{00000000-0005-0000-0000-0000F0600000}"/>
    <cellStyle name="Normal 3 2 3 2 3 3 3 2 2" xfId="24733" xr:uid="{00000000-0005-0000-0000-0000F1600000}"/>
    <cellStyle name="Normal 3 2 3 2 3 3 3 3" xfId="24734" xr:uid="{00000000-0005-0000-0000-0000F2600000}"/>
    <cellStyle name="Normal 3 2 3 2 3 3 4" xfId="24735" xr:uid="{00000000-0005-0000-0000-0000F3600000}"/>
    <cellStyle name="Normal 3 2 3 2 3 3 4 2" xfId="24736" xr:uid="{00000000-0005-0000-0000-0000F4600000}"/>
    <cellStyle name="Normal 3 2 3 2 3 3 4 2 2" xfId="24737" xr:uid="{00000000-0005-0000-0000-0000F5600000}"/>
    <cellStyle name="Normal 3 2 3 2 3 3 4 3" xfId="24738" xr:uid="{00000000-0005-0000-0000-0000F6600000}"/>
    <cellStyle name="Normal 3 2 3 2 3 3 5" xfId="24739" xr:uid="{00000000-0005-0000-0000-0000F7600000}"/>
    <cellStyle name="Normal 3 2 3 2 3 3 5 2" xfId="24740" xr:uid="{00000000-0005-0000-0000-0000F8600000}"/>
    <cellStyle name="Normal 3 2 3 2 3 3 6" xfId="24741" xr:uid="{00000000-0005-0000-0000-0000F9600000}"/>
    <cellStyle name="Normal 3 2 3 2 3 3 7" xfId="24742" xr:uid="{00000000-0005-0000-0000-0000FA600000}"/>
    <cellStyle name="Normal 3 2 3 2 3 4" xfId="24743" xr:uid="{00000000-0005-0000-0000-0000FB600000}"/>
    <cellStyle name="Normal 3 2 3 2 3 4 2" xfId="24744" xr:uid="{00000000-0005-0000-0000-0000FC600000}"/>
    <cellStyle name="Normal 3 2 3 2 3 4 2 2" xfId="24745" xr:uid="{00000000-0005-0000-0000-0000FD600000}"/>
    <cellStyle name="Normal 3 2 3 2 3 4 2 2 2" xfId="24746" xr:uid="{00000000-0005-0000-0000-0000FE600000}"/>
    <cellStyle name="Normal 3 2 3 2 3 4 2 3" xfId="24747" xr:uid="{00000000-0005-0000-0000-0000FF600000}"/>
    <cellStyle name="Normal 3 2 3 2 3 4 3" xfId="24748" xr:uid="{00000000-0005-0000-0000-000000610000}"/>
    <cellStyle name="Normal 3 2 3 2 3 4 3 2" xfId="24749" xr:uid="{00000000-0005-0000-0000-000001610000}"/>
    <cellStyle name="Normal 3 2 3 2 3 4 3 2 2" xfId="24750" xr:uid="{00000000-0005-0000-0000-000002610000}"/>
    <cellStyle name="Normal 3 2 3 2 3 4 3 3" xfId="24751" xr:uid="{00000000-0005-0000-0000-000003610000}"/>
    <cellStyle name="Normal 3 2 3 2 3 4 4" xfId="24752" xr:uid="{00000000-0005-0000-0000-000004610000}"/>
    <cellStyle name="Normal 3 2 3 2 3 4 4 2" xfId="24753" xr:uid="{00000000-0005-0000-0000-000005610000}"/>
    <cellStyle name="Normal 3 2 3 2 3 4 4 3" xfId="24754" xr:uid="{00000000-0005-0000-0000-000006610000}"/>
    <cellStyle name="Normal 3 2 3 2 3 4 5" xfId="24755" xr:uid="{00000000-0005-0000-0000-000007610000}"/>
    <cellStyle name="Normal 3 2 3 2 3 4 6" xfId="24756" xr:uid="{00000000-0005-0000-0000-000008610000}"/>
    <cellStyle name="Normal 3 2 3 2 3 4 7" xfId="24757" xr:uid="{00000000-0005-0000-0000-000009610000}"/>
    <cellStyle name="Normal 3 2 3 2 3 5" xfId="24758" xr:uid="{00000000-0005-0000-0000-00000A610000}"/>
    <cellStyle name="Normal 3 2 3 2 3 5 2" xfId="24759" xr:uid="{00000000-0005-0000-0000-00000B610000}"/>
    <cellStyle name="Normal 3 2 3 2 3 5 2 2" xfId="24760" xr:uid="{00000000-0005-0000-0000-00000C610000}"/>
    <cellStyle name="Normal 3 2 3 2 3 5 2 3" xfId="24761" xr:uid="{00000000-0005-0000-0000-00000D610000}"/>
    <cellStyle name="Normal 3 2 3 2 3 5 3" xfId="24762" xr:uid="{00000000-0005-0000-0000-00000E610000}"/>
    <cellStyle name="Normal 3 2 3 2 3 5 3 2" xfId="24763" xr:uid="{00000000-0005-0000-0000-00000F610000}"/>
    <cellStyle name="Normal 3 2 3 2 3 5 3 3" xfId="24764" xr:uid="{00000000-0005-0000-0000-000010610000}"/>
    <cellStyle name="Normal 3 2 3 2 3 5 4" xfId="24765" xr:uid="{00000000-0005-0000-0000-000011610000}"/>
    <cellStyle name="Normal 3 2 3 2 3 5 5" xfId="24766" xr:uid="{00000000-0005-0000-0000-000012610000}"/>
    <cellStyle name="Normal 3 2 3 2 3 5 6" xfId="24767" xr:uid="{00000000-0005-0000-0000-000013610000}"/>
    <cellStyle name="Normal 3 2 3 2 3 6" xfId="24768" xr:uid="{00000000-0005-0000-0000-000014610000}"/>
    <cellStyle name="Normal 3 2 3 2 3 6 2" xfId="24769" xr:uid="{00000000-0005-0000-0000-000015610000}"/>
    <cellStyle name="Normal 3 2 3 2 3 6 2 2" xfId="24770" xr:uid="{00000000-0005-0000-0000-000016610000}"/>
    <cellStyle name="Normal 3 2 3 2 3 6 3" xfId="24771" xr:uid="{00000000-0005-0000-0000-000017610000}"/>
    <cellStyle name="Normal 3 2 3 2 3 7" xfId="24772" xr:uid="{00000000-0005-0000-0000-000018610000}"/>
    <cellStyle name="Normal 3 2 3 2 3 7 2" xfId="24773" xr:uid="{00000000-0005-0000-0000-000019610000}"/>
    <cellStyle name="Normal 3 2 3 2 3 7 2 2" xfId="24774" xr:uid="{00000000-0005-0000-0000-00001A610000}"/>
    <cellStyle name="Normal 3 2 3 2 3 7 3" xfId="24775" xr:uid="{00000000-0005-0000-0000-00001B610000}"/>
    <cellStyle name="Normal 3 2 3 2 3 8" xfId="24776" xr:uid="{00000000-0005-0000-0000-00001C610000}"/>
    <cellStyle name="Normal 3 2 3 2 3 8 2" xfId="24777" xr:uid="{00000000-0005-0000-0000-00001D610000}"/>
    <cellStyle name="Normal 3 2 3 2 3 8 3" xfId="24778" xr:uid="{00000000-0005-0000-0000-00001E610000}"/>
    <cellStyle name="Normal 3 2 3 2 3 9" xfId="24779" xr:uid="{00000000-0005-0000-0000-00001F610000}"/>
    <cellStyle name="Normal 3 2 3 2 4" xfId="24780" xr:uid="{00000000-0005-0000-0000-000020610000}"/>
    <cellStyle name="Normal 3 2 3 2 4 10" xfId="24781" xr:uid="{00000000-0005-0000-0000-000021610000}"/>
    <cellStyle name="Normal 3 2 3 2 4 11" xfId="24782" xr:uid="{00000000-0005-0000-0000-000022610000}"/>
    <cellStyle name="Normal 3 2 3 2 4 2" xfId="24783" xr:uid="{00000000-0005-0000-0000-000023610000}"/>
    <cellStyle name="Normal 3 2 3 2 4 2 2" xfId="24784" xr:uid="{00000000-0005-0000-0000-000024610000}"/>
    <cellStyle name="Normal 3 2 3 2 4 2 2 2" xfId="24785" xr:uid="{00000000-0005-0000-0000-000025610000}"/>
    <cellStyle name="Normal 3 2 3 2 4 2 2 2 2" xfId="24786" xr:uid="{00000000-0005-0000-0000-000026610000}"/>
    <cellStyle name="Normal 3 2 3 2 4 2 2 3" xfId="24787" xr:uid="{00000000-0005-0000-0000-000027610000}"/>
    <cellStyle name="Normal 3 2 3 2 4 2 2 4" xfId="24788" xr:uid="{00000000-0005-0000-0000-000028610000}"/>
    <cellStyle name="Normal 3 2 3 2 4 2 3" xfId="24789" xr:uid="{00000000-0005-0000-0000-000029610000}"/>
    <cellStyle name="Normal 3 2 3 2 4 2 3 2" xfId="24790" xr:uid="{00000000-0005-0000-0000-00002A610000}"/>
    <cellStyle name="Normal 3 2 3 2 4 2 3 2 2" xfId="24791" xr:uid="{00000000-0005-0000-0000-00002B610000}"/>
    <cellStyle name="Normal 3 2 3 2 4 2 3 3" xfId="24792" xr:uid="{00000000-0005-0000-0000-00002C610000}"/>
    <cellStyle name="Normal 3 2 3 2 4 2 4" xfId="24793" xr:uid="{00000000-0005-0000-0000-00002D610000}"/>
    <cellStyle name="Normal 3 2 3 2 4 2 4 2" xfId="24794" xr:uid="{00000000-0005-0000-0000-00002E610000}"/>
    <cellStyle name="Normal 3 2 3 2 4 2 4 2 2" xfId="24795" xr:uid="{00000000-0005-0000-0000-00002F610000}"/>
    <cellStyle name="Normal 3 2 3 2 4 2 4 3" xfId="24796" xr:uid="{00000000-0005-0000-0000-000030610000}"/>
    <cellStyle name="Normal 3 2 3 2 4 2 5" xfId="24797" xr:uid="{00000000-0005-0000-0000-000031610000}"/>
    <cellStyle name="Normal 3 2 3 2 4 2 5 2" xfId="24798" xr:uid="{00000000-0005-0000-0000-000032610000}"/>
    <cellStyle name="Normal 3 2 3 2 4 2 6" xfId="24799" xr:uid="{00000000-0005-0000-0000-000033610000}"/>
    <cellStyle name="Normal 3 2 3 2 4 2 7" xfId="24800" xr:uid="{00000000-0005-0000-0000-000034610000}"/>
    <cellStyle name="Normal 3 2 3 2 4 3" xfId="24801" xr:uid="{00000000-0005-0000-0000-000035610000}"/>
    <cellStyle name="Normal 3 2 3 2 4 3 2" xfId="24802" xr:uid="{00000000-0005-0000-0000-000036610000}"/>
    <cellStyle name="Normal 3 2 3 2 4 3 2 2" xfId="24803" xr:uid="{00000000-0005-0000-0000-000037610000}"/>
    <cellStyle name="Normal 3 2 3 2 4 3 2 2 2" xfId="24804" xr:uid="{00000000-0005-0000-0000-000038610000}"/>
    <cellStyle name="Normal 3 2 3 2 4 3 2 3" xfId="24805" xr:uid="{00000000-0005-0000-0000-000039610000}"/>
    <cellStyle name="Normal 3 2 3 2 4 3 3" xfId="24806" xr:uid="{00000000-0005-0000-0000-00003A610000}"/>
    <cellStyle name="Normal 3 2 3 2 4 3 3 2" xfId="24807" xr:uid="{00000000-0005-0000-0000-00003B610000}"/>
    <cellStyle name="Normal 3 2 3 2 4 3 3 2 2" xfId="24808" xr:uid="{00000000-0005-0000-0000-00003C610000}"/>
    <cellStyle name="Normal 3 2 3 2 4 3 3 3" xfId="24809" xr:uid="{00000000-0005-0000-0000-00003D610000}"/>
    <cellStyle name="Normal 3 2 3 2 4 3 4" xfId="24810" xr:uid="{00000000-0005-0000-0000-00003E610000}"/>
    <cellStyle name="Normal 3 2 3 2 4 3 4 2" xfId="24811" xr:uid="{00000000-0005-0000-0000-00003F610000}"/>
    <cellStyle name="Normal 3 2 3 2 4 3 4 3" xfId="24812" xr:uid="{00000000-0005-0000-0000-000040610000}"/>
    <cellStyle name="Normal 3 2 3 2 4 3 5" xfId="24813" xr:uid="{00000000-0005-0000-0000-000041610000}"/>
    <cellStyle name="Normal 3 2 3 2 4 3 6" xfId="24814" xr:uid="{00000000-0005-0000-0000-000042610000}"/>
    <cellStyle name="Normal 3 2 3 2 4 3 7" xfId="24815" xr:uid="{00000000-0005-0000-0000-000043610000}"/>
    <cellStyle name="Normal 3 2 3 2 4 4" xfId="24816" xr:uid="{00000000-0005-0000-0000-000044610000}"/>
    <cellStyle name="Normal 3 2 3 2 4 4 2" xfId="24817" xr:uid="{00000000-0005-0000-0000-000045610000}"/>
    <cellStyle name="Normal 3 2 3 2 4 4 2 2" xfId="24818" xr:uid="{00000000-0005-0000-0000-000046610000}"/>
    <cellStyle name="Normal 3 2 3 2 4 4 2 3" xfId="24819" xr:uid="{00000000-0005-0000-0000-000047610000}"/>
    <cellStyle name="Normal 3 2 3 2 4 4 3" xfId="24820" xr:uid="{00000000-0005-0000-0000-000048610000}"/>
    <cellStyle name="Normal 3 2 3 2 4 4 3 2" xfId="24821" xr:uid="{00000000-0005-0000-0000-000049610000}"/>
    <cellStyle name="Normal 3 2 3 2 4 4 3 3" xfId="24822" xr:uid="{00000000-0005-0000-0000-00004A610000}"/>
    <cellStyle name="Normal 3 2 3 2 4 4 4" xfId="24823" xr:uid="{00000000-0005-0000-0000-00004B610000}"/>
    <cellStyle name="Normal 3 2 3 2 4 4 4 2" xfId="24824" xr:uid="{00000000-0005-0000-0000-00004C610000}"/>
    <cellStyle name="Normal 3 2 3 2 4 4 5" xfId="24825" xr:uid="{00000000-0005-0000-0000-00004D610000}"/>
    <cellStyle name="Normal 3 2 3 2 4 4 6" xfId="24826" xr:uid="{00000000-0005-0000-0000-00004E610000}"/>
    <cellStyle name="Normal 3 2 3 2 4 4 7" xfId="24827" xr:uid="{00000000-0005-0000-0000-00004F610000}"/>
    <cellStyle name="Normal 3 2 3 2 4 5" xfId="24828" xr:uid="{00000000-0005-0000-0000-000050610000}"/>
    <cellStyle name="Normal 3 2 3 2 4 5 2" xfId="24829" xr:uid="{00000000-0005-0000-0000-000051610000}"/>
    <cellStyle name="Normal 3 2 3 2 4 5 2 2" xfId="24830" xr:uid="{00000000-0005-0000-0000-000052610000}"/>
    <cellStyle name="Normal 3 2 3 2 4 5 2 3" xfId="24831" xr:uid="{00000000-0005-0000-0000-000053610000}"/>
    <cellStyle name="Normal 3 2 3 2 4 5 3" xfId="24832" xr:uid="{00000000-0005-0000-0000-000054610000}"/>
    <cellStyle name="Normal 3 2 3 2 4 5 3 2" xfId="24833" xr:uid="{00000000-0005-0000-0000-000055610000}"/>
    <cellStyle name="Normal 3 2 3 2 4 5 4" xfId="24834" xr:uid="{00000000-0005-0000-0000-000056610000}"/>
    <cellStyle name="Normal 3 2 3 2 4 5 5" xfId="24835" xr:uid="{00000000-0005-0000-0000-000057610000}"/>
    <cellStyle name="Normal 3 2 3 2 4 5 6" xfId="24836" xr:uid="{00000000-0005-0000-0000-000058610000}"/>
    <cellStyle name="Normal 3 2 3 2 4 6" xfId="24837" xr:uid="{00000000-0005-0000-0000-000059610000}"/>
    <cellStyle name="Normal 3 2 3 2 4 6 2" xfId="24838" xr:uid="{00000000-0005-0000-0000-00005A610000}"/>
    <cellStyle name="Normal 3 2 3 2 4 6 2 2" xfId="24839" xr:uid="{00000000-0005-0000-0000-00005B610000}"/>
    <cellStyle name="Normal 3 2 3 2 4 6 3" xfId="24840" xr:uid="{00000000-0005-0000-0000-00005C610000}"/>
    <cellStyle name="Normal 3 2 3 2 4 7" xfId="24841" xr:uid="{00000000-0005-0000-0000-00005D610000}"/>
    <cellStyle name="Normal 3 2 3 2 4 7 2" xfId="24842" xr:uid="{00000000-0005-0000-0000-00005E610000}"/>
    <cellStyle name="Normal 3 2 3 2 4 7 3" xfId="24843" xr:uid="{00000000-0005-0000-0000-00005F610000}"/>
    <cellStyle name="Normal 3 2 3 2 4 8" xfId="24844" xr:uid="{00000000-0005-0000-0000-000060610000}"/>
    <cellStyle name="Normal 3 2 3 2 4 8 2" xfId="24845" xr:uid="{00000000-0005-0000-0000-000061610000}"/>
    <cellStyle name="Normal 3 2 3 2 4 9" xfId="24846" xr:uid="{00000000-0005-0000-0000-000062610000}"/>
    <cellStyle name="Normal 3 2 3 2 5" xfId="24847" xr:uid="{00000000-0005-0000-0000-000063610000}"/>
    <cellStyle name="Normal 3 2 3 2 5 2" xfId="24848" xr:uid="{00000000-0005-0000-0000-000064610000}"/>
    <cellStyle name="Normal 3 2 3 2 5 2 2" xfId="24849" xr:uid="{00000000-0005-0000-0000-000065610000}"/>
    <cellStyle name="Normal 3 2 3 2 5 2 2 2" xfId="24850" xr:uid="{00000000-0005-0000-0000-000066610000}"/>
    <cellStyle name="Normal 3 2 3 2 5 2 2 3" xfId="24851" xr:uid="{00000000-0005-0000-0000-000067610000}"/>
    <cellStyle name="Normal 3 2 3 2 5 2 2 4" xfId="24852" xr:uid="{00000000-0005-0000-0000-000068610000}"/>
    <cellStyle name="Normal 3 2 3 2 5 2 3" xfId="24853" xr:uid="{00000000-0005-0000-0000-000069610000}"/>
    <cellStyle name="Normal 3 2 3 2 5 2 3 2" xfId="24854" xr:uid="{00000000-0005-0000-0000-00006A610000}"/>
    <cellStyle name="Normal 3 2 3 2 5 2 4" xfId="24855" xr:uid="{00000000-0005-0000-0000-00006B610000}"/>
    <cellStyle name="Normal 3 2 3 2 5 2 4 2" xfId="24856" xr:uid="{00000000-0005-0000-0000-00006C610000}"/>
    <cellStyle name="Normal 3 2 3 2 5 2 5" xfId="24857" xr:uid="{00000000-0005-0000-0000-00006D610000}"/>
    <cellStyle name="Normal 3 2 3 2 5 2 6" xfId="24858" xr:uid="{00000000-0005-0000-0000-00006E610000}"/>
    <cellStyle name="Normal 3 2 3 2 5 3" xfId="24859" xr:uid="{00000000-0005-0000-0000-00006F610000}"/>
    <cellStyle name="Normal 3 2 3 2 5 3 2" xfId="24860" xr:uid="{00000000-0005-0000-0000-000070610000}"/>
    <cellStyle name="Normal 3 2 3 2 5 3 2 2" xfId="24861" xr:uid="{00000000-0005-0000-0000-000071610000}"/>
    <cellStyle name="Normal 3 2 3 2 5 3 2 3" xfId="24862" xr:uid="{00000000-0005-0000-0000-000072610000}"/>
    <cellStyle name="Normal 3 2 3 2 5 3 3" xfId="24863" xr:uid="{00000000-0005-0000-0000-000073610000}"/>
    <cellStyle name="Normal 3 2 3 2 5 3 3 2" xfId="24864" xr:uid="{00000000-0005-0000-0000-000074610000}"/>
    <cellStyle name="Normal 3 2 3 2 5 3 4" xfId="24865" xr:uid="{00000000-0005-0000-0000-000075610000}"/>
    <cellStyle name="Normal 3 2 3 2 5 3 5" xfId="24866" xr:uid="{00000000-0005-0000-0000-000076610000}"/>
    <cellStyle name="Normal 3 2 3 2 5 4" xfId="24867" xr:uid="{00000000-0005-0000-0000-000077610000}"/>
    <cellStyle name="Normal 3 2 3 2 5 4 2" xfId="24868" xr:uid="{00000000-0005-0000-0000-000078610000}"/>
    <cellStyle name="Normal 3 2 3 2 5 4 2 2" xfId="24869" xr:uid="{00000000-0005-0000-0000-000079610000}"/>
    <cellStyle name="Normal 3 2 3 2 5 4 3" xfId="24870" xr:uid="{00000000-0005-0000-0000-00007A610000}"/>
    <cellStyle name="Normal 3 2 3 2 5 4 4" xfId="24871" xr:uid="{00000000-0005-0000-0000-00007B610000}"/>
    <cellStyle name="Normal 3 2 3 2 5 5" xfId="24872" xr:uid="{00000000-0005-0000-0000-00007C610000}"/>
    <cellStyle name="Normal 3 2 3 2 5 5 2" xfId="24873" xr:uid="{00000000-0005-0000-0000-00007D610000}"/>
    <cellStyle name="Normal 3 2 3 2 5 5 3" xfId="24874" xr:uid="{00000000-0005-0000-0000-00007E610000}"/>
    <cellStyle name="Normal 3 2 3 2 5 6" xfId="24875" xr:uid="{00000000-0005-0000-0000-00007F610000}"/>
    <cellStyle name="Normal 3 2 3 2 5 6 2" xfId="24876" xr:uid="{00000000-0005-0000-0000-000080610000}"/>
    <cellStyle name="Normal 3 2 3 2 5 6 3" xfId="24877" xr:uid="{00000000-0005-0000-0000-000081610000}"/>
    <cellStyle name="Normal 3 2 3 2 5 7" xfId="24878" xr:uid="{00000000-0005-0000-0000-000082610000}"/>
    <cellStyle name="Normal 3 2 3 2 5 8" xfId="24879" xr:uid="{00000000-0005-0000-0000-000083610000}"/>
    <cellStyle name="Normal 3 2 3 2 6" xfId="24880" xr:uid="{00000000-0005-0000-0000-000084610000}"/>
    <cellStyle name="Normal 3 2 3 2 6 2" xfId="24881" xr:uid="{00000000-0005-0000-0000-000085610000}"/>
    <cellStyle name="Normal 3 2 3 2 6 2 2" xfId="24882" xr:uid="{00000000-0005-0000-0000-000086610000}"/>
    <cellStyle name="Normal 3 2 3 2 6 2 2 2" xfId="24883" xr:uid="{00000000-0005-0000-0000-000087610000}"/>
    <cellStyle name="Normal 3 2 3 2 6 2 2 3" xfId="24884" xr:uid="{00000000-0005-0000-0000-000088610000}"/>
    <cellStyle name="Normal 3 2 3 2 6 2 3" xfId="24885" xr:uid="{00000000-0005-0000-0000-000089610000}"/>
    <cellStyle name="Normal 3 2 3 2 6 2 3 2" xfId="24886" xr:uid="{00000000-0005-0000-0000-00008A610000}"/>
    <cellStyle name="Normal 3 2 3 2 6 2 4" xfId="24887" xr:uid="{00000000-0005-0000-0000-00008B610000}"/>
    <cellStyle name="Normal 3 2 3 2 6 2 5" xfId="24888" xr:uid="{00000000-0005-0000-0000-00008C610000}"/>
    <cellStyle name="Normal 3 2 3 2 6 3" xfId="24889" xr:uid="{00000000-0005-0000-0000-00008D610000}"/>
    <cellStyle name="Normal 3 2 3 2 6 3 2" xfId="24890" xr:uid="{00000000-0005-0000-0000-00008E610000}"/>
    <cellStyle name="Normal 3 2 3 2 6 3 2 2" xfId="24891" xr:uid="{00000000-0005-0000-0000-00008F610000}"/>
    <cellStyle name="Normal 3 2 3 2 6 3 3" xfId="24892" xr:uid="{00000000-0005-0000-0000-000090610000}"/>
    <cellStyle name="Normal 3 2 3 2 6 3 4" xfId="24893" xr:uid="{00000000-0005-0000-0000-000091610000}"/>
    <cellStyle name="Normal 3 2 3 2 6 4" xfId="24894" xr:uid="{00000000-0005-0000-0000-000092610000}"/>
    <cellStyle name="Normal 3 2 3 2 6 4 2" xfId="24895" xr:uid="{00000000-0005-0000-0000-000093610000}"/>
    <cellStyle name="Normal 3 2 3 2 6 4 2 2" xfId="24896" xr:uid="{00000000-0005-0000-0000-000094610000}"/>
    <cellStyle name="Normal 3 2 3 2 6 4 3" xfId="24897" xr:uid="{00000000-0005-0000-0000-000095610000}"/>
    <cellStyle name="Normal 3 2 3 2 6 5" xfId="24898" xr:uid="{00000000-0005-0000-0000-000096610000}"/>
    <cellStyle name="Normal 3 2 3 2 6 5 2" xfId="24899" xr:uid="{00000000-0005-0000-0000-000097610000}"/>
    <cellStyle name="Normal 3 2 3 2 6 5 3" xfId="24900" xr:uid="{00000000-0005-0000-0000-000098610000}"/>
    <cellStyle name="Normal 3 2 3 2 6 6" xfId="24901" xr:uid="{00000000-0005-0000-0000-000099610000}"/>
    <cellStyle name="Normal 3 2 3 2 6 6 2" xfId="24902" xr:uid="{00000000-0005-0000-0000-00009A610000}"/>
    <cellStyle name="Normal 3 2 3 2 6 7" xfId="24903" xr:uid="{00000000-0005-0000-0000-00009B610000}"/>
    <cellStyle name="Normal 3 2 3 2 7" xfId="24904" xr:uid="{00000000-0005-0000-0000-00009C610000}"/>
    <cellStyle name="Normal 3 2 3 2 7 2" xfId="24905" xr:uid="{00000000-0005-0000-0000-00009D610000}"/>
    <cellStyle name="Normal 3 2 3 2 7 2 2" xfId="24906" xr:uid="{00000000-0005-0000-0000-00009E610000}"/>
    <cellStyle name="Normal 3 2 3 2 7 2 2 2" xfId="24907" xr:uid="{00000000-0005-0000-0000-00009F610000}"/>
    <cellStyle name="Normal 3 2 3 2 7 2 3" xfId="24908" xr:uid="{00000000-0005-0000-0000-0000A0610000}"/>
    <cellStyle name="Normal 3 2 3 2 7 3" xfId="24909" xr:uid="{00000000-0005-0000-0000-0000A1610000}"/>
    <cellStyle name="Normal 3 2 3 2 7 3 2" xfId="24910" xr:uid="{00000000-0005-0000-0000-0000A2610000}"/>
    <cellStyle name="Normal 3 2 3 2 7 3 2 2" xfId="24911" xr:uid="{00000000-0005-0000-0000-0000A3610000}"/>
    <cellStyle name="Normal 3 2 3 2 7 3 3" xfId="24912" xr:uid="{00000000-0005-0000-0000-0000A4610000}"/>
    <cellStyle name="Normal 3 2 3 2 7 4" xfId="24913" xr:uid="{00000000-0005-0000-0000-0000A5610000}"/>
    <cellStyle name="Normal 3 2 3 2 7 4 2" xfId="24914" xr:uid="{00000000-0005-0000-0000-0000A6610000}"/>
    <cellStyle name="Normal 3 2 3 2 7 4 3" xfId="24915" xr:uid="{00000000-0005-0000-0000-0000A7610000}"/>
    <cellStyle name="Normal 3 2 3 2 7 5" xfId="24916" xr:uid="{00000000-0005-0000-0000-0000A8610000}"/>
    <cellStyle name="Normal 3 2 3 2 7 6" xfId="24917" xr:uid="{00000000-0005-0000-0000-0000A9610000}"/>
    <cellStyle name="Normal 3 2 3 2 7 7" xfId="24918" xr:uid="{00000000-0005-0000-0000-0000AA610000}"/>
    <cellStyle name="Normal 3 2 3 2 8" xfId="24919" xr:uid="{00000000-0005-0000-0000-0000AB610000}"/>
    <cellStyle name="Normal 3 2 3 2 8 2" xfId="24920" xr:uid="{00000000-0005-0000-0000-0000AC610000}"/>
    <cellStyle name="Normal 3 2 3 2 8 2 2" xfId="24921" xr:uid="{00000000-0005-0000-0000-0000AD610000}"/>
    <cellStyle name="Normal 3 2 3 2 8 2 2 2" xfId="24922" xr:uid="{00000000-0005-0000-0000-0000AE610000}"/>
    <cellStyle name="Normal 3 2 3 2 8 2 3" xfId="24923" xr:uid="{00000000-0005-0000-0000-0000AF610000}"/>
    <cellStyle name="Normal 3 2 3 2 8 3" xfId="24924" xr:uid="{00000000-0005-0000-0000-0000B0610000}"/>
    <cellStyle name="Normal 3 2 3 2 8 3 2" xfId="24925" xr:uid="{00000000-0005-0000-0000-0000B1610000}"/>
    <cellStyle name="Normal 3 2 3 2 8 3 2 2" xfId="24926" xr:uid="{00000000-0005-0000-0000-0000B2610000}"/>
    <cellStyle name="Normal 3 2 3 2 8 3 3" xfId="24927" xr:uid="{00000000-0005-0000-0000-0000B3610000}"/>
    <cellStyle name="Normal 3 2 3 2 8 4" xfId="24928" xr:uid="{00000000-0005-0000-0000-0000B4610000}"/>
    <cellStyle name="Normal 3 2 3 2 8 4 2" xfId="24929" xr:uid="{00000000-0005-0000-0000-0000B5610000}"/>
    <cellStyle name="Normal 3 2 3 2 8 5" xfId="24930" xr:uid="{00000000-0005-0000-0000-0000B6610000}"/>
    <cellStyle name="Normal 3 2 3 2 8 6" xfId="24931" xr:uid="{00000000-0005-0000-0000-0000B7610000}"/>
    <cellStyle name="Normal 3 2 3 2 9" xfId="24932" xr:uid="{00000000-0005-0000-0000-0000B8610000}"/>
    <cellStyle name="Normal 3 2 3 2 9 2" xfId="24933" xr:uid="{00000000-0005-0000-0000-0000B9610000}"/>
    <cellStyle name="Normal 3 2 3 2 9 2 2" xfId="24934" xr:uid="{00000000-0005-0000-0000-0000BA610000}"/>
    <cellStyle name="Normal 3 2 3 2 9 3" xfId="24935" xr:uid="{00000000-0005-0000-0000-0000BB610000}"/>
    <cellStyle name="Normal 3 2 3 2 9 4" xfId="24936" xr:uid="{00000000-0005-0000-0000-0000BC610000}"/>
    <cellStyle name="Normal 3 2 3 3" xfId="24937" xr:uid="{00000000-0005-0000-0000-0000BD610000}"/>
    <cellStyle name="Normal 3 2 3 3 10" xfId="24938" xr:uid="{00000000-0005-0000-0000-0000BE610000}"/>
    <cellStyle name="Normal 3 2 3 3 10 2" xfId="24939" xr:uid="{00000000-0005-0000-0000-0000BF610000}"/>
    <cellStyle name="Normal 3 2 3 3 10 2 2" xfId="24940" xr:uid="{00000000-0005-0000-0000-0000C0610000}"/>
    <cellStyle name="Normal 3 2 3 3 10 3" xfId="24941" xr:uid="{00000000-0005-0000-0000-0000C1610000}"/>
    <cellStyle name="Normal 3 2 3 3 11" xfId="24942" xr:uid="{00000000-0005-0000-0000-0000C2610000}"/>
    <cellStyle name="Normal 3 2 3 3 11 2" xfId="24943" xr:uid="{00000000-0005-0000-0000-0000C3610000}"/>
    <cellStyle name="Normal 3 2 3 3 11 3" xfId="24944" xr:uid="{00000000-0005-0000-0000-0000C4610000}"/>
    <cellStyle name="Normal 3 2 3 3 12" xfId="24945" xr:uid="{00000000-0005-0000-0000-0000C5610000}"/>
    <cellStyle name="Normal 3 2 3 3 13" xfId="24946" xr:uid="{00000000-0005-0000-0000-0000C6610000}"/>
    <cellStyle name="Normal 3 2 3 3 14" xfId="24947" xr:uid="{00000000-0005-0000-0000-0000C7610000}"/>
    <cellStyle name="Normal 3 2 3 3 2" xfId="24948" xr:uid="{00000000-0005-0000-0000-0000C8610000}"/>
    <cellStyle name="Normal 3 2 3 3 2 10" xfId="24949" xr:uid="{00000000-0005-0000-0000-0000C9610000}"/>
    <cellStyle name="Normal 3 2 3 3 2 11" xfId="24950" xr:uid="{00000000-0005-0000-0000-0000CA610000}"/>
    <cellStyle name="Normal 3 2 3 3 2 12" xfId="24951" xr:uid="{00000000-0005-0000-0000-0000CB610000}"/>
    <cellStyle name="Normal 3 2 3 3 2 2" xfId="24952" xr:uid="{00000000-0005-0000-0000-0000CC610000}"/>
    <cellStyle name="Normal 3 2 3 3 2 2 2" xfId="24953" xr:uid="{00000000-0005-0000-0000-0000CD610000}"/>
    <cellStyle name="Normal 3 2 3 3 2 2 2 2" xfId="24954" xr:uid="{00000000-0005-0000-0000-0000CE610000}"/>
    <cellStyle name="Normal 3 2 3 3 2 2 2 2 2" xfId="24955" xr:uid="{00000000-0005-0000-0000-0000CF610000}"/>
    <cellStyle name="Normal 3 2 3 3 2 2 2 2 3" xfId="24956" xr:uid="{00000000-0005-0000-0000-0000D0610000}"/>
    <cellStyle name="Normal 3 2 3 3 2 2 2 2 4" xfId="24957" xr:uid="{00000000-0005-0000-0000-0000D1610000}"/>
    <cellStyle name="Normal 3 2 3 3 2 2 2 3" xfId="24958" xr:uid="{00000000-0005-0000-0000-0000D2610000}"/>
    <cellStyle name="Normal 3 2 3 3 2 2 2 3 2" xfId="24959" xr:uid="{00000000-0005-0000-0000-0000D3610000}"/>
    <cellStyle name="Normal 3 2 3 3 2 2 2 4" xfId="24960" xr:uid="{00000000-0005-0000-0000-0000D4610000}"/>
    <cellStyle name="Normal 3 2 3 3 2 2 2 4 2" xfId="24961" xr:uid="{00000000-0005-0000-0000-0000D5610000}"/>
    <cellStyle name="Normal 3 2 3 3 2 2 2 5" xfId="24962" xr:uid="{00000000-0005-0000-0000-0000D6610000}"/>
    <cellStyle name="Normal 3 2 3 3 2 2 2 6" xfId="24963" xr:uid="{00000000-0005-0000-0000-0000D7610000}"/>
    <cellStyle name="Normal 3 2 3 3 2 2 3" xfId="24964" xr:uid="{00000000-0005-0000-0000-0000D8610000}"/>
    <cellStyle name="Normal 3 2 3 3 2 2 3 2" xfId="24965" xr:uid="{00000000-0005-0000-0000-0000D9610000}"/>
    <cellStyle name="Normal 3 2 3 3 2 2 3 2 2" xfId="24966" xr:uid="{00000000-0005-0000-0000-0000DA610000}"/>
    <cellStyle name="Normal 3 2 3 3 2 2 3 2 3" xfId="24967" xr:uid="{00000000-0005-0000-0000-0000DB610000}"/>
    <cellStyle name="Normal 3 2 3 3 2 2 3 3" xfId="24968" xr:uid="{00000000-0005-0000-0000-0000DC610000}"/>
    <cellStyle name="Normal 3 2 3 3 2 2 3 3 2" xfId="24969" xr:uid="{00000000-0005-0000-0000-0000DD610000}"/>
    <cellStyle name="Normal 3 2 3 3 2 2 3 4" xfId="24970" xr:uid="{00000000-0005-0000-0000-0000DE610000}"/>
    <cellStyle name="Normal 3 2 3 3 2 2 3 5" xfId="24971" xr:uid="{00000000-0005-0000-0000-0000DF610000}"/>
    <cellStyle name="Normal 3 2 3 3 2 2 4" xfId="24972" xr:uid="{00000000-0005-0000-0000-0000E0610000}"/>
    <cellStyle name="Normal 3 2 3 3 2 2 4 2" xfId="24973" xr:uid="{00000000-0005-0000-0000-0000E1610000}"/>
    <cellStyle name="Normal 3 2 3 3 2 2 4 2 2" xfId="24974" xr:uid="{00000000-0005-0000-0000-0000E2610000}"/>
    <cellStyle name="Normal 3 2 3 3 2 2 4 3" xfId="24975" xr:uid="{00000000-0005-0000-0000-0000E3610000}"/>
    <cellStyle name="Normal 3 2 3 3 2 2 4 4" xfId="24976" xr:uid="{00000000-0005-0000-0000-0000E4610000}"/>
    <cellStyle name="Normal 3 2 3 3 2 2 5" xfId="24977" xr:uid="{00000000-0005-0000-0000-0000E5610000}"/>
    <cellStyle name="Normal 3 2 3 3 2 2 5 2" xfId="24978" xr:uid="{00000000-0005-0000-0000-0000E6610000}"/>
    <cellStyle name="Normal 3 2 3 3 2 2 5 3" xfId="24979" xr:uid="{00000000-0005-0000-0000-0000E7610000}"/>
    <cellStyle name="Normal 3 2 3 3 2 2 6" xfId="24980" xr:uid="{00000000-0005-0000-0000-0000E8610000}"/>
    <cellStyle name="Normal 3 2 3 3 2 2 6 2" xfId="24981" xr:uid="{00000000-0005-0000-0000-0000E9610000}"/>
    <cellStyle name="Normal 3 2 3 3 2 2 6 3" xfId="24982" xr:uid="{00000000-0005-0000-0000-0000EA610000}"/>
    <cellStyle name="Normal 3 2 3 3 2 2 7" xfId="24983" xr:uid="{00000000-0005-0000-0000-0000EB610000}"/>
    <cellStyle name="Normal 3 2 3 3 2 2 8" xfId="24984" xr:uid="{00000000-0005-0000-0000-0000EC610000}"/>
    <cellStyle name="Normal 3 2 3 3 2 3" xfId="24985" xr:uid="{00000000-0005-0000-0000-0000ED610000}"/>
    <cellStyle name="Normal 3 2 3 3 2 3 2" xfId="24986" xr:uid="{00000000-0005-0000-0000-0000EE610000}"/>
    <cellStyle name="Normal 3 2 3 3 2 3 2 2" xfId="24987" xr:uid="{00000000-0005-0000-0000-0000EF610000}"/>
    <cellStyle name="Normal 3 2 3 3 2 3 2 2 2" xfId="24988" xr:uid="{00000000-0005-0000-0000-0000F0610000}"/>
    <cellStyle name="Normal 3 2 3 3 2 3 2 3" xfId="24989" xr:uid="{00000000-0005-0000-0000-0000F1610000}"/>
    <cellStyle name="Normal 3 2 3 3 2 3 2 4" xfId="24990" xr:uid="{00000000-0005-0000-0000-0000F2610000}"/>
    <cellStyle name="Normal 3 2 3 3 2 3 3" xfId="24991" xr:uid="{00000000-0005-0000-0000-0000F3610000}"/>
    <cellStyle name="Normal 3 2 3 3 2 3 3 2" xfId="24992" xr:uid="{00000000-0005-0000-0000-0000F4610000}"/>
    <cellStyle name="Normal 3 2 3 3 2 3 3 2 2" xfId="24993" xr:uid="{00000000-0005-0000-0000-0000F5610000}"/>
    <cellStyle name="Normal 3 2 3 3 2 3 3 3" xfId="24994" xr:uid="{00000000-0005-0000-0000-0000F6610000}"/>
    <cellStyle name="Normal 3 2 3 3 2 3 4" xfId="24995" xr:uid="{00000000-0005-0000-0000-0000F7610000}"/>
    <cellStyle name="Normal 3 2 3 3 2 3 4 2" xfId="24996" xr:uid="{00000000-0005-0000-0000-0000F8610000}"/>
    <cellStyle name="Normal 3 2 3 3 2 3 4 2 2" xfId="24997" xr:uid="{00000000-0005-0000-0000-0000F9610000}"/>
    <cellStyle name="Normal 3 2 3 3 2 3 4 3" xfId="24998" xr:uid="{00000000-0005-0000-0000-0000FA610000}"/>
    <cellStyle name="Normal 3 2 3 3 2 3 5" xfId="24999" xr:uid="{00000000-0005-0000-0000-0000FB610000}"/>
    <cellStyle name="Normal 3 2 3 3 2 3 5 2" xfId="25000" xr:uid="{00000000-0005-0000-0000-0000FC610000}"/>
    <cellStyle name="Normal 3 2 3 3 2 3 6" xfId="25001" xr:uid="{00000000-0005-0000-0000-0000FD610000}"/>
    <cellStyle name="Normal 3 2 3 3 2 3 7" xfId="25002" xr:uid="{00000000-0005-0000-0000-0000FE610000}"/>
    <cellStyle name="Normal 3 2 3 3 2 4" xfId="25003" xr:uid="{00000000-0005-0000-0000-0000FF610000}"/>
    <cellStyle name="Normal 3 2 3 3 2 4 2" xfId="25004" xr:uid="{00000000-0005-0000-0000-000000620000}"/>
    <cellStyle name="Normal 3 2 3 3 2 4 2 2" xfId="25005" xr:uid="{00000000-0005-0000-0000-000001620000}"/>
    <cellStyle name="Normal 3 2 3 3 2 4 2 2 2" xfId="25006" xr:uid="{00000000-0005-0000-0000-000002620000}"/>
    <cellStyle name="Normal 3 2 3 3 2 4 2 3" xfId="25007" xr:uid="{00000000-0005-0000-0000-000003620000}"/>
    <cellStyle name="Normal 3 2 3 3 2 4 3" xfId="25008" xr:uid="{00000000-0005-0000-0000-000004620000}"/>
    <cellStyle name="Normal 3 2 3 3 2 4 3 2" xfId="25009" xr:uid="{00000000-0005-0000-0000-000005620000}"/>
    <cellStyle name="Normal 3 2 3 3 2 4 3 2 2" xfId="25010" xr:uid="{00000000-0005-0000-0000-000006620000}"/>
    <cellStyle name="Normal 3 2 3 3 2 4 3 3" xfId="25011" xr:uid="{00000000-0005-0000-0000-000007620000}"/>
    <cellStyle name="Normal 3 2 3 3 2 4 4" xfId="25012" xr:uid="{00000000-0005-0000-0000-000008620000}"/>
    <cellStyle name="Normal 3 2 3 3 2 4 4 2" xfId="25013" xr:uid="{00000000-0005-0000-0000-000009620000}"/>
    <cellStyle name="Normal 3 2 3 3 2 4 4 3" xfId="25014" xr:uid="{00000000-0005-0000-0000-00000A620000}"/>
    <cellStyle name="Normal 3 2 3 3 2 4 5" xfId="25015" xr:uid="{00000000-0005-0000-0000-00000B620000}"/>
    <cellStyle name="Normal 3 2 3 3 2 4 6" xfId="25016" xr:uid="{00000000-0005-0000-0000-00000C620000}"/>
    <cellStyle name="Normal 3 2 3 3 2 4 7" xfId="25017" xr:uid="{00000000-0005-0000-0000-00000D620000}"/>
    <cellStyle name="Normal 3 2 3 3 2 5" xfId="25018" xr:uid="{00000000-0005-0000-0000-00000E620000}"/>
    <cellStyle name="Normal 3 2 3 3 2 5 2" xfId="25019" xr:uid="{00000000-0005-0000-0000-00000F620000}"/>
    <cellStyle name="Normal 3 2 3 3 2 5 2 2" xfId="25020" xr:uid="{00000000-0005-0000-0000-000010620000}"/>
    <cellStyle name="Normal 3 2 3 3 2 5 2 3" xfId="25021" xr:uid="{00000000-0005-0000-0000-000011620000}"/>
    <cellStyle name="Normal 3 2 3 3 2 5 3" xfId="25022" xr:uid="{00000000-0005-0000-0000-000012620000}"/>
    <cellStyle name="Normal 3 2 3 3 2 5 3 2" xfId="25023" xr:uid="{00000000-0005-0000-0000-000013620000}"/>
    <cellStyle name="Normal 3 2 3 3 2 5 3 3" xfId="25024" xr:uid="{00000000-0005-0000-0000-000014620000}"/>
    <cellStyle name="Normal 3 2 3 3 2 5 4" xfId="25025" xr:uid="{00000000-0005-0000-0000-000015620000}"/>
    <cellStyle name="Normal 3 2 3 3 2 5 4 2" xfId="25026" xr:uid="{00000000-0005-0000-0000-000016620000}"/>
    <cellStyle name="Normal 3 2 3 3 2 5 5" xfId="25027" xr:uid="{00000000-0005-0000-0000-000017620000}"/>
    <cellStyle name="Normal 3 2 3 3 2 5 6" xfId="25028" xr:uid="{00000000-0005-0000-0000-000018620000}"/>
    <cellStyle name="Normal 3 2 3 3 2 5 7" xfId="25029" xr:uid="{00000000-0005-0000-0000-000019620000}"/>
    <cellStyle name="Normal 3 2 3 3 2 6" xfId="25030" xr:uid="{00000000-0005-0000-0000-00001A620000}"/>
    <cellStyle name="Normal 3 2 3 3 2 6 2" xfId="25031" xr:uid="{00000000-0005-0000-0000-00001B620000}"/>
    <cellStyle name="Normal 3 2 3 3 2 6 2 2" xfId="25032" xr:uid="{00000000-0005-0000-0000-00001C620000}"/>
    <cellStyle name="Normal 3 2 3 3 2 6 2 3" xfId="25033" xr:uid="{00000000-0005-0000-0000-00001D620000}"/>
    <cellStyle name="Normal 3 2 3 3 2 6 3" xfId="25034" xr:uid="{00000000-0005-0000-0000-00001E620000}"/>
    <cellStyle name="Normal 3 2 3 3 2 6 3 2" xfId="25035" xr:uid="{00000000-0005-0000-0000-00001F620000}"/>
    <cellStyle name="Normal 3 2 3 3 2 6 4" xfId="25036" xr:uid="{00000000-0005-0000-0000-000020620000}"/>
    <cellStyle name="Normal 3 2 3 3 2 6 5" xfId="25037" xr:uid="{00000000-0005-0000-0000-000021620000}"/>
    <cellStyle name="Normal 3 2 3 3 2 6 6" xfId="25038" xr:uid="{00000000-0005-0000-0000-000022620000}"/>
    <cellStyle name="Normal 3 2 3 3 2 7" xfId="25039" xr:uid="{00000000-0005-0000-0000-000023620000}"/>
    <cellStyle name="Normal 3 2 3 3 2 7 2" xfId="25040" xr:uid="{00000000-0005-0000-0000-000024620000}"/>
    <cellStyle name="Normal 3 2 3 3 2 7 2 2" xfId="25041" xr:uid="{00000000-0005-0000-0000-000025620000}"/>
    <cellStyle name="Normal 3 2 3 3 2 7 3" xfId="25042" xr:uid="{00000000-0005-0000-0000-000026620000}"/>
    <cellStyle name="Normal 3 2 3 3 2 8" xfId="25043" xr:uid="{00000000-0005-0000-0000-000027620000}"/>
    <cellStyle name="Normal 3 2 3 3 2 8 2" xfId="25044" xr:uid="{00000000-0005-0000-0000-000028620000}"/>
    <cellStyle name="Normal 3 2 3 3 2 8 3" xfId="25045" xr:uid="{00000000-0005-0000-0000-000029620000}"/>
    <cellStyle name="Normal 3 2 3 3 2 9" xfId="25046" xr:uid="{00000000-0005-0000-0000-00002A620000}"/>
    <cellStyle name="Normal 3 2 3 3 2 9 2" xfId="25047" xr:uid="{00000000-0005-0000-0000-00002B620000}"/>
    <cellStyle name="Normal 3 2 3 3 3" xfId="25048" xr:uid="{00000000-0005-0000-0000-00002C620000}"/>
    <cellStyle name="Normal 3 2 3 3 3 10" xfId="25049" xr:uid="{00000000-0005-0000-0000-00002D620000}"/>
    <cellStyle name="Normal 3 2 3 3 3 11" xfId="25050" xr:uid="{00000000-0005-0000-0000-00002E620000}"/>
    <cellStyle name="Normal 3 2 3 3 3 2" xfId="25051" xr:uid="{00000000-0005-0000-0000-00002F620000}"/>
    <cellStyle name="Normal 3 2 3 3 3 2 2" xfId="25052" xr:uid="{00000000-0005-0000-0000-000030620000}"/>
    <cellStyle name="Normal 3 2 3 3 3 2 2 2" xfId="25053" xr:uid="{00000000-0005-0000-0000-000031620000}"/>
    <cellStyle name="Normal 3 2 3 3 3 2 2 2 2" xfId="25054" xr:uid="{00000000-0005-0000-0000-000032620000}"/>
    <cellStyle name="Normal 3 2 3 3 3 2 2 3" xfId="25055" xr:uid="{00000000-0005-0000-0000-000033620000}"/>
    <cellStyle name="Normal 3 2 3 3 3 2 2 4" xfId="25056" xr:uid="{00000000-0005-0000-0000-000034620000}"/>
    <cellStyle name="Normal 3 2 3 3 3 2 3" xfId="25057" xr:uid="{00000000-0005-0000-0000-000035620000}"/>
    <cellStyle name="Normal 3 2 3 3 3 2 3 2" xfId="25058" xr:uid="{00000000-0005-0000-0000-000036620000}"/>
    <cellStyle name="Normal 3 2 3 3 3 2 3 2 2" xfId="25059" xr:uid="{00000000-0005-0000-0000-000037620000}"/>
    <cellStyle name="Normal 3 2 3 3 3 2 3 3" xfId="25060" xr:uid="{00000000-0005-0000-0000-000038620000}"/>
    <cellStyle name="Normal 3 2 3 3 3 2 4" xfId="25061" xr:uid="{00000000-0005-0000-0000-000039620000}"/>
    <cellStyle name="Normal 3 2 3 3 3 2 4 2" xfId="25062" xr:uid="{00000000-0005-0000-0000-00003A620000}"/>
    <cellStyle name="Normal 3 2 3 3 3 2 4 2 2" xfId="25063" xr:uid="{00000000-0005-0000-0000-00003B620000}"/>
    <cellStyle name="Normal 3 2 3 3 3 2 4 3" xfId="25064" xr:uid="{00000000-0005-0000-0000-00003C620000}"/>
    <cellStyle name="Normal 3 2 3 3 3 2 5" xfId="25065" xr:uid="{00000000-0005-0000-0000-00003D620000}"/>
    <cellStyle name="Normal 3 2 3 3 3 2 5 2" xfId="25066" xr:uid="{00000000-0005-0000-0000-00003E620000}"/>
    <cellStyle name="Normal 3 2 3 3 3 2 6" xfId="25067" xr:uid="{00000000-0005-0000-0000-00003F620000}"/>
    <cellStyle name="Normal 3 2 3 3 3 2 7" xfId="25068" xr:uid="{00000000-0005-0000-0000-000040620000}"/>
    <cellStyle name="Normal 3 2 3 3 3 3" xfId="25069" xr:uid="{00000000-0005-0000-0000-000041620000}"/>
    <cellStyle name="Normal 3 2 3 3 3 3 2" xfId="25070" xr:uid="{00000000-0005-0000-0000-000042620000}"/>
    <cellStyle name="Normal 3 2 3 3 3 3 2 2" xfId="25071" xr:uid="{00000000-0005-0000-0000-000043620000}"/>
    <cellStyle name="Normal 3 2 3 3 3 3 2 2 2" xfId="25072" xr:uid="{00000000-0005-0000-0000-000044620000}"/>
    <cellStyle name="Normal 3 2 3 3 3 3 2 3" xfId="25073" xr:uid="{00000000-0005-0000-0000-000045620000}"/>
    <cellStyle name="Normal 3 2 3 3 3 3 3" xfId="25074" xr:uid="{00000000-0005-0000-0000-000046620000}"/>
    <cellStyle name="Normal 3 2 3 3 3 3 3 2" xfId="25075" xr:uid="{00000000-0005-0000-0000-000047620000}"/>
    <cellStyle name="Normal 3 2 3 3 3 3 3 2 2" xfId="25076" xr:uid="{00000000-0005-0000-0000-000048620000}"/>
    <cellStyle name="Normal 3 2 3 3 3 3 3 3" xfId="25077" xr:uid="{00000000-0005-0000-0000-000049620000}"/>
    <cellStyle name="Normal 3 2 3 3 3 3 4" xfId="25078" xr:uid="{00000000-0005-0000-0000-00004A620000}"/>
    <cellStyle name="Normal 3 2 3 3 3 3 4 2" xfId="25079" xr:uid="{00000000-0005-0000-0000-00004B620000}"/>
    <cellStyle name="Normal 3 2 3 3 3 3 4 3" xfId="25080" xr:uid="{00000000-0005-0000-0000-00004C620000}"/>
    <cellStyle name="Normal 3 2 3 3 3 3 5" xfId="25081" xr:uid="{00000000-0005-0000-0000-00004D620000}"/>
    <cellStyle name="Normal 3 2 3 3 3 3 6" xfId="25082" xr:uid="{00000000-0005-0000-0000-00004E620000}"/>
    <cellStyle name="Normal 3 2 3 3 3 3 7" xfId="25083" xr:uid="{00000000-0005-0000-0000-00004F620000}"/>
    <cellStyle name="Normal 3 2 3 3 3 4" xfId="25084" xr:uid="{00000000-0005-0000-0000-000050620000}"/>
    <cellStyle name="Normal 3 2 3 3 3 4 2" xfId="25085" xr:uid="{00000000-0005-0000-0000-000051620000}"/>
    <cellStyle name="Normal 3 2 3 3 3 4 2 2" xfId="25086" xr:uid="{00000000-0005-0000-0000-000052620000}"/>
    <cellStyle name="Normal 3 2 3 3 3 4 2 3" xfId="25087" xr:uid="{00000000-0005-0000-0000-000053620000}"/>
    <cellStyle name="Normal 3 2 3 3 3 4 3" xfId="25088" xr:uid="{00000000-0005-0000-0000-000054620000}"/>
    <cellStyle name="Normal 3 2 3 3 3 4 3 2" xfId="25089" xr:uid="{00000000-0005-0000-0000-000055620000}"/>
    <cellStyle name="Normal 3 2 3 3 3 4 3 3" xfId="25090" xr:uid="{00000000-0005-0000-0000-000056620000}"/>
    <cellStyle name="Normal 3 2 3 3 3 4 4" xfId="25091" xr:uid="{00000000-0005-0000-0000-000057620000}"/>
    <cellStyle name="Normal 3 2 3 3 3 4 4 2" xfId="25092" xr:uid="{00000000-0005-0000-0000-000058620000}"/>
    <cellStyle name="Normal 3 2 3 3 3 4 5" xfId="25093" xr:uid="{00000000-0005-0000-0000-000059620000}"/>
    <cellStyle name="Normal 3 2 3 3 3 4 6" xfId="25094" xr:uid="{00000000-0005-0000-0000-00005A620000}"/>
    <cellStyle name="Normal 3 2 3 3 3 4 7" xfId="25095" xr:uid="{00000000-0005-0000-0000-00005B620000}"/>
    <cellStyle name="Normal 3 2 3 3 3 5" xfId="25096" xr:uid="{00000000-0005-0000-0000-00005C620000}"/>
    <cellStyle name="Normal 3 2 3 3 3 5 2" xfId="25097" xr:uid="{00000000-0005-0000-0000-00005D620000}"/>
    <cellStyle name="Normal 3 2 3 3 3 5 2 2" xfId="25098" xr:uid="{00000000-0005-0000-0000-00005E620000}"/>
    <cellStyle name="Normal 3 2 3 3 3 5 2 3" xfId="25099" xr:uid="{00000000-0005-0000-0000-00005F620000}"/>
    <cellStyle name="Normal 3 2 3 3 3 5 3" xfId="25100" xr:uid="{00000000-0005-0000-0000-000060620000}"/>
    <cellStyle name="Normal 3 2 3 3 3 5 3 2" xfId="25101" xr:uid="{00000000-0005-0000-0000-000061620000}"/>
    <cellStyle name="Normal 3 2 3 3 3 5 4" xfId="25102" xr:uid="{00000000-0005-0000-0000-000062620000}"/>
    <cellStyle name="Normal 3 2 3 3 3 5 5" xfId="25103" xr:uid="{00000000-0005-0000-0000-000063620000}"/>
    <cellStyle name="Normal 3 2 3 3 3 5 6" xfId="25104" xr:uid="{00000000-0005-0000-0000-000064620000}"/>
    <cellStyle name="Normal 3 2 3 3 3 6" xfId="25105" xr:uid="{00000000-0005-0000-0000-000065620000}"/>
    <cellStyle name="Normal 3 2 3 3 3 6 2" xfId="25106" xr:uid="{00000000-0005-0000-0000-000066620000}"/>
    <cellStyle name="Normal 3 2 3 3 3 6 2 2" xfId="25107" xr:uid="{00000000-0005-0000-0000-000067620000}"/>
    <cellStyle name="Normal 3 2 3 3 3 6 3" xfId="25108" xr:uid="{00000000-0005-0000-0000-000068620000}"/>
    <cellStyle name="Normal 3 2 3 3 3 7" xfId="25109" xr:uid="{00000000-0005-0000-0000-000069620000}"/>
    <cellStyle name="Normal 3 2 3 3 3 7 2" xfId="25110" xr:uid="{00000000-0005-0000-0000-00006A620000}"/>
    <cellStyle name="Normal 3 2 3 3 3 7 3" xfId="25111" xr:uid="{00000000-0005-0000-0000-00006B620000}"/>
    <cellStyle name="Normal 3 2 3 3 3 8" xfId="25112" xr:uid="{00000000-0005-0000-0000-00006C620000}"/>
    <cellStyle name="Normal 3 2 3 3 3 8 2" xfId="25113" xr:uid="{00000000-0005-0000-0000-00006D620000}"/>
    <cellStyle name="Normal 3 2 3 3 3 9" xfId="25114" xr:uid="{00000000-0005-0000-0000-00006E620000}"/>
    <cellStyle name="Normal 3 2 3 3 4" xfId="25115" xr:uid="{00000000-0005-0000-0000-00006F620000}"/>
    <cellStyle name="Normal 3 2 3 3 4 10" xfId="25116" xr:uid="{00000000-0005-0000-0000-000070620000}"/>
    <cellStyle name="Normal 3 2 3 3 4 11" xfId="25117" xr:uid="{00000000-0005-0000-0000-000071620000}"/>
    <cellStyle name="Normal 3 2 3 3 4 2" xfId="25118" xr:uid="{00000000-0005-0000-0000-000072620000}"/>
    <cellStyle name="Normal 3 2 3 3 4 2 2" xfId="25119" xr:uid="{00000000-0005-0000-0000-000073620000}"/>
    <cellStyle name="Normal 3 2 3 3 4 2 2 2" xfId="25120" xr:uid="{00000000-0005-0000-0000-000074620000}"/>
    <cellStyle name="Normal 3 2 3 3 4 2 2 2 2" xfId="25121" xr:uid="{00000000-0005-0000-0000-000075620000}"/>
    <cellStyle name="Normal 3 2 3 3 4 2 2 3" xfId="25122" xr:uid="{00000000-0005-0000-0000-000076620000}"/>
    <cellStyle name="Normal 3 2 3 3 4 2 2 4" xfId="25123" xr:uid="{00000000-0005-0000-0000-000077620000}"/>
    <cellStyle name="Normal 3 2 3 3 4 2 3" xfId="25124" xr:uid="{00000000-0005-0000-0000-000078620000}"/>
    <cellStyle name="Normal 3 2 3 3 4 2 3 2" xfId="25125" xr:uid="{00000000-0005-0000-0000-000079620000}"/>
    <cellStyle name="Normal 3 2 3 3 4 2 3 2 2" xfId="25126" xr:uid="{00000000-0005-0000-0000-00007A620000}"/>
    <cellStyle name="Normal 3 2 3 3 4 2 3 3" xfId="25127" xr:uid="{00000000-0005-0000-0000-00007B620000}"/>
    <cellStyle name="Normal 3 2 3 3 4 2 4" xfId="25128" xr:uid="{00000000-0005-0000-0000-00007C620000}"/>
    <cellStyle name="Normal 3 2 3 3 4 2 4 2" xfId="25129" xr:uid="{00000000-0005-0000-0000-00007D620000}"/>
    <cellStyle name="Normal 3 2 3 3 4 2 4 2 2" xfId="25130" xr:uid="{00000000-0005-0000-0000-00007E620000}"/>
    <cellStyle name="Normal 3 2 3 3 4 2 4 3" xfId="25131" xr:uid="{00000000-0005-0000-0000-00007F620000}"/>
    <cellStyle name="Normal 3 2 3 3 4 2 5" xfId="25132" xr:uid="{00000000-0005-0000-0000-000080620000}"/>
    <cellStyle name="Normal 3 2 3 3 4 2 5 2" xfId="25133" xr:uid="{00000000-0005-0000-0000-000081620000}"/>
    <cellStyle name="Normal 3 2 3 3 4 2 6" xfId="25134" xr:uid="{00000000-0005-0000-0000-000082620000}"/>
    <cellStyle name="Normal 3 2 3 3 4 2 7" xfId="25135" xr:uid="{00000000-0005-0000-0000-000083620000}"/>
    <cellStyle name="Normal 3 2 3 3 4 3" xfId="25136" xr:uid="{00000000-0005-0000-0000-000084620000}"/>
    <cellStyle name="Normal 3 2 3 3 4 3 2" xfId="25137" xr:uid="{00000000-0005-0000-0000-000085620000}"/>
    <cellStyle name="Normal 3 2 3 3 4 3 2 2" xfId="25138" xr:uid="{00000000-0005-0000-0000-000086620000}"/>
    <cellStyle name="Normal 3 2 3 3 4 3 2 2 2" xfId="25139" xr:uid="{00000000-0005-0000-0000-000087620000}"/>
    <cellStyle name="Normal 3 2 3 3 4 3 2 3" xfId="25140" xr:uid="{00000000-0005-0000-0000-000088620000}"/>
    <cellStyle name="Normal 3 2 3 3 4 3 3" xfId="25141" xr:uid="{00000000-0005-0000-0000-000089620000}"/>
    <cellStyle name="Normal 3 2 3 3 4 3 3 2" xfId="25142" xr:uid="{00000000-0005-0000-0000-00008A620000}"/>
    <cellStyle name="Normal 3 2 3 3 4 3 3 2 2" xfId="25143" xr:uid="{00000000-0005-0000-0000-00008B620000}"/>
    <cellStyle name="Normal 3 2 3 3 4 3 3 3" xfId="25144" xr:uid="{00000000-0005-0000-0000-00008C620000}"/>
    <cellStyle name="Normal 3 2 3 3 4 3 4" xfId="25145" xr:uid="{00000000-0005-0000-0000-00008D620000}"/>
    <cellStyle name="Normal 3 2 3 3 4 3 4 2" xfId="25146" xr:uid="{00000000-0005-0000-0000-00008E620000}"/>
    <cellStyle name="Normal 3 2 3 3 4 3 4 3" xfId="25147" xr:uid="{00000000-0005-0000-0000-00008F620000}"/>
    <cellStyle name="Normal 3 2 3 3 4 3 5" xfId="25148" xr:uid="{00000000-0005-0000-0000-000090620000}"/>
    <cellStyle name="Normal 3 2 3 3 4 3 6" xfId="25149" xr:uid="{00000000-0005-0000-0000-000091620000}"/>
    <cellStyle name="Normal 3 2 3 3 4 3 7" xfId="25150" xr:uid="{00000000-0005-0000-0000-000092620000}"/>
    <cellStyle name="Normal 3 2 3 3 4 4" xfId="25151" xr:uid="{00000000-0005-0000-0000-000093620000}"/>
    <cellStyle name="Normal 3 2 3 3 4 4 2" xfId="25152" xr:uid="{00000000-0005-0000-0000-000094620000}"/>
    <cellStyle name="Normal 3 2 3 3 4 4 2 2" xfId="25153" xr:uid="{00000000-0005-0000-0000-000095620000}"/>
    <cellStyle name="Normal 3 2 3 3 4 4 2 3" xfId="25154" xr:uid="{00000000-0005-0000-0000-000096620000}"/>
    <cellStyle name="Normal 3 2 3 3 4 4 3" xfId="25155" xr:uid="{00000000-0005-0000-0000-000097620000}"/>
    <cellStyle name="Normal 3 2 3 3 4 4 3 2" xfId="25156" xr:uid="{00000000-0005-0000-0000-000098620000}"/>
    <cellStyle name="Normal 3 2 3 3 4 4 3 3" xfId="25157" xr:uid="{00000000-0005-0000-0000-000099620000}"/>
    <cellStyle name="Normal 3 2 3 3 4 4 4" xfId="25158" xr:uid="{00000000-0005-0000-0000-00009A620000}"/>
    <cellStyle name="Normal 3 2 3 3 4 4 4 2" xfId="25159" xr:uid="{00000000-0005-0000-0000-00009B620000}"/>
    <cellStyle name="Normal 3 2 3 3 4 4 5" xfId="25160" xr:uid="{00000000-0005-0000-0000-00009C620000}"/>
    <cellStyle name="Normal 3 2 3 3 4 4 6" xfId="25161" xr:uid="{00000000-0005-0000-0000-00009D620000}"/>
    <cellStyle name="Normal 3 2 3 3 4 4 7" xfId="25162" xr:uid="{00000000-0005-0000-0000-00009E620000}"/>
    <cellStyle name="Normal 3 2 3 3 4 5" xfId="25163" xr:uid="{00000000-0005-0000-0000-00009F620000}"/>
    <cellStyle name="Normal 3 2 3 3 4 5 2" xfId="25164" xr:uid="{00000000-0005-0000-0000-0000A0620000}"/>
    <cellStyle name="Normal 3 2 3 3 4 5 2 2" xfId="25165" xr:uid="{00000000-0005-0000-0000-0000A1620000}"/>
    <cellStyle name="Normal 3 2 3 3 4 5 2 3" xfId="25166" xr:uid="{00000000-0005-0000-0000-0000A2620000}"/>
    <cellStyle name="Normal 3 2 3 3 4 5 3" xfId="25167" xr:uid="{00000000-0005-0000-0000-0000A3620000}"/>
    <cellStyle name="Normal 3 2 3 3 4 5 3 2" xfId="25168" xr:uid="{00000000-0005-0000-0000-0000A4620000}"/>
    <cellStyle name="Normal 3 2 3 3 4 5 4" xfId="25169" xr:uid="{00000000-0005-0000-0000-0000A5620000}"/>
    <cellStyle name="Normal 3 2 3 3 4 5 5" xfId="25170" xr:uid="{00000000-0005-0000-0000-0000A6620000}"/>
    <cellStyle name="Normal 3 2 3 3 4 5 6" xfId="25171" xr:uid="{00000000-0005-0000-0000-0000A7620000}"/>
    <cellStyle name="Normal 3 2 3 3 4 6" xfId="25172" xr:uid="{00000000-0005-0000-0000-0000A8620000}"/>
    <cellStyle name="Normal 3 2 3 3 4 6 2" xfId="25173" xr:uid="{00000000-0005-0000-0000-0000A9620000}"/>
    <cellStyle name="Normal 3 2 3 3 4 6 2 2" xfId="25174" xr:uid="{00000000-0005-0000-0000-0000AA620000}"/>
    <cellStyle name="Normal 3 2 3 3 4 6 3" xfId="25175" xr:uid="{00000000-0005-0000-0000-0000AB620000}"/>
    <cellStyle name="Normal 3 2 3 3 4 7" xfId="25176" xr:uid="{00000000-0005-0000-0000-0000AC620000}"/>
    <cellStyle name="Normal 3 2 3 3 4 7 2" xfId="25177" xr:uid="{00000000-0005-0000-0000-0000AD620000}"/>
    <cellStyle name="Normal 3 2 3 3 4 7 3" xfId="25178" xr:uid="{00000000-0005-0000-0000-0000AE620000}"/>
    <cellStyle name="Normal 3 2 3 3 4 8" xfId="25179" xr:uid="{00000000-0005-0000-0000-0000AF620000}"/>
    <cellStyle name="Normal 3 2 3 3 4 8 2" xfId="25180" xr:uid="{00000000-0005-0000-0000-0000B0620000}"/>
    <cellStyle name="Normal 3 2 3 3 4 9" xfId="25181" xr:uid="{00000000-0005-0000-0000-0000B1620000}"/>
    <cellStyle name="Normal 3 2 3 3 5" xfId="25182" xr:uid="{00000000-0005-0000-0000-0000B2620000}"/>
    <cellStyle name="Normal 3 2 3 3 5 2" xfId="25183" xr:uid="{00000000-0005-0000-0000-0000B3620000}"/>
    <cellStyle name="Normal 3 2 3 3 5 2 2" xfId="25184" xr:uid="{00000000-0005-0000-0000-0000B4620000}"/>
    <cellStyle name="Normal 3 2 3 3 5 2 2 2" xfId="25185" xr:uid="{00000000-0005-0000-0000-0000B5620000}"/>
    <cellStyle name="Normal 3 2 3 3 5 2 2 3" xfId="25186" xr:uid="{00000000-0005-0000-0000-0000B6620000}"/>
    <cellStyle name="Normal 3 2 3 3 5 2 3" xfId="25187" xr:uid="{00000000-0005-0000-0000-0000B7620000}"/>
    <cellStyle name="Normal 3 2 3 3 5 2 3 2" xfId="25188" xr:uid="{00000000-0005-0000-0000-0000B8620000}"/>
    <cellStyle name="Normal 3 2 3 3 5 2 4" xfId="25189" xr:uid="{00000000-0005-0000-0000-0000B9620000}"/>
    <cellStyle name="Normal 3 2 3 3 5 2 5" xfId="25190" xr:uid="{00000000-0005-0000-0000-0000BA620000}"/>
    <cellStyle name="Normal 3 2 3 3 5 3" xfId="25191" xr:uid="{00000000-0005-0000-0000-0000BB620000}"/>
    <cellStyle name="Normal 3 2 3 3 5 3 2" xfId="25192" xr:uid="{00000000-0005-0000-0000-0000BC620000}"/>
    <cellStyle name="Normal 3 2 3 3 5 3 2 2" xfId="25193" xr:uid="{00000000-0005-0000-0000-0000BD620000}"/>
    <cellStyle name="Normal 3 2 3 3 5 3 3" xfId="25194" xr:uid="{00000000-0005-0000-0000-0000BE620000}"/>
    <cellStyle name="Normal 3 2 3 3 5 3 4" xfId="25195" xr:uid="{00000000-0005-0000-0000-0000BF620000}"/>
    <cellStyle name="Normal 3 2 3 3 5 4" xfId="25196" xr:uid="{00000000-0005-0000-0000-0000C0620000}"/>
    <cellStyle name="Normal 3 2 3 3 5 4 2" xfId="25197" xr:uid="{00000000-0005-0000-0000-0000C1620000}"/>
    <cellStyle name="Normal 3 2 3 3 5 4 2 2" xfId="25198" xr:uid="{00000000-0005-0000-0000-0000C2620000}"/>
    <cellStyle name="Normal 3 2 3 3 5 4 3" xfId="25199" xr:uid="{00000000-0005-0000-0000-0000C3620000}"/>
    <cellStyle name="Normal 3 2 3 3 5 5" xfId="25200" xr:uid="{00000000-0005-0000-0000-0000C4620000}"/>
    <cellStyle name="Normal 3 2 3 3 5 5 2" xfId="25201" xr:uid="{00000000-0005-0000-0000-0000C5620000}"/>
    <cellStyle name="Normal 3 2 3 3 5 5 3" xfId="25202" xr:uid="{00000000-0005-0000-0000-0000C6620000}"/>
    <cellStyle name="Normal 3 2 3 3 5 6" xfId="25203" xr:uid="{00000000-0005-0000-0000-0000C7620000}"/>
    <cellStyle name="Normal 3 2 3 3 5 6 2" xfId="25204" xr:uid="{00000000-0005-0000-0000-0000C8620000}"/>
    <cellStyle name="Normal 3 2 3 3 5 7" xfId="25205" xr:uid="{00000000-0005-0000-0000-0000C9620000}"/>
    <cellStyle name="Normal 3 2 3 3 6" xfId="25206" xr:uid="{00000000-0005-0000-0000-0000CA620000}"/>
    <cellStyle name="Normal 3 2 3 3 6 2" xfId="25207" xr:uid="{00000000-0005-0000-0000-0000CB620000}"/>
    <cellStyle name="Normal 3 2 3 3 6 2 2" xfId="25208" xr:uid="{00000000-0005-0000-0000-0000CC620000}"/>
    <cellStyle name="Normal 3 2 3 3 6 2 2 2" xfId="25209" xr:uid="{00000000-0005-0000-0000-0000CD620000}"/>
    <cellStyle name="Normal 3 2 3 3 6 2 3" xfId="25210" xr:uid="{00000000-0005-0000-0000-0000CE620000}"/>
    <cellStyle name="Normal 3 2 3 3 6 3" xfId="25211" xr:uid="{00000000-0005-0000-0000-0000CF620000}"/>
    <cellStyle name="Normal 3 2 3 3 6 3 2" xfId="25212" xr:uid="{00000000-0005-0000-0000-0000D0620000}"/>
    <cellStyle name="Normal 3 2 3 3 6 3 2 2" xfId="25213" xr:uid="{00000000-0005-0000-0000-0000D1620000}"/>
    <cellStyle name="Normal 3 2 3 3 6 3 3" xfId="25214" xr:uid="{00000000-0005-0000-0000-0000D2620000}"/>
    <cellStyle name="Normal 3 2 3 3 6 4" xfId="25215" xr:uid="{00000000-0005-0000-0000-0000D3620000}"/>
    <cellStyle name="Normal 3 2 3 3 6 4 2" xfId="25216" xr:uid="{00000000-0005-0000-0000-0000D4620000}"/>
    <cellStyle name="Normal 3 2 3 3 6 4 3" xfId="25217" xr:uid="{00000000-0005-0000-0000-0000D5620000}"/>
    <cellStyle name="Normal 3 2 3 3 6 5" xfId="25218" xr:uid="{00000000-0005-0000-0000-0000D6620000}"/>
    <cellStyle name="Normal 3 2 3 3 6 6" xfId="25219" xr:uid="{00000000-0005-0000-0000-0000D7620000}"/>
    <cellStyle name="Normal 3 2 3 3 6 7" xfId="25220" xr:uid="{00000000-0005-0000-0000-0000D8620000}"/>
    <cellStyle name="Normal 3 2 3 3 7" xfId="25221" xr:uid="{00000000-0005-0000-0000-0000D9620000}"/>
    <cellStyle name="Normal 3 2 3 3 7 2" xfId="25222" xr:uid="{00000000-0005-0000-0000-0000DA620000}"/>
    <cellStyle name="Normal 3 2 3 3 7 2 2" xfId="25223" xr:uid="{00000000-0005-0000-0000-0000DB620000}"/>
    <cellStyle name="Normal 3 2 3 3 7 2 2 2" xfId="25224" xr:uid="{00000000-0005-0000-0000-0000DC620000}"/>
    <cellStyle name="Normal 3 2 3 3 7 2 3" xfId="25225" xr:uid="{00000000-0005-0000-0000-0000DD620000}"/>
    <cellStyle name="Normal 3 2 3 3 7 3" xfId="25226" xr:uid="{00000000-0005-0000-0000-0000DE620000}"/>
    <cellStyle name="Normal 3 2 3 3 7 3 2" xfId="25227" xr:uid="{00000000-0005-0000-0000-0000DF620000}"/>
    <cellStyle name="Normal 3 2 3 3 7 3 2 2" xfId="25228" xr:uid="{00000000-0005-0000-0000-0000E0620000}"/>
    <cellStyle name="Normal 3 2 3 3 7 3 3" xfId="25229" xr:uid="{00000000-0005-0000-0000-0000E1620000}"/>
    <cellStyle name="Normal 3 2 3 3 7 4" xfId="25230" xr:uid="{00000000-0005-0000-0000-0000E2620000}"/>
    <cellStyle name="Normal 3 2 3 3 7 4 2" xfId="25231" xr:uid="{00000000-0005-0000-0000-0000E3620000}"/>
    <cellStyle name="Normal 3 2 3 3 7 4 3" xfId="25232" xr:uid="{00000000-0005-0000-0000-0000E4620000}"/>
    <cellStyle name="Normal 3 2 3 3 7 5" xfId="25233" xr:uid="{00000000-0005-0000-0000-0000E5620000}"/>
    <cellStyle name="Normal 3 2 3 3 7 6" xfId="25234" xr:uid="{00000000-0005-0000-0000-0000E6620000}"/>
    <cellStyle name="Normal 3 2 3 3 7 7" xfId="25235" xr:uid="{00000000-0005-0000-0000-0000E7620000}"/>
    <cellStyle name="Normal 3 2 3 3 8" xfId="25236" xr:uid="{00000000-0005-0000-0000-0000E8620000}"/>
    <cellStyle name="Normal 3 2 3 3 8 2" xfId="25237" xr:uid="{00000000-0005-0000-0000-0000E9620000}"/>
    <cellStyle name="Normal 3 2 3 3 8 2 2" xfId="25238" xr:uid="{00000000-0005-0000-0000-0000EA620000}"/>
    <cellStyle name="Normal 3 2 3 3 8 2 3" xfId="25239" xr:uid="{00000000-0005-0000-0000-0000EB620000}"/>
    <cellStyle name="Normal 3 2 3 3 8 3" xfId="25240" xr:uid="{00000000-0005-0000-0000-0000EC620000}"/>
    <cellStyle name="Normal 3 2 3 3 8 3 2" xfId="25241" xr:uid="{00000000-0005-0000-0000-0000ED620000}"/>
    <cellStyle name="Normal 3 2 3 3 8 3 3" xfId="25242" xr:uid="{00000000-0005-0000-0000-0000EE620000}"/>
    <cellStyle name="Normal 3 2 3 3 8 4" xfId="25243" xr:uid="{00000000-0005-0000-0000-0000EF620000}"/>
    <cellStyle name="Normal 3 2 3 3 8 5" xfId="25244" xr:uid="{00000000-0005-0000-0000-0000F0620000}"/>
    <cellStyle name="Normal 3 2 3 3 8 6" xfId="25245" xr:uid="{00000000-0005-0000-0000-0000F1620000}"/>
    <cellStyle name="Normal 3 2 3 3 9" xfId="25246" xr:uid="{00000000-0005-0000-0000-0000F2620000}"/>
    <cellStyle name="Normal 3 2 3 3 9 2" xfId="25247" xr:uid="{00000000-0005-0000-0000-0000F3620000}"/>
    <cellStyle name="Normal 3 2 3 3 9 2 2" xfId="25248" xr:uid="{00000000-0005-0000-0000-0000F4620000}"/>
    <cellStyle name="Normal 3 2 3 3 9 3" xfId="25249" xr:uid="{00000000-0005-0000-0000-0000F5620000}"/>
    <cellStyle name="Normal 3 2 3 4" xfId="25250" xr:uid="{00000000-0005-0000-0000-0000F6620000}"/>
    <cellStyle name="Normal 3 2 3 4 10" xfId="25251" xr:uid="{00000000-0005-0000-0000-0000F7620000}"/>
    <cellStyle name="Normal 3 2 3 4 10 2" xfId="25252" xr:uid="{00000000-0005-0000-0000-0000F8620000}"/>
    <cellStyle name="Normal 3 2 3 4 10 3" xfId="25253" xr:uid="{00000000-0005-0000-0000-0000F9620000}"/>
    <cellStyle name="Normal 3 2 3 4 11" xfId="25254" xr:uid="{00000000-0005-0000-0000-0000FA620000}"/>
    <cellStyle name="Normal 3 2 3 4 12" xfId="25255" xr:uid="{00000000-0005-0000-0000-0000FB620000}"/>
    <cellStyle name="Normal 3 2 3 4 13" xfId="25256" xr:uid="{00000000-0005-0000-0000-0000FC620000}"/>
    <cellStyle name="Normal 3 2 3 4 2" xfId="25257" xr:uid="{00000000-0005-0000-0000-0000FD620000}"/>
    <cellStyle name="Normal 3 2 3 4 2 10" xfId="25258" xr:uid="{00000000-0005-0000-0000-0000FE620000}"/>
    <cellStyle name="Normal 3 2 3 4 2 11" xfId="25259" xr:uid="{00000000-0005-0000-0000-0000FF620000}"/>
    <cellStyle name="Normal 3 2 3 4 2 2" xfId="25260" xr:uid="{00000000-0005-0000-0000-000000630000}"/>
    <cellStyle name="Normal 3 2 3 4 2 2 2" xfId="25261" xr:uid="{00000000-0005-0000-0000-000001630000}"/>
    <cellStyle name="Normal 3 2 3 4 2 2 2 2" xfId="25262" xr:uid="{00000000-0005-0000-0000-000002630000}"/>
    <cellStyle name="Normal 3 2 3 4 2 2 2 2 2" xfId="25263" xr:uid="{00000000-0005-0000-0000-000003630000}"/>
    <cellStyle name="Normal 3 2 3 4 2 2 2 3" xfId="25264" xr:uid="{00000000-0005-0000-0000-000004630000}"/>
    <cellStyle name="Normal 3 2 3 4 2 2 2 4" xfId="25265" xr:uid="{00000000-0005-0000-0000-000005630000}"/>
    <cellStyle name="Normal 3 2 3 4 2 2 3" xfId="25266" xr:uid="{00000000-0005-0000-0000-000006630000}"/>
    <cellStyle name="Normal 3 2 3 4 2 2 3 2" xfId="25267" xr:uid="{00000000-0005-0000-0000-000007630000}"/>
    <cellStyle name="Normal 3 2 3 4 2 2 3 2 2" xfId="25268" xr:uid="{00000000-0005-0000-0000-000008630000}"/>
    <cellStyle name="Normal 3 2 3 4 2 2 3 3" xfId="25269" xr:uid="{00000000-0005-0000-0000-000009630000}"/>
    <cellStyle name="Normal 3 2 3 4 2 2 4" xfId="25270" xr:uid="{00000000-0005-0000-0000-00000A630000}"/>
    <cellStyle name="Normal 3 2 3 4 2 2 4 2" xfId="25271" xr:uid="{00000000-0005-0000-0000-00000B630000}"/>
    <cellStyle name="Normal 3 2 3 4 2 2 4 2 2" xfId="25272" xr:uid="{00000000-0005-0000-0000-00000C630000}"/>
    <cellStyle name="Normal 3 2 3 4 2 2 4 3" xfId="25273" xr:uid="{00000000-0005-0000-0000-00000D630000}"/>
    <cellStyle name="Normal 3 2 3 4 2 2 5" xfId="25274" xr:uid="{00000000-0005-0000-0000-00000E630000}"/>
    <cellStyle name="Normal 3 2 3 4 2 2 5 2" xfId="25275" xr:uid="{00000000-0005-0000-0000-00000F630000}"/>
    <cellStyle name="Normal 3 2 3 4 2 2 6" xfId="25276" xr:uid="{00000000-0005-0000-0000-000010630000}"/>
    <cellStyle name="Normal 3 2 3 4 2 2 7" xfId="25277" xr:uid="{00000000-0005-0000-0000-000011630000}"/>
    <cellStyle name="Normal 3 2 3 4 2 3" xfId="25278" xr:uid="{00000000-0005-0000-0000-000012630000}"/>
    <cellStyle name="Normal 3 2 3 4 2 3 2" xfId="25279" xr:uid="{00000000-0005-0000-0000-000013630000}"/>
    <cellStyle name="Normal 3 2 3 4 2 3 2 2" xfId="25280" xr:uid="{00000000-0005-0000-0000-000014630000}"/>
    <cellStyle name="Normal 3 2 3 4 2 3 2 2 2" xfId="25281" xr:uid="{00000000-0005-0000-0000-000015630000}"/>
    <cellStyle name="Normal 3 2 3 4 2 3 2 3" xfId="25282" xr:uid="{00000000-0005-0000-0000-000016630000}"/>
    <cellStyle name="Normal 3 2 3 4 2 3 3" xfId="25283" xr:uid="{00000000-0005-0000-0000-000017630000}"/>
    <cellStyle name="Normal 3 2 3 4 2 3 3 2" xfId="25284" xr:uid="{00000000-0005-0000-0000-000018630000}"/>
    <cellStyle name="Normal 3 2 3 4 2 3 3 2 2" xfId="25285" xr:uid="{00000000-0005-0000-0000-000019630000}"/>
    <cellStyle name="Normal 3 2 3 4 2 3 3 3" xfId="25286" xr:uid="{00000000-0005-0000-0000-00001A630000}"/>
    <cellStyle name="Normal 3 2 3 4 2 3 4" xfId="25287" xr:uid="{00000000-0005-0000-0000-00001B630000}"/>
    <cellStyle name="Normal 3 2 3 4 2 3 4 2" xfId="25288" xr:uid="{00000000-0005-0000-0000-00001C630000}"/>
    <cellStyle name="Normal 3 2 3 4 2 3 4 3" xfId="25289" xr:uid="{00000000-0005-0000-0000-00001D630000}"/>
    <cellStyle name="Normal 3 2 3 4 2 3 5" xfId="25290" xr:uid="{00000000-0005-0000-0000-00001E630000}"/>
    <cellStyle name="Normal 3 2 3 4 2 3 6" xfId="25291" xr:uid="{00000000-0005-0000-0000-00001F630000}"/>
    <cellStyle name="Normal 3 2 3 4 2 3 7" xfId="25292" xr:uid="{00000000-0005-0000-0000-000020630000}"/>
    <cellStyle name="Normal 3 2 3 4 2 4" xfId="25293" xr:uid="{00000000-0005-0000-0000-000021630000}"/>
    <cellStyle name="Normal 3 2 3 4 2 4 2" xfId="25294" xr:uid="{00000000-0005-0000-0000-000022630000}"/>
    <cellStyle name="Normal 3 2 3 4 2 4 2 2" xfId="25295" xr:uid="{00000000-0005-0000-0000-000023630000}"/>
    <cellStyle name="Normal 3 2 3 4 2 4 2 3" xfId="25296" xr:uid="{00000000-0005-0000-0000-000024630000}"/>
    <cellStyle name="Normal 3 2 3 4 2 4 3" xfId="25297" xr:uid="{00000000-0005-0000-0000-000025630000}"/>
    <cellStyle name="Normal 3 2 3 4 2 4 3 2" xfId="25298" xr:uid="{00000000-0005-0000-0000-000026630000}"/>
    <cellStyle name="Normal 3 2 3 4 2 4 3 3" xfId="25299" xr:uid="{00000000-0005-0000-0000-000027630000}"/>
    <cellStyle name="Normal 3 2 3 4 2 4 4" xfId="25300" xr:uid="{00000000-0005-0000-0000-000028630000}"/>
    <cellStyle name="Normal 3 2 3 4 2 4 4 2" xfId="25301" xr:uid="{00000000-0005-0000-0000-000029630000}"/>
    <cellStyle name="Normal 3 2 3 4 2 4 5" xfId="25302" xr:uid="{00000000-0005-0000-0000-00002A630000}"/>
    <cellStyle name="Normal 3 2 3 4 2 4 6" xfId="25303" xr:uid="{00000000-0005-0000-0000-00002B630000}"/>
    <cellStyle name="Normal 3 2 3 4 2 4 7" xfId="25304" xr:uid="{00000000-0005-0000-0000-00002C630000}"/>
    <cellStyle name="Normal 3 2 3 4 2 5" xfId="25305" xr:uid="{00000000-0005-0000-0000-00002D630000}"/>
    <cellStyle name="Normal 3 2 3 4 2 5 2" xfId="25306" xr:uid="{00000000-0005-0000-0000-00002E630000}"/>
    <cellStyle name="Normal 3 2 3 4 2 5 2 2" xfId="25307" xr:uid="{00000000-0005-0000-0000-00002F630000}"/>
    <cellStyle name="Normal 3 2 3 4 2 5 2 3" xfId="25308" xr:uid="{00000000-0005-0000-0000-000030630000}"/>
    <cellStyle name="Normal 3 2 3 4 2 5 3" xfId="25309" xr:uid="{00000000-0005-0000-0000-000031630000}"/>
    <cellStyle name="Normal 3 2 3 4 2 5 3 2" xfId="25310" xr:uid="{00000000-0005-0000-0000-000032630000}"/>
    <cellStyle name="Normal 3 2 3 4 2 5 4" xfId="25311" xr:uid="{00000000-0005-0000-0000-000033630000}"/>
    <cellStyle name="Normal 3 2 3 4 2 5 5" xfId="25312" xr:uid="{00000000-0005-0000-0000-000034630000}"/>
    <cellStyle name="Normal 3 2 3 4 2 5 6" xfId="25313" xr:uid="{00000000-0005-0000-0000-000035630000}"/>
    <cellStyle name="Normal 3 2 3 4 2 6" xfId="25314" xr:uid="{00000000-0005-0000-0000-000036630000}"/>
    <cellStyle name="Normal 3 2 3 4 2 6 2" xfId="25315" xr:uid="{00000000-0005-0000-0000-000037630000}"/>
    <cellStyle name="Normal 3 2 3 4 2 6 2 2" xfId="25316" xr:uid="{00000000-0005-0000-0000-000038630000}"/>
    <cellStyle name="Normal 3 2 3 4 2 6 3" xfId="25317" xr:uid="{00000000-0005-0000-0000-000039630000}"/>
    <cellStyle name="Normal 3 2 3 4 2 7" xfId="25318" xr:uid="{00000000-0005-0000-0000-00003A630000}"/>
    <cellStyle name="Normal 3 2 3 4 2 7 2" xfId="25319" xr:uid="{00000000-0005-0000-0000-00003B630000}"/>
    <cellStyle name="Normal 3 2 3 4 2 7 3" xfId="25320" xr:uid="{00000000-0005-0000-0000-00003C630000}"/>
    <cellStyle name="Normal 3 2 3 4 2 8" xfId="25321" xr:uid="{00000000-0005-0000-0000-00003D630000}"/>
    <cellStyle name="Normal 3 2 3 4 2 8 2" xfId="25322" xr:uid="{00000000-0005-0000-0000-00003E630000}"/>
    <cellStyle name="Normal 3 2 3 4 2 9" xfId="25323" xr:uid="{00000000-0005-0000-0000-00003F630000}"/>
    <cellStyle name="Normal 3 2 3 4 3" xfId="25324" xr:uid="{00000000-0005-0000-0000-000040630000}"/>
    <cellStyle name="Normal 3 2 3 4 3 10" xfId="25325" xr:uid="{00000000-0005-0000-0000-000041630000}"/>
    <cellStyle name="Normal 3 2 3 4 3 11" xfId="25326" xr:uid="{00000000-0005-0000-0000-000042630000}"/>
    <cellStyle name="Normal 3 2 3 4 3 2" xfId="25327" xr:uid="{00000000-0005-0000-0000-000043630000}"/>
    <cellStyle name="Normal 3 2 3 4 3 2 2" xfId="25328" xr:uid="{00000000-0005-0000-0000-000044630000}"/>
    <cellStyle name="Normal 3 2 3 4 3 2 2 2" xfId="25329" xr:uid="{00000000-0005-0000-0000-000045630000}"/>
    <cellStyle name="Normal 3 2 3 4 3 2 2 2 2" xfId="25330" xr:uid="{00000000-0005-0000-0000-000046630000}"/>
    <cellStyle name="Normal 3 2 3 4 3 2 2 3" xfId="25331" xr:uid="{00000000-0005-0000-0000-000047630000}"/>
    <cellStyle name="Normal 3 2 3 4 3 2 2 4" xfId="25332" xr:uid="{00000000-0005-0000-0000-000048630000}"/>
    <cellStyle name="Normal 3 2 3 4 3 2 3" xfId="25333" xr:uid="{00000000-0005-0000-0000-000049630000}"/>
    <cellStyle name="Normal 3 2 3 4 3 2 3 2" xfId="25334" xr:uid="{00000000-0005-0000-0000-00004A630000}"/>
    <cellStyle name="Normal 3 2 3 4 3 2 3 2 2" xfId="25335" xr:uid="{00000000-0005-0000-0000-00004B630000}"/>
    <cellStyle name="Normal 3 2 3 4 3 2 3 3" xfId="25336" xr:uid="{00000000-0005-0000-0000-00004C630000}"/>
    <cellStyle name="Normal 3 2 3 4 3 2 4" xfId="25337" xr:uid="{00000000-0005-0000-0000-00004D630000}"/>
    <cellStyle name="Normal 3 2 3 4 3 2 4 2" xfId="25338" xr:uid="{00000000-0005-0000-0000-00004E630000}"/>
    <cellStyle name="Normal 3 2 3 4 3 2 4 2 2" xfId="25339" xr:uid="{00000000-0005-0000-0000-00004F630000}"/>
    <cellStyle name="Normal 3 2 3 4 3 2 4 3" xfId="25340" xr:uid="{00000000-0005-0000-0000-000050630000}"/>
    <cellStyle name="Normal 3 2 3 4 3 2 5" xfId="25341" xr:uid="{00000000-0005-0000-0000-000051630000}"/>
    <cellStyle name="Normal 3 2 3 4 3 2 5 2" xfId="25342" xr:uid="{00000000-0005-0000-0000-000052630000}"/>
    <cellStyle name="Normal 3 2 3 4 3 2 6" xfId="25343" xr:uid="{00000000-0005-0000-0000-000053630000}"/>
    <cellStyle name="Normal 3 2 3 4 3 2 7" xfId="25344" xr:uid="{00000000-0005-0000-0000-000054630000}"/>
    <cellStyle name="Normal 3 2 3 4 3 3" xfId="25345" xr:uid="{00000000-0005-0000-0000-000055630000}"/>
    <cellStyle name="Normal 3 2 3 4 3 3 2" xfId="25346" xr:uid="{00000000-0005-0000-0000-000056630000}"/>
    <cellStyle name="Normal 3 2 3 4 3 3 2 2" xfId="25347" xr:uid="{00000000-0005-0000-0000-000057630000}"/>
    <cellStyle name="Normal 3 2 3 4 3 3 2 2 2" xfId="25348" xr:uid="{00000000-0005-0000-0000-000058630000}"/>
    <cellStyle name="Normal 3 2 3 4 3 3 2 3" xfId="25349" xr:uid="{00000000-0005-0000-0000-000059630000}"/>
    <cellStyle name="Normal 3 2 3 4 3 3 3" xfId="25350" xr:uid="{00000000-0005-0000-0000-00005A630000}"/>
    <cellStyle name="Normal 3 2 3 4 3 3 3 2" xfId="25351" xr:uid="{00000000-0005-0000-0000-00005B630000}"/>
    <cellStyle name="Normal 3 2 3 4 3 3 3 2 2" xfId="25352" xr:uid="{00000000-0005-0000-0000-00005C630000}"/>
    <cellStyle name="Normal 3 2 3 4 3 3 3 3" xfId="25353" xr:uid="{00000000-0005-0000-0000-00005D630000}"/>
    <cellStyle name="Normal 3 2 3 4 3 3 4" xfId="25354" xr:uid="{00000000-0005-0000-0000-00005E630000}"/>
    <cellStyle name="Normal 3 2 3 4 3 3 4 2" xfId="25355" xr:uid="{00000000-0005-0000-0000-00005F630000}"/>
    <cellStyle name="Normal 3 2 3 4 3 3 4 3" xfId="25356" xr:uid="{00000000-0005-0000-0000-000060630000}"/>
    <cellStyle name="Normal 3 2 3 4 3 3 5" xfId="25357" xr:uid="{00000000-0005-0000-0000-000061630000}"/>
    <cellStyle name="Normal 3 2 3 4 3 3 6" xfId="25358" xr:uid="{00000000-0005-0000-0000-000062630000}"/>
    <cellStyle name="Normal 3 2 3 4 3 3 7" xfId="25359" xr:uid="{00000000-0005-0000-0000-000063630000}"/>
    <cellStyle name="Normal 3 2 3 4 3 4" xfId="25360" xr:uid="{00000000-0005-0000-0000-000064630000}"/>
    <cellStyle name="Normal 3 2 3 4 3 4 2" xfId="25361" xr:uid="{00000000-0005-0000-0000-000065630000}"/>
    <cellStyle name="Normal 3 2 3 4 3 4 2 2" xfId="25362" xr:uid="{00000000-0005-0000-0000-000066630000}"/>
    <cellStyle name="Normal 3 2 3 4 3 4 2 3" xfId="25363" xr:uid="{00000000-0005-0000-0000-000067630000}"/>
    <cellStyle name="Normal 3 2 3 4 3 4 3" xfId="25364" xr:uid="{00000000-0005-0000-0000-000068630000}"/>
    <cellStyle name="Normal 3 2 3 4 3 4 3 2" xfId="25365" xr:uid="{00000000-0005-0000-0000-000069630000}"/>
    <cellStyle name="Normal 3 2 3 4 3 4 3 3" xfId="25366" xr:uid="{00000000-0005-0000-0000-00006A630000}"/>
    <cellStyle name="Normal 3 2 3 4 3 4 4" xfId="25367" xr:uid="{00000000-0005-0000-0000-00006B630000}"/>
    <cellStyle name="Normal 3 2 3 4 3 4 4 2" xfId="25368" xr:uid="{00000000-0005-0000-0000-00006C630000}"/>
    <cellStyle name="Normal 3 2 3 4 3 4 5" xfId="25369" xr:uid="{00000000-0005-0000-0000-00006D630000}"/>
    <cellStyle name="Normal 3 2 3 4 3 4 6" xfId="25370" xr:uid="{00000000-0005-0000-0000-00006E630000}"/>
    <cellStyle name="Normal 3 2 3 4 3 4 7" xfId="25371" xr:uid="{00000000-0005-0000-0000-00006F630000}"/>
    <cellStyle name="Normal 3 2 3 4 3 5" xfId="25372" xr:uid="{00000000-0005-0000-0000-000070630000}"/>
    <cellStyle name="Normal 3 2 3 4 3 5 2" xfId="25373" xr:uid="{00000000-0005-0000-0000-000071630000}"/>
    <cellStyle name="Normal 3 2 3 4 3 5 2 2" xfId="25374" xr:uid="{00000000-0005-0000-0000-000072630000}"/>
    <cellStyle name="Normal 3 2 3 4 3 5 2 3" xfId="25375" xr:uid="{00000000-0005-0000-0000-000073630000}"/>
    <cellStyle name="Normal 3 2 3 4 3 5 3" xfId="25376" xr:uid="{00000000-0005-0000-0000-000074630000}"/>
    <cellStyle name="Normal 3 2 3 4 3 5 3 2" xfId="25377" xr:uid="{00000000-0005-0000-0000-000075630000}"/>
    <cellStyle name="Normal 3 2 3 4 3 5 4" xfId="25378" xr:uid="{00000000-0005-0000-0000-000076630000}"/>
    <cellStyle name="Normal 3 2 3 4 3 5 5" xfId="25379" xr:uid="{00000000-0005-0000-0000-000077630000}"/>
    <cellStyle name="Normal 3 2 3 4 3 5 6" xfId="25380" xr:uid="{00000000-0005-0000-0000-000078630000}"/>
    <cellStyle name="Normal 3 2 3 4 3 6" xfId="25381" xr:uid="{00000000-0005-0000-0000-000079630000}"/>
    <cellStyle name="Normal 3 2 3 4 3 6 2" xfId="25382" xr:uid="{00000000-0005-0000-0000-00007A630000}"/>
    <cellStyle name="Normal 3 2 3 4 3 6 2 2" xfId="25383" xr:uid="{00000000-0005-0000-0000-00007B630000}"/>
    <cellStyle name="Normal 3 2 3 4 3 6 3" xfId="25384" xr:uid="{00000000-0005-0000-0000-00007C630000}"/>
    <cellStyle name="Normal 3 2 3 4 3 7" xfId="25385" xr:uid="{00000000-0005-0000-0000-00007D630000}"/>
    <cellStyle name="Normal 3 2 3 4 3 7 2" xfId="25386" xr:uid="{00000000-0005-0000-0000-00007E630000}"/>
    <cellStyle name="Normal 3 2 3 4 3 7 3" xfId="25387" xr:uid="{00000000-0005-0000-0000-00007F630000}"/>
    <cellStyle name="Normal 3 2 3 4 3 8" xfId="25388" xr:uid="{00000000-0005-0000-0000-000080630000}"/>
    <cellStyle name="Normal 3 2 3 4 3 8 2" xfId="25389" xr:uid="{00000000-0005-0000-0000-000081630000}"/>
    <cellStyle name="Normal 3 2 3 4 3 9" xfId="25390" xr:uid="{00000000-0005-0000-0000-000082630000}"/>
    <cellStyle name="Normal 3 2 3 4 4" xfId="25391" xr:uid="{00000000-0005-0000-0000-000083630000}"/>
    <cellStyle name="Normal 3 2 3 4 4 2" xfId="25392" xr:uid="{00000000-0005-0000-0000-000084630000}"/>
    <cellStyle name="Normal 3 2 3 4 4 2 2" xfId="25393" xr:uid="{00000000-0005-0000-0000-000085630000}"/>
    <cellStyle name="Normal 3 2 3 4 4 2 2 2" xfId="25394" xr:uid="{00000000-0005-0000-0000-000086630000}"/>
    <cellStyle name="Normal 3 2 3 4 4 2 2 3" xfId="25395" xr:uid="{00000000-0005-0000-0000-000087630000}"/>
    <cellStyle name="Normal 3 2 3 4 4 2 3" xfId="25396" xr:uid="{00000000-0005-0000-0000-000088630000}"/>
    <cellStyle name="Normal 3 2 3 4 4 2 3 2" xfId="25397" xr:uid="{00000000-0005-0000-0000-000089630000}"/>
    <cellStyle name="Normal 3 2 3 4 4 2 4" xfId="25398" xr:uid="{00000000-0005-0000-0000-00008A630000}"/>
    <cellStyle name="Normal 3 2 3 4 4 2 5" xfId="25399" xr:uid="{00000000-0005-0000-0000-00008B630000}"/>
    <cellStyle name="Normal 3 2 3 4 4 3" xfId="25400" xr:uid="{00000000-0005-0000-0000-00008C630000}"/>
    <cellStyle name="Normal 3 2 3 4 4 3 2" xfId="25401" xr:uid="{00000000-0005-0000-0000-00008D630000}"/>
    <cellStyle name="Normal 3 2 3 4 4 3 2 2" xfId="25402" xr:uid="{00000000-0005-0000-0000-00008E630000}"/>
    <cellStyle name="Normal 3 2 3 4 4 3 3" xfId="25403" xr:uid="{00000000-0005-0000-0000-00008F630000}"/>
    <cellStyle name="Normal 3 2 3 4 4 3 4" xfId="25404" xr:uid="{00000000-0005-0000-0000-000090630000}"/>
    <cellStyle name="Normal 3 2 3 4 4 4" xfId="25405" xr:uid="{00000000-0005-0000-0000-000091630000}"/>
    <cellStyle name="Normal 3 2 3 4 4 4 2" xfId="25406" xr:uid="{00000000-0005-0000-0000-000092630000}"/>
    <cellStyle name="Normal 3 2 3 4 4 4 2 2" xfId="25407" xr:uid="{00000000-0005-0000-0000-000093630000}"/>
    <cellStyle name="Normal 3 2 3 4 4 4 3" xfId="25408" xr:uid="{00000000-0005-0000-0000-000094630000}"/>
    <cellStyle name="Normal 3 2 3 4 4 5" xfId="25409" xr:uid="{00000000-0005-0000-0000-000095630000}"/>
    <cellStyle name="Normal 3 2 3 4 4 5 2" xfId="25410" xr:uid="{00000000-0005-0000-0000-000096630000}"/>
    <cellStyle name="Normal 3 2 3 4 4 5 3" xfId="25411" xr:uid="{00000000-0005-0000-0000-000097630000}"/>
    <cellStyle name="Normal 3 2 3 4 4 6" xfId="25412" xr:uid="{00000000-0005-0000-0000-000098630000}"/>
    <cellStyle name="Normal 3 2 3 4 4 6 2" xfId="25413" xr:uid="{00000000-0005-0000-0000-000099630000}"/>
    <cellStyle name="Normal 3 2 3 4 4 7" xfId="25414" xr:uid="{00000000-0005-0000-0000-00009A630000}"/>
    <cellStyle name="Normal 3 2 3 4 5" xfId="25415" xr:uid="{00000000-0005-0000-0000-00009B630000}"/>
    <cellStyle name="Normal 3 2 3 4 5 2" xfId="25416" xr:uid="{00000000-0005-0000-0000-00009C630000}"/>
    <cellStyle name="Normal 3 2 3 4 5 2 2" xfId="25417" xr:uid="{00000000-0005-0000-0000-00009D630000}"/>
    <cellStyle name="Normal 3 2 3 4 5 2 2 2" xfId="25418" xr:uid="{00000000-0005-0000-0000-00009E630000}"/>
    <cellStyle name="Normal 3 2 3 4 5 2 3" xfId="25419" xr:uid="{00000000-0005-0000-0000-00009F630000}"/>
    <cellStyle name="Normal 3 2 3 4 5 3" xfId="25420" xr:uid="{00000000-0005-0000-0000-0000A0630000}"/>
    <cellStyle name="Normal 3 2 3 4 5 3 2" xfId="25421" xr:uid="{00000000-0005-0000-0000-0000A1630000}"/>
    <cellStyle name="Normal 3 2 3 4 5 3 2 2" xfId="25422" xr:uid="{00000000-0005-0000-0000-0000A2630000}"/>
    <cellStyle name="Normal 3 2 3 4 5 3 3" xfId="25423" xr:uid="{00000000-0005-0000-0000-0000A3630000}"/>
    <cellStyle name="Normal 3 2 3 4 5 4" xfId="25424" xr:uid="{00000000-0005-0000-0000-0000A4630000}"/>
    <cellStyle name="Normal 3 2 3 4 5 4 2" xfId="25425" xr:uid="{00000000-0005-0000-0000-0000A5630000}"/>
    <cellStyle name="Normal 3 2 3 4 5 4 3" xfId="25426" xr:uid="{00000000-0005-0000-0000-0000A6630000}"/>
    <cellStyle name="Normal 3 2 3 4 5 5" xfId="25427" xr:uid="{00000000-0005-0000-0000-0000A7630000}"/>
    <cellStyle name="Normal 3 2 3 4 5 6" xfId="25428" xr:uid="{00000000-0005-0000-0000-0000A8630000}"/>
    <cellStyle name="Normal 3 2 3 4 5 7" xfId="25429" xr:uid="{00000000-0005-0000-0000-0000A9630000}"/>
    <cellStyle name="Normal 3 2 3 4 6" xfId="25430" xr:uid="{00000000-0005-0000-0000-0000AA630000}"/>
    <cellStyle name="Normal 3 2 3 4 6 2" xfId="25431" xr:uid="{00000000-0005-0000-0000-0000AB630000}"/>
    <cellStyle name="Normal 3 2 3 4 6 2 2" xfId="25432" xr:uid="{00000000-0005-0000-0000-0000AC630000}"/>
    <cellStyle name="Normal 3 2 3 4 6 2 2 2" xfId="25433" xr:uid="{00000000-0005-0000-0000-0000AD630000}"/>
    <cellStyle name="Normal 3 2 3 4 6 2 3" xfId="25434" xr:uid="{00000000-0005-0000-0000-0000AE630000}"/>
    <cellStyle name="Normal 3 2 3 4 6 3" xfId="25435" xr:uid="{00000000-0005-0000-0000-0000AF630000}"/>
    <cellStyle name="Normal 3 2 3 4 6 3 2" xfId="25436" xr:uid="{00000000-0005-0000-0000-0000B0630000}"/>
    <cellStyle name="Normal 3 2 3 4 6 3 2 2" xfId="25437" xr:uid="{00000000-0005-0000-0000-0000B1630000}"/>
    <cellStyle name="Normal 3 2 3 4 6 3 3" xfId="25438" xr:uid="{00000000-0005-0000-0000-0000B2630000}"/>
    <cellStyle name="Normal 3 2 3 4 6 4" xfId="25439" xr:uid="{00000000-0005-0000-0000-0000B3630000}"/>
    <cellStyle name="Normal 3 2 3 4 6 4 2" xfId="25440" xr:uid="{00000000-0005-0000-0000-0000B4630000}"/>
    <cellStyle name="Normal 3 2 3 4 6 4 3" xfId="25441" xr:uid="{00000000-0005-0000-0000-0000B5630000}"/>
    <cellStyle name="Normal 3 2 3 4 6 5" xfId="25442" xr:uid="{00000000-0005-0000-0000-0000B6630000}"/>
    <cellStyle name="Normal 3 2 3 4 6 6" xfId="25443" xr:uid="{00000000-0005-0000-0000-0000B7630000}"/>
    <cellStyle name="Normal 3 2 3 4 6 7" xfId="25444" xr:uid="{00000000-0005-0000-0000-0000B8630000}"/>
    <cellStyle name="Normal 3 2 3 4 7" xfId="25445" xr:uid="{00000000-0005-0000-0000-0000B9630000}"/>
    <cellStyle name="Normal 3 2 3 4 7 2" xfId="25446" xr:uid="{00000000-0005-0000-0000-0000BA630000}"/>
    <cellStyle name="Normal 3 2 3 4 7 2 2" xfId="25447" xr:uid="{00000000-0005-0000-0000-0000BB630000}"/>
    <cellStyle name="Normal 3 2 3 4 7 2 3" xfId="25448" xr:uid="{00000000-0005-0000-0000-0000BC630000}"/>
    <cellStyle name="Normal 3 2 3 4 7 3" xfId="25449" xr:uid="{00000000-0005-0000-0000-0000BD630000}"/>
    <cellStyle name="Normal 3 2 3 4 7 3 2" xfId="25450" xr:uid="{00000000-0005-0000-0000-0000BE630000}"/>
    <cellStyle name="Normal 3 2 3 4 7 3 3" xfId="25451" xr:uid="{00000000-0005-0000-0000-0000BF630000}"/>
    <cellStyle name="Normal 3 2 3 4 7 4" xfId="25452" xr:uid="{00000000-0005-0000-0000-0000C0630000}"/>
    <cellStyle name="Normal 3 2 3 4 7 5" xfId="25453" xr:uid="{00000000-0005-0000-0000-0000C1630000}"/>
    <cellStyle name="Normal 3 2 3 4 7 6" xfId="25454" xr:uid="{00000000-0005-0000-0000-0000C2630000}"/>
    <cellStyle name="Normal 3 2 3 4 8" xfId="25455" xr:uid="{00000000-0005-0000-0000-0000C3630000}"/>
    <cellStyle name="Normal 3 2 3 4 8 2" xfId="25456" xr:uid="{00000000-0005-0000-0000-0000C4630000}"/>
    <cellStyle name="Normal 3 2 3 4 8 2 2" xfId="25457" xr:uid="{00000000-0005-0000-0000-0000C5630000}"/>
    <cellStyle name="Normal 3 2 3 4 8 3" xfId="25458" xr:uid="{00000000-0005-0000-0000-0000C6630000}"/>
    <cellStyle name="Normal 3 2 3 4 9" xfId="25459" xr:uid="{00000000-0005-0000-0000-0000C7630000}"/>
    <cellStyle name="Normal 3 2 3 4 9 2" xfId="25460" xr:uid="{00000000-0005-0000-0000-0000C8630000}"/>
    <cellStyle name="Normal 3 2 3 4 9 2 2" xfId="25461" xr:uid="{00000000-0005-0000-0000-0000C9630000}"/>
    <cellStyle name="Normal 3 2 3 4 9 3" xfId="25462" xr:uid="{00000000-0005-0000-0000-0000CA630000}"/>
    <cellStyle name="Normal 3 2 3 5" xfId="25463" xr:uid="{00000000-0005-0000-0000-0000CB630000}"/>
    <cellStyle name="Normal 3 2 3 5 10" xfId="25464" xr:uid="{00000000-0005-0000-0000-0000CC630000}"/>
    <cellStyle name="Normal 3 2 3 5 11" xfId="25465" xr:uid="{00000000-0005-0000-0000-0000CD630000}"/>
    <cellStyle name="Normal 3 2 3 5 12" xfId="25466" xr:uid="{00000000-0005-0000-0000-0000CE630000}"/>
    <cellStyle name="Normal 3 2 3 5 2" xfId="25467" xr:uid="{00000000-0005-0000-0000-0000CF630000}"/>
    <cellStyle name="Normal 3 2 3 5 2 2" xfId="25468" xr:uid="{00000000-0005-0000-0000-0000D0630000}"/>
    <cellStyle name="Normal 3 2 3 5 2 2 2" xfId="25469" xr:uid="{00000000-0005-0000-0000-0000D1630000}"/>
    <cellStyle name="Normal 3 2 3 5 2 2 2 2" xfId="25470" xr:uid="{00000000-0005-0000-0000-0000D2630000}"/>
    <cellStyle name="Normal 3 2 3 5 2 2 2 3" xfId="25471" xr:uid="{00000000-0005-0000-0000-0000D3630000}"/>
    <cellStyle name="Normal 3 2 3 5 2 2 2 4" xfId="25472" xr:uid="{00000000-0005-0000-0000-0000D4630000}"/>
    <cellStyle name="Normal 3 2 3 5 2 2 3" xfId="25473" xr:uid="{00000000-0005-0000-0000-0000D5630000}"/>
    <cellStyle name="Normal 3 2 3 5 2 2 3 2" xfId="25474" xr:uid="{00000000-0005-0000-0000-0000D6630000}"/>
    <cellStyle name="Normal 3 2 3 5 2 2 4" xfId="25475" xr:uid="{00000000-0005-0000-0000-0000D7630000}"/>
    <cellStyle name="Normal 3 2 3 5 2 2 4 2" xfId="25476" xr:uid="{00000000-0005-0000-0000-0000D8630000}"/>
    <cellStyle name="Normal 3 2 3 5 2 2 5" xfId="25477" xr:uid="{00000000-0005-0000-0000-0000D9630000}"/>
    <cellStyle name="Normal 3 2 3 5 2 2 6" xfId="25478" xr:uid="{00000000-0005-0000-0000-0000DA630000}"/>
    <cellStyle name="Normal 3 2 3 5 2 3" xfId="25479" xr:uid="{00000000-0005-0000-0000-0000DB630000}"/>
    <cellStyle name="Normal 3 2 3 5 2 3 2" xfId="25480" xr:uid="{00000000-0005-0000-0000-0000DC630000}"/>
    <cellStyle name="Normal 3 2 3 5 2 3 2 2" xfId="25481" xr:uid="{00000000-0005-0000-0000-0000DD630000}"/>
    <cellStyle name="Normal 3 2 3 5 2 3 2 3" xfId="25482" xr:uid="{00000000-0005-0000-0000-0000DE630000}"/>
    <cellStyle name="Normal 3 2 3 5 2 3 3" xfId="25483" xr:uid="{00000000-0005-0000-0000-0000DF630000}"/>
    <cellStyle name="Normal 3 2 3 5 2 3 3 2" xfId="25484" xr:uid="{00000000-0005-0000-0000-0000E0630000}"/>
    <cellStyle name="Normal 3 2 3 5 2 3 4" xfId="25485" xr:uid="{00000000-0005-0000-0000-0000E1630000}"/>
    <cellStyle name="Normal 3 2 3 5 2 3 5" xfId="25486" xr:uid="{00000000-0005-0000-0000-0000E2630000}"/>
    <cellStyle name="Normal 3 2 3 5 2 4" xfId="25487" xr:uid="{00000000-0005-0000-0000-0000E3630000}"/>
    <cellStyle name="Normal 3 2 3 5 2 4 2" xfId="25488" xr:uid="{00000000-0005-0000-0000-0000E4630000}"/>
    <cellStyle name="Normal 3 2 3 5 2 4 2 2" xfId="25489" xr:uid="{00000000-0005-0000-0000-0000E5630000}"/>
    <cellStyle name="Normal 3 2 3 5 2 4 3" xfId="25490" xr:uid="{00000000-0005-0000-0000-0000E6630000}"/>
    <cellStyle name="Normal 3 2 3 5 2 4 4" xfId="25491" xr:uid="{00000000-0005-0000-0000-0000E7630000}"/>
    <cellStyle name="Normal 3 2 3 5 2 5" xfId="25492" xr:uid="{00000000-0005-0000-0000-0000E8630000}"/>
    <cellStyle name="Normal 3 2 3 5 2 5 2" xfId="25493" xr:uid="{00000000-0005-0000-0000-0000E9630000}"/>
    <cellStyle name="Normal 3 2 3 5 2 5 3" xfId="25494" xr:uid="{00000000-0005-0000-0000-0000EA630000}"/>
    <cellStyle name="Normal 3 2 3 5 2 6" xfId="25495" xr:uid="{00000000-0005-0000-0000-0000EB630000}"/>
    <cellStyle name="Normal 3 2 3 5 2 6 2" xfId="25496" xr:uid="{00000000-0005-0000-0000-0000EC630000}"/>
    <cellStyle name="Normal 3 2 3 5 2 6 3" xfId="25497" xr:uid="{00000000-0005-0000-0000-0000ED630000}"/>
    <cellStyle name="Normal 3 2 3 5 2 7" xfId="25498" xr:uid="{00000000-0005-0000-0000-0000EE630000}"/>
    <cellStyle name="Normal 3 2 3 5 2 8" xfId="25499" xr:uid="{00000000-0005-0000-0000-0000EF630000}"/>
    <cellStyle name="Normal 3 2 3 5 3" xfId="25500" xr:uid="{00000000-0005-0000-0000-0000F0630000}"/>
    <cellStyle name="Normal 3 2 3 5 3 2" xfId="25501" xr:uid="{00000000-0005-0000-0000-0000F1630000}"/>
    <cellStyle name="Normal 3 2 3 5 3 2 2" xfId="25502" xr:uid="{00000000-0005-0000-0000-0000F2630000}"/>
    <cellStyle name="Normal 3 2 3 5 3 2 2 2" xfId="25503" xr:uid="{00000000-0005-0000-0000-0000F3630000}"/>
    <cellStyle name="Normal 3 2 3 5 3 2 3" xfId="25504" xr:uid="{00000000-0005-0000-0000-0000F4630000}"/>
    <cellStyle name="Normal 3 2 3 5 3 2 4" xfId="25505" xr:uid="{00000000-0005-0000-0000-0000F5630000}"/>
    <cellStyle name="Normal 3 2 3 5 3 3" xfId="25506" xr:uid="{00000000-0005-0000-0000-0000F6630000}"/>
    <cellStyle name="Normal 3 2 3 5 3 3 2" xfId="25507" xr:uid="{00000000-0005-0000-0000-0000F7630000}"/>
    <cellStyle name="Normal 3 2 3 5 3 3 2 2" xfId="25508" xr:uid="{00000000-0005-0000-0000-0000F8630000}"/>
    <cellStyle name="Normal 3 2 3 5 3 3 3" xfId="25509" xr:uid="{00000000-0005-0000-0000-0000F9630000}"/>
    <cellStyle name="Normal 3 2 3 5 3 4" xfId="25510" xr:uid="{00000000-0005-0000-0000-0000FA630000}"/>
    <cellStyle name="Normal 3 2 3 5 3 4 2" xfId="25511" xr:uid="{00000000-0005-0000-0000-0000FB630000}"/>
    <cellStyle name="Normal 3 2 3 5 3 4 2 2" xfId="25512" xr:uid="{00000000-0005-0000-0000-0000FC630000}"/>
    <cellStyle name="Normal 3 2 3 5 3 4 3" xfId="25513" xr:uid="{00000000-0005-0000-0000-0000FD630000}"/>
    <cellStyle name="Normal 3 2 3 5 3 5" xfId="25514" xr:uid="{00000000-0005-0000-0000-0000FE630000}"/>
    <cellStyle name="Normal 3 2 3 5 3 5 2" xfId="25515" xr:uid="{00000000-0005-0000-0000-0000FF630000}"/>
    <cellStyle name="Normal 3 2 3 5 3 6" xfId="25516" xr:uid="{00000000-0005-0000-0000-000000640000}"/>
    <cellStyle name="Normal 3 2 3 5 3 7" xfId="25517" xr:uid="{00000000-0005-0000-0000-000001640000}"/>
    <cellStyle name="Normal 3 2 3 5 4" xfId="25518" xr:uid="{00000000-0005-0000-0000-000002640000}"/>
    <cellStyle name="Normal 3 2 3 5 4 2" xfId="25519" xr:uid="{00000000-0005-0000-0000-000003640000}"/>
    <cellStyle name="Normal 3 2 3 5 4 2 2" xfId="25520" xr:uid="{00000000-0005-0000-0000-000004640000}"/>
    <cellStyle name="Normal 3 2 3 5 4 2 2 2" xfId="25521" xr:uid="{00000000-0005-0000-0000-000005640000}"/>
    <cellStyle name="Normal 3 2 3 5 4 2 3" xfId="25522" xr:uid="{00000000-0005-0000-0000-000006640000}"/>
    <cellStyle name="Normal 3 2 3 5 4 3" xfId="25523" xr:uid="{00000000-0005-0000-0000-000007640000}"/>
    <cellStyle name="Normal 3 2 3 5 4 3 2" xfId="25524" xr:uid="{00000000-0005-0000-0000-000008640000}"/>
    <cellStyle name="Normal 3 2 3 5 4 3 2 2" xfId="25525" xr:uid="{00000000-0005-0000-0000-000009640000}"/>
    <cellStyle name="Normal 3 2 3 5 4 3 3" xfId="25526" xr:uid="{00000000-0005-0000-0000-00000A640000}"/>
    <cellStyle name="Normal 3 2 3 5 4 4" xfId="25527" xr:uid="{00000000-0005-0000-0000-00000B640000}"/>
    <cellStyle name="Normal 3 2 3 5 4 4 2" xfId="25528" xr:uid="{00000000-0005-0000-0000-00000C640000}"/>
    <cellStyle name="Normal 3 2 3 5 4 4 3" xfId="25529" xr:uid="{00000000-0005-0000-0000-00000D640000}"/>
    <cellStyle name="Normal 3 2 3 5 4 5" xfId="25530" xr:uid="{00000000-0005-0000-0000-00000E640000}"/>
    <cellStyle name="Normal 3 2 3 5 4 6" xfId="25531" xr:uid="{00000000-0005-0000-0000-00000F640000}"/>
    <cellStyle name="Normal 3 2 3 5 4 7" xfId="25532" xr:uid="{00000000-0005-0000-0000-000010640000}"/>
    <cellStyle name="Normal 3 2 3 5 5" xfId="25533" xr:uid="{00000000-0005-0000-0000-000011640000}"/>
    <cellStyle name="Normal 3 2 3 5 5 2" xfId="25534" xr:uid="{00000000-0005-0000-0000-000012640000}"/>
    <cellStyle name="Normal 3 2 3 5 5 2 2" xfId="25535" xr:uid="{00000000-0005-0000-0000-000013640000}"/>
    <cellStyle name="Normal 3 2 3 5 5 2 3" xfId="25536" xr:uid="{00000000-0005-0000-0000-000014640000}"/>
    <cellStyle name="Normal 3 2 3 5 5 3" xfId="25537" xr:uid="{00000000-0005-0000-0000-000015640000}"/>
    <cellStyle name="Normal 3 2 3 5 5 3 2" xfId="25538" xr:uid="{00000000-0005-0000-0000-000016640000}"/>
    <cellStyle name="Normal 3 2 3 5 5 3 3" xfId="25539" xr:uid="{00000000-0005-0000-0000-000017640000}"/>
    <cellStyle name="Normal 3 2 3 5 5 4" xfId="25540" xr:uid="{00000000-0005-0000-0000-000018640000}"/>
    <cellStyle name="Normal 3 2 3 5 5 4 2" xfId="25541" xr:uid="{00000000-0005-0000-0000-000019640000}"/>
    <cellStyle name="Normal 3 2 3 5 5 5" xfId="25542" xr:uid="{00000000-0005-0000-0000-00001A640000}"/>
    <cellStyle name="Normal 3 2 3 5 5 6" xfId="25543" xr:uid="{00000000-0005-0000-0000-00001B640000}"/>
    <cellStyle name="Normal 3 2 3 5 5 7" xfId="25544" xr:uid="{00000000-0005-0000-0000-00001C640000}"/>
    <cellStyle name="Normal 3 2 3 5 6" xfId="25545" xr:uid="{00000000-0005-0000-0000-00001D640000}"/>
    <cellStyle name="Normal 3 2 3 5 6 2" xfId="25546" xr:uid="{00000000-0005-0000-0000-00001E640000}"/>
    <cellStyle name="Normal 3 2 3 5 6 2 2" xfId="25547" xr:uid="{00000000-0005-0000-0000-00001F640000}"/>
    <cellStyle name="Normal 3 2 3 5 6 2 3" xfId="25548" xr:uid="{00000000-0005-0000-0000-000020640000}"/>
    <cellStyle name="Normal 3 2 3 5 6 3" xfId="25549" xr:uid="{00000000-0005-0000-0000-000021640000}"/>
    <cellStyle name="Normal 3 2 3 5 6 3 2" xfId="25550" xr:uid="{00000000-0005-0000-0000-000022640000}"/>
    <cellStyle name="Normal 3 2 3 5 6 4" xfId="25551" xr:uid="{00000000-0005-0000-0000-000023640000}"/>
    <cellStyle name="Normal 3 2 3 5 6 5" xfId="25552" xr:uid="{00000000-0005-0000-0000-000024640000}"/>
    <cellStyle name="Normal 3 2 3 5 6 6" xfId="25553" xr:uid="{00000000-0005-0000-0000-000025640000}"/>
    <cellStyle name="Normal 3 2 3 5 7" xfId="25554" xr:uid="{00000000-0005-0000-0000-000026640000}"/>
    <cellStyle name="Normal 3 2 3 5 7 2" xfId="25555" xr:uid="{00000000-0005-0000-0000-000027640000}"/>
    <cellStyle name="Normal 3 2 3 5 7 2 2" xfId="25556" xr:uid="{00000000-0005-0000-0000-000028640000}"/>
    <cellStyle name="Normal 3 2 3 5 7 3" xfId="25557" xr:uid="{00000000-0005-0000-0000-000029640000}"/>
    <cellStyle name="Normal 3 2 3 5 8" xfId="25558" xr:uid="{00000000-0005-0000-0000-00002A640000}"/>
    <cellStyle name="Normal 3 2 3 5 8 2" xfId="25559" xr:uid="{00000000-0005-0000-0000-00002B640000}"/>
    <cellStyle name="Normal 3 2 3 5 8 3" xfId="25560" xr:uid="{00000000-0005-0000-0000-00002C640000}"/>
    <cellStyle name="Normal 3 2 3 5 9" xfId="25561" xr:uid="{00000000-0005-0000-0000-00002D640000}"/>
    <cellStyle name="Normal 3 2 3 5 9 2" xfId="25562" xr:uid="{00000000-0005-0000-0000-00002E640000}"/>
    <cellStyle name="Normal 3 2 3 6" xfId="25563" xr:uid="{00000000-0005-0000-0000-00002F640000}"/>
    <cellStyle name="Normal 3 2 3 6 10" xfId="25564" xr:uid="{00000000-0005-0000-0000-000030640000}"/>
    <cellStyle name="Normal 3 2 3 6 11" xfId="25565" xr:uid="{00000000-0005-0000-0000-000031640000}"/>
    <cellStyle name="Normal 3 2 3 6 2" xfId="25566" xr:uid="{00000000-0005-0000-0000-000032640000}"/>
    <cellStyle name="Normal 3 2 3 6 2 2" xfId="25567" xr:uid="{00000000-0005-0000-0000-000033640000}"/>
    <cellStyle name="Normal 3 2 3 6 2 2 2" xfId="25568" xr:uid="{00000000-0005-0000-0000-000034640000}"/>
    <cellStyle name="Normal 3 2 3 6 2 2 2 2" xfId="25569" xr:uid="{00000000-0005-0000-0000-000035640000}"/>
    <cellStyle name="Normal 3 2 3 6 2 2 3" xfId="25570" xr:uid="{00000000-0005-0000-0000-000036640000}"/>
    <cellStyle name="Normal 3 2 3 6 2 2 4" xfId="25571" xr:uid="{00000000-0005-0000-0000-000037640000}"/>
    <cellStyle name="Normal 3 2 3 6 2 3" xfId="25572" xr:uid="{00000000-0005-0000-0000-000038640000}"/>
    <cellStyle name="Normal 3 2 3 6 2 3 2" xfId="25573" xr:uid="{00000000-0005-0000-0000-000039640000}"/>
    <cellStyle name="Normal 3 2 3 6 2 3 2 2" xfId="25574" xr:uid="{00000000-0005-0000-0000-00003A640000}"/>
    <cellStyle name="Normal 3 2 3 6 2 3 3" xfId="25575" xr:uid="{00000000-0005-0000-0000-00003B640000}"/>
    <cellStyle name="Normal 3 2 3 6 2 4" xfId="25576" xr:uid="{00000000-0005-0000-0000-00003C640000}"/>
    <cellStyle name="Normal 3 2 3 6 2 4 2" xfId="25577" xr:uid="{00000000-0005-0000-0000-00003D640000}"/>
    <cellStyle name="Normal 3 2 3 6 2 4 2 2" xfId="25578" xr:uid="{00000000-0005-0000-0000-00003E640000}"/>
    <cellStyle name="Normal 3 2 3 6 2 4 3" xfId="25579" xr:uid="{00000000-0005-0000-0000-00003F640000}"/>
    <cellStyle name="Normal 3 2 3 6 2 5" xfId="25580" xr:uid="{00000000-0005-0000-0000-000040640000}"/>
    <cellStyle name="Normal 3 2 3 6 2 5 2" xfId="25581" xr:uid="{00000000-0005-0000-0000-000041640000}"/>
    <cellStyle name="Normal 3 2 3 6 2 6" xfId="25582" xr:uid="{00000000-0005-0000-0000-000042640000}"/>
    <cellStyle name="Normal 3 2 3 6 2 7" xfId="25583" xr:uid="{00000000-0005-0000-0000-000043640000}"/>
    <cellStyle name="Normal 3 2 3 6 3" xfId="25584" xr:uid="{00000000-0005-0000-0000-000044640000}"/>
    <cellStyle name="Normal 3 2 3 6 3 2" xfId="25585" xr:uid="{00000000-0005-0000-0000-000045640000}"/>
    <cellStyle name="Normal 3 2 3 6 3 2 2" xfId="25586" xr:uid="{00000000-0005-0000-0000-000046640000}"/>
    <cellStyle name="Normal 3 2 3 6 3 2 2 2" xfId="25587" xr:uid="{00000000-0005-0000-0000-000047640000}"/>
    <cellStyle name="Normal 3 2 3 6 3 2 3" xfId="25588" xr:uid="{00000000-0005-0000-0000-000048640000}"/>
    <cellStyle name="Normal 3 2 3 6 3 3" xfId="25589" xr:uid="{00000000-0005-0000-0000-000049640000}"/>
    <cellStyle name="Normal 3 2 3 6 3 3 2" xfId="25590" xr:uid="{00000000-0005-0000-0000-00004A640000}"/>
    <cellStyle name="Normal 3 2 3 6 3 3 2 2" xfId="25591" xr:uid="{00000000-0005-0000-0000-00004B640000}"/>
    <cellStyle name="Normal 3 2 3 6 3 3 3" xfId="25592" xr:uid="{00000000-0005-0000-0000-00004C640000}"/>
    <cellStyle name="Normal 3 2 3 6 3 4" xfId="25593" xr:uid="{00000000-0005-0000-0000-00004D640000}"/>
    <cellStyle name="Normal 3 2 3 6 3 4 2" xfId="25594" xr:uid="{00000000-0005-0000-0000-00004E640000}"/>
    <cellStyle name="Normal 3 2 3 6 3 4 3" xfId="25595" xr:uid="{00000000-0005-0000-0000-00004F640000}"/>
    <cellStyle name="Normal 3 2 3 6 3 5" xfId="25596" xr:uid="{00000000-0005-0000-0000-000050640000}"/>
    <cellStyle name="Normal 3 2 3 6 3 6" xfId="25597" xr:uid="{00000000-0005-0000-0000-000051640000}"/>
    <cellStyle name="Normal 3 2 3 6 3 7" xfId="25598" xr:uid="{00000000-0005-0000-0000-000052640000}"/>
    <cellStyle name="Normal 3 2 3 6 4" xfId="25599" xr:uid="{00000000-0005-0000-0000-000053640000}"/>
    <cellStyle name="Normal 3 2 3 6 4 2" xfId="25600" xr:uid="{00000000-0005-0000-0000-000054640000}"/>
    <cellStyle name="Normal 3 2 3 6 4 2 2" xfId="25601" xr:uid="{00000000-0005-0000-0000-000055640000}"/>
    <cellStyle name="Normal 3 2 3 6 4 2 3" xfId="25602" xr:uid="{00000000-0005-0000-0000-000056640000}"/>
    <cellStyle name="Normal 3 2 3 6 4 3" xfId="25603" xr:uid="{00000000-0005-0000-0000-000057640000}"/>
    <cellStyle name="Normal 3 2 3 6 4 3 2" xfId="25604" xr:uid="{00000000-0005-0000-0000-000058640000}"/>
    <cellStyle name="Normal 3 2 3 6 4 3 3" xfId="25605" xr:uid="{00000000-0005-0000-0000-000059640000}"/>
    <cellStyle name="Normal 3 2 3 6 4 4" xfId="25606" xr:uid="{00000000-0005-0000-0000-00005A640000}"/>
    <cellStyle name="Normal 3 2 3 6 4 4 2" xfId="25607" xr:uid="{00000000-0005-0000-0000-00005B640000}"/>
    <cellStyle name="Normal 3 2 3 6 4 5" xfId="25608" xr:uid="{00000000-0005-0000-0000-00005C640000}"/>
    <cellStyle name="Normal 3 2 3 6 4 6" xfId="25609" xr:uid="{00000000-0005-0000-0000-00005D640000}"/>
    <cellStyle name="Normal 3 2 3 6 4 7" xfId="25610" xr:uid="{00000000-0005-0000-0000-00005E640000}"/>
    <cellStyle name="Normal 3 2 3 6 5" xfId="25611" xr:uid="{00000000-0005-0000-0000-00005F640000}"/>
    <cellStyle name="Normal 3 2 3 6 5 2" xfId="25612" xr:uid="{00000000-0005-0000-0000-000060640000}"/>
    <cellStyle name="Normal 3 2 3 6 5 2 2" xfId="25613" xr:uid="{00000000-0005-0000-0000-000061640000}"/>
    <cellStyle name="Normal 3 2 3 6 5 2 3" xfId="25614" xr:uid="{00000000-0005-0000-0000-000062640000}"/>
    <cellStyle name="Normal 3 2 3 6 5 3" xfId="25615" xr:uid="{00000000-0005-0000-0000-000063640000}"/>
    <cellStyle name="Normal 3 2 3 6 5 3 2" xfId="25616" xr:uid="{00000000-0005-0000-0000-000064640000}"/>
    <cellStyle name="Normal 3 2 3 6 5 4" xfId="25617" xr:uid="{00000000-0005-0000-0000-000065640000}"/>
    <cellStyle name="Normal 3 2 3 6 5 5" xfId="25618" xr:uid="{00000000-0005-0000-0000-000066640000}"/>
    <cellStyle name="Normal 3 2 3 6 5 6" xfId="25619" xr:uid="{00000000-0005-0000-0000-000067640000}"/>
    <cellStyle name="Normal 3 2 3 6 6" xfId="25620" xr:uid="{00000000-0005-0000-0000-000068640000}"/>
    <cellStyle name="Normal 3 2 3 6 6 2" xfId="25621" xr:uid="{00000000-0005-0000-0000-000069640000}"/>
    <cellStyle name="Normal 3 2 3 6 6 2 2" xfId="25622" xr:uid="{00000000-0005-0000-0000-00006A640000}"/>
    <cellStyle name="Normal 3 2 3 6 6 3" xfId="25623" xr:uid="{00000000-0005-0000-0000-00006B640000}"/>
    <cellStyle name="Normal 3 2 3 6 7" xfId="25624" xr:uid="{00000000-0005-0000-0000-00006C640000}"/>
    <cellStyle name="Normal 3 2 3 6 7 2" xfId="25625" xr:uid="{00000000-0005-0000-0000-00006D640000}"/>
    <cellStyle name="Normal 3 2 3 6 7 3" xfId="25626" xr:uid="{00000000-0005-0000-0000-00006E640000}"/>
    <cellStyle name="Normal 3 2 3 6 8" xfId="25627" xr:uid="{00000000-0005-0000-0000-00006F640000}"/>
    <cellStyle name="Normal 3 2 3 6 8 2" xfId="25628" xr:uid="{00000000-0005-0000-0000-000070640000}"/>
    <cellStyle name="Normal 3 2 3 6 9" xfId="25629" xr:uid="{00000000-0005-0000-0000-000071640000}"/>
    <cellStyle name="Normal 3 2 3 7" xfId="25630" xr:uid="{00000000-0005-0000-0000-000072640000}"/>
    <cellStyle name="Normal 3 2 3 7 10" xfId="25631" xr:uid="{00000000-0005-0000-0000-000073640000}"/>
    <cellStyle name="Normal 3 2 3 7 11" xfId="25632" xr:uid="{00000000-0005-0000-0000-000074640000}"/>
    <cellStyle name="Normal 3 2 3 7 2" xfId="25633" xr:uid="{00000000-0005-0000-0000-000075640000}"/>
    <cellStyle name="Normal 3 2 3 7 2 2" xfId="25634" xr:uid="{00000000-0005-0000-0000-000076640000}"/>
    <cellStyle name="Normal 3 2 3 7 2 2 2" xfId="25635" xr:uid="{00000000-0005-0000-0000-000077640000}"/>
    <cellStyle name="Normal 3 2 3 7 2 2 2 2" xfId="25636" xr:uid="{00000000-0005-0000-0000-000078640000}"/>
    <cellStyle name="Normal 3 2 3 7 2 2 3" xfId="25637" xr:uid="{00000000-0005-0000-0000-000079640000}"/>
    <cellStyle name="Normal 3 2 3 7 2 2 4" xfId="25638" xr:uid="{00000000-0005-0000-0000-00007A640000}"/>
    <cellStyle name="Normal 3 2 3 7 2 3" xfId="25639" xr:uid="{00000000-0005-0000-0000-00007B640000}"/>
    <cellStyle name="Normal 3 2 3 7 2 3 2" xfId="25640" xr:uid="{00000000-0005-0000-0000-00007C640000}"/>
    <cellStyle name="Normal 3 2 3 7 2 3 2 2" xfId="25641" xr:uid="{00000000-0005-0000-0000-00007D640000}"/>
    <cellStyle name="Normal 3 2 3 7 2 3 3" xfId="25642" xr:uid="{00000000-0005-0000-0000-00007E640000}"/>
    <cellStyle name="Normal 3 2 3 7 2 4" xfId="25643" xr:uid="{00000000-0005-0000-0000-00007F640000}"/>
    <cellStyle name="Normal 3 2 3 7 2 4 2" xfId="25644" xr:uid="{00000000-0005-0000-0000-000080640000}"/>
    <cellStyle name="Normal 3 2 3 7 2 4 2 2" xfId="25645" xr:uid="{00000000-0005-0000-0000-000081640000}"/>
    <cellStyle name="Normal 3 2 3 7 2 4 3" xfId="25646" xr:uid="{00000000-0005-0000-0000-000082640000}"/>
    <cellStyle name="Normal 3 2 3 7 2 5" xfId="25647" xr:uid="{00000000-0005-0000-0000-000083640000}"/>
    <cellStyle name="Normal 3 2 3 7 2 5 2" xfId="25648" xr:uid="{00000000-0005-0000-0000-000084640000}"/>
    <cellStyle name="Normal 3 2 3 7 2 6" xfId="25649" xr:uid="{00000000-0005-0000-0000-000085640000}"/>
    <cellStyle name="Normal 3 2 3 7 2 7" xfId="25650" xr:uid="{00000000-0005-0000-0000-000086640000}"/>
    <cellStyle name="Normal 3 2 3 7 3" xfId="25651" xr:uid="{00000000-0005-0000-0000-000087640000}"/>
    <cellStyle name="Normal 3 2 3 7 3 2" xfId="25652" xr:uid="{00000000-0005-0000-0000-000088640000}"/>
    <cellStyle name="Normal 3 2 3 7 3 2 2" xfId="25653" xr:uid="{00000000-0005-0000-0000-000089640000}"/>
    <cellStyle name="Normal 3 2 3 7 3 2 2 2" xfId="25654" xr:uid="{00000000-0005-0000-0000-00008A640000}"/>
    <cellStyle name="Normal 3 2 3 7 3 2 3" xfId="25655" xr:uid="{00000000-0005-0000-0000-00008B640000}"/>
    <cellStyle name="Normal 3 2 3 7 3 3" xfId="25656" xr:uid="{00000000-0005-0000-0000-00008C640000}"/>
    <cellStyle name="Normal 3 2 3 7 3 3 2" xfId="25657" xr:uid="{00000000-0005-0000-0000-00008D640000}"/>
    <cellStyle name="Normal 3 2 3 7 3 3 2 2" xfId="25658" xr:uid="{00000000-0005-0000-0000-00008E640000}"/>
    <cellStyle name="Normal 3 2 3 7 3 3 3" xfId="25659" xr:uid="{00000000-0005-0000-0000-00008F640000}"/>
    <cellStyle name="Normal 3 2 3 7 3 4" xfId="25660" xr:uid="{00000000-0005-0000-0000-000090640000}"/>
    <cellStyle name="Normal 3 2 3 7 3 4 2" xfId="25661" xr:uid="{00000000-0005-0000-0000-000091640000}"/>
    <cellStyle name="Normal 3 2 3 7 3 4 3" xfId="25662" xr:uid="{00000000-0005-0000-0000-000092640000}"/>
    <cellStyle name="Normal 3 2 3 7 3 5" xfId="25663" xr:uid="{00000000-0005-0000-0000-000093640000}"/>
    <cellStyle name="Normal 3 2 3 7 3 6" xfId="25664" xr:uid="{00000000-0005-0000-0000-000094640000}"/>
    <cellStyle name="Normal 3 2 3 7 3 7" xfId="25665" xr:uid="{00000000-0005-0000-0000-000095640000}"/>
    <cellStyle name="Normal 3 2 3 7 4" xfId="25666" xr:uid="{00000000-0005-0000-0000-000096640000}"/>
    <cellStyle name="Normal 3 2 3 7 4 2" xfId="25667" xr:uid="{00000000-0005-0000-0000-000097640000}"/>
    <cellStyle name="Normal 3 2 3 7 4 2 2" xfId="25668" xr:uid="{00000000-0005-0000-0000-000098640000}"/>
    <cellStyle name="Normal 3 2 3 7 4 2 3" xfId="25669" xr:uid="{00000000-0005-0000-0000-000099640000}"/>
    <cellStyle name="Normal 3 2 3 7 4 3" xfId="25670" xr:uid="{00000000-0005-0000-0000-00009A640000}"/>
    <cellStyle name="Normal 3 2 3 7 4 3 2" xfId="25671" xr:uid="{00000000-0005-0000-0000-00009B640000}"/>
    <cellStyle name="Normal 3 2 3 7 4 3 3" xfId="25672" xr:uid="{00000000-0005-0000-0000-00009C640000}"/>
    <cellStyle name="Normal 3 2 3 7 4 4" xfId="25673" xr:uid="{00000000-0005-0000-0000-00009D640000}"/>
    <cellStyle name="Normal 3 2 3 7 4 4 2" xfId="25674" xr:uid="{00000000-0005-0000-0000-00009E640000}"/>
    <cellStyle name="Normal 3 2 3 7 4 5" xfId="25675" xr:uid="{00000000-0005-0000-0000-00009F640000}"/>
    <cellStyle name="Normal 3 2 3 7 4 6" xfId="25676" xr:uid="{00000000-0005-0000-0000-0000A0640000}"/>
    <cellStyle name="Normal 3 2 3 7 4 7" xfId="25677" xr:uid="{00000000-0005-0000-0000-0000A1640000}"/>
    <cellStyle name="Normal 3 2 3 7 5" xfId="25678" xr:uid="{00000000-0005-0000-0000-0000A2640000}"/>
    <cellStyle name="Normal 3 2 3 7 5 2" xfId="25679" xr:uid="{00000000-0005-0000-0000-0000A3640000}"/>
    <cellStyle name="Normal 3 2 3 7 5 2 2" xfId="25680" xr:uid="{00000000-0005-0000-0000-0000A4640000}"/>
    <cellStyle name="Normal 3 2 3 7 5 2 3" xfId="25681" xr:uid="{00000000-0005-0000-0000-0000A5640000}"/>
    <cellStyle name="Normal 3 2 3 7 5 3" xfId="25682" xr:uid="{00000000-0005-0000-0000-0000A6640000}"/>
    <cellStyle name="Normal 3 2 3 7 5 3 2" xfId="25683" xr:uid="{00000000-0005-0000-0000-0000A7640000}"/>
    <cellStyle name="Normal 3 2 3 7 5 4" xfId="25684" xr:uid="{00000000-0005-0000-0000-0000A8640000}"/>
    <cellStyle name="Normal 3 2 3 7 5 5" xfId="25685" xr:uid="{00000000-0005-0000-0000-0000A9640000}"/>
    <cellStyle name="Normal 3 2 3 7 5 6" xfId="25686" xr:uid="{00000000-0005-0000-0000-0000AA640000}"/>
    <cellStyle name="Normal 3 2 3 7 6" xfId="25687" xr:uid="{00000000-0005-0000-0000-0000AB640000}"/>
    <cellStyle name="Normal 3 2 3 7 6 2" xfId="25688" xr:uid="{00000000-0005-0000-0000-0000AC640000}"/>
    <cellStyle name="Normal 3 2 3 7 6 2 2" xfId="25689" xr:uid="{00000000-0005-0000-0000-0000AD640000}"/>
    <cellStyle name="Normal 3 2 3 7 6 3" xfId="25690" xr:uid="{00000000-0005-0000-0000-0000AE640000}"/>
    <cellStyle name="Normal 3 2 3 7 7" xfId="25691" xr:uid="{00000000-0005-0000-0000-0000AF640000}"/>
    <cellStyle name="Normal 3 2 3 7 7 2" xfId="25692" xr:uid="{00000000-0005-0000-0000-0000B0640000}"/>
    <cellStyle name="Normal 3 2 3 7 7 3" xfId="25693" xr:uid="{00000000-0005-0000-0000-0000B1640000}"/>
    <cellStyle name="Normal 3 2 3 7 8" xfId="25694" xr:uid="{00000000-0005-0000-0000-0000B2640000}"/>
    <cellStyle name="Normal 3 2 3 7 8 2" xfId="25695" xr:uid="{00000000-0005-0000-0000-0000B3640000}"/>
    <cellStyle name="Normal 3 2 3 7 9" xfId="25696" xr:uid="{00000000-0005-0000-0000-0000B4640000}"/>
    <cellStyle name="Normal 3 2 3 8" xfId="25697" xr:uid="{00000000-0005-0000-0000-0000B5640000}"/>
    <cellStyle name="Normal 3 2 3 8 2" xfId="25698" xr:uid="{00000000-0005-0000-0000-0000B6640000}"/>
    <cellStyle name="Normal 3 2 3 8 2 2" xfId="25699" xr:uid="{00000000-0005-0000-0000-0000B7640000}"/>
    <cellStyle name="Normal 3 2 3 8 2 2 2" xfId="25700" xr:uid="{00000000-0005-0000-0000-0000B8640000}"/>
    <cellStyle name="Normal 3 2 3 8 2 2 3" xfId="25701" xr:uid="{00000000-0005-0000-0000-0000B9640000}"/>
    <cellStyle name="Normal 3 2 3 8 2 3" xfId="25702" xr:uid="{00000000-0005-0000-0000-0000BA640000}"/>
    <cellStyle name="Normal 3 2 3 8 2 3 2" xfId="25703" xr:uid="{00000000-0005-0000-0000-0000BB640000}"/>
    <cellStyle name="Normal 3 2 3 8 2 4" xfId="25704" xr:uid="{00000000-0005-0000-0000-0000BC640000}"/>
    <cellStyle name="Normal 3 2 3 8 2 5" xfId="25705" xr:uid="{00000000-0005-0000-0000-0000BD640000}"/>
    <cellStyle name="Normal 3 2 3 8 3" xfId="25706" xr:uid="{00000000-0005-0000-0000-0000BE640000}"/>
    <cellStyle name="Normal 3 2 3 8 3 2" xfId="25707" xr:uid="{00000000-0005-0000-0000-0000BF640000}"/>
    <cellStyle name="Normal 3 2 3 8 3 2 2" xfId="25708" xr:uid="{00000000-0005-0000-0000-0000C0640000}"/>
    <cellStyle name="Normal 3 2 3 8 3 3" xfId="25709" xr:uid="{00000000-0005-0000-0000-0000C1640000}"/>
    <cellStyle name="Normal 3 2 3 8 3 4" xfId="25710" xr:uid="{00000000-0005-0000-0000-0000C2640000}"/>
    <cellStyle name="Normal 3 2 3 8 4" xfId="25711" xr:uid="{00000000-0005-0000-0000-0000C3640000}"/>
    <cellStyle name="Normal 3 2 3 8 4 2" xfId="25712" xr:uid="{00000000-0005-0000-0000-0000C4640000}"/>
    <cellStyle name="Normal 3 2 3 8 4 2 2" xfId="25713" xr:uid="{00000000-0005-0000-0000-0000C5640000}"/>
    <cellStyle name="Normal 3 2 3 8 4 3" xfId="25714" xr:uid="{00000000-0005-0000-0000-0000C6640000}"/>
    <cellStyle name="Normal 3 2 3 8 5" xfId="25715" xr:uid="{00000000-0005-0000-0000-0000C7640000}"/>
    <cellStyle name="Normal 3 2 3 8 5 2" xfId="25716" xr:uid="{00000000-0005-0000-0000-0000C8640000}"/>
    <cellStyle name="Normal 3 2 3 8 5 3" xfId="25717" xr:uid="{00000000-0005-0000-0000-0000C9640000}"/>
    <cellStyle name="Normal 3 2 3 8 6" xfId="25718" xr:uid="{00000000-0005-0000-0000-0000CA640000}"/>
    <cellStyle name="Normal 3 2 3 8 6 2" xfId="25719" xr:uid="{00000000-0005-0000-0000-0000CB640000}"/>
    <cellStyle name="Normal 3 2 3 8 7" xfId="25720" xr:uid="{00000000-0005-0000-0000-0000CC640000}"/>
    <cellStyle name="Normal 3 2 3 9" xfId="25721" xr:uid="{00000000-0005-0000-0000-0000CD640000}"/>
    <cellStyle name="Normal 3 2 3 9 2" xfId="25722" xr:uid="{00000000-0005-0000-0000-0000CE640000}"/>
    <cellStyle name="Normal 3 2 3 9 2 2" xfId="25723" xr:uid="{00000000-0005-0000-0000-0000CF640000}"/>
    <cellStyle name="Normal 3 2 3 9 2 2 2" xfId="25724" xr:uid="{00000000-0005-0000-0000-0000D0640000}"/>
    <cellStyle name="Normal 3 2 3 9 2 3" xfId="25725" xr:uid="{00000000-0005-0000-0000-0000D1640000}"/>
    <cellStyle name="Normal 3 2 3 9 3" xfId="25726" xr:uid="{00000000-0005-0000-0000-0000D2640000}"/>
    <cellStyle name="Normal 3 2 3 9 3 2" xfId="25727" xr:uid="{00000000-0005-0000-0000-0000D3640000}"/>
    <cellStyle name="Normal 3 2 3 9 3 2 2" xfId="25728" xr:uid="{00000000-0005-0000-0000-0000D4640000}"/>
    <cellStyle name="Normal 3 2 3 9 3 3" xfId="25729" xr:uid="{00000000-0005-0000-0000-0000D5640000}"/>
    <cellStyle name="Normal 3 2 3 9 4" xfId="25730" xr:uid="{00000000-0005-0000-0000-0000D6640000}"/>
    <cellStyle name="Normal 3 2 3 9 4 2" xfId="25731" xr:uid="{00000000-0005-0000-0000-0000D7640000}"/>
    <cellStyle name="Normal 3 2 3 9 4 3" xfId="25732" xr:uid="{00000000-0005-0000-0000-0000D8640000}"/>
    <cellStyle name="Normal 3 2 3 9 5" xfId="25733" xr:uid="{00000000-0005-0000-0000-0000D9640000}"/>
    <cellStyle name="Normal 3 2 3 9 6" xfId="25734" xr:uid="{00000000-0005-0000-0000-0000DA640000}"/>
    <cellStyle name="Normal 3 2 3 9 7" xfId="25735" xr:uid="{00000000-0005-0000-0000-0000DB640000}"/>
    <cellStyle name="Normal 3 2 4" xfId="25736" xr:uid="{00000000-0005-0000-0000-0000DC640000}"/>
    <cellStyle name="Normal 3 2 4 10" xfId="25737" xr:uid="{00000000-0005-0000-0000-0000DD640000}"/>
    <cellStyle name="Normal 3 2 4 10 2" xfId="25738" xr:uid="{00000000-0005-0000-0000-0000DE640000}"/>
    <cellStyle name="Normal 3 2 4 10 2 2" xfId="25739" xr:uid="{00000000-0005-0000-0000-0000DF640000}"/>
    <cellStyle name="Normal 3 2 4 10 3" xfId="25740" xr:uid="{00000000-0005-0000-0000-0000E0640000}"/>
    <cellStyle name="Normal 3 2 4 10 4" xfId="25741" xr:uid="{00000000-0005-0000-0000-0000E1640000}"/>
    <cellStyle name="Normal 3 2 4 11" xfId="25742" xr:uid="{00000000-0005-0000-0000-0000E2640000}"/>
    <cellStyle name="Normal 3 2 4 11 2" xfId="25743" xr:uid="{00000000-0005-0000-0000-0000E3640000}"/>
    <cellStyle name="Normal 3 2 4 11 2 2" xfId="25744" xr:uid="{00000000-0005-0000-0000-0000E4640000}"/>
    <cellStyle name="Normal 3 2 4 11 3" xfId="25745" xr:uid="{00000000-0005-0000-0000-0000E5640000}"/>
    <cellStyle name="Normal 3 2 4 12" xfId="25746" xr:uid="{00000000-0005-0000-0000-0000E6640000}"/>
    <cellStyle name="Normal 3 2 4 12 2" xfId="25747" xr:uid="{00000000-0005-0000-0000-0000E7640000}"/>
    <cellStyle name="Normal 3 2 4 12 3" xfId="25748" xr:uid="{00000000-0005-0000-0000-0000E8640000}"/>
    <cellStyle name="Normal 3 2 4 13" xfId="25749" xr:uid="{00000000-0005-0000-0000-0000E9640000}"/>
    <cellStyle name="Normal 3 2 4 13 2" xfId="25750" xr:uid="{00000000-0005-0000-0000-0000EA640000}"/>
    <cellStyle name="Normal 3 2 4 14" xfId="25751" xr:uid="{00000000-0005-0000-0000-0000EB640000}"/>
    <cellStyle name="Normal 3 2 4 2" xfId="25752" xr:uid="{00000000-0005-0000-0000-0000EC640000}"/>
    <cellStyle name="Normal 3 2 4 2 10" xfId="25753" xr:uid="{00000000-0005-0000-0000-0000ED640000}"/>
    <cellStyle name="Normal 3 2 4 2 10 2" xfId="25754" xr:uid="{00000000-0005-0000-0000-0000EE640000}"/>
    <cellStyle name="Normal 3 2 4 2 10 3" xfId="25755" xr:uid="{00000000-0005-0000-0000-0000EF640000}"/>
    <cellStyle name="Normal 3 2 4 2 11" xfId="25756" xr:uid="{00000000-0005-0000-0000-0000F0640000}"/>
    <cellStyle name="Normal 3 2 4 2 11 2" xfId="25757" xr:uid="{00000000-0005-0000-0000-0000F1640000}"/>
    <cellStyle name="Normal 3 2 4 2 12" xfId="25758" xr:uid="{00000000-0005-0000-0000-0000F2640000}"/>
    <cellStyle name="Normal 3 2 4 2 2" xfId="25759" xr:uid="{00000000-0005-0000-0000-0000F3640000}"/>
    <cellStyle name="Normal 3 2 4 2 2 2" xfId="25760" xr:uid="{00000000-0005-0000-0000-0000F4640000}"/>
    <cellStyle name="Normal 3 2 4 2 2 2 2" xfId="25761" xr:uid="{00000000-0005-0000-0000-0000F5640000}"/>
    <cellStyle name="Normal 3 2 4 2 2 2 2 2" xfId="25762" xr:uid="{00000000-0005-0000-0000-0000F6640000}"/>
    <cellStyle name="Normal 3 2 4 2 2 2 2 2 2" xfId="25763" xr:uid="{00000000-0005-0000-0000-0000F7640000}"/>
    <cellStyle name="Normal 3 2 4 2 2 2 2 2 3" xfId="25764" xr:uid="{00000000-0005-0000-0000-0000F8640000}"/>
    <cellStyle name="Normal 3 2 4 2 2 2 2 3" xfId="25765" xr:uid="{00000000-0005-0000-0000-0000F9640000}"/>
    <cellStyle name="Normal 3 2 4 2 2 2 2 3 2" xfId="25766" xr:uid="{00000000-0005-0000-0000-0000FA640000}"/>
    <cellStyle name="Normal 3 2 4 2 2 2 2 4" xfId="25767" xr:uid="{00000000-0005-0000-0000-0000FB640000}"/>
    <cellStyle name="Normal 3 2 4 2 2 2 2 4 2" xfId="25768" xr:uid="{00000000-0005-0000-0000-0000FC640000}"/>
    <cellStyle name="Normal 3 2 4 2 2 2 2 5" xfId="25769" xr:uid="{00000000-0005-0000-0000-0000FD640000}"/>
    <cellStyle name="Normal 3 2 4 2 2 2 2 6" xfId="25770" xr:uid="{00000000-0005-0000-0000-0000FE640000}"/>
    <cellStyle name="Normal 3 2 4 2 2 2 3" xfId="25771" xr:uid="{00000000-0005-0000-0000-0000FF640000}"/>
    <cellStyle name="Normal 3 2 4 2 2 2 3 2" xfId="25772" xr:uid="{00000000-0005-0000-0000-000000650000}"/>
    <cellStyle name="Normal 3 2 4 2 2 2 3 2 2" xfId="25773" xr:uid="{00000000-0005-0000-0000-000001650000}"/>
    <cellStyle name="Normal 3 2 4 2 2 2 3 3" xfId="25774" xr:uid="{00000000-0005-0000-0000-000002650000}"/>
    <cellStyle name="Normal 3 2 4 2 2 2 3 3 2" xfId="25775" xr:uid="{00000000-0005-0000-0000-000003650000}"/>
    <cellStyle name="Normal 3 2 4 2 2 2 3 4" xfId="25776" xr:uid="{00000000-0005-0000-0000-000004650000}"/>
    <cellStyle name="Normal 3 2 4 2 2 2 4" xfId="25777" xr:uid="{00000000-0005-0000-0000-000005650000}"/>
    <cellStyle name="Normal 3 2 4 2 2 2 4 2" xfId="25778" xr:uid="{00000000-0005-0000-0000-000006650000}"/>
    <cellStyle name="Normal 3 2 4 2 2 2 4 3" xfId="25779" xr:uid="{00000000-0005-0000-0000-000007650000}"/>
    <cellStyle name="Normal 3 2 4 2 2 2 5" xfId="25780" xr:uid="{00000000-0005-0000-0000-000008650000}"/>
    <cellStyle name="Normal 3 2 4 2 2 2 5 2" xfId="25781" xr:uid="{00000000-0005-0000-0000-000009650000}"/>
    <cellStyle name="Normal 3 2 4 2 2 2 6" xfId="25782" xr:uid="{00000000-0005-0000-0000-00000A650000}"/>
    <cellStyle name="Normal 3 2 4 2 2 2 6 2" xfId="25783" xr:uid="{00000000-0005-0000-0000-00000B650000}"/>
    <cellStyle name="Normal 3 2 4 2 2 2 7" xfId="25784" xr:uid="{00000000-0005-0000-0000-00000C650000}"/>
    <cellStyle name="Normal 3 2 4 2 2 2 8" xfId="25785" xr:uid="{00000000-0005-0000-0000-00000D650000}"/>
    <cellStyle name="Normal 3 2 4 2 2 3" xfId="25786" xr:uid="{00000000-0005-0000-0000-00000E650000}"/>
    <cellStyle name="Normal 3 2 4 2 2 3 2" xfId="25787" xr:uid="{00000000-0005-0000-0000-00000F650000}"/>
    <cellStyle name="Normal 3 2 4 2 2 3 2 2" xfId="25788" xr:uid="{00000000-0005-0000-0000-000010650000}"/>
    <cellStyle name="Normal 3 2 4 2 2 3 2 3" xfId="25789" xr:uid="{00000000-0005-0000-0000-000011650000}"/>
    <cellStyle name="Normal 3 2 4 2 2 3 2 4" xfId="25790" xr:uid="{00000000-0005-0000-0000-000012650000}"/>
    <cellStyle name="Normal 3 2 4 2 2 3 3" xfId="25791" xr:uid="{00000000-0005-0000-0000-000013650000}"/>
    <cellStyle name="Normal 3 2 4 2 2 3 3 2" xfId="25792" xr:uid="{00000000-0005-0000-0000-000014650000}"/>
    <cellStyle name="Normal 3 2 4 2 2 3 4" xfId="25793" xr:uid="{00000000-0005-0000-0000-000015650000}"/>
    <cellStyle name="Normal 3 2 4 2 2 3 4 2" xfId="25794" xr:uid="{00000000-0005-0000-0000-000016650000}"/>
    <cellStyle name="Normal 3 2 4 2 2 3 5" xfId="25795" xr:uid="{00000000-0005-0000-0000-000017650000}"/>
    <cellStyle name="Normal 3 2 4 2 2 3 6" xfId="25796" xr:uid="{00000000-0005-0000-0000-000018650000}"/>
    <cellStyle name="Normal 3 2 4 2 2 4" xfId="25797" xr:uid="{00000000-0005-0000-0000-000019650000}"/>
    <cellStyle name="Normal 3 2 4 2 2 4 2" xfId="25798" xr:uid="{00000000-0005-0000-0000-00001A650000}"/>
    <cellStyle name="Normal 3 2 4 2 2 4 2 2" xfId="25799" xr:uid="{00000000-0005-0000-0000-00001B650000}"/>
    <cellStyle name="Normal 3 2 4 2 2 4 2 3" xfId="25800" xr:uid="{00000000-0005-0000-0000-00001C650000}"/>
    <cellStyle name="Normal 3 2 4 2 2 4 3" xfId="25801" xr:uid="{00000000-0005-0000-0000-00001D650000}"/>
    <cellStyle name="Normal 3 2 4 2 2 4 3 2" xfId="25802" xr:uid="{00000000-0005-0000-0000-00001E650000}"/>
    <cellStyle name="Normal 3 2 4 2 2 4 4" xfId="25803" xr:uid="{00000000-0005-0000-0000-00001F650000}"/>
    <cellStyle name="Normal 3 2 4 2 2 4 5" xfId="25804" xr:uid="{00000000-0005-0000-0000-000020650000}"/>
    <cellStyle name="Normal 3 2 4 2 2 5" xfId="25805" xr:uid="{00000000-0005-0000-0000-000021650000}"/>
    <cellStyle name="Normal 3 2 4 2 2 5 2" xfId="25806" xr:uid="{00000000-0005-0000-0000-000022650000}"/>
    <cellStyle name="Normal 3 2 4 2 2 5 3" xfId="25807" xr:uid="{00000000-0005-0000-0000-000023650000}"/>
    <cellStyle name="Normal 3 2 4 2 2 5 4" xfId="25808" xr:uid="{00000000-0005-0000-0000-000024650000}"/>
    <cellStyle name="Normal 3 2 4 2 2 6" xfId="25809" xr:uid="{00000000-0005-0000-0000-000025650000}"/>
    <cellStyle name="Normal 3 2 4 2 2 6 2" xfId="25810" xr:uid="{00000000-0005-0000-0000-000026650000}"/>
    <cellStyle name="Normal 3 2 4 2 2 6 3" xfId="25811" xr:uid="{00000000-0005-0000-0000-000027650000}"/>
    <cellStyle name="Normal 3 2 4 2 2 7" xfId="25812" xr:uid="{00000000-0005-0000-0000-000028650000}"/>
    <cellStyle name="Normal 3 2 4 2 2 7 2" xfId="25813" xr:uid="{00000000-0005-0000-0000-000029650000}"/>
    <cellStyle name="Normal 3 2 4 2 2 8" xfId="25814" xr:uid="{00000000-0005-0000-0000-00002A650000}"/>
    <cellStyle name="Normal 3 2 4 2 2 9" xfId="25815" xr:uid="{00000000-0005-0000-0000-00002B650000}"/>
    <cellStyle name="Normal 3 2 4 2 3" xfId="25816" xr:uid="{00000000-0005-0000-0000-00002C650000}"/>
    <cellStyle name="Normal 3 2 4 2 3 2" xfId="25817" xr:uid="{00000000-0005-0000-0000-00002D650000}"/>
    <cellStyle name="Normal 3 2 4 2 3 2 2" xfId="25818" xr:uid="{00000000-0005-0000-0000-00002E650000}"/>
    <cellStyle name="Normal 3 2 4 2 3 2 2 2" xfId="25819" xr:uid="{00000000-0005-0000-0000-00002F650000}"/>
    <cellStyle name="Normal 3 2 4 2 3 2 2 3" xfId="25820" xr:uid="{00000000-0005-0000-0000-000030650000}"/>
    <cellStyle name="Normal 3 2 4 2 3 2 2 4" xfId="25821" xr:uid="{00000000-0005-0000-0000-000031650000}"/>
    <cellStyle name="Normal 3 2 4 2 3 2 3" xfId="25822" xr:uid="{00000000-0005-0000-0000-000032650000}"/>
    <cellStyle name="Normal 3 2 4 2 3 2 3 2" xfId="25823" xr:uid="{00000000-0005-0000-0000-000033650000}"/>
    <cellStyle name="Normal 3 2 4 2 3 2 4" xfId="25824" xr:uid="{00000000-0005-0000-0000-000034650000}"/>
    <cellStyle name="Normal 3 2 4 2 3 2 4 2" xfId="25825" xr:uid="{00000000-0005-0000-0000-000035650000}"/>
    <cellStyle name="Normal 3 2 4 2 3 2 5" xfId="25826" xr:uid="{00000000-0005-0000-0000-000036650000}"/>
    <cellStyle name="Normal 3 2 4 2 3 2 6" xfId="25827" xr:uid="{00000000-0005-0000-0000-000037650000}"/>
    <cellStyle name="Normal 3 2 4 2 3 3" xfId="25828" xr:uid="{00000000-0005-0000-0000-000038650000}"/>
    <cellStyle name="Normal 3 2 4 2 3 3 2" xfId="25829" xr:uid="{00000000-0005-0000-0000-000039650000}"/>
    <cellStyle name="Normal 3 2 4 2 3 3 2 2" xfId="25830" xr:uid="{00000000-0005-0000-0000-00003A650000}"/>
    <cellStyle name="Normal 3 2 4 2 3 3 2 3" xfId="25831" xr:uid="{00000000-0005-0000-0000-00003B650000}"/>
    <cellStyle name="Normal 3 2 4 2 3 3 3" xfId="25832" xr:uid="{00000000-0005-0000-0000-00003C650000}"/>
    <cellStyle name="Normal 3 2 4 2 3 3 3 2" xfId="25833" xr:uid="{00000000-0005-0000-0000-00003D650000}"/>
    <cellStyle name="Normal 3 2 4 2 3 3 4" xfId="25834" xr:uid="{00000000-0005-0000-0000-00003E650000}"/>
    <cellStyle name="Normal 3 2 4 2 3 3 5" xfId="25835" xr:uid="{00000000-0005-0000-0000-00003F650000}"/>
    <cellStyle name="Normal 3 2 4 2 3 4" xfId="25836" xr:uid="{00000000-0005-0000-0000-000040650000}"/>
    <cellStyle name="Normal 3 2 4 2 3 4 2" xfId="25837" xr:uid="{00000000-0005-0000-0000-000041650000}"/>
    <cellStyle name="Normal 3 2 4 2 3 4 2 2" xfId="25838" xr:uid="{00000000-0005-0000-0000-000042650000}"/>
    <cellStyle name="Normal 3 2 4 2 3 4 3" xfId="25839" xr:uid="{00000000-0005-0000-0000-000043650000}"/>
    <cellStyle name="Normal 3 2 4 2 3 4 4" xfId="25840" xr:uid="{00000000-0005-0000-0000-000044650000}"/>
    <cellStyle name="Normal 3 2 4 2 3 5" xfId="25841" xr:uid="{00000000-0005-0000-0000-000045650000}"/>
    <cellStyle name="Normal 3 2 4 2 3 5 2" xfId="25842" xr:uid="{00000000-0005-0000-0000-000046650000}"/>
    <cellStyle name="Normal 3 2 4 2 3 5 3" xfId="25843" xr:uid="{00000000-0005-0000-0000-000047650000}"/>
    <cellStyle name="Normal 3 2 4 2 3 6" xfId="25844" xr:uid="{00000000-0005-0000-0000-000048650000}"/>
    <cellStyle name="Normal 3 2 4 2 3 6 2" xfId="25845" xr:uid="{00000000-0005-0000-0000-000049650000}"/>
    <cellStyle name="Normal 3 2 4 2 3 6 3" xfId="25846" xr:uid="{00000000-0005-0000-0000-00004A650000}"/>
    <cellStyle name="Normal 3 2 4 2 3 7" xfId="25847" xr:uid="{00000000-0005-0000-0000-00004B650000}"/>
    <cellStyle name="Normal 3 2 4 2 3 8" xfId="25848" xr:uid="{00000000-0005-0000-0000-00004C650000}"/>
    <cellStyle name="Normal 3 2 4 2 4" xfId="25849" xr:uid="{00000000-0005-0000-0000-00004D650000}"/>
    <cellStyle name="Normal 3 2 4 2 4 2" xfId="25850" xr:uid="{00000000-0005-0000-0000-00004E650000}"/>
    <cellStyle name="Normal 3 2 4 2 4 2 2" xfId="25851" xr:uid="{00000000-0005-0000-0000-00004F650000}"/>
    <cellStyle name="Normal 3 2 4 2 4 2 2 2" xfId="25852" xr:uid="{00000000-0005-0000-0000-000050650000}"/>
    <cellStyle name="Normal 3 2 4 2 4 2 2 3" xfId="25853" xr:uid="{00000000-0005-0000-0000-000051650000}"/>
    <cellStyle name="Normal 3 2 4 2 4 2 2 4" xfId="25854" xr:uid="{00000000-0005-0000-0000-000052650000}"/>
    <cellStyle name="Normal 3 2 4 2 4 2 3" xfId="25855" xr:uid="{00000000-0005-0000-0000-000053650000}"/>
    <cellStyle name="Normal 3 2 4 2 4 2 3 2" xfId="25856" xr:uid="{00000000-0005-0000-0000-000054650000}"/>
    <cellStyle name="Normal 3 2 4 2 4 2 4" xfId="25857" xr:uid="{00000000-0005-0000-0000-000055650000}"/>
    <cellStyle name="Normal 3 2 4 2 4 2 4 2" xfId="25858" xr:uid="{00000000-0005-0000-0000-000056650000}"/>
    <cellStyle name="Normal 3 2 4 2 4 2 5" xfId="25859" xr:uid="{00000000-0005-0000-0000-000057650000}"/>
    <cellStyle name="Normal 3 2 4 2 4 2 6" xfId="25860" xr:uid="{00000000-0005-0000-0000-000058650000}"/>
    <cellStyle name="Normal 3 2 4 2 4 3" xfId="25861" xr:uid="{00000000-0005-0000-0000-000059650000}"/>
    <cellStyle name="Normal 3 2 4 2 4 3 2" xfId="25862" xr:uid="{00000000-0005-0000-0000-00005A650000}"/>
    <cellStyle name="Normal 3 2 4 2 4 3 2 2" xfId="25863" xr:uid="{00000000-0005-0000-0000-00005B650000}"/>
    <cellStyle name="Normal 3 2 4 2 4 3 2 3" xfId="25864" xr:uid="{00000000-0005-0000-0000-00005C650000}"/>
    <cellStyle name="Normal 3 2 4 2 4 3 3" xfId="25865" xr:uid="{00000000-0005-0000-0000-00005D650000}"/>
    <cellStyle name="Normal 3 2 4 2 4 3 3 2" xfId="25866" xr:uid="{00000000-0005-0000-0000-00005E650000}"/>
    <cellStyle name="Normal 3 2 4 2 4 3 4" xfId="25867" xr:uid="{00000000-0005-0000-0000-00005F650000}"/>
    <cellStyle name="Normal 3 2 4 2 4 3 5" xfId="25868" xr:uid="{00000000-0005-0000-0000-000060650000}"/>
    <cellStyle name="Normal 3 2 4 2 4 4" xfId="25869" xr:uid="{00000000-0005-0000-0000-000061650000}"/>
    <cellStyle name="Normal 3 2 4 2 4 4 2" xfId="25870" xr:uid="{00000000-0005-0000-0000-000062650000}"/>
    <cellStyle name="Normal 3 2 4 2 4 4 2 2" xfId="25871" xr:uid="{00000000-0005-0000-0000-000063650000}"/>
    <cellStyle name="Normal 3 2 4 2 4 4 3" xfId="25872" xr:uid="{00000000-0005-0000-0000-000064650000}"/>
    <cellStyle name="Normal 3 2 4 2 4 4 4" xfId="25873" xr:uid="{00000000-0005-0000-0000-000065650000}"/>
    <cellStyle name="Normal 3 2 4 2 4 5" xfId="25874" xr:uid="{00000000-0005-0000-0000-000066650000}"/>
    <cellStyle name="Normal 3 2 4 2 4 5 2" xfId="25875" xr:uid="{00000000-0005-0000-0000-000067650000}"/>
    <cellStyle name="Normal 3 2 4 2 4 5 3" xfId="25876" xr:uid="{00000000-0005-0000-0000-000068650000}"/>
    <cellStyle name="Normal 3 2 4 2 4 6" xfId="25877" xr:uid="{00000000-0005-0000-0000-000069650000}"/>
    <cellStyle name="Normal 3 2 4 2 4 6 2" xfId="25878" xr:uid="{00000000-0005-0000-0000-00006A650000}"/>
    <cellStyle name="Normal 3 2 4 2 4 6 3" xfId="25879" xr:uid="{00000000-0005-0000-0000-00006B650000}"/>
    <cellStyle name="Normal 3 2 4 2 4 7" xfId="25880" xr:uid="{00000000-0005-0000-0000-00006C650000}"/>
    <cellStyle name="Normal 3 2 4 2 4 8" xfId="25881" xr:uid="{00000000-0005-0000-0000-00006D650000}"/>
    <cellStyle name="Normal 3 2 4 2 5" xfId="25882" xr:uid="{00000000-0005-0000-0000-00006E650000}"/>
    <cellStyle name="Normal 3 2 4 2 5 2" xfId="25883" xr:uid="{00000000-0005-0000-0000-00006F650000}"/>
    <cellStyle name="Normal 3 2 4 2 5 2 2" xfId="25884" xr:uid="{00000000-0005-0000-0000-000070650000}"/>
    <cellStyle name="Normal 3 2 4 2 5 2 2 2" xfId="25885" xr:uid="{00000000-0005-0000-0000-000071650000}"/>
    <cellStyle name="Normal 3 2 4 2 5 2 2 3" xfId="25886" xr:uid="{00000000-0005-0000-0000-000072650000}"/>
    <cellStyle name="Normal 3 2 4 2 5 2 3" xfId="25887" xr:uid="{00000000-0005-0000-0000-000073650000}"/>
    <cellStyle name="Normal 3 2 4 2 5 2 3 2" xfId="25888" xr:uid="{00000000-0005-0000-0000-000074650000}"/>
    <cellStyle name="Normal 3 2 4 2 5 2 4" xfId="25889" xr:uid="{00000000-0005-0000-0000-000075650000}"/>
    <cellStyle name="Normal 3 2 4 2 5 2 5" xfId="25890" xr:uid="{00000000-0005-0000-0000-000076650000}"/>
    <cellStyle name="Normal 3 2 4 2 5 3" xfId="25891" xr:uid="{00000000-0005-0000-0000-000077650000}"/>
    <cellStyle name="Normal 3 2 4 2 5 3 2" xfId="25892" xr:uid="{00000000-0005-0000-0000-000078650000}"/>
    <cellStyle name="Normal 3 2 4 2 5 3 2 2" xfId="25893" xr:uid="{00000000-0005-0000-0000-000079650000}"/>
    <cellStyle name="Normal 3 2 4 2 5 3 3" xfId="25894" xr:uid="{00000000-0005-0000-0000-00007A650000}"/>
    <cellStyle name="Normal 3 2 4 2 5 3 4" xfId="25895" xr:uid="{00000000-0005-0000-0000-00007B650000}"/>
    <cellStyle name="Normal 3 2 4 2 5 4" xfId="25896" xr:uid="{00000000-0005-0000-0000-00007C650000}"/>
    <cellStyle name="Normal 3 2 4 2 5 4 2" xfId="25897" xr:uid="{00000000-0005-0000-0000-00007D650000}"/>
    <cellStyle name="Normal 3 2 4 2 5 4 2 2" xfId="25898" xr:uid="{00000000-0005-0000-0000-00007E650000}"/>
    <cellStyle name="Normal 3 2 4 2 5 4 3" xfId="25899" xr:uid="{00000000-0005-0000-0000-00007F650000}"/>
    <cellStyle name="Normal 3 2 4 2 5 5" xfId="25900" xr:uid="{00000000-0005-0000-0000-000080650000}"/>
    <cellStyle name="Normal 3 2 4 2 5 5 2" xfId="25901" xr:uid="{00000000-0005-0000-0000-000081650000}"/>
    <cellStyle name="Normal 3 2 4 2 5 5 3" xfId="25902" xr:uid="{00000000-0005-0000-0000-000082650000}"/>
    <cellStyle name="Normal 3 2 4 2 5 6" xfId="25903" xr:uid="{00000000-0005-0000-0000-000083650000}"/>
    <cellStyle name="Normal 3 2 4 2 5 6 2" xfId="25904" xr:uid="{00000000-0005-0000-0000-000084650000}"/>
    <cellStyle name="Normal 3 2 4 2 5 7" xfId="25905" xr:uid="{00000000-0005-0000-0000-000085650000}"/>
    <cellStyle name="Normal 3 2 4 2 6" xfId="25906" xr:uid="{00000000-0005-0000-0000-000086650000}"/>
    <cellStyle name="Normal 3 2 4 2 6 2" xfId="25907" xr:uid="{00000000-0005-0000-0000-000087650000}"/>
    <cellStyle name="Normal 3 2 4 2 6 2 2" xfId="25908" xr:uid="{00000000-0005-0000-0000-000088650000}"/>
    <cellStyle name="Normal 3 2 4 2 6 2 2 2" xfId="25909" xr:uid="{00000000-0005-0000-0000-000089650000}"/>
    <cellStyle name="Normal 3 2 4 2 6 2 3" xfId="25910" xr:uid="{00000000-0005-0000-0000-00008A650000}"/>
    <cellStyle name="Normal 3 2 4 2 6 3" xfId="25911" xr:uid="{00000000-0005-0000-0000-00008B650000}"/>
    <cellStyle name="Normal 3 2 4 2 6 3 2" xfId="25912" xr:uid="{00000000-0005-0000-0000-00008C650000}"/>
    <cellStyle name="Normal 3 2 4 2 6 3 2 2" xfId="25913" xr:uid="{00000000-0005-0000-0000-00008D650000}"/>
    <cellStyle name="Normal 3 2 4 2 6 3 3" xfId="25914" xr:uid="{00000000-0005-0000-0000-00008E650000}"/>
    <cellStyle name="Normal 3 2 4 2 6 4" xfId="25915" xr:uid="{00000000-0005-0000-0000-00008F650000}"/>
    <cellStyle name="Normal 3 2 4 2 6 4 2" xfId="25916" xr:uid="{00000000-0005-0000-0000-000090650000}"/>
    <cellStyle name="Normal 3 2 4 2 6 5" xfId="25917" xr:uid="{00000000-0005-0000-0000-000091650000}"/>
    <cellStyle name="Normal 3 2 4 2 6 6" xfId="25918" xr:uid="{00000000-0005-0000-0000-000092650000}"/>
    <cellStyle name="Normal 3 2 4 2 7" xfId="25919" xr:uid="{00000000-0005-0000-0000-000093650000}"/>
    <cellStyle name="Normal 3 2 4 2 7 2" xfId="25920" xr:uid="{00000000-0005-0000-0000-000094650000}"/>
    <cellStyle name="Normal 3 2 4 2 7 2 2" xfId="25921" xr:uid="{00000000-0005-0000-0000-000095650000}"/>
    <cellStyle name="Normal 3 2 4 2 7 2 3" xfId="25922" xr:uid="{00000000-0005-0000-0000-000096650000}"/>
    <cellStyle name="Normal 3 2 4 2 7 3" xfId="25923" xr:uid="{00000000-0005-0000-0000-000097650000}"/>
    <cellStyle name="Normal 3 2 4 2 7 3 2" xfId="25924" xr:uid="{00000000-0005-0000-0000-000098650000}"/>
    <cellStyle name="Normal 3 2 4 2 7 4" xfId="25925" xr:uid="{00000000-0005-0000-0000-000099650000}"/>
    <cellStyle name="Normal 3 2 4 2 7 5" xfId="25926" xr:uid="{00000000-0005-0000-0000-00009A650000}"/>
    <cellStyle name="Normal 3 2 4 2 8" xfId="25927" xr:uid="{00000000-0005-0000-0000-00009B650000}"/>
    <cellStyle name="Normal 3 2 4 2 8 2" xfId="25928" xr:uid="{00000000-0005-0000-0000-00009C650000}"/>
    <cellStyle name="Normal 3 2 4 2 8 2 2" xfId="25929" xr:uid="{00000000-0005-0000-0000-00009D650000}"/>
    <cellStyle name="Normal 3 2 4 2 8 3" xfId="25930" xr:uid="{00000000-0005-0000-0000-00009E650000}"/>
    <cellStyle name="Normal 3 2 4 2 8 4" xfId="25931" xr:uid="{00000000-0005-0000-0000-00009F650000}"/>
    <cellStyle name="Normal 3 2 4 2 9" xfId="25932" xr:uid="{00000000-0005-0000-0000-0000A0650000}"/>
    <cellStyle name="Normal 3 2 4 2 9 2" xfId="25933" xr:uid="{00000000-0005-0000-0000-0000A1650000}"/>
    <cellStyle name="Normal 3 2 4 2 9 2 2" xfId="25934" xr:uid="{00000000-0005-0000-0000-0000A2650000}"/>
    <cellStyle name="Normal 3 2 4 2 9 3" xfId="25935" xr:uid="{00000000-0005-0000-0000-0000A3650000}"/>
    <cellStyle name="Normal 3 2 4 3" xfId="25936" xr:uid="{00000000-0005-0000-0000-0000A4650000}"/>
    <cellStyle name="Normal 3 2 4 3 10" xfId="25937" xr:uid="{00000000-0005-0000-0000-0000A5650000}"/>
    <cellStyle name="Normal 3 2 4 3 10 2" xfId="25938" xr:uid="{00000000-0005-0000-0000-0000A6650000}"/>
    <cellStyle name="Normal 3 2 4 3 11" xfId="25939" xr:uid="{00000000-0005-0000-0000-0000A7650000}"/>
    <cellStyle name="Normal 3 2 4 3 2" xfId="25940" xr:uid="{00000000-0005-0000-0000-0000A8650000}"/>
    <cellStyle name="Normal 3 2 4 3 2 2" xfId="25941" xr:uid="{00000000-0005-0000-0000-0000A9650000}"/>
    <cellStyle name="Normal 3 2 4 3 2 2 2" xfId="25942" xr:uid="{00000000-0005-0000-0000-0000AA650000}"/>
    <cellStyle name="Normal 3 2 4 3 2 2 2 2" xfId="25943" xr:uid="{00000000-0005-0000-0000-0000AB650000}"/>
    <cellStyle name="Normal 3 2 4 3 2 2 2 3" xfId="25944" xr:uid="{00000000-0005-0000-0000-0000AC650000}"/>
    <cellStyle name="Normal 3 2 4 3 2 2 2 4" xfId="25945" xr:uid="{00000000-0005-0000-0000-0000AD650000}"/>
    <cellStyle name="Normal 3 2 4 3 2 2 3" xfId="25946" xr:uid="{00000000-0005-0000-0000-0000AE650000}"/>
    <cellStyle name="Normal 3 2 4 3 2 2 3 2" xfId="25947" xr:uid="{00000000-0005-0000-0000-0000AF650000}"/>
    <cellStyle name="Normal 3 2 4 3 2 2 4" xfId="25948" xr:uid="{00000000-0005-0000-0000-0000B0650000}"/>
    <cellStyle name="Normal 3 2 4 3 2 2 4 2" xfId="25949" xr:uid="{00000000-0005-0000-0000-0000B1650000}"/>
    <cellStyle name="Normal 3 2 4 3 2 2 5" xfId="25950" xr:uid="{00000000-0005-0000-0000-0000B2650000}"/>
    <cellStyle name="Normal 3 2 4 3 2 2 6" xfId="25951" xr:uid="{00000000-0005-0000-0000-0000B3650000}"/>
    <cellStyle name="Normal 3 2 4 3 2 3" xfId="25952" xr:uid="{00000000-0005-0000-0000-0000B4650000}"/>
    <cellStyle name="Normal 3 2 4 3 2 3 2" xfId="25953" xr:uid="{00000000-0005-0000-0000-0000B5650000}"/>
    <cellStyle name="Normal 3 2 4 3 2 3 2 2" xfId="25954" xr:uid="{00000000-0005-0000-0000-0000B6650000}"/>
    <cellStyle name="Normal 3 2 4 3 2 3 2 3" xfId="25955" xr:uid="{00000000-0005-0000-0000-0000B7650000}"/>
    <cellStyle name="Normal 3 2 4 3 2 3 3" xfId="25956" xr:uid="{00000000-0005-0000-0000-0000B8650000}"/>
    <cellStyle name="Normal 3 2 4 3 2 3 3 2" xfId="25957" xr:uid="{00000000-0005-0000-0000-0000B9650000}"/>
    <cellStyle name="Normal 3 2 4 3 2 3 4" xfId="25958" xr:uid="{00000000-0005-0000-0000-0000BA650000}"/>
    <cellStyle name="Normal 3 2 4 3 2 3 5" xfId="25959" xr:uid="{00000000-0005-0000-0000-0000BB650000}"/>
    <cellStyle name="Normal 3 2 4 3 2 4" xfId="25960" xr:uid="{00000000-0005-0000-0000-0000BC650000}"/>
    <cellStyle name="Normal 3 2 4 3 2 4 2" xfId="25961" xr:uid="{00000000-0005-0000-0000-0000BD650000}"/>
    <cellStyle name="Normal 3 2 4 3 2 4 2 2" xfId="25962" xr:uid="{00000000-0005-0000-0000-0000BE650000}"/>
    <cellStyle name="Normal 3 2 4 3 2 4 3" xfId="25963" xr:uid="{00000000-0005-0000-0000-0000BF650000}"/>
    <cellStyle name="Normal 3 2 4 3 2 4 4" xfId="25964" xr:uid="{00000000-0005-0000-0000-0000C0650000}"/>
    <cellStyle name="Normal 3 2 4 3 2 5" xfId="25965" xr:uid="{00000000-0005-0000-0000-0000C1650000}"/>
    <cellStyle name="Normal 3 2 4 3 2 5 2" xfId="25966" xr:uid="{00000000-0005-0000-0000-0000C2650000}"/>
    <cellStyle name="Normal 3 2 4 3 2 5 3" xfId="25967" xr:uid="{00000000-0005-0000-0000-0000C3650000}"/>
    <cellStyle name="Normal 3 2 4 3 2 6" xfId="25968" xr:uid="{00000000-0005-0000-0000-0000C4650000}"/>
    <cellStyle name="Normal 3 2 4 3 2 6 2" xfId="25969" xr:uid="{00000000-0005-0000-0000-0000C5650000}"/>
    <cellStyle name="Normal 3 2 4 3 2 6 3" xfId="25970" xr:uid="{00000000-0005-0000-0000-0000C6650000}"/>
    <cellStyle name="Normal 3 2 4 3 2 7" xfId="25971" xr:uid="{00000000-0005-0000-0000-0000C7650000}"/>
    <cellStyle name="Normal 3 2 4 3 2 8" xfId="25972" xr:uid="{00000000-0005-0000-0000-0000C8650000}"/>
    <cellStyle name="Normal 3 2 4 3 3" xfId="25973" xr:uid="{00000000-0005-0000-0000-0000C9650000}"/>
    <cellStyle name="Normal 3 2 4 3 3 2" xfId="25974" xr:uid="{00000000-0005-0000-0000-0000CA650000}"/>
    <cellStyle name="Normal 3 2 4 3 3 2 2" xfId="25975" xr:uid="{00000000-0005-0000-0000-0000CB650000}"/>
    <cellStyle name="Normal 3 2 4 3 3 2 2 2" xfId="25976" xr:uid="{00000000-0005-0000-0000-0000CC650000}"/>
    <cellStyle name="Normal 3 2 4 3 3 2 2 3" xfId="25977" xr:uid="{00000000-0005-0000-0000-0000CD650000}"/>
    <cellStyle name="Normal 3 2 4 3 3 2 2 4" xfId="25978" xr:uid="{00000000-0005-0000-0000-0000CE650000}"/>
    <cellStyle name="Normal 3 2 4 3 3 2 3" xfId="25979" xr:uid="{00000000-0005-0000-0000-0000CF650000}"/>
    <cellStyle name="Normal 3 2 4 3 3 2 3 2" xfId="25980" xr:uid="{00000000-0005-0000-0000-0000D0650000}"/>
    <cellStyle name="Normal 3 2 4 3 3 2 4" xfId="25981" xr:uid="{00000000-0005-0000-0000-0000D1650000}"/>
    <cellStyle name="Normal 3 2 4 3 3 2 4 2" xfId="25982" xr:uid="{00000000-0005-0000-0000-0000D2650000}"/>
    <cellStyle name="Normal 3 2 4 3 3 2 5" xfId="25983" xr:uid="{00000000-0005-0000-0000-0000D3650000}"/>
    <cellStyle name="Normal 3 2 4 3 3 2 6" xfId="25984" xr:uid="{00000000-0005-0000-0000-0000D4650000}"/>
    <cellStyle name="Normal 3 2 4 3 3 3" xfId="25985" xr:uid="{00000000-0005-0000-0000-0000D5650000}"/>
    <cellStyle name="Normal 3 2 4 3 3 3 2" xfId="25986" xr:uid="{00000000-0005-0000-0000-0000D6650000}"/>
    <cellStyle name="Normal 3 2 4 3 3 3 2 2" xfId="25987" xr:uid="{00000000-0005-0000-0000-0000D7650000}"/>
    <cellStyle name="Normal 3 2 4 3 3 3 2 3" xfId="25988" xr:uid="{00000000-0005-0000-0000-0000D8650000}"/>
    <cellStyle name="Normal 3 2 4 3 3 3 3" xfId="25989" xr:uid="{00000000-0005-0000-0000-0000D9650000}"/>
    <cellStyle name="Normal 3 2 4 3 3 3 3 2" xfId="25990" xr:uid="{00000000-0005-0000-0000-0000DA650000}"/>
    <cellStyle name="Normal 3 2 4 3 3 3 4" xfId="25991" xr:uid="{00000000-0005-0000-0000-0000DB650000}"/>
    <cellStyle name="Normal 3 2 4 3 3 3 5" xfId="25992" xr:uid="{00000000-0005-0000-0000-0000DC650000}"/>
    <cellStyle name="Normal 3 2 4 3 3 4" xfId="25993" xr:uid="{00000000-0005-0000-0000-0000DD650000}"/>
    <cellStyle name="Normal 3 2 4 3 3 4 2" xfId="25994" xr:uid="{00000000-0005-0000-0000-0000DE650000}"/>
    <cellStyle name="Normal 3 2 4 3 3 4 2 2" xfId="25995" xr:uid="{00000000-0005-0000-0000-0000DF650000}"/>
    <cellStyle name="Normal 3 2 4 3 3 4 3" xfId="25996" xr:uid="{00000000-0005-0000-0000-0000E0650000}"/>
    <cellStyle name="Normal 3 2 4 3 3 4 4" xfId="25997" xr:uid="{00000000-0005-0000-0000-0000E1650000}"/>
    <cellStyle name="Normal 3 2 4 3 3 5" xfId="25998" xr:uid="{00000000-0005-0000-0000-0000E2650000}"/>
    <cellStyle name="Normal 3 2 4 3 3 5 2" xfId="25999" xr:uid="{00000000-0005-0000-0000-0000E3650000}"/>
    <cellStyle name="Normal 3 2 4 3 3 5 3" xfId="26000" xr:uid="{00000000-0005-0000-0000-0000E4650000}"/>
    <cellStyle name="Normal 3 2 4 3 3 6" xfId="26001" xr:uid="{00000000-0005-0000-0000-0000E5650000}"/>
    <cellStyle name="Normal 3 2 4 3 3 6 2" xfId="26002" xr:uid="{00000000-0005-0000-0000-0000E6650000}"/>
    <cellStyle name="Normal 3 2 4 3 3 6 3" xfId="26003" xr:uid="{00000000-0005-0000-0000-0000E7650000}"/>
    <cellStyle name="Normal 3 2 4 3 3 7" xfId="26004" xr:uid="{00000000-0005-0000-0000-0000E8650000}"/>
    <cellStyle name="Normal 3 2 4 3 3 8" xfId="26005" xr:uid="{00000000-0005-0000-0000-0000E9650000}"/>
    <cellStyle name="Normal 3 2 4 3 4" xfId="26006" xr:uid="{00000000-0005-0000-0000-0000EA650000}"/>
    <cellStyle name="Normal 3 2 4 3 4 2" xfId="26007" xr:uid="{00000000-0005-0000-0000-0000EB650000}"/>
    <cellStyle name="Normal 3 2 4 3 4 2 2" xfId="26008" xr:uid="{00000000-0005-0000-0000-0000EC650000}"/>
    <cellStyle name="Normal 3 2 4 3 4 2 2 2" xfId="26009" xr:uid="{00000000-0005-0000-0000-0000ED650000}"/>
    <cellStyle name="Normal 3 2 4 3 4 2 2 3" xfId="26010" xr:uid="{00000000-0005-0000-0000-0000EE650000}"/>
    <cellStyle name="Normal 3 2 4 3 4 2 3" xfId="26011" xr:uid="{00000000-0005-0000-0000-0000EF650000}"/>
    <cellStyle name="Normal 3 2 4 3 4 2 3 2" xfId="26012" xr:uid="{00000000-0005-0000-0000-0000F0650000}"/>
    <cellStyle name="Normal 3 2 4 3 4 2 4" xfId="26013" xr:uid="{00000000-0005-0000-0000-0000F1650000}"/>
    <cellStyle name="Normal 3 2 4 3 4 2 5" xfId="26014" xr:uid="{00000000-0005-0000-0000-0000F2650000}"/>
    <cellStyle name="Normal 3 2 4 3 4 3" xfId="26015" xr:uid="{00000000-0005-0000-0000-0000F3650000}"/>
    <cellStyle name="Normal 3 2 4 3 4 3 2" xfId="26016" xr:uid="{00000000-0005-0000-0000-0000F4650000}"/>
    <cellStyle name="Normal 3 2 4 3 4 3 2 2" xfId="26017" xr:uid="{00000000-0005-0000-0000-0000F5650000}"/>
    <cellStyle name="Normal 3 2 4 3 4 3 3" xfId="26018" xr:uid="{00000000-0005-0000-0000-0000F6650000}"/>
    <cellStyle name="Normal 3 2 4 3 4 3 4" xfId="26019" xr:uid="{00000000-0005-0000-0000-0000F7650000}"/>
    <cellStyle name="Normal 3 2 4 3 4 4" xfId="26020" xr:uid="{00000000-0005-0000-0000-0000F8650000}"/>
    <cellStyle name="Normal 3 2 4 3 4 4 2" xfId="26021" xr:uid="{00000000-0005-0000-0000-0000F9650000}"/>
    <cellStyle name="Normal 3 2 4 3 4 4 2 2" xfId="26022" xr:uid="{00000000-0005-0000-0000-0000FA650000}"/>
    <cellStyle name="Normal 3 2 4 3 4 4 3" xfId="26023" xr:uid="{00000000-0005-0000-0000-0000FB650000}"/>
    <cellStyle name="Normal 3 2 4 3 4 5" xfId="26024" xr:uid="{00000000-0005-0000-0000-0000FC650000}"/>
    <cellStyle name="Normal 3 2 4 3 4 5 2" xfId="26025" xr:uid="{00000000-0005-0000-0000-0000FD650000}"/>
    <cellStyle name="Normal 3 2 4 3 4 5 3" xfId="26026" xr:uid="{00000000-0005-0000-0000-0000FE650000}"/>
    <cellStyle name="Normal 3 2 4 3 4 6" xfId="26027" xr:uid="{00000000-0005-0000-0000-0000FF650000}"/>
    <cellStyle name="Normal 3 2 4 3 4 6 2" xfId="26028" xr:uid="{00000000-0005-0000-0000-000000660000}"/>
    <cellStyle name="Normal 3 2 4 3 4 7" xfId="26029" xr:uid="{00000000-0005-0000-0000-000001660000}"/>
    <cellStyle name="Normal 3 2 4 3 5" xfId="26030" xr:uid="{00000000-0005-0000-0000-000002660000}"/>
    <cellStyle name="Normal 3 2 4 3 5 2" xfId="26031" xr:uid="{00000000-0005-0000-0000-000003660000}"/>
    <cellStyle name="Normal 3 2 4 3 5 2 2" xfId="26032" xr:uid="{00000000-0005-0000-0000-000004660000}"/>
    <cellStyle name="Normal 3 2 4 3 5 2 2 2" xfId="26033" xr:uid="{00000000-0005-0000-0000-000005660000}"/>
    <cellStyle name="Normal 3 2 4 3 5 2 3" xfId="26034" xr:uid="{00000000-0005-0000-0000-000006660000}"/>
    <cellStyle name="Normal 3 2 4 3 5 3" xfId="26035" xr:uid="{00000000-0005-0000-0000-000007660000}"/>
    <cellStyle name="Normal 3 2 4 3 5 3 2" xfId="26036" xr:uid="{00000000-0005-0000-0000-000008660000}"/>
    <cellStyle name="Normal 3 2 4 3 5 3 2 2" xfId="26037" xr:uid="{00000000-0005-0000-0000-000009660000}"/>
    <cellStyle name="Normal 3 2 4 3 5 3 3" xfId="26038" xr:uid="{00000000-0005-0000-0000-00000A660000}"/>
    <cellStyle name="Normal 3 2 4 3 5 4" xfId="26039" xr:uid="{00000000-0005-0000-0000-00000B660000}"/>
    <cellStyle name="Normal 3 2 4 3 5 4 2" xfId="26040" xr:uid="{00000000-0005-0000-0000-00000C660000}"/>
    <cellStyle name="Normal 3 2 4 3 5 5" xfId="26041" xr:uid="{00000000-0005-0000-0000-00000D660000}"/>
    <cellStyle name="Normal 3 2 4 3 5 6" xfId="26042" xr:uid="{00000000-0005-0000-0000-00000E660000}"/>
    <cellStyle name="Normal 3 2 4 3 6" xfId="26043" xr:uid="{00000000-0005-0000-0000-00000F660000}"/>
    <cellStyle name="Normal 3 2 4 3 6 2" xfId="26044" xr:uid="{00000000-0005-0000-0000-000010660000}"/>
    <cellStyle name="Normal 3 2 4 3 6 2 2" xfId="26045" xr:uid="{00000000-0005-0000-0000-000011660000}"/>
    <cellStyle name="Normal 3 2 4 3 6 2 3" xfId="26046" xr:uid="{00000000-0005-0000-0000-000012660000}"/>
    <cellStyle name="Normal 3 2 4 3 6 3" xfId="26047" xr:uid="{00000000-0005-0000-0000-000013660000}"/>
    <cellStyle name="Normal 3 2 4 3 6 3 2" xfId="26048" xr:uid="{00000000-0005-0000-0000-000014660000}"/>
    <cellStyle name="Normal 3 2 4 3 6 4" xfId="26049" xr:uid="{00000000-0005-0000-0000-000015660000}"/>
    <cellStyle name="Normal 3 2 4 3 6 5" xfId="26050" xr:uid="{00000000-0005-0000-0000-000016660000}"/>
    <cellStyle name="Normal 3 2 4 3 7" xfId="26051" xr:uid="{00000000-0005-0000-0000-000017660000}"/>
    <cellStyle name="Normal 3 2 4 3 7 2" xfId="26052" xr:uid="{00000000-0005-0000-0000-000018660000}"/>
    <cellStyle name="Normal 3 2 4 3 7 2 2" xfId="26053" xr:uid="{00000000-0005-0000-0000-000019660000}"/>
    <cellStyle name="Normal 3 2 4 3 7 3" xfId="26054" xr:uid="{00000000-0005-0000-0000-00001A660000}"/>
    <cellStyle name="Normal 3 2 4 3 7 4" xfId="26055" xr:uid="{00000000-0005-0000-0000-00001B660000}"/>
    <cellStyle name="Normal 3 2 4 3 8" xfId="26056" xr:uid="{00000000-0005-0000-0000-00001C660000}"/>
    <cellStyle name="Normal 3 2 4 3 8 2" xfId="26057" xr:uid="{00000000-0005-0000-0000-00001D660000}"/>
    <cellStyle name="Normal 3 2 4 3 8 2 2" xfId="26058" xr:uid="{00000000-0005-0000-0000-00001E660000}"/>
    <cellStyle name="Normal 3 2 4 3 8 3" xfId="26059" xr:uid="{00000000-0005-0000-0000-00001F660000}"/>
    <cellStyle name="Normal 3 2 4 3 9" xfId="26060" xr:uid="{00000000-0005-0000-0000-000020660000}"/>
    <cellStyle name="Normal 3 2 4 3 9 2" xfId="26061" xr:uid="{00000000-0005-0000-0000-000021660000}"/>
    <cellStyle name="Normal 3 2 4 3 9 3" xfId="26062" xr:uid="{00000000-0005-0000-0000-000022660000}"/>
    <cellStyle name="Normal 3 2 4 4" xfId="26063" xr:uid="{00000000-0005-0000-0000-000023660000}"/>
    <cellStyle name="Normal 3 2 4 4 10" xfId="26064" xr:uid="{00000000-0005-0000-0000-000024660000}"/>
    <cellStyle name="Normal 3 2 4 4 11" xfId="26065" xr:uid="{00000000-0005-0000-0000-000025660000}"/>
    <cellStyle name="Normal 3 2 4 4 2" xfId="26066" xr:uid="{00000000-0005-0000-0000-000026660000}"/>
    <cellStyle name="Normal 3 2 4 4 2 2" xfId="26067" xr:uid="{00000000-0005-0000-0000-000027660000}"/>
    <cellStyle name="Normal 3 2 4 4 2 2 2" xfId="26068" xr:uid="{00000000-0005-0000-0000-000028660000}"/>
    <cellStyle name="Normal 3 2 4 4 2 2 2 2" xfId="26069" xr:uid="{00000000-0005-0000-0000-000029660000}"/>
    <cellStyle name="Normal 3 2 4 4 2 2 2 3" xfId="26070" xr:uid="{00000000-0005-0000-0000-00002A660000}"/>
    <cellStyle name="Normal 3 2 4 4 2 2 2 4" xfId="26071" xr:uid="{00000000-0005-0000-0000-00002B660000}"/>
    <cellStyle name="Normal 3 2 4 4 2 2 3" xfId="26072" xr:uid="{00000000-0005-0000-0000-00002C660000}"/>
    <cellStyle name="Normal 3 2 4 4 2 2 3 2" xfId="26073" xr:uid="{00000000-0005-0000-0000-00002D660000}"/>
    <cellStyle name="Normal 3 2 4 4 2 2 4" xfId="26074" xr:uid="{00000000-0005-0000-0000-00002E660000}"/>
    <cellStyle name="Normal 3 2 4 4 2 2 4 2" xfId="26075" xr:uid="{00000000-0005-0000-0000-00002F660000}"/>
    <cellStyle name="Normal 3 2 4 4 2 2 5" xfId="26076" xr:uid="{00000000-0005-0000-0000-000030660000}"/>
    <cellStyle name="Normal 3 2 4 4 2 2 6" xfId="26077" xr:uid="{00000000-0005-0000-0000-000031660000}"/>
    <cellStyle name="Normal 3 2 4 4 2 3" xfId="26078" xr:uid="{00000000-0005-0000-0000-000032660000}"/>
    <cellStyle name="Normal 3 2 4 4 2 3 2" xfId="26079" xr:uid="{00000000-0005-0000-0000-000033660000}"/>
    <cellStyle name="Normal 3 2 4 4 2 3 2 2" xfId="26080" xr:uid="{00000000-0005-0000-0000-000034660000}"/>
    <cellStyle name="Normal 3 2 4 4 2 3 2 3" xfId="26081" xr:uid="{00000000-0005-0000-0000-000035660000}"/>
    <cellStyle name="Normal 3 2 4 4 2 3 3" xfId="26082" xr:uid="{00000000-0005-0000-0000-000036660000}"/>
    <cellStyle name="Normal 3 2 4 4 2 3 3 2" xfId="26083" xr:uid="{00000000-0005-0000-0000-000037660000}"/>
    <cellStyle name="Normal 3 2 4 4 2 3 4" xfId="26084" xr:uid="{00000000-0005-0000-0000-000038660000}"/>
    <cellStyle name="Normal 3 2 4 4 2 3 5" xfId="26085" xr:uid="{00000000-0005-0000-0000-000039660000}"/>
    <cellStyle name="Normal 3 2 4 4 2 4" xfId="26086" xr:uid="{00000000-0005-0000-0000-00003A660000}"/>
    <cellStyle name="Normal 3 2 4 4 2 4 2" xfId="26087" xr:uid="{00000000-0005-0000-0000-00003B660000}"/>
    <cellStyle name="Normal 3 2 4 4 2 4 2 2" xfId="26088" xr:uid="{00000000-0005-0000-0000-00003C660000}"/>
    <cellStyle name="Normal 3 2 4 4 2 4 3" xfId="26089" xr:uid="{00000000-0005-0000-0000-00003D660000}"/>
    <cellStyle name="Normal 3 2 4 4 2 4 4" xfId="26090" xr:uid="{00000000-0005-0000-0000-00003E660000}"/>
    <cellStyle name="Normal 3 2 4 4 2 5" xfId="26091" xr:uid="{00000000-0005-0000-0000-00003F660000}"/>
    <cellStyle name="Normal 3 2 4 4 2 5 2" xfId="26092" xr:uid="{00000000-0005-0000-0000-000040660000}"/>
    <cellStyle name="Normal 3 2 4 4 2 5 3" xfId="26093" xr:uid="{00000000-0005-0000-0000-000041660000}"/>
    <cellStyle name="Normal 3 2 4 4 2 6" xfId="26094" xr:uid="{00000000-0005-0000-0000-000042660000}"/>
    <cellStyle name="Normal 3 2 4 4 2 6 2" xfId="26095" xr:uid="{00000000-0005-0000-0000-000043660000}"/>
    <cellStyle name="Normal 3 2 4 4 2 6 3" xfId="26096" xr:uid="{00000000-0005-0000-0000-000044660000}"/>
    <cellStyle name="Normal 3 2 4 4 2 7" xfId="26097" xr:uid="{00000000-0005-0000-0000-000045660000}"/>
    <cellStyle name="Normal 3 2 4 4 2 8" xfId="26098" xr:uid="{00000000-0005-0000-0000-000046660000}"/>
    <cellStyle name="Normal 3 2 4 4 3" xfId="26099" xr:uid="{00000000-0005-0000-0000-000047660000}"/>
    <cellStyle name="Normal 3 2 4 4 3 2" xfId="26100" xr:uid="{00000000-0005-0000-0000-000048660000}"/>
    <cellStyle name="Normal 3 2 4 4 3 2 2" xfId="26101" xr:uid="{00000000-0005-0000-0000-000049660000}"/>
    <cellStyle name="Normal 3 2 4 4 3 2 2 2" xfId="26102" xr:uid="{00000000-0005-0000-0000-00004A660000}"/>
    <cellStyle name="Normal 3 2 4 4 3 2 3" xfId="26103" xr:uid="{00000000-0005-0000-0000-00004B660000}"/>
    <cellStyle name="Normal 3 2 4 4 3 2 4" xfId="26104" xr:uid="{00000000-0005-0000-0000-00004C660000}"/>
    <cellStyle name="Normal 3 2 4 4 3 3" xfId="26105" xr:uid="{00000000-0005-0000-0000-00004D660000}"/>
    <cellStyle name="Normal 3 2 4 4 3 3 2" xfId="26106" xr:uid="{00000000-0005-0000-0000-00004E660000}"/>
    <cellStyle name="Normal 3 2 4 4 3 3 2 2" xfId="26107" xr:uid="{00000000-0005-0000-0000-00004F660000}"/>
    <cellStyle name="Normal 3 2 4 4 3 3 3" xfId="26108" xr:uid="{00000000-0005-0000-0000-000050660000}"/>
    <cellStyle name="Normal 3 2 4 4 3 4" xfId="26109" xr:uid="{00000000-0005-0000-0000-000051660000}"/>
    <cellStyle name="Normal 3 2 4 4 3 4 2" xfId="26110" xr:uid="{00000000-0005-0000-0000-000052660000}"/>
    <cellStyle name="Normal 3 2 4 4 3 4 2 2" xfId="26111" xr:uid="{00000000-0005-0000-0000-000053660000}"/>
    <cellStyle name="Normal 3 2 4 4 3 4 3" xfId="26112" xr:uid="{00000000-0005-0000-0000-000054660000}"/>
    <cellStyle name="Normal 3 2 4 4 3 5" xfId="26113" xr:uid="{00000000-0005-0000-0000-000055660000}"/>
    <cellStyle name="Normal 3 2 4 4 3 5 2" xfId="26114" xr:uid="{00000000-0005-0000-0000-000056660000}"/>
    <cellStyle name="Normal 3 2 4 4 3 6" xfId="26115" xr:uid="{00000000-0005-0000-0000-000057660000}"/>
    <cellStyle name="Normal 3 2 4 4 3 7" xfId="26116" xr:uid="{00000000-0005-0000-0000-000058660000}"/>
    <cellStyle name="Normal 3 2 4 4 4" xfId="26117" xr:uid="{00000000-0005-0000-0000-000059660000}"/>
    <cellStyle name="Normal 3 2 4 4 4 2" xfId="26118" xr:uid="{00000000-0005-0000-0000-00005A660000}"/>
    <cellStyle name="Normal 3 2 4 4 4 2 2" xfId="26119" xr:uid="{00000000-0005-0000-0000-00005B660000}"/>
    <cellStyle name="Normal 3 2 4 4 4 2 2 2" xfId="26120" xr:uid="{00000000-0005-0000-0000-00005C660000}"/>
    <cellStyle name="Normal 3 2 4 4 4 2 3" xfId="26121" xr:uid="{00000000-0005-0000-0000-00005D660000}"/>
    <cellStyle name="Normal 3 2 4 4 4 3" xfId="26122" xr:uid="{00000000-0005-0000-0000-00005E660000}"/>
    <cellStyle name="Normal 3 2 4 4 4 3 2" xfId="26123" xr:uid="{00000000-0005-0000-0000-00005F660000}"/>
    <cellStyle name="Normal 3 2 4 4 4 3 2 2" xfId="26124" xr:uid="{00000000-0005-0000-0000-000060660000}"/>
    <cellStyle name="Normal 3 2 4 4 4 3 3" xfId="26125" xr:uid="{00000000-0005-0000-0000-000061660000}"/>
    <cellStyle name="Normal 3 2 4 4 4 4" xfId="26126" xr:uid="{00000000-0005-0000-0000-000062660000}"/>
    <cellStyle name="Normal 3 2 4 4 4 4 2" xfId="26127" xr:uid="{00000000-0005-0000-0000-000063660000}"/>
    <cellStyle name="Normal 3 2 4 4 4 4 3" xfId="26128" xr:uid="{00000000-0005-0000-0000-000064660000}"/>
    <cellStyle name="Normal 3 2 4 4 4 5" xfId="26129" xr:uid="{00000000-0005-0000-0000-000065660000}"/>
    <cellStyle name="Normal 3 2 4 4 4 6" xfId="26130" xr:uid="{00000000-0005-0000-0000-000066660000}"/>
    <cellStyle name="Normal 3 2 4 4 4 7" xfId="26131" xr:uid="{00000000-0005-0000-0000-000067660000}"/>
    <cellStyle name="Normal 3 2 4 4 5" xfId="26132" xr:uid="{00000000-0005-0000-0000-000068660000}"/>
    <cellStyle name="Normal 3 2 4 4 5 2" xfId="26133" xr:uid="{00000000-0005-0000-0000-000069660000}"/>
    <cellStyle name="Normal 3 2 4 4 5 2 2" xfId="26134" xr:uid="{00000000-0005-0000-0000-00006A660000}"/>
    <cellStyle name="Normal 3 2 4 4 5 2 3" xfId="26135" xr:uid="{00000000-0005-0000-0000-00006B660000}"/>
    <cellStyle name="Normal 3 2 4 4 5 3" xfId="26136" xr:uid="{00000000-0005-0000-0000-00006C660000}"/>
    <cellStyle name="Normal 3 2 4 4 5 3 2" xfId="26137" xr:uid="{00000000-0005-0000-0000-00006D660000}"/>
    <cellStyle name="Normal 3 2 4 4 5 3 3" xfId="26138" xr:uid="{00000000-0005-0000-0000-00006E660000}"/>
    <cellStyle name="Normal 3 2 4 4 5 4" xfId="26139" xr:uid="{00000000-0005-0000-0000-00006F660000}"/>
    <cellStyle name="Normal 3 2 4 4 5 5" xfId="26140" xr:uid="{00000000-0005-0000-0000-000070660000}"/>
    <cellStyle name="Normal 3 2 4 4 5 6" xfId="26141" xr:uid="{00000000-0005-0000-0000-000071660000}"/>
    <cellStyle name="Normal 3 2 4 4 6" xfId="26142" xr:uid="{00000000-0005-0000-0000-000072660000}"/>
    <cellStyle name="Normal 3 2 4 4 6 2" xfId="26143" xr:uid="{00000000-0005-0000-0000-000073660000}"/>
    <cellStyle name="Normal 3 2 4 4 6 2 2" xfId="26144" xr:uid="{00000000-0005-0000-0000-000074660000}"/>
    <cellStyle name="Normal 3 2 4 4 6 3" xfId="26145" xr:uid="{00000000-0005-0000-0000-000075660000}"/>
    <cellStyle name="Normal 3 2 4 4 7" xfId="26146" xr:uid="{00000000-0005-0000-0000-000076660000}"/>
    <cellStyle name="Normal 3 2 4 4 7 2" xfId="26147" xr:uid="{00000000-0005-0000-0000-000077660000}"/>
    <cellStyle name="Normal 3 2 4 4 7 2 2" xfId="26148" xr:uid="{00000000-0005-0000-0000-000078660000}"/>
    <cellStyle name="Normal 3 2 4 4 7 3" xfId="26149" xr:uid="{00000000-0005-0000-0000-000079660000}"/>
    <cellStyle name="Normal 3 2 4 4 8" xfId="26150" xr:uid="{00000000-0005-0000-0000-00007A660000}"/>
    <cellStyle name="Normal 3 2 4 4 8 2" xfId="26151" xr:uid="{00000000-0005-0000-0000-00007B660000}"/>
    <cellStyle name="Normal 3 2 4 4 8 3" xfId="26152" xr:uid="{00000000-0005-0000-0000-00007C660000}"/>
    <cellStyle name="Normal 3 2 4 4 9" xfId="26153" xr:uid="{00000000-0005-0000-0000-00007D660000}"/>
    <cellStyle name="Normal 3 2 4 5" xfId="26154" xr:uid="{00000000-0005-0000-0000-00007E660000}"/>
    <cellStyle name="Normal 3 2 4 5 2" xfId="26155" xr:uid="{00000000-0005-0000-0000-00007F660000}"/>
    <cellStyle name="Normal 3 2 4 5 2 2" xfId="26156" xr:uid="{00000000-0005-0000-0000-000080660000}"/>
    <cellStyle name="Normal 3 2 4 5 2 2 2" xfId="26157" xr:uid="{00000000-0005-0000-0000-000081660000}"/>
    <cellStyle name="Normal 3 2 4 5 2 2 3" xfId="26158" xr:uid="{00000000-0005-0000-0000-000082660000}"/>
    <cellStyle name="Normal 3 2 4 5 2 2 4" xfId="26159" xr:uid="{00000000-0005-0000-0000-000083660000}"/>
    <cellStyle name="Normal 3 2 4 5 2 3" xfId="26160" xr:uid="{00000000-0005-0000-0000-000084660000}"/>
    <cellStyle name="Normal 3 2 4 5 2 3 2" xfId="26161" xr:uid="{00000000-0005-0000-0000-000085660000}"/>
    <cellStyle name="Normal 3 2 4 5 2 4" xfId="26162" xr:uid="{00000000-0005-0000-0000-000086660000}"/>
    <cellStyle name="Normal 3 2 4 5 2 4 2" xfId="26163" xr:uid="{00000000-0005-0000-0000-000087660000}"/>
    <cellStyle name="Normal 3 2 4 5 2 5" xfId="26164" xr:uid="{00000000-0005-0000-0000-000088660000}"/>
    <cellStyle name="Normal 3 2 4 5 2 6" xfId="26165" xr:uid="{00000000-0005-0000-0000-000089660000}"/>
    <cellStyle name="Normal 3 2 4 5 3" xfId="26166" xr:uid="{00000000-0005-0000-0000-00008A660000}"/>
    <cellStyle name="Normal 3 2 4 5 3 2" xfId="26167" xr:uid="{00000000-0005-0000-0000-00008B660000}"/>
    <cellStyle name="Normal 3 2 4 5 3 2 2" xfId="26168" xr:uid="{00000000-0005-0000-0000-00008C660000}"/>
    <cellStyle name="Normal 3 2 4 5 3 2 3" xfId="26169" xr:uid="{00000000-0005-0000-0000-00008D660000}"/>
    <cellStyle name="Normal 3 2 4 5 3 3" xfId="26170" xr:uid="{00000000-0005-0000-0000-00008E660000}"/>
    <cellStyle name="Normal 3 2 4 5 3 3 2" xfId="26171" xr:uid="{00000000-0005-0000-0000-00008F660000}"/>
    <cellStyle name="Normal 3 2 4 5 3 4" xfId="26172" xr:uid="{00000000-0005-0000-0000-000090660000}"/>
    <cellStyle name="Normal 3 2 4 5 3 5" xfId="26173" xr:uid="{00000000-0005-0000-0000-000091660000}"/>
    <cellStyle name="Normal 3 2 4 5 4" xfId="26174" xr:uid="{00000000-0005-0000-0000-000092660000}"/>
    <cellStyle name="Normal 3 2 4 5 4 2" xfId="26175" xr:uid="{00000000-0005-0000-0000-000093660000}"/>
    <cellStyle name="Normal 3 2 4 5 4 2 2" xfId="26176" xr:uid="{00000000-0005-0000-0000-000094660000}"/>
    <cellStyle name="Normal 3 2 4 5 4 3" xfId="26177" xr:uid="{00000000-0005-0000-0000-000095660000}"/>
    <cellStyle name="Normal 3 2 4 5 4 4" xfId="26178" xr:uid="{00000000-0005-0000-0000-000096660000}"/>
    <cellStyle name="Normal 3 2 4 5 5" xfId="26179" xr:uid="{00000000-0005-0000-0000-000097660000}"/>
    <cellStyle name="Normal 3 2 4 5 5 2" xfId="26180" xr:uid="{00000000-0005-0000-0000-000098660000}"/>
    <cellStyle name="Normal 3 2 4 5 5 3" xfId="26181" xr:uid="{00000000-0005-0000-0000-000099660000}"/>
    <cellStyle name="Normal 3 2 4 5 6" xfId="26182" xr:uid="{00000000-0005-0000-0000-00009A660000}"/>
    <cellStyle name="Normal 3 2 4 5 6 2" xfId="26183" xr:uid="{00000000-0005-0000-0000-00009B660000}"/>
    <cellStyle name="Normal 3 2 4 5 6 3" xfId="26184" xr:uid="{00000000-0005-0000-0000-00009C660000}"/>
    <cellStyle name="Normal 3 2 4 5 7" xfId="26185" xr:uid="{00000000-0005-0000-0000-00009D660000}"/>
    <cellStyle name="Normal 3 2 4 5 8" xfId="26186" xr:uid="{00000000-0005-0000-0000-00009E660000}"/>
    <cellStyle name="Normal 3 2 4 6" xfId="26187" xr:uid="{00000000-0005-0000-0000-00009F660000}"/>
    <cellStyle name="Normal 3 2 4 6 2" xfId="26188" xr:uid="{00000000-0005-0000-0000-0000A0660000}"/>
    <cellStyle name="Normal 3 2 4 6 2 2" xfId="26189" xr:uid="{00000000-0005-0000-0000-0000A1660000}"/>
    <cellStyle name="Normal 3 2 4 6 2 2 2" xfId="26190" xr:uid="{00000000-0005-0000-0000-0000A2660000}"/>
    <cellStyle name="Normal 3 2 4 6 2 2 3" xfId="26191" xr:uid="{00000000-0005-0000-0000-0000A3660000}"/>
    <cellStyle name="Normal 3 2 4 6 2 2 4" xfId="26192" xr:uid="{00000000-0005-0000-0000-0000A4660000}"/>
    <cellStyle name="Normal 3 2 4 6 2 3" xfId="26193" xr:uid="{00000000-0005-0000-0000-0000A5660000}"/>
    <cellStyle name="Normal 3 2 4 6 2 3 2" xfId="26194" xr:uid="{00000000-0005-0000-0000-0000A6660000}"/>
    <cellStyle name="Normal 3 2 4 6 2 4" xfId="26195" xr:uid="{00000000-0005-0000-0000-0000A7660000}"/>
    <cellStyle name="Normal 3 2 4 6 2 4 2" xfId="26196" xr:uid="{00000000-0005-0000-0000-0000A8660000}"/>
    <cellStyle name="Normal 3 2 4 6 2 5" xfId="26197" xr:uid="{00000000-0005-0000-0000-0000A9660000}"/>
    <cellStyle name="Normal 3 2 4 6 2 6" xfId="26198" xr:uid="{00000000-0005-0000-0000-0000AA660000}"/>
    <cellStyle name="Normal 3 2 4 6 3" xfId="26199" xr:uid="{00000000-0005-0000-0000-0000AB660000}"/>
    <cellStyle name="Normal 3 2 4 6 3 2" xfId="26200" xr:uid="{00000000-0005-0000-0000-0000AC660000}"/>
    <cellStyle name="Normal 3 2 4 6 3 2 2" xfId="26201" xr:uid="{00000000-0005-0000-0000-0000AD660000}"/>
    <cellStyle name="Normal 3 2 4 6 3 2 3" xfId="26202" xr:uid="{00000000-0005-0000-0000-0000AE660000}"/>
    <cellStyle name="Normal 3 2 4 6 3 3" xfId="26203" xr:uid="{00000000-0005-0000-0000-0000AF660000}"/>
    <cellStyle name="Normal 3 2 4 6 3 3 2" xfId="26204" xr:uid="{00000000-0005-0000-0000-0000B0660000}"/>
    <cellStyle name="Normal 3 2 4 6 3 4" xfId="26205" xr:uid="{00000000-0005-0000-0000-0000B1660000}"/>
    <cellStyle name="Normal 3 2 4 6 3 5" xfId="26206" xr:uid="{00000000-0005-0000-0000-0000B2660000}"/>
    <cellStyle name="Normal 3 2 4 6 4" xfId="26207" xr:uid="{00000000-0005-0000-0000-0000B3660000}"/>
    <cellStyle name="Normal 3 2 4 6 4 2" xfId="26208" xr:uid="{00000000-0005-0000-0000-0000B4660000}"/>
    <cellStyle name="Normal 3 2 4 6 4 2 2" xfId="26209" xr:uid="{00000000-0005-0000-0000-0000B5660000}"/>
    <cellStyle name="Normal 3 2 4 6 4 3" xfId="26210" xr:uid="{00000000-0005-0000-0000-0000B6660000}"/>
    <cellStyle name="Normal 3 2 4 6 4 4" xfId="26211" xr:uid="{00000000-0005-0000-0000-0000B7660000}"/>
    <cellStyle name="Normal 3 2 4 6 5" xfId="26212" xr:uid="{00000000-0005-0000-0000-0000B8660000}"/>
    <cellStyle name="Normal 3 2 4 6 5 2" xfId="26213" xr:uid="{00000000-0005-0000-0000-0000B9660000}"/>
    <cellStyle name="Normal 3 2 4 6 5 3" xfId="26214" xr:uid="{00000000-0005-0000-0000-0000BA660000}"/>
    <cellStyle name="Normal 3 2 4 6 6" xfId="26215" xr:uid="{00000000-0005-0000-0000-0000BB660000}"/>
    <cellStyle name="Normal 3 2 4 6 6 2" xfId="26216" xr:uid="{00000000-0005-0000-0000-0000BC660000}"/>
    <cellStyle name="Normal 3 2 4 6 6 3" xfId="26217" xr:uid="{00000000-0005-0000-0000-0000BD660000}"/>
    <cellStyle name="Normal 3 2 4 6 7" xfId="26218" xr:uid="{00000000-0005-0000-0000-0000BE660000}"/>
    <cellStyle name="Normal 3 2 4 6 8" xfId="26219" xr:uid="{00000000-0005-0000-0000-0000BF660000}"/>
    <cellStyle name="Normal 3 2 4 7" xfId="26220" xr:uid="{00000000-0005-0000-0000-0000C0660000}"/>
    <cellStyle name="Normal 3 2 4 7 2" xfId="26221" xr:uid="{00000000-0005-0000-0000-0000C1660000}"/>
    <cellStyle name="Normal 3 2 4 7 2 2" xfId="26222" xr:uid="{00000000-0005-0000-0000-0000C2660000}"/>
    <cellStyle name="Normal 3 2 4 7 2 2 2" xfId="26223" xr:uid="{00000000-0005-0000-0000-0000C3660000}"/>
    <cellStyle name="Normal 3 2 4 7 2 2 3" xfId="26224" xr:uid="{00000000-0005-0000-0000-0000C4660000}"/>
    <cellStyle name="Normal 3 2 4 7 2 3" xfId="26225" xr:uid="{00000000-0005-0000-0000-0000C5660000}"/>
    <cellStyle name="Normal 3 2 4 7 2 3 2" xfId="26226" xr:uid="{00000000-0005-0000-0000-0000C6660000}"/>
    <cellStyle name="Normal 3 2 4 7 2 4" xfId="26227" xr:uid="{00000000-0005-0000-0000-0000C7660000}"/>
    <cellStyle name="Normal 3 2 4 7 2 5" xfId="26228" xr:uid="{00000000-0005-0000-0000-0000C8660000}"/>
    <cellStyle name="Normal 3 2 4 7 3" xfId="26229" xr:uid="{00000000-0005-0000-0000-0000C9660000}"/>
    <cellStyle name="Normal 3 2 4 7 3 2" xfId="26230" xr:uid="{00000000-0005-0000-0000-0000CA660000}"/>
    <cellStyle name="Normal 3 2 4 7 3 2 2" xfId="26231" xr:uid="{00000000-0005-0000-0000-0000CB660000}"/>
    <cellStyle name="Normal 3 2 4 7 3 3" xfId="26232" xr:uid="{00000000-0005-0000-0000-0000CC660000}"/>
    <cellStyle name="Normal 3 2 4 7 3 4" xfId="26233" xr:uid="{00000000-0005-0000-0000-0000CD660000}"/>
    <cellStyle name="Normal 3 2 4 7 4" xfId="26234" xr:uid="{00000000-0005-0000-0000-0000CE660000}"/>
    <cellStyle name="Normal 3 2 4 7 4 2" xfId="26235" xr:uid="{00000000-0005-0000-0000-0000CF660000}"/>
    <cellStyle name="Normal 3 2 4 7 4 2 2" xfId="26236" xr:uid="{00000000-0005-0000-0000-0000D0660000}"/>
    <cellStyle name="Normal 3 2 4 7 4 3" xfId="26237" xr:uid="{00000000-0005-0000-0000-0000D1660000}"/>
    <cellStyle name="Normal 3 2 4 7 5" xfId="26238" xr:uid="{00000000-0005-0000-0000-0000D2660000}"/>
    <cellStyle name="Normal 3 2 4 7 5 2" xfId="26239" xr:uid="{00000000-0005-0000-0000-0000D3660000}"/>
    <cellStyle name="Normal 3 2 4 7 5 3" xfId="26240" xr:uid="{00000000-0005-0000-0000-0000D4660000}"/>
    <cellStyle name="Normal 3 2 4 7 6" xfId="26241" xr:uid="{00000000-0005-0000-0000-0000D5660000}"/>
    <cellStyle name="Normal 3 2 4 7 6 2" xfId="26242" xr:uid="{00000000-0005-0000-0000-0000D6660000}"/>
    <cellStyle name="Normal 3 2 4 7 7" xfId="26243" xr:uid="{00000000-0005-0000-0000-0000D7660000}"/>
    <cellStyle name="Normal 3 2 4 8" xfId="26244" xr:uid="{00000000-0005-0000-0000-0000D8660000}"/>
    <cellStyle name="Normal 3 2 4 8 2" xfId="26245" xr:uid="{00000000-0005-0000-0000-0000D9660000}"/>
    <cellStyle name="Normal 3 2 4 8 2 2" xfId="26246" xr:uid="{00000000-0005-0000-0000-0000DA660000}"/>
    <cellStyle name="Normal 3 2 4 8 2 2 2" xfId="26247" xr:uid="{00000000-0005-0000-0000-0000DB660000}"/>
    <cellStyle name="Normal 3 2 4 8 2 3" xfId="26248" xr:uid="{00000000-0005-0000-0000-0000DC660000}"/>
    <cellStyle name="Normal 3 2 4 8 3" xfId="26249" xr:uid="{00000000-0005-0000-0000-0000DD660000}"/>
    <cellStyle name="Normal 3 2 4 8 3 2" xfId="26250" xr:uid="{00000000-0005-0000-0000-0000DE660000}"/>
    <cellStyle name="Normal 3 2 4 8 3 2 2" xfId="26251" xr:uid="{00000000-0005-0000-0000-0000DF660000}"/>
    <cellStyle name="Normal 3 2 4 8 3 3" xfId="26252" xr:uid="{00000000-0005-0000-0000-0000E0660000}"/>
    <cellStyle name="Normal 3 2 4 8 4" xfId="26253" xr:uid="{00000000-0005-0000-0000-0000E1660000}"/>
    <cellStyle name="Normal 3 2 4 8 4 2" xfId="26254" xr:uid="{00000000-0005-0000-0000-0000E2660000}"/>
    <cellStyle name="Normal 3 2 4 8 5" xfId="26255" xr:uid="{00000000-0005-0000-0000-0000E3660000}"/>
    <cellStyle name="Normal 3 2 4 8 6" xfId="26256" xr:uid="{00000000-0005-0000-0000-0000E4660000}"/>
    <cellStyle name="Normal 3 2 4 9" xfId="26257" xr:uid="{00000000-0005-0000-0000-0000E5660000}"/>
    <cellStyle name="Normal 3 2 4 9 2" xfId="26258" xr:uid="{00000000-0005-0000-0000-0000E6660000}"/>
    <cellStyle name="Normal 3 2 4 9 2 2" xfId="26259" xr:uid="{00000000-0005-0000-0000-0000E7660000}"/>
    <cellStyle name="Normal 3 2 4 9 2 3" xfId="26260" xr:uid="{00000000-0005-0000-0000-0000E8660000}"/>
    <cellStyle name="Normal 3 2 4 9 3" xfId="26261" xr:uid="{00000000-0005-0000-0000-0000E9660000}"/>
    <cellStyle name="Normal 3 2 4 9 3 2" xfId="26262" xr:uid="{00000000-0005-0000-0000-0000EA660000}"/>
    <cellStyle name="Normal 3 2 4 9 4" xfId="26263" xr:uid="{00000000-0005-0000-0000-0000EB660000}"/>
    <cellStyle name="Normal 3 2 4 9 5" xfId="26264" xr:uid="{00000000-0005-0000-0000-0000EC660000}"/>
    <cellStyle name="Normal 3 2 5" xfId="26265" xr:uid="{00000000-0005-0000-0000-0000ED660000}"/>
    <cellStyle name="Normal 3 2 5 10" xfId="26266" xr:uid="{00000000-0005-0000-0000-0000EE660000}"/>
    <cellStyle name="Normal 3 2 5 10 2" xfId="26267" xr:uid="{00000000-0005-0000-0000-0000EF660000}"/>
    <cellStyle name="Normal 3 2 5 10 2 2" xfId="26268" xr:uid="{00000000-0005-0000-0000-0000F0660000}"/>
    <cellStyle name="Normal 3 2 5 10 3" xfId="26269" xr:uid="{00000000-0005-0000-0000-0000F1660000}"/>
    <cellStyle name="Normal 3 2 5 11" xfId="26270" xr:uid="{00000000-0005-0000-0000-0000F2660000}"/>
    <cellStyle name="Normal 3 2 5 11 2" xfId="26271" xr:uid="{00000000-0005-0000-0000-0000F3660000}"/>
    <cellStyle name="Normal 3 2 5 11 3" xfId="26272" xr:uid="{00000000-0005-0000-0000-0000F4660000}"/>
    <cellStyle name="Normal 3 2 5 12" xfId="26273" xr:uid="{00000000-0005-0000-0000-0000F5660000}"/>
    <cellStyle name="Normal 3 2 5 13" xfId="26274" xr:uid="{00000000-0005-0000-0000-0000F6660000}"/>
    <cellStyle name="Normal 3 2 5 14" xfId="26275" xr:uid="{00000000-0005-0000-0000-0000F7660000}"/>
    <cellStyle name="Normal 3 2 5 2" xfId="26276" xr:uid="{00000000-0005-0000-0000-0000F8660000}"/>
    <cellStyle name="Normal 3 2 5 2 10" xfId="26277" xr:uid="{00000000-0005-0000-0000-0000F9660000}"/>
    <cellStyle name="Normal 3 2 5 2 11" xfId="26278" xr:uid="{00000000-0005-0000-0000-0000FA660000}"/>
    <cellStyle name="Normal 3 2 5 2 12" xfId="26279" xr:uid="{00000000-0005-0000-0000-0000FB660000}"/>
    <cellStyle name="Normal 3 2 5 2 2" xfId="26280" xr:uid="{00000000-0005-0000-0000-0000FC660000}"/>
    <cellStyle name="Normal 3 2 5 2 2 2" xfId="26281" xr:uid="{00000000-0005-0000-0000-0000FD660000}"/>
    <cellStyle name="Normal 3 2 5 2 2 2 2" xfId="26282" xr:uid="{00000000-0005-0000-0000-0000FE660000}"/>
    <cellStyle name="Normal 3 2 5 2 2 2 2 2" xfId="26283" xr:uid="{00000000-0005-0000-0000-0000FF660000}"/>
    <cellStyle name="Normal 3 2 5 2 2 2 2 3" xfId="26284" xr:uid="{00000000-0005-0000-0000-000000670000}"/>
    <cellStyle name="Normal 3 2 5 2 2 2 2 4" xfId="26285" xr:uid="{00000000-0005-0000-0000-000001670000}"/>
    <cellStyle name="Normal 3 2 5 2 2 2 3" xfId="26286" xr:uid="{00000000-0005-0000-0000-000002670000}"/>
    <cellStyle name="Normal 3 2 5 2 2 2 3 2" xfId="26287" xr:uid="{00000000-0005-0000-0000-000003670000}"/>
    <cellStyle name="Normal 3 2 5 2 2 2 4" xfId="26288" xr:uid="{00000000-0005-0000-0000-000004670000}"/>
    <cellStyle name="Normal 3 2 5 2 2 2 4 2" xfId="26289" xr:uid="{00000000-0005-0000-0000-000005670000}"/>
    <cellStyle name="Normal 3 2 5 2 2 2 5" xfId="26290" xr:uid="{00000000-0005-0000-0000-000006670000}"/>
    <cellStyle name="Normal 3 2 5 2 2 2 6" xfId="26291" xr:uid="{00000000-0005-0000-0000-000007670000}"/>
    <cellStyle name="Normal 3 2 5 2 2 3" xfId="26292" xr:uid="{00000000-0005-0000-0000-000008670000}"/>
    <cellStyle name="Normal 3 2 5 2 2 3 2" xfId="26293" xr:uid="{00000000-0005-0000-0000-000009670000}"/>
    <cellStyle name="Normal 3 2 5 2 2 3 2 2" xfId="26294" xr:uid="{00000000-0005-0000-0000-00000A670000}"/>
    <cellStyle name="Normal 3 2 5 2 2 3 2 3" xfId="26295" xr:uid="{00000000-0005-0000-0000-00000B670000}"/>
    <cellStyle name="Normal 3 2 5 2 2 3 3" xfId="26296" xr:uid="{00000000-0005-0000-0000-00000C670000}"/>
    <cellStyle name="Normal 3 2 5 2 2 3 3 2" xfId="26297" xr:uid="{00000000-0005-0000-0000-00000D670000}"/>
    <cellStyle name="Normal 3 2 5 2 2 3 4" xfId="26298" xr:uid="{00000000-0005-0000-0000-00000E670000}"/>
    <cellStyle name="Normal 3 2 5 2 2 3 5" xfId="26299" xr:uid="{00000000-0005-0000-0000-00000F670000}"/>
    <cellStyle name="Normal 3 2 5 2 2 4" xfId="26300" xr:uid="{00000000-0005-0000-0000-000010670000}"/>
    <cellStyle name="Normal 3 2 5 2 2 4 2" xfId="26301" xr:uid="{00000000-0005-0000-0000-000011670000}"/>
    <cellStyle name="Normal 3 2 5 2 2 4 2 2" xfId="26302" xr:uid="{00000000-0005-0000-0000-000012670000}"/>
    <cellStyle name="Normal 3 2 5 2 2 4 3" xfId="26303" xr:uid="{00000000-0005-0000-0000-000013670000}"/>
    <cellStyle name="Normal 3 2 5 2 2 4 4" xfId="26304" xr:uid="{00000000-0005-0000-0000-000014670000}"/>
    <cellStyle name="Normal 3 2 5 2 2 5" xfId="26305" xr:uid="{00000000-0005-0000-0000-000015670000}"/>
    <cellStyle name="Normal 3 2 5 2 2 5 2" xfId="26306" xr:uid="{00000000-0005-0000-0000-000016670000}"/>
    <cellStyle name="Normal 3 2 5 2 2 5 3" xfId="26307" xr:uid="{00000000-0005-0000-0000-000017670000}"/>
    <cellStyle name="Normal 3 2 5 2 2 6" xfId="26308" xr:uid="{00000000-0005-0000-0000-000018670000}"/>
    <cellStyle name="Normal 3 2 5 2 2 6 2" xfId="26309" xr:uid="{00000000-0005-0000-0000-000019670000}"/>
    <cellStyle name="Normal 3 2 5 2 2 6 3" xfId="26310" xr:uid="{00000000-0005-0000-0000-00001A670000}"/>
    <cellStyle name="Normal 3 2 5 2 2 7" xfId="26311" xr:uid="{00000000-0005-0000-0000-00001B670000}"/>
    <cellStyle name="Normal 3 2 5 2 2 8" xfId="26312" xr:uid="{00000000-0005-0000-0000-00001C670000}"/>
    <cellStyle name="Normal 3 2 5 2 3" xfId="26313" xr:uid="{00000000-0005-0000-0000-00001D670000}"/>
    <cellStyle name="Normal 3 2 5 2 3 2" xfId="26314" xr:uid="{00000000-0005-0000-0000-00001E670000}"/>
    <cellStyle name="Normal 3 2 5 2 3 2 2" xfId="26315" xr:uid="{00000000-0005-0000-0000-00001F670000}"/>
    <cellStyle name="Normal 3 2 5 2 3 2 2 2" xfId="26316" xr:uid="{00000000-0005-0000-0000-000020670000}"/>
    <cellStyle name="Normal 3 2 5 2 3 2 3" xfId="26317" xr:uid="{00000000-0005-0000-0000-000021670000}"/>
    <cellStyle name="Normal 3 2 5 2 3 2 4" xfId="26318" xr:uid="{00000000-0005-0000-0000-000022670000}"/>
    <cellStyle name="Normal 3 2 5 2 3 3" xfId="26319" xr:uid="{00000000-0005-0000-0000-000023670000}"/>
    <cellStyle name="Normal 3 2 5 2 3 3 2" xfId="26320" xr:uid="{00000000-0005-0000-0000-000024670000}"/>
    <cellStyle name="Normal 3 2 5 2 3 3 2 2" xfId="26321" xr:uid="{00000000-0005-0000-0000-000025670000}"/>
    <cellStyle name="Normal 3 2 5 2 3 3 3" xfId="26322" xr:uid="{00000000-0005-0000-0000-000026670000}"/>
    <cellStyle name="Normal 3 2 5 2 3 4" xfId="26323" xr:uid="{00000000-0005-0000-0000-000027670000}"/>
    <cellStyle name="Normal 3 2 5 2 3 4 2" xfId="26324" xr:uid="{00000000-0005-0000-0000-000028670000}"/>
    <cellStyle name="Normal 3 2 5 2 3 4 2 2" xfId="26325" xr:uid="{00000000-0005-0000-0000-000029670000}"/>
    <cellStyle name="Normal 3 2 5 2 3 4 3" xfId="26326" xr:uid="{00000000-0005-0000-0000-00002A670000}"/>
    <cellStyle name="Normal 3 2 5 2 3 5" xfId="26327" xr:uid="{00000000-0005-0000-0000-00002B670000}"/>
    <cellStyle name="Normal 3 2 5 2 3 5 2" xfId="26328" xr:uid="{00000000-0005-0000-0000-00002C670000}"/>
    <cellStyle name="Normal 3 2 5 2 3 6" xfId="26329" xr:uid="{00000000-0005-0000-0000-00002D670000}"/>
    <cellStyle name="Normal 3 2 5 2 3 7" xfId="26330" xr:uid="{00000000-0005-0000-0000-00002E670000}"/>
    <cellStyle name="Normal 3 2 5 2 4" xfId="26331" xr:uid="{00000000-0005-0000-0000-00002F670000}"/>
    <cellStyle name="Normal 3 2 5 2 4 2" xfId="26332" xr:uid="{00000000-0005-0000-0000-000030670000}"/>
    <cellStyle name="Normal 3 2 5 2 4 2 2" xfId="26333" xr:uid="{00000000-0005-0000-0000-000031670000}"/>
    <cellStyle name="Normal 3 2 5 2 4 2 2 2" xfId="26334" xr:uid="{00000000-0005-0000-0000-000032670000}"/>
    <cellStyle name="Normal 3 2 5 2 4 2 3" xfId="26335" xr:uid="{00000000-0005-0000-0000-000033670000}"/>
    <cellStyle name="Normal 3 2 5 2 4 3" xfId="26336" xr:uid="{00000000-0005-0000-0000-000034670000}"/>
    <cellStyle name="Normal 3 2 5 2 4 3 2" xfId="26337" xr:uid="{00000000-0005-0000-0000-000035670000}"/>
    <cellStyle name="Normal 3 2 5 2 4 3 2 2" xfId="26338" xr:uid="{00000000-0005-0000-0000-000036670000}"/>
    <cellStyle name="Normal 3 2 5 2 4 3 3" xfId="26339" xr:uid="{00000000-0005-0000-0000-000037670000}"/>
    <cellStyle name="Normal 3 2 5 2 4 4" xfId="26340" xr:uid="{00000000-0005-0000-0000-000038670000}"/>
    <cellStyle name="Normal 3 2 5 2 4 4 2" xfId="26341" xr:uid="{00000000-0005-0000-0000-000039670000}"/>
    <cellStyle name="Normal 3 2 5 2 4 4 3" xfId="26342" xr:uid="{00000000-0005-0000-0000-00003A670000}"/>
    <cellStyle name="Normal 3 2 5 2 4 5" xfId="26343" xr:uid="{00000000-0005-0000-0000-00003B670000}"/>
    <cellStyle name="Normal 3 2 5 2 4 6" xfId="26344" xr:uid="{00000000-0005-0000-0000-00003C670000}"/>
    <cellStyle name="Normal 3 2 5 2 4 7" xfId="26345" xr:uid="{00000000-0005-0000-0000-00003D670000}"/>
    <cellStyle name="Normal 3 2 5 2 5" xfId="26346" xr:uid="{00000000-0005-0000-0000-00003E670000}"/>
    <cellStyle name="Normal 3 2 5 2 5 2" xfId="26347" xr:uid="{00000000-0005-0000-0000-00003F670000}"/>
    <cellStyle name="Normal 3 2 5 2 5 2 2" xfId="26348" xr:uid="{00000000-0005-0000-0000-000040670000}"/>
    <cellStyle name="Normal 3 2 5 2 5 2 3" xfId="26349" xr:uid="{00000000-0005-0000-0000-000041670000}"/>
    <cellStyle name="Normal 3 2 5 2 5 3" xfId="26350" xr:uid="{00000000-0005-0000-0000-000042670000}"/>
    <cellStyle name="Normal 3 2 5 2 5 3 2" xfId="26351" xr:uid="{00000000-0005-0000-0000-000043670000}"/>
    <cellStyle name="Normal 3 2 5 2 5 3 3" xfId="26352" xr:uid="{00000000-0005-0000-0000-000044670000}"/>
    <cellStyle name="Normal 3 2 5 2 5 4" xfId="26353" xr:uid="{00000000-0005-0000-0000-000045670000}"/>
    <cellStyle name="Normal 3 2 5 2 5 4 2" xfId="26354" xr:uid="{00000000-0005-0000-0000-000046670000}"/>
    <cellStyle name="Normal 3 2 5 2 5 5" xfId="26355" xr:uid="{00000000-0005-0000-0000-000047670000}"/>
    <cellStyle name="Normal 3 2 5 2 5 6" xfId="26356" xr:uid="{00000000-0005-0000-0000-000048670000}"/>
    <cellStyle name="Normal 3 2 5 2 5 7" xfId="26357" xr:uid="{00000000-0005-0000-0000-000049670000}"/>
    <cellStyle name="Normal 3 2 5 2 6" xfId="26358" xr:uid="{00000000-0005-0000-0000-00004A670000}"/>
    <cellStyle name="Normal 3 2 5 2 6 2" xfId="26359" xr:uid="{00000000-0005-0000-0000-00004B670000}"/>
    <cellStyle name="Normal 3 2 5 2 6 2 2" xfId="26360" xr:uid="{00000000-0005-0000-0000-00004C670000}"/>
    <cellStyle name="Normal 3 2 5 2 6 2 3" xfId="26361" xr:uid="{00000000-0005-0000-0000-00004D670000}"/>
    <cellStyle name="Normal 3 2 5 2 6 3" xfId="26362" xr:uid="{00000000-0005-0000-0000-00004E670000}"/>
    <cellStyle name="Normal 3 2 5 2 6 3 2" xfId="26363" xr:uid="{00000000-0005-0000-0000-00004F670000}"/>
    <cellStyle name="Normal 3 2 5 2 6 4" xfId="26364" xr:uid="{00000000-0005-0000-0000-000050670000}"/>
    <cellStyle name="Normal 3 2 5 2 6 5" xfId="26365" xr:uid="{00000000-0005-0000-0000-000051670000}"/>
    <cellStyle name="Normal 3 2 5 2 6 6" xfId="26366" xr:uid="{00000000-0005-0000-0000-000052670000}"/>
    <cellStyle name="Normal 3 2 5 2 7" xfId="26367" xr:uid="{00000000-0005-0000-0000-000053670000}"/>
    <cellStyle name="Normal 3 2 5 2 7 2" xfId="26368" xr:uid="{00000000-0005-0000-0000-000054670000}"/>
    <cellStyle name="Normal 3 2 5 2 7 2 2" xfId="26369" xr:uid="{00000000-0005-0000-0000-000055670000}"/>
    <cellStyle name="Normal 3 2 5 2 7 3" xfId="26370" xr:uid="{00000000-0005-0000-0000-000056670000}"/>
    <cellStyle name="Normal 3 2 5 2 8" xfId="26371" xr:uid="{00000000-0005-0000-0000-000057670000}"/>
    <cellStyle name="Normal 3 2 5 2 8 2" xfId="26372" xr:uid="{00000000-0005-0000-0000-000058670000}"/>
    <cellStyle name="Normal 3 2 5 2 8 3" xfId="26373" xr:uid="{00000000-0005-0000-0000-000059670000}"/>
    <cellStyle name="Normal 3 2 5 2 9" xfId="26374" xr:uid="{00000000-0005-0000-0000-00005A670000}"/>
    <cellStyle name="Normal 3 2 5 2 9 2" xfId="26375" xr:uid="{00000000-0005-0000-0000-00005B670000}"/>
    <cellStyle name="Normal 3 2 5 3" xfId="26376" xr:uid="{00000000-0005-0000-0000-00005C670000}"/>
    <cellStyle name="Normal 3 2 5 3 10" xfId="26377" xr:uid="{00000000-0005-0000-0000-00005D670000}"/>
    <cellStyle name="Normal 3 2 5 3 11" xfId="26378" xr:uid="{00000000-0005-0000-0000-00005E670000}"/>
    <cellStyle name="Normal 3 2 5 3 2" xfId="26379" xr:uid="{00000000-0005-0000-0000-00005F670000}"/>
    <cellStyle name="Normal 3 2 5 3 2 2" xfId="26380" xr:uid="{00000000-0005-0000-0000-000060670000}"/>
    <cellStyle name="Normal 3 2 5 3 2 2 2" xfId="26381" xr:uid="{00000000-0005-0000-0000-000061670000}"/>
    <cellStyle name="Normal 3 2 5 3 2 2 2 2" xfId="26382" xr:uid="{00000000-0005-0000-0000-000062670000}"/>
    <cellStyle name="Normal 3 2 5 3 2 2 3" xfId="26383" xr:uid="{00000000-0005-0000-0000-000063670000}"/>
    <cellStyle name="Normal 3 2 5 3 2 2 4" xfId="26384" xr:uid="{00000000-0005-0000-0000-000064670000}"/>
    <cellStyle name="Normal 3 2 5 3 2 3" xfId="26385" xr:uid="{00000000-0005-0000-0000-000065670000}"/>
    <cellStyle name="Normal 3 2 5 3 2 3 2" xfId="26386" xr:uid="{00000000-0005-0000-0000-000066670000}"/>
    <cellStyle name="Normal 3 2 5 3 2 3 2 2" xfId="26387" xr:uid="{00000000-0005-0000-0000-000067670000}"/>
    <cellStyle name="Normal 3 2 5 3 2 3 3" xfId="26388" xr:uid="{00000000-0005-0000-0000-000068670000}"/>
    <cellStyle name="Normal 3 2 5 3 2 4" xfId="26389" xr:uid="{00000000-0005-0000-0000-000069670000}"/>
    <cellStyle name="Normal 3 2 5 3 2 4 2" xfId="26390" xr:uid="{00000000-0005-0000-0000-00006A670000}"/>
    <cellStyle name="Normal 3 2 5 3 2 4 2 2" xfId="26391" xr:uid="{00000000-0005-0000-0000-00006B670000}"/>
    <cellStyle name="Normal 3 2 5 3 2 4 3" xfId="26392" xr:uid="{00000000-0005-0000-0000-00006C670000}"/>
    <cellStyle name="Normal 3 2 5 3 2 5" xfId="26393" xr:uid="{00000000-0005-0000-0000-00006D670000}"/>
    <cellStyle name="Normal 3 2 5 3 2 5 2" xfId="26394" xr:uid="{00000000-0005-0000-0000-00006E670000}"/>
    <cellStyle name="Normal 3 2 5 3 2 6" xfId="26395" xr:uid="{00000000-0005-0000-0000-00006F670000}"/>
    <cellStyle name="Normal 3 2 5 3 2 7" xfId="26396" xr:uid="{00000000-0005-0000-0000-000070670000}"/>
    <cellStyle name="Normal 3 2 5 3 3" xfId="26397" xr:uid="{00000000-0005-0000-0000-000071670000}"/>
    <cellStyle name="Normal 3 2 5 3 3 2" xfId="26398" xr:uid="{00000000-0005-0000-0000-000072670000}"/>
    <cellStyle name="Normal 3 2 5 3 3 2 2" xfId="26399" xr:uid="{00000000-0005-0000-0000-000073670000}"/>
    <cellStyle name="Normal 3 2 5 3 3 2 2 2" xfId="26400" xr:uid="{00000000-0005-0000-0000-000074670000}"/>
    <cellStyle name="Normal 3 2 5 3 3 2 3" xfId="26401" xr:uid="{00000000-0005-0000-0000-000075670000}"/>
    <cellStyle name="Normal 3 2 5 3 3 3" xfId="26402" xr:uid="{00000000-0005-0000-0000-000076670000}"/>
    <cellStyle name="Normal 3 2 5 3 3 3 2" xfId="26403" xr:uid="{00000000-0005-0000-0000-000077670000}"/>
    <cellStyle name="Normal 3 2 5 3 3 3 2 2" xfId="26404" xr:uid="{00000000-0005-0000-0000-000078670000}"/>
    <cellStyle name="Normal 3 2 5 3 3 3 3" xfId="26405" xr:uid="{00000000-0005-0000-0000-000079670000}"/>
    <cellStyle name="Normal 3 2 5 3 3 4" xfId="26406" xr:uid="{00000000-0005-0000-0000-00007A670000}"/>
    <cellStyle name="Normal 3 2 5 3 3 4 2" xfId="26407" xr:uid="{00000000-0005-0000-0000-00007B670000}"/>
    <cellStyle name="Normal 3 2 5 3 3 4 3" xfId="26408" xr:uid="{00000000-0005-0000-0000-00007C670000}"/>
    <cellStyle name="Normal 3 2 5 3 3 5" xfId="26409" xr:uid="{00000000-0005-0000-0000-00007D670000}"/>
    <cellStyle name="Normal 3 2 5 3 3 6" xfId="26410" xr:uid="{00000000-0005-0000-0000-00007E670000}"/>
    <cellStyle name="Normal 3 2 5 3 3 7" xfId="26411" xr:uid="{00000000-0005-0000-0000-00007F670000}"/>
    <cellStyle name="Normal 3 2 5 3 4" xfId="26412" xr:uid="{00000000-0005-0000-0000-000080670000}"/>
    <cellStyle name="Normal 3 2 5 3 4 2" xfId="26413" xr:uid="{00000000-0005-0000-0000-000081670000}"/>
    <cellStyle name="Normal 3 2 5 3 4 2 2" xfId="26414" xr:uid="{00000000-0005-0000-0000-000082670000}"/>
    <cellStyle name="Normal 3 2 5 3 4 2 3" xfId="26415" xr:uid="{00000000-0005-0000-0000-000083670000}"/>
    <cellStyle name="Normal 3 2 5 3 4 3" xfId="26416" xr:uid="{00000000-0005-0000-0000-000084670000}"/>
    <cellStyle name="Normal 3 2 5 3 4 3 2" xfId="26417" xr:uid="{00000000-0005-0000-0000-000085670000}"/>
    <cellStyle name="Normal 3 2 5 3 4 3 3" xfId="26418" xr:uid="{00000000-0005-0000-0000-000086670000}"/>
    <cellStyle name="Normal 3 2 5 3 4 4" xfId="26419" xr:uid="{00000000-0005-0000-0000-000087670000}"/>
    <cellStyle name="Normal 3 2 5 3 4 4 2" xfId="26420" xr:uid="{00000000-0005-0000-0000-000088670000}"/>
    <cellStyle name="Normal 3 2 5 3 4 5" xfId="26421" xr:uid="{00000000-0005-0000-0000-000089670000}"/>
    <cellStyle name="Normal 3 2 5 3 4 6" xfId="26422" xr:uid="{00000000-0005-0000-0000-00008A670000}"/>
    <cellStyle name="Normal 3 2 5 3 4 7" xfId="26423" xr:uid="{00000000-0005-0000-0000-00008B670000}"/>
    <cellStyle name="Normal 3 2 5 3 5" xfId="26424" xr:uid="{00000000-0005-0000-0000-00008C670000}"/>
    <cellStyle name="Normal 3 2 5 3 5 2" xfId="26425" xr:uid="{00000000-0005-0000-0000-00008D670000}"/>
    <cellStyle name="Normal 3 2 5 3 5 2 2" xfId="26426" xr:uid="{00000000-0005-0000-0000-00008E670000}"/>
    <cellStyle name="Normal 3 2 5 3 5 2 3" xfId="26427" xr:uid="{00000000-0005-0000-0000-00008F670000}"/>
    <cellStyle name="Normal 3 2 5 3 5 3" xfId="26428" xr:uid="{00000000-0005-0000-0000-000090670000}"/>
    <cellStyle name="Normal 3 2 5 3 5 3 2" xfId="26429" xr:uid="{00000000-0005-0000-0000-000091670000}"/>
    <cellStyle name="Normal 3 2 5 3 5 4" xfId="26430" xr:uid="{00000000-0005-0000-0000-000092670000}"/>
    <cellStyle name="Normal 3 2 5 3 5 5" xfId="26431" xr:uid="{00000000-0005-0000-0000-000093670000}"/>
    <cellStyle name="Normal 3 2 5 3 5 6" xfId="26432" xr:uid="{00000000-0005-0000-0000-000094670000}"/>
    <cellStyle name="Normal 3 2 5 3 6" xfId="26433" xr:uid="{00000000-0005-0000-0000-000095670000}"/>
    <cellStyle name="Normal 3 2 5 3 6 2" xfId="26434" xr:uid="{00000000-0005-0000-0000-000096670000}"/>
    <cellStyle name="Normal 3 2 5 3 6 2 2" xfId="26435" xr:uid="{00000000-0005-0000-0000-000097670000}"/>
    <cellStyle name="Normal 3 2 5 3 6 3" xfId="26436" xr:uid="{00000000-0005-0000-0000-000098670000}"/>
    <cellStyle name="Normal 3 2 5 3 7" xfId="26437" xr:uid="{00000000-0005-0000-0000-000099670000}"/>
    <cellStyle name="Normal 3 2 5 3 7 2" xfId="26438" xr:uid="{00000000-0005-0000-0000-00009A670000}"/>
    <cellStyle name="Normal 3 2 5 3 7 3" xfId="26439" xr:uid="{00000000-0005-0000-0000-00009B670000}"/>
    <cellStyle name="Normal 3 2 5 3 8" xfId="26440" xr:uid="{00000000-0005-0000-0000-00009C670000}"/>
    <cellStyle name="Normal 3 2 5 3 8 2" xfId="26441" xr:uid="{00000000-0005-0000-0000-00009D670000}"/>
    <cellStyle name="Normal 3 2 5 3 9" xfId="26442" xr:uid="{00000000-0005-0000-0000-00009E670000}"/>
    <cellStyle name="Normal 3 2 5 4" xfId="26443" xr:uid="{00000000-0005-0000-0000-00009F670000}"/>
    <cellStyle name="Normal 3 2 5 4 10" xfId="26444" xr:uid="{00000000-0005-0000-0000-0000A0670000}"/>
    <cellStyle name="Normal 3 2 5 4 11" xfId="26445" xr:uid="{00000000-0005-0000-0000-0000A1670000}"/>
    <cellStyle name="Normal 3 2 5 4 2" xfId="26446" xr:uid="{00000000-0005-0000-0000-0000A2670000}"/>
    <cellStyle name="Normal 3 2 5 4 2 2" xfId="26447" xr:uid="{00000000-0005-0000-0000-0000A3670000}"/>
    <cellStyle name="Normal 3 2 5 4 2 2 2" xfId="26448" xr:uid="{00000000-0005-0000-0000-0000A4670000}"/>
    <cellStyle name="Normal 3 2 5 4 2 2 2 2" xfId="26449" xr:uid="{00000000-0005-0000-0000-0000A5670000}"/>
    <cellStyle name="Normal 3 2 5 4 2 2 3" xfId="26450" xr:uid="{00000000-0005-0000-0000-0000A6670000}"/>
    <cellStyle name="Normal 3 2 5 4 2 2 4" xfId="26451" xr:uid="{00000000-0005-0000-0000-0000A7670000}"/>
    <cellStyle name="Normal 3 2 5 4 2 3" xfId="26452" xr:uid="{00000000-0005-0000-0000-0000A8670000}"/>
    <cellStyle name="Normal 3 2 5 4 2 3 2" xfId="26453" xr:uid="{00000000-0005-0000-0000-0000A9670000}"/>
    <cellStyle name="Normal 3 2 5 4 2 3 2 2" xfId="26454" xr:uid="{00000000-0005-0000-0000-0000AA670000}"/>
    <cellStyle name="Normal 3 2 5 4 2 3 3" xfId="26455" xr:uid="{00000000-0005-0000-0000-0000AB670000}"/>
    <cellStyle name="Normal 3 2 5 4 2 4" xfId="26456" xr:uid="{00000000-0005-0000-0000-0000AC670000}"/>
    <cellStyle name="Normal 3 2 5 4 2 4 2" xfId="26457" xr:uid="{00000000-0005-0000-0000-0000AD670000}"/>
    <cellStyle name="Normal 3 2 5 4 2 4 2 2" xfId="26458" xr:uid="{00000000-0005-0000-0000-0000AE670000}"/>
    <cellStyle name="Normal 3 2 5 4 2 4 3" xfId="26459" xr:uid="{00000000-0005-0000-0000-0000AF670000}"/>
    <cellStyle name="Normal 3 2 5 4 2 5" xfId="26460" xr:uid="{00000000-0005-0000-0000-0000B0670000}"/>
    <cellStyle name="Normal 3 2 5 4 2 5 2" xfId="26461" xr:uid="{00000000-0005-0000-0000-0000B1670000}"/>
    <cellStyle name="Normal 3 2 5 4 2 6" xfId="26462" xr:uid="{00000000-0005-0000-0000-0000B2670000}"/>
    <cellStyle name="Normal 3 2 5 4 2 7" xfId="26463" xr:uid="{00000000-0005-0000-0000-0000B3670000}"/>
    <cellStyle name="Normal 3 2 5 4 3" xfId="26464" xr:uid="{00000000-0005-0000-0000-0000B4670000}"/>
    <cellStyle name="Normal 3 2 5 4 3 2" xfId="26465" xr:uid="{00000000-0005-0000-0000-0000B5670000}"/>
    <cellStyle name="Normal 3 2 5 4 3 2 2" xfId="26466" xr:uid="{00000000-0005-0000-0000-0000B6670000}"/>
    <cellStyle name="Normal 3 2 5 4 3 2 2 2" xfId="26467" xr:uid="{00000000-0005-0000-0000-0000B7670000}"/>
    <cellStyle name="Normal 3 2 5 4 3 2 3" xfId="26468" xr:uid="{00000000-0005-0000-0000-0000B8670000}"/>
    <cellStyle name="Normal 3 2 5 4 3 3" xfId="26469" xr:uid="{00000000-0005-0000-0000-0000B9670000}"/>
    <cellStyle name="Normal 3 2 5 4 3 3 2" xfId="26470" xr:uid="{00000000-0005-0000-0000-0000BA670000}"/>
    <cellStyle name="Normal 3 2 5 4 3 3 2 2" xfId="26471" xr:uid="{00000000-0005-0000-0000-0000BB670000}"/>
    <cellStyle name="Normal 3 2 5 4 3 3 3" xfId="26472" xr:uid="{00000000-0005-0000-0000-0000BC670000}"/>
    <cellStyle name="Normal 3 2 5 4 3 4" xfId="26473" xr:uid="{00000000-0005-0000-0000-0000BD670000}"/>
    <cellStyle name="Normal 3 2 5 4 3 4 2" xfId="26474" xr:uid="{00000000-0005-0000-0000-0000BE670000}"/>
    <cellStyle name="Normal 3 2 5 4 3 4 3" xfId="26475" xr:uid="{00000000-0005-0000-0000-0000BF670000}"/>
    <cellStyle name="Normal 3 2 5 4 3 5" xfId="26476" xr:uid="{00000000-0005-0000-0000-0000C0670000}"/>
    <cellStyle name="Normal 3 2 5 4 3 6" xfId="26477" xr:uid="{00000000-0005-0000-0000-0000C1670000}"/>
    <cellStyle name="Normal 3 2 5 4 3 7" xfId="26478" xr:uid="{00000000-0005-0000-0000-0000C2670000}"/>
    <cellStyle name="Normal 3 2 5 4 4" xfId="26479" xr:uid="{00000000-0005-0000-0000-0000C3670000}"/>
    <cellStyle name="Normal 3 2 5 4 4 2" xfId="26480" xr:uid="{00000000-0005-0000-0000-0000C4670000}"/>
    <cellStyle name="Normal 3 2 5 4 4 2 2" xfId="26481" xr:uid="{00000000-0005-0000-0000-0000C5670000}"/>
    <cellStyle name="Normal 3 2 5 4 4 2 3" xfId="26482" xr:uid="{00000000-0005-0000-0000-0000C6670000}"/>
    <cellStyle name="Normal 3 2 5 4 4 3" xfId="26483" xr:uid="{00000000-0005-0000-0000-0000C7670000}"/>
    <cellStyle name="Normal 3 2 5 4 4 3 2" xfId="26484" xr:uid="{00000000-0005-0000-0000-0000C8670000}"/>
    <cellStyle name="Normal 3 2 5 4 4 3 3" xfId="26485" xr:uid="{00000000-0005-0000-0000-0000C9670000}"/>
    <cellStyle name="Normal 3 2 5 4 4 4" xfId="26486" xr:uid="{00000000-0005-0000-0000-0000CA670000}"/>
    <cellStyle name="Normal 3 2 5 4 4 4 2" xfId="26487" xr:uid="{00000000-0005-0000-0000-0000CB670000}"/>
    <cellStyle name="Normal 3 2 5 4 4 5" xfId="26488" xr:uid="{00000000-0005-0000-0000-0000CC670000}"/>
    <cellStyle name="Normal 3 2 5 4 4 6" xfId="26489" xr:uid="{00000000-0005-0000-0000-0000CD670000}"/>
    <cellStyle name="Normal 3 2 5 4 4 7" xfId="26490" xr:uid="{00000000-0005-0000-0000-0000CE670000}"/>
    <cellStyle name="Normal 3 2 5 4 5" xfId="26491" xr:uid="{00000000-0005-0000-0000-0000CF670000}"/>
    <cellStyle name="Normal 3 2 5 4 5 2" xfId="26492" xr:uid="{00000000-0005-0000-0000-0000D0670000}"/>
    <cellStyle name="Normal 3 2 5 4 5 2 2" xfId="26493" xr:uid="{00000000-0005-0000-0000-0000D1670000}"/>
    <cellStyle name="Normal 3 2 5 4 5 2 3" xfId="26494" xr:uid="{00000000-0005-0000-0000-0000D2670000}"/>
    <cellStyle name="Normal 3 2 5 4 5 3" xfId="26495" xr:uid="{00000000-0005-0000-0000-0000D3670000}"/>
    <cellStyle name="Normal 3 2 5 4 5 3 2" xfId="26496" xr:uid="{00000000-0005-0000-0000-0000D4670000}"/>
    <cellStyle name="Normal 3 2 5 4 5 4" xfId="26497" xr:uid="{00000000-0005-0000-0000-0000D5670000}"/>
    <cellStyle name="Normal 3 2 5 4 5 5" xfId="26498" xr:uid="{00000000-0005-0000-0000-0000D6670000}"/>
    <cellStyle name="Normal 3 2 5 4 5 6" xfId="26499" xr:uid="{00000000-0005-0000-0000-0000D7670000}"/>
    <cellStyle name="Normal 3 2 5 4 6" xfId="26500" xr:uid="{00000000-0005-0000-0000-0000D8670000}"/>
    <cellStyle name="Normal 3 2 5 4 6 2" xfId="26501" xr:uid="{00000000-0005-0000-0000-0000D9670000}"/>
    <cellStyle name="Normal 3 2 5 4 6 2 2" xfId="26502" xr:uid="{00000000-0005-0000-0000-0000DA670000}"/>
    <cellStyle name="Normal 3 2 5 4 6 3" xfId="26503" xr:uid="{00000000-0005-0000-0000-0000DB670000}"/>
    <cellStyle name="Normal 3 2 5 4 7" xfId="26504" xr:uid="{00000000-0005-0000-0000-0000DC670000}"/>
    <cellStyle name="Normal 3 2 5 4 7 2" xfId="26505" xr:uid="{00000000-0005-0000-0000-0000DD670000}"/>
    <cellStyle name="Normal 3 2 5 4 7 3" xfId="26506" xr:uid="{00000000-0005-0000-0000-0000DE670000}"/>
    <cellStyle name="Normal 3 2 5 4 8" xfId="26507" xr:uid="{00000000-0005-0000-0000-0000DF670000}"/>
    <cellStyle name="Normal 3 2 5 4 8 2" xfId="26508" xr:uid="{00000000-0005-0000-0000-0000E0670000}"/>
    <cellStyle name="Normal 3 2 5 4 9" xfId="26509" xr:uid="{00000000-0005-0000-0000-0000E1670000}"/>
    <cellStyle name="Normal 3 2 5 5" xfId="26510" xr:uid="{00000000-0005-0000-0000-0000E2670000}"/>
    <cellStyle name="Normal 3 2 5 5 2" xfId="26511" xr:uid="{00000000-0005-0000-0000-0000E3670000}"/>
    <cellStyle name="Normal 3 2 5 5 2 2" xfId="26512" xr:uid="{00000000-0005-0000-0000-0000E4670000}"/>
    <cellStyle name="Normal 3 2 5 5 2 2 2" xfId="26513" xr:uid="{00000000-0005-0000-0000-0000E5670000}"/>
    <cellStyle name="Normal 3 2 5 5 2 2 3" xfId="26514" xr:uid="{00000000-0005-0000-0000-0000E6670000}"/>
    <cellStyle name="Normal 3 2 5 5 2 3" xfId="26515" xr:uid="{00000000-0005-0000-0000-0000E7670000}"/>
    <cellStyle name="Normal 3 2 5 5 2 3 2" xfId="26516" xr:uid="{00000000-0005-0000-0000-0000E8670000}"/>
    <cellStyle name="Normal 3 2 5 5 2 4" xfId="26517" xr:uid="{00000000-0005-0000-0000-0000E9670000}"/>
    <cellStyle name="Normal 3 2 5 5 2 5" xfId="26518" xr:uid="{00000000-0005-0000-0000-0000EA670000}"/>
    <cellStyle name="Normal 3 2 5 5 3" xfId="26519" xr:uid="{00000000-0005-0000-0000-0000EB670000}"/>
    <cellStyle name="Normal 3 2 5 5 3 2" xfId="26520" xr:uid="{00000000-0005-0000-0000-0000EC670000}"/>
    <cellStyle name="Normal 3 2 5 5 3 2 2" xfId="26521" xr:uid="{00000000-0005-0000-0000-0000ED670000}"/>
    <cellStyle name="Normal 3 2 5 5 3 3" xfId="26522" xr:uid="{00000000-0005-0000-0000-0000EE670000}"/>
    <cellStyle name="Normal 3 2 5 5 3 4" xfId="26523" xr:uid="{00000000-0005-0000-0000-0000EF670000}"/>
    <cellStyle name="Normal 3 2 5 5 4" xfId="26524" xr:uid="{00000000-0005-0000-0000-0000F0670000}"/>
    <cellStyle name="Normal 3 2 5 5 4 2" xfId="26525" xr:uid="{00000000-0005-0000-0000-0000F1670000}"/>
    <cellStyle name="Normal 3 2 5 5 4 2 2" xfId="26526" xr:uid="{00000000-0005-0000-0000-0000F2670000}"/>
    <cellStyle name="Normal 3 2 5 5 4 3" xfId="26527" xr:uid="{00000000-0005-0000-0000-0000F3670000}"/>
    <cellStyle name="Normal 3 2 5 5 5" xfId="26528" xr:uid="{00000000-0005-0000-0000-0000F4670000}"/>
    <cellStyle name="Normal 3 2 5 5 5 2" xfId="26529" xr:uid="{00000000-0005-0000-0000-0000F5670000}"/>
    <cellStyle name="Normal 3 2 5 5 5 3" xfId="26530" xr:uid="{00000000-0005-0000-0000-0000F6670000}"/>
    <cellStyle name="Normal 3 2 5 5 6" xfId="26531" xr:uid="{00000000-0005-0000-0000-0000F7670000}"/>
    <cellStyle name="Normal 3 2 5 5 6 2" xfId="26532" xr:uid="{00000000-0005-0000-0000-0000F8670000}"/>
    <cellStyle name="Normal 3 2 5 5 7" xfId="26533" xr:uid="{00000000-0005-0000-0000-0000F9670000}"/>
    <cellStyle name="Normal 3 2 5 6" xfId="26534" xr:uid="{00000000-0005-0000-0000-0000FA670000}"/>
    <cellStyle name="Normal 3 2 5 6 2" xfId="26535" xr:uid="{00000000-0005-0000-0000-0000FB670000}"/>
    <cellStyle name="Normal 3 2 5 6 2 2" xfId="26536" xr:uid="{00000000-0005-0000-0000-0000FC670000}"/>
    <cellStyle name="Normal 3 2 5 6 2 2 2" xfId="26537" xr:uid="{00000000-0005-0000-0000-0000FD670000}"/>
    <cellStyle name="Normal 3 2 5 6 2 3" xfId="26538" xr:uid="{00000000-0005-0000-0000-0000FE670000}"/>
    <cellStyle name="Normal 3 2 5 6 3" xfId="26539" xr:uid="{00000000-0005-0000-0000-0000FF670000}"/>
    <cellStyle name="Normal 3 2 5 6 3 2" xfId="26540" xr:uid="{00000000-0005-0000-0000-000000680000}"/>
    <cellStyle name="Normal 3 2 5 6 3 2 2" xfId="26541" xr:uid="{00000000-0005-0000-0000-000001680000}"/>
    <cellStyle name="Normal 3 2 5 6 3 3" xfId="26542" xr:uid="{00000000-0005-0000-0000-000002680000}"/>
    <cellStyle name="Normal 3 2 5 6 4" xfId="26543" xr:uid="{00000000-0005-0000-0000-000003680000}"/>
    <cellStyle name="Normal 3 2 5 6 4 2" xfId="26544" xr:uid="{00000000-0005-0000-0000-000004680000}"/>
    <cellStyle name="Normal 3 2 5 6 4 3" xfId="26545" xr:uid="{00000000-0005-0000-0000-000005680000}"/>
    <cellStyle name="Normal 3 2 5 6 5" xfId="26546" xr:uid="{00000000-0005-0000-0000-000006680000}"/>
    <cellStyle name="Normal 3 2 5 6 6" xfId="26547" xr:uid="{00000000-0005-0000-0000-000007680000}"/>
    <cellStyle name="Normal 3 2 5 6 7" xfId="26548" xr:uid="{00000000-0005-0000-0000-000008680000}"/>
    <cellStyle name="Normal 3 2 5 7" xfId="26549" xr:uid="{00000000-0005-0000-0000-000009680000}"/>
    <cellStyle name="Normal 3 2 5 7 2" xfId="26550" xr:uid="{00000000-0005-0000-0000-00000A680000}"/>
    <cellStyle name="Normal 3 2 5 7 2 2" xfId="26551" xr:uid="{00000000-0005-0000-0000-00000B680000}"/>
    <cellStyle name="Normal 3 2 5 7 2 2 2" xfId="26552" xr:uid="{00000000-0005-0000-0000-00000C680000}"/>
    <cellStyle name="Normal 3 2 5 7 2 3" xfId="26553" xr:uid="{00000000-0005-0000-0000-00000D680000}"/>
    <cellStyle name="Normal 3 2 5 7 3" xfId="26554" xr:uid="{00000000-0005-0000-0000-00000E680000}"/>
    <cellStyle name="Normal 3 2 5 7 3 2" xfId="26555" xr:uid="{00000000-0005-0000-0000-00000F680000}"/>
    <cellStyle name="Normal 3 2 5 7 3 2 2" xfId="26556" xr:uid="{00000000-0005-0000-0000-000010680000}"/>
    <cellStyle name="Normal 3 2 5 7 3 3" xfId="26557" xr:uid="{00000000-0005-0000-0000-000011680000}"/>
    <cellStyle name="Normal 3 2 5 7 4" xfId="26558" xr:uid="{00000000-0005-0000-0000-000012680000}"/>
    <cellStyle name="Normal 3 2 5 7 4 2" xfId="26559" xr:uid="{00000000-0005-0000-0000-000013680000}"/>
    <cellStyle name="Normal 3 2 5 7 4 3" xfId="26560" xr:uid="{00000000-0005-0000-0000-000014680000}"/>
    <cellStyle name="Normal 3 2 5 7 5" xfId="26561" xr:uid="{00000000-0005-0000-0000-000015680000}"/>
    <cellStyle name="Normal 3 2 5 7 6" xfId="26562" xr:uid="{00000000-0005-0000-0000-000016680000}"/>
    <cellStyle name="Normal 3 2 5 7 7" xfId="26563" xr:uid="{00000000-0005-0000-0000-000017680000}"/>
    <cellStyle name="Normal 3 2 5 8" xfId="26564" xr:uid="{00000000-0005-0000-0000-000018680000}"/>
    <cellStyle name="Normal 3 2 5 8 2" xfId="26565" xr:uid="{00000000-0005-0000-0000-000019680000}"/>
    <cellStyle name="Normal 3 2 5 8 2 2" xfId="26566" xr:uid="{00000000-0005-0000-0000-00001A680000}"/>
    <cellStyle name="Normal 3 2 5 8 2 3" xfId="26567" xr:uid="{00000000-0005-0000-0000-00001B680000}"/>
    <cellStyle name="Normal 3 2 5 8 3" xfId="26568" xr:uid="{00000000-0005-0000-0000-00001C680000}"/>
    <cellStyle name="Normal 3 2 5 8 3 2" xfId="26569" xr:uid="{00000000-0005-0000-0000-00001D680000}"/>
    <cellStyle name="Normal 3 2 5 8 3 3" xfId="26570" xr:uid="{00000000-0005-0000-0000-00001E680000}"/>
    <cellStyle name="Normal 3 2 5 8 4" xfId="26571" xr:uid="{00000000-0005-0000-0000-00001F680000}"/>
    <cellStyle name="Normal 3 2 5 8 5" xfId="26572" xr:uid="{00000000-0005-0000-0000-000020680000}"/>
    <cellStyle name="Normal 3 2 5 8 6" xfId="26573" xr:uid="{00000000-0005-0000-0000-000021680000}"/>
    <cellStyle name="Normal 3 2 5 9" xfId="26574" xr:uid="{00000000-0005-0000-0000-000022680000}"/>
    <cellStyle name="Normal 3 2 5 9 2" xfId="26575" xr:uid="{00000000-0005-0000-0000-000023680000}"/>
    <cellStyle name="Normal 3 2 5 9 2 2" xfId="26576" xr:uid="{00000000-0005-0000-0000-000024680000}"/>
    <cellStyle name="Normal 3 2 5 9 3" xfId="26577" xr:uid="{00000000-0005-0000-0000-000025680000}"/>
    <cellStyle name="Normal 3 2 6" xfId="26578" xr:uid="{00000000-0005-0000-0000-000026680000}"/>
    <cellStyle name="Normal 3 2 6 10" xfId="26579" xr:uid="{00000000-0005-0000-0000-000027680000}"/>
    <cellStyle name="Normal 3 2 6 10 2" xfId="26580" xr:uid="{00000000-0005-0000-0000-000028680000}"/>
    <cellStyle name="Normal 3 2 6 10 2 2" xfId="26581" xr:uid="{00000000-0005-0000-0000-000029680000}"/>
    <cellStyle name="Normal 3 2 6 10 3" xfId="26582" xr:uid="{00000000-0005-0000-0000-00002A680000}"/>
    <cellStyle name="Normal 3 2 6 11" xfId="26583" xr:uid="{00000000-0005-0000-0000-00002B680000}"/>
    <cellStyle name="Normal 3 2 6 11 2" xfId="26584" xr:uid="{00000000-0005-0000-0000-00002C680000}"/>
    <cellStyle name="Normal 3 2 6 12" xfId="26585" xr:uid="{00000000-0005-0000-0000-00002D680000}"/>
    <cellStyle name="Normal 3 2 6 13" xfId="26586" xr:uid="{00000000-0005-0000-0000-00002E680000}"/>
    <cellStyle name="Normal 3 2 6 2" xfId="26587" xr:uid="{00000000-0005-0000-0000-00002F680000}"/>
    <cellStyle name="Normal 3 2 6 2 10" xfId="26588" xr:uid="{00000000-0005-0000-0000-000030680000}"/>
    <cellStyle name="Normal 3 2 6 2 11" xfId="26589" xr:uid="{00000000-0005-0000-0000-000031680000}"/>
    <cellStyle name="Normal 3 2 6 2 2" xfId="26590" xr:uid="{00000000-0005-0000-0000-000032680000}"/>
    <cellStyle name="Normal 3 2 6 2 2 2" xfId="26591" xr:uid="{00000000-0005-0000-0000-000033680000}"/>
    <cellStyle name="Normal 3 2 6 2 2 2 2" xfId="26592" xr:uid="{00000000-0005-0000-0000-000034680000}"/>
    <cellStyle name="Normal 3 2 6 2 2 2 2 2" xfId="26593" xr:uid="{00000000-0005-0000-0000-000035680000}"/>
    <cellStyle name="Normal 3 2 6 2 2 2 2 3" xfId="26594" xr:uid="{00000000-0005-0000-0000-000036680000}"/>
    <cellStyle name="Normal 3 2 6 2 2 2 2 4" xfId="26595" xr:uid="{00000000-0005-0000-0000-000037680000}"/>
    <cellStyle name="Normal 3 2 6 2 2 2 3" xfId="26596" xr:uid="{00000000-0005-0000-0000-000038680000}"/>
    <cellStyle name="Normal 3 2 6 2 2 2 3 2" xfId="26597" xr:uid="{00000000-0005-0000-0000-000039680000}"/>
    <cellStyle name="Normal 3 2 6 2 2 2 4" xfId="26598" xr:uid="{00000000-0005-0000-0000-00003A680000}"/>
    <cellStyle name="Normal 3 2 6 2 2 2 4 2" xfId="26599" xr:uid="{00000000-0005-0000-0000-00003B680000}"/>
    <cellStyle name="Normal 3 2 6 2 2 2 5" xfId="26600" xr:uid="{00000000-0005-0000-0000-00003C680000}"/>
    <cellStyle name="Normal 3 2 6 2 2 2 6" xfId="26601" xr:uid="{00000000-0005-0000-0000-00003D680000}"/>
    <cellStyle name="Normal 3 2 6 2 2 3" xfId="26602" xr:uid="{00000000-0005-0000-0000-00003E680000}"/>
    <cellStyle name="Normal 3 2 6 2 2 3 2" xfId="26603" xr:uid="{00000000-0005-0000-0000-00003F680000}"/>
    <cellStyle name="Normal 3 2 6 2 2 3 2 2" xfId="26604" xr:uid="{00000000-0005-0000-0000-000040680000}"/>
    <cellStyle name="Normal 3 2 6 2 2 3 2 3" xfId="26605" xr:uid="{00000000-0005-0000-0000-000041680000}"/>
    <cellStyle name="Normal 3 2 6 2 2 3 3" xfId="26606" xr:uid="{00000000-0005-0000-0000-000042680000}"/>
    <cellStyle name="Normal 3 2 6 2 2 3 3 2" xfId="26607" xr:uid="{00000000-0005-0000-0000-000043680000}"/>
    <cellStyle name="Normal 3 2 6 2 2 3 4" xfId="26608" xr:uid="{00000000-0005-0000-0000-000044680000}"/>
    <cellStyle name="Normal 3 2 6 2 2 3 5" xfId="26609" xr:uid="{00000000-0005-0000-0000-000045680000}"/>
    <cellStyle name="Normal 3 2 6 2 2 4" xfId="26610" xr:uid="{00000000-0005-0000-0000-000046680000}"/>
    <cellStyle name="Normal 3 2 6 2 2 4 2" xfId="26611" xr:uid="{00000000-0005-0000-0000-000047680000}"/>
    <cellStyle name="Normal 3 2 6 2 2 4 2 2" xfId="26612" xr:uid="{00000000-0005-0000-0000-000048680000}"/>
    <cellStyle name="Normal 3 2 6 2 2 4 3" xfId="26613" xr:uid="{00000000-0005-0000-0000-000049680000}"/>
    <cellStyle name="Normal 3 2 6 2 2 4 4" xfId="26614" xr:uid="{00000000-0005-0000-0000-00004A680000}"/>
    <cellStyle name="Normal 3 2 6 2 2 5" xfId="26615" xr:uid="{00000000-0005-0000-0000-00004B680000}"/>
    <cellStyle name="Normal 3 2 6 2 2 5 2" xfId="26616" xr:uid="{00000000-0005-0000-0000-00004C680000}"/>
    <cellStyle name="Normal 3 2 6 2 2 5 3" xfId="26617" xr:uid="{00000000-0005-0000-0000-00004D680000}"/>
    <cellStyle name="Normal 3 2 6 2 2 6" xfId="26618" xr:uid="{00000000-0005-0000-0000-00004E680000}"/>
    <cellStyle name="Normal 3 2 6 2 2 6 2" xfId="26619" xr:uid="{00000000-0005-0000-0000-00004F680000}"/>
    <cellStyle name="Normal 3 2 6 2 2 6 3" xfId="26620" xr:uid="{00000000-0005-0000-0000-000050680000}"/>
    <cellStyle name="Normal 3 2 6 2 2 7" xfId="26621" xr:uid="{00000000-0005-0000-0000-000051680000}"/>
    <cellStyle name="Normal 3 2 6 2 2 8" xfId="26622" xr:uid="{00000000-0005-0000-0000-000052680000}"/>
    <cellStyle name="Normal 3 2 6 2 3" xfId="26623" xr:uid="{00000000-0005-0000-0000-000053680000}"/>
    <cellStyle name="Normal 3 2 6 2 3 2" xfId="26624" xr:uid="{00000000-0005-0000-0000-000054680000}"/>
    <cellStyle name="Normal 3 2 6 2 3 2 2" xfId="26625" xr:uid="{00000000-0005-0000-0000-000055680000}"/>
    <cellStyle name="Normal 3 2 6 2 3 2 2 2" xfId="26626" xr:uid="{00000000-0005-0000-0000-000056680000}"/>
    <cellStyle name="Normal 3 2 6 2 3 2 3" xfId="26627" xr:uid="{00000000-0005-0000-0000-000057680000}"/>
    <cellStyle name="Normal 3 2 6 2 3 2 4" xfId="26628" xr:uid="{00000000-0005-0000-0000-000058680000}"/>
    <cellStyle name="Normal 3 2 6 2 3 3" xfId="26629" xr:uid="{00000000-0005-0000-0000-000059680000}"/>
    <cellStyle name="Normal 3 2 6 2 3 3 2" xfId="26630" xr:uid="{00000000-0005-0000-0000-00005A680000}"/>
    <cellStyle name="Normal 3 2 6 2 3 3 2 2" xfId="26631" xr:uid="{00000000-0005-0000-0000-00005B680000}"/>
    <cellStyle name="Normal 3 2 6 2 3 3 3" xfId="26632" xr:uid="{00000000-0005-0000-0000-00005C680000}"/>
    <cellStyle name="Normal 3 2 6 2 3 4" xfId="26633" xr:uid="{00000000-0005-0000-0000-00005D680000}"/>
    <cellStyle name="Normal 3 2 6 2 3 4 2" xfId="26634" xr:uid="{00000000-0005-0000-0000-00005E680000}"/>
    <cellStyle name="Normal 3 2 6 2 3 4 2 2" xfId="26635" xr:uid="{00000000-0005-0000-0000-00005F680000}"/>
    <cellStyle name="Normal 3 2 6 2 3 4 3" xfId="26636" xr:uid="{00000000-0005-0000-0000-000060680000}"/>
    <cellStyle name="Normal 3 2 6 2 3 5" xfId="26637" xr:uid="{00000000-0005-0000-0000-000061680000}"/>
    <cellStyle name="Normal 3 2 6 2 3 5 2" xfId="26638" xr:uid="{00000000-0005-0000-0000-000062680000}"/>
    <cellStyle name="Normal 3 2 6 2 3 6" xfId="26639" xr:uid="{00000000-0005-0000-0000-000063680000}"/>
    <cellStyle name="Normal 3 2 6 2 3 7" xfId="26640" xr:uid="{00000000-0005-0000-0000-000064680000}"/>
    <cellStyle name="Normal 3 2 6 2 4" xfId="26641" xr:uid="{00000000-0005-0000-0000-000065680000}"/>
    <cellStyle name="Normal 3 2 6 2 4 2" xfId="26642" xr:uid="{00000000-0005-0000-0000-000066680000}"/>
    <cellStyle name="Normal 3 2 6 2 4 2 2" xfId="26643" xr:uid="{00000000-0005-0000-0000-000067680000}"/>
    <cellStyle name="Normal 3 2 6 2 4 2 2 2" xfId="26644" xr:uid="{00000000-0005-0000-0000-000068680000}"/>
    <cellStyle name="Normal 3 2 6 2 4 2 3" xfId="26645" xr:uid="{00000000-0005-0000-0000-000069680000}"/>
    <cellStyle name="Normal 3 2 6 2 4 3" xfId="26646" xr:uid="{00000000-0005-0000-0000-00006A680000}"/>
    <cellStyle name="Normal 3 2 6 2 4 3 2" xfId="26647" xr:uid="{00000000-0005-0000-0000-00006B680000}"/>
    <cellStyle name="Normal 3 2 6 2 4 3 2 2" xfId="26648" xr:uid="{00000000-0005-0000-0000-00006C680000}"/>
    <cellStyle name="Normal 3 2 6 2 4 3 3" xfId="26649" xr:uid="{00000000-0005-0000-0000-00006D680000}"/>
    <cellStyle name="Normal 3 2 6 2 4 4" xfId="26650" xr:uid="{00000000-0005-0000-0000-00006E680000}"/>
    <cellStyle name="Normal 3 2 6 2 4 4 2" xfId="26651" xr:uid="{00000000-0005-0000-0000-00006F680000}"/>
    <cellStyle name="Normal 3 2 6 2 4 4 3" xfId="26652" xr:uid="{00000000-0005-0000-0000-000070680000}"/>
    <cellStyle name="Normal 3 2 6 2 4 5" xfId="26653" xr:uid="{00000000-0005-0000-0000-000071680000}"/>
    <cellStyle name="Normal 3 2 6 2 4 6" xfId="26654" xr:uid="{00000000-0005-0000-0000-000072680000}"/>
    <cellStyle name="Normal 3 2 6 2 4 7" xfId="26655" xr:uid="{00000000-0005-0000-0000-000073680000}"/>
    <cellStyle name="Normal 3 2 6 2 5" xfId="26656" xr:uid="{00000000-0005-0000-0000-000074680000}"/>
    <cellStyle name="Normal 3 2 6 2 5 2" xfId="26657" xr:uid="{00000000-0005-0000-0000-000075680000}"/>
    <cellStyle name="Normal 3 2 6 2 5 2 2" xfId="26658" xr:uid="{00000000-0005-0000-0000-000076680000}"/>
    <cellStyle name="Normal 3 2 6 2 5 2 3" xfId="26659" xr:uid="{00000000-0005-0000-0000-000077680000}"/>
    <cellStyle name="Normal 3 2 6 2 5 3" xfId="26660" xr:uid="{00000000-0005-0000-0000-000078680000}"/>
    <cellStyle name="Normal 3 2 6 2 5 3 2" xfId="26661" xr:uid="{00000000-0005-0000-0000-000079680000}"/>
    <cellStyle name="Normal 3 2 6 2 5 3 3" xfId="26662" xr:uid="{00000000-0005-0000-0000-00007A680000}"/>
    <cellStyle name="Normal 3 2 6 2 5 4" xfId="26663" xr:uid="{00000000-0005-0000-0000-00007B680000}"/>
    <cellStyle name="Normal 3 2 6 2 5 5" xfId="26664" xr:uid="{00000000-0005-0000-0000-00007C680000}"/>
    <cellStyle name="Normal 3 2 6 2 5 6" xfId="26665" xr:uid="{00000000-0005-0000-0000-00007D680000}"/>
    <cellStyle name="Normal 3 2 6 2 6" xfId="26666" xr:uid="{00000000-0005-0000-0000-00007E680000}"/>
    <cellStyle name="Normal 3 2 6 2 6 2" xfId="26667" xr:uid="{00000000-0005-0000-0000-00007F680000}"/>
    <cellStyle name="Normal 3 2 6 2 6 2 2" xfId="26668" xr:uid="{00000000-0005-0000-0000-000080680000}"/>
    <cellStyle name="Normal 3 2 6 2 6 3" xfId="26669" xr:uid="{00000000-0005-0000-0000-000081680000}"/>
    <cellStyle name="Normal 3 2 6 2 7" xfId="26670" xr:uid="{00000000-0005-0000-0000-000082680000}"/>
    <cellStyle name="Normal 3 2 6 2 7 2" xfId="26671" xr:uid="{00000000-0005-0000-0000-000083680000}"/>
    <cellStyle name="Normal 3 2 6 2 7 2 2" xfId="26672" xr:uid="{00000000-0005-0000-0000-000084680000}"/>
    <cellStyle name="Normal 3 2 6 2 7 3" xfId="26673" xr:uid="{00000000-0005-0000-0000-000085680000}"/>
    <cellStyle name="Normal 3 2 6 2 8" xfId="26674" xr:uid="{00000000-0005-0000-0000-000086680000}"/>
    <cellStyle name="Normal 3 2 6 2 8 2" xfId="26675" xr:uid="{00000000-0005-0000-0000-000087680000}"/>
    <cellStyle name="Normal 3 2 6 2 8 3" xfId="26676" xr:uid="{00000000-0005-0000-0000-000088680000}"/>
    <cellStyle name="Normal 3 2 6 2 9" xfId="26677" xr:uid="{00000000-0005-0000-0000-000089680000}"/>
    <cellStyle name="Normal 3 2 6 3" xfId="26678" xr:uid="{00000000-0005-0000-0000-00008A680000}"/>
    <cellStyle name="Normal 3 2 6 3 10" xfId="26679" xr:uid="{00000000-0005-0000-0000-00008B680000}"/>
    <cellStyle name="Normal 3 2 6 3 11" xfId="26680" xr:uid="{00000000-0005-0000-0000-00008C680000}"/>
    <cellStyle name="Normal 3 2 6 3 2" xfId="26681" xr:uid="{00000000-0005-0000-0000-00008D680000}"/>
    <cellStyle name="Normal 3 2 6 3 2 2" xfId="26682" xr:uid="{00000000-0005-0000-0000-00008E680000}"/>
    <cellStyle name="Normal 3 2 6 3 2 2 2" xfId="26683" xr:uid="{00000000-0005-0000-0000-00008F680000}"/>
    <cellStyle name="Normal 3 2 6 3 2 2 2 2" xfId="26684" xr:uid="{00000000-0005-0000-0000-000090680000}"/>
    <cellStyle name="Normal 3 2 6 3 2 2 3" xfId="26685" xr:uid="{00000000-0005-0000-0000-000091680000}"/>
    <cellStyle name="Normal 3 2 6 3 2 2 4" xfId="26686" xr:uid="{00000000-0005-0000-0000-000092680000}"/>
    <cellStyle name="Normal 3 2 6 3 2 3" xfId="26687" xr:uid="{00000000-0005-0000-0000-000093680000}"/>
    <cellStyle name="Normal 3 2 6 3 2 3 2" xfId="26688" xr:uid="{00000000-0005-0000-0000-000094680000}"/>
    <cellStyle name="Normal 3 2 6 3 2 3 2 2" xfId="26689" xr:uid="{00000000-0005-0000-0000-000095680000}"/>
    <cellStyle name="Normal 3 2 6 3 2 3 3" xfId="26690" xr:uid="{00000000-0005-0000-0000-000096680000}"/>
    <cellStyle name="Normal 3 2 6 3 2 4" xfId="26691" xr:uid="{00000000-0005-0000-0000-000097680000}"/>
    <cellStyle name="Normal 3 2 6 3 2 4 2" xfId="26692" xr:uid="{00000000-0005-0000-0000-000098680000}"/>
    <cellStyle name="Normal 3 2 6 3 2 4 2 2" xfId="26693" xr:uid="{00000000-0005-0000-0000-000099680000}"/>
    <cellStyle name="Normal 3 2 6 3 2 4 3" xfId="26694" xr:uid="{00000000-0005-0000-0000-00009A680000}"/>
    <cellStyle name="Normal 3 2 6 3 2 5" xfId="26695" xr:uid="{00000000-0005-0000-0000-00009B680000}"/>
    <cellStyle name="Normal 3 2 6 3 2 5 2" xfId="26696" xr:uid="{00000000-0005-0000-0000-00009C680000}"/>
    <cellStyle name="Normal 3 2 6 3 2 6" xfId="26697" xr:uid="{00000000-0005-0000-0000-00009D680000}"/>
    <cellStyle name="Normal 3 2 6 3 2 7" xfId="26698" xr:uid="{00000000-0005-0000-0000-00009E680000}"/>
    <cellStyle name="Normal 3 2 6 3 3" xfId="26699" xr:uid="{00000000-0005-0000-0000-00009F680000}"/>
    <cellStyle name="Normal 3 2 6 3 3 2" xfId="26700" xr:uid="{00000000-0005-0000-0000-0000A0680000}"/>
    <cellStyle name="Normal 3 2 6 3 3 2 2" xfId="26701" xr:uid="{00000000-0005-0000-0000-0000A1680000}"/>
    <cellStyle name="Normal 3 2 6 3 3 2 2 2" xfId="26702" xr:uid="{00000000-0005-0000-0000-0000A2680000}"/>
    <cellStyle name="Normal 3 2 6 3 3 2 3" xfId="26703" xr:uid="{00000000-0005-0000-0000-0000A3680000}"/>
    <cellStyle name="Normal 3 2 6 3 3 3" xfId="26704" xr:uid="{00000000-0005-0000-0000-0000A4680000}"/>
    <cellStyle name="Normal 3 2 6 3 3 3 2" xfId="26705" xr:uid="{00000000-0005-0000-0000-0000A5680000}"/>
    <cellStyle name="Normal 3 2 6 3 3 3 2 2" xfId="26706" xr:uid="{00000000-0005-0000-0000-0000A6680000}"/>
    <cellStyle name="Normal 3 2 6 3 3 3 3" xfId="26707" xr:uid="{00000000-0005-0000-0000-0000A7680000}"/>
    <cellStyle name="Normal 3 2 6 3 3 4" xfId="26708" xr:uid="{00000000-0005-0000-0000-0000A8680000}"/>
    <cellStyle name="Normal 3 2 6 3 3 4 2" xfId="26709" xr:uid="{00000000-0005-0000-0000-0000A9680000}"/>
    <cellStyle name="Normal 3 2 6 3 3 4 3" xfId="26710" xr:uid="{00000000-0005-0000-0000-0000AA680000}"/>
    <cellStyle name="Normal 3 2 6 3 3 5" xfId="26711" xr:uid="{00000000-0005-0000-0000-0000AB680000}"/>
    <cellStyle name="Normal 3 2 6 3 3 6" xfId="26712" xr:uid="{00000000-0005-0000-0000-0000AC680000}"/>
    <cellStyle name="Normal 3 2 6 3 3 7" xfId="26713" xr:uid="{00000000-0005-0000-0000-0000AD680000}"/>
    <cellStyle name="Normal 3 2 6 3 4" xfId="26714" xr:uid="{00000000-0005-0000-0000-0000AE680000}"/>
    <cellStyle name="Normal 3 2 6 3 4 2" xfId="26715" xr:uid="{00000000-0005-0000-0000-0000AF680000}"/>
    <cellStyle name="Normal 3 2 6 3 4 2 2" xfId="26716" xr:uid="{00000000-0005-0000-0000-0000B0680000}"/>
    <cellStyle name="Normal 3 2 6 3 4 2 3" xfId="26717" xr:uid="{00000000-0005-0000-0000-0000B1680000}"/>
    <cellStyle name="Normal 3 2 6 3 4 3" xfId="26718" xr:uid="{00000000-0005-0000-0000-0000B2680000}"/>
    <cellStyle name="Normal 3 2 6 3 4 3 2" xfId="26719" xr:uid="{00000000-0005-0000-0000-0000B3680000}"/>
    <cellStyle name="Normal 3 2 6 3 4 3 3" xfId="26720" xr:uid="{00000000-0005-0000-0000-0000B4680000}"/>
    <cellStyle name="Normal 3 2 6 3 4 4" xfId="26721" xr:uid="{00000000-0005-0000-0000-0000B5680000}"/>
    <cellStyle name="Normal 3 2 6 3 4 4 2" xfId="26722" xr:uid="{00000000-0005-0000-0000-0000B6680000}"/>
    <cellStyle name="Normal 3 2 6 3 4 5" xfId="26723" xr:uid="{00000000-0005-0000-0000-0000B7680000}"/>
    <cellStyle name="Normal 3 2 6 3 4 6" xfId="26724" xr:uid="{00000000-0005-0000-0000-0000B8680000}"/>
    <cellStyle name="Normal 3 2 6 3 4 7" xfId="26725" xr:uid="{00000000-0005-0000-0000-0000B9680000}"/>
    <cellStyle name="Normal 3 2 6 3 5" xfId="26726" xr:uid="{00000000-0005-0000-0000-0000BA680000}"/>
    <cellStyle name="Normal 3 2 6 3 5 2" xfId="26727" xr:uid="{00000000-0005-0000-0000-0000BB680000}"/>
    <cellStyle name="Normal 3 2 6 3 5 2 2" xfId="26728" xr:uid="{00000000-0005-0000-0000-0000BC680000}"/>
    <cellStyle name="Normal 3 2 6 3 5 2 3" xfId="26729" xr:uid="{00000000-0005-0000-0000-0000BD680000}"/>
    <cellStyle name="Normal 3 2 6 3 5 3" xfId="26730" xr:uid="{00000000-0005-0000-0000-0000BE680000}"/>
    <cellStyle name="Normal 3 2 6 3 5 3 2" xfId="26731" xr:uid="{00000000-0005-0000-0000-0000BF680000}"/>
    <cellStyle name="Normal 3 2 6 3 5 4" xfId="26732" xr:uid="{00000000-0005-0000-0000-0000C0680000}"/>
    <cellStyle name="Normal 3 2 6 3 5 5" xfId="26733" xr:uid="{00000000-0005-0000-0000-0000C1680000}"/>
    <cellStyle name="Normal 3 2 6 3 5 6" xfId="26734" xr:uid="{00000000-0005-0000-0000-0000C2680000}"/>
    <cellStyle name="Normal 3 2 6 3 6" xfId="26735" xr:uid="{00000000-0005-0000-0000-0000C3680000}"/>
    <cellStyle name="Normal 3 2 6 3 6 2" xfId="26736" xr:uid="{00000000-0005-0000-0000-0000C4680000}"/>
    <cellStyle name="Normal 3 2 6 3 6 2 2" xfId="26737" xr:uid="{00000000-0005-0000-0000-0000C5680000}"/>
    <cellStyle name="Normal 3 2 6 3 6 3" xfId="26738" xr:uid="{00000000-0005-0000-0000-0000C6680000}"/>
    <cellStyle name="Normal 3 2 6 3 7" xfId="26739" xr:uid="{00000000-0005-0000-0000-0000C7680000}"/>
    <cellStyle name="Normal 3 2 6 3 7 2" xfId="26740" xr:uid="{00000000-0005-0000-0000-0000C8680000}"/>
    <cellStyle name="Normal 3 2 6 3 7 3" xfId="26741" xr:uid="{00000000-0005-0000-0000-0000C9680000}"/>
    <cellStyle name="Normal 3 2 6 3 8" xfId="26742" xr:uid="{00000000-0005-0000-0000-0000CA680000}"/>
    <cellStyle name="Normal 3 2 6 3 8 2" xfId="26743" xr:uid="{00000000-0005-0000-0000-0000CB680000}"/>
    <cellStyle name="Normal 3 2 6 3 9" xfId="26744" xr:uid="{00000000-0005-0000-0000-0000CC680000}"/>
    <cellStyle name="Normal 3 2 6 4" xfId="26745" xr:uid="{00000000-0005-0000-0000-0000CD680000}"/>
    <cellStyle name="Normal 3 2 6 4 2" xfId="26746" xr:uid="{00000000-0005-0000-0000-0000CE680000}"/>
    <cellStyle name="Normal 3 2 6 4 2 2" xfId="26747" xr:uid="{00000000-0005-0000-0000-0000CF680000}"/>
    <cellStyle name="Normal 3 2 6 4 2 2 2" xfId="26748" xr:uid="{00000000-0005-0000-0000-0000D0680000}"/>
    <cellStyle name="Normal 3 2 6 4 2 2 3" xfId="26749" xr:uid="{00000000-0005-0000-0000-0000D1680000}"/>
    <cellStyle name="Normal 3 2 6 4 2 2 4" xfId="26750" xr:uid="{00000000-0005-0000-0000-0000D2680000}"/>
    <cellStyle name="Normal 3 2 6 4 2 3" xfId="26751" xr:uid="{00000000-0005-0000-0000-0000D3680000}"/>
    <cellStyle name="Normal 3 2 6 4 2 3 2" xfId="26752" xr:uid="{00000000-0005-0000-0000-0000D4680000}"/>
    <cellStyle name="Normal 3 2 6 4 2 4" xfId="26753" xr:uid="{00000000-0005-0000-0000-0000D5680000}"/>
    <cellStyle name="Normal 3 2 6 4 2 4 2" xfId="26754" xr:uid="{00000000-0005-0000-0000-0000D6680000}"/>
    <cellStyle name="Normal 3 2 6 4 2 5" xfId="26755" xr:uid="{00000000-0005-0000-0000-0000D7680000}"/>
    <cellStyle name="Normal 3 2 6 4 2 6" xfId="26756" xr:uid="{00000000-0005-0000-0000-0000D8680000}"/>
    <cellStyle name="Normal 3 2 6 4 3" xfId="26757" xr:uid="{00000000-0005-0000-0000-0000D9680000}"/>
    <cellStyle name="Normal 3 2 6 4 3 2" xfId="26758" xr:uid="{00000000-0005-0000-0000-0000DA680000}"/>
    <cellStyle name="Normal 3 2 6 4 3 2 2" xfId="26759" xr:uid="{00000000-0005-0000-0000-0000DB680000}"/>
    <cellStyle name="Normal 3 2 6 4 3 2 3" xfId="26760" xr:uid="{00000000-0005-0000-0000-0000DC680000}"/>
    <cellStyle name="Normal 3 2 6 4 3 3" xfId="26761" xr:uid="{00000000-0005-0000-0000-0000DD680000}"/>
    <cellStyle name="Normal 3 2 6 4 3 3 2" xfId="26762" xr:uid="{00000000-0005-0000-0000-0000DE680000}"/>
    <cellStyle name="Normal 3 2 6 4 3 4" xfId="26763" xr:uid="{00000000-0005-0000-0000-0000DF680000}"/>
    <cellStyle name="Normal 3 2 6 4 3 5" xfId="26764" xr:uid="{00000000-0005-0000-0000-0000E0680000}"/>
    <cellStyle name="Normal 3 2 6 4 4" xfId="26765" xr:uid="{00000000-0005-0000-0000-0000E1680000}"/>
    <cellStyle name="Normal 3 2 6 4 4 2" xfId="26766" xr:uid="{00000000-0005-0000-0000-0000E2680000}"/>
    <cellStyle name="Normal 3 2 6 4 4 2 2" xfId="26767" xr:uid="{00000000-0005-0000-0000-0000E3680000}"/>
    <cellStyle name="Normal 3 2 6 4 4 3" xfId="26768" xr:uid="{00000000-0005-0000-0000-0000E4680000}"/>
    <cellStyle name="Normal 3 2 6 4 4 4" xfId="26769" xr:uid="{00000000-0005-0000-0000-0000E5680000}"/>
    <cellStyle name="Normal 3 2 6 4 5" xfId="26770" xr:uid="{00000000-0005-0000-0000-0000E6680000}"/>
    <cellStyle name="Normal 3 2 6 4 5 2" xfId="26771" xr:uid="{00000000-0005-0000-0000-0000E7680000}"/>
    <cellStyle name="Normal 3 2 6 4 5 3" xfId="26772" xr:uid="{00000000-0005-0000-0000-0000E8680000}"/>
    <cellStyle name="Normal 3 2 6 4 6" xfId="26773" xr:uid="{00000000-0005-0000-0000-0000E9680000}"/>
    <cellStyle name="Normal 3 2 6 4 6 2" xfId="26774" xr:uid="{00000000-0005-0000-0000-0000EA680000}"/>
    <cellStyle name="Normal 3 2 6 4 6 3" xfId="26775" xr:uid="{00000000-0005-0000-0000-0000EB680000}"/>
    <cellStyle name="Normal 3 2 6 4 7" xfId="26776" xr:uid="{00000000-0005-0000-0000-0000EC680000}"/>
    <cellStyle name="Normal 3 2 6 4 8" xfId="26777" xr:uid="{00000000-0005-0000-0000-0000ED680000}"/>
    <cellStyle name="Normal 3 2 6 5" xfId="26778" xr:uid="{00000000-0005-0000-0000-0000EE680000}"/>
    <cellStyle name="Normal 3 2 6 5 2" xfId="26779" xr:uid="{00000000-0005-0000-0000-0000EF680000}"/>
    <cellStyle name="Normal 3 2 6 5 2 2" xfId="26780" xr:uid="{00000000-0005-0000-0000-0000F0680000}"/>
    <cellStyle name="Normal 3 2 6 5 2 2 2" xfId="26781" xr:uid="{00000000-0005-0000-0000-0000F1680000}"/>
    <cellStyle name="Normal 3 2 6 5 2 2 3" xfId="26782" xr:uid="{00000000-0005-0000-0000-0000F2680000}"/>
    <cellStyle name="Normal 3 2 6 5 2 3" xfId="26783" xr:uid="{00000000-0005-0000-0000-0000F3680000}"/>
    <cellStyle name="Normal 3 2 6 5 2 3 2" xfId="26784" xr:uid="{00000000-0005-0000-0000-0000F4680000}"/>
    <cellStyle name="Normal 3 2 6 5 2 4" xfId="26785" xr:uid="{00000000-0005-0000-0000-0000F5680000}"/>
    <cellStyle name="Normal 3 2 6 5 2 5" xfId="26786" xr:uid="{00000000-0005-0000-0000-0000F6680000}"/>
    <cellStyle name="Normal 3 2 6 5 3" xfId="26787" xr:uid="{00000000-0005-0000-0000-0000F7680000}"/>
    <cellStyle name="Normal 3 2 6 5 3 2" xfId="26788" xr:uid="{00000000-0005-0000-0000-0000F8680000}"/>
    <cellStyle name="Normal 3 2 6 5 3 2 2" xfId="26789" xr:uid="{00000000-0005-0000-0000-0000F9680000}"/>
    <cellStyle name="Normal 3 2 6 5 3 3" xfId="26790" xr:uid="{00000000-0005-0000-0000-0000FA680000}"/>
    <cellStyle name="Normal 3 2 6 5 3 4" xfId="26791" xr:uid="{00000000-0005-0000-0000-0000FB680000}"/>
    <cellStyle name="Normal 3 2 6 5 4" xfId="26792" xr:uid="{00000000-0005-0000-0000-0000FC680000}"/>
    <cellStyle name="Normal 3 2 6 5 4 2" xfId="26793" xr:uid="{00000000-0005-0000-0000-0000FD680000}"/>
    <cellStyle name="Normal 3 2 6 5 4 2 2" xfId="26794" xr:uid="{00000000-0005-0000-0000-0000FE680000}"/>
    <cellStyle name="Normal 3 2 6 5 4 3" xfId="26795" xr:uid="{00000000-0005-0000-0000-0000FF680000}"/>
    <cellStyle name="Normal 3 2 6 5 5" xfId="26796" xr:uid="{00000000-0005-0000-0000-000000690000}"/>
    <cellStyle name="Normal 3 2 6 5 5 2" xfId="26797" xr:uid="{00000000-0005-0000-0000-000001690000}"/>
    <cellStyle name="Normal 3 2 6 5 5 3" xfId="26798" xr:uid="{00000000-0005-0000-0000-000002690000}"/>
    <cellStyle name="Normal 3 2 6 5 6" xfId="26799" xr:uid="{00000000-0005-0000-0000-000003690000}"/>
    <cellStyle name="Normal 3 2 6 5 6 2" xfId="26800" xr:uid="{00000000-0005-0000-0000-000004690000}"/>
    <cellStyle name="Normal 3 2 6 5 7" xfId="26801" xr:uid="{00000000-0005-0000-0000-000005690000}"/>
    <cellStyle name="Normal 3 2 6 6" xfId="26802" xr:uid="{00000000-0005-0000-0000-000006690000}"/>
    <cellStyle name="Normal 3 2 6 6 2" xfId="26803" xr:uid="{00000000-0005-0000-0000-000007690000}"/>
    <cellStyle name="Normal 3 2 6 6 2 2" xfId="26804" xr:uid="{00000000-0005-0000-0000-000008690000}"/>
    <cellStyle name="Normal 3 2 6 6 2 2 2" xfId="26805" xr:uid="{00000000-0005-0000-0000-000009690000}"/>
    <cellStyle name="Normal 3 2 6 6 2 3" xfId="26806" xr:uid="{00000000-0005-0000-0000-00000A690000}"/>
    <cellStyle name="Normal 3 2 6 6 3" xfId="26807" xr:uid="{00000000-0005-0000-0000-00000B690000}"/>
    <cellStyle name="Normal 3 2 6 6 3 2" xfId="26808" xr:uid="{00000000-0005-0000-0000-00000C690000}"/>
    <cellStyle name="Normal 3 2 6 6 3 2 2" xfId="26809" xr:uid="{00000000-0005-0000-0000-00000D690000}"/>
    <cellStyle name="Normal 3 2 6 6 3 3" xfId="26810" xr:uid="{00000000-0005-0000-0000-00000E690000}"/>
    <cellStyle name="Normal 3 2 6 6 4" xfId="26811" xr:uid="{00000000-0005-0000-0000-00000F690000}"/>
    <cellStyle name="Normal 3 2 6 6 4 2" xfId="26812" xr:uid="{00000000-0005-0000-0000-000010690000}"/>
    <cellStyle name="Normal 3 2 6 6 4 3" xfId="26813" xr:uid="{00000000-0005-0000-0000-000011690000}"/>
    <cellStyle name="Normal 3 2 6 6 5" xfId="26814" xr:uid="{00000000-0005-0000-0000-000012690000}"/>
    <cellStyle name="Normal 3 2 6 6 6" xfId="26815" xr:uid="{00000000-0005-0000-0000-000013690000}"/>
    <cellStyle name="Normal 3 2 6 6 7" xfId="26816" xr:uid="{00000000-0005-0000-0000-000014690000}"/>
    <cellStyle name="Normal 3 2 6 7" xfId="26817" xr:uid="{00000000-0005-0000-0000-000015690000}"/>
    <cellStyle name="Normal 3 2 6 7 2" xfId="26818" xr:uid="{00000000-0005-0000-0000-000016690000}"/>
    <cellStyle name="Normal 3 2 6 7 2 2" xfId="26819" xr:uid="{00000000-0005-0000-0000-000017690000}"/>
    <cellStyle name="Normal 3 2 6 7 2 2 2" xfId="26820" xr:uid="{00000000-0005-0000-0000-000018690000}"/>
    <cellStyle name="Normal 3 2 6 7 2 3" xfId="26821" xr:uid="{00000000-0005-0000-0000-000019690000}"/>
    <cellStyle name="Normal 3 2 6 7 3" xfId="26822" xr:uid="{00000000-0005-0000-0000-00001A690000}"/>
    <cellStyle name="Normal 3 2 6 7 3 2" xfId="26823" xr:uid="{00000000-0005-0000-0000-00001B690000}"/>
    <cellStyle name="Normal 3 2 6 7 3 2 2" xfId="26824" xr:uid="{00000000-0005-0000-0000-00001C690000}"/>
    <cellStyle name="Normal 3 2 6 7 3 3" xfId="26825" xr:uid="{00000000-0005-0000-0000-00001D690000}"/>
    <cellStyle name="Normal 3 2 6 7 4" xfId="26826" xr:uid="{00000000-0005-0000-0000-00001E690000}"/>
    <cellStyle name="Normal 3 2 6 7 4 2" xfId="26827" xr:uid="{00000000-0005-0000-0000-00001F690000}"/>
    <cellStyle name="Normal 3 2 6 7 5" xfId="26828" xr:uid="{00000000-0005-0000-0000-000020690000}"/>
    <cellStyle name="Normal 3 2 6 7 6" xfId="26829" xr:uid="{00000000-0005-0000-0000-000021690000}"/>
    <cellStyle name="Normal 3 2 6 8" xfId="26830" xr:uid="{00000000-0005-0000-0000-000022690000}"/>
    <cellStyle name="Normal 3 2 6 8 2" xfId="26831" xr:uid="{00000000-0005-0000-0000-000023690000}"/>
    <cellStyle name="Normal 3 2 6 8 2 2" xfId="26832" xr:uid="{00000000-0005-0000-0000-000024690000}"/>
    <cellStyle name="Normal 3 2 6 8 3" xfId="26833" xr:uid="{00000000-0005-0000-0000-000025690000}"/>
    <cellStyle name="Normal 3 2 6 8 4" xfId="26834" xr:uid="{00000000-0005-0000-0000-000026690000}"/>
    <cellStyle name="Normal 3 2 6 9" xfId="26835" xr:uid="{00000000-0005-0000-0000-000027690000}"/>
    <cellStyle name="Normal 3 2 6 9 2" xfId="26836" xr:uid="{00000000-0005-0000-0000-000028690000}"/>
    <cellStyle name="Normal 3 2 6 9 2 2" xfId="26837" xr:uid="{00000000-0005-0000-0000-000029690000}"/>
    <cellStyle name="Normal 3 2 6 9 3" xfId="26838" xr:uid="{00000000-0005-0000-0000-00002A690000}"/>
    <cellStyle name="Normal 3 2 7" xfId="26839" xr:uid="{00000000-0005-0000-0000-00002B690000}"/>
    <cellStyle name="Normal 3 2 7 10" xfId="26840" xr:uid="{00000000-0005-0000-0000-00002C690000}"/>
    <cellStyle name="Normal 3 2 7 10 2" xfId="26841" xr:uid="{00000000-0005-0000-0000-00002D690000}"/>
    <cellStyle name="Normal 3 2 7 11" xfId="26842" xr:uid="{00000000-0005-0000-0000-00002E690000}"/>
    <cellStyle name="Normal 3 2 7 12" xfId="26843" xr:uid="{00000000-0005-0000-0000-00002F690000}"/>
    <cellStyle name="Normal 3 2 7 2" xfId="26844" xr:uid="{00000000-0005-0000-0000-000030690000}"/>
    <cellStyle name="Normal 3 2 7 2 2" xfId="26845" xr:uid="{00000000-0005-0000-0000-000031690000}"/>
    <cellStyle name="Normal 3 2 7 2 2 2" xfId="26846" xr:uid="{00000000-0005-0000-0000-000032690000}"/>
    <cellStyle name="Normal 3 2 7 2 2 2 2" xfId="26847" xr:uid="{00000000-0005-0000-0000-000033690000}"/>
    <cellStyle name="Normal 3 2 7 2 2 2 3" xfId="26848" xr:uid="{00000000-0005-0000-0000-000034690000}"/>
    <cellStyle name="Normal 3 2 7 2 2 2 4" xfId="26849" xr:uid="{00000000-0005-0000-0000-000035690000}"/>
    <cellStyle name="Normal 3 2 7 2 2 3" xfId="26850" xr:uid="{00000000-0005-0000-0000-000036690000}"/>
    <cellStyle name="Normal 3 2 7 2 2 3 2" xfId="26851" xr:uid="{00000000-0005-0000-0000-000037690000}"/>
    <cellStyle name="Normal 3 2 7 2 2 4" xfId="26852" xr:uid="{00000000-0005-0000-0000-000038690000}"/>
    <cellStyle name="Normal 3 2 7 2 2 4 2" xfId="26853" xr:uid="{00000000-0005-0000-0000-000039690000}"/>
    <cellStyle name="Normal 3 2 7 2 2 5" xfId="26854" xr:uid="{00000000-0005-0000-0000-00003A690000}"/>
    <cellStyle name="Normal 3 2 7 2 2 6" xfId="26855" xr:uid="{00000000-0005-0000-0000-00003B690000}"/>
    <cellStyle name="Normal 3 2 7 2 3" xfId="26856" xr:uid="{00000000-0005-0000-0000-00003C690000}"/>
    <cellStyle name="Normal 3 2 7 2 3 2" xfId="26857" xr:uid="{00000000-0005-0000-0000-00003D690000}"/>
    <cellStyle name="Normal 3 2 7 2 3 2 2" xfId="26858" xr:uid="{00000000-0005-0000-0000-00003E690000}"/>
    <cellStyle name="Normal 3 2 7 2 3 2 3" xfId="26859" xr:uid="{00000000-0005-0000-0000-00003F690000}"/>
    <cellStyle name="Normal 3 2 7 2 3 3" xfId="26860" xr:uid="{00000000-0005-0000-0000-000040690000}"/>
    <cellStyle name="Normal 3 2 7 2 3 3 2" xfId="26861" xr:uid="{00000000-0005-0000-0000-000041690000}"/>
    <cellStyle name="Normal 3 2 7 2 3 4" xfId="26862" xr:uid="{00000000-0005-0000-0000-000042690000}"/>
    <cellStyle name="Normal 3 2 7 2 3 5" xfId="26863" xr:uid="{00000000-0005-0000-0000-000043690000}"/>
    <cellStyle name="Normal 3 2 7 2 4" xfId="26864" xr:uid="{00000000-0005-0000-0000-000044690000}"/>
    <cellStyle name="Normal 3 2 7 2 4 2" xfId="26865" xr:uid="{00000000-0005-0000-0000-000045690000}"/>
    <cellStyle name="Normal 3 2 7 2 4 2 2" xfId="26866" xr:uid="{00000000-0005-0000-0000-000046690000}"/>
    <cellStyle name="Normal 3 2 7 2 4 3" xfId="26867" xr:uid="{00000000-0005-0000-0000-000047690000}"/>
    <cellStyle name="Normal 3 2 7 2 4 4" xfId="26868" xr:uid="{00000000-0005-0000-0000-000048690000}"/>
    <cellStyle name="Normal 3 2 7 2 5" xfId="26869" xr:uid="{00000000-0005-0000-0000-000049690000}"/>
    <cellStyle name="Normal 3 2 7 2 5 2" xfId="26870" xr:uid="{00000000-0005-0000-0000-00004A690000}"/>
    <cellStyle name="Normal 3 2 7 2 5 3" xfId="26871" xr:uid="{00000000-0005-0000-0000-00004B690000}"/>
    <cellStyle name="Normal 3 2 7 2 6" xfId="26872" xr:uid="{00000000-0005-0000-0000-00004C690000}"/>
    <cellStyle name="Normal 3 2 7 2 6 2" xfId="26873" xr:uid="{00000000-0005-0000-0000-00004D690000}"/>
    <cellStyle name="Normal 3 2 7 2 6 3" xfId="26874" xr:uid="{00000000-0005-0000-0000-00004E690000}"/>
    <cellStyle name="Normal 3 2 7 2 7" xfId="26875" xr:uid="{00000000-0005-0000-0000-00004F690000}"/>
    <cellStyle name="Normal 3 2 7 2 8" xfId="26876" xr:uid="{00000000-0005-0000-0000-000050690000}"/>
    <cellStyle name="Normal 3 2 7 3" xfId="26877" xr:uid="{00000000-0005-0000-0000-000051690000}"/>
    <cellStyle name="Normal 3 2 7 3 2" xfId="26878" xr:uid="{00000000-0005-0000-0000-000052690000}"/>
    <cellStyle name="Normal 3 2 7 3 2 2" xfId="26879" xr:uid="{00000000-0005-0000-0000-000053690000}"/>
    <cellStyle name="Normal 3 2 7 3 2 2 2" xfId="26880" xr:uid="{00000000-0005-0000-0000-000054690000}"/>
    <cellStyle name="Normal 3 2 7 3 2 2 3" xfId="26881" xr:uid="{00000000-0005-0000-0000-000055690000}"/>
    <cellStyle name="Normal 3 2 7 3 2 2 4" xfId="26882" xr:uid="{00000000-0005-0000-0000-000056690000}"/>
    <cellStyle name="Normal 3 2 7 3 2 3" xfId="26883" xr:uid="{00000000-0005-0000-0000-000057690000}"/>
    <cellStyle name="Normal 3 2 7 3 2 3 2" xfId="26884" xr:uid="{00000000-0005-0000-0000-000058690000}"/>
    <cellStyle name="Normal 3 2 7 3 2 4" xfId="26885" xr:uid="{00000000-0005-0000-0000-000059690000}"/>
    <cellStyle name="Normal 3 2 7 3 2 4 2" xfId="26886" xr:uid="{00000000-0005-0000-0000-00005A690000}"/>
    <cellStyle name="Normal 3 2 7 3 2 5" xfId="26887" xr:uid="{00000000-0005-0000-0000-00005B690000}"/>
    <cellStyle name="Normal 3 2 7 3 2 6" xfId="26888" xr:uid="{00000000-0005-0000-0000-00005C690000}"/>
    <cellStyle name="Normal 3 2 7 3 3" xfId="26889" xr:uid="{00000000-0005-0000-0000-00005D690000}"/>
    <cellStyle name="Normal 3 2 7 3 3 2" xfId="26890" xr:uid="{00000000-0005-0000-0000-00005E690000}"/>
    <cellStyle name="Normal 3 2 7 3 3 2 2" xfId="26891" xr:uid="{00000000-0005-0000-0000-00005F690000}"/>
    <cellStyle name="Normal 3 2 7 3 3 2 3" xfId="26892" xr:uid="{00000000-0005-0000-0000-000060690000}"/>
    <cellStyle name="Normal 3 2 7 3 3 3" xfId="26893" xr:uid="{00000000-0005-0000-0000-000061690000}"/>
    <cellStyle name="Normal 3 2 7 3 3 3 2" xfId="26894" xr:uid="{00000000-0005-0000-0000-000062690000}"/>
    <cellStyle name="Normal 3 2 7 3 3 4" xfId="26895" xr:uid="{00000000-0005-0000-0000-000063690000}"/>
    <cellStyle name="Normal 3 2 7 3 3 5" xfId="26896" xr:uid="{00000000-0005-0000-0000-000064690000}"/>
    <cellStyle name="Normal 3 2 7 3 4" xfId="26897" xr:uid="{00000000-0005-0000-0000-000065690000}"/>
    <cellStyle name="Normal 3 2 7 3 4 2" xfId="26898" xr:uid="{00000000-0005-0000-0000-000066690000}"/>
    <cellStyle name="Normal 3 2 7 3 4 2 2" xfId="26899" xr:uid="{00000000-0005-0000-0000-000067690000}"/>
    <cellStyle name="Normal 3 2 7 3 4 3" xfId="26900" xr:uid="{00000000-0005-0000-0000-000068690000}"/>
    <cellStyle name="Normal 3 2 7 3 4 4" xfId="26901" xr:uid="{00000000-0005-0000-0000-000069690000}"/>
    <cellStyle name="Normal 3 2 7 3 5" xfId="26902" xr:uid="{00000000-0005-0000-0000-00006A690000}"/>
    <cellStyle name="Normal 3 2 7 3 5 2" xfId="26903" xr:uid="{00000000-0005-0000-0000-00006B690000}"/>
    <cellStyle name="Normal 3 2 7 3 5 3" xfId="26904" xr:uid="{00000000-0005-0000-0000-00006C690000}"/>
    <cellStyle name="Normal 3 2 7 3 6" xfId="26905" xr:uid="{00000000-0005-0000-0000-00006D690000}"/>
    <cellStyle name="Normal 3 2 7 3 6 2" xfId="26906" xr:uid="{00000000-0005-0000-0000-00006E690000}"/>
    <cellStyle name="Normal 3 2 7 3 6 3" xfId="26907" xr:uid="{00000000-0005-0000-0000-00006F690000}"/>
    <cellStyle name="Normal 3 2 7 3 7" xfId="26908" xr:uid="{00000000-0005-0000-0000-000070690000}"/>
    <cellStyle name="Normal 3 2 7 3 8" xfId="26909" xr:uid="{00000000-0005-0000-0000-000071690000}"/>
    <cellStyle name="Normal 3 2 7 4" xfId="26910" xr:uid="{00000000-0005-0000-0000-000072690000}"/>
    <cellStyle name="Normal 3 2 7 4 2" xfId="26911" xr:uid="{00000000-0005-0000-0000-000073690000}"/>
    <cellStyle name="Normal 3 2 7 4 2 2" xfId="26912" xr:uid="{00000000-0005-0000-0000-000074690000}"/>
    <cellStyle name="Normal 3 2 7 4 2 2 2" xfId="26913" xr:uid="{00000000-0005-0000-0000-000075690000}"/>
    <cellStyle name="Normal 3 2 7 4 2 2 3" xfId="26914" xr:uid="{00000000-0005-0000-0000-000076690000}"/>
    <cellStyle name="Normal 3 2 7 4 2 3" xfId="26915" xr:uid="{00000000-0005-0000-0000-000077690000}"/>
    <cellStyle name="Normal 3 2 7 4 2 3 2" xfId="26916" xr:uid="{00000000-0005-0000-0000-000078690000}"/>
    <cellStyle name="Normal 3 2 7 4 2 4" xfId="26917" xr:uid="{00000000-0005-0000-0000-000079690000}"/>
    <cellStyle name="Normal 3 2 7 4 2 5" xfId="26918" xr:uid="{00000000-0005-0000-0000-00007A690000}"/>
    <cellStyle name="Normal 3 2 7 4 3" xfId="26919" xr:uid="{00000000-0005-0000-0000-00007B690000}"/>
    <cellStyle name="Normal 3 2 7 4 3 2" xfId="26920" xr:uid="{00000000-0005-0000-0000-00007C690000}"/>
    <cellStyle name="Normal 3 2 7 4 3 2 2" xfId="26921" xr:uid="{00000000-0005-0000-0000-00007D690000}"/>
    <cellStyle name="Normal 3 2 7 4 3 3" xfId="26922" xr:uid="{00000000-0005-0000-0000-00007E690000}"/>
    <cellStyle name="Normal 3 2 7 4 3 4" xfId="26923" xr:uid="{00000000-0005-0000-0000-00007F690000}"/>
    <cellStyle name="Normal 3 2 7 4 4" xfId="26924" xr:uid="{00000000-0005-0000-0000-000080690000}"/>
    <cellStyle name="Normal 3 2 7 4 4 2" xfId="26925" xr:uid="{00000000-0005-0000-0000-000081690000}"/>
    <cellStyle name="Normal 3 2 7 4 4 2 2" xfId="26926" xr:uid="{00000000-0005-0000-0000-000082690000}"/>
    <cellStyle name="Normal 3 2 7 4 4 3" xfId="26927" xr:uid="{00000000-0005-0000-0000-000083690000}"/>
    <cellStyle name="Normal 3 2 7 4 5" xfId="26928" xr:uid="{00000000-0005-0000-0000-000084690000}"/>
    <cellStyle name="Normal 3 2 7 4 5 2" xfId="26929" xr:uid="{00000000-0005-0000-0000-000085690000}"/>
    <cellStyle name="Normal 3 2 7 4 5 3" xfId="26930" xr:uid="{00000000-0005-0000-0000-000086690000}"/>
    <cellStyle name="Normal 3 2 7 4 6" xfId="26931" xr:uid="{00000000-0005-0000-0000-000087690000}"/>
    <cellStyle name="Normal 3 2 7 4 6 2" xfId="26932" xr:uid="{00000000-0005-0000-0000-000088690000}"/>
    <cellStyle name="Normal 3 2 7 4 7" xfId="26933" xr:uid="{00000000-0005-0000-0000-000089690000}"/>
    <cellStyle name="Normal 3 2 7 5" xfId="26934" xr:uid="{00000000-0005-0000-0000-00008A690000}"/>
    <cellStyle name="Normal 3 2 7 5 2" xfId="26935" xr:uid="{00000000-0005-0000-0000-00008B690000}"/>
    <cellStyle name="Normal 3 2 7 5 2 2" xfId="26936" xr:uid="{00000000-0005-0000-0000-00008C690000}"/>
    <cellStyle name="Normal 3 2 7 5 2 2 2" xfId="26937" xr:uid="{00000000-0005-0000-0000-00008D690000}"/>
    <cellStyle name="Normal 3 2 7 5 2 3" xfId="26938" xr:uid="{00000000-0005-0000-0000-00008E690000}"/>
    <cellStyle name="Normal 3 2 7 5 3" xfId="26939" xr:uid="{00000000-0005-0000-0000-00008F690000}"/>
    <cellStyle name="Normal 3 2 7 5 3 2" xfId="26940" xr:uid="{00000000-0005-0000-0000-000090690000}"/>
    <cellStyle name="Normal 3 2 7 5 3 2 2" xfId="26941" xr:uid="{00000000-0005-0000-0000-000091690000}"/>
    <cellStyle name="Normal 3 2 7 5 3 3" xfId="26942" xr:uid="{00000000-0005-0000-0000-000092690000}"/>
    <cellStyle name="Normal 3 2 7 5 4" xfId="26943" xr:uid="{00000000-0005-0000-0000-000093690000}"/>
    <cellStyle name="Normal 3 2 7 5 4 2" xfId="26944" xr:uid="{00000000-0005-0000-0000-000094690000}"/>
    <cellStyle name="Normal 3 2 7 5 4 3" xfId="26945" xr:uid="{00000000-0005-0000-0000-000095690000}"/>
    <cellStyle name="Normal 3 2 7 5 5" xfId="26946" xr:uid="{00000000-0005-0000-0000-000096690000}"/>
    <cellStyle name="Normal 3 2 7 5 6" xfId="26947" xr:uid="{00000000-0005-0000-0000-000097690000}"/>
    <cellStyle name="Normal 3 2 7 5 7" xfId="26948" xr:uid="{00000000-0005-0000-0000-000098690000}"/>
    <cellStyle name="Normal 3 2 7 6" xfId="26949" xr:uid="{00000000-0005-0000-0000-000099690000}"/>
    <cellStyle name="Normal 3 2 7 6 2" xfId="26950" xr:uid="{00000000-0005-0000-0000-00009A690000}"/>
    <cellStyle name="Normal 3 2 7 6 2 2" xfId="26951" xr:uid="{00000000-0005-0000-0000-00009B690000}"/>
    <cellStyle name="Normal 3 2 7 6 2 2 2" xfId="26952" xr:uid="{00000000-0005-0000-0000-00009C690000}"/>
    <cellStyle name="Normal 3 2 7 6 2 3" xfId="26953" xr:uid="{00000000-0005-0000-0000-00009D690000}"/>
    <cellStyle name="Normal 3 2 7 6 3" xfId="26954" xr:uid="{00000000-0005-0000-0000-00009E690000}"/>
    <cellStyle name="Normal 3 2 7 6 3 2" xfId="26955" xr:uid="{00000000-0005-0000-0000-00009F690000}"/>
    <cellStyle name="Normal 3 2 7 6 3 2 2" xfId="26956" xr:uid="{00000000-0005-0000-0000-0000A0690000}"/>
    <cellStyle name="Normal 3 2 7 6 3 3" xfId="26957" xr:uid="{00000000-0005-0000-0000-0000A1690000}"/>
    <cellStyle name="Normal 3 2 7 6 4" xfId="26958" xr:uid="{00000000-0005-0000-0000-0000A2690000}"/>
    <cellStyle name="Normal 3 2 7 6 4 2" xfId="26959" xr:uid="{00000000-0005-0000-0000-0000A3690000}"/>
    <cellStyle name="Normal 3 2 7 6 5" xfId="26960" xr:uid="{00000000-0005-0000-0000-0000A4690000}"/>
    <cellStyle name="Normal 3 2 7 6 6" xfId="26961" xr:uid="{00000000-0005-0000-0000-0000A5690000}"/>
    <cellStyle name="Normal 3 2 7 7" xfId="26962" xr:uid="{00000000-0005-0000-0000-0000A6690000}"/>
    <cellStyle name="Normal 3 2 7 7 2" xfId="26963" xr:uid="{00000000-0005-0000-0000-0000A7690000}"/>
    <cellStyle name="Normal 3 2 7 7 2 2" xfId="26964" xr:uid="{00000000-0005-0000-0000-0000A8690000}"/>
    <cellStyle name="Normal 3 2 7 7 3" xfId="26965" xr:uid="{00000000-0005-0000-0000-0000A9690000}"/>
    <cellStyle name="Normal 3 2 7 7 4" xfId="26966" xr:uid="{00000000-0005-0000-0000-0000AA690000}"/>
    <cellStyle name="Normal 3 2 7 8" xfId="26967" xr:uid="{00000000-0005-0000-0000-0000AB690000}"/>
    <cellStyle name="Normal 3 2 7 8 2" xfId="26968" xr:uid="{00000000-0005-0000-0000-0000AC690000}"/>
    <cellStyle name="Normal 3 2 7 8 2 2" xfId="26969" xr:uid="{00000000-0005-0000-0000-0000AD690000}"/>
    <cellStyle name="Normal 3 2 7 8 3" xfId="26970" xr:uid="{00000000-0005-0000-0000-0000AE690000}"/>
    <cellStyle name="Normal 3 2 7 9" xfId="26971" xr:uid="{00000000-0005-0000-0000-0000AF690000}"/>
    <cellStyle name="Normal 3 2 7 9 2" xfId="26972" xr:uid="{00000000-0005-0000-0000-0000B0690000}"/>
    <cellStyle name="Normal 3 2 7 9 2 2" xfId="26973" xr:uid="{00000000-0005-0000-0000-0000B1690000}"/>
    <cellStyle name="Normal 3 2 7 9 3" xfId="26974" xr:uid="{00000000-0005-0000-0000-0000B2690000}"/>
    <cellStyle name="Normal 3 2 8" xfId="26975" xr:uid="{00000000-0005-0000-0000-0000B3690000}"/>
    <cellStyle name="Normal 3 2 8 10" xfId="26976" xr:uid="{00000000-0005-0000-0000-0000B4690000}"/>
    <cellStyle name="Normal 3 2 8 11" xfId="26977" xr:uid="{00000000-0005-0000-0000-0000B5690000}"/>
    <cellStyle name="Normal 3 2 8 2" xfId="26978" xr:uid="{00000000-0005-0000-0000-0000B6690000}"/>
    <cellStyle name="Normal 3 2 8 2 2" xfId="26979" xr:uid="{00000000-0005-0000-0000-0000B7690000}"/>
    <cellStyle name="Normal 3 2 8 2 2 2" xfId="26980" xr:uid="{00000000-0005-0000-0000-0000B8690000}"/>
    <cellStyle name="Normal 3 2 8 2 2 2 2" xfId="26981" xr:uid="{00000000-0005-0000-0000-0000B9690000}"/>
    <cellStyle name="Normal 3 2 8 2 2 2 3" xfId="26982" xr:uid="{00000000-0005-0000-0000-0000BA690000}"/>
    <cellStyle name="Normal 3 2 8 2 2 2 4" xfId="26983" xr:uid="{00000000-0005-0000-0000-0000BB690000}"/>
    <cellStyle name="Normal 3 2 8 2 2 3" xfId="26984" xr:uid="{00000000-0005-0000-0000-0000BC690000}"/>
    <cellStyle name="Normal 3 2 8 2 2 3 2" xfId="26985" xr:uid="{00000000-0005-0000-0000-0000BD690000}"/>
    <cellStyle name="Normal 3 2 8 2 2 4" xfId="26986" xr:uid="{00000000-0005-0000-0000-0000BE690000}"/>
    <cellStyle name="Normal 3 2 8 2 2 4 2" xfId="26987" xr:uid="{00000000-0005-0000-0000-0000BF690000}"/>
    <cellStyle name="Normal 3 2 8 2 2 5" xfId="26988" xr:uid="{00000000-0005-0000-0000-0000C0690000}"/>
    <cellStyle name="Normal 3 2 8 2 2 6" xfId="26989" xr:uid="{00000000-0005-0000-0000-0000C1690000}"/>
    <cellStyle name="Normal 3 2 8 2 3" xfId="26990" xr:uid="{00000000-0005-0000-0000-0000C2690000}"/>
    <cellStyle name="Normal 3 2 8 2 3 2" xfId="26991" xr:uid="{00000000-0005-0000-0000-0000C3690000}"/>
    <cellStyle name="Normal 3 2 8 2 3 2 2" xfId="26992" xr:uid="{00000000-0005-0000-0000-0000C4690000}"/>
    <cellStyle name="Normal 3 2 8 2 3 2 3" xfId="26993" xr:uid="{00000000-0005-0000-0000-0000C5690000}"/>
    <cellStyle name="Normal 3 2 8 2 3 3" xfId="26994" xr:uid="{00000000-0005-0000-0000-0000C6690000}"/>
    <cellStyle name="Normal 3 2 8 2 3 3 2" xfId="26995" xr:uid="{00000000-0005-0000-0000-0000C7690000}"/>
    <cellStyle name="Normal 3 2 8 2 3 4" xfId="26996" xr:uid="{00000000-0005-0000-0000-0000C8690000}"/>
    <cellStyle name="Normal 3 2 8 2 3 5" xfId="26997" xr:uid="{00000000-0005-0000-0000-0000C9690000}"/>
    <cellStyle name="Normal 3 2 8 2 4" xfId="26998" xr:uid="{00000000-0005-0000-0000-0000CA690000}"/>
    <cellStyle name="Normal 3 2 8 2 4 2" xfId="26999" xr:uid="{00000000-0005-0000-0000-0000CB690000}"/>
    <cellStyle name="Normal 3 2 8 2 4 2 2" xfId="27000" xr:uid="{00000000-0005-0000-0000-0000CC690000}"/>
    <cellStyle name="Normal 3 2 8 2 4 3" xfId="27001" xr:uid="{00000000-0005-0000-0000-0000CD690000}"/>
    <cellStyle name="Normal 3 2 8 2 4 4" xfId="27002" xr:uid="{00000000-0005-0000-0000-0000CE690000}"/>
    <cellStyle name="Normal 3 2 8 2 5" xfId="27003" xr:uid="{00000000-0005-0000-0000-0000CF690000}"/>
    <cellStyle name="Normal 3 2 8 2 5 2" xfId="27004" xr:uid="{00000000-0005-0000-0000-0000D0690000}"/>
    <cellStyle name="Normal 3 2 8 2 5 3" xfId="27005" xr:uid="{00000000-0005-0000-0000-0000D1690000}"/>
    <cellStyle name="Normal 3 2 8 2 6" xfId="27006" xr:uid="{00000000-0005-0000-0000-0000D2690000}"/>
    <cellStyle name="Normal 3 2 8 2 6 2" xfId="27007" xr:uid="{00000000-0005-0000-0000-0000D3690000}"/>
    <cellStyle name="Normal 3 2 8 2 6 3" xfId="27008" xr:uid="{00000000-0005-0000-0000-0000D4690000}"/>
    <cellStyle name="Normal 3 2 8 2 7" xfId="27009" xr:uid="{00000000-0005-0000-0000-0000D5690000}"/>
    <cellStyle name="Normal 3 2 8 2 8" xfId="27010" xr:uid="{00000000-0005-0000-0000-0000D6690000}"/>
    <cellStyle name="Normal 3 2 8 3" xfId="27011" xr:uid="{00000000-0005-0000-0000-0000D7690000}"/>
    <cellStyle name="Normal 3 2 8 3 2" xfId="27012" xr:uid="{00000000-0005-0000-0000-0000D8690000}"/>
    <cellStyle name="Normal 3 2 8 3 2 2" xfId="27013" xr:uid="{00000000-0005-0000-0000-0000D9690000}"/>
    <cellStyle name="Normal 3 2 8 3 2 2 2" xfId="27014" xr:uid="{00000000-0005-0000-0000-0000DA690000}"/>
    <cellStyle name="Normal 3 2 8 3 2 3" xfId="27015" xr:uid="{00000000-0005-0000-0000-0000DB690000}"/>
    <cellStyle name="Normal 3 2 8 3 2 4" xfId="27016" xr:uid="{00000000-0005-0000-0000-0000DC690000}"/>
    <cellStyle name="Normal 3 2 8 3 3" xfId="27017" xr:uid="{00000000-0005-0000-0000-0000DD690000}"/>
    <cellStyle name="Normal 3 2 8 3 3 2" xfId="27018" xr:uid="{00000000-0005-0000-0000-0000DE690000}"/>
    <cellStyle name="Normal 3 2 8 3 3 2 2" xfId="27019" xr:uid="{00000000-0005-0000-0000-0000DF690000}"/>
    <cellStyle name="Normal 3 2 8 3 3 3" xfId="27020" xr:uid="{00000000-0005-0000-0000-0000E0690000}"/>
    <cellStyle name="Normal 3 2 8 3 4" xfId="27021" xr:uid="{00000000-0005-0000-0000-0000E1690000}"/>
    <cellStyle name="Normal 3 2 8 3 4 2" xfId="27022" xr:uid="{00000000-0005-0000-0000-0000E2690000}"/>
    <cellStyle name="Normal 3 2 8 3 4 2 2" xfId="27023" xr:uid="{00000000-0005-0000-0000-0000E3690000}"/>
    <cellStyle name="Normal 3 2 8 3 4 3" xfId="27024" xr:uid="{00000000-0005-0000-0000-0000E4690000}"/>
    <cellStyle name="Normal 3 2 8 3 5" xfId="27025" xr:uid="{00000000-0005-0000-0000-0000E5690000}"/>
    <cellStyle name="Normal 3 2 8 3 5 2" xfId="27026" xr:uid="{00000000-0005-0000-0000-0000E6690000}"/>
    <cellStyle name="Normal 3 2 8 3 6" xfId="27027" xr:uid="{00000000-0005-0000-0000-0000E7690000}"/>
    <cellStyle name="Normal 3 2 8 3 7" xfId="27028" xr:uid="{00000000-0005-0000-0000-0000E8690000}"/>
    <cellStyle name="Normal 3 2 8 4" xfId="27029" xr:uid="{00000000-0005-0000-0000-0000E9690000}"/>
    <cellStyle name="Normal 3 2 8 4 2" xfId="27030" xr:uid="{00000000-0005-0000-0000-0000EA690000}"/>
    <cellStyle name="Normal 3 2 8 4 2 2" xfId="27031" xr:uid="{00000000-0005-0000-0000-0000EB690000}"/>
    <cellStyle name="Normal 3 2 8 4 2 2 2" xfId="27032" xr:uid="{00000000-0005-0000-0000-0000EC690000}"/>
    <cellStyle name="Normal 3 2 8 4 2 3" xfId="27033" xr:uid="{00000000-0005-0000-0000-0000ED690000}"/>
    <cellStyle name="Normal 3 2 8 4 3" xfId="27034" xr:uid="{00000000-0005-0000-0000-0000EE690000}"/>
    <cellStyle name="Normal 3 2 8 4 3 2" xfId="27035" xr:uid="{00000000-0005-0000-0000-0000EF690000}"/>
    <cellStyle name="Normal 3 2 8 4 3 2 2" xfId="27036" xr:uid="{00000000-0005-0000-0000-0000F0690000}"/>
    <cellStyle name="Normal 3 2 8 4 3 3" xfId="27037" xr:uid="{00000000-0005-0000-0000-0000F1690000}"/>
    <cellStyle name="Normal 3 2 8 4 4" xfId="27038" xr:uid="{00000000-0005-0000-0000-0000F2690000}"/>
    <cellStyle name="Normal 3 2 8 4 4 2" xfId="27039" xr:uid="{00000000-0005-0000-0000-0000F3690000}"/>
    <cellStyle name="Normal 3 2 8 4 4 3" xfId="27040" xr:uid="{00000000-0005-0000-0000-0000F4690000}"/>
    <cellStyle name="Normal 3 2 8 4 5" xfId="27041" xr:uid="{00000000-0005-0000-0000-0000F5690000}"/>
    <cellStyle name="Normal 3 2 8 4 6" xfId="27042" xr:uid="{00000000-0005-0000-0000-0000F6690000}"/>
    <cellStyle name="Normal 3 2 8 4 7" xfId="27043" xr:uid="{00000000-0005-0000-0000-0000F7690000}"/>
    <cellStyle name="Normal 3 2 8 5" xfId="27044" xr:uid="{00000000-0005-0000-0000-0000F8690000}"/>
    <cellStyle name="Normal 3 2 8 5 2" xfId="27045" xr:uid="{00000000-0005-0000-0000-0000F9690000}"/>
    <cellStyle name="Normal 3 2 8 5 2 2" xfId="27046" xr:uid="{00000000-0005-0000-0000-0000FA690000}"/>
    <cellStyle name="Normal 3 2 8 5 2 3" xfId="27047" xr:uid="{00000000-0005-0000-0000-0000FB690000}"/>
    <cellStyle name="Normal 3 2 8 5 3" xfId="27048" xr:uid="{00000000-0005-0000-0000-0000FC690000}"/>
    <cellStyle name="Normal 3 2 8 5 3 2" xfId="27049" xr:uid="{00000000-0005-0000-0000-0000FD690000}"/>
    <cellStyle name="Normal 3 2 8 5 3 3" xfId="27050" xr:uid="{00000000-0005-0000-0000-0000FE690000}"/>
    <cellStyle name="Normal 3 2 8 5 4" xfId="27051" xr:uid="{00000000-0005-0000-0000-0000FF690000}"/>
    <cellStyle name="Normal 3 2 8 5 5" xfId="27052" xr:uid="{00000000-0005-0000-0000-0000006A0000}"/>
    <cellStyle name="Normal 3 2 8 5 6" xfId="27053" xr:uid="{00000000-0005-0000-0000-0000016A0000}"/>
    <cellStyle name="Normal 3 2 8 6" xfId="27054" xr:uid="{00000000-0005-0000-0000-0000026A0000}"/>
    <cellStyle name="Normal 3 2 8 6 2" xfId="27055" xr:uid="{00000000-0005-0000-0000-0000036A0000}"/>
    <cellStyle name="Normal 3 2 8 6 2 2" xfId="27056" xr:uid="{00000000-0005-0000-0000-0000046A0000}"/>
    <cellStyle name="Normal 3 2 8 6 3" xfId="27057" xr:uid="{00000000-0005-0000-0000-0000056A0000}"/>
    <cellStyle name="Normal 3 2 8 7" xfId="27058" xr:uid="{00000000-0005-0000-0000-0000066A0000}"/>
    <cellStyle name="Normal 3 2 8 7 2" xfId="27059" xr:uid="{00000000-0005-0000-0000-0000076A0000}"/>
    <cellStyle name="Normal 3 2 8 7 2 2" xfId="27060" xr:uid="{00000000-0005-0000-0000-0000086A0000}"/>
    <cellStyle name="Normal 3 2 8 7 3" xfId="27061" xr:uid="{00000000-0005-0000-0000-0000096A0000}"/>
    <cellStyle name="Normal 3 2 8 8" xfId="27062" xr:uid="{00000000-0005-0000-0000-00000A6A0000}"/>
    <cellStyle name="Normal 3 2 8 8 2" xfId="27063" xr:uid="{00000000-0005-0000-0000-00000B6A0000}"/>
    <cellStyle name="Normal 3 2 8 8 3" xfId="27064" xr:uid="{00000000-0005-0000-0000-00000C6A0000}"/>
    <cellStyle name="Normal 3 2 8 9" xfId="27065" xr:uid="{00000000-0005-0000-0000-00000D6A0000}"/>
    <cellStyle name="Normal 3 2 9" xfId="27066" xr:uid="{00000000-0005-0000-0000-00000E6A0000}"/>
    <cellStyle name="Normal 3 2 9 10" xfId="27067" xr:uid="{00000000-0005-0000-0000-00000F6A0000}"/>
    <cellStyle name="Normal 3 2 9 11" xfId="27068" xr:uid="{00000000-0005-0000-0000-0000106A0000}"/>
    <cellStyle name="Normal 3 2 9 2" xfId="27069" xr:uid="{00000000-0005-0000-0000-0000116A0000}"/>
    <cellStyle name="Normal 3 2 9 2 2" xfId="27070" xr:uid="{00000000-0005-0000-0000-0000126A0000}"/>
    <cellStyle name="Normal 3 2 9 2 2 2" xfId="27071" xr:uid="{00000000-0005-0000-0000-0000136A0000}"/>
    <cellStyle name="Normal 3 2 9 2 2 2 2" xfId="27072" xr:uid="{00000000-0005-0000-0000-0000146A0000}"/>
    <cellStyle name="Normal 3 2 9 2 2 3" xfId="27073" xr:uid="{00000000-0005-0000-0000-0000156A0000}"/>
    <cellStyle name="Normal 3 2 9 2 2 4" xfId="27074" xr:uid="{00000000-0005-0000-0000-0000166A0000}"/>
    <cellStyle name="Normal 3 2 9 2 3" xfId="27075" xr:uid="{00000000-0005-0000-0000-0000176A0000}"/>
    <cellStyle name="Normal 3 2 9 2 3 2" xfId="27076" xr:uid="{00000000-0005-0000-0000-0000186A0000}"/>
    <cellStyle name="Normal 3 2 9 2 3 2 2" xfId="27077" xr:uid="{00000000-0005-0000-0000-0000196A0000}"/>
    <cellStyle name="Normal 3 2 9 2 3 3" xfId="27078" xr:uid="{00000000-0005-0000-0000-00001A6A0000}"/>
    <cellStyle name="Normal 3 2 9 2 4" xfId="27079" xr:uid="{00000000-0005-0000-0000-00001B6A0000}"/>
    <cellStyle name="Normal 3 2 9 2 4 2" xfId="27080" xr:uid="{00000000-0005-0000-0000-00001C6A0000}"/>
    <cellStyle name="Normal 3 2 9 2 4 2 2" xfId="27081" xr:uid="{00000000-0005-0000-0000-00001D6A0000}"/>
    <cellStyle name="Normal 3 2 9 2 4 3" xfId="27082" xr:uid="{00000000-0005-0000-0000-00001E6A0000}"/>
    <cellStyle name="Normal 3 2 9 2 5" xfId="27083" xr:uid="{00000000-0005-0000-0000-00001F6A0000}"/>
    <cellStyle name="Normal 3 2 9 2 5 2" xfId="27084" xr:uid="{00000000-0005-0000-0000-0000206A0000}"/>
    <cellStyle name="Normal 3 2 9 2 6" xfId="27085" xr:uid="{00000000-0005-0000-0000-0000216A0000}"/>
    <cellStyle name="Normal 3 2 9 2 7" xfId="27086" xr:uid="{00000000-0005-0000-0000-0000226A0000}"/>
    <cellStyle name="Normal 3 2 9 3" xfId="27087" xr:uid="{00000000-0005-0000-0000-0000236A0000}"/>
    <cellStyle name="Normal 3 2 9 3 2" xfId="27088" xr:uid="{00000000-0005-0000-0000-0000246A0000}"/>
    <cellStyle name="Normal 3 2 9 3 2 2" xfId="27089" xr:uid="{00000000-0005-0000-0000-0000256A0000}"/>
    <cellStyle name="Normal 3 2 9 3 2 2 2" xfId="27090" xr:uid="{00000000-0005-0000-0000-0000266A0000}"/>
    <cellStyle name="Normal 3 2 9 3 2 3" xfId="27091" xr:uid="{00000000-0005-0000-0000-0000276A0000}"/>
    <cellStyle name="Normal 3 2 9 3 3" xfId="27092" xr:uid="{00000000-0005-0000-0000-0000286A0000}"/>
    <cellStyle name="Normal 3 2 9 3 3 2" xfId="27093" xr:uid="{00000000-0005-0000-0000-0000296A0000}"/>
    <cellStyle name="Normal 3 2 9 3 3 2 2" xfId="27094" xr:uid="{00000000-0005-0000-0000-00002A6A0000}"/>
    <cellStyle name="Normal 3 2 9 3 3 3" xfId="27095" xr:uid="{00000000-0005-0000-0000-00002B6A0000}"/>
    <cellStyle name="Normal 3 2 9 3 4" xfId="27096" xr:uid="{00000000-0005-0000-0000-00002C6A0000}"/>
    <cellStyle name="Normal 3 2 9 3 4 2" xfId="27097" xr:uid="{00000000-0005-0000-0000-00002D6A0000}"/>
    <cellStyle name="Normal 3 2 9 3 4 3" xfId="27098" xr:uid="{00000000-0005-0000-0000-00002E6A0000}"/>
    <cellStyle name="Normal 3 2 9 3 5" xfId="27099" xr:uid="{00000000-0005-0000-0000-00002F6A0000}"/>
    <cellStyle name="Normal 3 2 9 3 6" xfId="27100" xr:uid="{00000000-0005-0000-0000-0000306A0000}"/>
    <cellStyle name="Normal 3 2 9 3 7" xfId="27101" xr:uid="{00000000-0005-0000-0000-0000316A0000}"/>
    <cellStyle name="Normal 3 2 9 4" xfId="27102" xr:uid="{00000000-0005-0000-0000-0000326A0000}"/>
    <cellStyle name="Normal 3 2 9 4 2" xfId="27103" xr:uid="{00000000-0005-0000-0000-0000336A0000}"/>
    <cellStyle name="Normal 3 2 9 4 2 2" xfId="27104" xr:uid="{00000000-0005-0000-0000-0000346A0000}"/>
    <cellStyle name="Normal 3 2 9 4 2 3" xfId="27105" xr:uid="{00000000-0005-0000-0000-0000356A0000}"/>
    <cellStyle name="Normal 3 2 9 4 3" xfId="27106" xr:uid="{00000000-0005-0000-0000-0000366A0000}"/>
    <cellStyle name="Normal 3 2 9 4 3 2" xfId="27107" xr:uid="{00000000-0005-0000-0000-0000376A0000}"/>
    <cellStyle name="Normal 3 2 9 4 3 3" xfId="27108" xr:uid="{00000000-0005-0000-0000-0000386A0000}"/>
    <cellStyle name="Normal 3 2 9 4 4" xfId="27109" xr:uid="{00000000-0005-0000-0000-0000396A0000}"/>
    <cellStyle name="Normal 3 2 9 4 4 2" xfId="27110" xr:uid="{00000000-0005-0000-0000-00003A6A0000}"/>
    <cellStyle name="Normal 3 2 9 4 5" xfId="27111" xr:uid="{00000000-0005-0000-0000-00003B6A0000}"/>
    <cellStyle name="Normal 3 2 9 4 6" xfId="27112" xr:uid="{00000000-0005-0000-0000-00003C6A0000}"/>
    <cellStyle name="Normal 3 2 9 4 7" xfId="27113" xr:uid="{00000000-0005-0000-0000-00003D6A0000}"/>
    <cellStyle name="Normal 3 2 9 5" xfId="27114" xr:uid="{00000000-0005-0000-0000-00003E6A0000}"/>
    <cellStyle name="Normal 3 2 9 5 2" xfId="27115" xr:uid="{00000000-0005-0000-0000-00003F6A0000}"/>
    <cellStyle name="Normal 3 2 9 5 2 2" xfId="27116" xr:uid="{00000000-0005-0000-0000-0000406A0000}"/>
    <cellStyle name="Normal 3 2 9 5 2 3" xfId="27117" xr:uid="{00000000-0005-0000-0000-0000416A0000}"/>
    <cellStyle name="Normal 3 2 9 5 3" xfId="27118" xr:uid="{00000000-0005-0000-0000-0000426A0000}"/>
    <cellStyle name="Normal 3 2 9 5 3 2" xfId="27119" xr:uid="{00000000-0005-0000-0000-0000436A0000}"/>
    <cellStyle name="Normal 3 2 9 5 4" xfId="27120" xr:uid="{00000000-0005-0000-0000-0000446A0000}"/>
    <cellStyle name="Normal 3 2 9 5 5" xfId="27121" xr:uid="{00000000-0005-0000-0000-0000456A0000}"/>
    <cellStyle name="Normal 3 2 9 5 6" xfId="27122" xr:uid="{00000000-0005-0000-0000-0000466A0000}"/>
    <cellStyle name="Normal 3 2 9 6" xfId="27123" xr:uid="{00000000-0005-0000-0000-0000476A0000}"/>
    <cellStyle name="Normal 3 2 9 6 2" xfId="27124" xr:uid="{00000000-0005-0000-0000-0000486A0000}"/>
    <cellStyle name="Normal 3 2 9 6 2 2" xfId="27125" xr:uid="{00000000-0005-0000-0000-0000496A0000}"/>
    <cellStyle name="Normal 3 2 9 6 3" xfId="27126" xr:uid="{00000000-0005-0000-0000-00004A6A0000}"/>
    <cellStyle name="Normal 3 2 9 7" xfId="27127" xr:uid="{00000000-0005-0000-0000-00004B6A0000}"/>
    <cellStyle name="Normal 3 2 9 7 2" xfId="27128" xr:uid="{00000000-0005-0000-0000-00004C6A0000}"/>
    <cellStyle name="Normal 3 2 9 7 3" xfId="27129" xr:uid="{00000000-0005-0000-0000-00004D6A0000}"/>
    <cellStyle name="Normal 3 2 9 8" xfId="27130" xr:uid="{00000000-0005-0000-0000-00004E6A0000}"/>
    <cellStyle name="Normal 3 2 9 8 2" xfId="27131" xr:uid="{00000000-0005-0000-0000-00004F6A0000}"/>
    <cellStyle name="Normal 3 2 9 9" xfId="27132" xr:uid="{00000000-0005-0000-0000-0000506A0000}"/>
    <cellStyle name="Normal 3 2_2D - MAY 24 2010 Ten Year ATRR Forecast for Stakeholders - Updated to SL Rev 12 for PowerPoint" xfId="27133" xr:uid="{00000000-0005-0000-0000-0000516A0000}"/>
    <cellStyle name="Normal 3 3" xfId="27134" xr:uid="{00000000-0005-0000-0000-0000526A0000}"/>
    <cellStyle name="Normal 3 3 10" xfId="27135" xr:uid="{00000000-0005-0000-0000-0000536A0000}"/>
    <cellStyle name="Normal 3 3 10 2" xfId="27136" xr:uid="{00000000-0005-0000-0000-0000546A0000}"/>
    <cellStyle name="Normal 3 3 10 2 2" xfId="27137" xr:uid="{00000000-0005-0000-0000-0000556A0000}"/>
    <cellStyle name="Normal 3 3 10 2 2 2" xfId="27138" xr:uid="{00000000-0005-0000-0000-0000566A0000}"/>
    <cellStyle name="Normal 3 3 10 2 2 3" xfId="27139" xr:uid="{00000000-0005-0000-0000-0000576A0000}"/>
    <cellStyle name="Normal 3 3 10 2 3" xfId="27140" xr:uid="{00000000-0005-0000-0000-0000586A0000}"/>
    <cellStyle name="Normal 3 3 10 2 3 2" xfId="27141" xr:uid="{00000000-0005-0000-0000-0000596A0000}"/>
    <cellStyle name="Normal 3 3 10 2 4" xfId="27142" xr:uid="{00000000-0005-0000-0000-00005A6A0000}"/>
    <cellStyle name="Normal 3 3 10 2 5" xfId="27143" xr:uid="{00000000-0005-0000-0000-00005B6A0000}"/>
    <cellStyle name="Normal 3 3 10 3" xfId="27144" xr:uid="{00000000-0005-0000-0000-00005C6A0000}"/>
    <cellStyle name="Normal 3 3 10 3 2" xfId="27145" xr:uid="{00000000-0005-0000-0000-00005D6A0000}"/>
    <cellStyle name="Normal 3 3 10 3 2 2" xfId="27146" xr:uid="{00000000-0005-0000-0000-00005E6A0000}"/>
    <cellStyle name="Normal 3 3 10 3 3" xfId="27147" xr:uid="{00000000-0005-0000-0000-00005F6A0000}"/>
    <cellStyle name="Normal 3 3 10 3 4" xfId="27148" xr:uid="{00000000-0005-0000-0000-0000606A0000}"/>
    <cellStyle name="Normal 3 3 10 4" xfId="27149" xr:uid="{00000000-0005-0000-0000-0000616A0000}"/>
    <cellStyle name="Normal 3 3 10 4 2" xfId="27150" xr:uid="{00000000-0005-0000-0000-0000626A0000}"/>
    <cellStyle name="Normal 3 3 10 4 2 2" xfId="27151" xr:uid="{00000000-0005-0000-0000-0000636A0000}"/>
    <cellStyle name="Normal 3 3 10 4 3" xfId="27152" xr:uid="{00000000-0005-0000-0000-0000646A0000}"/>
    <cellStyle name="Normal 3 3 10 5" xfId="27153" xr:uid="{00000000-0005-0000-0000-0000656A0000}"/>
    <cellStyle name="Normal 3 3 10 5 2" xfId="27154" xr:uid="{00000000-0005-0000-0000-0000666A0000}"/>
    <cellStyle name="Normal 3 3 10 5 3" xfId="27155" xr:uid="{00000000-0005-0000-0000-0000676A0000}"/>
    <cellStyle name="Normal 3 3 10 6" xfId="27156" xr:uid="{00000000-0005-0000-0000-0000686A0000}"/>
    <cellStyle name="Normal 3 3 10 6 2" xfId="27157" xr:uid="{00000000-0005-0000-0000-0000696A0000}"/>
    <cellStyle name="Normal 3 3 10 7" xfId="27158" xr:uid="{00000000-0005-0000-0000-00006A6A0000}"/>
    <cellStyle name="Normal 3 3 11" xfId="27159" xr:uid="{00000000-0005-0000-0000-00006B6A0000}"/>
    <cellStyle name="Normal 3 3 11 2" xfId="27160" xr:uid="{00000000-0005-0000-0000-00006C6A0000}"/>
    <cellStyle name="Normal 3 3 11 2 2" xfId="27161" xr:uid="{00000000-0005-0000-0000-00006D6A0000}"/>
    <cellStyle name="Normal 3 3 11 2 2 2" xfId="27162" xr:uid="{00000000-0005-0000-0000-00006E6A0000}"/>
    <cellStyle name="Normal 3 3 11 2 3" xfId="27163" xr:uid="{00000000-0005-0000-0000-00006F6A0000}"/>
    <cellStyle name="Normal 3 3 11 3" xfId="27164" xr:uid="{00000000-0005-0000-0000-0000706A0000}"/>
    <cellStyle name="Normal 3 3 11 3 2" xfId="27165" xr:uid="{00000000-0005-0000-0000-0000716A0000}"/>
    <cellStyle name="Normal 3 3 11 3 2 2" xfId="27166" xr:uid="{00000000-0005-0000-0000-0000726A0000}"/>
    <cellStyle name="Normal 3 3 11 3 3" xfId="27167" xr:uid="{00000000-0005-0000-0000-0000736A0000}"/>
    <cellStyle name="Normal 3 3 11 4" xfId="27168" xr:uid="{00000000-0005-0000-0000-0000746A0000}"/>
    <cellStyle name="Normal 3 3 11 4 2" xfId="27169" xr:uid="{00000000-0005-0000-0000-0000756A0000}"/>
    <cellStyle name="Normal 3 3 11 4 3" xfId="27170" xr:uid="{00000000-0005-0000-0000-0000766A0000}"/>
    <cellStyle name="Normal 3 3 11 5" xfId="27171" xr:uid="{00000000-0005-0000-0000-0000776A0000}"/>
    <cellStyle name="Normal 3 3 11 6" xfId="27172" xr:uid="{00000000-0005-0000-0000-0000786A0000}"/>
    <cellStyle name="Normal 3 3 11 7" xfId="27173" xr:uid="{00000000-0005-0000-0000-0000796A0000}"/>
    <cellStyle name="Normal 3 3 12" xfId="27174" xr:uid="{00000000-0005-0000-0000-00007A6A0000}"/>
    <cellStyle name="Normal 3 3 12 2" xfId="27175" xr:uid="{00000000-0005-0000-0000-00007B6A0000}"/>
    <cellStyle name="Normal 3 3 12 2 2" xfId="27176" xr:uid="{00000000-0005-0000-0000-00007C6A0000}"/>
    <cellStyle name="Normal 3 3 12 2 2 2" xfId="27177" xr:uid="{00000000-0005-0000-0000-00007D6A0000}"/>
    <cellStyle name="Normal 3 3 12 2 3" xfId="27178" xr:uid="{00000000-0005-0000-0000-00007E6A0000}"/>
    <cellStyle name="Normal 3 3 12 3" xfId="27179" xr:uid="{00000000-0005-0000-0000-00007F6A0000}"/>
    <cellStyle name="Normal 3 3 12 3 2" xfId="27180" xr:uid="{00000000-0005-0000-0000-0000806A0000}"/>
    <cellStyle name="Normal 3 3 12 3 2 2" xfId="27181" xr:uid="{00000000-0005-0000-0000-0000816A0000}"/>
    <cellStyle name="Normal 3 3 12 3 3" xfId="27182" xr:uid="{00000000-0005-0000-0000-0000826A0000}"/>
    <cellStyle name="Normal 3 3 12 4" xfId="27183" xr:uid="{00000000-0005-0000-0000-0000836A0000}"/>
    <cellStyle name="Normal 3 3 12 4 2" xfId="27184" xr:uid="{00000000-0005-0000-0000-0000846A0000}"/>
    <cellStyle name="Normal 3 3 12 5" xfId="27185" xr:uid="{00000000-0005-0000-0000-0000856A0000}"/>
    <cellStyle name="Normal 3 3 12 6" xfId="27186" xr:uid="{00000000-0005-0000-0000-0000866A0000}"/>
    <cellStyle name="Normal 3 3 13" xfId="27187" xr:uid="{00000000-0005-0000-0000-0000876A0000}"/>
    <cellStyle name="Normal 3 3 13 2" xfId="27188" xr:uid="{00000000-0005-0000-0000-0000886A0000}"/>
    <cellStyle name="Normal 3 3 13 2 2" xfId="27189" xr:uid="{00000000-0005-0000-0000-0000896A0000}"/>
    <cellStyle name="Normal 3 3 13 3" xfId="27190" xr:uid="{00000000-0005-0000-0000-00008A6A0000}"/>
    <cellStyle name="Normal 3 3 13 4" xfId="27191" xr:uid="{00000000-0005-0000-0000-00008B6A0000}"/>
    <cellStyle name="Normal 3 3 14" xfId="27192" xr:uid="{00000000-0005-0000-0000-00008C6A0000}"/>
    <cellStyle name="Normal 3 3 14 2" xfId="27193" xr:uid="{00000000-0005-0000-0000-00008D6A0000}"/>
    <cellStyle name="Normal 3 3 14 2 2" xfId="27194" xr:uid="{00000000-0005-0000-0000-00008E6A0000}"/>
    <cellStyle name="Normal 3 3 14 3" xfId="27195" xr:uid="{00000000-0005-0000-0000-00008F6A0000}"/>
    <cellStyle name="Normal 3 3 15" xfId="27196" xr:uid="{00000000-0005-0000-0000-0000906A0000}"/>
    <cellStyle name="Normal 3 3 15 2" xfId="27197" xr:uid="{00000000-0005-0000-0000-0000916A0000}"/>
    <cellStyle name="Normal 3 3 15 2 2" xfId="27198" xr:uid="{00000000-0005-0000-0000-0000926A0000}"/>
    <cellStyle name="Normal 3 3 15 3" xfId="27199" xr:uid="{00000000-0005-0000-0000-0000936A0000}"/>
    <cellStyle name="Normal 3 3 16" xfId="27200" xr:uid="{00000000-0005-0000-0000-0000946A0000}"/>
    <cellStyle name="Normal 3 3 16 2" xfId="27201" xr:uid="{00000000-0005-0000-0000-0000956A0000}"/>
    <cellStyle name="Normal 3 3 17" xfId="27202" xr:uid="{00000000-0005-0000-0000-0000966A0000}"/>
    <cellStyle name="Normal 3 3 18" xfId="27203" xr:uid="{00000000-0005-0000-0000-0000976A0000}"/>
    <cellStyle name="Normal 3 3 19" xfId="27204" xr:uid="{00000000-0005-0000-0000-0000986A0000}"/>
    <cellStyle name="Normal 3 3 2" xfId="27205" xr:uid="{00000000-0005-0000-0000-0000996A0000}"/>
    <cellStyle name="Normal 3 3 2 10" xfId="27206" xr:uid="{00000000-0005-0000-0000-00009A6A0000}"/>
    <cellStyle name="Normal 3 3 2 10 2" xfId="27207" xr:uid="{00000000-0005-0000-0000-00009B6A0000}"/>
    <cellStyle name="Normal 3 3 2 10 2 2" xfId="27208" xr:uid="{00000000-0005-0000-0000-00009C6A0000}"/>
    <cellStyle name="Normal 3 3 2 10 2 2 2" xfId="27209" xr:uid="{00000000-0005-0000-0000-00009D6A0000}"/>
    <cellStyle name="Normal 3 3 2 10 2 3" xfId="27210" xr:uid="{00000000-0005-0000-0000-00009E6A0000}"/>
    <cellStyle name="Normal 3 3 2 10 3" xfId="27211" xr:uid="{00000000-0005-0000-0000-00009F6A0000}"/>
    <cellStyle name="Normal 3 3 2 10 3 2" xfId="27212" xr:uid="{00000000-0005-0000-0000-0000A06A0000}"/>
    <cellStyle name="Normal 3 3 2 10 3 2 2" xfId="27213" xr:uid="{00000000-0005-0000-0000-0000A16A0000}"/>
    <cellStyle name="Normal 3 3 2 10 3 3" xfId="27214" xr:uid="{00000000-0005-0000-0000-0000A26A0000}"/>
    <cellStyle name="Normal 3 3 2 10 4" xfId="27215" xr:uid="{00000000-0005-0000-0000-0000A36A0000}"/>
    <cellStyle name="Normal 3 3 2 10 4 2" xfId="27216" xr:uid="{00000000-0005-0000-0000-0000A46A0000}"/>
    <cellStyle name="Normal 3 3 2 10 4 3" xfId="27217" xr:uid="{00000000-0005-0000-0000-0000A56A0000}"/>
    <cellStyle name="Normal 3 3 2 10 5" xfId="27218" xr:uid="{00000000-0005-0000-0000-0000A66A0000}"/>
    <cellStyle name="Normal 3 3 2 10 6" xfId="27219" xr:uid="{00000000-0005-0000-0000-0000A76A0000}"/>
    <cellStyle name="Normal 3 3 2 10 7" xfId="27220" xr:uid="{00000000-0005-0000-0000-0000A86A0000}"/>
    <cellStyle name="Normal 3 3 2 11" xfId="27221" xr:uid="{00000000-0005-0000-0000-0000A96A0000}"/>
    <cellStyle name="Normal 3 3 2 11 2" xfId="27222" xr:uid="{00000000-0005-0000-0000-0000AA6A0000}"/>
    <cellStyle name="Normal 3 3 2 11 2 2" xfId="27223" xr:uid="{00000000-0005-0000-0000-0000AB6A0000}"/>
    <cellStyle name="Normal 3 3 2 11 2 3" xfId="27224" xr:uid="{00000000-0005-0000-0000-0000AC6A0000}"/>
    <cellStyle name="Normal 3 3 2 11 3" xfId="27225" xr:uid="{00000000-0005-0000-0000-0000AD6A0000}"/>
    <cellStyle name="Normal 3 3 2 11 3 2" xfId="27226" xr:uid="{00000000-0005-0000-0000-0000AE6A0000}"/>
    <cellStyle name="Normal 3 3 2 11 3 3" xfId="27227" xr:uid="{00000000-0005-0000-0000-0000AF6A0000}"/>
    <cellStyle name="Normal 3 3 2 11 4" xfId="27228" xr:uid="{00000000-0005-0000-0000-0000B06A0000}"/>
    <cellStyle name="Normal 3 3 2 11 4 2" xfId="27229" xr:uid="{00000000-0005-0000-0000-0000B16A0000}"/>
    <cellStyle name="Normal 3 3 2 11 5" xfId="27230" xr:uid="{00000000-0005-0000-0000-0000B26A0000}"/>
    <cellStyle name="Normal 3 3 2 11 6" xfId="27231" xr:uid="{00000000-0005-0000-0000-0000B36A0000}"/>
    <cellStyle name="Normal 3 3 2 11 7" xfId="27232" xr:uid="{00000000-0005-0000-0000-0000B46A0000}"/>
    <cellStyle name="Normal 3 3 2 12" xfId="27233" xr:uid="{00000000-0005-0000-0000-0000B56A0000}"/>
    <cellStyle name="Normal 3 3 2 12 2" xfId="27234" xr:uid="{00000000-0005-0000-0000-0000B66A0000}"/>
    <cellStyle name="Normal 3 3 2 12 2 2" xfId="27235" xr:uid="{00000000-0005-0000-0000-0000B76A0000}"/>
    <cellStyle name="Normal 3 3 2 12 2 3" xfId="27236" xr:uid="{00000000-0005-0000-0000-0000B86A0000}"/>
    <cellStyle name="Normal 3 3 2 12 3" xfId="27237" xr:uid="{00000000-0005-0000-0000-0000B96A0000}"/>
    <cellStyle name="Normal 3 3 2 12 3 2" xfId="27238" xr:uid="{00000000-0005-0000-0000-0000BA6A0000}"/>
    <cellStyle name="Normal 3 3 2 12 4" xfId="27239" xr:uid="{00000000-0005-0000-0000-0000BB6A0000}"/>
    <cellStyle name="Normal 3 3 2 12 5" xfId="27240" xr:uid="{00000000-0005-0000-0000-0000BC6A0000}"/>
    <cellStyle name="Normal 3 3 2 12 6" xfId="27241" xr:uid="{00000000-0005-0000-0000-0000BD6A0000}"/>
    <cellStyle name="Normal 3 3 2 13" xfId="27242" xr:uid="{00000000-0005-0000-0000-0000BE6A0000}"/>
    <cellStyle name="Normal 3 3 2 13 2" xfId="27243" xr:uid="{00000000-0005-0000-0000-0000BF6A0000}"/>
    <cellStyle name="Normal 3 3 2 13 2 2" xfId="27244" xr:uid="{00000000-0005-0000-0000-0000C06A0000}"/>
    <cellStyle name="Normal 3 3 2 13 3" xfId="27245" xr:uid="{00000000-0005-0000-0000-0000C16A0000}"/>
    <cellStyle name="Normal 3 3 2 14" xfId="27246" xr:uid="{00000000-0005-0000-0000-0000C26A0000}"/>
    <cellStyle name="Normal 3 3 2 14 2" xfId="27247" xr:uid="{00000000-0005-0000-0000-0000C36A0000}"/>
    <cellStyle name="Normal 3 3 2 14 3" xfId="27248" xr:uid="{00000000-0005-0000-0000-0000C46A0000}"/>
    <cellStyle name="Normal 3 3 2 15" xfId="27249" xr:uid="{00000000-0005-0000-0000-0000C56A0000}"/>
    <cellStyle name="Normal 3 3 2 15 2" xfId="27250" xr:uid="{00000000-0005-0000-0000-0000C66A0000}"/>
    <cellStyle name="Normal 3 3 2 16" xfId="27251" xr:uid="{00000000-0005-0000-0000-0000C76A0000}"/>
    <cellStyle name="Normal 3 3 2 17" xfId="27252" xr:uid="{00000000-0005-0000-0000-0000C86A0000}"/>
    <cellStyle name="Normal 3 3 2 18" xfId="27253" xr:uid="{00000000-0005-0000-0000-0000C96A0000}"/>
    <cellStyle name="Normal 3 3 2 19" xfId="27254" xr:uid="{00000000-0005-0000-0000-0000CA6A0000}"/>
    <cellStyle name="Normal 3 3 2 2" xfId="27255" xr:uid="{00000000-0005-0000-0000-0000CB6A0000}"/>
    <cellStyle name="Normal 3 3 2 2 10" xfId="27256" xr:uid="{00000000-0005-0000-0000-0000CC6A0000}"/>
    <cellStyle name="Normal 3 3 2 2 10 2" xfId="27257" xr:uid="{00000000-0005-0000-0000-0000CD6A0000}"/>
    <cellStyle name="Normal 3 3 2 2 10 2 2" xfId="27258" xr:uid="{00000000-0005-0000-0000-0000CE6A0000}"/>
    <cellStyle name="Normal 3 3 2 2 10 2 3" xfId="27259" xr:uid="{00000000-0005-0000-0000-0000CF6A0000}"/>
    <cellStyle name="Normal 3 3 2 2 10 3" xfId="27260" xr:uid="{00000000-0005-0000-0000-0000D06A0000}"/>
    <cellStyle name="Normal 3 3 2 2 10 3 2" xfId="27261" xr:uid="{00000000-0005-0000-0000-0000D16A0000}"/>
    <cellStyle name="Normal 3 3 2 2 10 4" xfId="27262" xr:uid="{00000000-0005-0000-0000-0000D26A0000}"/>
    <cellStyle name="Normal 3 3 2 2 10 4 2" xfId="27263" xr:uid="{00000000-0005-0000-0000-0000D36A0000}"/>
    <cellStyle name="Normal 3 3 2 2 10 5" xfId="27264" xr:uid="{00000000-0005-0000-0000-0000D46A0000}"/>
    <cellStyle name="Normal 3 3 2 2 10 6" xfId="27265" xr:uid="{00000000-0005-0000-0000-0000D56A0000}"/>
    <cellStyle name="Normal 3 3 2 2 10 7" xfId="27266" xr:uid="{00000000-0005-0000-0000-0000D66A0000}"/>
    <cellStyle name="Normal 3 3 2 2 11" xfId="27267" xr:uid="{00000000-0005-0000-0000-0000D76A0000}"/>
    <cellStyle name="Normal 3 3 2 2 11 2" xfId="27268" xr:uid="{00000000-0005-0000-0000-0000D86A0000}"/>
    <cellStyle name="Normal 3 3 2 2 11 2 2" xfId="27269" xr:uid="{00000000-0005-0000-0000-0000D96A0000}"/>
    <cellStyle name="Normal 3 3 2 2 11 2 3" xfId="27270" xr:uid="{00000000-0005-0000-0000-0000DA6A0000}"/>
    <cellStyle name="Normal 3 3 2 2 11 3" xfId="27271" xr:uid="{00000000-0005-0000-0000-0000DB6A0000}"/>
    <cellStyle name="Normal 3 3 2 2 11 3 2" xfId="27272" xr:uid="{00000000-0005-0000-0000-0000DC6A0000}"/>
    <cellStyle name="Normal 3 3 2 2 11 4" xfId="27273" xr:uid="{00000000-0005-0000-0000-0000DD6A0000}"/>
    <cellStyle name="Normal 3 3 2 2 11 5" xfId="27274" xr:uid="{00000000-0005-0000-0000-0000DE6A0000}"/>
    <cellStyle name="Normal 3 3 2 2 11 6" xfId="27275" xr:uid="{00000000-0005-0000-0000-0000DF6A0000}"/>
    <cellStyle name="Normal 3 3 2 2 12" xfId="27276" xr:uid="{00000000-0005-0000-0000-0000E06A0000}"/>
    <cellStyle name="Normal 3 3 2 2 12 2" xfId="27277" xr:uid="{00000000-0005-0000-0000-0000E16A0000}"/>
    <cellStyle name="Normal 3 3 2 2 12 3" xfId="27278" xr:uid="{00000000-0005-0000-0000-0000E26A0000}"/>
    <cellStyle name="Normal 3 3 2 2 13" xfId="27279" xr:uid="{00000000-0005-0000-0000-0000E36A0000}"/>
    <cellStyle name="Normal 3 3 2 2 13 2" xfId="27280" xr:uid="{00000000-0005-0000-0000-0000E46A0000}"/>
    <cellStyle name="Normal 3 3 2 2 14" xfId="27281" xr:uid="{00000000-0005-0000-0000-0000E56A0000}"/>
    <cellStyle name="Normal 3 3 2 2 14 2" xfId="27282" xr:uid="{00000000-0005-0000-0000-0000E66A0000}"/>
    <cellStyle name="Normal 3 3 2 2 15" xfId="27283" xr:uid="{00000000-0005-0000-0000-0000E76A0000}"/>
    <cellStyle name="Normal 3 3 2 2 16" xfId="27284" xr:uid="{00000000-0005-0000-0000-0000E86A0000}"/>
    <cellStyle name="Normal 3 3 2 2 17" xfId="27285" xr:uid="{00000000-0005-0000-0000-0000E96A0000}"/>
    <cellStyle name="Normal 3 3 2 2 2" xfId="27286" xr:uid="{00000000-0005-0000-0000-0000EA6A0000}"/>
    <cellStyle name="Normal 3 3 2 2 2 10" xfId="27287" xr:uid="{00000000-0005-0000-0000-0000EB6A0000}"/>
    <cellStyle name="Normal 3 3 2 2 2 10 2" xfId="27288" xr:uid="{00000000-0005-0000-0000-0000EC6A0000}"/>
    <cellStyle name="Normal 3 3 2 2 2 10 3" xfId="27289" xr:uid="{00000000-0005-0000-0000-0000ED6A0000}"/>
    <cellStyle name="Normal 3 3 2 2 2 11" xfId="27290" xr:uid="{00000000-0005-0000-0000-0000EE6A0000}"/>
    <cellStyle name="Normal 3 3 2 2 2 11 2" xfId="27291" xr:uid="{00000000-0005-0000-0000-0000EF6A0000}"/>
    <cellStyle name="Normal 3 3 2 2 2 12" xfId="27292" xr:uid="{00000000-0005-0000-0000-0000F06A0000}"/>
    <cellStyle name="Normal 3 3 2 2 2 13" xfId="27293" xr:uid="{00000000-0005-0000-0000-0000F16A0000}"/>
    <cellStyle name="Normal 3 3 2 2 2 14" xfId="27294" xr:uid="{00000000-0005-0000-0000-0000F26A0000}"/>
    <cellStyle name="Normal 3 3 2 2 2 2" xfId="27295" xr:uid="{00000000-0005-0000-0000-0000F36A0000}"/>
    <cellStyle name="Normal 3 3 2 2 2 2 10" xfId="27296" xr:uid="{00000000-0005-0000-0000-0000F46A0000}"/>
    <cellStyle name="Normal 3 3 2 2 2 2 11" xfId="27297" xr:uid="{00000000-0005-0000-0000-0000F56A0000}"/>
    <cellStyle name="Normal 3 3 2 2 2 2 12" xfId="27298" xr:uid="{00000000-0005-0000-0000-0000F66A0000}"/>
    <cellStyle name="Normal 3 3 2 2 2 2 2" xfId="27299" xr:uid="{00000000-0005-0000-0000-0000F76A0000}"/>
    <cellStyle name="Normal 3 3 2 2 2 2 2 2" xfId="27300" xr:uid="{00000000-0005-0000-0000-0000F86A0000}"/>
    <cellStyle name="Normal 3 3 2 2 2 2 2 2 2" xfId="27301" xr:uid="{00000000-0005-0000-0000-0000F96A0000}"/>
    <cellStyle name="Normal 3 3 2 2 2 2 2 2 2 2" xfId="27302" xr:uid="{00000000-0005-0000-0000-0000FA6A0000}"/>
    <cellStyle name="Normal 3 3 2 2 2 2 2 2 3" xfId="27303" xr:uid="{00000000-0005-0000-0000-0000FB6A0000}"/>
    <cellStyle name="Normal 3 3 2 2 2 2 2 2 4" xfId="27304" xr:uid="{00000000-0005-0000-0000-0000FC6A0000}"/>
    <cellStyle name="Normal 3 3 2 2 2 2 2 3" xfId="27305" xr:uid="{00000000-0005-0000-0000-0000FD6A0000}"/>
    <cellStyle name="Normal 3 3 2 2 2 2 2 3 2" xfId="27306" xr:uid="{00000000-0005-0000-0000-0000FE6A0000}"/>
    <cellStyle name="Normal 3 3 2 2 2 2 2 3 2 2" xfId="27307" xr:uid="{00000000-0005-0000-0000-0000FF6A0000}"/>
    <cellStyle name="Normal 3 3 2 2 2 2 2 3 3" xfId="27308" xr:uid="{00000000-0005-0000-0000-0000006B0000}"/>
    <cellStyle name="Normal 3 3 2 2 2 2 2 4" xfId="27309" xr:uid="{00000000-0005-0000-0000-0000016B0000}"/>
    <cellStyle name="Normal 3 3 2 2 2 2 2 4 2" xfId="27310" xr:uid="{00000000-0005-0000-0000-0000026B0000}"/>
    <cellStyle name="Normal 3 3 2 2 2 2 2 4 2 2" xfId="27311" xr:uid="{00000000-0005-0000-0000-0000036B0000}"/>
    <cellStyle name="Normal 3 3 2 2 2 2 2 4 3" xfId="27312" xr:uid="{00000000-0005-0000-0000-0000046B0000}"/>
    <cellStyle name="Normal 3 3 2 2 2 2 2 5" xfId="27313" xr:uid="{00000000-0005-0000-0000-0000056B0000}"/>
    <cellStyle name="Normal 3 3 2 2 2 2 2 5 2" xfId="27314" xr:uid="{00000000-0005-0000-0000-0000066B0000}"/>
    <cellStyle name="Normal 3 3 2 2 2 2 2 6" xfId="27315" xr:uid="{00000000-0005-0000-0000-0000076B0000}"/>
    <cellStyle name="Normal 3 3 2 2 2 2 2 7" xfId="27316" xr:uid="{00000000-0005-0000-0000-0000086B0000}"/>
    <cellStyle name="Normal 3 3 2 2 2 2 3" xfId="27317" xr:uid="{00000000-0005-0000-0000-0000096B0000}"/>
    <cellStyle name="Normal 3 3 2 2 2 2 3 2" xfId="27318" xr:uid="{00000000-0005-0000-0000-00000A6B0000}"/>
    <cellStyle name="Normal 3 3 2 2 2 2 3 2 2" xfId="27319" xr:uid="{00000000-0005-0000-0000-00000B6B0000}"/>
    <cellStyle name="Normal 3 3 2 2 2 2 3 2 2 2" xfId="27320" xr:uid="{00000000-0005-0000-0000-00000C6B0000}"/>
    <cellStyle name="Normal 3 3 2 2 2 2 3 2 3" xfId="27321" xr:uid="{00000000-0005-0000-0000-00000D6B0000}"/>
    <cellStyle name="Normal 3 3 2 2 2 2 3 3" xfId="27322" xr:uid="{00000000-0005-0000-0000-00000E6B0000}"/>
    <cellStyle name="Normal 3 3 2 2 2 2 3 3 2" xfId="27323" xr:uid="{00000000-0005-0000-0000-00000F6B0000}"/>
    <cellStyle name="Normal 3 3 2 2 2 2 3 3 2 2" xfId="27324" xr:uid="{00000000-0005-0000-0000-0000106B0000}"/>
    <cellStyle name="Normal 3 3 2 2 2 2 3 3 3" xfId="27325" xr:uid="{00000000-0005-0000-0000-0000116B0000}"/>
    <cellStyle name="Normal 3 3 2 2 2 2 3 4" xfId="27326" xr:uid="{00000000-0005-0000-0000-0000126B0000}"/>
    <cellStyle name="Normal 3 3 2 2 2 2 3 4 2" xfId="27327" xr:uid="{00000000-0005-0000-0000-0000136B0000}"/>
    <cellStyle name="Normal 3 3 2 2 2 2 3 4 3" xfId="27328" xr:uid="{00000000-0005-0000-0000-0000146B0000}"/>
    <cellStyle name="Normal 3 3 2 2 2 2 3 5" xfId="27329" xr:uid="{00000000-0005-0000-0000-0000156B0000}"/>
    <cellStyle name="Normal 3 3 2 2 2 2 3 6" xfId="27330" xr:uid="{00000000-0005-0000-0000-0000166B0000}"/>
    <cellStyle name="Normal 3 3 2 2 2 2 3 7" xfId="27331" xr:uid="{00000000-0005-0000-0000-0000176B0000}"/>
    <cellStyle name="Normal 3 3 2 2 2 2 4" xfId="27332" xr:uid="{00000000-0005-0000-0000-0000186B0000}"/>
    <cellStyle name="Normal 3 3 2 2 2 2 4 2" xfId="27333" xr:uid="{00000000-0005-0000-0000-0000196B0000}"/>
    <cellStyle name="Normal 3 3 2 2 2 2 4 2 2" xfId="27334" xr:uid="{00000000-0005-0000-0000-00001A6B0000}"/>
    <cellStyle name="Normal 3 3 2 2 2 2 4 2 3" xfId="27335" xr:uid="{00000000-0005-0000-0000-00001B6B0000}"/>
    <cellStyle name="Normal 3 3 2 2 2 2 4 3" xfId="27336" xr:uid="{00000000-0005-0000-0000-00001C6B0000}"/>
    <cellStyle name="Normal 3 3 2 2 2 2 4 3 2" xfId="27337" xr:uid="{00000000-0005-0000-0000-00001D6B0000}"/>
    <cellStyle name="Normal 3 3 2 2 2 2 4 3 3" xfId="27338" xr:uid="{00000000-0005-0000-0000-00001E6B0000}"/>
    <cellStyle name="Normal 3 3 2 2 2 2 4 4" xfId="27339" xr:uid="{00000000-0005-0000-0000-00001F6B0000}"/>
    <cellStyle name="Normal 3 3 2 2 2 2 4 4 2" xfId="27340" xr:uid="{00000000-0005-0000-0000-0000206B0000}"/>
    <cellStyle name="Normal 3 3 2 2 2 2 4 5" xfId="27341" xr:uid="{00000000-0005-0000-0000-0000216B0000}"/>
    <cellStyle name="Normal 3 3 2 2 2 2 4 6" xfId="27342" xr:uid="{00000000-0005-0000-0000-0000226B0000}"/>
    <cellStyle name="Normal 3 3 2 2 2 2 4 7" xfId="27343" xr:uid="{00000000-0005-0000-0000-0000236B0000}"/>
    <cellStyle name="Normal 3 3 2 2 2 2 5" xfId="27344" xr:uid="{00000000-0005-0000-0000-0000246B0000}"/>
    <cellStyle name="Normal 3 3 2 2 2 2 5 2" xfId="27345" xr:uid="{00000000-0005-0000-0000-0000256B0000}"/>
    <cellStyle name="Normal 3 3 2 2 2 2 5 2 2" xfId="27346" xr:uid="{00000000-0005-0000-0000-0000266B0000}"/>
    <cellStyle name="Normal 3 3 2 2 2 2 5 2 3" xfId="27347" xr:uid="{00000000-0005-0000-0000-0000276B0000}"/>
    <cellStyle name="Normal 3 3 2 2 2 2 5 3" xfId="27348" xr:uid="{00000000-0005-0000-0000-0000286B0000}"/>
    <cellStyle name="Normal 3 3 2 2 2 2 5 3 2" xfId="27349" xr:uid="{00000000-0005-0000-0000-0000296B0000}"/>
    <cellStyle name="Normal 3 3 2 2 2 2 5 4" xfId="27350" xr:uid="{00000000-0005-0000-0000-00002A6B0000}"/>
    <cellStyle name="Normal 3 3 2 2 2 2 5 4 2" xfId="27351" xr:uid="{00000000-0005-0000-0000-00002B6B0000}"/>
    <cellStyle name="Normal 3 3 2 2 2 2 5 5" xfId="27352" xr:uid="{00000000-0005-0000-0000-00002C6B0000}"/>
    <cellStyle name="Normal 3 3 2 2 2 2 5 6" xfId="27353" xr:uid="{00000000-0005-0000-0000-00002D6B0000}"/>
    <cellStyle name="Normal 3 3 2 2 2 2 5 7" xfId="27354" xr:uid="{00000000-0005-0000-0000-00002E6B0000}"/>
    <cellStyle name="Normal 3 3 2 2 2 2 6" xfId="27355" xr:uid="{00000000-0005-0000-0000-00002F6B0000}"/>
    <cellStyle name="Normal 3 3 2 2 2 2 6 2" xfId="27356" xr:uid="{00000000-0005-0000-0000-0000306B0000}"/>
    <cellStyle name="Normal 3 3 2 2 2 2 6 2 2" xfId="27357" xr:uid="{00000000-0005-0000-0000-0000316B0000}"/>
    <cellStyle name="Normal 3 3 2 2 2 2 6 2 3" xfId="27358" xr:uid="{00000000-0005-0000-0000-0000326B0000}"/>
    <cellStyle name="Normal 3 3 2 2 2 2 6 3" xfId="27359" xr:uid="{00000000-0005-0000-0000-0000336B0000}"/>
    <cellStyle name="Normal 3 3 2 2 2 2 6 3 2" xfId="27360" xr:uid="{00000000-0005-0000-0000-0000346B0000}"/>
    <cellStyle name="Normal 3 3 2 2 2 2 6 4" xfId="27361" xr:uid="{00000000-0005-0000-0000-0000356B0000}"/>
    <cellStyle name="Normal 3 3 2 2 2 2 6 5" xfId="27362" xr:uid="{00000000-0005-0000-0000-0000366B0000}"/>
    <cellStyle name="Normal 3 3 2 2 2 2 6 6" xfId="27363" xr:uid="{00000000-0005-0000-0000-0000376B0000}"/>
    <cellStyle name="Normal 3 3 2 2 2 2 7" xfId="27364" xr:uid="{00000000-0005-0000-0000-0000386B0000}"/>
    <cellStyle name="Normal 3 3 2 2 2 2 7 2" xfId="27365" xr:uid="{00000000-0005-0000-0000-0000396B0000}"/>
    <cellStyle name="Normal 3 3 2 2 2 2 7 3" xfId="27366" xr:uid="{00000000-0005-0000-0000-00003A6B0000}"/>
    <cellStyle name="Normal 3 3 2 2 2 2 8" xfId="27367" xr:uid="{00000000-0005-0000-0000-00003B6B0000}"/>
    <cellStyle name="Normal 3 3 2 2 2 2 8 2" xfId="27368" xr:uid="{00000000-0005-0000-0000-00003C6B0000}"/>
    <cellStyle name="Normal 3 3 2 2 2 2 9" xfId="27369" xr:uid="{00000000-0005-0000-0000-00003D6B0000}"/>
    <cellStyle name="Normal 3 3 2 2 2 2 9 2" xfId="27370" xr:uid="{00000000-0005-0000-0000-00003E6B0000}"/>
    <cellStyle name="Normal 3 3 2 2 2 3" xfId="27371" xr:uid="{00000000-0005-0000-0000-00003F6B0000}"/>
    <cellStyle name="Normal 3 3 2 2 2 3 10" xfId="27372" xr:uid="{00000000-0005-0000-0000-0000406B0000}"/>
    <cellStyle name="Normal 3 3 2 2 2 3 11" xfId="27373" xr:uid="{00000000-0005-0000-0000-0000416B0000}"/>
    <cellStyle name="Normal 3 3 2 2 2 3 2" xfId="27374" xr:uid="{00000000-0005-0000-0000-0000426B0000}"/>
    <cellStyle name="Normal 3 3 2 2 2 3 2 2" xfId="27375" xr:uid="{00000000-0005-0000-0000-0000436B0000}"/>
    <cellStyle name="Normal 3 3 2 2 2 3 2 2 2" xfId="27376" xr:uid="{00000000-0005-0000-0000-0000446B0000}"/>
    <cellStyle name="Normal 3 3 2 2 2 3 2 2 2 2" xfId="27377" xr:uid="{00000000-0005-0000-0000-0000456B0000}"/>
    <cellStyle name="Normal 3 3 2 2 2 3 2 2 3" xfId="27378" xr:uid="{00000000-0005-0000-0000-0000466B0000}"/>
    <cellStyle name="Normal 3 3 2 2 2 3 2 2 4" xfId="27379" xr:uid="{00000000-0005-0000-0000-0000476B0000}"/>
    <cellStyle name="Normal 3 3 2 2 2 3 2 3" xfId="27380" xr:uid="{00000000-0005-0000-0000-0000486B0000}"/>
    <cellStyle name="Normal 3 3 2 2 2 3 2 3 2" xfId="27381" xr:uid="{00000000-0005-0000-0000-0000496B0000}"/>
    <cellStyle name="Normal 3 3 2 2 2 3 2 3 2 2" xfId="27382" xr:uid="{00000000-0005-0000-0000-00004A6B0000}"/>
    <cellStyle name="Normal 3 3 2 2 2 3 2 3 3" xfId="27383" xr:uid="{00000000-0005-0000-0000-00004B6B0000}"/>
    <cellStyle name="Normal 3 3 2 2 2 3 2 4" xfId="27384" xr:uid="{00000000-0005-0000-0000-00004C6B0000}"/>
    <cellStyle name="Normal 3 3 2 2 2 3 2 4 2" xfId="27385" xr:uid="{00000000-0005-0000-0000-00004D6B0000}"/>
    <cellStyle name="Normal 3 3 2 2 2 3 2 4 2 2" xfId="27386" xr:uid="{00000000-0005-0000-0000-00004E6B0000}"/>
    <cellStyle name="Normal 3 3 2 2 2 3 2 4 3" xfId="27387" xr:uid="{00000000-0005-0000-0000-00004F6B0000}"/>
    <cellStyle name="Normal 3 3 2 2 2 3 2 5" xfId="27388" xr:uid="{00000000-0005-0000-0000-0000506B0000}"/>
    <cellStyle name="Normal 3 3 2 2 2 3 2 5 2" xfId="27389" xr:uid="{00000000-0005-0000-0000-0000516B0000}"/>
    <cellStyle name="Normal 3 3 2 2 2 3 2 6" xfId="27390" xr:uid="{00000000-0005-0000-0000-0000526B0000}"/>
    <cellStyle name="Normal 3 3 2 2 2 3 2 7" xfId="27391" xr:uid="{00000000-0005-0000-0000-0000536B0000}"/>
    <cellStyle name="Normal 3 3 2 2 2 3 3" xfId="27392" xr:uid="{00000000-0005-0000-0000-0000546B0000}"/>
    <cellStyle name="Normal 3 3 2 2 2 3 3 2" xfId="27393" xr:uid="{00000000-0005-0000-0000-0000556B0000}"/>
    <cellStyle name="Normal 3 3 2 2 2 3 3 2 2" xfId="27394" xr:uid="{00000000-0005-0000-0000-0000566B0000}"/>
    <cellStyle name="Normal 3 3 2 2 2 3 3 2 2 2" xfId="27395" xr:uid="{00000000-0005-0000-0000-0000576B0000}"/>
    <cellStyle name="Normal 3 3 2 2 2 3 3 2 3" xfId="27396" xr:uid="{00000000-0005-0000-0000-0000586B0000}"/>
    <cellStyle name="Normal 3 3 2 2 2 3 3 3" xfId="27397" xr:uid="{00000000-0005-0000-0000-0000596B0000}"/>
    <cellStyle name="Normal 3 3 2 2 2 3 3 3 2" xfId="27398" xr:uid="{00000000-0005-0000-0000-00005A6B0000}"/>
    <cellStyle name="Normal 3 3 2 2 2 3 3 3 2 2" xfId="27399" xr:uid="{00000000-0005-0000-0000-00005B6B0000}"/>
    <cellStyle name="Normal 3 3 2 2 2 3 3 3 3" xfId="27400" xr:uid="{00000000-0005-0000-0000-00005C6B0000}"/>
    <cellStyle name="Normal 3 3 2 2 2 3 3 4" xfId="27401" xr:uid="{00000000-0005-0000-0000-00005D6B0000}"/>
    <cellStyle name="Normal 3 3 2 2 2 3 3 4 2" xfId="27402" xr:uid="{00000000-0005-0000-0000-00005E6B0000}"/>
    <cellStyle name="Normal 3 3 2 2 2 3 3 4 3" xfId="27403" xr:uid="{00000000-0005-0000-0000-00005F6B0000}"/>
    <cellStyle name="Normal 3 3 2 2 2 3 3 5" xfId="27404" xr:uid="{00000000-0005-0000-0000-0000606B0000}"/>
    <cellStyle name="Normal 3 3 2 2 2 3 3 6" xfId="27405" xr:uid="{00000000-0005-0000-0000-0000616B0000}"/>
    <cellStyle name="Normal 3 3 2 2 2 3 3 7" xfId="27406" xr:uid="{00000000-0005-0000-0000-0000626B0000}"/>
    <cellStyle name="Normal 3 3 2 2 2 3 4" xfId="27407" xr:uid="{00000000-0005-0000-0000-0000636B0000}"/>
    <cellStyle name="Normal 3 3 2 2 2 3 4 2" xfId="27408" xr:uid="{00000000-0005-0000-0000-0000646B0000}"/>
    <cellStyle name="Normal 3 3 2 2 2 3 4 2 2" xfId="27409" xr:uid="{00000000-0005-0000-0000-0000656B0000}"/>
    <cellStyle name="Normal 3 3 2 2 2 3 4 2 3" xfId="27410" xr:uid="{00000000-0005-0000-0000-0000666B0000}"/>
    <cellStyle name="Normal 3 3 2 2 2 3 4 3" xfId="27411" xr:uid="{00000000-0005-0000-0000-0000676B0000}"/>
    <cellStyle name="Normal 3 3 2 2 2 3 4 3 2" xfId="27412" xr:uid="{00000000-0005-0000-0000-0000686B0000}"/>
    <cellStyle name="Normal 3 3 2 2 2 3 4 3 3" xfId="27413" xr:uid="{00000000-0005-0000-0000-0000696B0000}"/>
    <cellStyle name="Normal 3 3 2 2 2 3 4 4" xfId="27414" xr:uid="{00000000-0005-0000-0000-00006A6B0000}"/>
    <cellStyle name="Normal 3 3 2 2 2 3 4 4 2" xfId="27415" xr:uid="{00000000-0005-0000-0000-00006B6B0000}"/>
    <cellStyle name="Normal 3 3 2 2 2 3 4 5" xfId="27416" xr:uid="{00000000-0005-0000-0000-00006C6B0000}"/>
    <cellStyle name="Normal 3 3 2 2 2 3 4 6" xfId="27417" xr:uid="{00000000-0005-0000-0000-00006D6B0000}"/>
    <cellStyle name="Normal 3 3 2 2 2 3 4 7" xfId="27418" xr:uid="{00000000-0005-0000-0000-00006E6B0000}"/>
    <cellStyle name="Normal 3 3 2 2 2 3 5" xfId="27419" xr:uid="{00000000-0005-0000-0000-00006F6B0000}"/>
    <cellStyle name="Normal 3 3 2 2 2 3 5 2" xfId="27420" xr:uid="{00000000-0005-0000-0000-0000706B0000}"/>
    <cellStyle name="Normal 3 3 2 2 2 3 5 2 2" xfId="27421" xr:uid="{00000000-0005-0000-0000-0000716B0000}"/>
    <cellStyle name="Normal 3 3 2 2 2 3 5 2 3" xfId="27422" xr:uid="{00000000-0005-0000-0000-0000726B0000}"/>
    <cellStyle name="Normal 3 3 2 2 2 3 5 3" xfId="27423" xr:uid="{00000000-0005-0000-0000-0000736B0000}"/>
    <cellStyle name="Normal 3 3 2 2 2 3 5 3 2" xfId="27424" xr:uid="{00000000-0005-0000-0000-0000746B0000}"/>
    <cellStyle name="Normal 3 3 2 2 2 3 5 4" xfId="27425" xr:uid="{00000000-0005-0000-0000-0000756B0000}"/>
    <cellStyle name="Normal 3 3 2 2 2 3 5 5" xfId="27426" xr:uid="{00000000-0005-0000-0000-0000766B0000}"/>
    <cellStyle name="Normal 3 3 2 2 2 3 5 6" xfId="27427" xr:uid="{00000000-0005-0000-0000-0000776B0000}"/>
    <cellStyle name="Normal 3 3 2 2 2 3 6" xfId="27428" xr:uid="{00000000-0005-0000-0000-0000786B0000}"/>
    <cellStyle name="Normal 3 3 2 2 2 3 6 2" xfId="27429" xr:uid="{00000000-0005-0000-0000-0000796B0000}"/>
    <cellStyle name="Normal 3 3 2 2 2 3 6 2 2" xfId="27430" xr:uid="{00000000-0005-0000-0000-00007A6B0000}"/>
    <cellStyle name="Normal 3 3 2 2 2 3 6 3" xfId="27431" xr:uid="{00000000-0005-0000-0000-00007B6B0000}"/>
    <cellStyle name="Normal 3 3 2 2 2 3 7" xfId="27432" xr:uid="{00000000-0005-0000-0000-00007C6B0000}"/>
    <cellStyle name="Normal 3 3 2 2 2 3 7 2" xfId="27433" xr:uid="{00000000-0005-0000-0000-00007D6B0000}"/>
    <cellStyle name="Normal 3 3 2 2 2 3 7 3" xfId="27434" xr:uid="{00000000-0005-0000-0000-00007E6B0000}"/>
    <cellStyle name="Normal 3 3 2 2 2 3 8" xfId="27435" xr:uid="{00000000-0005-0000-0000-00007F6B0000}"/>
    <cellStyle name="Normal 3 3 2 2 2 3 8 2" xfId="27436" xr:uid="{00000000-0005-0000-0000-0000806B0000}"/>
    <cellStyle name="Normal 3 3 2 2 2 3 9" xfId="27437" xr:uid="{00000000-0005-0000-0000-0000816B0000}"/>
    <cellStyle name="Normal 3 3 2 2 2 4" xfId="27438" xr:uid="{00000000-0005-0000-0000-0000826B0000}"/>
    <cellStyle name="Normal 3 3 2 2 2 4 10" xfId="27439" xr:uid="{00000000-0005-0000-0000-0000836B0000}"/>
    <cellStyle name="Normal 3 3 2 2 2 4 11" xfId="27440" xr:uid="{00000000-0005-0000-0000-0000846B0000}"/>
    <cellStyle name="Normal 3 3 2 2 2 4 2" xfId="27441" xr:uid="{00000000-0005-0000-0000-0000856B0000}"/>
    <cellStyle name="Normal 3 3 2 2 2 4 2 2" xfId="27442" xr:uid="{00000000-0005-0000-0000-0000866B0000}"/>
    <cellStyle name="Normal 3 3 2 2 2 4 2 2 2" xfId="27443" xr:uid="{00000000-0005-0000-0000-0000876B0000}"/>
    <cellStyle name="Normal 3 3 2 2 2 4 2 2 2 2" xfId="27444" xr:uid="{00000000-0005-0000-0000-0000886B0000}"/>
    <cellStyle name="Normal 3 3 2 2 2 4 2 2 3" xfId="27445" xr:uid="{00000000-0005-0000-0000-0000896B0000}"/>
    <cellStyle name="Normal 3 3 2 2 2 4 2 3" xfId="27446" xr:uid="{00000000-0005-0000-0000-00008A6B0000}"/>
    <cellStyle name="Normal 3 3 2 2 2 4 2 3 2" xfId="27447" xr:uid="{00000000-0005-0000-0000-00008B6B0000}"/>
    <cellStyle name="Normal 3 3 2 2 2 4 2 3 2 2" xfId="27448" xr:uid="{00000000-0005-0000-0000-00008C6B0000}"/>
    <cellStyle name="Normal 3 3 2 2 2 4 2 3 3" xfId="27449" xr:uid="{00000000-0005-0000-0000-00008D6B0000}"/>
    <cellStyle name="Normal 3 3 2 2 2 4 2 4" xfId="27450" xr:uid="{00000000-0005-0000-0000-00008E6B0000}"/>
    <cellStyle name="Normal 3 3 2 2 2 4 2 4 2" xfId="27451" xr:uid="{00000000-0005-0000-0000-00008F6B0000}"/>
    <cellStyle name="Normal 3 3 2 2 2 4 2 4 3" xfId="27452" xr:uid="{00000000-0005-0000-0000-0000906B0000}"/>
    <cellStyle name="Normal 3 3 2 2 2 4 2 5" xfId="27453" xr:uid="{00000000-0005-0000-0000-0000916B0000}"/>
    <cellStyle name="Normal 3 3 2 2 2 4 2 6" xfId="27454" xr:uid="{00000000-0005-0000-0000-0000926B0000}"/>
    <cellStyle name="Normal 3 3 2 2 2 4 2 7" xfId="27455" xr:uid="{00000000-0005-0000-0000-0000936B0000}"/>
    <cellStyle name="Normal 3 3 2 2 2 4 3" xfId="27456" xr:uid="{00000000-0005-0000-0000-0000946B0000}"/>
    <cellStyle name="Normal 3 3 2 2 2 4 3 2" xfId="27457" xr:uid="{00000000-0005-0000-0000-0000956B0000}"/>
    <cellStyle name="Normal 3 3 2 2 2 4 3 2 2" xfId="27458" xr:uid="{00000000-0005-0000-0000-0000966B0000}"/>
    <cellStyle name="Normal 3 3 2 2 2 4 3 2 3" xfId="27459" xr:uid="{00000000-0005-0000-0000-0000976B0000}"/>
    <cellStyle name="Normal 3 3 2 2 2 4 3 3" xfId="27460" xr:uid="{00000000-0005-0000-0000-0000986B0000}"/>
    <cellStyle name="Normal 3 3 2 2 2 4 3 3 2" xfId="27461" xr:uid="{00000000-0005-0000-0000-0000996B0000}"/>
    <cellStyle name="Normal 3 3 2 2 2 4 3 3 3" xfId="27462" xr:uid="{00000000-0005-0000-0000-00009A6B0000}"/>
    <cellStyle name="Normal 3 3 2 2 2 4 3 4" xfId="27463" xr:uid="{00000000-0005-0000-0000-00009B6B0000}"/>
    <cellStyle name="Normal 3 3 2 2 2 4 3 4 2" xfId="27464" xr:uid="{00000000-0005-0000-0000-00009C6B0000}"/>
    <cellStyle name="Normal 3 3 2 2 2 4 3 5" xfId="27465" xr:uid="{00000000-0005-0000-0000-00009D6B0000}"/>
    <cellStyle name="Normal 3 3 2 2 2 4 3 6" xfId="27466" xr:uid="{00000000-0005-0000-0000-00009E6B0000}"/>
    <cellStyle name="Normal 3 3 2 2 2 4 3 7" xfId="27467" xr:uid="{00000000-0005-0000-0000-00009F6B0000}"/>
    <cellStyle name="Normal 3 3 2 2 2 4 4" xfId="27468" xr:uid="{00000000-0005-0000-0000-0000A06B0000}"/>
    <cellStyle name="Normal 3 3 2 2 2 4 4 2" xfId="27469" xr:uid="{00000000-0005-0000-0000-0000A16B0000}"/>
    <cellStyle name="Normal 3 3 2 2 2 4 4 2 2" xfId="27470" xr:uid="{00000000-0005-0000-0000-0000A26B0000}"/>
    <cellStyle name="Normal 3 3 2 2 2 4 4 2 3" xfId="27471" xr:uid="{00000000-0005-0000-0000-0000A36B0000}"/>
    <cellStyle name="Normal 3 3 2 2 2 4 4 3" xfId="27472" xr:uid="{00000000-0005-0000-0000-0000A46B0000}"/>
    <cellStyle name="Normal 3 3 2 2 2 4 4 3 2" xfId="27473" xr:uid="{00000000-0005-0000-0000-0000A56B0000}"/>
    <cellStyle name="Normal 3 3 2 2 2 4 4 4" xfId="27474" xr:uid="{00000000-0005-0000-0000-0000A66B0000}"/>
    <cellStyle name="Normal 3 3 2 2 2 4 4 4 2" xfId="27475" xr:uid="{00000000-0005-0000-0000-0000A76B0000}"/>
    <cellStyle name="Normal 3 3 2 2 2 4 4 5" xfId="27476" xr:uid="{00000000-0005-0000-0000-0000A86B0000}"/>
    <cellStyle name="Normal 3 3 2 2 2 4 4 6" xfId="27477" xr:uid="{00000000-0005-0000-0000-0000A96B0000}"/>
    <cellStyle name="Normal 3 3 2 2 2 4 4 7" xfId="27478" xr:uid="{00000000-0005-0000-0000-0000AA6B0000}"/>
    <cellStyle name="Normal 3 3 2 2 2 4 5" xfId="27479" xr:uid="{00000000-0005-0000-0000-0000AB6B0000}"/>
    <cellStyle name="Normal 3 3 2 2 2 4 5 2" xfId="27480" xr:uid="{00000000-0005-0000-0000-0000AC6B0000}"/>
    <cellStyle name="Normal 3 3 2 2 2 4 5 2 2" xfId="27481" xr:uid="{00000000-0005-0000-0000-0000AD6B0000}"/>
    <cellStyle name="Normal 3 3 2 2 2 4 5 2 3" xfId="27482" xr:uid="{00000000-0005-0000-0000-0000AE6B0000}"/>
    <cellStyle name="Normal 3 3 2 2 2 4 5 3" xfId="27483" xr:uid="{00000000-0005-0000-0000-0000AF6B0000}"/>
    <cellStyle name="Normal 3 3 2 2 2 4 5 3 2" xfId="27484" xr:uid="{00000000-0005-0000-0000-0000B06B0000}"/>
    <cellStyle name="Normal 3 3 2 2 2 4 5 4" xfId="27485" xr:uid="{00000000-0005-0000-0000-0000B16B0000}"/>
    <cellStyle name="Normal 3 3 2 2 2 4 5 5" xfId="27486" xr:uid="{00000000-0005-0000-0000-0000B26B0000}"/>
    <cellStyle name="Normal 3 3 2 2 2 4 5 6" xfId="27487" xr:uid="{00000000-0005-0000-0000-0000B36B0000}"/>
    <cellStyle name="Normal 3 3 2 2 2 4 6" xfId="27488" xr:uid="{00000000-0005-0000-0000-0000B46B0000}"/>
    <cellStyle name="Normal 3 3 2 2 2 4 6 2" xfId="27489" xr:uid="{00000000-0005-0000-0000-0000B56B0000}"/>
    <cellStyle name="Normal 3 3 2 2 2 4 6 3" xfId="27490" xr:uid="{00000000-0005-0000-0000-0000B66B0000}"/>
    <cellStyle name="Normal 3 3 2 2 2 4 7" xfId="27491" xr:uid="{00000000-0005-0000-0000-0000B76B0000}"/>
    <cellStyle name="Normal 3 3 2 2 2 4 7 2" xfId="27492" xr:uid="{00000000-0005-0000-0000-0000B86B0000}"/>
    <cellStyle name="Normal 3 3 2 2 2 4 8" xfId="27493" xr:uid="{00000000-0005-0000-0000-0000B96B0000}"/>
    <cellStyle name="Normal 3 3 2 2 2 4 8 2" xfId="27494" xr:uid="{00000000-0005-0000-0000-0000BA6B0000}"/>
    <cellStyle name="Normal 3 3 2 2 2 4 9" xfId="27495" xr:uid="{00000000-0005-0000-0000-0000BB6B0000}"/>
    <cellStyle name="Normal 3 3 2 2 2 5" xfId="27496" xr:uid="{00000000-0005-0000-0000-0000BC6B0000}"/>
    <cellStyle name="Normal 3 3 2 2 2 5 2" xfId="27497" xr:uid="{00000000-0005-0000-0000-0000BD6B0000}"/>
    <cellStyle name="Normal 3 3 2 2 2 5 2 2" xfId="27498" xr:uid="{00000000-0005-0000-0000-0000BE6B0000}"/>
    <cellStyle name="Normal 3 3 2 2 2 5 2 2 2" xfId="27499" xr:uid="{00000000-0005-0000-0000-0000BF6B0000}"/>
    <cellStyle name="Normal 3 3 2 2 2 5 2 3" xfId="27500" xr:uid="{00000000-0005-0000-0000-0000C06B0000}"/>
    <cellStyle name="Normal 3 3 2 2 2 5 3" xfId="27501" xr:uid="{00000000-0005-0000-0000-0000C16B0000}"/>
    <cellStyle name="Normal 3 3 2 2 2 5 3 2" xfId="27502" xr:uid="{00000000-0005-0000-0000-0000C26B0000}"/>
    <cellStyle name="Normal 3 3 2 2 2 5 3 2 2" xfId="27503" xr:uid="{00000000-0005-0000-0000-0000C36B0000}"/>
    <cellStyle name="Normal 3 3 2 2 2 5 3 3" xfId="27504" xr:uid="{00000000-0005-0000-0000-0000C46B0000}"/>
    <cellStyle name="Normal 3 3 2 2 2 5 4" xfId="27505" xr:uid="{00000000-0005-0000-0000-0000C56B0000}"/>
    <cellStyle name="Normal 3 3 2 2 2 5 4 2" xfId="27506" xr:uid="{00000000-0005-0000-0000-0000C66B0000}"/>
    <cellStyle name="Normal 3 3 2 2 2 5 4 3" xfId="27507" xr:uid="{00000000-0005-0000-0000-0000C76B0000}"/>
    <cellStyle name="Normal 3 3 2 2 2 5 5" xfId="27508" xr:uid="{00000000-0005-0000-0000-0000C86B0000}"/>
    <cellStyle name="Normal 3 3 2 2 2 5 6" xfId="27509" xr:uid="{00000000-0005-0000-0000-0000C96B0000}"/>
    <cellStyle name="Normal 3 3 2 2 2 5 7" xfId="27510" xr:uid="{00000000-0005-0000-0000-0000CA6B0000}"/>
    <cellStyle name="Normal 3 3 2 2 2 6" xfId="27511" xr:uid="{00000000-0005-0000-0000-0000CB6B0000}"/>
    <cellStyle name="Normal 3 3 2 2 2 6 2" xfId="27512" xr:uid="{00000000-0005-0000-0000-0000CC6B0000}"/>
    <cellStyle name="Normal 3 3 2 2 2 6 2 2" xfId="27513" xr:uid="{00000000-0005-0000-0000-0000CD6B0000}"/>
    <cellStyle name="Normal 3 3 2 2 2 6 2 2 2" xfId="27514" xr:uid="{00000000-0005-0000-0000-0000CE6B0000}"/>
    <cellStyle name="Normal 3 3 2 2 2 6 2 3" xfId="27515" xr:uid="{00000000-0005-0000-0000-0000CF6B0000}"/>
    <cellStyle name="Normal 3 3 2 2 2 6 3" xfId="27516" xr:uid="{00000000-0005-0000-0000-0000D06B0000}"/>
    <cellStyle name="Normal 3 3 2 2 2 6 3 2" xfId="27517" xr:uid="{00000000-0005-0000-0000-0000D16B0000}"/>
    <cellStyle name="Normal 3 3 2 2 2 6 3 2 2" xfId="27518" xr:uid="{00000000-0005-0000-0000-0000D26B0000}"/>
    <cellStyle name="Normal 3 3 2 2 2 6 3 3" xfId="27519" xr:uid="{00000000-0005-0000-0000-0000D36B0000}"/>
    <cellStyle name="Normal 3 3 2 2 2 6 4" xfId="27520" xr:uid="{00000000-0005-0000-0000-0000D46B0000}"/>
    <cellStyle name="Normal 3 3 2 2 2 6 4 2" xfId="27521" xr:uid="{00000000-0005-0000-0000-0000D56B0000}"/>
    <cellStyle name="Normal 3 3 2 2 2 6 4 3" xfId="27522" xr:uid="{00000000-0005-0000-0000-0000D66B0000}"/>
    <cellStyle name="Normal 3 3 2 2 2 6 5" xfId="27523" xr:uid="{00000000-0005-0000-0000-0000D76B0000}"/>
    <cellStyle name="Normal 3 3 2 2 2 6 6" xfId="27524" xr:uid="{00000000-0005-0000-0000-0000D86B0000}"/>
    <cellStyle name="Normal 3 3 2 2 2 6 7" xfId="27525" xr:uid="{00000000-0005-0000-0000-0000D96B0000}"/>
    <cellStyle name="Normal 3 3 2 2 2 7" xfId="27526" xr:uid="{00000000-0005-0000-0000-0000DA6B0000}"/>
    <cellStyle name="Normal 3 3 2 2 2 7 2" xfId="27527" xr:uid="{00000000-0005-0000-0000-0000DB6B0000}"/>
    <cellStyle name="Normal 3 3 2 2 2 7 2 2" xfId="27528" xr:uid="{00000000-0005-0000-0000-0000DC6B0000}"/>
    <cellStyle name="Normal 3 3 2 2 2 7 2 3" xfId="27529" xr:uid="{00000000-0005-0000-0000-0000DD6B0000}"/>
    <cellStyle name="Normal 3 3 2 2 2 7 3" xfId="27530" xr:uid="{00000000-0005-0000-0000-0000DE6B0000}"/>
    <cellStyle name="Normal 3 3 2 2 2 7 3 2" xfId="27531" xr:uid="{00000000-0005-0000-0000-0000DF6B0000}"/>
    <cellStyle name="Normal 3 3 2 2 2 7 3 3" xfId="27532" xr:uid="{00000000-0005-0000-0000-0000E06B0000}"/>
    <cellStyle name="Normal 3 3 2 2 2 7 4" xfId="27533" xr:uid="{00000000-0005-0000-0000-0000E16B0000}"/>
    <cellStyle name="Normal 3 3 2 2 2 7 4 2" xfId="27534" xr:uid="{00000000-0005-0000-0000-0000E26B0000}"/>
    <cellStyle name="Normal 3 3 2 2 2 7 5" xfId="27535" xr:uid="{00000000-0005-0000-0000-0000E36B0000}"/>
    <cellStyle name="Normal 3 3 2 2 2 7 6" xfId="27536" xr:uid="{00000000-0005-0000-0000-0000E46B0000}"/>
    <cellStyle name="Normal 3 3 2 2 2 7 7" xfId="27537" xr:uid="{00000000-0005-0000-0000-0000E56B0000}"/>
    <cellStyle name="Normal 3 3 2 2 2 8" xfId="27538" xr:uid="{00000000-0005-0000-0000-0000E66B0000}"/>
    <cellStyle name="Normal 3 3 2 2 2 8 2" xfId="27539" xr:uid="{00000000-0005-0000-0000-0000E76B0000}"/>
    <cellStyle name="Normal 3 3 2 2 2 8 2 2" xfId="27540" xr:uid="{00000000-0005-0000-0000-0000E86B0000}"/>
    <cellStyle name="Normal 3 3 2 2 2 8 2 3" xfId="27541" xr:uid="{00000000-0005-0000-0000-0000E96B0000}"/>
    <cellStyle name="Normal 3 3 2 2 2 8 3" xfId="27542" xr:uid="{00000000-0005-0000-0000-0000EA6B0000}"/>
    <cellStyle name="Normal 3 3 2 2 2 8 3 2" xfId="27543" xr:uid="{00000000-0005-0000-0000-0000EB6B0000}"/>
    <cellStyle name="Normal 3 3 2 2 2 8 4" xfId="27544" xr:uid="{00000000-0005-0000-0000-0000EC6B0000}"/>
    <cellStyle name="Normal 3 3 2 2 2 8 5" xfId="27545" xr:uid="{00000000-0005-0000-0000-0000ED6B0000}"/>
    <cellStyle name="Normal 3 3 2 2 2 8 6" xfId="27546" xr:uid="{00000000-0005-0000-0000-0000EE6B0000}"/>
    <cellStyle name="Normal 3 3 2 2 2 9" xfId="27547" xr:uid="{00000000-0005-0000-0000-0000EF6B0000}"/>
    <cellStyle name="Normal 3 3 2 2 2 9 2" xfId="27548" xr:uid="{00000000-0005-0000-0000-0000F06B0000}"/>
    <cellStyle name="Normal 3 3 2 2 2 9 2 2" xfId="27549" xr:uid="{00000000-0005-0000-0000-0000F16B0000}"/>
    <cellStyle name="Normal 3 3 2 2 2 9 3" xfId="27550" xr:uid="{00000000-0005-0000-0000-0000F26B0000}"/>
    <cellStyle name="Normal 3 3 2 2 3" xfId="27551" xr:uid="{00000000-0005-0000-0000-0000F36B0000}"/>
    <cellStyle name="Normal 3 3 2 2 3 10" xfId="27552" xr:uid="{00000000-0005-0000-0000-0000F46B0000}"/>
    <cellStyle name="Normal 3 3 2 2 3 10 2" xfId="27553" xr:uid="{00000000-0005-0000-0000-0000F56B0000}"/>
    <cellStyle name="Normal 3 3 2 2 3 11" xfId="27554" xr:uid="{00000000-0005-0000-0000-0000F66B0000}"/>
    <cellStyle name="Normal 3 3 2 2 3 11 2" xfId="27555" xr:uid="{00000000-0005-0000-0000-0000F76B0000}"/>
    <cellStyle name="Normal 3 3 2 2 3 12" xfId="27556" xr:uid="{00000000-0005-0000-0000-0000F86B0000}"/>
    <cellStyle name="Normal 3 3 2 2 3 13" xfId="27557" xr:uid="{00000000-0005-0000-0000-0000F96B0000}"/>
    <cellStyle name="Normal 3 3 2 2 3 14" xfId="27558" xr:uid="{00000000-0005-0000-0000-0000FA6B0000}"/>
    <cellStyle name="Normal 3 3 2 2 3 2" xfId="27559" xr:uid="{00000000-0005-0000-0000-0000FB6B0000}"/>
    <cellStyle name="Normal 3 3 2 2 3 2 10" xfId="27560" xr:uid="{00000000-0005-0000-0000-0000FC6B0000}"/>
    <cellStyle name="Normal 3 3 2 2 3 2 11" xfId="27561" xr:uid="{00000000-0005-0000-0000-0000FD6B0000}"/>
    <cellStyle name="Normal 3 3 2 2 3 2 12" xfId="27562" xr:uid="{00000000-0005-0000-0000-0000FE6B0000}"/>
    <cellStyle name="Normal 3 3 2 2 3 2 2" xfId="27563" xr:uid="{00000000-0005-0000-0000-0000FF6B0000}"/>
    <cellStyle name="Normal 3 3 2 2 3 2 2 2" xfId="27564" xr:uid="{00000000-0005-0000-0000-0000006C0000}"/>
    <cellStyle name="Normal 3 3 2 2 3 2 2 2 2" xfId="27565" xr:uid="{00000000-0005-0000-0000-0000016C0000}"/>
    <cellStyle name="Normal 3 3 2 2 3 2 2 2 2 2" xfId="27566" xr:uid="{00000000-0005-0000-0000-0000026C0000}"/>
    <cellStyle name="Normal 3 3 2 2 3 2 2 2 3" xfId="27567" xr:uid="{00000000-0005-0000-0000-0000036C0000}"/>
    <cellStyle name="Normal 3 3 2 2 3 2 2 2 4" xfId="27568" xr:uid="{00000000-0005-0000-0000-0000046C0000}"/>
    <cellStyle name="Normal 3 3 2 2 3 2 2 3" xfId="27569" xr:uid="{00000000-0005-0000-0000-0000056C0000}"/>
    <cellStyle name="Normal 3 3 2 2 3 2 2 3 2" xfId="27570" xr:uid="{00000000-0005-0000-0000-0000066C0000}"/>
    <cellStyle name="Normal 3 3 2 2 3 2 2 3 2 2" xfId="27571" xr:uid="{00000000-0005-0000-0000-0000076C0000}"/>
    <cellStyle name="Normal 3 3 2 2 3 2 2 3 3" xfId="27572" xr:uid="{00000000-0005-0000-0000-0000086C0000}"/>
    <cellStyle name="Normal 3 3 2 2 3 2 2 4" xfId="27573" xr:uid="{00000000-0005-0000-0000-0000096C0000}"/>
    <cellStyle name="Normal 3 3 2 2 3 2 2 4 2" xfId="27574" xr:uid="{00000000-0005-0000-0000-00000A6C0000}"/>
    <cellStyle name="Normal 3 3 2 2 3 2 2 4 2 2" xfId="27575" xr:uid="{00000000-0005-0000-0000-00000B6C0000}"/>
    <cellStyle name="Normal 3 3 2 2 3 2 2 4 3" xfId="27576" xr:uid="{00000000-0005-0000-0000-00000C6C0000}"/>
    <cellStyle name="Normal 3 3 2 2 3 2 2 5" xfId="27577" xr:uid="{00000000-0005-0000-0000-00000D6C0000}"/>
    <cellStyle name="Normal 3 3 2 2 3 2 2 5 2" xfId="27578" xr:uid="{00000000-0005-0000-0000-00000E6C0000}"/>
    <cellStyle name="Normal 3 3 2 2 3 2 2 6" xfId="27579" xr:uid="{00000000-0005-0000-0000-00000F6C0000}"/>
    <cellStyle name="Normal 3 3 2 2 3 2 2 7" xfId="27580" xr:uid="{00000000-0005-0000-0000-0000106C0000}"/>
    <cellStyle name="Normal 3 3 2 2 3 2 3" xfId="27581" xr:uid="{00000000-0005-0000-0000-0000116C0000}"/>
    <cellStyle name="Normal 3 3 2 2 3 2 3 2" xfId="27582" xr:uid="{00000000-0005-0000-0000-0000126C0000}"/>
    <cellStyle name="Normal 3 3 2 2 3 2 3 2 2" xfId="27583" xr:uid="{00000000-0005-0000-0000-0000136C0000}"/>
    <cellStyle name="Normal 3 3 2 2 3 2 3 2 2 2" xfId="27584" xr:uid="{00000000-0005-0000-0000-0000146C0000}"/>
    <cellStyle name="Normal 3 3 2 2 3 2 3 2 3" xfId="27585" xr:uid="{00000000-0005-0000-0000-0000156C0000}"/>
    <cellStyle name="Normal 3 3 2 2 3 2 3 3" xfId="27586" xr:uid="{00000000-0005-0000-0000-0000166C0000}"/>
    <cellStyle name="Normal 3 3 2 2 3 2 3 3 2" xfId="27587" xr:uid="{00000000-0005-0000-0000-0000176C0000}"/>
    <cellStyle name="Normal 3 3 2 2 3 2 3 3 2 2" xfId="27588" xr:uid="{00000000-0005-0000-0000-0000186C0000}"/>
    <cellStyle name="Normal 3 3 2 2 3 2 3 3 3" xfId="27589" xr:uid="{00000000-0005-0000-0000-0000196C0000}"/>
    <cellStyle name="Normal 3 3 2 2 3 2 3 4" xfId="27590" xr:uid="{00000000-0005-0000-0000-00001A6C0000}"/>
    <cellStyle name="Normal 3 3 2 2 3 2 3 4 2" xfId="27591" xr:uid="{00000000-0005-0000-0000-00001B6C0000}"/>
    <cellStyle name="Normal 3 3 2 2 3 2 3 4 3" xfId="27592" xr:uid="{00000000-0005-0000-0000-00001C6C0000}"/>
    <cellStyle name="Normal 3 3 2 2 3 2 3 5" xfId="27593" xr:uid="{00000000-0005-0000-0000-00001D6C0000}"/>
    <cellStyle name="Normal 3 3 2 2 3 2 3 6" xfId="27594" xr:uid="{00000000-0005-0000-0000-00001E6C0000}"/>
    <cellStyle name="Normal 3 3 2 2 3 2 3 7" xfId="27595" xr:uid="{00000000-0005-0000-0000-00001F6C0000}"/>
    <cellStyle name="Normal 3 3 2 2 3 2 4" xfId="27596" xr:uid="{00000000-0005-0000-0000-0000206C0000}"/>
    <cellStyle name="Normal 3 3 2 2 3 2 4 2" xfId="27597" xr:uid="{00000000-0005-0000-0000-0000216C0000}"/>
    <cellStyle name="Normal 3 3 2 2 3 2 4 2 2" xfId="27598" xr:uid="{00000000-0005-0000-0000-0000226C0000}"/>
    <cellStyle name="Normal 3 3 2 2 3 2 4 2 3" xfId="27599" xr:uid="{00000000-0005-0000-0000-0000236C0000}"/>
    <cellStyle name="Normal 3 3 2 2 3 2 4 3" xfId="27600" xr:uid="{00000000-0005-0000-0000-0000246C0000}"/>
    <cellStyle name="Normal 3 3 2 2 3 2 4 3 2" xfId="27601" xr:uid="{00000000-0005-0000-0000-0000256C0000}"/>
    <cellStyle name="Normal 3 3 2 2 3 2 4 3 3" xfId="27602" xr:uid="{00000000-0005-0000-0000-0000266C0000}"/>
    <cellStyle name="Normal 3 3 2 2 3 2 4 4" xfId="27603" xr:uid="{00000000-0005-0000-0000-0000276C0000}"/>
    <cellStyle name="Normal 3 3 2 2 3 2 4 4 2" xfId="27604" xr:uid="{00000000-0005-0000-0000-0000286C0000}"/>
    <cellStyle name="Normal 3 3 2 2 3 2 4 5" xfId="27605" xr:uid="{00000000-0005-0000-0000-0000296C0000}"/>
    <cellStyle name="Normal 3 3 2 2 3 2 4 6" xfId="27606" xr:uid="{00000000-0005-0000-0000-00002A6C0000}"/>
    <cellStyle name="Normal 3 3 2 2 3 2 4 7" xfId="27607" xr:uid="{00000000-0005-0000-0000-00002B6C0000}"/>
    <cellStyle name="Normal 3 3 2 2 3 2 5" xfId="27608" xr:uid="{00000000-0005-0000-0000-00002C6C0000}"/>
    <cellStyle name="Normal 3 3 2 2 3 2 5 2" xfId="27609" xr:uid="{00000000-0005-0000-0000-00002D6C0000}"/>
    <cellStyle name="Normal 3 3 2 2 3 2 5 2 2" xfId="27610" xr:uid="{00000000-0005-0000-0000-00002E6C0000}"/>
    <cellStyle name="Normal 3 3 2 2 3 2 5 2 3" xfId="27611" xr:uid="{00000000-0005-0000-0000-00002F6C0000}"/>
    <cellStyle name="Normal 3 3 2 2 3 2 5 3" xfId="27612" xr:uid="{00000000-0005-0000-0000-0000306C0000}"/>
    <cellStyle name="Normal 3 3 2 2 3 2 5 3 2" xfId="27613" xr:uid="{00000000-0005-0000-0000-0000316C0000}"/>
    <cellStyle name="Normal 3 3 2 2 3 2 5 4" xfId="27614" xr:uid="{00000000-0005-0000-0000-0000326C0000}"/>
    <cellStyle name="Normal 3 3 2 2 3 2 5 4 2" xfId="27615" xr:uid="{00000000-0005-0000-0000-0000336C0000}"/>
    <cellStyle name="Normal 3 3 2 2 3 2 5 5" xfId="27616" xr:uid="{00000000-0005-0000-0000-0000346C0000}"/>
    <cellStyle name="Normal 3 3 2 2 3 2 5 6" xfId="27617" xr:uid="{00000000-0005-0000-0000-0000356C0000}"/>
    <cellStyle name="Normal 3 3 2 2 3 2 5 7" xfId="27618" xr:uid="{00000000-0005-0000-0000-0000366C0000}"/>
    <cellStyle name="Normal 3 3 2 2 3 2 6" xfId="27619" xr:uid="{00000000-0005-0000-0000-0000376C0000}"/>
    <cellStyle name="Normal 3 3 2 2 3 2 6 2" xfId="27620" xr:uid="{00000000-0005-0000-0000-0000386C0000}"/>
    <cellStyle name="Normal 3 3 2 2 3 2 6 2 2" xfId="27621" xr:uid="{00000000-0005-0000-0000-0000396C0000}"/>
    <cellStyle name="Normal 3 3 2 2 3 2 6 2 3" xfId="27622" xr:uid="{00000000-0005-0000-0000-00003A6C0000}"/>
    <cellStyle name="Normal 3 3 2 2 3 2 6 3" xfId="27623" xr:uid="{00000000-0005-0000-0000-00003B6C0000}"/>
    <cellStyle name="Normal 3 3 2 2 3 2 6 3 2" xfId="27624" xr:uid="{00000000-0005-0000-0000-00003C6C0000}"/>
    <cellStyle name="Normal 3 3 2 2 3 2 6 4" xfId="27625" xr:uid="{00000000-0005-0000-0000-00003D6C0000}"/>
    <cellStyle name="Normal 3 3 2 2 3 2 6 5" xfId="27626" xr:uid="{00000000-0005-0000-0000-00003E6C0000}"/>
    <cellStyle name="Normal 3 3 2 2 3 2 6 6" xfId="27627" xr:uid="{00000000-0005-0000-0000-00003F6C0000}"/>
    <cellStyle name="Normal 3 3 2 2 3 2 7" xfId="27628" xr:uid="{00000000-0005-0000-0000-0000406C0000}"/>
    <cellStyle name="Normal 3 3 2 2 3 2 7 2" xfId="27629" xr:uid="{00000000-0005-0000-0000-0000416C0000}"/>
    <cellStyle name="Normal 3 3 2 2 3 2 7 3" xfId="27630" xr:uid="{00000000-0005-0000-0000-0000426C0000}"/>
    <cellStyle name="Normal 3 3 2 2 3 2 8" xfId="27631" xr:uid="{00000000-0005-0000-0000-0000436C0000}"/>
    <cellStyle name="Normal 3 3 2 2 3 2 8 2" xfId="27632" xr:uid="{00000000-0005-0000-0000-0000446C0000}"/>
    <cellStyle name="Normal 3 3 2 2 3 2 9" xfId="27633" xr:uid="{00000000-0005-0000-0000-0000456C0000}"/>
    <cellStyle name="Normal 3 3 2 2 3 2 9 2" xfId="27634" xr:uid="{00000000-0005-0000-0000-0000466C0000}"/>
    <cellStyle name="Normal 3 3 2 2 3 3" xfId="27635" xr:uid="{00000000-0005-0000-0000-0000476C0000}"/>
    <cellStyle name="Normal 3 3 2 2 3 3 10" xfId="27636" xr:uid="{00000000-0005-0000-0000-0000486C0000}"/>
    <cellStyle name="Normal 3 3 2 2 3 3 11" xfId="27637" xr:uid="{00000000-0005-0000-0000-0000496C0000}"/>
    <cellStyle name="Normal 3 3 2 2 3 3 2" xfId="27638" xr:uid="{00000000-0005-0000-0000-00004A6C0000}"/>
    <cellStyle name="Normal 3 3 2 2 3 3 2 2" xfId="27639" xr:uid="{00000000-0005-0000-0000-00004B6C0000}"/>
    <cellStyle name="Normal 3 3 2 2 3 3 2 2 2" xfId="27640" xr:uid="{00000000-0005-0000-0000-00004C6C0000}"/>
    <cellStyle name="Normal 3 3 2 2 3 3 2 2 3" xfId="27641" xr:uid="{00000000-0005-0000-0000-00004D6C0000}"/>
    <cellStyle name="Normal 3 3 2 2 3 3 2 3" xfId="27642" xr:uid="{00000000-0005-0000-0000-00004E6C0000}"/>
    <cellStyle name="Normal 3 3 2 2 3 3 2 3 2" xfId="27643" xr:uid="{00000000-0005-0000-0000-00004F6C0000}"/>
    <cellStyle name="Normal 3 3 2 2 3 3 2 3 3" xfId="27644" xr:uid="{00000000-0005-0000-0000-0000506C0000}"/>
    <cellStyle name="Normal 3 3 2 2 3 3 2 4" xfId="27645" xr:uid="{00000000-0005-0000-0000-0000516C0000}"/>
    <cellStyle name="Normal 3 3 2 2 3 3 2 4 2" xfId="27646" xr:uid="{00000000-0005-0000-0000-0000526C0000}"/>
    <cellStyle name="Normal 3 3 2 2 3 3 2 5" xfId="27647" xr:uid="{00000000-0005-0000-0000-0000536C0000}"/>
    <cellStyle name="Normal 3 3 2 2 3 3 2 6" xfId="27648" xr:uid="{00000000-0005-0000-0000-0000546C0000}"/>
    <cellStyle name="Normal 3 3 2 2 3 3 2 7" xfId="27649" xr:uid="{00000000-0005-0000-0000-0000556C0000}"/>
    <cellStyle name="Normal 3 3 2 2 3 3 3" xfId="27650" xr:uid="{00000000-0005-0000-0000-0000566C0000}"/>
    <cellStyle name="Normal 3 3 2 2 3 3 3 2" xfId="27651" xr:uid="{00000000-0005-0000-0000-0000576C0000}"/>
    <cellStyle name="Normal 3 3 2 2 3 3 3 2 2" xfId="27652" xr:uid="{00000000-0005-0000-0000-0000586C0000}"/>
    <cellStyle name="Normal 3 3 2 2 3 3 3 2 3" xfId="27653" xr:uid="{00000000-0005-0000-0000-0000596C0000}"/>
    <cellStyle name="Normal 3 3 2 2 3 3 3 3" xfId="27654" xr:uid="{00000000-0005-0000-0000-00005A6C0000}"/>
    <cellStyle name="Normal 3 3 2 2 3 3 3 3 2" xfId="27655" xr:uid="{00000000-0005-0000-0000-00005B6C0000}"/>
    <cellStyle name="Normal 3 3 2 2 3 3 3 4" xfId="27656" xr:uid="{00000000-0005-0000-0000-00005C6C0000}"/>
    <cellStyle name="Normal 3 3 2 2 3 3 3 4 2" xfId="27657" xr:uid="{00000000-0005-0000-0000-00005D6C0000}"/>
    <cellStyle name="Normal 3 3 2 2 3 3 3 5" xfId="27658" xr:uid="{00000000-0005-0000-0000-00005E6C0000}"/>
    <cellStyle name="Normal 3 3 2 2 3 3 3 6" xfId="27659" xr:uid="{00000000-0005-0000-0000-00005F6C0000}"/>
    <cellStyle name="Normal 3 3 2 2 3 3 3 7" xfId="27660" xr:uid="{00000000-0005-0000-0000-0000606C0000}"/>
    <cellStyle name="Normal 3 3 2 2 3 3 4" xfId="27661" xr:uid="{00000000-0005-0000-0000-0000616C0000}"/>
    <cellStyle name="Normal 3 3 2 2 3 3 4 2" xfId="27662" xr:uid="{00000000-0005-0000-0000-0000626C0000}"/>
    <cellStyle name="Normal 3 3 2 2 3 3 4 2 2" xfId="27663" xr:uid="{00000000-0005-0000-0000-0000636C0000}"/>
    <cellStyle name="Normal 3 3 2 2 3 3 4 2 3" xfId="27664" xr:uid="{00000000-0005-0000-0000-0000646C0000}"/>
    <cellStyle name="Normal 3 3 2 2 3 3 4 3" xfId="27665" xr:uid="{00000000-0005-0000-0000-0000656C0000}"/>
    <cellStyle name="Normal 3 3 2 2 3 3 4 3 2" xfId="27666" xr:uid="{00000000-0005-0000-0000-0000666C0000}"/>
    <cellStyle name="Normal 3 3 2 2 3 3 4 4" xfId="27667" xr:uid="{00000000-0005-0000-0000-0000676C0000}"/>
    <cellStyle name="Normal 3 3 2 2 3 3 4 4 2" xfId="27668" xr:uid="{00000000-0005-0000-0000-0000686C0000}"/>
    <cellStyle name="Normal 3 3 2 2 3 3 4 5" xfId="27669" xr:uid="{00000000-0005-0000-0000-0000696C0000}"/>
    <cellStyle name="Normal 3 3 2 2 3 3 4 6" xfId="27670" xr:uid="{00000000-0005-0000-0000-00006A6C0000}"/>
    <cellStyle name="Normal 3 3 2 2 3 3 4 7" xfId="27671" xr:uid="{00000000-0005-0000-0000-00006B6C0000}"/>
    <cellStyle name="Normal 3 3 2 2 3 3 5" xfId="27672" xr:uid="{00000000-0005-0000-0000-00006C6C0000}"/>
    <cellStyle name="Normal 3 3 2 2 3 3 5 2" xfId="27673" xr:uid="{00000000-0005-0000-0000-00006D6C0000}"/>
    <cellStyle name="Normal 3 3 2 2 3 3 5 2 2" xfId="27674" xr:uid="{00000000-0005-0000-0000-00006E6C0000}"/>
    <cellStyle name="Normal 3 3 2 2 3 3 5 3" xfId="27675" xr:uid="{00000000-0005-0000-0000-00006F6C0000}"/>
    <cellStyle name="Normal 3 3 2 2 3 3 5 3 2" xfId="27676" xr:uid="{00000000-0005-0000-0000-0000706C0000}"/>
    <cellStyle name="Normal 3 3 2 2 3 3 5 4" xfId="27677" xr:uid="{00000000-0005-0000-0000-0000716C0000}"/>
    <cellStyle name="Normal 3 3 2 2 3 3 5 5" xfId="27678" xr:uid="{00000000-0005-0000-0000-0000726C0000}"/>
    <cellStyle name="Normal 3 3 2 2 3 3 5 6" xfId="27679" xr:uid="{00000000-0005-0000-0000-0000736C0000}"/>
    <cellStyle name="Normal 3 3 2 2 3 3 6" xfId="27680" xr:uid="{00000000-0005-0000-0000-0000746C0000}"/>
    <cellStyle name="Normal 3 3 2 2 3 3 6 2" xfId="27681" xr:uid="{00000000-0005-0000-0000-0000756C0000}"/>
    <cellStyle name="Normal 3 3 2 2 3 3 7" xfId="27682" xr:uid="{00000000-0005-0000-0000-0000766C0000}"/>
    <cellStyle name="Normal 3 3 2 2 3 3 7 2" xfId="27683" xr:uid="{00000000-0005-0000-0000-0000776C0000}"/>
    <cellStyle name="Normal 3 3 2 2 3 3 8" xfId="27684" xr:uid="{00000000-0005-0000-0000-0000786C0000}"/>
    <cellStyle name="Normal 3 3 2 2 3 3 8 2" xfId="27685" xr:uid="{00000000-0005-0000-0000-0000796C0000}"/>
    <cellStyle name="Normal 3 3 2 2 3 3 9" xfId="27686" xr:uid="{00000000-0005-0000-0000-00007A6C0000}"/>
    <cellStyle name="Normal 3 3 2 2 3 4" xfId="27687" xr:uid="{00000000-0005-0000-0000-00007B6C0000}"/>
    <cellStyle name="Normal 3 3 2 2 3 4 10" xfId="27688" xr:uid="{00000000-0005-0000-0000-00007C6C0000}"/>
    <cellStyle name="Normal 3 3 2 2 3 4 11" xfId="27689" xr:uid="{00000000-0005-0000-0000-00007D6C0000}"/>
    <cellStyle name="Normal 3 3 2 2 3 4 2" xfId="27690" xr:uid="{00000000-0005-0000-0000-00007E6C0000}"/>
    <cellStyle name="Normal 3 3 2 2 3 4 2 2" xfId="27691" xr:uid="{00000000-0005-0000-0000-00007F6C0000}"/>
    <cellStyle name="Normal 3 3 2 2 3 4 2 2 2" xfId="27692" xr:uid="{00000000-0005-0000-0000-0000806C0000}"/>
    <cellStyle name="Normal 3 3 2 2 3 4 2 2 3" xfId="27693" xr:uid="{00000000-0005-0000-0000-0000816C0000}"/>
    <cellStyle name="Normal 3 3 2 2 3 4 2 3" xfId="27694" xr:uid="{00000000-0005-0000-0000-0000826C0000}"/>
    <cellStyle name="Normal 3 3 2 2 3 4 2 3 2" xfId="27695" xr:uid="{00000000-0005-0000-0000-0000836C0000}"/>
    <cellStyle name="Normal 3 3 2 2 3 4 2 4" xfId="27696" xr:uid="{00000000-0005-0000-0000-0000846C0000}"/>
    <cellStyle name="Normal 3 3 2 2 3 4 2 4 2" xfId="27697" xr:uid="{00000000-0005-0000-0000-0000856C0000}"/>
    <cellStyle name="Normal 3 3 2 2 3 4 2 5" xfId="27698" xr:uid="{00000000-0005-0000-0000-0000866C0000}"/>
    <cellStyle name="Normal 3 3 2 2 3 4 2 6" xfId="27699" xr:uid="{00000000-0005-0000-0000-0000876C0000}"/>
    <cellStyle name="Normal 3 3 2 2 3 4 2 7" xfId="27700" xr:uid="{00000000-0005-0000-0000-0000886C0000}"/>
    <cellStyle name="Normal 3 3 2 2 3 4 3" xfId="27701" xr:uid="{00000000-0005-0000-0000-0000896C0000}"/>
    <cellStyle name="Normal 3 3 2 2 3 4 3 2" xfId="27702" xr:uid="{00000000-0005-0000-0000-00008A6C0000}"/>
    <cellStyle name="Normal 3 3 2 2 3 4 3 2 2" xfId="27703" xr:uid="{00000000-0005-0000-0000-00008B6C0000}"/>
    <cellStyle name="Normal 3 3 2 2 3 4 3 2 3" xfId="27704" xr:uid="{00000000-0005-0000-0000-00008C6C0000}"/>
    <cellStyle name="Normal 3 3 2 2 3 4 3 3" xfId="27705" xr:uid="{00000000-0005-0000-0000-00008D6C0000}"/>
    <cellStyle name="Normal 3 3 2 2 3 4 3 3 2" xfId="27706" xr:uid="{00000000-0005-0000-0000-00008E6C0000}"/>
    <cellStyle name="Normal 3 3 2 2 3 4 3 4" xfId="27707" xr:uid="{00000000-0005-0000-0000-00008F6C0000}"/>
    <cellStyle name="Normal 3 3 2 2 3 4 3 4 2" xfId="27708" xr:uid="{00000000-0005-0000-0000-0000906C0000}"/>
    <cellStyle name="Normal 3 3 2 2 3 4 3 5" xfId="27709" xr:uid="{00000000-0005-0000-0000-0000916C0000}"/>
    <cellStyle name="Normal 3 3 2 2 3 4 3 6" xfId="27710" xr:uid="{00000000-0005-0000-0000-0000926C0000}"/>
    <cellStyle name="Normal 3 3 2 2 3 4 3 7" xfId="27711" xr:uid="{00000000-0005-0000-0000-0000936C0000}"/>
    <cellStyle name="Normal 3 3 2 2 3 4 4" xfId="27712" xr:uid="{00000000-0005-0000-0000-0000946C0000}"/>
    <cellStyle name="Normal 3 3 2 2 3 4 4 2" xfId="27713" xr:uid="{00000000-0005-0000-0000-0000956C0000}"/>
    <cellStyle name="Normal 3 3 2 2 3 4 4 2 2" xfId="27714" xr:uid="{00000000-0005-0000-0000-0000966C0000}"/>
    <cellStyle name="Normal 3 3 2 2 3 4 4 3" xfId="27715" xr:uid="{00000000-0005-0000-0000-0000976C0000}"/>
    <cellStyle name="Normal 3 3 2 2 3 4 4 3 2" xfId="27716" xr:uid="{00000000-0005-0000-0000-0000986C0000}"/>
    <cellStyle name="Normal 3 3 2 2 3 4 4 4" xfId="27717" xr:uid="{00000000-0005-0000-0000-0000996C0000}"/>
    <cellStyle name="Normal 3 3 2 2 3 4 4 4 2" xfId="27718" xr:uid="{00000000-0005-0000-0000-00009A6C0000}"/>
    <cellStyle name="Normal 3 3 2 2 3 4 4 5" xfId="27719" xr:uid="{00000000-0005-0000-0000-00009B6C0000}"/>
    <cellStyle name="Normal 3 3 2 2 3 4 4 6" xfId="27720" xr:uid="{00000000-0005-0000-0000-00009C6C0000}"/>
    <cellStyle name="Normal 3 3 2 2 3 4 4 7" xfId="27721" xr:uid="{00000000-0005-0000-0000-00009D6C0000}"/>
    <cellStyle name="Normal 3 3 2 2 3 4 5" xfId="27722" xr:uid="{00000000-0005-0000-0000-00009E6C0000}"/>
    <cellStyle name="Normal 3 3 2 2 3 4 5 2" xfId="27723" xr:uid="{00000000-0005-0000-0000-00009F6C0000}"/>
    <cellStyle name="Normal 3 3 2 2 3 4 5 2 2" xfId="27724" xr:uid="{00000000-0005-0000-0000-0000A06C0000}"/>
    <cellStyle name="Normal 3 3 2 2 3 4 5 3" xfId="27725" xr:uid="{00000000-0005-0000-0000-0000A16C0000}"/>
    <cellStyle name="Normal 3 3 2 2 3 4 5 3 2" xfId="27726" xr:uid="{00000000-0005-0000-0000-0000A26C0000}"/>
    <cellStyle name="Normal 3 3 2 2 3 4 5 4" xfId="27727" xr:uid="{00000000-0005-0000-0000-0000A36C0000}"/>
    <cellStyle name="Normal 3 3 2 2 3 4 5 5" xfId="27728" xr:uid="{00000000-0005-0000-0000-0000A46C0000}"/>
    <cellStyle name="Normal 3 3 2 2 3 4 6" xfId="27729" xr:uid="{00000000-0005-0000-0000-0000A56C0000}"/>
    <cellStyle name="Normal 3 3 2 2 3 4 6 2" xfId="27730" xr:uid="{00000000-0005-0000-0000-0000A66C0000}"/>
    <cellStyle name="Normal 3 3 2 2 3 4 7" xfId="27731" xr:uid="{00000000-0005-0000-0000-0000A76C0000}"/>
    <cellStyle name="Normal 3 3 2 2 3 4 7 2" xfId="27732" xr:uid="{00000000-0005-0000-0000-0000A86C0000}"/>
    <cellStyle name="Normal 3 3 2 2 3 4 8" xfId="27733" xr:uid="{00000000-0005-0000-0000-0000A96C0000}"/>
    <cellStyle name="Normal 3 3 2 2 3 4 8 2" xfId="27734" xr:uid="{00000000-0005-0000-0000-0000AA6C0000}"/>
    <cellStyle name="Normal 3 3 2 2 3 4 9" xfId="27735" xr:uid="{00000000-0005-0000-0000-0000AB6C0000}"/>
    <cellStyle name="Normal 3 3 2 2 3 5" xfId="27736" xr:uid="{00000000-0005-0000-0000-0000AC6C0000}"/>
    <cellStyle name="Normal 3 3 2 2 3 5 2" xfId="27737" xr:uid="{00000000-0005-0000-0000-0000AD6C0000}"/>
    <cellStyle name="Normal 3 3 2 2 3 5 2 2" xfId="27738" xr:uid="{00000000-0005-0000-0000-0000AE6C0000}"/>
    <cellStyle name="Normal 3 3 2 2 3 5 2 3" xfId="27739" xr:uid="{00000000-0005-0000-0000-0000AF6C0000}"/>
    <cellStyle name="Normal 3 3 2 2 3 5 3" xfId="27740" xr:uid="{00000000-0005-0000-0000-0000B06C0000}"/>
    <cellStyle name="Normal 3 3 2 2 3 5 3 2" xfId="27741" xr:uid="{00000000-0005-0000-0000-0000B16C0000}"/>
    <cellStyle name="Normal 3 3 2 2 3 5 3 3" xfId="27742" xr:uid="{00000000-0005-0000-0000-0000B26C0000}"/>
    <cellStyle name="Normal 3 3 2 2 3 5 4" xfId="27743" xr:uid="{00000000-0005-0000-0000-0000B36C0000}"/>
    <cellStyle name="Normal 3 3 2 2 3 5 4 2" xfId="27744" xr:uid="{00000000-0005-0000-0000-0000B46C0000}"/>
    <cellStyle name="Normal 3 3 2 2 3 5 5" xfId="27745" xr:uid="{00000000-0005-0000-0000-0000B56C0000}"/>
    <cellStyle name="Normal 3 3 2 2 3 5 6" xfId="27746" xr:uid="{00000000-0005-0000-0000-0000B66C0000}"/>
    <cellStyle name="Normal 3 3 2 2 3 5 7" xfId="27747" xr:uid="{00000000-0005-0000-0000-0000B76C0000}"/>
    <cellStyle name="Normal 3 3 2 2 3 6" xfId="27748" xr:uid="{00000000-0005-0000-0000-0000B86C0000}"/>
    <cellStyle name="Normal 3 3 2 2 3 6 2" xfId="27749" xr:uid="{00000000-0005-0000-0000-0000B96C0000}"/>
    <cellStyle name="Normal 3 3 2 2 3 6 2 2" xfId="27750" xr:uid="{00000000-0005-0000-0000-0000BA6C0000}"/>
    <cellStyle name="Normal 3 3 2 2 3 6 2 3" xfId="27751" xr:uid="{00000000-0005-0000-0000-0000BB6C0000}"/>
    <cellStyle name="Normal 3 3 2 2 3 6 3" xfId="27752" xr:uid="{00000000-0005-0000-0000-0000BC6C0000}"/>
    <cellStyle name="Normal 3 3 2 2 3 6 3 2" xfId="27753" xr:uid="{00000000-0005-0000-0000-0000BD6C0000}"/>
    <cellStyle name="Normal 3 3 2 2 3 6 4" xfId="27754" xr:uid="{00000000-0005-0000-0000-0000BE6C0000}"/>
    <cellStyle name="Normal 3 3 2 2 3 6 4 2" xfId="27755" xr:uid="{00000000-0005-0000-0000-0000BF6C0000}"/>
    <cellStyle name="Normal 3 3 2 2 3 6 5" xfId="27756" xr:uid="{00000000-0005-0000-0000-0000C06C0000}"/>
    <cellStyle name="Normal 3 3 2 2 3 6 6" xfId="27757" xr:uid="{00000000-0005-0000-0000-0000C16C0000}"/>
    <cellStyle name="Normal 3 3 2 2 3 6 7" xfId="27758" xr:uid="{00000000-0005-0000-0000-0000C26C0000}"/>
    <cellStyle name="Normal 3 3 2 2 3 7" xfId="27759" xr:uid="{00000000-0005-0000-0000-0000C36C0000}"/>
    <cellStyle name="Normal 3 3 2 2 3 7 2" xfId="27760" xr:uid="{00000000-0005-0000-0000-0000C46C0000}"/>
    <cellStyle name="Normal 3 3 2 2 3 7 2 2" xfId="27761" xr:uid="{00000000-0005-0000-0000-0000C56C0000}"/>
    <cellStyle name="Normal 3 3 2 2 3 7 2 3" xfId="27762" xr:uid="{00000000-0005-0000-0000-0000C66C0000}"/>
    <cellStyle name="Normal 3 3 2 2 3 7 3" xfId="27763" xr:uid="{00000000-0005-0000-0000-0000C76C0000}"/>
    <cellStyle name="Normal 3 3 2 2 3 7 3 2" xfId="27764" xr:uid="{00000000-0005-0000-0000-0000C86C0000}"/>
    <cellStyle name="Normal 3 3 2 2 3 7 4" xfId="27765" xr:uid="{00000000-0005-0000-0000-0000C96C0000}"/>
    <cellStyle name="Normal 3 3 2 2 3 7 4 2" xfId="27766" xr:uid="{00000000-0005-0000-0000-0000CA6C0000}"/>
    <cellStyle name="Normal 3 3 2 2 3 7 5" xfId="27767" xr:uid="{00000000-0005-0000-0000-0000CB6C0000}"/>
    <cellStyle name="Normal 3 3 2 2 3 7 6" xfId="27768" xr:uid="{00000000-0005-0000-0000-0000CC6C0000}"/>
    <cellStyle name="Normal 3 3 2 2 3 7 7" xfId="27769" xr:uid="{00000000-0005-0000-0000-0000CD6C0000}"/>
    <cellStyle name="Normal 3 3 2 2 3 8" xfId="27770" xr:uid="{00000000-0005-0000-0000-0000CE6C0000}"/>
    <cellStyle name="Normal 3 3 2 2 3 8 2" xfId="27771" xr:uid="{00000000-0005-0000-0000-0000CF6C0000}"/>
    <cellStyle name="Normal 3 3 2 2 3 8 2 2" xfId="27772" xr:uid="{00000000-0005-0000-0000-0000D06C0000}"/>
    <cellStyle name="Normal 3 3 2 2 3 8 3" xfId="27773" xr:uid="{00000000-0005-0000-0000-0000D16C0000}"/>
    <cellStyle name="Normal 3 3 2 2 3 8 3 2" xfId="27774" xr:uid="{00000000-0005-0000-0000-0000D26C0000}"/>
    <cellStyle name="Normal 3 3 2 2 3 8 4" xfId="27775" xr:uid="{00000000-0005-0000-0000-0000D36C0000}"/>
    <cellStyle name="Normal 3 3 2 2 3 8 5" xfId="27776" xr:uid="{00000000-0005-0000-0000-0000D46C0000}"/>
    <cellStyle name="Normal 3 3 2 2 3 8 6" xfId="27777" xr:uid="{00000000-0005-0000-0000-0000D56C0000}"/>
    <cellStyle name="Normal 3 3 2 2 3 9" xfId="27778" xr:uid="{00000000-0005-0000-0000-0000D66C0000}"/>
    <cellStyle name="Normal 3 3 2 2 3 9 2" xfId="27779" xr:uid="{00000000-0005-0000-0000-0000D76C0000}"/>
    <cellStyle name="Normal 3 3 2 2 4" xfId="27780" xr:uid="{00000000-0005-0000-0000-0000D86C0000}"/>
    <cellStyle name="Normal 3 3 2 2 4 10" xfId="27781" xr:uid="{00000000-0005-0000-0000-0000D96C0000}"/>
    <cellStyle name="Normal 3 3 2 2 4 10 2" xfId="27782" xr:uid="{00000000-0005-0000-0000-0000DA6C0000}"/>
    <cellStyle name="Normal 3 3 2 2 4 11" xfId="27783" xr:uid="{00000000-0005-0000-0000-0000DB6C0000}"/>
    <cellStyle name="Normal 3 3 2 2 4 12" xfId="27784" xr:uid="{00000000-0005-0000-0000-0000DC6C0000}"/>
    <cellStyle name="Normal 3 3 2 2 4 13" xfId="27785" xr:uid="{00000000-0005-0000-0000-0000DD6C0000}"/>
    <cellStyle name="Normal 3 3 2 2 4 2" xfId="27786" xr:uid="{00000000-0005-0000-0000-0000DE6C0000}"/>
    <cellStyle name="Normal 3 3 2 2 4 2 10" xfId="27787" xr:uid="{00000000-0005-0000-0000-0000DF6C0000}"/>
    <cellStyle name="Normal 3 3 2 2 4 2 11" xfId="27788" xr:uid="{00000000-0005-0000-0000-0000E06C0000}"/>
    <cellStyle name="Normal 3 3 2 2 4 2 2" xfId="27789" xr:uid="{00000000-0005-0000-0000-0000E16C0000}"/>
    <cellStyle name="Normal 3 3 2 2 4 2 2 2" xfId="27790" xr:uid="{00000000-0005-0000-0000-0000E26C0000}"/>
    <cellStyle name="Normal 3 3 2 2 4 2 2 2 2" xfId="27791" xr:uid="{00000000-0005-0000-0000-0000E36C0000}"/>
    <cellStyle name="Normal 3 3 2 2 4 2 2 2 3" xfId="27792" xr:uid="{00000000-0005-0000-0000-0000E46C0000}"/>
    <cellStyle name="Normal 3 3 2 2 4 2 2 3" xfId="27793" xr:uid="{00000000-0005-0000-0000-0000E56C0000}"/>
    <cellStyle name="Normal 3 3 2 2 4 2 2 3 2" xfId="27794" xr:uid="{00000000-0005-0000-0000-0000E66C0000}"/>
    <cellStyle name="Normal 3 3 2 2 4 2 2 3 3" xfId="27795" xr:uid="{00000000-0005-0000-0000-0000E76C0000}"/>
    <cellStyle name="Normal 3 3 2 2 4 2 2 4" xfId="27796" xr:uid="{00000000-0005-0000-0000-0000E86C0000}"/>
    <cellStyle name="Normal 3 3 2 2 4 2 2 4 2" xfId="27797" xr:uid="{00000000-0005-0000-0000-0000E96C0000}"/>
    <cellStyle name="Normal 3 3 2 2 4 2 2 5" xfId="27798" xr:uid="{00000000-0005-0000-0000-0000EA6C0000}"/>
    <cellStyle name="Normal 3 3 2 2 4 2 2 6" xfId="27799" xr:uid="{00000000-0005-0000-0000-0000EB6C0000}"/>
    <cellStyle name="Normal 3 3 2 2 4 2 2 7" xfId="27800" xr:uid="{00000000-0005-0000-0000-0000EC6C0000}"/>
    <cellStyle name="Normal 3 3 2 2 4 2 3" xfId="27801" xr:uid="{00000000-0005-0000-0000-0000ED6C0000}"/>
    <cellStyle name="Normal 3 3 2 2 4 2 3 2" xfId="27802" xr:uid="{00000000-0005-0000-0000-0000EE6C0000}"/>
    <cellStyle name="Normal 3 3 2 2 4 2 3 2 2" xfId="27803" xr:uid="{00000000-0005-0000-0000-0000EF6C0000}"/>
    <cellStyle name="Normal 3 3 2 2 4 2 3 2 3" xfId="27804" xr:uid="{00000000-0005-0000-0000-0000F06C0000}"/>
    <cellStyle name="Normal 3 3 2 2 4 2 3 3" xfId="27805" xr:uid="{00000000-0005-0000-0000-0000F16C0000}"/>
    <cellStyle name="Normal 3 3 2 2 4 2 3 3 2" xfId="27806" xr:uid="{00000000-0005-0000-0000-0000F26C0000}"/>
    <cellStyle name="Normal 3 3 2 2 4 2 3 4" xfId="27807" xr:uid="{00000000-0005-0000-0000-0000F36C0000}"/>
    <cellStyle name="Normal 3 3 2 2 4 2 3 4 2" xfId="27808" xr:uid="{00000000-0005-0000-0000-0000F46C0000}"/>
    <cellStyle name="Normal 3 3 2 2 4 2 3 5" xfId="27809" xr:uid="{00000000-0005-0000-0000-0000F56C0000}"/>
    <cellStyle name="Normal 3 3 2 2 4 2 3 6" xfId="27810" xr:uid="{00000000-0005-0000-0000-0000F66C0000}"/>
    <cellStyle name="Normal 3 3 2 2 4 2 3 7" xfId="27811" xr:uid="{00000000-0005-0000-0000-0000F76C0000}"/>
    <cellStyle name="Normal 3 3 2 2 4 2 4" xfId="27812" xr:uid="{00000000-0005-0000-0000-0000F86C0000}"/>
    <cellStyle name="Normal 3 3 2 2 4 2 4 2" xfId="27813" xr:uid="{00000000-0005-0000-0000-0000F96C0000}"/>
    <cellStyle name="Normal 3 3 2 2 4 2 4 2 2" xfId="27814" xr:uid="{00000000-0005-0000-0000-0000FA6C0000}"/>
    <cellStyle name="Normal 3 3 2 2 4 2 4 2 3" xfId="27815" xr:uid="{00000000-0005-0000-0000-0000FB6C0000}"/>
    <cellStyle name="Normal 3 3 2 2 4 2 4 3" xfId="27816" xr:uid="{00000000-0005-0000-0000-0000FC6C0000}"/>
    <cellStyle name="Normal 3 3 2 2 4 2 4 3 2" xfId="27817" xr:uid="{00000000-0005-0000-0000-0000FD6C0000}"/>
    <cellStyle name="Normal 3 3 2 2 4 2 4 4" xfId="27818" xr:uid="{00000000-0005-0000-0000-0000FE6C0000}"/>
    <cellStyle name="Normal 3 3 2 2 4 2 4 4 2" xfId="27819" xr:uid="{00000000-0005-0000-0000-0000FF6C0000}"/>
    <cellStyle name="Normal 3 3 2 2 4 2 4 5" xfId="27820" xr:uid="{00000000-0005-0000-0000-0000006D0000}"/>
    <cellStyle name="Normal 3 3 2 2 4 2 4 6" xfId="27821" xr:uid="{00000000-0005-0000-0000-0000016D0000}"/>
    <cellStyle name="Normal 3 3 2 2 4 2 4 7" xfId="27822" xr:uid="{00000000-0005-0000-0000-0000026D0000}"/>
    <cellStyle name="Normal 3 3 2 2 4 2 5" xfId="27823" xr:uid="{00000000-0005-0000-0000-0000036D0000}"/>
    <cellStyle name="Normal 3 3 2 2 4 2 5 2" xfId="27824" xr:uid="{00000000-0005-0000-0000-0000046D0000}"/>
    <cellStyle name="Normal 3 3 2 2 4 2 5 2 2" xfId="27825" xr:uid="{00000000-0005-0000-0000-0000056D0000}"/>
    <cellStyle name="Normal 3 3 2 2 4 2 5 3" xfId="27826" xr:uid="{00000000-0005-0000-0000-0000066D0000}"/>
    <cellStyle name="Normal 3 3 2 2 4 2 5 3 2" xfId="27827" xr:uid="{00000000-0005-0000-0000-0000076D0000}"/>
    <cellStyle name="Normal 3 3 2 2 4 2 5 4" xfId="27828" xr:uid="{00000000-0005-0000-0000-0000086D0000}"/>
    <cellStyle name="Normal 3 3 2 2 4 2 5 5" xfId="27829" xr:uid="{00000000-0005-0000-0000-0000096D0000}"/>
    <cellStyle name="Normal 3 3 2 2 4 2 5 6" xfId="27830" xr:uid="{00000000-0005-0000-0000-00000A6D0000}"/>
    <cellStyle name="Normal 3 3 2 2 4 2 6" xfId="27831" xr:uid="{00000000-0005-0000-0000-00000B6D0000}"/>
    <cellStyle name="Normal 3 3 2 2 4 2 6 2" xfId="27832" xr:uid="{00000000-0005-0000-0000-00000C6D0000}"/>
    <cellStyle name="Normal 3 3 2 2 4 2 7" xfId="27833" xr:uid="{00000000-0005-0000-0000-00000D6D0000}"/>
    <cellStyle name="Normal 3 3 2 2 4 2 7 2" xfId="27834" xr:uid="{00000000-0005-0000-0000-00000E6D0000}"/>
    <cellStyle name="Normal 3 3 2 2 4 2 8" xfId="27835" xr:uid="{00000000-0005-0000-0000-00000F6D0000}"/>
    <cellStyle name="Normal 3 3 2 2 4 2 8 2" xfId="27836" xr:uid="{00000000-0005-0000-0000-0000106D0000}"/>
    <cellStyle name="Normal 3 3 2 2 4 2 9" xfId="27837" xr:uid="{00000000-0005-0000-0000-0000116D0000}"/>
    <cellStyle name="Normal 3 3 2 2 4 3" xfId="27838" xr:uid="{00000000-0005-0000-0000-0000126D0000}"/>
    <cellStyle name="Normal 3 3 2 2 4 3 10" xfId="27839" xr:uid="{00000000-0005-0000-0000-0000136D0000}"/>
    <cellStyle name="Normal 3 3 2 2 4 3 11" xfId="27840" xr:uid="{00000000-0005-0000-0000-0000146D0000}"/>
    <cellStyle name="Normal 3 3 2 2 4 3 2" xfId="27841" xr:uid="{00000000-0005-0000-0000-0000156D0000}"/>
    <cellStyle name="Normal 3 3 2 2 4 3 2 2" xfId="27842" xr:uid="{00000000-0005-0000-0000-0000166D0000}"/>
    <cellStyle name="Normal 3 3 2 2 4 3 2 2 2" xfId="27843" xr:uid="{00000000-0005-0000-0000-0000176D0000}"/>
    <cellStyle name="Normal 3 3 2 2 4 3 2 2 3" xfId="27844" xr:uid="{00000000-0005-0000-0000-0000186D0000}"/>
    <cellStyle name="Normal 3 3 2 2 4 3 2 3" xfId="27845" xr:uid="{00000000-0005-0000-0000-0000196D0000}"/>
    <cellStyle name="Normal 3 3 2 2 4 3 2 3 2" xfId="27846" xr:uid="{00000000-0005-0000-0000-00001A6D0000}"/>
    <cellStyle name="Normal 3 3 2 2 4 3 2 4" xfId="27847" xr:uid="{00000000-0005-0000-0000-00001B6D0000}"/>
    <cellStyle name="Normal 3 3 2 2 4 3 2 4 2" xfId="27848" xr:uid="{00000000-0005-0000-0000-00001C6D0000}"/>
    <cellStyle name="Normal 3 3 2 2 4 3 2 5" xfId="27849" xr:uid="{00000000-0005-0000-0000-00001D6D0000}"/>
    <cellStyle name="Normal 3 3 2 2 4 3 2 6" xfId="27850" xr:uid="{00000000-0005-0000-0000-00001E6D0000}"/>
    <cellStyle name="Normal 3 3 2 2 4 3 2 7" xfId="27851" xr:uid="{00000000-0005-0000-0000-00001F6D0000}"/>
    <cellStyle name="Normal 3 3 2 2 4 3 3" xfId="27852" xr:uid="{00000000-0005-0000-0000-0000206D0000}"/>
    <cellStyle name="Normal 3 3 2 2 4 3 3 2" xfId="27853" xr:uid="{00000000-0005-0000-0000-0000216D0000}"/>
    <cellStyle name="Normal 3 3 2 2 4 3 3 2 2" xfId="27854" xr:uid="{00000000-0005-0000-0000-0000226D0000}"/>
    <cellStyle name="Normal 3 3 2 2 4 3 3 2 3" xfId="27855" xr:uid="{00000000-0005-0000-0000-0000236D0000}"/>
    <cellStyle name="Normal 3 3 2 2 4 3 3 3" xfId="27856" xr:uid="{00000000-0005-0000-0000-0000246D0000}"/>
    <cellStyle name="Normal 3 3 2 2 4 3 3 3 2" xfId="27857" xr:uid="{00000000-0005-0000-0000-0000256D0000}"/>
    <cellStyle name="Normal 3 3 2 2 4 3 3 4" xfId="27858" xr:uid="{00000000-0005-0000-0000-0000266D0000}"/>
    <cellStyle name="Normal 3 3 2 2 4 3 3 4 2" xfId="27859" xr:uid="{00000000-0005-0000-0000-0000276D0000}"/>
    <cellStyle name="Normal 3 3 2 2 4 3 3 5" xfId="27860" xr:uid="{00000000-0005-0000-0000-0000286D0000}"/>
    <cellStyle name="Normal 3 3 2 2 4 3 3 6" xfId="27861" xr:uid="{00000000-0005-0000-0000-0000296D0000}"/>
    <cellStyle name="Normal 3 3 2 2 4 3 3 7" xfId="27862" xr:uid="{00000000-0005-0000-0000-00002A6D0000}"/>
    <cellStyle name="Normal 3 3 2 2 4 3 4" xfId="27863" xr:uid="{00000000-0005-0000-0000-00002B6D0000}"/>
    <cellStyle name="Normal 3 3 2 2 4 3 4 2" xfId="27864" xr:uid="{00000000-0005-0000-0000-00002C6D0000}"/>
    <cellStyle name="Normal 3 3 2 2 4 3 4 2 2" xfId="27865" xr:uid="{00000000-0005-0000-0000-00002D6D0000}"/>
    <cellStyle name="Normal 3 3 2 2 4 3 4 3" xfId="27866" xr:uid="{00000000-0005-0000-0000-00002E6D0000}"/>
    <cellStyle name="Normal 3 3 2 2 4 3 4 3 2" xfId="27867" xr:uid="{00000000-0005-0000-0000-00002F6D0000}"/>
    <cellStyle name="Normal 3 3 2 2 4 3 4 4" xfId="27868" xr:uid="{00000000-0005-0000-0000-0000306D0000}"/>
    <cellStyle name="Normal 3 3 2 2 4 3 4 4 2" xfId="27869" xr:uid="{00000000-0005-0000-0000-0000316D0000}"/>
    <cellStyle name="Normal 3 3 2 2 4 3 4 5" xfId="27870" xr:uid="{00000000-0005-0000-0000-0000326D0000}"/>
    <cellStyle name="Normal 3 3 2 2 4 3 4 6" xfId="27871" xr:uid="{00000000-0005-0000-0000-0000336D0000}"/>
    <cellStyle name="Normal 3 3 2 2 4 3 4 7" xfId="27872" xr:uid="{00000000-0005-0000-0000-0000346D0000}"/>
    <cellStyle name="Normal 3 3 2 2 4 3 5" xfId="27873" xr:uid="{00000000-0005-0000-0000-0000356D0000}"/>
    <cellStyle name="Normal 3 3 2 2 4 3 5 2" xfId="27874" xr:uid="{00000000-0005-0000-0000-0000366D0000}"/>
    <cellStyle name="Normal 3 3 2 2 4 3 5 2 2" xfId="27875" xr:uid="{00000000-0005-0000-0000-0000376D0000}"/>
    <cellStyle name="Normal 3 3 2 2 4 3 5 3" xfId="27876" xr:uid="{00000000-0005-0000-0000-0000386D0000}"/>
    <cellStyle name="Normal 3 3 2 2 4 3 5 3 2" xfId="27877" xr:uid="{00000000-0005-0000-0000-0000396D0000}"/>
    <cellStyle name="Normal 3 3 2 2 4 3 5 4" xfId="27878" xr:uid="{00000000-0005-0000-0000-00003A6D0000}"/>
    <cellStyle name="Normal 3 3 2 2 4 3 5 5" xfId="27879" xr:uid="{00000000-0005-0000-0000-00003B6D0000}"/>
    <cellStyle name="Normal 3 3 2 2 4 3 6" xfId="27880" xr:uid="{00000000-0005-0000-0000-00003C6D0000}"/>
    <cellStyle name="Normal 3 3 2 2 4 3 6 2" xfId="27881" xr:uid="{00000000-0005-0000-0000-00003D6D0000}"/>
    <cellStyle name="Normal 3 3 2 2 4 3 7" xfId="27882" xr:uid="{00000000-0005-0000-0000-00003E6D0000}"/>
    <cellStyle name="Normal 3 3 2 2 4 3 7 2" xfId="27883" xr:uid="{00000000-0005-0000-0000-00003F6D0000}"/>
    <cellStyle name="Normal 3 3 2 2 4 3 8" xfId="27884" xr:uid="{00000000-0005-0000-0000-0000406D0000}"/>
    <cellStyle name="Normal 3 3 2 2 4 3 8 2" xfId="27885" xr:uid="{00000000-0005-0000-0000-0000416D0000}"/>
    <cellStyle name="Normal 3 3 2 2 4 3 9" xfId="27886" xr:uid="{00000000-0005-0000-0000-0000426D0000}"/>
    <cellStyle name="Normal 3 3 2 2 4 4" xfId="27887" xr:uid="{00000000-0005-0000-0000-0000436D0000}"/>
    <cellStyle name="Normal 3 3 2 2 4 4 2" xfId="27888" xr:uid="{00000000-0005-0000-0000-0000446D0000}"/>
    <cellStyle name="Normal 3 3 2 2 4 4 2 2" xfId="27889" xr:uid="{00000000-0005-0000-0000-0000456D0000}"/>
    <cellStyle name="Normal 3 3 2 2 4 4 2 3" xfId="27890" xr:uid="{00000000-0005-0000-0000-0000466D0000}"/>
    <cellStyle name="Normal 3 3 2 2 4 4 3" xfId="27891" xr:uid="{00000000-0005-0000-0000-0000476D0000}"/>
    <cellStyle name="Normal 3 3 2 2 4 4 3 2" xfId="27892" xr:uid="{00000000-0005-0000-0000-0000486D0000}"/>
    <cellStyle name="Normal 3 3 2 2 4 4 3 3" xfId="27893" xr:uid="{00000000-0005-0000-0000-0000496D0000}"/>
    <cellStyle name="Normal 3 3 2 2 4 4 4" xfId="27894" xr:uid="{00000000-0005-0000-0000-00004A6D0000}"/>
    <cellStyle name="Normal 3 3 2 2 4 4 4 2" xfId="27895" xr:uid="{00000000-0005-0000-0000-00004B6D0000}"/>
    <cellStyle name="Normal 3 3 2 2 4 4 5" xfId="27896" xr:uid="{00000000-0005-0000-0000-00004C6D0000}"/>
    <cellStyle name="Normal 3 3 2 2 4 4 6" xfId="27897" xr:uid="{00000000-0005-0000-0000-00004D6D0000}"/>
    <cellStyle name="Normal 3 3 2 2 4 4 7" xfId="27898" xr:uid="{00000000-0005-0000-0000-00004E6D0000}"/>
    <cellStyle name="Normal 3 3 2 2 4 5" xfId="27899" xr:uid="{00000000-0005-0000-0000-00004F6D0000}"/>
    <cellStyle name="Normal 3 3 2 2 4 5 2" xfId="27900" xr:uid="{00000000-0005-0000-0000-0000506D0000}"/>
    <cellStyle name="Normal 3 3 2 2 4 5 2 2" xfId="27901" xr:uid="{00000000-0005-0000-0000-0000516D0000}"/>
    <cellStyle name="Normal 3 3 2 2 4 5 2 3" xfId="27902" xr:uid="{00000000-0005-0000-0000-0000526D0000}"/>
    <cellStyle name="Normal 3 3 2 2 4 5 3" xfId="27903" xr:uid="{00000000-0005-0000-0000-0000536D0000}"/>
    <cellStyle name="Normal 3 3 2 2 4 5 3 2" xfId="27904" xr:uid="{00000000-0005-0000-0000-0000546D0000}"/>
    <cellStyle name="Normal 3 3 2 2 4 5 4" xfId="27905" xr:uid="{00000000-0005-0000-0000-0000556D0000}"/>
    <cellStyle name="Normal 3 3 2 2 4 5 4 2" xfId="27906" xr:uid="{00000000-0005-0000-0000-0000566D0000}"/>
    <cellStyle name="Normal 3 3 2 2 4 5 5" xfId="27907" xr:uid="{00000000-0005-0000-0000-0000576D0000}"/>
    <cellStyle name="Normal 3 3 2 2 4 5 6" xfId="27908" xr:uid="{00000000-0005-0000-0000-0000586D0000}"/>
    <cellStyle name="Normal 3 3 2 2 4 5 7" xfId="27909" xr:uid="{00000000-0005-0000-0000-0000596D0000}"/>
    <cellStyle name="Normal 3 3 2 2 4 6" xfId="27910" xr:uid="{00000000-0005-0000-0000-00005A6D0000}"/>
    <cellStyle name="Normal 3 3 2 2 4 6 2" xfId="27911" xr:uid="{00000000-0005-0000-0000-00005B6D0000}"/>
    <cellStyle name="Normal 3 3 2 2 4 6 2 2" xfId="27912" xr:uid="{00000000-0005-0000-0000-00005C6D0000}"/>
    <cellStyle name="Normal 3 3 2 2 4 6 2 3" xfId="27913" xr:uid="{00000000-0005-0000-0000-00005D6D0000}"/>
    <cellStyle name="Normal 3 3 2 2 4 6 3" xfId="27914" xr:uid="{00000000-0005-0000-0000-00005E6D0000}"/>
    <cellStyle name="Normal 3 3 2 2 4 6 3 2" xfId="27915" xr:uid="{00000000-0005-0000-0000-00005F6D0000}"/>
    <cellStyle name="Normal 3 3 2 2 4 6 4" xfId="27916" xr:uid="{00000000-0005-0000-0000-0000606D0000}"/>
    <cellStyle name="Normal 3 3 2 2 4 6 4 2" xfId="27917" xr:uid="{00000000-0005-0000-0000-0000616D0000}"/>
    <cellStyle name="Normal 3 3 2 2 4 6 5" xfId="27918" xr:uid="{00000000-0005-0000-0000-0000626D0000}"/>
    <cellStyle name="Normal 3 3 2 2 4 6 6" xfId="27919" xr:uid="{00000000-0005-0000-0000-0000636D0000}"/>
    <cellStyle name="Normal 3 3 2 2 4 6 7" xfId="27920" xr:uid="{00000000-0005-0000-0000-0000646D0000}"/>
    <cellStyle name="Normal 3 3 2 2 4 7" xfId="27921" xr:uid="{00000000-0005-0000-0000-0000656D0000}"/>
    <cellStyle name="Normal 3 3 2 2 4 7 2" xfId="27922" xr:uid="{00000000-0005-0000-0000-0000666D0000}"/>
    <cellStyle name="Normal 3 3 2 2 4 7 2 2" xfId="27923" xr:uid="{00000000-0005-0000-0000-0000676D0000}"/>
    <cellStyle name="Normal 3 3 2 2 4 7 3" xfId="27924" xr:uid="{00000000-0005-0000-0000-0000686D0000}"/>
    <cellStyle name="Normal 3 3 2 2 4 7 3 2" xfId="27925" xr:uid="{00000000-0005-0000-0000-0000696D0000}"/>
    <cellStyle name="Normal 3 3 2 2 4 7 4" xfId="27926" xr:uid="{00000000-0005-0000-0000-00006A6D0000}"/>
    <cellStyle name="Normal 3 3 2 2 4 7 5" xfId="27927" xr:uid="{00000000-0005-0000-0000-00006B6D0000}"/>
    <cellStyle name="Normal 3 3 2 2 4 7 6" xfId="27928" xr:uid="{00000000-0005-0000-0000-00006C6D0000}"/>
    <cellStyle name="Normal 3 3 2 2 4 8" xfId="27929" xr:uid="{00000000-0005-0000-0000-00006D6D0000}"/>
    <cellStyle name="Normal 3 3 2 2 4 8 2" xfId="27930" xr:uid="{00000000-0005-0000-0000-00006E6D0000}"/>
    <cellStyle name="Normal 3 3 2 2 4 9" xfId="27931" xr:uid="{00000000-0005-0000-0000-00006F6D0000}"/>
    <cellStyle name="Normal 3 3 2 2 4 9 2" xfId="27932" xr:uid="{00000000-0005-0000-0000-0000706D0000}"/>
    <cellStyle name="Normal 3 3 2 2 5" xfId="27933" xr:uid="{00000000-0005-0000-0000-0000716D0000}"/>
    <cellStyle name="Normal 3 3 2 2 5 10" xfId="27934" xr:uid="{00000000-0005-0000-0000-0000726D0000}"/>
    <cellStyle name="Normal 3 3 2 2 5 11" xfId="27935" xr:uid="{00000000-0005-0000-0000-0000736D0000}"/>
    <cellStyle name="Normal 3 3 2 2 5 12" xfId="27936" xr:uid="{00000000-0005-0000-0000-0000746D0000}"/>
    <cellStyle name="Normal 3 3 2 2 5 2" xfId="27937" xr:uid="{00000000-0005-0000-0000-0000756D0000}"/>
    <cellStyle name="Normal 3 3 2 2 5 2 2" xfId="27938" xr:uid="{00000000-0005-0000-0000-0000766D0000}"/>
    <cellStyle name="Normal 3 3 2 2 5 2 2 2" xfId="27939" xr:uid="{00000000-0005-0000-0000-0000776D0000}"/>
    <cellStyle name="Normal 3 3 2 2 5 2 2 2 2" xfId="27940" xr:uid="{00000000-0005-0000-0000-0000786D0000}"/>
    <cellStyle name="Normal 3 3 2 2 5 2 2 3" xfId="27941" xr:uid="{00000000-0005-0000-0000-0000796D0000}"/>
    <cellStyle name="Normal 3 3 2 2 5 2 2 4" xfId="27942" xr:uid="{00000000-0005-0000-0000-00007A6D0000}"/>
    <cellStyle name="Normal 3 3 2 2 5 2 3" xfId="27943" xr:uid="{00000000-0005-0000-0000-00007B6D0000}"/>
    <cellStyle name="Normal 3 3 2 2 5 2 3 2" xfId="27944" xr:uid="{00000000-0005-0000-0000-00007C6D0000}"/>
    <cellStyle name="Normal 3 3 2 2 5 2 3 2 2" xfId="27945" xr:uid="{00000000-0005-0000-0000-00007D6D0000}"/>
    <cellStyle name="Normal 3 3 2 2 5 2 3 3" xfId="27946" xr:uid="{00000000-0005-0000-0000-00007E6D0000}"/>
    <cellStyle name="Normal 3 3 2 2 5 2 4" xfId="27947" xr:uid="{00000000-0005-0000-0000-00007F6D0000}"/>
    <cellStyle name="Normal 3 3 2 2 5 2 4 2" xfId="27948" xr:uid="{00000000-0005-0000-0000-0000806D0000}"/>
    <cellStyle name="Normal 3 3 2 2 5 2 4 2 2" xfId="27949" xr:uid="{00000000-0005-0000-0000-0000816D0000}"/>
    <cellStyle name="Normal 3 3 2 2 5 2 4 3" xfId="27950" xr:uid="{00000000-0005-0000-0000-0000826D0000}"/>
    <cellStyle name="Normal 3 3 2 2 5 2 5" xfId="27951" xr:uid="{00000000-0005-0000-0000-0000836D0000}"/>
    <cellStyle name="Normal 3 3 2 2 5 2 5 2" xfId="27952" xr:uid="{00000000-0005-0000-0000-0000846D0000}"/>
    <cellStyle name="Normal 3 3 2 2 5 2 6" xfId="27953" xr:uid="{00000000-0005-0000-0000-0000856D0000}"/>
    <cellStyle name="Normal 3 3 2 2 5 2 7" xfId="27954" xr:uid="{00000000-0005-0000-0000-0000866D0000}"/>
    <cellStyle name="Normal 3 3 2 2 5 3" xfId="27955" xr:uid="{00000000-0005-0000-0000-0000876D0000}"/>
    <cellStyle name="Normal 3 3 2 2 5 3 2" xfId="27956" xr:uid="{00000000-0005-0000-0000-0000886D0000}"/>
    <cellStyle name="Normal 3 3 2 2 5 3 2 2" xfId="27957" xr:uid="{00000000-0005-0000-0000-0000896D0000}"/>
    <cellStyle name="Normal 3 3 2 2 5 3 2 2 2" xfId="27958" xr:uid="{00000000-0005-0000-0000-00008A6D0000}"/>
    <cellStyle name="Normal 3 3 2 2 5 3 2 3" xfId="27959" xr:uid="{00000000-0005-0000-0000-00008B6D0000}"/>
    <cellStyle name="Normal 3 3 2 2 5 3 3" xfId="27960" xr:uid="{00000000-0005-0000-0000-00008C6D0000}"/>
    <cellStyle name="Normal 3 3 2 2 5 3 3 2" xfId="27961" xr:uid="{00000000-0005-0000-0000-00008D6D0000}"/>
    <cellStyle name="Normal 3 3 2 2 5 3 3 2 2" xfId="27962" xr:uid="{00000000-0005-0000-0000-00008E6D0000}"/>
    <cellStyle name="Normal 3 3 2 2 5 3 3 3" xfId="27963" xr:uid="{00000000-0005-0000-0000-00008F6D0000}"/>
    <cellStyle name="Normal 3 3 2 2 5 3 4" xfId="27964" xr:uid="{00000000-0005-0000-0000-0000906D0000}"/>
    <cellStyle name="Normal 3 3 2 2 5 3 4 2" xfId="27965" xr:uid="{00000000-0005-0000-0000-0000916D0000}"/>
    <cellStyle name="Normal 3 3 2 2 5 3 4 3" xfId="27966" xr:uid="{00000000-0005-0000-0000-0000926D0000}"/>
    <cellStyle name="Normal 3 3 2 2 5 3 5" xfId="27967" xr:uid="{00000000-0005-0000-0000-0000936D0000}"/>
    <cellStyle name="Normal 3 3 2 2 5 3 6" xfId="27968" xr:uid="{00000000-0005-0000-0000-0000946D0000}"/>
    <cellStyle name="Normal 3 3 2 2 5 3 7" xfId="27969" xr:uid="{00000000-0005-0000-0000-0000956D0000}"/>
    <cellStyle name="Normal 3 3 2 2 5 4" xfId="27970" xr:uid="{00000000-0005-0000-0000-0000966D0000}"/>
    <cellStyle name="Normal 3 3 2 2 5 4 2" xfId="27971" xr:uid="{00000000-0005-0000-0000-0000976D0000}"/>
    <cellStyle name="Normal 3 3 2 2 5 4 2 2" xfId="27972" xr:uid="{00000000-0005-0000-0000-0000986D0000}"/>
    <cellStyle name="Normal 3 3 2 2 5 4 2 3" xfId="27973" xr:uid="{00000000-0005-0000-0000-0000996D0000}"/>
    <cellStyle name="Normal 3 3 2 2 5 4 3" xfId="27974" xr:uid="{00000000-0005-0000-0000-00009A6D0000}"/>
    <cellStyle name="Normal 3 3 2 2 5 4 3 2" xfId="27975" xr:uid="{00000000-0005-0000-0000-00009B6D0000}"/>
    <cellStyle name="Normal 3 3 2 2 5 4 3 3" xfId="27976" xr:uid="{00000000-0005-0000-0000-00009C6D0000}"/>
    <cellStyle name="Normal 3 3 2 2 5 4 4" xfId="27977" xr:uid="{00000000-0005-0000-0000-00009D6D0000}"/>
    <cellStyle name="Normal 3 3 2 2 5 4 4 2" xfId="27978" xr:uid="{00000000-0005-0000-0000-00009E6D0000}"/>
    <cellStyle name="Normal 3 3 2 2 5 4 5" xfId="27979" xr:uid="{00000000-0005-0000-0000-00009F6D0000}"/>
    <cellStyle name="Normal 3 3 2 2 5 4 6" xfId="27980" xr:uid="{00000000-0005-0000-0000-0000A06D0000}"/>
    <cellStyle name="Normal 3 3 2 2 5 4 7" xfId="27981" xr:uid="{00000000-0005-0000-0000-0000A16D0000}"/>
    <cellStyle name="Normal 3 3 2 2 5 5" xfId="27982" xr:uid="{00000000-0005-0000-0000-0000A26D0000}"/>
    <cellStyle name="Normal 3 3 2 2 5 5 2" xfId="27983" xr:uid="{00000000-0005-0000-0000-0000A36D0000}"/>
    <cellStyle name="Normal 3 3 2 2 5 5 2 2" xfId="27984" xr:uid="{00000000-0005-0000-0000-0000A46D0000}"/>
    <cellStyle name="Normal 3 3 2 2 5 5 2 3" xfId="27985" xr:uid="{00000000-0005-0000-0000-0000A56D0000}"/>
    <cellStyle name="Normal 3 3 2 2 5 5 3" xfId="27986" xr:uid="{00000000-0005-0000-0000-0000A66D0000}"/>
    <cellStyle name="Normal 3 3 2 2 5 5 3 2" xfId="27987" xr:uid="{00000000-0005-0000-0000-0000A76D0000}"/>
    <cellStyle name="Normal 3 3 2 2 5 5 4" xfId="27988" xr:uid="{00000000-0005-0000-0000-0000A86D0000}"/>
    <cellStyle name="Normal 3 3 2 2 5 5 4 2" xfId="27989" xr:uid="{00000000-0005-0000-0000-0000A96D0000}"/>
    <cellStyle name="Normal 3 3 2 2 5 5 5" xfId="27990" xr:uid="{00000000-0005-0000-0000-0000AA6D0000}"/>
    <cellStyle name="Normal 3 3 2 2 5 5 6" xfId="27991" xr:uid="{00000000-0005-0000-0000-0000AB6D0000}"/>
    <cellStyle name="Normal 3 3 2 2 5 5 7" xfId="27992" xr:uid="{00000000-0005-0000-0000-0000AC6D0000}"/>
    <cellStyle name="Normal 3 3 2 2 5 6" xfId="27993" xr:uid="{00000000-0005-0000-0000-0000AD6D0000}"/>
    <cellStyle name="Normal 3 3 2 2 5 6 2" xfId="27994" xr:uid="{00000000-0005-0000-0000-0000AE6D0000}"/>
    <cellStyle name="Normal 3 3 2 2 5 6 2 2" xfId="27995" xr:uid="{00000000-0005-0000-0000-0000AF6D0000}"/>
    <cellStyle name="Normal 3 3 2 2 5 6 2 3" xfId="27996" xr:uid="{00000000-0005-0000-0000-0000B06D0000}"/>
    <cellStyle name="Normal 3 3 2 2 5 6 3" xfId="27997" xr:uid="{00000000-0005-0000-0000-0000B16D0000}"/>
    <cellStyle name="Normal 3 3 2 2 5 6 3 2" xfId="27998" xr:uid="{00000000-0005-0000-0000-0000B26D0000}"/>
    <cellStyle name="Normal 3 3 2 2 5 6 4" xfId="27999" xr:uid="{00000000-0005-0000-0000-0000B36D0000}"/>
    <cellStyle name="Normal 3 3 2 2 5 6 5" xfId="28000" xr:uid="{00000000-0005-0000-0000-0000B46D0000}"/>
    <cellStyle name="Normal 3 3 2 2 5 6 6" xfId="28001" xr:uid="{00000000-0005-0000-0000-0000B56D0000}"/>
    <cellStyle name="Normal 3 3 2 2 5 7" xfId="28002" xr:uid="{00000000-0005-0000-0000-0000B66D0000}"/>
    <cellStyle name="Normal 3 3 2 2 5 7 2" xfId="28003" xr:uid="{00000000-0005-0000-0000-0000B76D0000}"/>
    <cellStyle name="Normal 3 3 2 2 5 7 3" xfId="28004" xr:uid="{00000000-0005-0000-0000-0000B86D0000}"/>
    <cellStyle name="Normal 3 3 2 2 5 8" xfId="28005" xr:uid="{00000000-0005-0000-0000-0000B96D0000}"/>
    <cellStyle name="Normal 3 3 2 2 5 8 2" xfId="28006" xr:uid="{00000000-0005-0000-0000-0000BA6D0000}"/>
    <cellStyle name="Normal 3 3 2 2 5 9" xfId="28007" xr:uid="{00000000-0005-0000-0000-0000BB6D0000}"/>
    <cellStyle name="Normal 3 3 2 2 5 9 2" xfId="28008" xr:uid="{00000000-0005-0000-0000-0000BC6D0000}"/>
    <cellStyle name="Normal 3 3 2 2 6" xfId="28009" xr:uid="{00000000-0005-0000-0000-0000BD6D0000}"/>
    <cellStyle name="Normal 3 3 2 2 6 10" xfId="28010" xr:uid="{00000000-0005-0000-0000-0000BE6D0000}"/>
    <cellStyle name="Normal 3 3 2 2 6 11" xfId="28011" xr:uid="{00000000-0005-0000-0000-0000BF6D0000}"/>
    <cellStyle name="Normal 3 3 2 2 6 2" xfId="28012" xr:uid="{00000000-0005-0000-0000-0000C06D0000}"/>
    <cellStyle name="Normal 3 3 2 2 6 2 2" xfId="28013" xr:uid="{00000000-0005-0000-0000-0000C16D0000}"/>
    <cellStyle name="Normal 3 3 2 2 6 2 2 2" xfId="28014" xr:uid="{00000000-0005-0000-0000-0000C26D0000}"/>
    <cellStyle name="Normal 3 3 2 2 6 2 2 2 2" xfId="28015" xr:uid="{00000000-0005-0000-0000-0000C36D0000}"/>
    <cellStyle name="Normal 3 3 2 2 6 2 2 3" xfId="28016" xr:uid="{00000000-0005-0000-0000-0000C46D0000}"/>
    <cellStyle name="Normal 3 3 2 2 6 2 3" xfId="28017" xr:uid="{00000000-0005-0000-0000-0000C56D0000}"/>
    <cellStyle name="Normal 3 3 2 2 6 2 3 2" xfId="28018" xr:uid="{00000000-0005-0000-0000-0000C66D0000}"/>
    <cellStyle name="Normal 3 3 2 2 6 2 3 2 2" xfId="28019" xr:uid="{00000000-0005-0000-0000-0000C76D0000}"/>
    <cellStyle name="Normal 3 3 2 2 6 2 3 3" xfId="28020" xr:uid="{00000000-0005-0000-0000-0000C86D0000}"/>
    <cellStyle name="Normal 3 3 2 2 6 2 4" xfId="28021" xr:uid="{00000000-0005-0000-0000-0000C96D0000}"/>
    <cellStyle name="Normal 3 3 2 2 6 2 4 2" xfId="28022" xr:uid="{00000000-0005-0000-0000-0000CA6D0000}"/>
    <cellStyle name="Normal 3 3 2 2 6 2 4 3" xfId="28023" xr:uid="{00000000-0005-0000-0000-0000CB6D0000}"/>
    <cellStyle name="Normal 3 3 2 2 6 2 5" xfId="28024" xr:uid="{00000000-0005-0000-0000-0000CC6D0000}"/>
    <cellStyle name="Normal 3 3 2 2 6 2 6" xfId="28025" xr:uid="{00000000-0005-0000-0000-0000CD6D0000}"/>
    <cellStyle name="Normal 3 3 2 2 6 2 7" xfId="28026" xr:uid="{00000000-0005-0000-0000-0000CE6D0000}"/>
    <cellStyle name="Normal 3 3 2 2 6 3" xfId="28027" xr:uid="{00000000-0005-0000-0000-0000CF6D0000}"/>
    <cellStyle name="Normal 3 3 2 2 6 3 2" xfId="28028" xr:uid="{00000000-0005-0000-0000-0000D06D0000}"/>
    <cellStyle name="Normal 3 3 2 2 6 3 2 2" xfId="28029" xr:uid="{00000000-0005-0000-0000-0000D16D0000}"/>
    <cellStyle name="Normal 3 3 2 2 6 3 2 3" xfId="28030" xr:uid="{00000000-0005-0000-0000-0000D26D0000}"/>
    <cellStyle name="Normal 3 3 2 2 6 3 3" xfId="28031" xr:uid="{00000000-0005-0000-0000-0000D36D0000}"/>
    <cellStyle name="Normal 3 3 2 2 6 3 3 2" xfId="28032" xr:uid="{00000000-0005-0000-0000-0000D46D0000}"/>
    <cellStyle name="Normal 3 3 2 2 6 3 3 3" xfId="28033" xr:uid="{00000000-0005-0000-0000-0000D56D0000}"/>
    <cellStyle name="Normal 3 3 2 2 6 3 4" xfId="28034" xr:uid="{00000000-0005-0000-0000-0000D66D0000}"/>
    <cellStyle name="Normal 3 3 2 2 6 3 4 2" xfId="28035" xr:uid="{00000000-0005-0000-0000-0000D76D0000}"/>
    <cellStyle name="Normal 3 3 2 2 6 3 5" xfId="28036" xr:uid="{00000000-0005-0000-0000-0000D86D0000}"/>
    <cellStyle name="Normal 3 3 2 2 6 3 6" xfId="28037" xr:uid="{00000000-0005-0000-0000-0000D96D0000}"/>
    <cellStyle name="Normal 3 3 2 2 6 3 7" xfId="28038" xr:uid="{00000000-0005-0000-0000-0000DA6D0000}"/>
    <cellStyle name="Normal 3 3 2 2 6 4" xfId="28039" xr:uid="{00000000-0005-0000-0000-0000DB6D0000}"/>
    <cellStyle name="Normal 3 3 2 2 6 4 2" xfId="28040" xr:uid="{00000000-0005-0000-0000-0000DC6D0000}"/>
    <cellStyle name="Normal 3 3 2 2 6 4 2 2" xfId="28041" xr:uid="{00000000-0005-0000-0000-0000DD6D0000}"/>
    <cellStyle name="Normal 3 3 2 2 6 4 2 3" xfId="28042" xr:uid="{00000000-0005-0000-0000-0000DE6D0000}"/>
    <cellStyle name="Normal 3 3 2 2 6 4 3" xfId="28043" xr:uid="{00000000-0005-0000-0000-0000DF6D0000}"/>
    <cellStyle name="Normal 3 3 2 2 6 4 3 2" xfId="28044" xr:uid="{00000000-0005-0000-0000-0000E06D0000}"/>
    <cellStyle name="Normal 3 3 2 2 6 4 4" xfId="28045" xr:uid="{00000000-0005-0000-0000-0000E16D0000}"/>
    <cellStyle name="Normal 3 3 2 2 6 4 4 2" xfId="28046" xr:uid="{00000000-0005-0000-0000-0000E26D0000}"/>
    <cellStyle name="Normal 3 3 2 2 6 4 5" xfId="28047" xr:uid="{00000000-0005-0000-0000-0000E36D0000}"/>
    <cellStyle name="Normal 3 3 2 2 6 4 6" xfId="28048" xr:uid="{00000000-0005-0000-0000-0000E46D0000}"/>
    <cellStyle name="Normal 3 3 2 2 6 4 7" xfId="28049" xr:uid="{00000000-0005-0000-0000-0000E56D0000}"/>
    <cellStyle name="Normal 3 3 2 2 6 5" xfId="28050" xr:uid="{00000000-0005-0000-0000-0000E66D0000}"/>
    <cellStyle name="Normal 3 3 2 2 6 5 2" xfId="28051" xr:uid="{00000000-0005-0000-0000-0000E76D0000}"/>
    <cellStyle name="Normal 3 3 2 2 6 5 2 2" xfId="28052" xr:uid="{00000000-0005-0000-0000-0000E86D0000}"/>
    <cellStyle name="Normal 3 3 2 2 6 5 2 3" xfId="28053" xr:uid="{00000000-0005-0000-0000-0000E96D0000}"/>
    <cellStyle name="Normal 3 3 2 2 6 5 3" xfId="28054" xr:uid="{00000000-0005-0000-0000-0000EA6D0000}"/>
    <cellStyle name="Normal 3 3 2 2 6 5 3 2" xfId="28055" xr:uid="{00000000-0005-0000-0000-0000EB6D0000}"/>
    <cellStyle name="Normal 3 3 2 2 6 5 4" xfId="28056" xr:uid="{00000000-0005-0000-0000-0000EC6D0000}"/>
    <cellStyle name="Normal 3 3 2 2 6 5 5" xfId="28057" xr:uid="{00000000-0005-0000-0000-0000ED6D0000}"/>
    <cellStyle name="Normal 3 3 2 2 6 5 6" xfId="28058" xr:uid="{00000000-0005-0000-0000-0000EE6D0000}"/>
    <cellStyle name="Normal 3 3 2 2 6 6" xfId="28059" xr:uid="{00000000-0005-0000-0000-0000EF6D0000}"/>
    <cellStyle name="Normal 3 3 2 2 6 6 2" xfId="28060" xr:uid="{00000000-0005-0000-0000-0000F06D0000}"/>
    <cellStyle name="Normal 3 3 2 2 6 6 3" xfId="28061" xr:uid="{00000000-0005-0000-0000-0000F16D0000}"/>
    <cellStyle name="Normal 3 3 2 2 6 7" xfId="28062" xr:uid="{00000000-0005-0000-0000-0000F26D0000}"/>
    <cellStyle name="Normal 3 3 2 2 6 7 2" xfId="28063" xr:uid="{00000000-0005-0000-0000-0000F36D0000}"/>
    <cellStyle name="Normal 3 3 2 2 6 8" xfId="28064" xr:uid="{00000000-0005-0000-0000-0000F46D0000}"/>
    <cellStyle name="Normal 3 3 2 2 6 8 2" xfId="28065" xr:uid="{00000000-0005-0000-0000-0000F56D0000}"/>
    <cellStyle name="Normal 3 3 2 2 6 9" xfId="28066" xr:uid="{00000000-0005-0000-0000-0000F66D0000}"/>
    <cellStyle name="Normal 3 3 2 2 7" xfId="28067" xr:uid="{00000000-0005-0000-0000-0000F76D0000}"/>
    <cellStyle name="Normal 3 3 2 2 7 10" xfId="28068" xr:uid="{00000000-0005-0000-0000-0000F86D0000}"/>
    <cellStyle name="Normal 3 3 2 2 7 11" xfId="28069" xr:uid="{00000000-0005-0000-0000-0000F96D0000}"/>
    <cellStyle name="Normal 3 3 2 2 7 2" xfId="28070" xr:uid="{00000000-0005-0000-0000-0000FA6D0000}"/>
    <cellStyle name="Normal 3 3 2 2 7 2 2" xfId="28071" xr:uid="{00000000-0005-0000-0000-0000FB6D0000}"/>
    <cellStyle name="Normal 3 3 2 2 7 2 2 2" xfId="28072" xr:uid="{00000000-0005-0000-0000-0000FC6D0000}"/>
    <cellStyle name="Normal 3 3 2 2 7 2 2 3" xfId="28073" xr:uid="{00000000-0005-0000-0000-0000FD6D0000}"/>
    <cellStyle name="Normal 3 3 2 2 7 2 3" xfId="28074" xr:uid="{00000000-0005-0000-0000-0000FE6D0000}"/>
    <cellStyle name="Normal 3 3 2 2 7 2 3 2" xfId="28075" xr:uid="{00000000-0005-0000-0000-0000FF6D0000}"/>
    <cellStyle name="Normal 3 3 2 2 7 2 4" xfId="28076" xr:uid="{00000000-0005-0000-0000-0000006E0000}"/>
    <cellStyle name="Normal 3 3 2 2 7 2 4 2" xfId="28077" xr:uid="{00000000-0005-0000-0000-0000016E0000}"/>
    <cellStyle name="Normal 3 3 2 2 7 2 5" xfId="28078" xr:uid="{00000000-0005-0000-0000-0000026E0000}"/>
    <cellStyle name="Normal 3 3 2 2 7 2 6" xfId="28079" xr:uid="{00000000-0005-0000-0000-0000036E0000}"/>
    <cellStyle name="Normal 3 3 2 2 7 2 7" xfId="28080" xr:uid="{00000000-0005-0000-0000-0000046E0000}"/>
    <cellStyle name="Normal 3 3 2 2 7 3" xfId="28081" xr:uid="{00000000-0005-0000-0000-0000056E0000}"/>
    <cellStyle name="Normal 3 3 2 2 7 3 2" xfId="28082" xr:uid="{00000000-0005-0000-0000-0000066E0000}"/>
    <cellStyle name="Normal 3 3 2 2 7 3 2 2" xfId="28083" xr:uid="{00000000-0005-0000-0000-0000076E0000}"/>
    <cellStyle name="Normal 3 3 2 2 7 3 2 3" xfId="28084" xr:uid="{00000000-0005-0000-0000-0000086E0000}"/>
    <cellStyle name="Normal 3 3 2 2 7 3 3" xfId="28085" xr:uid="{00000000-0005-0000-0000-0000096E0000}"/>
    <cellStyle name="Normal 3 3 2 2 7 3 3 2" xfId="28086" xr:uid="{00000000-0005-0000-0000-00000A6E0000}"/>
    <cellStyle name="Normal 3 3 2 2 7 3 4" xfId="28087" xr:uid="{00000000-0005-0000-0000-00000B6E0000}"/>
    <cellStyle name="Normal 3 3 2 2 7 3 4 2" xfId="28088" xr:uid="{00000000-0005-0000-0000-00000C6E0000}"/>
    <cellStyle name="Normal 3 3 2 2 7 3 5" xfId="28089" xr:uid="{00000000-0005-0000-0000-00000D6E0000}"/>
    <cellStyle name="Normal 3 3 2 2 7 3 6" xfId="28090" xr:uid="{00000000-0005-0000-0000-00000E6E0000}"/>
    <cellStyle name="Normal 3 3 2 2 7 3 7" xfId="28091" xr:uid="{00000000-0005-0000-0000-00000F6E0000}"/>
    <cellStyle name="Normal 3 3 2 2 7 4" xfId="28092" xr:uid="{00000000-0005-0000-0000-0000106E0000}"/>
    <cellStyle name="Normal 3 3 2 2 7 4 2" xfId="28093" xr:uid="{00000000-0005-0000-0000-0000116E0000}"/>
    <cellStyle name="Normal 3 3 2 2 7 4 2 2" xfId="28094" xr:uid="{00000000-0005-0000-0000-0000126E0000}"/>
    <cellStyle name="Normal 3 3 2 2 7 4 3" xfId="28095" xr:uid="{00000000-0005-0000-0000-0000136E0000}"/>
    <cellStyle name="Normal 3 3 2 2 7 4 3 2" xfId="28096" xr:uid="{00000000-0005-0000-0000-0000146E0000}"/>
    <cellStyle name="Normal 3 3 2 2 7 4 4" xfId="28097" xr:uid="{00000000-0005-0000-0000-0000156E0000}"/>
    <cellStyle name="Normal 3 3 2 2 7 4 4 2" xfId="28098" xr:uid="{00000000-0005-0000-0000-0000166E0000}"/>
    <cellStyle name="Normal 3 3 2 2 7 4 5" xfId="28099" xr:uid="{00000000-0005-0000-0000-0000176E0000}"/>
    <cellStyle name="Normal 3 3 2 2 7 4 6" xfId="28100" xr:uid="{00000000-0005-0000-0000-0000186E0000}"/>
    <cellStyle name="Normal 3 3 2 2 7 4 7" xfId="28101" xr:uid="{00000000-0005-0000-0000-0000196E0000}"/>
    <cellStyle name="Normal 3 3 2 2 7 5" xfId="28102" xr:uid="{00000000-0005-0000-0000-00001A6E0000}"/>
    <cellStyle name="Normal 3 3 2 2 7 5 2" xfId="28103" xr:uid="{00000000-0005-0000-0000-00001B6E0000}"/>
    <cellStyle name="Normal 3 3 2 2 7 5 2 2" xfId="28104" xr:uid="{00000000-0005-0000-0000-00001C6E0000}"/>
    <cellStyle name="Normal 3 3 2 2 7 5 3" xfId="28105" xr:uid="{00000000-0005-0000-0000-00001D6E0000}"/>
    <cellStyle name="Normal 3 3 2 2 7 5 3 2" xfId="28106" xr:uid="{00000000-0005-0000-0000-00001E6E0000}"/>
    <cellStyle name="Normal 3 3 2 2 7 5 4" xfId="28107" xr:uid="{00000000-0005-0000-0000-00001F6E0000}"/>
    <cellStyle name="Normal 3 3 2 2 7 5 5" xfId="28108" xr:uid="{00000000-0005-0000-0000-0000206E0000}"/>
    <cellStyle name="Normal 3 3 2 2 7 6" xfId="28109" xr:uid="{00000000-0005-0000-0000-0000216E0000}"/>
    <cellStyle name="Normal 3 3 2 2 7 6 2" xfId="28110" xr:uid="{00000000-0005-0000-0000-0000226E0000}"/>
    <cellStyle name="Normal 3 3 2 2 7 7" xfId="28111" xr:uid="{00000000-0005-0000-0000-0000236E0000}"/>
    <cellStyle name="Normal 3 3 2 2 7 7 2" xfId="28112" xr:uid="{00000000-0005-0000-0000-0000246E0000}"/>
    <cellStyle name="Normal 3 3 2 2 7 8" xfId="28113" xr:uid="{00000000-0005-0000-0000-0000256E0000}"/>
    <cellStyle name="Normal 3 3 2 2 7 8 2" xfId="28114" xr:uid="{00000000-0005-0000-0000-0000266E0000}"/>
    <cellStyle name="Normal 3 3 2 2 7 9" xfId="28115" xr:uid="{00000000-0005-0000-0000-0000276E0000}"/>
    <cellStyle name="Normal 3 3 2 2 8" xfId="28116" xr:uid="{00000000-0005-0000-0000-0000286E0000}"/>
    <cellStyle name="Normal 3 3 2 2 8 2" xfId="28117" xr:uid="{00000000-0005-0000-0000-0000296E0000}"/>
    <cellStyle name="Normal 3 3 2 2 8 2 2" xfId="28118" xr:uid="{00000000-0005-0000-0000-00002A6E0000}"/>
    <cellStyle name="Normal 3 3 2 2 8 2 2 2" xfId="28119" xr:uid="{00000000-0005-0000-0000-00002B6E0000}"/>
    <cellStyle name="Normal 3 3 2 2 8 2 3" xfId="28120" xr:uid="{00000000-0005-0000-0000-00002C6E0000}"/>
    <cellStyle name="Normal 3 3 2 2 8 3" xfId="28121" xr:uid="{00000000-0005-0000-0000-00002D6E0000}"/>
    <cellStyle name="Normal 3 3 2 2 8 3 2" xfId="28122" xr:uid="{00000000-0005-0000-0000-00002E6E0000}"/>
    <cellStyle name="Normal 3 3 2 2 8 3 2 2" xfId="28123" xr:uid="{00000000-0005-0000-0000-00002F6E0000}"/>
    <cellStyle name="Normal 3 3 2 2 8 3 3" xfId="28124" xr:uid="{00000000-0005-0000-0000-0000306E0000}"/>
    <cellStyle name="Normal 3 3 2 2 8 4" xfId="28125" xr:uid="{00000000-0005-0000-0000-0000316E0000}"/>
    <cellStyle name="Normal 3 3 2 2 8 4 2" xfId="28126" xr:uid="{00000000-0005-0000-0000-0000326E0000}"/>
    <cellStyle name="Normal 3 3 2 2 8 4 3" xfId="28127" xr:uid="{00000000-0005-0000-0000-0000336E0000}"/>
    <cellStyle name="Normal 3 3 2 2 8 5" xfId="28128" xr:uid="{00000000-0005-0000-0000-0000346E0000}"/>
    <cellStyle name="Normal 3 3 2 2 8 6" xfId="28129" xr:uid="{00000000-0005-0000-0000-0000356E0000}"/>
    <cellStyle name="Normal 3 3 2 2 8 7" xfId="28130" xr:uid="{00000000-0005-0000-0000-0000366E0000}"/>
    <cellStyle name="Normal 3 3 2 2 9" xfId="28131" xr:uid="{00000000-0005-0000-0000-0000376E0000}"/>
    <cellStyle name="Normal 3 3 2 2 9 2" xfId="28132" xr:uid="{00000000-0005-0000-0000-0000386E0000}"/>
    <cellStyle name="Normal 3 3 2 2 9 2 2" xfId="28133" xr:uid="{00000000-0005-0000-0000-0000396E0000}"/>
    <cellStyle name="Normal 3 3 2 2 9 2 3" xfId="28134" xr:uid="{00000000-0005-0000-0000-00003A6E0000}"/>
    <cellStyle name="Normal 3 3 2 2 9 3" xfId="28135" xr:uid="{00000000-0005-0000-0000-00003B6E0000}"/>
    <cellStyle name="Normal 3 3 2 2 9 3 2" xfId="28136" xr:uid="{00000000-0005-0000-0000-00003C6E0000}"/>
    <cellStyle name="Normal 3 3 2 2 9 3 3" xfId="28137" xr:uid="{00000000-0005-0000-0000-00003D6E0000}"/>
    <cellStyle name="Normal 3 3 2 2 9 4" xfId="28138" xr:uid="{00000000-0005-0000-0000-00003E6E0000}"/>
    <cellStyle name="Normal 3 3 2 2 9 4 2" xfId="28139" xr:uid="{00000000-0005-0000-0000-00003F6E0000}"/>
    <cellStyle name="Normal 3 3 2 2 9 5" xfId="28140" xr:uid="{00000000-0005-0000-0000-0000406E0000}"/>
    <cellStyle name="Normal 3 3 2 2 9 6" xfId="28141" xr:uid="{00000000-0005-0000-0000-0000416E0000}"/>
    <cellStyle name="Normal 3 3 2 2 9 7" xfId="28142" xr:uid="{00000000-0005-0000-0000-0000426E0000}"/>
    <cellStyle name="Normal 3 3 2 3" xfId="28143" xr:uid="{00000000-0005-0000-0000-0000436E0000}"/>
    <cellStyle name="Normal 3 3 2 3 10" xfId="28144" xr:uid="{00000000-0005-0000-0000-0000446E0000}"/>
    <cellStyle name="Normal 3 3 2 3 10 2" xfId="28145" xr:uid="{00000000-0005-0000-0000-0000456E0000}"/>
    <cellStyle name="Normal 3 3 2 3 10 2 2" xfId="28146" xr:uid="{00000000-0005-0000-0000-0000466E0000}"/>
    <cellStyle name="Normal 3 3 2 3 10 3" xfId="28147" xr:uid="{00000000-0005-0000-0000-0000476E0000}"/>
    <cellStyle name="Normal 3 3 2 3 11" xfId="28148" xr:uid="{00000000-0005-0000-0000-0000486E0000}"/>
    <cellStyle name="Normal 3 3 2 3 11 2" xfId="28149" xr:uid="{00000000-0005-0000-0000-0000496E0000}"/>
    <cellStyle name="Normal 3 3 2 3 11 3" xfId="28150" xr:uid="{00000000-0005-0000-0000-00004A6E0000}"/>
    <cellStyle name="Normal 3 3 2 3 12" xfId="28151" xr:uid="{00000000-0005-0000-0000-00004B6E0000}"/>
    <cellStyle name="Normal 3 3 2 3 13" xfId="28152" xr:uid="{00000000-0005-0000-0000-00004C6E0000}"/>
    <cellStyle name="Normal 3 3 2 3 14" xfId="28153" xr:uid="{00000000-0005-0000-0000-00004D6E0000}"/>
    <cellStyle name="Normal 3 3 2 3 2" xfId="28154" xr:uid="{00000000-0005-0000-0000-00004E6E0000}"/>
    <cellStyle name="Normal 3 3 2 3 2 10" xfId="28155" xr:uid="{00000000-0005-0000-0000-00004F6E0000}"/>
    <cellStyle name="Normal 3 3 2 3 2 11" xfId="28156" xr:uid="{00000000-0005-0000-0000-0000506E0000}"/>
    <cellStyle name="Normal 3 3 2 3 2 12" xfId="28157" xr:uid="{00000000-0005-0000-0000-0000516E0000}"/>
    <cellStyle name="Normal 3 3 2 3 2 2" xfId="28158" xr:uid="{00000000-0005-0000-0000-0000526E0000}"/>
    <cellStyle name="Normal 3 3 2 3 2 2 2" xfId="28159" xr:uid="{00000000-0005-0000-0000-0000536E0000}"/>
    <cellStyle name="Normal 3 3 2 3 2 2 2 2" xfId="28160" xr:uid="{00000000-0005-0000-0000-0000546E0000}"/>
    <cellStyle name="Normal 3 3 2 3 2 2 2 2 2" xfId="28161" xr:uid="{00000000-0005-0000-0000-0000556E0000}"/>
    <cellStyle name="Normal 3 3 2 3 2 2 2 2 3" xfId="28162" xr:uid="{00000000-0005-0000-0000-0000566E0000}"/>
    <cellStyle name="Normal 3 3 2 3 2 2 2 2 4" xfId="28163" xr:uid="{00000000-0005-0000-0000-0000576E0000}"/>
    <cellStyle name="Normal 3 3 2 3 2 2 2 3" xfId="28164" xr:uid="{00000000-0005-0000-0000-0000586E0000}"/>
    <cellStyle name="Normal 3 3 2 3 2 2 2 3 2" xfId="28165" xr:uid="{00000000-0005-0000-0000-0000596E0000}"/>
    <cellStyle name="Normal 3 3 2 3 2 2 2 4" xfId="28166" xr:uid="{00000000-0005-0000-0000-00005A6E0000}"/>
    <cellStyle name="Normal 3 3 2 3 2 2 2 4 2" xfId="28167" xr:uid="{00000000-0005-0000-0000-00005B6E0000}"/>
    <cellStyle name="Normal 3 3 2 3 2 2 2 5" xfId="28168" xr:uid="{00000000-0005-0000-0000-00005C6E0000}"/>
    <cellStyle name="Normal 3 3 2 3 2 2 2 6" xfId="28169" xr:uid="{00000000-0005-0000-0000-00005D6E0000}"/>
    <cellStyle name="Normal 3 3 2 3 2 2 3" xfId="28170" xr:uid="{00000000-0005-0000-0000-00005E6E0000}"/>
    <cellStyle name="Normal 3 3 2 3 2 2 3 2" xfId="28171" xr:uid="{00000000-0005-0000-0000-00005F6E0000}"/>
    <cellStyle name="Normal 3 3 2 3 2 2 3 2 2" xfId="28172" xr:uid="{00000000-0005-0000-0000-0000606E0000}"/>
    <cellStyle name="Normal 3 3 2 3 2 2 3 2 3" xfId="28173" xr:uid="{00000000-0005-0000-0000-0000616E0000}"/>
    <cellStyle name="Normal 3 3 2 3 2 2 3 3" xfId="28174" xr:uid="{00000000-0005-0000-0000-0000626E0000}"/>
    <cellStyle name="Normal 3 3 2 3 2 2 3 3 2" xfId="28175" xr:uid="{00000000-0005-0000-0000-0000636E0000}"/>
    <cellStyle name="Normal 3 3 2 3 2 2 3 4" xfId="28176" xr:uid="{00000000-0005-0000-0000-0000646E0000}"/>
    <cellStyle name="Normal 3 3 2 3 2 2 3 5" xfId="28177" xr:uid="{00000000-0005-0000-0000-0000656E0000}"/>
    <cellStyle name="Normal 3 3 2 3 2 2 4" xfId="28178" xr:uid="{00000000-0005-0000-0000-0000666E0000}"/>
    <cellStyle name="Normal 3 3 2 3 2 2 4 2" xfId="28179" xr:uid="{00000000-0005-0000-0000-0000676E0000}"/>
    <cellStyle name="Normal 3 3 2 3 2 2 4 2 2" xfId="28180" xr:uid="{00000000-0005-0000-0000-0000686E0000}"/>
    <cellStyle name="Normal 3 3 2 3 2 2 4 3" xfId="28181" xr:uid="{00000000-0005-0000-0000-0000696E0000}"/>
    <cellStyle name="Normal 3 3 2 3 2 2 4 4" xfId="28182" xr:uid="{00000000-0005-0000-0000-00006A6E0000}"/>
    <cellStyle name="Normal 3 3 2 3 2 2 5" xfId="28183" xr:uid="{00000000-0005-0000-0000-00006B6E0000}"/>
    <cellStyle name="Normal 3 3 2 3 2 2 5 2" xfId="28184" xr:uid="{00000000-0005-0000-0000-00006C6E0000}"/>
    <cellStyle name="Normal 3 3 2 3 2 2 5 3" xfId="28185" xr:uid="{00000000-0005-0000-0000-00006D6E0000}"/>
    <cellStyle name="Normal 3 3 2 3 2 2 6" xfId="28186" xr:uid="{00000000-0005-0000-0000-00006E6E0000}"/>
    <cellStyle name="Normal 3 3 2 3 2 2 6 2" xfId="28187" xr:uid="{00000000-0005-0000-0000-00006F6E0000}"/>
    <cellStyle name="Normal 3 3 2 3 2 2 6 3" xfId="28188" xr:uid="{00000000-0005-0000-0000-0000706E0000}"/>
    <cellStyle name="Normal 3 3 2 3 2 2 7" xfId="28189" xr:uid="{00000000-0005-0000-0000-0000716E0000}"/>
    <cellStyle name="Normal 3 3 2 3 2 2 8" xfId="28190" xr:uid="{00000000-0005-0000-0000-0000726E0000}"/>
    <cellStyle name="Normal 3 3 2 3 2 3" xfId="28191" xr:uid="{00000000-0005-0000-0000-0000736E0000}"/>
    <cellStyle name="Normal 3 3 2 3 2 3 2" xfId="28192" xr:uid="{00000000-0005-0000-0000-0000746E0000}"/>
    <cellStyle name="Normal 3 3 2 3 2 3 2 2" xfId="28193" xr:uid="{00000000-0005-0000-0000-0000756E0000}"/>
    <cellStyle name="Normal 3 3 2 3 2 3 2 2 2" xfId="28194" xr:uid="{00000000-0005-0000-0000-0000766E0000}"/>
    <cellStyle name="Normal 3 3 2 3 2 3 2 3" xfId="28195" xr:uid="{00000000-0005-0000-0000-0000776E0000}"/>
    <cellStyle name="Normal 3 3 2 3 2 3 2 4" xfId="28196" xr:uid="{00000000-0005-0000-0000-0000786E0000}"/>
    <cellStyle name="Normal 3 3 2 3 2 3 3" xfId="28197" xr:uid="{00000000-0005-0000-0000-0000796E0000}"/>
    <cellStyle name="Normal 3 3 2 3 2 3 3 2" xfId="28198" xr:uid="{00000000-0005-0000-0000-00007A6E0000}"/>
    <cellStyle name="Normal 3 3 2 3 2 3 3 2 2" xfId="28199" xr:uid="{00000000-0005-0000-0000-00007B6E0000}"/>
    <cellStyle name="Normal 3 3 2 3 2 3 3 3" xfId="28200" xr:uid="{00000000-0005-0000-0000-00007C6E0000}"/>
    <cellStyle name="Normal 3 3 2 3 2 3 4" xfId="28201" xr:uid="{00000000-0005-0000-0000-00007D6E0000}"/>
    <cellStyle name="Normal 3 3 2 3 2 3 4 2" xfId="28202" xr:uid="{00000000-0005-0000-0000-00007E6E0000}"/>
    <cellStyle name="Normal 3 3 2 3 2 3 4 2 2" xfId="28203" xr:uid="{00000000-0005-0000-0000-00007F6E0000}"/>
    <cellStyle name="Normal 3 3 2 3 2 3 4 3" xfId="28204" xr:uid="{00000000-0005-0000-0000-0000806E0000}"/>
    <cellStyle name="Normal 3 3 2 3 2 3 5" xfId="28205" xr:uid="{00000000-0005-0000-0000-0000816E0000}"/>
    <cellStyle name="Normal 3 3 2 3 2 3 5 2" xfId="28206" xr:uid="{00000000-0005-0000-0000-0000826E0000}"/>
    <cellStyle name="Normal 3 3 2 3 2 3 6" xfId="28207" xr:uid="{00000000-0005-0000-0000-0000836E0000}"/>
    <cellStyle name="Normal 3 3 2 3 2 3 7" xfId="28208" xr:uid="{00000000-0005-0000-0000-0000846E0000}"/>
    <cellStyle name="Normal 3 3 2 3 2 4" xfId="28209" xr:uid="{00000000-0005-0000-0000-0000856E0000}"/>
    <cellStyle name="Normal 3 3 2 3 2 4 2" xfId="28210" xr:uid="{00000000-0005-0000-0000-0000866E0000}"/>
    <cellStyle name="Normal 3 3 2 3 2 4 2 2" xfId="28211" xr:uid="{00000000-0005-0000-0000-0000876E0000}"/>
    <cellStyle name="Normal 3 3 2 3 2 4 2 2 2" xfId="28212" xr:uid="{00000000-0005-0000-0000-0000886E0000}"/>
    <cellStyle name="Normal 3 3 2 3 2 4 2 3" xfId="28213" xr:uid="{00000000-0005-0000-0000-0000896E0000}"/>
    <cellStyle name="Normal 3 3 2 3 2 4 3" xfId="28214" xr:uid="{00000000-0005-0000-0000-00008A6E0000}"/>
    <cellStyle name="Normal 3 3 2 3 2 4 3 2" xfId="28215" xr:uid="{00000000-0005-0000-0000-00008B6E0000}"/>
    <cellStyle name="Normal 3 3 2 3 2 4 3 2 2" xfId="28216" xr:uid="{00000000-0005-0000-0000-00008C6E0000}"/>
    <cellStyle name="Normal 3 3 2 3 2 4 3 3" xfId="28217" xr:uid="{00000000-0005-0000-0000-00008D6E0000}"/>
    <cellStyle name="Normal 3 3 2 3 2 4 4" xfId="28218" xr:uid="{00000000-0005-0000-0000-00008E6E0000}"/>
    <cellStyle name="Normal 3 3 2 3 2 4 4 2" xfId="28219" xr:uid="{00000000-0005-0000-0000-00008F6E0000}"/>
    <cellStyle name="Normal 3 3 2 3 2 4 4 3" xfId="28220" xr:uid="{00000000-0005-0000-0000-0000906E0000}"/>
    <cellStyle name="Normal 3 3 2 3 2 4 5" xfId="28221" xr:uid="{00000000-0005-0000-0000-0000916E0000}"/>
    <cellStyle name="Normal 3 3 2 3 2 4 6" xfId="28222" xr:uid="{00000000-0005-0000-0000-0000926E0000}"/>
    <cellStyle name="Normal 3 3 2 3 2 4 7" xfId="28223" xr:uid="{00000000-0005-0000-0000-0000936E0000}"/>
    <cellStyle name="Normal 3 3 2 3 2 5" xfId="28224" xr:uid="{00000000-0005-0000-0000-0000946E0000}"/>
    <cellStyle name="Normal 3 3 2 3 2 5 2" xfId="28225" xr:uid="{00000000-0005-0000-0000-0000956E0000}"/>
    <cellStyle name="Normal 3 3 2 3 2 5 2 2" xfId="28226" xr:uid="{00000000-0005-0000-0000-0000966E0000}"/>
    <cellStyle name="Normal 3 3 2 3 2 5 2 3" xfId="28227" xr:uid="{00000000-0005-0000-0000-0000976E0000}"/>
    <cellStyle name="Normal 3 3 2 3 2 5 3" xfId="28228" xr:uid="{00000000-0005-0000-0000-0000986E0000}"/>
    <cellStyle name="Normal 3 3 2 3 2 5 3 2" xfId="28229" xr:uid="{00000000-0005-0000-0000-0000996E0000}"/>
    <cellStyle name="Normal 3 3 2 3 2 5 3 3" xfId="28230" xr:uid="{00000000-0005-0000-0000-00009A6E0000}"/>
    <cellStyle name="Normal 3 3 2 3 2 5 4" xfId="28231" xr:uid="{00000000-0005-0000-0000-00009B6E0000}"/>
    <cellStyle name="Normal 3 3 2 3 2 5 4 2" xfId="28232" xr:uid="{00000000-0005-0000-0000-00009C6E0000}"/>
    <cellStyle name="Normal 3 3 2 3 2 5 5" xfId="28233" xr:uid="{00000000-0005-0000-0000-00009D6E0000}"/>
    <cellStyle name="Normal 3 3 2 3 2 5 6" xfId="28234" xr:uid="{00000000-0005-0000-0000-00009E6E0000}"/>
    <cellStyle name="Normal 3 3 2 3 2 5 7" xfId="28235" xr:uid="{00000000-0005-0000-0000-00009F6E0000}"/>
    <cellStyle name="Normal 3 3 2 3 2 6" xfId="28236" xr:uid="{00000000-0005-0000-0000-0000A06E0000}"/>
    <cellStyle name="Normal 3 3 2 3 2 6 2" xfId="28237" xr:uid="{00000000-0005-0000-0000-0000A16E0000}"/>
    <cellStyle name="Normal 3 3 2 3 2 6 2 2" xfId="28238" xr:uid="{00000000-0005-0000-0000-0000A26E0000}"/>
    <cellStyle name="Normal 3 3 2 3 2 6 2 3" xfId="28239" xr:uid="{00000000-0005-0000-0000-0000A36E0000}"/>
    <cellStyle name="Normal 3 3 2 3 2 6 3" xfId="28240" xr:uid="{00000000-0005-0000-0000-0000A46E0000}"/>
    <cellStyle name="Normal 3 3 2 3 2 6 3 2" xfId="28241" xr:uid="{00000000-0005-0000-0000-0000A56E0000}"/>
    <cellStyle name="Normal 3 3 2 3 2 6 4" xfId="28242" xr:uid="{00000000-0005-0000-0000-0000A66E0000}"/>
    <cellStyle name="Normal 3 3 2 3 2 6 5" xfId="28243" xr:uid="{00000000-0005-0000-0000-0000A76E0000}"/>
    <cellStyle name="Normal 3 3 2 3 2 6 6" xfId="28244" xr:uid="{00000000-0005-0000-0000-0000A86E0000}"/>
    <cellStyle name="Normal 3 3 2 3 2 7" xfId="28245" xr:uid="{00000000-0005-0000-0000-0000A96E0000}"/>
    <cellStyle name="Normal 3 3 2 3 2 7 2" xfId="28246" xr:uid="{00000000-0005-0000-0000-0000AA6E0000}"/>
    <cellStyle name="Normal 3 3 2 3 2 7 2 2" xfId="28247" xr:uid="{00000000-0005-0000-0000-0000AB6E0000}"/>
    <cellStyle name="Normal 3 3 2 3 2 7 3" xfId="28248" xr:uid="{00000000-0005-0000-0000-0000AC6E0000}"/>
    <cellStyle name="Normal 3 3 2 3 2 8" xfId="28249" xr:uid="{00000000-0005-0000-0000-0000AD6E0000}"/>
    <cellStyle name="Normal 3 3 2 3 2 8 2" xfId="28250" xr:uid="{00000000-0005-0000-0000-0000AE6E0000}"/>
    <cellStyle name="Normal 3 3 2 3 2 8 3" xfId="28251" xr:uid="{00000000-0005-0000-0000-0000AF6E0000}"/>
    <cellStyle name="Normal 3 3 2 3 2 9" xfId="28252" xr:uid="{00000000-0005-0000-0000-0000B06E0000}"/>
    <cellStyle name="Normal 3 3 2 3 2 9 2" xfId="28253" xr:uid="{00000000-0005-0000-0000-0000B16E0000}"/>
    <cellStyle name="Normal 3 3 2 3 3" xfId="28254" xr:uid="{00000000-0005-0000-0000-0000B26E0000}"/>
    <cellStyle name="Normal 3 3 2 3 3 10" xfId="28255" xr:uid="{00000000-0005-0000-0000-0000B36E0000}"/>
    <cellStyle name="Normal 3 3 2 3 3 11" xfId="28256" xr:uid="{00000000-0005-0000-0000-0000B46E0000}"/>
    <cellStyle name="Normal 3 3 2 3 3 2" xfId="28257" xr:uid="{00000000-0005-0000-0000-0000B56E0000}"/>
    <cellStyle name="Normal 3 3 2 3 3 2 2" xfId="28258" xr:uid="{00000000-0005-0000-0000-0000B66E0000}"/>
    <cellStyle name="Normal 3 3 2 3 3 2 2 2" xfId="28259" xr:uid="{00000000-0005-0000-0000-0000B76E0000}"/>
    <cellStyle name="Normal 3 3 2 3 3 2 2 2 2" xfId="28260" xr:uid="{00000000-0005-0000-0000-0000B86E0000}"/>
    <cellStyle name="Normal 3 3 2 3 3 2 2 3" xfId="28261" xr:uid="{00000000-0005-0000-0000-0000B96E0000}"/>
    <cellStyle name="Normal 3 3 2 3 3 2 2 4" xfId="28262" xr:uid="{00000000-0005-0000-0000-0000BA6E0000}"/>
    <cellStyle name="Normal 3 3 2 3 3 2 3" xfId="28263" xr:uid="{00000000-0005-0000-0000-0000BB6E0000}"/>
    <cellStyle name="Normal 3 3 2 3 3 2 3 2" xfId="28264" xr:uid="{00000000-0005-0000-0000-0000BC6E0000}"/>
    <cellStyle name="Normal 3 3 2 3 3 2 3 2 2" xfId="28265" xr:uid="{00000000-0005-0000-0000-0000BD6E0000}"/>
    <cellStyle name="Normal 3 3 2 3 3 2 3 3" xfId="28266" xr:uid="{00000000-0005-0000-0000-0000BE6E0000}"/>
    <cellStyle name="Normal 3 3 2 3 3 2 4" xfId="28267" xr:uid="{00000000-0005-0000-0000-0000BF6E0000}"/>
    <cellStyle name="Normal 3 3 2 3 3 2 4 2" xfId="28268" xr:uid="{00000000-0005-0000-0000-0000C06E0000}"/>
    <cellStyle name="Normal 3 3 2 3 3 2 4 2 2" xfId="28269" xr:uid="{00000000-0005-0000-0000-0000C16E0000}"/>
    <cellStyle name="Normal 3 3 2 3 3 2 4 3" xfId="28270" xr:uid="{00000000-0005-0000-0000-0000C26E0000}"/>
    <cellStyle name="Normal 3 3 2 3 3 2 5" xfId="28271" xr:uid="{00000000-0005-0000-0000-0000C36E0000}"/>
    <cellStyle name="Normal 3 3 2 3 3 2 5 2" xfId="28272" xr:uid="{00000000-0005-0000-0000-0000C46E0000}"/>
    <cellStyle name="Normal 3 3 2 3 3 2 6" xfId="28273" xr:uid="{00000000-0005-0000-0000-0000C56E0000}"/>
    <cellStyle name="Normal 3 3 2 3 3 2 7" xfId="28274" xr:uid="{00000000-0005-0000-0000-0000C66E0000}"/>
    <cellStyle name="Normal 3 3 2 3 3 3" xfId="28275" xr:uid="{00000000-0005-0000-0000-0000C76E0000}"/>
    <cellStyle name="Normal 3 3 2 3 3 3 2" xfId="28276" xr:uid="{00000000-0005-0000-0000-0000C86E0000}"/>
    <cellStyle name="Normal 3 3 2 3 3 3 2 2" xfId="28277" xr:uid="{00000000-0005-0000-0000-0000C96E0000}"/>
    <cellStyle name="Normal 3 3 2 3 3 3 2 2 2" xfId="28278" xr:uid="{00000000-0005-0000-0000-0000CA6E0000}"/>
    <cellStyle name="Normal 3 3 2 3 3 3 2 3" xfId="28279" xr:uid="{00000000-0005-0000-0000-0000CB6E0000}"/>
    <cellStyle name="Normal 3 3 2 3 3 3 3" xfId="28280" xr:uid="{00000000-0005-0000-0000-0000CC6E0000}"/>
    <cellStyle name="Normal 3 3 2 3 3 3 3 2" xfId="28281" xr:uid="{00000000-0005-0000-0000-0000CD6E0000}"/>
    <cellStyle name="Normal 3 3 2 3 3 3 3 2 2" xfId="28282" xr:uid="{00000000-0005-0000-0000-0000CE6E0000}"/>
    <cellStyle name="Normal 3 3 2 3 3 3 3 3" xfId="28283" xr:uid="{00000000-0005-0000-0000-0000CF6E0000}"/>
    <cellStyle name="Normal 3 3 2 3 3 3 4" xfId="28284" xr:uid="{00000000-0005-0000-0000-0000D06E0000}"/>
    <cellStyle name="Normal 3 3 2 3 3 3 4 2" xfId="28285" xr:uid="{00000000-0005-0000-0000-0000D16E0000}"/>
    <cellStyle name="Normal 3 3 2 3 3 3 4 3" xfId="28286" xr:uid="{00000000-0005-0000-0000-0000D26E0000}"/>
    <cellStyle name="Normal 3 3 2 3 3 3 5" xfId="28287" xr:uid="{00000000-0005-0000-0000-0000D36E0000}"/>
    <cellStyle name="Normal 3 3 2 3 3 3 6" xfId="28288" xr:uid="{00000000-0005-0000-0000-0000D46E0000}"/>
    <cellStyle name="Normal 3 3 2 3 3 3 7" xfId="28289" xr:uid="{00000000-0005-0000-0000-0000D56E0000}"/>
    <cellStyle name="Normal 3 3 2 3 3 4" xfId="28290" xr:uid="{00000000-0005-0000-0000-0000D66E0000}"/>
    <cellStyle name="Normal 3 3 2 3 3 4 2" xfId="28291" xr:uid="{00000000-0005-0000-0000-0000D76E0000}"/>
    <cellStyle name="Normal 3 3 2 3 3 4 2 2" xfId="28292" xr:uid="{00000000-0005-0000-0000-0000D86E0000}"/>
    <cellStyle name="Normal 3 3 2 3 3 4 2 3" xfId="28293" xr:uid="{00000000-0005-0000-0000-0000D96E0000}"/>
    <cellStyle name="Normal 3 3 2 3 3 4 3" xfId="28294" xr:uid="{00000000-0005-0000-0000-0000DA6E0000}"/>
    <cellStyle name="Normal 3 3 2 3 3 4 3 2" xfId="28295" xr:uid="{00000000-0005-0000-0000-0000DB6E0000}"/>
    <cellStyle name="Normal 3 3 2 3 3 4 3 3" xfId="28296" xr:uid="{00000000-0005-0000-0000-0000DC6E0000}"/>
    <cellStyle name="Normal 3 3 2 3 3 4 4" xfId="28297" xr:uid="{00000000-0005-0000-0000-0000DD6E0000}"/>
    <cellStyle name="Normal 3 3 2 3 3 4 4 2" xfId="28298" xr:uid="{00000000-0005-0000-0000-0000DE6E0000}"/>
    <cellStyle name="Normal 3 3 2 3 3 4 5" xfId="28299" xr:uid="{00000000-0005-0000-0000-0000DF6E0000}"/>
    <cellStyle name="Normal 3 3 2 3 3 4 6" xfId="28300" xr:uid="{00000000-0005-0000-0000-0000E06E0000}"/>
    <cellStyle name="Normal 3 3 2 3 3 4 7" xfId="28301" xr:uid="{00000000-0005-0000-0000-0000E16E0000}"/>
    <cellStyle name="Normal 3 3 2 3 3 5" xfId="28302" xr:uid="{00000000-0005-0000-0000-0000E26E0000}"/>
    <cellStyle name="Normal 3 3 2 3 3 5 2" xfId="28303" xr:uid="{00000000-0005-0000-0000-0000E36E0000}"/>
    <cellStyle name="Normal 3 3 2 3 3 5 2 2" xfId="28304" xr:uid="{00000000-0005-0000-0000-0000E46E0000}"/>
    <cellStyle name="Normal 3 3 2 3 3 5 2 3" xfId="28305" xr:uid="{00000000-0005-0000-0000-0000E56E0000}"/>
    <cellStyle name="Normal 3 3 2 3 3 5 3" xfId="28306" xr:uid="{00000000-0005-0000-0000-0000E66E0000}"/>
    <cellStyle name="Normal 3 3 2 3 3 5 3 2" xfId="28307" xr:uid="{00000000-0005-0000-0000-0000E76E0000}"/>
    <cellStyle name="Normal 3 3 2 3 3 5 4" xfId="28308" xr:uid="{00000000-0005-0000-0000-0000E86E0000}"/>
    <cellStyle name="Normal 3 3 2 3 3 5 5" xfId="28309" xr:uid="{00000000-0005-0000-0000-0000E96E0000}"/>
    <cellStyle name="Normal 3 3 2 3 3 5 6" xfId="28310" xr:uid="{00000000-0005-0000-0000-0000EA6E0000}"/>
    <cellStyle name="Normal 3 3 2 3 3 6" xfId="28311" xr:uid="{00000000-0005-0000-0000-0000EB6E0000}"/>
    <cellStyle name="Normal 3 3 2 3 3 6 2" xfId="28312" xr:uid="{00000000-0005-0000-0000-0000EC6E0000}"/>
    <cellStyle name="Normal 3 3 2 3 3 6 2 2" xfId="28313" xr:uid="{00000000-0005-0000-0000-0000ED6E0000}"/>
    <cellStyle name="Normal 3 3 2 3 3 6 3" xfId="28314" xr:uid="{00000000-0005-0000-0000-0000EE6E0000}"/>
    <cellStyle name="Normal 3 3 2 3 3 7" xfId="28315" xr:uid="{00000000-0005-0000-0000-0000EF6E0000}"/>
    <cellStyle name="Normal 3 3 2 3 3 7 2" xfId="28316" xr:uid="{00000000-0005-0000-0000-0000F06E0000}"/>
    <cellStyle name="Normal 3 3 2 3 3 7 3" xfId="28317" xr:uid="{00000000-0005-0000-0000-0000F16E0000}"/>
    <cellStyle name="Normal 3 3 2 3 3 8" xfId="28318" xr:uid="{00000000-0005-0000-0000-0000F26E0000}"/>
    <cellStyle name="Normal 3 3 2 3 3 8 2" xfId="28319" xr:uid="{00000000-0005-0000-0000-0000F36E0000}"/>
    <cellStyle name="Normal 3 3 2 3 3 9" xfId="28320" xr:uid="{00000000-0005-0000-0000-0000F46E0000}"/>
    <cellStyle name="Normal 3 3 2 3 4" xfId="28321" xr:uid="{00000000-0005-0000-0000-0000F56E0000}"/>
    <cellStyle name="Normal 3 3 2 3 4 10" xfId="28322" xr:uid="{00000000-0005-0000-0000-0000F66E0000}"/>
    <cellStyle name="Normal 3 3 2 3 4 11" xfId="28323" xr:uid="{00000000-0005-0000-0000-0000F76E0000}"/>
    <cellStyle name="Normal 3 3 2 3 4 2" xfId="28324" xr:uid="{00000000-0005-0000-0000-0000F86E0000}"/>
    <cellStyle name="Normal 3 3 2 3 4 2 2" xfId="28325" xr:uid="{00000000-0005-0000-0000-0000F96E0000}"/>
    <cellStyle name="Normal 3 3 2 3 4 2 2 2" xfId="28326" xr:uid="{00000000-0005-0000-0000-0000FA6E0000}"/>
    <cellStyle name="Normal 3 3 2 3 4 2 2 2 2" xfId="28327" xr:uid="{00000000-0005-0000-0000-0000FB6E0000}"/>
    <cellStyle name="Normal 3 3 2 3 4 2 2 3" xfId="28328" xr:uid="{00000000-0005-0000-0000-0000FC6E0000}"/>
    <cellStyle name="Normal 3 3 2 3 4 2 2 4" xfId="28329" xr:uid="{00000000-0005-0000-0000-0000FD6E0000}"/>
    <cellStyle name="Normal 3 3 2 3 4 2 3" xfId="28330" xr:uid="{00000000-0005-0000-0000-0000FE6E0000}"/>
    <cellStyle name="Normal 3 3 2 3 4 2 3 2" xfId="28331" xr:uid="{00000000-0005-0000-0000-0000FF6E0000}"/>
    <cellStyle name="Normal 3 3 2 3 4 2 3 2 2" xfId="28332" xr:uid="{00000000-0005-0000-0000-0000006F0000}"/>
    <cellStyle name="Normal 3 3 2 3 4 2 3 3" xfId="28333" xr:uid="{00000000-0005-0000-0000-0000016F0000}"/>
    <cellStyle name="Normal 3 3 2 3 4 2 4" xfId="28334" xr:uid="{00000000-0005-0000-0000-0000026F0000}"/>
    <cellStyle name="Normal 3 3 2 3 4 2 4 2" xfId="28335" xr:uid="{00000000-0005-0000-0000-0000036F0000}"/>
    <cellStyle name="Normal 3 3 2 3 4 2 4 2 2" xfId="28336" xr:uid="{00000000-0005-0000-0000-0000046F0000}"/>
    <cellStyle name="Normal 3 3 2 3 4 2 4 3" xfId="28337" xr:uid="{00000000-0005-0000-0000-0000056F0000}"/>
    <cellStyle name="Normal 3 3 2 3 4 2 5" xfId="28338" xr:uid="{00000000-0005-0000-0000-0000066F0000}"/>
    <cellStyle name="Normal 3 3 2 3 4 2 5 2" xfId="28339" xr:uid="{00000000-0005-0000-0000-0000076F0000}"/>
    <cellStyle name="Normal 3 3 2 3 4 2 6" xfId="28340" xr:uid="{00000000-0005-0000-0000-0000086F0000}"/>
    <cellStyle name="Normal 3 3 2 3 4 2 7" xfId="28341" xr:uid="{00000000-0005-0000-0000-0000096F0000}"/>
    <cellStyle name="Normal 3 3 2 3 4 3" xfId="28342" xr:uid="{00000000-0005-0000-0000-00000A6F0000}"/>
    <cellStyle name="Normal 3 3 2 3 4 3 2" xfId="28343" xr:uid="{00000000-0005-0000-0000-00000B6F0000}"/>
    <cellStyle name="Normal 3 3 2 3 4 3 2 2" xfId="28344" xr:uid="{00000000-0005-0000-0000-00000C6F0000}"/>
    <cellStyle name="Normal 3 3 2 3 4 3 2 2 2" xfId="28345" xr:uid="{00000000-0005-0000-0000-00000D6F0000}"/>
    <cellStyle name="Normal 3 3 2 3 4 3 2 3" xfId="28346" xr:uid="{00000000-0005-0000-0000-00000E6F0000}"/>
    <cellStyle name="Normal 3 3 2 3 4 3 3" xfId="28347" xr:uid="{00000000-0005-0000-0000-00000F6F0000}"/>
    <cellStyle name="Normal 3 3 2 3 4 3 3 2" xfId="28348" xr:uid="{00000000-0005-0000-0000-0000106F0000}"/>
    <cellStyle name="Normal 3 3 2 3 4 3 3 2 2" xfId="28349" xr:uid="{00000000-0005-0000-0000-0000116F0000}"/>
    <cellStyle name="Normal 3 3 2 3 4 3 3 3" xfId="28350" xr:uid="{00000000-0005-0000-0000-0000126F0000}"/>
    <cellStyle name="Normal 3 3 2 3 4 3 4" xfId="28351" xr:uid="{00000000-0005-0000-0000-0000136F0000}"/>
    <cellStyle name="Normal 3 3 2 3 4 3 4 2" xfId="28352" xr:uid="{00000000-0005-0000-0000-0000146F0000}"/>
    <cellStyle name="Normal 3 3 2 3 4 3 4 3" xfId="28353" xr:uid="{00000000-0005-0000-0000-0000156F0000}"/>
    <cellStyle name="Normal 3 3 2 3 4 3 5" xfId="28354" xr:uid="{00000000-0005-0000-0000-0000166F0000}"/>
    <cellStyle name="Normal 3 3 2 3 4 3 6" xfId="28355" xr:uid="{00000000-0005-0000-0000-0000176F0000}"/>
    <cellStyle name="Normal 3 3 2 3 4 3 7" xfId="28356" xr:uid="{00000000-0005-0000-0000-0000186F0000}"/>
    <cellStyle name="Normal 3 3 2 3 4 4" xfId="28357" xr:uid="{00000000-0005-0000-0000-0000196F0000}"/>
    <cellStyle name="Normal 3 3 2 3 4 4 2" xfId="28358" xr:uid="{00000000-0005-0000-0000-00001A6F0000}"/>
    <cellStyle name="Normal 3 3 2 3 4 4 2 2" xfId="28359" xr:uid="{00000000-0005-0000-0000-00001B6F0000}"/>
    <cellStyle name="Normal 3 3 2 3 4 4 2 3" xfId="28360" xr:uid="{00000000-0005-0000-0000-00001C6F0000}"/>
    <cellStyle name="Normal 3 3 2 3 4 4 3" xfId="28361" xr:uid="{00000000-0005-0000-0000-00001D6F0000}"/>
    <cellStyle name="Normal 3 3 2 3 4 4 3 2" xfId="28362" xr:uid="{00000000-0005-0000-0000-00001E6F0000}"/>
    <cellStyle name="Normal 3 3 2 3 4 4 3 3" xfId="28363" xr:uid="{00000000-0005-0000-0000-00001F6F0000}"/>
    <cellStyle name="Normal 3 3 2 3 4 4 4" xfId="28364" xr:uid="{00000000-0005-0000-0000-0000206F0000}"/>
    <cellStyle name="Normal 3 3 2 3 4 4 4 2" xfId="28365" xr:uid="{00000000-0005-0000-0000-0000216F0000}"/>
    <cellStyle name="Normal 3 3 2 3 4 4 5" xfId="28366" xr:uid="{00000000-0005-0000-0000-0000226F0000}"/>
    <cellStyle name="Normal 3 3 2 3 4 4 6" xfId="28367" xr:uid="{00000000-0005-0000-0000-0000236F0000}"/>
    <cellStyle name="Normal 3 3 2 3 4 4 7" xfId="28368" xr:uid="{00000000-0005-0000-0000-0000246F0000}"/>
    <cellStyle name="Normal 3 3 2 3 4 5" xfId="28369" xr:uid="{00000000-0005-0000-0000-0000256F0000}"/>
    <cellStyle name="Normal 3 3 2 3 4 5 2" xfId="28370" xr:uid="{00000000-0005-0000-0000-0000266F0000}"/>
    <cellStyle name="Normal 3 3 2 3 4 5 2 2" xfId="28371" xr:uid="{00000000-0005-0000-0000-0000276F0000}"/>
    <cellStyle name="Normal 3 3 2 3 4 5 2 3" xfId="28372" xr:uid="{00000000-0005-0000-0000-0000286F0000}"/>
    <cellStyle name="Normal 3 3 2 3 4 5 3" xfId="28373" xr:uid="{00000000-0005-0000-0000-0000296F0000}"/>
    <cellStyle name="Normal 3 3 2 3 4 5 3 2" xfId="28374" xr:uid="{00000000-0005-0000-0000-00002A6F0000}"/>
    <cellStyle name="Normal 3 3 2 3 4 5 4" xfId="28375" xr:uid="{00000000-0005-0000-0000-00002B6F0000}"/>
    <cellStyle name="Normal 3 3 2 3 4 5 5" xfId="28376" xr:uid="{00000000-0005-0000-0000-00002C6F0000}"/>
    <cellStyle name="Normal 3 3 2 3 4 5 6" xfId="28377" xr:uid="{00000000-0005-0000-0000-00002D6F0000}"/>
    <cellStyle name="Normal 3 3 2 3 4 6" xfId="28378" xr:uid="{00000000-0005-0000-0000-00002E6F0000}"/>
    <cellStyle name="Normal 3 3 2 3 4 6 2" xfId="28379" xr:uid="{00000000-0005-0000-0000-00002F6F0000}"/>
    <cellStyle name="Normal 3 3 2 3 4 6 2 2" xfId="28380" xr:uid="{00000000-0005-0000-0000-0000306F0000}"/>
    <cellStyle name="Normal 3 3 2 3 4 6 3" xfId="28381" xr:uid="{00000000-0005-0000-0000-0000316F0000}"/>
    <cellStyle name="Normal 3 3 2 3 4 7" xfId="28382" xr:uid="{00000000-0005-0000-0000-0000326F0000}"/>
    <cellStyle name="Normal 3 3 2 3 4 7 2" xfId="28383" xr:uid="{00000000-0005-0000-0000-0000336F0000}"/>
    <cellStyle name="Normal 3 3 2 3 4 7 3" xfId="28384" xr:uid="{00000000-0005-0000-0000-0000346F0000}"/>
    <cellStyle name="Normal 3 3 2 3 4 8" xfId="28385" xr:uid="{00000000-0005-0000-0000-0000356F0000}"/>
    <cellStyle name="Normal 3 3 2 3 4 8 2" xfId="28386" xr:uid="{00000000-0005-0000-0000-0000366F0000}"/>
    <cellStyle name="Normal 3 3 2 3 4 9" xfId="28387" xr:uid="{00000000-0005-0000-0000-0000376F0000}"/>
    <cellStyle name="Normal 3 3 2 3 5" xfId="28388" xr:uid="{00000000-0005-0000-0000-0000386F0000}"/>
    <cellStyle name="Normal 3 3 2 3 5 2" xfId="28389" xr:uid="{00000000-0005-0000-0000-0000396F0000}"/>
    <cellStyle name="Normal 3 3 2 3 5 2 2" xfId="28390" xr:uid="{00000000-0005-0000-0000-00003A6F0000}"/>
    <cellStyle name="Normal 3 3 2 3 5 2 2 2" xfId="28391" xr:uid="{00000000-0005-0000-0000-00003B6F0000}"/>
    <cellStyle name="Normal 3 3 2 3 5 2 2 3" xfId="28392" xr:uid="{00000000-0005-0000-0000-00003C6F0000}"/>
    <cellStyle name="Normal 3 3 2 3 5 2 3" xfId="28393" xr:uid="{00000000-0005-0000-0000-00003D6F0000}"/>
    <cellStyle name="Normal 3 3 2 3 5 2 3 2" xfId="28394" xr:uid="{00000000-0005-0000-0000-00003E6F0000}"/>
    <cellStyle name="Normal 3 3 2 3 5 2 4" xfId="28395" xr:uid="{00000000-0005-0000-0000-00003F6F0000}"/>
    <cellStyle name="Normal 3 3 2 3 5 2 5" xfId="28396" xr:uid="{00000000-0005-0000-0000-0000406F0000}"/>
    <cellStyle name="Normal 3 3 2 3 5 3" xfId="28397" xr:uid="{00000000-0005-0000-0000-0000416F0000}"/>
    <cellStyle name="Normal 3 3 2 3 5 3 2" xfId="28398" xr:uid="{00000000-0005-0000-0000-0000426F0000}"/>
    <cellStyle name="Normal 3 3 2 3 5 3 2 2" xfId="28399" xr:uid="{00000000-0005-0000-0000-0000436F0000}"/>
    <cellStyle name="Normal 3 3 2 3 5 3 3" xfId="28400" xr:uid="{00000000-0005-0000-0000-0000446F0000}"/>
    <cellStyle name="Normal 3 3 2 3 5 3 4" xfId="28401" xr:uid="{00000000-0005-0000-0000-0000456F0000}"/>
    <cellStyle name="Normal 3 3 2 3 5 4" xfId="28402" xr:uid="{00000000-0005-0000-0000-0000466F0000}"/>
    <cellStyle name="Normal 3 3 2 3 5 4 2" xfId="28403" xr:uid="{00000000-0005-0000-0000-0000476F0000}"/>
    <cellStyle name="Normal 3 3 2 3 5 4 2 2" xfId="28404" xr:uid="{00000000-0005-0000-0000-0000486F0000}"/>
    <cellStyle name="Normal 3 3 2 3 5 4 3" xfId="28405" xr:uid="{00000000-0005-0000-0000-0000496F0000}"/>
    <cellStyle name="Normal 3 3 2 3 5 5" xfId="28406" xr:uid="{00000000-0005-0000-0000-00004A6F0000}"/>
    <cellStyle name="Normal 3 3 2 3 5 5 2" xfId="28407" xr:uid="{00000000-0005-0000-0000-00004B6F0000}"/>
    <cellStyle name="Normal 3 3 2 3 5 5 3" xfId="28408" xr:uid="{00000000-0005-0000-0000-00004C6F0000}"/>
    <cellStyle name="Normal 3 3 2 3 5 6" xfId="28409" xr:uid="{00000000-0005-0000-0000-00004D6F0000}"/>
    <cellStyle name="Normal 3 3 2 3 5 6 2" xfId="28410" xr:uid="{00000000-0005-0000-0000-00004E6F0000}"/>
    <cellStyle name="Normal 3 3 2 3 5 7" xfId="28411" xr:uid="{00000000-0005-0000-0000-00004F6F0000}"/>
    <cellStyle name="Normal 3 3 2 3 6" xfId="28412" xr:uid="{00000000-0005-0000-0000-0000506F0000}"/>
    <cellStyle name="Normal 3 3 2 3 6 2" xfId="28413" xr:uid="{00000000-0005-0000-0000-0000516F0000}"/>
    <cellStyle name="Normal 3 3 2 3 6 2 2" xfId="28414" xr:uid="{00000000-0005-0000-0000-0000526F0000}"/>
    <cellStyle name="Normal 3 3 2 3 6 2 2 2" xfId="28415" xr:uid="{00000000-0005-0000-0000-0000536F0000}"/>
    <cellStyle name="Normal 3 3 2 3 6 2 3" xfId="28416" xr:uid="{00000000-0005-0000-0000-0000546F0000}"/>
    <cellStyle name="Normal 3 3 2 3 6 3" xfId="28417" xr:uid="{00000000-0005-0000-0000-0000556F0000}"/>
    <cellStyle name="Normal 3 3 2 3 6 3 2" xfId="28418" xr:uid="{00000000-0005-0000-0000-0000566F0000}"/>
    <cellStyle name="Normal 3 3 2 3 6 3 2 2" xfId="28419" xr:uid="{00000000-0005-0000-0000-0000576F0000}"/>
    <cellStyle name="Normal 3 3 2 3 6 3 3" xfId="28420" xr:uid="{00000000-0005-0000-0000-0000586F0000}"/>
    <cellStyle name="Normal 3 3 2 3 6 4" xfId="28421" xr:uid="{00000000-0005-0000-0000-0000596F0000}"/>
    <cellStyle name="Normal 3 3 2 3 6 4 2" xfId="28422" xr:uid="{00000000-0005-0000-0000-00005A6F0000}"/>
    <cellStyle name="Normal 3 3 2 3 6 4 3" xfId="28423" xr:uid="{00000000-0005-0000-0000-00005B6F0000}"/>
    <cellStyle name="Normal 3 3 2 3 6 5" xfId="28424" xr:uid="{00000000-0005-0000-0000-00005C6F0000}"/>
    <cellStyle name="Normal 3 3 2 3 6 6" xfId="28425" xr:uid="{00000000-0005-0000-0000-00005D6F0000}"/>
    <cellStyle name="Normal 3 3 2 3 6 7" xfId="28426" xr:uid="{00000000-0005-0000-0000-00005E6F0000}"/>
    <cellStyle name="Normal 3 3 2 3 7" xfId="28427" xr:uid="{00000000-0005-0000-0000-00005F6F0000}"/>
    <cellStyle name="Normal 3 3 2 3 7 2" xfId="28428" xr:uid="{00000000-0005-0000-0000-0000606F0000}"/>
    <cellStyle name="Normal 3 3 2 3 7 2 2" xfId="28429" xr:uid="{00000000-0005-0000-0000-0000616F0000}"/>
    <cellStyle name="Normal 3 3 2 3 7 2 2 2" xfId="28430" xr:uid="{00000000-0005-0000-0000-0000626F0000}"/>
    <cellStyle name="Normal 3 3 2 3 7 2 3" xfId="28431" xr:uid="{00000000-0005-0000-0000-0000636F0000}"/>
    <cellStyle name="Normal 3 3 2 3 7 3" xfId="28432" xr:uid="{00000000-0005-0000-0000-0000646F0000}"/>
    <cellStyle name="Normal 3 3 2 3 7 3 2" xfId="28433" xr:uid="{00000000-0005-0000-0000-0000656F0000}"/>
    <cellStyle name="Normal 3 3 2 3 7 3 2 2" xfId="28434" xr:uid="{00000000-0005-0000-0000-0000666F0000}"/>
    <cellStyle name="Normal 3 3 2 3 7 3 3" xfId="28435" xr:uid="{00000000-0005-0000-0000-0000676F0000}"/>
    <cellStyle name="Normal 3 3 2 3 7 4" xfId="28436" xr:uid="{00000000-0005-0000-0000-0000686F0000}"/>
    <cellStyle name="Normal 3 3 2 3 7 4 2" xfId="28437" xr:uid="{00000000-0005-0000-0000-0000696F0000}"/>
    <cellStyle name="Normal 3 3 2 3 7 4 3" xfId="28438" xr:uid="{00000000-0005-0000-0000-00006A6F0000}"/>
    <cellStyle name="Normal 3 3 2 3 7 5" xfId="28439" xr:uid="{00000000-0005-0000-0000-00006B6F0000}"/>
    <cellStyle name="Normal 3 3 2 3 7 6" xfId="28440" xr:uid="{00000000-0005-0000-0000-00006C6F0000}"/>
    <cellStyle name="Normal 3 3 2 3 7 7" xfId="28441" xr:uid="{00000000-0005-0000-0000-00006D6F0000}"/>
    <cellStyle name="Normal 3 3 2 3 8" xfId="28442" xr:uid="{00000000-0005-0000-0000-00006E6F0000}"/>
    <cellStyle name="Normal 3 3 2 3 8 2" xfId="28443" xr:uid="{00000000-0005-0000-0000-00006F6F0000}"/>
    <cellStyle name="Normal 3 3 2 3 8 2 2" xfId="28444" xr:uid="{00000000-0005-0000-0000-0000706F0000}"/>
    <cellStyle name="Normal 3 3 2 3 8 2 3" xfId="28445" xr:uid="{00000000-0005-0000-0000-0000716F0000}"/>
    <cellStyle name="Normal 3 3 2 3 8 3" xfId="28446" xr:uid="{00000000-0005-0000-0000-0000726F0000}"/>
    <cellStyle name="Normal 3 3 2 3 8 3 2" xfId="28447" xr:uid="{00000000-0005-0000-0000-0000736F0000}"/>
    <cellStyle name="Normal 3 3 2 3 8 3 3" xfId="28448" xr:uid="{00000000-0005-0000-0000-0000746F0000}"/>
    <cellStyle name="Normal 3 3 2 3 8 4" xfId="28449" xr:uid="{00000000-0005-0000-0000-0000756F0000}"/>
    <cellStyle name="Normal 3 3 2 3 8 5" xfId="28450" xr:uid="{00000000-0005-0000-0000-0000766F0000}"/>
    <cellStyle name="Normal 3 3 2 3 8 6" xfId="28451" xr:uid="{00000000-0005-0000-0000-0000776F0000}"/>
    <cellStyle name="Normal 3 3 2 3 9" xfId="28452" xr:uid="{00000000-0005-0000-0000-0000786F0000}"/>
    <cellStyle name="Normal 3 3 2 3 9 2" xfId="28453" xr:uid="{00000000-0005-0000-0000-0000796F0000}"/>
    <cellStyle name="Normal 3 3 2 3 9 2 2" xfId="28454" xr:uid="{00000000-0005-0000-0000-00007A6F0000}"/>
    <cellStyle name="Normal 3 3 2 3 9 3" xfId="28455" xr:uid="{00000000-0005-0000-0000-00007B6F0000}"/>
    <cellStyle name="Normal 3 3 2 4" xfId="28456" xr:uid="{00000000-0005-0000-0000-00007C6F0000}"/>
    <cellStyle name="Normal 3 3 2 4 10" xfId="28457" xr:uid="{00000000-0005-0000-0000-00007D6F0000}"/>
    <cellStyle name="Normal 3 3 2 4 10 2" xfId="28458" xr:uid="{00000000-0005-0000-0000-00007E6F0000}"/>
    <cellStyle name="Normal 3 3 2 4 10 3" xfId="28459" xr:uid="{00000000-0005-0000-0000-00007F6F0000}"/>
    <cellStyle name="Normal 3 3 2 4 11" xfId="28460" xr:uid="{00000000-0005-0000-0000-0000806F0000}"/>
    <cellStyle name="Normal 3 3 2 4 11 2" xfId="28461" xr:uid="{00000000-0005-0000-0000-0000816F0000}"/>
    <cellStyle name="Normal 3 3 2 4 12" xfId="28462" xr:uid="{00000000-0005-0000-0000-0000826F0000}"/>
    <cellStyle name="Normal 3 3 2 4 13" xfId="28463" xr:uid="{00000000-0005-0000-0000-0000836F0000}"/>
    <cellStyle name="Normal 3 3 2 4 14" xfId="28464" xr:uid="{00000000-0005-0000-0000-0000846F0000}"/>
    <cellStyle name="Normal 3 3 2 4 2" xfId="28465" xr:uid="{00000000-0005-0000-0000-0000856F0000}"/>
    <cellStyle name="Normal 3 3 2 4 2 10" xfId="28466" xr:uid="{00000000-0005-0000-0000-0000866F0000}"/>
    <cellStyle name="Normal 3 3 2 4 2 11" xfId="28467" xr:uid="{00000000-0005-0000-0000-0000876F0000}"/>
    <cellStyle name="Normal 3 3 2 4 2 12" xfId="28468" xr:uid="{00000000-0005-0000-0000-0000886F0000}"/>
    <cellStyle name="Normal 3 3 2 4 2 2" xfId="28469" xr:uid="{00000000-0005-0000-0000-0000896F0000}"/>
    <cellStyle name="Normal 3 3 2 4 2 2 2" xfId="28470" xr:uid="{00000000-0005-0000-0000-00008A6F0000}"/>
    <cellStyle name="Normal 3 3 2 4 2 2 2 2" xfId="28471" xr:uid="{00000000-0005-0000-0000-00008B6F0000}"/>
    <cellStyle name="Normal 3 3 2 4 2 2 2 2 2" xfId="28472" xr:uid="{00000000-0005-0000-0000-00008C6F0000}"/>
    <cellStyle name="Normal 3 3 2 4 2 2 2 3" xfId="28473" xr:uid="{00000000-0005-0000-0000-00008D6F0000}"/>
    <cellStyle name="Normal 3 3 2 4 2 2 2 4" xfId="28474" xr:uid="{00000000-0005-0000-0000-00008E6F0000}"/>
    <cellStyle name="Normal 3 3 2 4 2 2 3" xfId="28475" xr:uid="{00000000-0005-0000-0000-00008F6F0000}"/>
    <cellStyle name="Normal 3 3 2 4 2 2 3 2" xfId="28476" xr:uid="{00000000-0005-0000-0000-0000906F0000}"/>
    <cellStyle name="Normal 3 3 2 4 2 2 3 2 2" xfId="28477" xr:uid="{00000000-0005-0000-0000-0000916F0000}"/>
    <cellStyle name="Normal 3 3 2 4 2 2 3 3" xfId="28478" xr:uid="{00000000-0005-0000-0000-0000926F0000}"/>
    <cellStyle name="Normal 3 3 2 4 2 2 4" xfId="28479" xr:uid="{00000000-0005-0000-0000-0000936F0000}"/>
    <cellStyle name="Normal 3 3 2 4 2 2 4 2" xfId="28480" xr:uid="{00000000-0005-0000-0000-0000946F0000}"/>
    <cellStyle name="Normal 3 3 2 4 2 2 4 2 2" xfId="28481" xr:uid="{00000000-0005-0000-0000-0000956F0000}"/>
    <cellStyle name="Normal 3 3 2 4 2 2 4 3" xfId="28482" xr:uid="{00000000-0005-0000-0000-0000966F0000}"/>
    <cellStyle name="Normal 3 3 2 4 2 2 5" xfId="28483" xr:uid="{00000000-0005-0000-0000-0000976F0000}"/>
    <cellStyle name="Normal 3 3 2 4 2 2 5 2" xfId="28484" xr:uid="{00000000-0005-0000-0000-0000986F0000}"/>
    <cellStyle name="Normal 3 3 2 4 2 2 6" xfId="28485" xr:uid="{00000000-0005-0000-0000-0000996F0000}"/>
    <cellStyle name="Normal 3 3 2 4 2 2 7" xfId="28486" xr:uid="{00000000-0005-0000-0000-00009A6F0000}"/>
    <cellStyle name="Normal 3 3 2 4 2 3" xfId="28487" xr:uid="{00000000-0005-0000-0000-00009B6F0000}"/>
    <cellStyle name="Normal 3 3 2 4 2 3 2" xfId="28488" xr:uid="{00000000-0005-0000-0000-00009C6F0000}"/>
    <cellStyle name="Normal 3 3 2 4 2 3 2 2" xfId="28489" xr:uid="{00000000-0005-0000-0000-00009D6F0000}"/>
    <cellStyle name="Normal 3 3 2 4 2 3 2 2 2" xfId="28490" xr:uid="{00000000-0005-0000-0000-00009E6F0000}"/>
    <cellStyle name="Normal 3 3 2 4 2 3 2 3" xfId="28491" xr:uid="{00000000-0005-0000-0000-00009F6F0000}"/>
    <cellStyle name="Normal 3 3 2 4 2 3 3" xfId="28492" xr:uid="{00000000-0005-0000-0000-0000A06F0000}"/>
    <cellStyle name="Normal 3 3 2 4 2 3 3 2" xfId="28493" xr:uid="{00000000-0005-0000-0000-0000A16F0000}"/>
    <cellStyle name="Normal 3 3 2 4 2 3 3 2 2" xfId="28494" xr:uid="{00000000-0005-0000-0000-0000A26F0000}"/>
    <cellStyle name="Normal 3 3 2 4 2 3 3 3" xfId="28495" xr:uid="{00000000-0005-0000-0000-0000A36F0000}"/>
    <cellStyle name="Normal 3 3 2 4 2 3 4" xfId="28496" xr:uid="{00000000-0005-0000-0000-0000A46F0000}"/>
    <cellStyle name="Normal 3 3 2 4 2 3 4 2" xfId="28497" xr:uid="{00000000-0005-0000-0000-0000A56F0000}"/>
    <cellStyle name="Normal 3 3 2 4 2 3 4 3" xfId="28498" xr:uid="{00000000-0005-0000-0000-0000A66F0000}"/>
    <cellStyle name="Normal 3 3 2 4 2 3 5" xfId="28499" xr:uid="{00000000-0005-0000-0000-0000A76F0000}"/>
    <cellStyle name="Normal 3 3 2 4 2 3 6" xfId="28500" xr:uid="{00000000-0005-0000-0000-0000A86F0000}"/>
    <cellStyle name="Normal 3 3 2 4 2 3 7" xfId="28501" xr:uid="{00000000-0005-0000-0000-0000A96F0000}"/>
    <cellStyle name="Normal 3 3 2 4 2 4" xfId="28502" xr:uid="{00000000-0005-0000-0000-0000AA6F0000}"/>
    <cellStyle name="Normal 3 3 2 4 2 4 2" xfId="28503" xr:uid="{00000000-0005-0000-0000-0000AB6F0000}"/>
    <cellStyle name="Normal 3 3 2 4 2 4 2 2" xfId="28504" xr:uid="{00000000-0005-0000-0000-0000AC6F0000}"/>
    <cellStyle name="Normal 3 3 2 4 2 4 2 3" xfId="28505" xr:uid="{00000000-0005-0000-0000-0000AD6F0000}"/>
    <cellStyle name="Normal 3 3 2 4 2 4 3" xfId="28506" xr:uid="{00000000-0005-0000-0000-0000AE6F0000}"/>
    <cellStyle name="Normal 3 3 2 4 2 4 3 2" xfId="28507" xr:uid="{00000000-0005-0000-0000-0000AF6F0000}"/>
    <cellStyle name="Normal 3 3 2 4 2 4 3 3" xfId="28508" xr:uid="{00000000-0005-0000-0000-0000B06F0000}"/>
    <cellStyle name="Normal 3 3 2 4 2 4 4" xfId="28509" xr:uid="{00000000-0005-0000-0000-0000B16F0000}"/>
    <cellStyle name="Normal 3 3 2 4 2 4 4 2" xfId="28510" xr:uid="{00000000-0005-0000-0000-0000B26F0000}"/>
    <cellStyle name="Normal 3 3 2 4 2 4 5" xfId="28511" xr:uid="{00000000-0005-0000-0000-0000B36F0000}"/>
    <cellStyle name="Normal 3 3 2 4 2 4 6" xfId="28512" xr:uid="{00000000-0005-0000-0000-0000B46F0000}"/>
    <cellStyle name="Normal 3 3 2 4 2 4 7" xfId="28513" xr:uid="{00000000-0005-0000-0000-0000B56F0000}"/>
    <cellStyle name="Normal 3 3 2 4 2 5" xfId="28514" xr:uid="{00000000-0005-0000-0000-0000B66F0000}"/>
    <cellStyle name="Normal 3 3 2 4 2 5 2" xfId="28515" xr:uid="{00000000-0005-0000-0000-0000B76F0000}"/>
    <cellStyle name="Normal 3 3 2 4 2 5 2 2" xfId="28516" xr:uid="{00000000-0005-0000-0000-0000B86F0000}"/>
    <cellStyle name="Normal 3 3 2 4 2 5 2 3" xfId="28517" xr:uid="{00000000-0005-0000-0000-0000B96F0000}"/>
    <cellStyle name="Normal 3 3 2 4 2 5 3" xfId="28518" xr:uid="{00000000-0005-0000-0000-0000BA6F0000}"/>
    <cellStyle name="Normal 3 3 2 4 2 5 3 2" xfId="28519" xr:uid="{00000000-0005-0000-0000-0000BB6F0000}"/>
    <cellStyle name="Normal 3 3 2 4 2 5 4" xfId="28520" xr:uid="{00000000-0005-0000-0000-0000BC6F0000}"/>
    <cellStyle name="Normal 3 3 2 4 2 5 4 2" xfId="28521" xr:uid="{00000000-0005-0000-0000-0000BD6F0000}"/>
    <cellStyle name="Normal 3 3 2 4 2 5 5" xfId="28522" xr:uid="{00000000-0005-0000-0000-0000BE6F0000}"/>
    <cellStyle name="Normal 3 3 2 4 2 5 6" xfId="28523" xr:uid="{00000000-0005-0000-0000-0000BF6F0000}"/>
    <cellStyle name="Normal 3 3 2 4 2 5 7" xfId="28524" xr:uid="{00000000-0005-0000-0000-0000C06F0000}"/>
    <cellStyle name="Normal 3 3 2 4 2 6" xfId="28525" xr:uid="{00000000-0005-0000-0000-0000C16F0000}"/>
    <cellStyle name="Normal 3 3 2 4 2 6 2" xfId="28526" xr:uid="{00000000-0005-0000-0000-0000C26F0000}"/>
    <cellStyle name="Normal 3 3 2 4 2 6 2 2" xfId="28527" xr:uid="{00000000-0005-0000-0000-0000C36F0000}"/>
    <cellStyle name="Normal 3 3 2 4 2 6 2 3" xfId="28528" xr:uid="{00000000-0005-0000-0000-0000C46F0000}"/>
    <cellStyle name="Normal 3 3 2 4 2 6 3" xfId="28529" xr:uid="{00000000-0005-0000-0000-0000C56F0000}"/>
    <cellStyle name="Normal 3 3 2 4 2 6 3 2" xfId="28530" xr:uid="{00000000-0005-0000-0000-0000C66F0000}"/>
    <cellStyle name="Normal 3 3 2 4 2 6 4" xfId="28531" xr:uid="{00000000-0005-0000-0000-0000C76F0000}"/>
    <cellStyle name="Normal 3 3 2 4 2 6 5" xfId="28532" xr:uid="{00000000-0005-0000-0000-0000C86F0000}"/>
    <cellStyle name="Normal 3 3 2 4 2 6 6" xfId="28533" xr:uid="{00000000-0005-0000-0000-0000C96F0000}"/>
    <cellStyle name="Normal 3 3 2 4 2 7" xfId="28534" xr:uid="{00000000-0005-0000-0000-0000CA6F0000}"/>
    <cellStyle name="Normal 3 3 2 4 2 7 2" xfId="28535" xr:uid="{00000000-0005-0000-0000-0000CB6F0000}"/>
    <cellStyle name="Normal 3 3 2 4 2 7 3" xfId="28536" xr:uid="{00000000-0005-0000-0000-0000CC6F0000}"/>
    <cellStyle name="Normal 3 3 2 4 2 8" xfId="28537" xr:uid="{00000000-0005-0000-0000-0000CD6F0000}"/>
    <cellStyle name="Normal 3 3 2 4 2 8 2" xfId="28538" xr:uid="{00000000-0005-0000-0000-0000CE6F0000}"/>
    <cellStyle name="Normal 3 3 2 4 2 9" xfId="28539" xr:uid="{00000000-0005-0000-0000-0000CF6F0000}"/>
    <cellStyle name="Normal 3 3 2 4 2 9 2" xfId="28540" xr:uid="{00000000-0005-0000-0000-0000D06F0000}"/>
    <cellStyle name="Normal 3 3 2 4 3" xfId="28541" xr:uid="{00000000-0005-0000-0000-0000D16F0000}"/>
    <cellStyle name="Normal 3 3 2 4 3 10" xfId="28542" xr:uid="{00000000-0005-0000-0000-0000D26F0000}"/>
    <cellStyle name="Normal 3 3 2 4 3 11" xfId="28543" xr:uid="{00000000-0005-0000-0000-0000D36F0000}"/>
    <cellStyle name="Normal 3 3 2 4 3 2" xfId="28544" xr:uid="{00000000-0005-0000-0000-0000D46F0000}"/>
    <cellStyle name="Normal 3 3 2 4 3 2 2" xfId="28545" xr:uid="{00000000-0005-0000-0000-0000D56F0000}"/>
    <cellStyle name="Normal 3 3 2 4 3 2 2 2" xfId="28546" xr:uid="{00000000-0005-0000-0000-0000D66F0000}"/>
    <cellStyle name="Normal 3 3 2 4 3 2 2 2 2" xfId="28547" xr:uid="{00000000-0005-0000-0000-0000D76F0000}"/>
    <cellStyle name="Normal 3 3 2 4 3 2 2 3" xfId="28548" xr:uid="{00000000-0005-0000-0000-0000D86F0000}"/>
    <cellStyle name="Normal 3 3 2 4 3 2 2 4" xfId="28549" xr:uid="{00000000-0005-0000-0000-0000D96F0000}"/>
    <cellStyle name="Normal 3 3 2 4 3 2 3" xfId="28550" xr:uid="{00000000-0005-0000-0000-0000DA6F0000}"/>
    <cellStyle name="Normal 3 3 2 4 3 2 3 2" xfId="28551" xr:uid="{00000000-0005-0000-0000-0000DB6F0000}"/>
    <cellStyle name="Normal 3 3 2 4 3 2 3 2 2" xfId="28552" xr:uid="{00000000-0005-0000-0000-0000DC6F0000}"/>
    <cellStyle name="Normal 3 3 2 4 3 2 3 3" xfId="28553" xr:uid="{00000000-0005-0000-0000-0000DD6F0000}"/>
    <cellStyle name="Normal 3 3 2 4 3 2 4" xfId="28554" xr:uid="{00000000-0005-0000-0000-0000DE6F0000}"/>
    <cellStyle name="Normal 3 3 2 4 3 2 4 2" xfId="28555" xr:uid="{00000000-0005-0000-0000-0000DF6F0000}"/>
    <cellStyle name="Normal 3 3 2 4 3 2 4 2 2" xfId="28556" xr:uid="{00000000-0005-0000-0000-0000E06F0000}"/>
    <cellStyle name="Normal 3 3 2 4 3 2 4 3" xfId="28557" xr:uid="{00000000-0005-0000-0000-0000E16F0000}"/>
    <cellStyle name="Normal 3 3 2 4 3 2 5" xfId="28558" xr:uid="{00000000-0005-0000-0000-0000E26F0000}"/>
    <cellStyle name="Normal 3 3 2 4 3 2 5 2" xfId="28559" xr:uid="{00000000-0005-0000-0000-0000E36F0000}"/>
    <cellStyle name="Normal 3 3 2 4 3 2 6" xfId="28560" xr:uid="{00000000-0005-0000-0000-0000E46F0000}"/>
    <cellStyle name="Normal 3 3 2 4 3 2 7" xfId="28561" xr:uid="{00000000-0005-0000-0000-0000E56F0000}"/>
    <cellStyle name="Normal 3 3 2 4 3 3" xfId="28562" xr:uid="{00000000-0005-0000-0000-0000E66F0000}"/>
    <cellStyle name="Normal 3 3 2 4 3 3 2" xfId="28563" xr:uid="{00000000-0005-0000-0000-0000E76F0000}"/>
    <cellStyle name="Normal 3 3 2 4 3 3 2 2" xfId="28564" xr:uid="{00000000-0005-0000-0000-0000E86F0000}"/>
    <cellStyle name="Normal 3 3 2 4 3 3 2 2 2" xfId="28565" xr:uid="{00000000-0005-0000-0000-0000E96F0000}"/>
    <cellStyle name="Normal 3 3 2 4 3 3 2 3" xfId="28566" xr:uid="{00000000-0005-0000-0000-0000EA6F0000}"/>
    <cellStyle name="Normal 3 3 2 4 3 3 3" xfId="28567" xr:uid="{00000000-0005-0000-0000-0000EB6F0000}"/>
    <cellStyle name="Normal 3 3 2 4 3 3 3 2" xfId="28568" xr:uid="{00000000-0005-0000-0000-0000EC6F0000}"/>
    <cellStyle name="Normal 3 3 2 4 3 3 3 2 2" xfId="28569" xr:uid="{00000000-0005-0000-0000-0000ED6F0000}"/>
    <cellStyle name="Normal 3 3 2 4 3 3 3 3" xfId="28570" xr:uid="{00000000-0005-0000-0000-0000EE6F0000}"/>
    <cellStyle name="Normal 3 3 2 4 3 3 4" xfId="28571" xr:uid="{00000000-0005-0000-0000-0000EF6F0000}"/>
    <cellStyle name="Normal 3 3 2 4 3 3 4 2" xfId="28572" xr:uid="{00000000-0005-0000-0000-0000F06F0000}"/>
    <cellStyle name="Normal 3 3 2 4 3 3 4 3" xfId="28573" xr:uid="{00000000-0005-0000-0000-0000F16F0000}"/>
    <cellStyle name="Normal 3 3 2 4 3 3 5" xfId="28574" xr:uid="{00000000-0005-0000-0000-0000F26F0000}"/>
    <cellStyle name="Normal 3 3 2 4 3 3 6" xfId="28575" xr:uid="{00000000-0005-0000-0000-0000F36F0000}"/>
    <cellStyle name="Normal 3 3 2 4 3 3 7" xfId="28576" xr:uid="{00000000-0005-0000-0000-0000F46F0000}"/>
    <cellStyle name="Normal 3 3 2 4 3 4" xfId="28577" xr:uid="{00000000-0005-0000-0000-0000F56F0000}"/>
    <cellStyle name="Normal 3 3 2 4 3 4 2" xfId="28578" xr:uid="{00000000-0005-0000-0000-0000F66F0000}"/>
    <cellStyle name="Normal 3 3 2 4 3 4 2 2" xfId="28579" xr:uid="{00000000-0005-0000-0000-0000F76F0000}"/>
    <cellStyle name="Normal 3 3 2 4 3 4 2 3" xfId="28580" xr:uid="{00000000-0005-0000-0000-0000F86F0000}"/>
    <cellStyle name="Normal 3 3 2 4 3 4 3" xfId="28581" xr:uid="{00000000-0005-0000-0000-0000F96F0000}"/>
    <cellStyle name="Normal 3 3 2 4 3 4 3 2" xfId="28582" xr:uid="{00000000-0005-0000-0000-0000FA6F0000}"/>
    <cellStyle name="Normal 3 3 2 4 3 4 3 3" xfId="28583" xr:uid="{00000000-0005-0000-0000-0000FB6F0000}"/>
    <cellStyle name="Normal 3 3 2 4 3 4 4" xfId="28584" xr:uid="{00000000-0005-0000-0000-0000FC6F0000}"/>
    <cellStyle name="Normal 3 3 2 4 3 4 4 2" xfId="28585" xr:uid="{00000000-0005-0000-0000-0000FD6F0000}"/>
    <cellStyle name="Normal 3 3 2 4 3 4 5" xfId="28586" xr:uid="{00000000-0005-0000-0000-0000FE6F0000}"/>
    <cellStyle name="Normal 3 3 2 4 3 4 6" xfId="28587" xr:uid="{00000000-0005-0000-0000-0000FF6F0000}"/>
    <cellStyle name="Normal 3 3 2 4 3 4 7" xfId="28588" xr:uid="{00000000-0005-0000-0000-000000700000}"/>
    <cellStyle name="Normal 3 3 2 4 3 5" xfId="28589" xr:uid="{00000000-0005-0000-0000-000001700000}"/>
    <cellStyle name="Normal 3 3 2 4 3 5 2" xfId="28590" xr:uid="{00000000-0005-0000-0000-000002700000}"/>
    <cellStyle name="Normal 3 3 2 4 3 5 2 2" xfId="28591" xr:uid="{00000000-0005-0000-0000-000003700000}"/>
    <cellStyle name="Normal 3 3 2 4 3 5 2 3" xfId="28592" xr:uid="{00000000-0005-0000-0000-000004700000}"/>
    <cellStyle name="Normal 3 3 2 4 3 5 3" xfId="28593" xr:uid="{00000000-0005-0000-0000-000005700000}"/>
    <cellStyle name="Normal 3 3 2 4 3 5 3 2" xfId="28594" xr:uid="{00000000-0005-0000-0000-000006700000}"/>
    <cellStyle name="Normal 3 3 2 4 3 5 4" xfId="28595" xr:uid="{00000000-0005-0000-0000-000007700000}"/>
    <cellStyle name="Normal 3 3 2 4 3 5 5" xfId="28596" xr:uid="{00000000-0005-0000-0000-000008700000}"/>
    <cellStyle name="Normal 3 3 2 4 3 5 6" xfId="28597" xr:uid="{00000000-0005-0000-0000-000009700000}"/>
    <cellStyle name="Normal 3 3 2 4 3 6" xfId="28598" xr:uid="{00000000-0005-0000-0000-00000A700000}"/>
    <cellStyle name="Normal 3 3 2 4 3 6 2" xfId="28599" xr:uid="{00000000-0005-0000-0000-00000B700000}"/>
    <cellStyle name="Normal 3 3 2 4 3 6 2 2" xfId="28600" xr:uid="{00000000-0005-0000-0000-00000C700000}"/>
    <cellStyle name="Normal 3 3 2 4 3 6 3" xfId="28601" xr:uid="{00000000-0005-0000-0000-00000D700000}"/>
    <cellStyle name="Normal 3 3 2 4 3 7" xfId="28602" xr:uid="{00000000-0005-0000-0000-00000E700000}"/>
    <cellStyle name="Normal 3 3 2 4 3 7 2" xfId="28603" xr:uid="{00000000-0005-0000-0000-00000F700000}"/>
    <cellStyle name="Normal 3 3 2 4 3 7 3" xfId="28604" xr:uid="{00000000-0005-0000-0000-000010700000}"/>
    <cellStyle name="Normal 3 3 2 4 3 8" xfId="28605" xr:uid="{00000000-0005-0000-0000-000011700000}"/>
    <cellStyle name="Normal 3 3 2 4 3 8 2" xfId="28606" xr:uid="{00000000-0005-0000-0000-000012700000}"/>
    <cellStyle name="Normal 3 3 2 4 3 9" xfId="28607" xr:uid="{00000000-0005-0000-0000-000013700000}"/>
    <cellStyle name="Normal 3 3 2 4 4" xfId="28608" xr:uid="{00000000-0005-0000-0000-000014700000}"/>
    <cellStyle name="Normal 3 3 2 4 4 10" xfId="28609" xr:uid="{00000000-0005-0000-0000-000015700000}"/>
    <cellStyle name="Normal 3 3 2 4 4 11" xfId="28610" xr:uid="{00000000-0005-0000-0000-000016700000}"/>
    <cellStyle name="Normal 3 3 2 4 4 2" xfId="28611" xr:uid="{00000000-0005-0000-0000-000017700000}"/>
    <cellStyle name="Normal 3 3 2 4 4 2 2" xfId="28612" xr:uid="{00000000-0005-0000-0000-000018700000}"/>
    <cellStyle name="Normal 3 3 2 4 4 2 2 2" xfId="28613" xr:uid="{00000000-0005-0000-0000-000019700000}"/>
    <cellStyle name="Normal 3 3 2 4 4 2 2 2 2" xfId="28614" xr:uid="{00000000-0005-0000-0000-00001A700000}"/>
    <cellStyle name="Normal 3 3 2 4 4 2 2 3" xfId="28615" xr:uid="{00000000-0005-0000-0000-00001B700000}"/>
    <cellStyle name="Normal 3 3 2 4 4 2 3" xfId="28616" xr:uid="{00000000-0005-0000-0000-00001C700000}"/>
    <cellStyle name="Normal 3 3 2 4 4 2 3 2" xfId="28617" xr:uid="{00000000-0005-0000-0000-00001D700000}"/>
    <cellStyle name="Normal 3 3 2 4 4 2 3 2 2" xfId="28618" xr:uid="{00000000-0005-0000-0000-00001E700000}"/>
    <cellStyle name="Normal 3 3 2 4 4 2 3 3" xfId="28619" xr:uid="{00000000-0005-0000-0000-00001F700000}"/>
    <cellStyle name="Normal 3 3 2 4 4 2 4" xfId="28620" xr:uid="{00000000-0005-0000-0000-000020700000}"/>
    <cellStyle name="Normal 3 3 2 4 4 2 4 2" xfId="28621" xr:uid="{00000000-0005-0000-0000-000021700000}"/>
    <cellStyle name="Normal 3 3 2 4 4 2 4 3" xfId="28622" xr:uid="{00000000-0005-0000-0000-000022700000}"/>
    <cellStyle name="Normal 3 3 2 4 4 2 5" xfId="28623" xr:uid="{00000000-0005-0000-0000-000023700000}"/>
    <cellStyle name="Normal 3 3 2 4 4 2 6" xfId="28624" xr:uid="{00000000-0005-0000-0000-000024700000}"/>
    <cellStyle name="Normal 3 3 2 4 4 2 7" xfId="28625" xr:uid="{00000000-0005-0000-0000-000025700000}"/>
    <cellStyle name="Normal 3 3 2 4 4 3" xfId="28626" xr:uid="{00000000-0005-0000-0000-000026700000}"/>
    <cellStyle name="Normal 3 3 2 4 4 3 2" xfId="28627" xr:uid="{00000000-0005-0000-0000-000027700000}"/>
    <cellStyle name="Normal 3 3 2 4 4 3 2 2" xfId="28628" xr:uid="{00000000-0005-0000-0000-000028700000}"/>
    <cellStyle name="Normal 3 3 2 4 4 3 2 3" xfId="28629" xr:uid="{00000000-0005-0000-0000-000029700000}"/>
    <cellStyle name="Normal 3 3 2 4 4 3 3" xfId="28630" xr:uid="{00000000-0005-0000-0000-00002A700000}"/>
    <cellStyle name="Normal 3 3 2 4 4 3 3 2" xfId="28631" xr:uid="{00000000-0005-0000-0000-00002B700000}"/>
    <cellStyle name="Normal 3 3 2 4 4 3 3 3" xfId="28632" xr:uid="{00000000-0005-0000-0000-00002C700000}"/>
    <cellStyle name="Normal 3 3 2 4 4 3 4" xfId="28633" xr:uid="{00000000-0005-0000-0000-00002D700000}"/>
    <cellStyle name="Normal 3 3 2 4 4 3 4 2" xfId="28634" xr:uid="{00000000-0005-0000-0000-00002E700000}"/>
    <cellStyle name="Normal 3 3 2 4 4 3 5" xfId="28635" xr:uid="{00000000-0005-0000-0000-00002F700000}"/>
    <cellStyle name="Normal 3 3 2 4 4 3 6" xfId="28636" xr:uid="{00000000-0005-0000-0000-000030700000}"/>
    <cellStyle name="Normal 3 3 2 4 4 3 7" xfId="28637" xr:uid="{00000000-0005-0000-0000-000031700000}"/>
    <cellStyle name="Normal 3 3 2 4 4 4" xfId="28638" xr:uid="{00000000-0005-0000-0000-000032700000}"/>
    <cellStyle name="Normal 3 3 2 4 4 4 2" xfId="28639" xr:uid="{00000000-0005-0000-0000-000033700000}"/>
    <cellStyle name="Normal 3 3 2 4 4 4 2 2" xfId="28640" xr:uid="{00000000-0005-0000-0000-000034700000}"/>
    <cellStyle name="Normal 3 3 2 4 4 4 2 3" xfId="28641" xr:uid="{00000000-0005-0000-0000-000035700000}"/>
    <cellStyle name="Normal 3 3 2 4 4 4 3" xfId="28642" xr:uid="{00000000-0005-0000-0000-000036700000}"/>
    <cellStyle name="Normal 3 3 2 4 4 4 3 2" xfId="28643" xr:uid="{00000000-0005-0000-0000-000037700000}"/>
    <cellStyle name="Normal 3 3 2 4 4 4 4" xfId="28644" xr:uid="{00000000-0005-0000-0000-000038700000}"/>
    <cellStyle name="Normal 3 3 2 4 4 4 4 2" xfId="28645" xr:uid="{00000000-0005-0000-0000-000039700000}"/>
    <cellStyle name="Normal 3 3 2 4 4 4 5" xfId="28646" xr:uid="{00000000-0005-0000-0000-00003A700000}"/>
    <cellStyle name="Normal 3 3 2 4 4 4 6" xfId="28647" xr:uid="{00000000-0005-0000-0000-00003B700000}"/>
    <cellStyle name="Normal 3 3 2 4 4 4 7" xfId="28648" xr:uid="{00000000-0005-0000-0000-00003C700000}"/>
    <cellStyle name="Normal 3 3 2 4 4 5" xfId="28649" xr:uid="{00000000-0005-0000-0000-00003D700000}"/>
    <cellStyle name="Normal 3 3 2 4 4 5 2" xfId="28650" xr:uid="{00000000-0005-0000-0000-00003E700000}"/>
    <cellStyle name="Normal 3 3 2 4 4 5 2 2" xfId="28651" xr:uid="{00000000-0005-0000-0000-00003F700000}"/>
    <cellStyle name="Normal 3 3 2 4 4 5 2 3" xfId="28652" xr:uid="{00000000-0005-0000-0000-000040700000}"/>
    <cellStyle name="Normal 3 3 2 4 4 5 3" xfId="28653" xr:uid="{00000000-0005-0000-0000-000041700000}"/>
    <cellStyle name="Normal 3 3 2 4 4 5 3 2" xfId="28654" xr:uid="{00000000-0005-0000-0000-000042700000}"/>
    <cellStyle name="Normal 3 3 2 4 4 5 4" xfId="28655" xr:uid="{00000000-0005-0000-0000-000043700000}"/>
    <cellStyle name="Normal 3 3 2 4 4 5 5" xfId="28656" xr:uid="{00000000-0005-0000-0000-000044700000}"/>
    <cellStyle name="Normal 3 3 2 4 4 5 6" xfId="28657" xr:uid="{00000000-0005-0000-0000-000045700000}"/>
    <cellStyle name="Normal 3 3 2 4 4 6" xfId="28658" xr:uid="{00000000-0005-0000-0000-000046700000}"/>
    <cellStyle name="Normal 3 3 2 4 4 6 2" xfId="28659" xr:uid="{00000000-0005-0000-0000-000047700000}"/>
    <cellStyle name="Normal 3 3 2 4 4 6 3" xfId="28660" xr:uid="{00000000-0005-0000-0000-000048700000}"/>
    <cellStyle name="Normal 3 3 2 4 4 7" xfId="28661" xr:uid="{00000000-0005-0000-0000-000049700000}"/>
    <cellStyle name="Normal 3 3 2 4 4 7 2" xfId="28662" xr:uid="{00000000-0005-0000-0000-00004A700000}"/>
    <cellStyle name="Normal 3 3 2 4 4 8" xfId="28663" xr:uid="{00000000-0005-0000-0000-00004B700000}"/>
    <cellStyle name="Normal 3 3 2 4 4 8 2" xfId="28664" xr:uid="{00000000-0005-0000-0000-00004C700000}"/>
    <cellStyle name="Normal 3 3 2 4 4 9" xfId="28665" xr:uid="{00000000-0005-0000-0000-00004D700000}"/>
    <cellStyle name="Normal 3 3 2 4 5" xfId="28666" xr:uid="{00000000-0005-0000-0000-00004E700000}"/>
    <cellStyle name="Normal 3 3 2 4 5 2" xfId="28667" xr:uid="{00000000-0005-0000-0000-00004F700000}"/>
    <cellStyle name="Normal 3 3 2 4 5 2 2" xfId="28668" xr:uid="{00000000-0005-0000-0000-000050700000}"/>
    <cellStyle name="Normal 3 3 2 4 5 2 2 2" xfId="28669" xr:uid="{00000000-0005-0000-0000-000051700000}"/>
    <cellStyle name="Normal 3 3 2 4 5 2 3" xfId="28670" xr:uid="{00000000-0005-0000-0000-000052700000}"/>
    <cellStyle name="Normal 3 3 2 4 5 3" xfId="28671" xr:uid="{00000000-0005-0000-0000-000053700000}"/>
    <cellStyle name="Normal 3 3 2 4 5 3 2" xfId="28672" xr:uid="{00000000-0005-0000-0000-000054700000}"/>
    <cellStyle name="Normal 3 3 2 4 5 3 2 2" xfId="28673" xr:uid="{00000000-0005-0000-0000-000055700000}"/>
    <cellStyle name="Normal 3 3 2 4 5 3 3" xfId="28674" xr:uid="{00000000-0005-0000-0000-000056700000}"/>
    <cellStyle name="Normal 3 3 2 4 5 4" xfId="28675" xr:uid="{00000000-0005-0000-0000-000057700000}"/>
    <cellStyle name="Normal 3 3 2 4 5 4 2" xfId="28676" xr:uid="{00000000-0005-0000-0000-000058700000}"/>
    <cellStyle name="Normal 3 3 2 4 5 4 3" xfId="28677" xr:uid="{00000000-0005-0000-0000-000059700000}"/>
    <cellStyle name="Normal 3 3 2 4 5 5" xfId="28678" xr:uid="{00000000-0005-0000-0000-00005A700000}"/>
    <cellStyle name="Normal 3 3 2 4 5 6" xfId="28679" xr:uid="{00000000-0005-0000-0000-00005B700000}"/>
    <cellStyle name="Normal 3 3 2 4 5 7" xfId="28680" xr:uid="{00000000-0005-0000-0000-00005C700000}"/>
    <cellStyle name="Normal 3 3 2 4 6" xfId="28681" xr:uid="{00000000-0005-0000-0000-00005D700000}"/>
    <cellStyle name="Normal 3 3 2 4 6 2" xfId="28682" xr:uid="{00000000-0005-0000-0000-00005E700000}"/>
    <cellStyle name="Normal 3 3 2 4 6 2 2" xfId="28683" xr:uid="{00000000-0005-0000-0000-00005F700000}"/>
    <cellStyle name="Normal 3 3 2 4 6 2 2 2" xfId="28684" xr:uid="{00000000-0005-0000-0000-000060700000}"/>
    <cellStyle name="Normal 3 3 2 4 6 2 3" xfId="28685" xr:uid="{00000000-0005-0000-0000-000061700000}"/>
    <cellStyle name="Normal 3 3 2 4 6 3" xfId="28686" xr:uid="{00000000-0005-0000-0000-000062700000}"/>
    <cellStyle name="Normal 3 3 2 4 6 3 2" xfId="28687" xr:uid="{00000000-0005-0000-0000-000063700000}"/>
    <cellStyle name="Normal 3 3 2 4 6 3 2 2" xfId="28688" xr:uid="{00000000-0005-0000-0000-000064700000}"/>
    <cellStyle name="Normal 3 3 2 4 6 3 3" xfId="28689" xr:uid="{00000000-0005-0000-0000-000065700000}"/>
    <cellStyle name="Normal 3 3 2 4 6 4" xfId="28690" xr:uid="{00000000-0005-0000-0000-000066700000}"/>
    <cellStyle name="Normal 3 3 2 4 6 4 2" xfId="28691" xr:uid="{00000000-0005-0000-0000-000067700000}"/>
    <cellStyle name="Normal 3 3 2 4 6 4 3" xfId="28692" xr:uid="{00000000-0005-0000-0000-000068700000}"/>
    <cellStyle name="Normal 3 3 2 4 6 5" xfId="28693" xr:uid="{00000000-0005-0000-0000-000069700000}"/>
    <cellStyle name="Normal 3 3 2 4 6 6" xfId="28694" xr:uid="{00000000-0005-0000-0000-00006A700000}"/>
    <cellStyle name="Normal 3 3 2 4 6 7" xfId="28695" xr:uid="{00000000-0005-0000-0000-00006B700000}"/>
    <cellStyle name="Normal 3 3 2 4 7" xfId="28696" xr:uid="{00000000-0005-0000-0000-00006C700000}"/>
    <cellStyle name="Normal 3 3 2 4 7 2" xfId="28697" xr:uid="{00000000-0005-0000-0000-00006D700000}"/>
    <cellStyle name="Normal 3 3 2 4 7 2 2" xfId="28698" xr:uid="{00000000-0005-0000-0000-00006E700000}"/>
    <cellStyle name="Normal 3 3 2 4 7 2 3" xfId="28699" xr:uid="{00000000-0005-0000-0000-00006F700000}"/>
    <cellStyle name="Normal 3 3 2 4 7 3" xfId="28700" xr:uid="{00000000-0005-0000-0000-000070700000}"/>
    <cellStyle name="Normal 3 3 2 4 7 3 2" xfId="28701" xr:uid="{00000000-0005-0000-0000-000071700000}"/>
    <cellStyle name="Normal 3 3 2 4 7 3 3" xfId="28702" xr:uid="{00000000-0005-0000-0000-000072700000}"/>
    <cellStyle name="Normal 3 3 2 4 7 4" xfId="28703" xr:uid="{00000000-0005-0000-0000-000073700000}"/>
    <cellStyle name="Normal 3 3 2 4 7 4 2" xfId="28704" xr:uid="{00000000-0005-0000-0000-000074700000}"/>
    <cellStyle name="Normal 3 3 2 4 7 5" xfId="28705" xr:uid="{00000000-0005-0000-0000-000075700000}"/>
    <cellStyle name="Normal 3 3 2 4 7 6" xfId="28706" xr:uid="{00000000-0005-0000-0000-000076700000}"/>
    <cellStyle name="Normal 3 3 2 4 7 7" xfId="28707" xr:uid="{00000000-0005-0000-0000-000077700000}"/>
    <cellStyle name="Normal 3 3 2 4 8" xfId="28708" xr:uid="{00000000-0005-0000-0000-000078700000}"/>
    <cellStyle name="Normal 3 3 2 4 8 2" xfId="28709" xr:uid="{00000000-0005-0000-0000-000079700000}"/>
    <cellStyle name="Normal 3 3 2 4 8 2 2" xfId="28710" xr:uid="{00000000-0005-0000-0000-00007A700000}"/>
    <cellStyle name="Normal 3 3 2 4 8 2 3" xfId="28711" xr:uid="{00000000-0005-0000-0000-00007B700000}"/>
    <cellStyle name="Normal 3 3 2 4 8 3" xfId="28712" xr:uid="{00000000-0005-0000-0000-00007C700000}"/>
    <cellStyle name="Normal 3 3 2 4 8 3 2" xfId="28713" xr:uid="{00000000-0005-0000-0000-00007D700000}"/>
    <cellStyle name="Normal 3 3 2 4 8 4" xfId="28714" xr:uid="{00000000-0005-0000-0000-00007E700000}"/>
    <cellStyle name="Normal 3 3 2 4 8 5" xfId="28715" xr:uid="{00000000-0005-0000-0000-00007F700000}"/>
    <cellStyle name="Normal 3 3 2 4 8 6" xfId="28716" xr:uid="{00000000-0005-0000-0000-000080700000}"/>
    <cellStyle name="Normal 3 3 2 4 9" xfId="28717" xr:uid="{00000000-0005-0000-0000-000081700000}"/>
    <cellStyle name="Normal 3 3 2 4 9 2" xfId="28718" xr:uid="{00000000-0005-0000-0000-000082700000}"/>
    <cellStyle name="Normal 3 3 2 4 9 2 2" xfId="28719" xr:uid="{00000000-0005-0000-0000-000083700000}"/>
    <cellStyle name="Normal 3 3 2 4 9 3" xfId="28720" xr:uid="{00000000-0005-0000-0000-000084700000}"/>
    <cellStyle name="Normal 3 3 2 5" xfId="28721" xr:uid="{00000000-0005-0000-0000-000085700000}"/>
    <cellStyle name="Normal 3 3 2 5 10" xfId="28722" xr:uid="{00000000-0005-0000-0000-000086700000}"/>
    <cellStyle name="Normal 3 3 2 5 10 2" xfId="28723" xr:uid="{00000000-0005-0000-0000-000087700000}"/>
    <cellStyle name="Normal 3 3 2 5 11" xfId="28724" xr:uid="{00000000-0005-0000-0000-000088700000}"/>
    <cellStyle name="Normal 3 3 2 5 12" xfId="28725" xr:uid="{00000000-0005-0000-0000-000089700000}"/>
    <cellStyle name="Normal 3 3 2 5 13" xfId="28726" xr:uid="{00000000-0005-0000-0000-00008A700000}"/>
    <cellStyle name="Normal 3 3 2 5 2" xfId="28727" xr:uid="{00000000-0005-0000-0000-00008B700000}"/>
    <cellStyle name="Normal 3 3 2 5 2 10" xfId="28728" xr:uid="{00000000-0005-0000-0000-00008C700000}"/>
    <cellStyle name="Normal 3 3 2 5 2 11" xfId="28729" xr:uid="{00000000-0005-0000-0000-00008D700000}"/>
    <cellStyle name="Normal 3 3 2 5 2 2" xfId="28730" xr:uid="{00000000-0005-0000-0000-00008E700000}"/>
    <cellStyle name="Normal 3 3 2 5 2 2 2" xfId="28731" xr:uid="{00000000-0005-0000-0000-00008F700000}"/>
    <cellStyle name="Normal 3 3 2 5 2 2 2 2" xfId="28732" xr:uid="{00000000-0005-0000-0000-000090700000}"/>
    <cellStyle name="Normal 3 3 2 5 2 2 2 2 2" xfId="28733" xr:uid="{00000000-0005-0000-0000-000091700000}"/>
    <cellStyle name="Normal 3 3 2 5 2 2 2 3" xfId="28734" xr:uid="{00000000-0005-0000-0000-000092700000}"/>
    <cellStyle name="Normal 3 3 2 5 2 2 2 4" xfId="28735" xr:uid="{00000000-0005-0000-0000-000093700000}"/>
    <cellStyle name="Normal 3 3 2 5 2 2 3" xfId="28736" xr:uid="{00000000-0005-0000-0000-000094700000}"/>
    <cellStyle name="Normal 3 3 2 5 2 2 3 2" xfId="28737" xr:uid="{00000000-0005-0000-0000-000095700000}"/>
    <cellStyle name="Normal 3 3 2 5 2 2 3 2 2" xfId="28738" xr:uid="{00000000-0005-0000-0000-000096700000}"/>
    <cellStyle name="Normal 3 3 2 5 2 2 3 3" xfId="28739" xr:uid="{00000000-0005-0000-0000-000097700000}"/>
    <cellStyle name="Normal 3 3 2 5 2 2 4" xfId="28740" xr:uid="{00000000-0005-0000-0000-000098700000}"/>
    <cellStyle name="Normal 3 3 2 5 2 2 4 2" xfId="28741" xr:uid="{00000000-0005-0000-0000-000099700000}"/>
    <cellStyle name="Normal 3 3 2 5 2 2 4 2 2" xfId="28742" xr:uid="{00000000-0005-0000-0000-00009A700000}"/>
    <cellStyle name="Normal 3 3 2 5 2 2 4 3" xfId="28743" xr:uid="{00000000-0005-0000-0000-00009B700000}"/>
    <cellStyle name="Normal 3 3 2 5 2 2 5" xfId="28744" xr:uid="{00000000-0005-0000-0000-00009C700000}"/>
    <cellStyle name="Normal 3 3 2 5 2 2 5 2" xfId="28745" xr:uid="{00000000-0005-0000-0000-00009D700000}"/>
    <cellStyle name="Normal 3 3 2 5 2 2 6" xfId="28746" xr:uid="{00000000-0005-0000-0000-00009E700000}"/>
    <cellStyle name="Normal 3 3 2 5 2 2 7" xfId="28747" xr:uid="{00000000-0005-0000-0000-00009F700000}"/>
    <cellStyle name="Normal 3 3 2 5 2 3" xfId="28748" xr:uid="{00000000-0005-0000-0000-0000A0700000}"/>
    <cellStyle name="Normal 3 3 2 5 2 3 2" xfId="28749" xr:uid="{00000000-0005-0000-0000-0000A1700000}"/>
    <cellStyle name="Normal 3 3 2 5 2 3 2 2" xfId="28750" xr:uid="{00000000-0005-0000-0000-0000A2700000}"/>
    <cellStyle name="Normal 3 3 2 5 2 3 2 2 2" xfId="28751" xr:uid="{00000000-0005-0000-0000-0000A3700000}"/>
    <cellStyle name="Normal 3 3 2 5 2 3 2 3" xfId="28752" xr:uid="{00000000-0005-0000-0000-0000A4700000}"/>
    <cellStyle name="Normal 3 3 2 5 2 3 3" xfId="28753" xr:uid="{00000000-0005-0000-0000-0000A5700000}"/>
    <cellStyle name="Normal 3 3 2 5 2 3 3 2" xfId="28754" xr:uid="{00000000-0005-0000-0000-0000A6700000}"/>
    <cellStyle name="Normal 3 3 2 5 2 3 3 2 2" xfId="28755" xr:uid="{00000000-0005-0000-0000-0000A7700000}"/>
    <cellStyle name="Normal 3 3 2 5 2 3 3 3" xfId="28756" xr:uid="{00000000-0005-0000-0000-0000A8700000}"/>
    <cellStyle name="Normal 3 3 2 5 2 3 4" xfId="28757" xr:uid="{00000000-0005-0000-0000-0000A9700000}"/>
    <cellStyle name="Normal 3 3 2 5 2 3 4 2" xfId="28758" xr:uid="{00000000-0005-0000-0000-0000AA700000}"/>
    <cellStyle name="Normal 3 3 2 5 2 3 4 3" xfId="28759" xr:uid="{00000000-0005-0000-0000-0000AB700000}"/>
    <cellStyle name="Normal 3 3 2 5 2 3 5" xfId="28760" xr:uid="{00000000-0005-0000-0000-0000AC700000}"/>
    <cellStyle name="Normal 3 3 2 5 2 3 6" xfId="28761" xr:uid="{00000000-0005-0000-0000-0000AD700000}"/>
    <cellStyle name="Normal 3 3 2 5 2 3 7" xfId="28762" xr:uid="{00000000-0005-0000-0000-0000AE700000}"/>
    <cellStyle name="Normal 3 3 2 5 2 4" xfId="28763" xr:uid="{00000000-0005-0000-0000-0000AF700000}"/>
    <cellStyle name="Normal 3 3 2 5 2 4 2" xfId="28764" xr:uid="{00000000-0005-0000-0000-0000B0700000}"/>
    <cellStyle name="Normal 3 3 2 5 2 4 2 2" xfId="28765" xr:uid="{00000000-0005-0000-0000-0000B1700000}"/>
    <cellStyle name="Normal 3 3 2 5 2 4 2 3" xfId="28766" xr:uid="{00000000-0005-0000-0000-0000B2700000}"/>
    <cellStyle name="Normal 3 3 2 5 2 4 3" xfId="28767" xr:uid="{00000000-0005-0000-0000-0000B3700000}"/>
    <cellStyle name="Normal 3 3 2 5 2 4 3 2" xfId="28768" xr:uid="{00000000-0005-0000-0000-0000B4700000}"/>
    <cellStyle name="Normal 3 3 2 5 2 4 3 3" xfId="28769" xr:uid="{00000000-0005-0000-0000-0000B5700000}"/>
    <cellStyle name="Normal 3 3 2 5 2 4 4" xfId="28770" xr:uid="{00000000-0005-0000-0000-0000B6700000}"/>
    <cellStyle name="Normal 3 3 2 5 2 4 4 2" xfId="28771" xr:uid="{00000000-0005-0000-0000-0000B7700000}"/>
    <cellStyle name="Normal 3 3 2 5 2 4 5" xfId="28772" xr:uid="{00000000-0005-0000-0000-0000B8700000}"/>
    <cellStyle name="Normal 3 3 2 5 2 4 6" xfId="28773" xr:uid="{00000000-0005-0000-0000-0000B9700000}"/>
    <cellStyle name="Normal 3 3 2 5 2 4 7" xfId="28774" xr:uid="{00000000-0005-0000-0000-0000BA700000}"/>
    <cellStyle name="Normal 3 3 2 5 2 5" xfId="28775" xr:uid="{00000000-0005-0000-0000-0000BB700000}"/>
    <cellStyle name="Normal 3 3 2 5 2 5 2" xfId="28776" xr:uid="{00000000-0005-0000-0000-0000BC700000}"/>
    <cellStyle name="Normal 3 3 2 5 2 5 2 2" xfId="28777" xr:uid="{00000000-0005-0000-0000-0000BD700000}"/>
    <cellStyle name="Normal 3 3 2 5 2 5 2 3" xfId="28778" xr:uid="{00000000-0005-0000-0000-0000BE700000}"/>
    <cellStyle name="Normal 3 3 2 5 2 5 3" xfId="28779" xr:uid="{00000000-0005-0000-0000-0000BF700000}"/>
    <cellStyle name="Normal 3 3 2 5 2 5 3 2" xfId="28780" xr:uid="{00000000-0005-0000-0000-0000C0700000}"/>
    <cellStyle name="Normal 3 3 2 5 2 5 4" xfId="28781" xr:uid="{00000000-0005-0000-0000-0000C1700000}"/>
    <cellStyle name="Normal 3 3 2 5 2 5 5" xfId="28782" xr:uid="{00000000-0005-0000-0000-0000C2700000}"/>
    <cellStyle name="Normal 3 3 2 5 2 5 6" xfId="28783" xr:uid="{00000000-0005-0000-0000-0000C3700000}"/>
    <cellStyle name="Normal 3 3 2 5 2 6" xfId="28784" xr:uid="{00000000-0005-0000-0000-0000C4700000}"/>
    <cellStyle name="Normal 3 3 2 5 2 6 2" xfId="28785" xr:uid="{00000000-0005-0000-0000-0000C5700000}"/>
    <cellStyle name="Normal 3 3 2 5 2 6 2 2" xfId="28786" xr:uid="{00000000-0005-0000-0000-0000C6700000}"/>
    <cellStyle name="Normal 3 3 2 5 2 6 3" xfId="28787" xr:uid="{00000000-0005-0000-0000-0000C7700000}"/>
    <cellStyle name="Normal 3 3 2 5 2 7" xfId="28788" xr:uid="{00000000-0005-0000-0000-0000C8700000}"/>
    <cellStyle name="Normal 3 3 2 5 2 7 2" xfId="28789" xr:uid="{00000000-0005-0000-0000-0000C9700000}"/>
    <cellStyle name="Normal 3 3 2 5 2 7 3" xfId="28790" xr:uid="{00000000-0005-0000-0000-0000CA700000}"/>
    <cellStyle name="Normal 3 3 2 5 2 8" xfId="28791" xr:uid="{00000000-0005-0000-0000-0000CB700000}"/>
    <cellStyle name="Normal 3 3 2 5 2 8 2" xfId="28792" xr:uid="{00000000-0005-0000-0000-0000CC700000}"/>
    <cellStyle name="Normal 3 3 2 5 2 9" xfId="28793" xr:uid="{00000000-0005-0000-0000-0000CD700000}"/>
    <cellStyle name="Normal 3 3 2 5 3" xfId="28794" xr:uid="{00000000-0005-0000-0000-0000CE700000}"/>
    <cellStyle name="Normal 3 3 2 5 3 10" xfId="28795" xr:uid="{00000000-0005-0000-0000-0000CF700000}"/>
    <cellStyle name="Normal 3 3 2 5 3 11" xfId="28796" xr:uid="{00000000-0005-0000-0000-0000D0700000}"/>
    <cellStyle name="Normal 3 3 2 5 3 2" xfId="28797" xr:uid="{00000000-0005-0000-0000-0000D1700000}"/>
    <cellStyle name="Normal 3 3 2 5 3 2 2" xfId="28798" xr:uid="{00000000-0005-0000-0000-0000D2700000}"/>
    <cellStyle name="Normal 3 3 2 5 3 2 2 2" xfId="28799" xr:uid="{00000000-0005-0000-0000-0000D3700000}"/>
    <cellStyle name="Normal 3 3 2 5 3 2 2 3" xfId="28800" xr:uid="{00000000-0005-0000-0000-0000D4700000}"/>
    <cellStyle name="Normal 3 3 2 5 3 2 3" xfId="28801" xr:uid="{00000000-0005-0000-0000-0000D5700000}"/>
    <cellStyle name="Normal 3 3 2 5 3 2 3 2" xfId="28802" xr:uid="{00000000-0005-0000-0000-0000D6700000}"/>
    <cellStyle name="Normal 3 3 2 5 3 2 3 3" xfId="28803" xr:uid="{00000000-0005-0000-0000-0000D7700000}"/>
    <cellStyle name="Normal 3 3 2 5 3 2 4" xfId="28804" xr:uid="{00000000-0005-0000-0000-0000D8700000}"/>
    <cellStyle name="Normal 3 3 2 5 3 2 4 2" xfId="28805" xr:uid="{00000000-0005-0000-0000-0000D9700000}"/>
    <cellStyle name="Normal 3 3 2 5 3 2 5" xfId="28806" xr:uid="{00000000-0005-0000-0000-0000DA700000}"/>
    <cellStyle name="Normal 3 3 2 5 3 2 6" xfId="28807" xr:uid="{00000000-0005-0000-0000-0000DB700000}"/>
    <cellStyle name="Normal 3 3 2 5 3 2 7" xfId="28808" xr:uid="{00000000-0005-0000-0000-0000DC700000}"/>
    <cellStyle name="Normal 3 3 2 5 3 3" xfId="28809" xr:uid="{00000000-0005-0000-0000-0000DD700000}"/>
    <cellStyle name="Normal 3 3 2 5 3 3 2" xfId="28810" xr:uid="{00000000-0005-0000-0000-0000DE700000}"/>
    <cellStyle name="Normal 3 3 2 5 3 3 2 2" xfId="28811" xr:uid="{00000000-0005-0000-0000-0000DF700000}"/>
    <cellStyle name="Normal 3 3 2 5 3 3 2 3" xfId="28812" xr:uid="{00000000-0005-0000-0000-0000E0700000}"/>
    <cellStyle name="Normal 3 3 2 5 3 3 3" xfId="28813" xr:uid="{00000000-0005-0000-0000-0000E1700000}"/>
    <cellStyle name="Normal 3 3 2 5 3 3 3 2" xfId="28814" xr:uid="{00000000-0005-0000-0000-0000E2700000}"/>
    <cellStyle name="Normal 3 3 2 5 3 3 4" xfId="28815" xr:uid="{00000000-0005-0000-0000-0000E3700000}"/>
    <cellStyle name="Normal 3 3 2 5 3 3 4 2" xfId="28816" xr:uid="{00000000-0005-0000-0000-0000E4700000}"/>
    <cellStyle name="Normal 3 3 2 5 3 3 5" xfId="28817" xr:uid="{00000000-0005-0000-0000-0000E5700000}"/>
    <cellStyle name="Normal 3 3 2 5 3 3 6" xfId="28818" xr:uid="{00000000-0005-0000-0000-0000E6700000}"/>
    <cellStyle name="Normal 3 3 2 5 3 3 7" xfId="28819" xr:uid="{00000000-0005-0000-0000-0000E7700000}"/>
    <cellStyle name="Normal 3 3 2 5 3 4" xfId="28820" xr:uid="{00000000-0005-0000-0000-0000E8700000}"/>
    <cellStyle name="Normal 3 3 2 5 3 4 2" xfId="28821" xr:uid="{00000000-0005-0000-0000-0000E9700000}"/>
    <cellStyle name="Normal 3 3 2 5 3 4 2 2" xfId="28822" xr:uid="{00000000-0005-0000-0000-0000EA700000}"/>
    <cellStyle name="Normal 3 3 2 5 3 4 2 3" xfId="28823" xr:uid="{00000000-0005-0000-0000-0000EB700000}"/>
    <cellStyle name="Normal 3 3 2 5 3 4 3" xfId="28824" xr:uid="{00000000-0005-0000-0000-0000EC700000}"/>
    <cellStyle name="Normal 3 3 2 5 3 4 3 2" xfId="28825" xr:uid="{00000000-0005-0000-0000-0000ED700000}"/>
    <cellStyle name="Normal 3 3 2 5 3 4 4" xfId="28826" xr:uid="{00000000-0005-0000-0000-0000EE700000}"/>
    <cellStyle name="Normal 3 3 2 5 3 4 4 2" xfId="28827" xr:uid="{00000000-0005-0000-0000-0000EF700000}"/>
    <cellStyle name="Normal 3 3 2 5 3 4 5" xfId="28828" xr:uid="{00000000-0005-0000-0000-0000F0700000}"/>
    <cellStyle name="Normal 3 3 2 5 3 4 6" xfId="28829" xr:uid="{00000000-0005-0000-0000-0000F1700000}"/>
    <cellStyle name="Normal 3 3 2 5 3 4 7" xfId="28830" xr:uid="{00000000-0005-0000-0000-0000F2700000}"/>
    <cellStyle name="Normal 3 3 2 5 3 5" xfId="28831" xr:uid="{00000000-0005-0000-0000-0000F3700000}"/>
    <cellStyle name="Normal 3 3 2 5 3 5 2" xfId="28832" xr:uid="{00000000-0005-0000-0000-0000F4700000}"/>
    <cellStyle name="Normal 3 3 2 5 3 5 2 2" xfId="28833" xr:uid="{00000000-0005-0000-0000-0000F5700000}"/>
    <cellStyle name="Normal 3 3 2 5 3 5 3" xfId="28834" xr:uid="{00000000-0005-0000-0000-0000F6700000}"/>
    <cellStyle name="Normal 3 3 2 5 3 5 3 2" xfId="28835" xr:uid="{00000000-0005-0000-0000-0000F7700000}"/>
    <cellStyle name="Normal 3 3 2 5 3 5 4" xfId="28836" xr:uid="{00000000-0005-0000-0000-0000F8700000}"/>
    <cellStyle name="Normal 3 3 2 5 3 5 5" xfId="28837" xr:uid="{00000000-0005-0000-0000-0000F9700000}"/>
    <cellStyle name="Normal 3 3 2 5 3 5 6" xfId="28838" xr:uid="{00000000-0005-0000-0000-0000FA700000}"/>
    <cellStyle name="Normal 3 3 2 5 3 6" xfId="28839" xr:uid="{00000000-0005-0000-0000-0000FB700000}"/>
    <cellStyle name="Normal 3 3 2 5 3 6 2" xfId="28840" xr:uid="{00000000-0005-0000-0000-0000FC700000}"/>
    <cellStyle name="Normal 3 3 2 5 3 7" xfId="28841" xr:uid="{00000000-0005-0000-0000-0000FD700000}"/>
    <cellStyle name="Normal 3 3 2 5 3 7 2" xfId="28842" xr:uid="{00000000-0005-0000-0000-0000FE700000}"/>
    <cellStyle name="Normal 3 3 2 5 3 8" xfId="28843" xr:uid="{00000000-0005-0000-0000-0000FF700000}"/>
    <cellStyle name="Normal 3 3 2 5 3 8 2" xfId="28844" xr:uid="{00000000-0005-0000-0000-000000710000}"/>
    <cellStyle name="Normal 3 3 2 5 3 9" xfId="28845" xr:uid="{00000000-0005-0000-0000-000001710000}"/>
    <cellStyle name="Normal 3 3 2 5 4" xfId="28846" xr:uid="{00000000-0005-0000-0000-000002710000}"/>
    <cellStyle name="Normal 3 3 2 5 4 2" xfId="28847" xr:uid="{00000000-0005-0000-0000-000003710000}"/>
    <cellStyle name="Normal 3 3 2 5 4 2 2" xfId="28848" xr:uid="{00000000-0005-0000-0000-000004710000}"/>
    <cellStyle name="Normal 3 3 2 5 4 2 2 2" xfId="28849" xr:uid="{00000000-0005-0000-0000-000005710000}"/>
    <cellStyle name="Normal 3 3 2 5 4 2 3" xfId="28850" xr:uid="{00000000-0005-0000-0000-000006710000}"/>
    <cellStyle name="Normal 3 3 2 5 4 3" xfId="28851" xr:uid="{00000000-0005-0000-0000-000007710000}"/>
    <cellStyle name="Normal 3 3 2 5 4 3 2" xfId="28852" xr:uid="{00000000-0005-0000-0000-000008710000}"/>
    <cellStyle name="Normal 3 3 2 5 4 3 2 2" xfId="28853" xr:uid="{00000000-0005-0000-0000-000009710000}"/>
    <cellStyle name="Normal 3 3 2 5 4 3 3" xfId="28854" xr:uid="{00000000-0005-0000-0000-00000A710000}"/>
    <cellStyle name="Normal 3 3 2 5 4 4" xfId="28855" xr:uid="{00000000-0005-0000-0000-00000B710000}"/>
    <cellStyle name="Normal 3 3 2 5 4 4 2" xfId="28856" xr:uid="{00000000-0005-0000-0000-00000C710000}"/>
    <cellStyle name="Normal 3 3 2 5 4 4 3" xfId="28857" xr:uid="{00000000-0005-0000-0000-00000D710000}"/>
    <cellStyle name="Normal 3 3 2 5 4 5" xfId="28858" xr:uid="{00000000-0005-0000-0000-00000E710000}"/>
    <cellStyle name="Normal 3 3 2 5 4 6" xfId="28859" xr:uid="{00000000-0005-0000-0000-00000F710000}"/>
    <cellStyle name="Normal 3 3 2 5 4 7" xfId="28860" xr:uid="{00000000-0005-0000-0000-000010710000}"/>
    <cellStyle name="Normal 3 3 2 5 5" xfId="28861" xr:uid="{00000000-0005-0000-0000-000011710000}"/>
    <cellStyle name="Normal 3 3 2 5 5 2" xfId="28862" xr:uid="{00000000-0005-0000-0000-000012710000}"/>
    <cellStyle name="Normal 3 3 2 5 5 2 2" xfId="28863" xr:uid="{00000000-0005-0000-0000-000013710000}"/>
    <cellStyle name="Normal 3 3 2 5 5 2 3" xfId="28864" xr:uid="{00000000-0005-0000-0000-000014710000}"/>
    <cellStyle name="Normal 3 3 2 5 5 3" xfId="28865" xr:uid="{00000000-0005-0000-0000-000015710000}"/>
    <cellStyle name="Normal 3 3 2 5 5 3 2" xfId="28866" xr:uid="{00000000-0005-0000-0000-000016710000}"/>
    <cellStyle name="Normal 3 3 2 5 5 3 3" xfId="28867" xr:uid="{00000000-0005-0000-0000-000017710000}"/>
    <cellStyle name="Normal 3 3 2 5 5 4" xfId="28868" xr:uid="{00000000-0005-0000-0000-000018710000}"/>
    <cellStyle name="Normal 3 3 2 5 5 4 2" xfId="28869" xr:uid="{00000000-0005-0000-0000-000019710000}"/>
    <cellStyle name="Normal 3 3 2 5 5 5" xfId="28870" xr:uid="{00000000-0005-0000-0000-00001A710000}"/>
    <cellStyle name="Normal 3 3 2 5 5 6" xfId="28871" xr:uid="{00000000-0005-0000-0000-00001B710000}"/>
    <cellStyle name="Normal 3 3 2 5 5 7" xfId="28872" xr:uid="{00000000-0005-0000-0000-00001C710000}"/>
    <cellStyle name="Normal 3 3 2 5 6" xfId="28873" xr:uid="{00000000-0005-0000-0000-00001D710000}"/>
    <cellStyle name="Normal 3 3 2 5 6 2" xfId="28874" xr:uid="{00000000-0005-0000-0000-00001E710000}"/>
    <cellStyle name="Normal 3 3 2 5 6 2 2" xfId="28875" xr:uid="{00000000-0005-0000-0000-00001F710000}"/>
    <cellStyle name="Normal 3 3 2 5 6 2 3" xfId="28876" xr:uid="{00000000-0005-0000-0000-000020710000}"/>
    <cellStyle name="Normal 3 3 2 5 6 3" xfId="28877" xr:uid="{00000000-0005-0000-0000-000021710000}"/>
    <cellStyle name="Normal 3 3 2 5 6 3 2" xfId="28878" xr:uid="{00000000-0005-0000-0000-000022710000}"/>
    <cellStyle name="Normal 3 3 2 5 6 4" xfId="28879" xr:uid="{00000000-0005-0000-0000-000023710000}"/>
    <cellStyle name="Normal 3 3 2 5 6 4 2" xfId="28880" xr:uid="{00000000-0005-0000-0000-000024710000}"/>
    <cellStyle name="Normal 3 3 2 5 6 5" xfId="28881" xr:uid="{00000000-0005-0000-0000-000025710000}"/>
    <cellStyle name="Normal 3 3 2 5 6 6" xfId="28882" xr:uid="{00000000-0005-0000-0000-000026710000}"/>
    <cellStyle name="Normal 3 3 2 5 6 7" xfId="28883" xr:uid="{00000000-0005-0000-0000-000027710000}"/>
    <cellStyle name="Normal 3 3 2 5 7" xfId="28884" xr:uid="{00000000-0005-0000-0000-000028710000}"/>
    <cellStyle name="Normal 3 3 2 5 7 2" xfId="28885" xr:uid="{00000000-0005-0000-0000-000029710000}"/>
    <cellStyle name="Normal 3 3 2 5 7 2 2" xfId="28886" xr:uid="{00000000-0005-0000-0000-00002A710000}"/>
    <cellStyle name="Normal 3 3 2 5 7 2 3" xfId="28887" xr:uid="{00000000-0005-0000-0000-00002B710000}"/>
    <cellStyle name="Normal 3 3 2 5 7 3" xfId="28888" xr:uid="{00000000-0005-0000-0000-00002C710000}"/>
    <cellStyle name="Normal 3 3 2 5 7 3 2" xfId="28889" xr:uid="{00000000-0005-0000-0000-00002D710000}"/>
    <cellStyle name="Normal 3 3 2 5 7 4" xfId="28890" xr:uid="{00000000-0005-0000-0000-00002E710000}"/>
    <cellStyle name="Normal 3 3 2 5 7 5" xfId="28891" xr:uid="{00000000-0005-0000-0000-00002F710000}"/>
    <cellStyle name="Normal 3 3 2 5 7 6" xfId="28892" xr:uid="{00000000-0005-0000-0000-000030710000}"/>
    <cellStyle name="Normal 3 3 2 5 8" xfId="28893" xr:uid="{00000000-0005-0000-0000-000031710000}"/>
    <cellStyle name="Normal 3 3 2 5 8 2" xfId="28894" xr:uid="{00000000-0005-0000-0000-000032710000}"/>
    <cellStyle name="Normal 3 3 2 5 8 3" xfId="28895" xr:uid="{00000000-0005-0000-0000-000033710000}"/>
    <cellStyle name="Normal 3 3 2 5 9" xfId="28896" xr:uid="{00000000-0005-0000-0000-000034710000}"/>
    <cellStyle name="Normal 3 3 2 5 9 2" xfId="28897" xr:uid="{00000000-0005-0000-0000-000035710000}"/>
    <cellStyle name="Normal 3 3 2 6" xfId="28898" xr:uid="{00000000-0005-0000-0000-000036710000}"/>
    <cellStyle name="Normal 3 3 2 6 10" xfId="28899" xr:uid="{00000000-0005-0000-0000-000037710000}"/>
    <cellStyle name="Normal 3 3 2 6 11" xfId="28900" xr:uid="{00000000-0005-0000-0000-000038710000}"/>
    <cellStyle name="Normal 3 3 2 6 12" xfId="28901" xr:uid="{00000000-0005-0000-0000-000039710000}"/>
    <cellStyle name="Normal 3 3 2 6 2" xfId="28902" xr:uid="{00000000-0005-0000-0000-00003A710000}"/>
    <cellStyle name="Normal 3 3 2 6 2 2" xfId="28903" xr:uid="{00000000-0005-0000-0000-00003B710000}"/>
    <cellStyle name="Normal 3 3 2 6 2 2 2" xfId="28904" xr:uid="{00000000-0005-0000-0000-00003C710000}"/>
    <cellStyle name="Normal 3 3 2 6 2 2 2 2" xfId="28905" xr:uid="{00000000-0005-0000-0000-00003D710000}"/>
    <cellStyle name="Normal 3 3 2 6 2 2 3" xfId="28906" xr:uid="{00000000-0005-0000-0000-00003E710000}"/>
    <cellStyle name="Normal 3 3 2 6 2 2 4" xfId="28907" xr:uid="{00000000-0005-0000-0000-00003F710000}"/>
    <cellStyle name="Normal 3 3 2 6 2 3" xfId="28908" xr:uid="{00000000-0005-0000-0000-000040710000}"/>
    <cellStyle name="Normal 3 3 2 6 2 3 2" xfId="28909" xr:uid="{00000000-0005-0000-0000-000041710000}"/>
    <cellStyle name="Normal 3 3 2 6 2 3 2 2" xfId="28910" xr:uid="{00000000-0005-0000-0000-000042710000}"/>
    <cellStyle name="Normal 3 3 2 6 2 3 3" xfId="28911" xr:uid="{00000000-0005-0000-0000-000043710000}"/>
    <cellStyle name="Normal 3 3 2 6 2 4" xfId="28912" xr:uid="{00000000-0005-0000-0000-000044710000}"/>
    <cellStyle name="Normal 3 3 2 6 2 4 2" xfId="28913" xr:uid="{00000000-0005-0000-0000-000045710000}"/>
    <cellStyle name="Normal 3 3 2 6 2 4 2 2" xfId="28914" xr:uid="{00000000-0005-0000-0000-000046710000}"/>
    <cellStyle name="Normal 3 3 2 6 2 4 3" xfId="28915" xr:uid="{00000000-0005-0000-0000-000047710000}"/>
    <cellStyle name="Normal 3 3 2 6 2 5" xfId="28916" xr:uid="{00000000-0005-0000-0000-000048710000}"/>
    <cellStyle name="Normal 3 3 2 6 2 5 2" xfId="28917" xr:uid="{00000000-0005-0000-0000-000049710000}"/>
    <cellStyle name="Normal 3 3 2 6 2 6" xfId="28918" xr:uid="{00000000-0005-0000-0000-00004A710000}"/>
    <cellStyle name="Normal 3 3 2 6 2 7" xfId="28919" xr:uid="{00000000-0005-0000-0000-00004B710000}"/>
    <cellStyle name="Normal 3 3 2 6 3" xfId="28920" xr:uid="{00000000-0005-0000-0000-00004C710000}"/>
    <cellStyle name="Normal 3 3 2 6 3 2" xfId="28921" xr:uid="{00000000-0005-0000-0000-00004D710000}"/>
    <cellStyle name="Normal 3 3 2 6 3 2 2" xfId="28922" xr:uid="{00000000-0005-0000-0000-00004E710000}"/>
    <cellStyle name="Normal 3 3 2 6 3 2 2 2" xfId="28923" xr:uid="{00000000-0005-0000-0000-00004F710000}"/>
    <cellStyle name="Normal 3 3 2 6 3 2 3" xfId="28924" xr:uid="{00000000-0005-0000-0000-000050710000}"/>
    <cellStyle name="Normal 3 3 2 6 3 3" xfId="28925" xr:uid="{00000000-0005-0000-0000-000051710000}"/>
    <cellStyle name="Normal 3 3 2 6 3 3 2" xfId="28926" xr:uid="{00000000-0005-0000-0000-000052710000}"/>
    <cellStyle name="Normal 3 3 2 6 3 3 2 2" xfId="28927" xr:uid="{00000000-0005-0000-0000-000053710000}"/>
    <cellStyle name="Normal 3 3 2 6 3 3 3" xfId="28928" xr:uid="{00000000-0005-0000-0000-000054710000}"/>
    <cellStyle name="Normal 3 3 2 6 3 4" xfId="28929" xr:uid="{00000000-0005-0000-0000-000055710000}"/>
    <cellStyle name="Normal 3 3 2 6 3 4 2" xfId="28930" xr:uid="{00000000-0005-0000-0000-000056710000}"/>
    <cellStyle name="Normal 3 3 2 6 3 4 3" xfId="28931" xr:uid="{00000000-0005-0000-0000-000057710000}"/>
    <cellStyle name="Normal 3 3 2 6 3 5" xfId="28932" xr:uid="{00000000-0005-0000-0000-000058710000}"/>
    <cellStyle name="Normal 3 3 2 6 3 6" xfId="28933" xr:uid="{00000000-0005-0000-0000-000059710000}"/>
    <cellStyle name="Normal 3 3 2 6 3 7" xfId="28934" xr:uid="{00000000-0005-0000-0000-00005A710000}"/>
    <cellStyle name="Normal 3 3 2 6 4" xfId="28935" xr:uid="{00000000-0005-0000-0000-00005B710000}"/>
    <cellStyle name="Normal 3 3 2 6 4 2" xfId="28936" xr:uid="{00000000-0005-0000-0000-00005C710000}"/>
    <cellStyle name="Normal 3 3 2 6 4 2 2" xfId="28937" xr:uid="{00000000-0005-0000-0000-00005D710000}"/>
    <cellStyle name="Normal 3 3 2 6 4 2 3" xfId="28938" xr:uid="{00000000-0005-0000-0000-00005E710000}"/>
    <cellStyle name="Normal 3 3 2 6 4 3" xfId="28939" xr:uid="{00000000-0005-0000-0000-00005F710000}"/>
    <cellStyle name="Normal 3 3 2 6 4 3 2" xfId="28940" xr:uid="{00000000-0005-0000-0000-000060710000}"/>
    <cellStyle name="Normal 3 3 2 6 4 3 3" xfId="28941" xr:uid="{00000000-0005-0000-0000-000061710000}"/>
    <cellStyle name="Normal 3 3 2 6 4 4" xfId="28942" xr:uid="{00000000-0005-0000-0000-000062710000}"/>
    <cellStyle name="Normal 3 3 2 6 4 4 2" xfId="28943" xr:uid="{00000000-0005-0000-0000-000063710000}"/>
    <cellStyle name="Normal 3 3 2 6 4 5" xfId="28944" xr:uid="{00000000-0005-0000-0000-000064710000}"/>
    <cellStyle name="Normal 3 3 2 6 4 6" xfId="28945" xr:uid="{00000000-0005-0000-0000-000065710000}"/>
    <cellStyle name="Normal 3 3 2 6 4 7" xfId="28946" xr:uid="{00000000-0005-0000-0000-000066710000}"/>
    <cellStyle name="Normal 3 3 2 6 5" xfId="28947" xr:uid="{00000000-0005-0000-0000-000067710000}"/>
    <cellStyle name="Normal 3 3 2 6 5 2" xfId="28948" xr:uid="{00000000-0005-0000-0000-000068710000}"/>
    <cellStyle name="Normal 3 3 2 6 5 2 2" xfId="28949" xr:uid="{00000000-0005-0000-0000-000069710000}"/>
    <cellStyle name="Normal 3 3 2 6 5 2 3" xfId="28950" xr:uid="{00000000-0005-0000-0000-00006A710000}"/>
    <cellStyle name="Normal 3 3 2 6 5 3" xfId="28951" xr:uid="{00000000-0005-0000-0000-00006B710000}"/>
    <cellStyle name="Normal 3 3 2 6 5 3 2" xfId="28952" xr:uid="{00000000-0005-0000-0000-00006C710000}"/>
    <cellStyle name="Normal 3 3 2 6 5 4" xfId="28953" xr:uid="{00000000-0005-0000-0000-00006D710000}"/>
    <cellStyle name="Normal 3 3 2 6 5 4 2" xfId="28954" xr:uid="{00000000-0005-0000-0000-00006E710000}"/>
    <cellStyle name="Normal 3 3 2 6 5 5" xfId="28955" xr:uid="{00000000-0005-0000-0000-00006F710000}"/>
    <cellStyle name="Normal 3 3 2 6 5 6" xfId="28956" xr:uid="{00000000-0005-0000-0000-000070710000}"/>
    <cellStyle name="Normal 3 3 2 6 5 7" xfId="28957" xr:uid="{00000000-0005-0000-0000-000071710000}"/>
    <cellStyle name="Normal 3 3 2 6 6" xfId="28958" xr:uid="{00000000-0005-0000-0000-000072710000}"/>
    <cellStyle name="Normal 3 3 2 6 6 2" xfId="28959" xr:uid="{00000000-0005-0000-0000-000073710000}"/>
    <cellStyle name="Normal 3 3 2 6 6 2 2" xfId="28960" xr:uid="{00000000-0005-0000-0000-000074710000}"/>
    <cellStyle name="Normal 3 3 2 6 6 2 3" xfId="28961" xr:uid="{00000000-0005-0000-0000-000075710000}"/>
    <cellStyle name="Normal 3 3 2 6 6 3" xfId="28962" xr:uid="{00000000-0005-0000-0000-000076710000}"/>
    <cellStyle name="Normal 3 3 2 6 6 3 2" xfId="28963" xr:uid="{00000000-0005-0000-0000-000077710000}"/>
    <cellStyle name="Normal 3 3 2 6 6 4" xfId="28964" xr:uid="{00000000-0005-0000-0000-000078710000}"/>
    <cellStyle name="Normal 3 3 2 6 6 5" xfId="28965" xr:uid="{00000000-0005-0000-0000-000079710000}"/>
    <cellStyle name="Normal 3 3 2 6 6 6" xfId="28966" xr:uid="{00000000-0005-0000-0000-00007A710000}"/>
    <cellStyle name="Normal 3 3 2 6 7" xfId="28967" xr:uid="{00000000-0005-0000-0000-00007B710000}"/>
    <cellStyle name="Normal 3 3 2 6 7 2" xfId="28968" xr:uid="{00000000-0005-0000-0000-00007C710000}"/>
    <cellStyle name="Normal 3 3 2 6 7 3" xfId="28969" xr:uid="{00000000-0005-0000-0000-00007D710000}"/>
    <cellStyle name="Normal 3 3 2 6 8" xfId="28970" xr:uid="{00000000-0005-0000-0000-00007E710000}"/>
    <cellStyle name="Normal 3 3 2 6 8 2" xfId="28971" xr:uid="{00000000-0005-0000-0000-00007F710000}"/>
    <cellStyle name="Normal 3 3 2 6 9" xfId="28972" xr:uid="{00000000-0005-0000-0000-000080710000}"/>
    <cellStyle name="Normal 3 3 2 6 9 2" xfId="28973" xr:uid="{00000000-0005-0000-0000-000081710000}"/>
    <cellStyle name="Normal 3 3 2 7" xfId="28974" xr:uid="{00000000-0005-0000-0000-000082710000}"/>
    <cellStyle name="Normal 3 3 2 7 10" xfId="28975" xr:uid="{00000000-0005-0000-0000-000083710000}"/>
    <cellStyle name="Normal 3 3 2 7 11" xfId="28976" xr:uid="{00000000-0005-0000-0000-000084710000}"/>
    <cellStyle name="Normal 3 3 2 7 2" xfId="28977" xr:uid="{00000000-0005-0000-0000-000085710000}"/>
    <cellStyle name="Normal 3 3 2 7 2 2" xfId="28978" xr:uid="{00000000-0005-0000-0000-000086710000}"/>
    <cellStyle name="Normal 3 3 2 7 2 2 2" xfId="28979" xr:uid="{00000000-0005-0000-0000-000087710000}"/>
    <cellStyle name="Normal 3 3 2 7 2 2 2 2" xfId="28980" xr:uid="{00000000-0005-0000-0000-000088710000}"/>
    <cellStyle name="Normal 3 3 2 7 2 2 3" xfId="28981" xr:uid="{00000000-0005-0000-0000-000089710000}"/>
    <cellStyle name="Normal 3 3 2 7 2 2 4" xfId="28982" xr:uid="{00000000-0005-0000-0000-00008A710000}"/>
    <cellStyle name="Normal 3 3 2 7 2 3" xfId="28983" xr:uid="{00000000-0005-0000-0000-00008B710000}"/>
    <cellStyle name="Normal 3 3 2 7 2 3 2" xfId="28984" xr:uid="{00000000-0005-0000-0000-00008C710000}"/>
    <cellStyle name="Normal 3 3 2 7 2 3 2 2" xfId="28985" xr:uid="{00000000-0005-0000-0000-00008D710000}"/>
    <cellStyle name="Normal 3 3 2 7 2 3 3" xfId="28986" xr:uid="{00000000-0005-0000-0000-00008E710000}"/>
    <cellStyle name="Normal 3 3 2 7 2 4" xfId="28987" xr:uid="{00000000-0005-0000-0000-00008F710000}"/>
    <cellStyle name="Normal 3 3 2 7 2 4 2" xfId="28988" xr:uid="{00000000-0005-0000-0000-000090710000}"/>
    <cellStyle name="Normal 3 3 2 7 2 4 2 2" xfId="28989" xr:uid="{00000000-0005-0000-0000-000091710000}"/>
    <cellStyle name="Normal 3 3 2 7 2 4 3" xfId="28990" xr:uid="{00000000-0005-0000-0000-000092710000}"/>
    <cellStyle name="Normal 3 3 2 7 2 5" xfId="28991" xr:uid="{00000000-0005-0000-0000-000093710000}"/>
    <cellStyle name="Normal 3 3 2 7 2 5 2" xfId="28992" xr:uid="{00000000-0005-0000-0000-000094710000}"/>
    <cellStyle name="Normal 3 3 2 7 2 6" xfId="28993" xr:uid="{00000000-0005-0000-0000-000095710000}"/>
    <cellStyle name="Normal 3 3 2 7 2 7" xfId="28994" xr:uid="{00000000-0005-0000-0000-000096710000}"/>
    <cellStyle name="Normal 3 3 2 7 3" xfId="28995" xr:uid="{00000000-0005-0000-0000-000097710000}"/>
    <cellStyle name="Normal 3 3 2 7 3 2" xfId="28996" xr:uid="{00000000-0005-0000-0000-000098710000}"/>
    <cellStyle name="Normal 3 3 2 7 3 2 2" xfId="28997" xr:uid="{00000000-0005-0000-0000-000099710000}"/>
    <cellStyle name="Normal 3 3 2 7 3 2 2 2" xfId="28998" xr:uid="{00000000-0005-0000-0000-00009A710000}"/>
    <cellStyle name="Normal 3 3 2 7 3 2 3" xfId="28999" xr:uid="{00000000-0005-0000-0000-00009B710000}"/>
    <cellStyle name="Normal 3 3 2 7 3 3" xfId="29000" xr:uid="{00000000-0005-0000-0000-00009C710000}"/>
    <cellStyle name="Normal 3 3 2 7 3 3 2" xfId="29001" xr:uid="{00000000-0005-0000-0000-00009D710000}"/>
    <cellStyle name="Normal 3 3 2 7 3 3 2 2" xfId="29002" xr:uid="{00000000-0005-0000-0000-00009E710000}"/>
    <cellStyle name="Normal 3 3 2 7 3 3 3" xfId="29003" xr:uid="{00000000-0005-0000-0000-00009F710000}"/>
    <cellStyle name="Normal 3 3 2 7 3 4" xfId="29004" xr:uid="{00000000-0005-0000-0000-0000A0710000}"/>
    <cellStyle name="Normal 3 3 2 7 3 4 2" xfId="29005" xr:uid="{00000000-0005-0000-0000-0000A1710000}"/>
    <cellStyle name="Normal 3 3 2 7 3 4 3" xfId="29006" xr:uid="{00000000-0005-0000-0000-0000A2710000}"/>
    <cellStyle name="Normal 3 3 2 7 3 5" xfId="29007" xr:uid="{00000000-0005-0000-0000-0000A3710000}"/>
    <cellStyle name="Normal 3 3 2 7 3 6" xfId="29008" xr:uid="{00000000-0005-0000-0000-0000A4710000}"/>
    <cellStyle name="Normal 3 3 2 7 3 7" xfId="29009" xr:uid="{00000000-0005-0000-0000-0000A5710000}"/>
    <cellStyle name="Normal 3 3 2 7 4" xfId="29010" xr:uid="{00000000-0005-0000-0000-0000A6710000}"/>
    <cellStyle name="Normal 3 3 2 7 4 2" xfId="29011" xr:uid="{00000000-0005-0000-0000-0000A7710000}"/>
    <cellStyle name="Normal 3 3 2 7 4 2 2" xfId="29012" xr:uid="{00000000-0005-0000-0000-0000A8710000}"/>
    <cellStyle name="Normal 3 3 2 7 4 2 3" xfId="29013" xr:uid="{00000000-0005-0000-0000-0000A9710000}"/>
    <cellStyle name="Normal 3 3 2 7 4 3" xfId="29014" xr:uid="{00000000-0005-0000-0000-0000AA710000}"/>
    <cellStyle name="Normal 3 3 2 7 4 3 2" xfId="29015" xr:uid="{00000000-0005-0000-0000-0000AB710000}"/>
    <cellStyle name="Normal 3 3 2 7 4 3 3" xfId="29016" xr:uid="{00000000-0005-0000-0000-0000AC710000}"/>
    <cellStyle name="Normal 3 3 2 7 4 4" xfId="29017" xr:uid="{00000000-0005-0000-0000-0000AD710000}"/>
    <cellStyle name="Normal 3 3 2 7 4 4 2" xfId="29018" xr:uid="{00000000-0005-0000-0000-0000AE710000}"/>
    <cellStyle name="Normal 3 3 2 7 4 5" xfId="29019" xr:uid="{00000000-0005-0000-0000-0000AF710000}"/>
    <cellStyle name="Normal 3 3 2 7 4 6" xfId="29020" xr:uid="{00000000-0005-0000-0000-0000B0710000}"/>
    <cellStyle name="Normal 3 3 2 7 4 7" xfId="29021" xr:uid="{00000000-0005-0000-0000-0000B1710000}"/>
    <cellStyle name="Normal 3 3 2 7 5" xfId="29022" xr:uid="{00000000-0005-0000-0000-0000B2710000}"/>
    <cellStyle name="Normal 3 3 2 7 5 2" xfId="29023" xr:uid="{00000000-0005-0000-0000-0000B3710000}"/>
    <cellStyle name="Normal 3 3 2 7 5 2 2" xfId="29024" xr:uid="{00000000-0005-0000-0000-0000B4710000}"/>
    <cellStyle name="Normal 3 3 2 7 5 2 3" xfId="29025" xr:uid="{00000000-0005-0000-0000-0000B5710000}"/>
    <cellStyle name="Normal 3 3 2 7 5 3" xfId="29026" xr:uid="{00000000-0005-0000-0000-0000B6710000}"/>
    <cellStyle name="Normal 3 3 2 7 5 3 2" xfId="29027" xr:uid="{00000000-0005-0000-0000-0000B7710000}"/>
    <cellStyle name="Normal 3 3 2 7 5 4" xfId="29028" xr:uid="{00000000-0005-0000-0000-0000B8710000}"/>
    <cellStyle name="Normal 3 3 2 7 5 5" xfId="29029" xr:uid="{00000000-0005-0000-0000-0000B9710000}"/>
    <cellStyle name="Normal 3 3 2 7 5 6" xfId="29030" xr:uid="{00000000-0005-0000-0000-0000BA710000}"/>
    <cellStyle name="Normal 3 3 2 7 6" xfId="29031" xr:uid="{00000000-0005-0000-0000-0000BB710000}"/>
    <cellStyle name="Normal 3 3 2 7 6 2" xfId="29032" xr:uid="{00000000-0005-0000-0000-0000BC710000}"/>
    <cellStyle name="Normal 3 3 2 7 6 2 2" xfId="29033" xr:uid="{00000000-0005-0000-0000-0000BD710000}"/>
    <cellStyle name="Normal 3 3 2 7 6 3" xfId="29034" xr:uid="{00000000-0005-0000-0000-0000BE710000}"/>
    <cellStyle name="Normal 3 3 2 7 7" xfId="29035" xr:uid="{00000000-0005-0000-0000-0000BF710000}"/>
    <cellStyle name="Normal 3 3 2 7 7 2" xfId="29036" xr:uid="{00000000-0005-0000-0000-0000C0710000}"/>
    <cellStyle name="Normal 3 3 2 7 7 3" xfId="29037" xr:uid="{00000000-0005-0000-0000-0000C1710000}"/>
    <cellStyle name="Normal 3 3 2 7 8" xfId="29038" xr:uid="{00000000-0005-0000-0000-0000C2710000}"/>
    <cellStyle name="Normal 3 3 2 7 8 2" xfId="29039" xr:uid="{00000000-0005-0000-0000-0000C3710000}"/>
    <cellStyle name="Normal 3 3 2 7 9" xfId="29040" xr:uid="{00000000-0005-0000-0000-0000C4710000}"/>
    <cellStyle name="Normal 3 3 2 8" xfId="29041" xr:uid="{00000000-0005-0000-0000-0000C5710000}"/>
    <cellStyle name="Normal 3 3 2 8 10" xfId="29042" xr:uid="{00000000-0005-0000-0000-0000C6710000}"/>
    <cellStyle name="Normal 3 3 2 8 11" xfId="29043" xr:uid="{00000000-0005-0000-0000-0000C7710000}"/>
    <cellStyle name="Normal 3 3 2 8 2" xfId="29044" xr:uid="{00000000-0005-0000-0000-0000C8710000}"/>
    <cellStyle name="Normal 3 3 2 8 2 2" xfId="29045" xr:uid="{00000000-0005-0000-0000-0000C9710000}"/>
    <cellStyle name="Normal 3 3 2 8 2 2 2" xfId="29046" xr:uid="{00000000-0005-0000-0000-0000CA710000}"/>
    <cellStyle name="Normal 3 3 2 8 2 2 2 2" xfId="29047" xr:uid="{00000000-0005-0000-0000-0000CB710000}"/>
    <cellStyle name="Normal 3 3 2 8 2 2 3" xfId="29048" xr:uid="{00000000-0005-0000-0000-0000CC710000}"/>
    <cellStyle name="Normal 3 3 2 8 2 3" xfId="29049" xr:uid="{00000000-0005-0000-0000-0000CD710000}"/>
    <cellStyle name="Normal 3 3 2 8 2 3 2" xfId="29050" xr:uid="{00000000-0005-0000-0000-0000CE710000}"/>
    <cellStyle name="Normal 3 3 2 8 2 3 2 2" xfId="29051" xr:uid="{00000000-0005-0000-0000-0000CF710000}"/>
    <cellStyle name="Normal 3 3 2 8 2 3 3" xfId="29052" xr:uid="{00000000-0005-0000-0000-0000D0710000}"/>
    <cellStyle name="Normal 3 3 2 8 2 4" xfId="29053" xr:uid="{00000000-0005-0000-0000-0000D1710000}"/>
    <cellStyle name="Normal 3 3 2 8 2 4 2" xfId="29054" xr:uid="{00000000-0005-0000-0000-0000D2710000}"/>
    <cellStyle name="Normal 3 3 2 8 2 4 3" xfId="29055" xr:uid="{00000000-0005-0000-0000-0000D3710000}"/>
    <cellStyle name="Normal 3 3 2 8 2 5" xfId="29056" xr:uid="{00000000-0005-0000-0000-0000D4710000}"/>
    <cellStyle name="Normal 3 3 2 8 2 6" xfId="29057" xr:uid="{00000000-0005-0000-0000-0000D5710000}"/>
    <cellStyle name="Normal 3 3 2 8 2 7" xfId="29058" xr:uid="{00000000-0005-0000-0000-0000D6710000}"/>
    <cellStyle name="Normal 3 3 2 8 3" xfId="29059" xr:uid="{00000000-0005-0000-0000-0000D7710000}"/>
    <cellStyle name="Normal 3 3 2 8 3 2" xfId="29060" xr:uid="{00000000-0005-0000-0000-0000D8710000}"/>
    <cellStyle name="Normal 3 3 2 8 3 2 2" xfId="29061" xr:uid="{00000000-0005-0000-0000-0000D9710000}"/>
    <cellStyle name="Normal 3 3 2 8 3 2 3" xfId="29062" xr:uid="{00000000-0005-0000-0000-0000DA710000}"/>
    <cellStyle name="Normal 3 3 2 8 3 3" xfId="29063" xr:uid="{00000000-0005-0000-0000-0000DB710000}"/>
    <cellStyle name="Normal 3 3 2 8 3 3 2" xfId="29064" xr:uid="{00000000-0005-0000-0000-0000DC710000}"/>
    <cellStyle name="Normal 3 3 2 8 3 3 3" xfId="29065" xr:uid="{00000000-0005-0000-0000-0000DD710000}"/>
    <cellStyle name="Normal 3 3 2 8 3 4" xfId="29066" xr:uid="{00000000-0005-0000-0000-0000DE710000}"/>
    <cellStyle name="Normal 3 3 2 8 3 4 2" xfId="29067" xr:uid="{00000000-0005-0000-0000-0000DF710000}"/>
    <cellStyle name="Normal 3 3 2 8 3 5" xfId="29068" xr:uid="{00000000-0005-0000-0000-0000E0710000}"/>
    <cellStyle name="Normal 3 3 2 8 3 6" xfId="29069" xr:uid="{00000000-0005-0000-0000-0000E1710000}"/>
    <cellStyle name="Normal 3 3 2 8 3 7" xfId="29070" xr:uid="{00000000-0005-0000-0000-0000E2710000}"/>
    <cellStyle name="Normal 3 3 2 8 4" xfId="29071" xr:uid="{00000000-0005-0000-0000-0000E3710000}"/>
    <cellStyle name="Normal 3 3 2 8 4 2" xfId="29072" xr:uid="{00000000-0005-0000-0000-0000E4710000}"/>
    <cellStyle name="Normal 3 3 2 8 4 2 2" xfId="29073" xr:uid="{00000000-0005-0000-0000-0000E5710000}"/>
    <cellStyle name="Normal 3 3 2 8 4 2 3" xfId="29074" xr:uid="{00000000-0005-0000-0000-0000E6710000}"/>
    <cellStyle name="Normal 3 3 2 8 4 3" xfId="29075" xr:uid="{00000000-0005-0000-0000-0000E7710000}"/>
    <cellStyle name="Normal 3 3 2 8 4 3 2" xfId="29076" xr:uid="{00000000-0005-0000-0000-0000E8710000}"/>
    <cellStyle name="Normal 3 3 2 8 4 4" xfId="29077" xr:uid="{00000000-0005-0000-0000-0000E9710000}"/>
    <cellStyle name="Normal 3 3 2 8 4 4 2" xfId="29078" xr:uid="{00000000-0005-0000-0000-0000EA710000}"/>
    <cellStyle name="Normal 3 3 2 8 4 5" xfId="29079" xr:uid="{00000000-0005-0000-0000-0000EB710000}"/>
    <cellStyle name="Normal 3 3 2 8 4 6" xfId="29080" xr:uid="{00000000-0005-0000-0000-0000EC710000}"/>
    <cellStyle name="Normal 3 3 2 8 4 7" xfId="29081" xr:uid="{00000000-0005-0000-0000-0000ED710000}"/>
    <cellStyle name="Normal 3 3 2 8 5" xfId="29082" xr:uid="{00000000-0005-0000-0000-0000EE710000}"/>
    <cellStyle name="Normal 3 3 2 8 5 2" xfId="29083" xr:uid="{00000000-0005-0000-0000-0000EF710000}"/>
    <cellStyle name="Normal 3 3 2 8 5 2 2" xfId="29084" xr:uid="{00000000-0005-0000-0000-0000F0710000}"/>
    <cellStyle name="Normal 3 3 2 8 5 2 3" xfId="29085" xr:uid="{00000000-0005-0000-0000-0000F1710000}"/>
    <cellStyle name="Normal 3 3 2 8 5 3" xfId="29086" xr:uid="{00000000-0005-0000-0000-0000F2710000}"/>
    <cellStyle name="Normal 3 3 2 8 5 3 2" xfId="29087" xr:uid="{00000000-0005-0000-0000-0000F3710000}"/>
    <cellStyle name="Normal 3 3 2 8 5 4" xfId="29088" xr:uid="{00000000-0005-0000-0000-0000F4710000}"/>
    <cellStyle name="Normal 3 3 2 8 5 5" xfId="29089" xr:uid="{00000000-0005-0000-0000-0000F5710000}"/>
    <cellStyle name="Normal 3 3 2 8 5 6" xfId="29090" xr:uid="{00000000-0005-0000-0000-0000F6710000}"/>
    <cellStyle name="Normal 3 3 2 8 6" xfId="29091" xr:uid="{00000000-0005-0000-0000-0000F7710000}"/>
    <cellStyle name="Normal 3 3 2 8 6 2" xfId="29092" xr:uid="{00000000-0005-0000-0000-0000F8710000}"/>
    <cellStyle name="Normal 3 3 2 8 6 3" xfId="29093" xr:uid="{00000000-0005-0000-0000-0000F9710000}"/>
    <cellStyle name="Normal 3 3 2 8 7" xfId="29094" xr:uid="{00000000-0005-0000-0000-0000FA710000}"/>
    <cellStyle name="Normal 3 3 2 8 7 2" xfId="29095" xr:uid="{00000000-0005-0000-0000-0000FB710000}"/>
    <cellStyle name="Normal 3 3 2 8 8" xfId="29096" xr:uid="{00000000-0005-0000-0000-0000FC710000}"/>
    <cellStyle name="Normal 3 3 2 8 8 2" xfId="29097" xr:uid="{00000000-0005-0000-0000-0000FD710000}"/>
    <cellStyle name="Normal 3 3 2 8 9" xfId="29098" xr:uid="{00000000-0005-0000-0000-0000FE710000}"/>
    <cellStyle name="Normal 3 3 2 9" xfId="29099" xr:uid="{00000000-0005-0000-0000-0000FF710000}"/>
    <cellStyle name="Normal 3 3 2 9 2" xfId="29100" xr:uid="{00000000-0005-0000-0000-000000720000}"/>
    <cellStyle name="Normal 3 3 2 9 2 2" xfId="29101" xr:uid="{00000000-0005-0000-0000-000001720000}"/>
    <cellStyle name="Normal 3 3 2 9 2 2 2" xfId="29102" xr:uid="{00000000-0005-0000-0000-000002720000}"/>
    <cellStyle name="Normal 3 3 2 9 2 3" xfId="29103" xr:uid="{00000000-0005-0000-0000-000003720000}"/>
    <cellStyle name="Normal 3 3 2 9 3" xfId="29104" xr:uid="{00000000-0005-0000-0000-000004720000}"/>
    <cellStyle name="Normal 3 3 2 9 3 2" xfId="29105" xr:uid="{00000000-0005-0000-0000-000005720000}"/>
    <cellStyle name="Normal 3 3 2 9 3 2 2" xfId="29106" xr:uid="{00000000-0005-0000-0000-000006720000}"/>
    <cellStyle name="Normal 3 3 2 9 3 3" xfId="29107" xr:uid="{00000000-0005-0000-0000-000007720000}"/>
    <cellStyle name="Normal 3 3 2 9 4" xfId="29108" xr:uid="{00000000-0005-0000-0000-000008720000}"/>
    <cellStyle name="Normal 3 3 2 9 4 2" xfId="29109" xr:uid="{00000000-0005-0000-0000-000009720000}"/>
    <cellStyle name="Normal 3 3 2 9 4 3" xfId="29110" xr:uid="{00000000-0005-0000-0000-00000A720000}"/>
    <cellStyle name="Normal 3 3 2 9 5" xfId="29111" xr:uid="{00000000-0005-0000-0000-00000B720000}"/>
    <cellStyle name="Normal 3 3 2 9 6" xfId="29112" xr:uid="{00000000-0005-0000-0000-00000C720000}"/>
    <cellStyle name="Normal 3 3 2 9 7" xfId="29113" xr:uid="{00000000-0005-0000-0000-00000D720000}"/>
    <cellStyle name="Normal 3 3 3" xfId="29114" xr:uid="{00000000-0005-0000-0000-00000E720000}"/>
    <cellStyle name="Normal 3 3 3 10" xfId="29115" xr:uid="{00000000-0005-0000-0000-00000F720000}"/>
    <cellStyle name="Normal 3 3 3 10 2" xfId="29116" xr:uid="{00000000-0005-0000-0000-000010720000}"/>
    <cellStyle name="Normal 3 3 3 10 2 2" xfId="29117" xr:uid="{00000000-0005-0000-0000-000011720000}"/>
    <cellStyle name="Normal 3 3 3 10 3" xfId="29118" xr:uid="{00000000-0005-0000-0000-000012720000}"/>
    <cellStyle name="Normal 3 3 3 10 4" xfId="29119" xr:uid="{00000000-0005-0000-0000-000013720000}"/>
    <cellStyle name="Normal 3 3 3 11" xfId="29120" xr:uid="{00000000-0005-0000-0000-000014720000}"/>
    <cellStyle name="Normal 3 3 3 11 2" xfId="29121" xr:uid="{00000000-0005-0000-0000-000015720000}"/>
    <cellStyle name="Normal 3 3 3 11 2 2" xfId="29122" xr:uid="{00000000-0005-0000-0000-000016720000}"/>
    <cellStyle name="Normal 3 3 3 11 3" xfId="29123" xr:uid="{00000000-0005-0000-0000-000017720000}"/>
    <cellStyle name="Normal 3 3 3 12" xfId="29124" xr:uid="{00000000-0005-0000-0000-000018720000}"/>
    <cellStyle name="Normal 3 3 3 12 2" xfId="29125" xr:uid="{00000000-0005-0000-0000-000019720000}"/>
    <cellStyle name="Normal 3 3 3 12 3" xfId="29126" xr:uid="{00000000-0005-0000-0000-00001A720000}"/>
    <cellStyle name="Normal 3 3 3 13" xfId="29127" xr:uid="{00000000-0005-0000-0000-00001B720000}"/>
    <cellStyle name="Normal 3 3 3 13 2" xfId="29128" xr:uid="{00000000-0005-0000-0000-00001C720000}"/>
    <cellStyle name="Normal 3 3 3 14" xfId="29129" xr:uid="{00000000-0005-0000-0000-00001D720000}"/>
    <cellStyle name="Normal 3 3 3 2" xfId="29130" xr:uid="{00000000-0005-0000-0000-00001E720000}"/>
    <cellStyle name="Normal 3 3 3 2 10" xfId="29131" xr:uid="{00000000-0005-0000-0000-00001F720000}"/>
    <cellStyle name="Normal 3 3 3 2 10 2" xfId="29132" xr:uid="{00000000-0005-0000-0000-000020720000}"/>
    <cellStyle name="Normal 3 3 3 2 10 3" xfId="29133" xr:uid="{00000000-0005-0000-0000-000021720000}"/>
    <cellStyle name="Normal 3 3 3 2 11" xfId="29134" xr:uid="{00000000-0005-0000-0000-000022720000}"/>
    <cellStyle name="Normal 3 3 3 2 11 2" xfId="29135" xr:uid="{00000000-0005-0000-0000-000023720000}"/>
    <cellStyle name="Normal 3 3 3 2 12" xfId="29136" xr:uid="{00000000-0005-0000-0000-000024720000}"/>
    <cellStyle name="Normal 3 3 3 2 2" xfId="29137" xr:uid="{00000000-0005-0000-0000-000025720000}"/>
    <cellStyle name="Normal 3 3 3 2 2 2" xfId="29138" xr:uid="{00000000-0005-0000-0000-000026720000}"/>
    <cellStyle name="Normal 3 3 3 2 2 2 2" xfId="29139" xr:uid="{00000000-0005-0000-0000-000027720000}"/>
    <cellStyle name="Normal 3 3 3 2 2 2 2 2" xfId="29140" xr:uid="{00000000-0005-0000-0000-000028720000}"/>
    <cellStyle name="Normal 3 3 3 2 2 2 2 2 2" xfId="29141" xr:uid="{00000000-0005-0000-0000-000029720000}"/>
    <cellStyle name="Normal 3 3 3 2 2 2 2 2 3" xfId="29142" xr:uid="{00000000-0005-0000-0000-00002A720000}"/>
    <cellStyle name="Normal 3 3 3 2 2 2 2 3" xfId="29143" xr:uid="{00000000-0005-0000-0000-00002B720000}"/>
    <cellStyle name="Normal 3 3 3 2 2 2 2 3 2" xfId="29144" xr:uid="{00000000-0005-0000-0000-00002C720000}"/>
    <cellStyle name="Normal 3 3 3 2 2 2 2 4" xfId="29145" xr:uid="{00000000-0005-0000-0000-00002D720000}"/>
    <cellStyle name="Normal 3 3 3 2 2 2 2 4 2" xfId="29146" xr:uid="{00000000-0005-0000-0000-00002E720000}"/>
    <cellStyle name="Normal 3 3 3 2 2 2 2 5" xfId="29147" xr:uid="{00000000-0005-0000-0000-00002F720000}"/>
    <cellStyle name="Normal 3 3 3 2 2 2 2 6" xfId="29148" xr:uid="{00000000-0005-0000-0000-000030720000}"/>
    <cellStyle name="Normal 3 3 3 2 2 2 3" xfId="29149" xr:uid="{00000000-0005-0000-0000-000031720000}"/>
    <cellStyle name="Normal 3 3 3 2 2 2 3 2" xfId="29150" xr:uid="{00000000-0005-0000-0000-000032720000}"/>
    <cellStyle name="Normal 3 3 3 2 2 2 3 2 2" xfId="29151" xr:uid="{00000000-0005-0000-0000-000033720000}"/>
    <cellStyle name="Normal 3 3 3 2 2 2 3 3" xfId="29152" xr:uid="{00000000-0005-0000-0000-000034720000}"/>
    <cellStyle name="Normal 3 3 3 2 2 2 3 3 2" xfId="29153" xr:uid="{00000000-0005-0000-0000-000035720000}"/>
    <cellStyle name="Normal 3 3 3 2 2 2 3 4" xfId="29154" xr:uid="{00000000-0005-0000-0000-000036720000}"/>
    <cellStyle name="Normal 3 3 3 2 2 2 4" xfId="29155" xr:uid="{00000000-0005-0000-0000-000037720000}"/>
    <cellStyle name="Normal 3 3 3 2 2 2 4 2" xfId="29156" xr:uid="{00000000-0005-0000-0000-000038720000}"/>
    <cellStyle name="Normal 3 3 3 2 2 2 4 3" xfId="29157" xr:uid="{00000000-0005-0000-0000-000039720000}"/>
    <cellStyle name="Normal 3 3 3 2 2 2 5" xfId="29158" xr:uid="{00000000-0005-0000-0000-00003A720000}"/>
    <cellStyle name="Normal 3 3 3 2 2 2 5 2" xfId="29159" xr:uid="{00000000-0005-0000-0000-00003B720000}"/>
    <cellStyle name="Normal 3 3 3 2 2 2 6" xfId="29160" xr:uid="{00000000-0005-0000-0000-00003C720000}"/>
    <cellStyle name="Normal 3 3 3 2 2 2 6 2" xfId="29161" xr:uid="{00000000-0005-0000-0000-00003D720000}"/>
    <cellStyle name="Normal 3 3 3 2 2 2 7" xfId="29162" xr:uid="{00000000-0005-0000-0000-00003E720000}"/>
    <cellStyle name="Normal 3 3 3 2 2 2 8" xfId="29163" xr:uid="{00000000-0005-0000-0000-00003F720000}"/>
    <cellStyle name="Normal 3 3 3 2 2 3" xfId="29164" xr:uid="{00000000-0005-0000-0000-000040720000}"/>
    <cellStyle name="Normal 3 3 3 2 2 3 2" xfId="29165" xr:uid="{00000000-0005-0000-0000-000041720000}"/>
    <cellStyle name="Normal 3 3 3 2 2 3 2 2" xfId="29166" xr:uid="{00000000-0005-0000-0000-000042720000}"/>
    <cellStyle name="Normal 3 3 3 2 2 3 2 3" xfId="29167" xr:uid="{00000000-0005-0000-0000-000043720000}"/>
    <cellStyle name="Normal 3 3 3 2 2 3 2 4" xfId="29168" xr:uid="{00000000-0005-0000-0000-000044720000}"/>
    <cellStyle name="Normal 3 3 3 2 2 3 3" xfId="29169" xr:uid="{00000000-0005-0000-0000-000045720000}"/>
    <cellStyle name="Normal 3 3 3 2 2 3 3 2" xfId="29170" xr:uid="{00000000-0005-0000-0000-000046720000}"/>
    <cellStyle name="Normal 3 3 3 2 2 3 4" xfId="29171" xr:uid="{00000000-0005-0000-0000-000047720000}"/>
    <cellStyle name="Normal 3 3 3 2 2 3 4 2" xfId="29172" xr:uid="{00000000-0005-0000-0000-000048720000}"/>
    <cellStyle name="Normal 3 3 3 2 2 3 5" xfId="29173" xr:uid="{00000000-0005-0000-0000-000049720000}"/>
    <cellStyle name="Normal 3 3 3 2 2 3 6" xfId="29174" xr:uid="{00000000-0005-0000-0000-00004A720000}"/>
    <cellStyle name="Normal 3 3 3 2 2 4" xfId="29175" xr:uid="{00000000-0005-0000-0000-00004B720000}"/>
    <cellStyle name="Normal 3 3 3 2 2 4 2" xfId="29176" xr:uid="{00000000-0005-0000-0000-00004C720000}"/>
    <cellStyle name="Normal 3 3 3 2 2 4 2 2" xfId="29177" xr:uid="{00000000-0005-0000-0000-00004D720000}"/>
    <cellStyle name="Normal 3 3 3 2 2 4 2 3" xfId="29178" xr:uid="{00000000-0005-0000-0000-00004E720000}"/>
    <cellStyle name="Normal 3 3 3 2 2 4 3" xfId="29179" xr:uid="{00000000-0005-0000-0000-00004F720000}"/>
    <cellStyle name="Normal 3 3 3 2 2 4 3 2" xfId="29180" xr:uid="{00000000-0005-0000-0000-000050720000}"/>
    <cellStyle name="Normal 3 3 3 2 2 4 4" xfId="29181" xr:uid="{00000000-0005-0000-0000-000051720000}"/>
    <cellStyle name="Normal 3 3 3 2 2 4 5" xfId="29182" xr:uid="{00000000-0005-0000-0000-000052720000}"/>
    <cellStyle name="Normal 3 3 3 2 2 5" xfId="29183" xr:uid="{00000000-0005-0000-0000-000053720000}"/>
    <cellStyle name="Normal 3 3 3 2 2 5 2" xfId="29184" xr:uid="{00000000-0005-0000-0000-000054720000}"/>
    <cellStyle name="Normal 3 3 3 2 2 5 3" xfId="29185" xr:uid="{00000000-0005-0000-0000-000055720000}"/>
    <cellStyle name="Normal 3 3 3 2 2 5 4" xfId="29186" xr:uid="{00000000-0005-0000-0000-000056720000}"/>
    <cellStyle name="Normal 3 3 3 2 2 6" xfId="29187" xr:uid="{00000000-0005-0000-0000-000057720000}"/>
    <cellStyle name="Normal 3 3 3 2 2 6 2" xfId="29188" xr:uid="{00000000-0005-0000-0000-000058720000}"/>
    <cellStyle name="Normal 3 3 3 2 2 6 3" xfId="29189" xr:uid="{00000000-0005-0000-0000-000059720000}"/>
    <cellStyle name="Normal 3 3 3 2 2 7" xfId="29190" xr:uid="{00000000-0005-0000-0000-00005A720000}"/>
    <cellStyle name="Normal 3 3 3 2 2 7 2" xfId="29191" xr:uid="{00000000-0005-0000-0000-00005B720000}"/>
    <cellStyle name="Normal 3 3 3 2 2 8" xfId="29192" xr:uid="{00000000-0005-0000-0000-00005C720000}"/>
    <cellStyle name="Normal 3 3 3 2 2 9" xfId="29193" xr:uid="{00000000-0005-0000-0000-00005D720000}"/>
    <cellStyle name="Normal 3 3 3 2 3" xfId="29194" xr:uid="{00000000-0005-0000-0000-00005E720000}"/>
    <cellStyle name="Normal 3 3 3 2 3 2" xfId="29195" xr:uid="{00000000-0005-0000-0000-00005F720000}"/>
    <cellStyle name="Normal 3 3 3 2 3 2 2" xfId="29196" xr:uid="{00000000-0005-0000-0000-000060720000}"/>
    <cellStyle name="Normal 3 3 3 2 3 2 2 2" xfId="29197" xr:uid="{00000000-0005-0000-0000-000061720000}"/>
    <cellStyle name="Normal 3 3 3 2 3 2 2 3" xfId="29198" xr:uid="{00000000-0005-0000-0000-000062720000}"/>
    <cellStyle name="Normal 3 3 3 2 3 2 2 4" xfId="29199" xr:uid="{00000000-0005-0000-0000-000063720000}"/>
    <cellStyle name="Normal 3 3 3 2 3 2 3" xfId="29200" xr:uid="{00000000-0005-0000-0000-000064720000}"/>
    <cellStyle name="Normal 3 3 3 2 3 2 3 2" xfId="29201" xr:uid="{00000000-0005-0000-0000-000065720000}"/>
    <cellStyle name="Normal 3 3 3 2 3 2 4" xfId="29202" xr:uid="{00000000-0005-0000-0000-000066720000}"/>
    <cellStyle name="Normal 3 3 3 2 3 2 4 2" xfId="29203" xr:uid="{00000000-0005-0000-0000-000067720000}"/>
    <cellStyle name="Normal 3 3 3 2 3 2 5" xfId="29204" xr:uid="{00000000-0005-0000-0000-000068720000}"/>
    <cellStyle name="Normal 3 3 3 2 3 2 6" xfId="29205" xr:uid="{00000000-0005-0000-0000-000069720000}"/>
    <cellStyle name="Normal 3 3 3 2 3 3" xfId="29206" xr:uid="{00000000-0005-0000-0000-00006A720000}"/>
    <cellStyle name="Normal 3 3 3 2 3 3 2" xfId="29207" xr:uid="{00000000-0005-0000-0000-00006B720000}"/>
    <cellStyle name="Normal 3 3 3 2 3 3 2 2" xfId="29208" xr:uid="{00000000-0005-0000-0000-00006C720000}"/>
    <cellStyle name="Normal 3 3 3 2 3 3 2 3" xfId="29209" xr:uid="{00000000-0005-0000-0000-00006D720000}"/>
    <cellStyle name="Normal 3 3 3 2 3 3 3" xfId="29210" xr:uid="{00000000-0005-0000-0000-00006E720000}"/>
    <cellStyle name="Normal 3 3 3 2 3 3 3 2" xfId="29211" xr:uid="{00000000-0005-0000-0000-00006F720000}"/>
    <cellStyle name="Normal 3 3 3 2 3 3 4" xfId="29212" xr:uid="{00000000-0005-0000-0000-000070720000}"/>
    <cellStyle name="Normal 3 3 3 2 3 3 5" xfId="29213" xr:uid="{00000000-0005-0000-0000-000071720000}"/>
    <cellStyle name="Normal 3 3 3 2 3 4" xfId="29214" xr:uid="{00000000-0005-0000-0000-000072720000}"/>
    <cellStyle name="Normal 3 3 3 2 3 4 2" xfId="29215" xr:uid="{00000000-0005-0000-0000-000073720000}"/>
    <cellStyle name="Normal 3 3 3 2 3 4 2 2" xfId="29216" xr:uid="{00000000-0005-0000-0000-000074720000}"/>
    <cellStyle name="Normal 3 3 3 2 3 4 3" xfId="29217" xr:uid="{00000000-0005-0000-0000-000075720000}"/>
    <cellStyle name="Normal 3 3 3 2 3 4 4" xfId="29218" xr:uid="{00000000-0005-0000-0000-000076720000}"/>
    <cellStyle name="Normal 3 3 3 2 3 5" xfId="29219" xr:uid="{00000000-0005-0000-0000-000077720000}"/>
    <cellStyle name="Normal 3 3 3 2 3 5 2" xfId="29220" xr:uid="{00000000-0005-0000-0000-000078720000}"/>
    <cellStyle name="Normal 3 3 3 2 3 5 3" xfId="29221" xr:uid="{00000000-0005-0000-0000-000079720000}"/>
    <cellStyle name="Normal 3 3 3 2 3 6" xfId="29222" xr:uid="{00000000-0005-0000-0000-00007A720000}"/>
    <cellStyle name="Normal 3 3 3 2 3 6 2" xfId="29223" xr:uid="{00000000-0005-0000-0000-00007B720000}"/>
    <cellStyle name="Normal 3 3 3 2 3 6 3" xfId="29224" xr:uid="{00000000-0005-0000-0000-00007C720000}"/>
    <cellStyle name="Normal 3 3 3 2 3 7" xfId="29225" xr:uid="{00000000-0005-0000-0000-00007D720000}"/>
    <cellStyle name="Normal 3 3 3 2 3 8" xfId="29226" xr:uid="{00000000-0005-0000-0000-00007E720000}"/>
    <cellStyle name="Normal 3 3 3 2 4" xfId="29227" xr:uid="{00000000-0005-0000-0000-00007F720000}"/>
    <cellStyle name="Normal 3 3 3 2 4 2" xfId="29228" xr:uid="{00000000-0005-0000-0000-000080720000}"/>
    <cellStyle name="Normal 3 3 3 2 4 2 2" xfId="29229" xr:uid="{00000000-0005-0000-0000-000081720000}"/>
    <cellStyle name="Normal 3 3 3 2 4 2 2 2" xfId="29230" xr:uid="{00000000-0005-0000-0000-000082720000}"/>
    <cellStyle name="Normal 3 3 3 2 4 2 2 3" xfId="29231" xr:uid="{00000000-0005-0000-0000-000083720000}"/>
    <cellStyle name="Normal 3 3 3 2 4 2 2 4" xfId="29232" xr:uid="{00000000-0005-0000-0000-000084720000}"/>
    <cellStyle name="Normal 3 3 3 2 4 2 3" xfId="29233" xr:uid="{00000000-0005-0000-0000-000085720000}"/>
    <cellStyle name="Normal 3 3 3 2 4 2 3 2" xfId="29234" xr:uid="{00000000-0005-0000-0000-000086720000}"/>
    <cellStyle name="Normal 3 3 3 2 4 2 4" xfId="29235" xr:uid="{00000000-0005-0000-0000-000087720000}"/>
    <cellStyle name="Normal 3 3 3 2 4 2 4 2" xfId="29236" xr:uid="{00000000-0005-0000-0000-000088720000}"/>
    <cellStyle name="Normal 3 3 3 2 4 2 5" xfId="29237" xr:uid="{00000000-0005-0000-0000-000089720000}"/>
    <cellStyle name="Normal 3 3 3 2 4 2 6" xfId="29238" xr:uid="{00000000-0005-0000-0000-00008A720000}"/>
    <cellStyle name="Normal 3 3 3 2 4 3" xfId="29239" xr:uid="{00000000-0005-0000-0000-00008B720000}"/>
    <cellStyle name="Normal 3 3 3 2 4 3 2" xfId="29240" xr:uid="{00000000-0005-0000-0000-00008C720000}"/>
    <cellStyle name="Normal 3 3 3 2 4 3 2 2" xfId="29241" xr:uid="{00000000-0005-0000-0000-00008D720000}"/>
    <cellStyle name="Normal 3 3 3 2 4 3 2 3" xfId="29242" xr:uid="{00000000-0005-0000-0000-00008E720000}"/>
    <cellStyle name="Normal 3 3 3 2 4 3 3" xfId="29243" xr:uid="{00000000-0005-0000-0000-00008F720000}"/>
    <cellStyle name="Normal 3 3 3 2 4 3 3 2" xfId="29244" xr:uid="{00000000-0005-0000-0000-000090720000}"/>
    <cellStyle name="Normal 3 3 3 2 4 3 4" xfId="29245" xr:uid="{00000000-0005-0000-0000-000091720000}"/>
    <cellStyle name="Normal 3 3 3 2 4 3 5" xfId="29246" xr:uid="{00000000-0005-0000-0000-000092720000}"/>
    <cellStyle name="Normal 3 3 3 2 4 4" xfId="29247" xr:uid="{00000000-0005-0000-0000-000093720000}"/>
    <cellStyle name="Normal 3 3 3 2 4 4 2" xfId="29248" xr:uid="{00000000-0005-0000-0000-000094720000}"/>
    <cellStyle name="Normal 3 3 3 2 4 4 2 2" xfId="29249" xr:uid="{00000000-0005-0000-0000-000095720000}"/>
    <cellStyle name="Normal 3 3 3 2 4 4 3" xfId="29250" xr:uid="{00000000-0005-0000-0000-000096720000}"/>
    <cellStyle name="Normal 3 3 3 2 4 4 4" xfId="29251" xr:uid="{00000000-0005-0000-0000-000097720000}"/>
    <cellStyle name="Normal 3 3 3 2 4 5" xfId="29252" xr:uid="{00000000-0005-0000-0000-000098720000}"/>
    <cellStyle name="Normal 3 3 3 2 4 5 2" xfId="29253" xr:uid="{00000000-0005-0000-0000-000099720000}"/>
    <cellStyle name="Normal 3 3 3 2 4 5 3" xfId="29254" xr:uid="{00000000-0005-0000-0000-00009A720000}"/>
    <cellStyle name="Normal 3 3 3 2 4 6" xfId="29255" xr:uid="{00000000-0005-0000-0000-00009B720000}"/>
    <cellStyle name="Normal 3 3 3 2 4 6 2" xfId="29256" xr:uid="{00000000-0005-0000-0000-00009C720000}"/>
    <cellStyle name="Normal 3 3 3 2 4 6 3" xfId="29257" xr:uid="{00000000-0005-0000-0000-00009D720000}"/>
    <cellStyle name="Normal 3 3 3 2 4 7" xfId="29258" xr:uid="{00000000-0005-0000-0000-00009E720000}"/>
    <cellStyle name="Normal 3 3 3 2 4 8" xfId="29259" xr:uid="{00000000-0005-0000-0000-00009F720000}"/>
    <cellStyle name="Normal 3 3 3 2 5" xfId="29260" xr:uid="{00000000-0005-0000-0000-0000A0720000}"/>
    <cellStyle name="Normal 3 3 3 2 5 2" xfId="29261" xr:uid="{00000000-0005-0000-0000-0000A1720000}"/>
    <cellStyle name="Normal 3 3 3 2 5 2 2" xfId="29262" xr:uid="{00000000-0005-0000-0000-0000A2720000}"/>
    <cellStyle name="Normal 3 3 3 2 5 2 2 2" xfId="29263" xr:uid="{00000000-0005-0000-0000-0000A3720000}"/>
    <cellStyle name="Normal 3 3 3 2 5 2 2 3" xfId="29264" xr:uid="{00000000-0005-0000-0000-0000A4720000}"/>
    <cellStyle name="Normal 3 3 3 2 5 2 3" xfId="29265" xr:uid="{00000000-0005-0000-0000-0000A5720000}"/>
    <cellStyle name="Normal 3 3 3 2 5 2 3 2" xfId="29266" xr:uid="{00000000-0005-0000-0000-0000A6720000}"/>
    <cellStyle name="Normal 3 3 3 2 5 2 4" xfId="29267" xr:uid="{00000000-0005-0000-0000-0000A7720000}"/>
    <cellStyle name="Normal 3 3 3 2 5 2 5" xfId="29268" xr:uid="{00000000-0005-0000-0000-0000A8720000}"/>
    <cellStyle name="Normal 3 3 3 2 5 3" xfId="29269" xr:uid="{00000000-0005-0000-0000-0000A9720000}"/>
    <cellStyle name="Normal 3 3 3 2 5 3 2" xfId="29270" xr:uid="{00000000-0005-0000-0000-0000AA720000}"/>
    <cellStyle name="Normal 3 3 3 2 5 3 2 2" xfId="29271" xr:uid="{00000000-0005-0000-0000-0000AB720000}"/>
    <cellStyle name="Normal 3 3 3 2 5 3 3" xfId="29272" xr:uid="{00000000-0005-0000-0000-0000AC720000}"/>
    <cellStyle name="Normal 3 3 3 2 5 3 4" xfId="29273" xr:uid="{00000000-0005-0000-0000-0000AD720000}"/>
    <cellStyle name="Normal 3 3 3 2 5 4" xfId="29274" xr:uid="{00000000-0005-0000-0000-0000AE720000}"/>
    <cellStyle name="Normal 3 3 3 2 5 4 2" xfId="29275" xr:uid="{00000000-0005-0000-0000-0000AF720000}"/>
    <cellStyle name="Normal 3 3 3 2 5 4 2 2" xfId="29276" xr:uid="{00000000-0005-0000-0000-0000B0720000}"/>
    <cellStyle name="Normal 3 3 3 2 5 4 3" xfId="29277" xr:uid="{00000000-0005-0000-0000-0000B1720000}"/>
    <cellStyle name="Normal 3 3 3 2 5 5" xfId="29278" xr:uid="{00000000-0005-0000-0000-0000B2720000}"/>
    <cellStyle name="Normal 3 3 3 2 5 5 2" xfId="29279" xr:uid="{00000000-0005-0000-0000-0000B3720000}"/>
    <cellStyle name="Normal 3 3 3 2 5 5 3" xfId="29280" xr:uid="{00000000-0005-0000-0000-0000B4720000}"/>
    <cellStyle name="Normal 3 3 3 2 5 6" xfId="29281" xr:uid="{00000000-0005-0000-0000-0000B5720000}"/>
    <cellStyle name="Normal 3 3 3 2 5 6 2" xfId="29282" xr:uid="{00000000-0005-0000-0000-0000B6720000}"/>
    <cellStyle name="Normal 3 3 3 2 5 7" xfId="29283" xr:uid="{00000000-0005-0000-0000-0000B7720000}"/>
    <cellStyle name="Normal 3 3 3 2 6" xfId="29284" xr:uid="{00000000-0005-0000-0000-0000B8720000}"/>
    <cellStyle name="Normal 3 3 3 2 6 2" xfId="29285" xr:uid="{00000000-0005-0000-0000-0000B9720000}"/>
    <cellStyle name="Normal 3 3 3 2 6 2 2" xfId="29286" xr:uid="{00000000-0005-0000-0000-0000BA720000}"/>
    <cellStyle name="Normal 3 3 3 2 6 2 2 2" xfId="29287" xr:uid="{00000000-0005-0000-0000-0000BB720000}"/>
    <cellStyle name="Normal 3 3 3 2 6 2 3" xfId="29288" xr:uid="{00000000-0005-0000-0000-0000BC720000}"/>
    <cellStyle name="Normal 3 3 3 2 6 3" xfId="29289" xr:uid="{00000000-0005-0000-0000-0000BD720000}"/>
    <cellStyle name="Normal 3 3 3 2 6 3 2" xfId="29290" xr:uid="{00000000-0005-0000-0000-0000BE720000}"/>
    <cellStyle name="Normal 3 3 3 2 6 3 2 2" xfId="29291" xr:uid="{00000000-0005-0000-0000-0000BF720000}"/>
    <cellStyle name="Normal 3 3 3 2 6 3 3" xfId="29292" xr:uid="{00000000-0005-0000-0000-0000C0720000}"/>
    <cellStyle name="Normal 3 3 3 2 6 4" xfId="29293" xr:uid="{00000000-0005-0000-0000-0000C1720000}"/>
    <cellStyle name="Normal 3 3 3 2 6 4 2" xfId="29294" xr:uid="{00000000-0005-0000-0000-0000C2720000}"/>
    <cellStyle name="Normal 3 3 3 2 6 5" xfId="29295" xr:uid="{00000000-0005-0000-0000-0000C3720000}"/>
    <cellStyle name="Normal 3 3 3 2 6 6" xfId="29296" xr:uid="{00000000-0005-0000-0000-0000C4720000}"/>
    <cellStyle name="Normal 3 3 3 2 7" xfId="29297" xr:uid="{00000000-0005-0000-0000-0000C5720000}"/>
    <cellStyle name="Normal 3 3 3 2 7 2" xfId="29298" xr:uid="{00000000-0005-0000-0000-0000C6720000}"/>
    <cellStyle name="Normal 3 3 3 2 7 2 2" xfId="29299" xr:uid="{00000000-0005-0000-0000-0000C7720000}"/>
    <cellStyle name="Normal 3 3 3 2 7 2 3" xfId="29300" xr:uid="{00000000-0005-0000-0000-0000C8720000}"/>
    <cellStyle name="Normal 3 3 3 2 7 3" xfId="29301" xr:uid="{00000000-0005-0000-0000-0000C9720000}"/>
    <cellStyle name="Normal 3 3 3 2 7 3 2" xfId="29302" xr:uid="{00000000-0005-0000-0000-0000CA720000}"/>
    <cellStyle name="Normal 3 3 3 2 7 4" xfId="29303" xr:uid="{00000000-0005-0000-0000-0000CB720000}"/>
    <cellStyle name="Normal 3 3 3 2 7 5" xfId="29304" xr:uid="{00000000-0005-0000-0000-0000CC720000}"/>
    <cellStyle name="Normal 3 3 3 2 8" xfId="29305" xr:uid="{00000000-0005-0000-0000-0000CD720000}"/>
    <cellStyle name="Normal 3 3 3 2 8 2" xfId="29306" xr:uid="{00000000-0005-0000-0000-0000CE720000}"/>
    <cellStyle name="Normal 3 3 3 2 8 2 2" xfId="29307" xr:uid="{00000000-0005-0000-0000-0000CF720000}"/>
    <cellStyle name="Normal 3 3 3 2 8 3" xfId="29308" xr:uid="{00000000-0005-0000-0000-0000D0720000}"/>
    <cellStyle name="Normal 3 3 3 2 8 4" xfId="29309" xr:uid="{00000000-0005-0000-0000-0000D1720000}"/>
    <cellStyle name="Normal 3 3 3 2 9" xfId="29310" xr:uid="{00000000-0005-0000-0000-0000D2720000}"/>
    <cellStyle name="Normal 3 3 3 2 9 2" xfId="29311" xr:uid="{00000000-0005-0000-0000-0000D3720000}"/>
    <cellStyle name="Normal 3 3 3 2 9 2 2" xfId="29312" xr:uid="{00000000-0005-0000-0000-0000D4720000}"/>
    <cellStyle name="Normal 3 3 3 2 9 3" xfId="29313" xr:uid="{00000000-0005-0000-0000-0000D5720000}"/>
    <cellStyle name="Normal 3 3 3 3" xfId="29314" xr:uid="{00000000-0005-0000-0000-0000D6720000}"/>
    <cellStyle name="Normal 3 3 3 3 10" xfId="29315" xr:uid="{00000000-0005-0000-0000-0000D7720000}"/>
    <cellStyle name="Normal 3 3 3 3 10 2" xfId="29316" xr:uid="{00000000-0005-0000-0000-0000D8720000}"/>
    <cellStyle name="Normal 3 3 3 3 11" xfId="29317" xr:uid="{00000000-0005-0000-0000-0000D9720000}"/>
    <cellStyle name="Normal 3 3 3 3 2" xfId="29318" xr:uid="{00000000-0005-0000-0000-0000DA720000}"/>
    <cellStyle name="Normal 3 3 3 3 2 2" xfId="29319" xr:uid="{00000000-0005-0000-0000-0000DB720000}"/>
    <cellStyle name="Normal 3 3 3 3 2 2 2" xfId="29320" xr:uid="{00000000-0005-0000-0000-0000DC720000}"/>
    <cellStyle name="Normal 3 3 3 3 2 2 2 2" xfId="29321" xr:uid="{00000000-0005-0000-0000-0000DD720000}"/>
    <cellStyle name="Normal 3 3 3 3 2 2 2 3" xfId="29322" xr:uid="{00000000-0005-0000-0000-0000DE720000}"/>
    <cellStyle name="Normal 3 3 3 3 2 2 2 4" xfId="29323" xr:uid="{00000000-0005-0000-0000-0000DF720000}"/>
    <cellStyle name="Normal 3 3 3 3 2 2 3" xfId="29324" xr:uid="{00000000-0005-0000-0000-0000E0720000}"/>
    <cellStyle name="Normal 3 3 3 3 2 2 3 2" xfId="29325" xr:uid="{00000000-0005-0000-0000-0000E1720000}"/>
    <cellStyle name="Normal 3 3 3 3 2 2 4" xfId="29326" xr:uid="{00000000-0005-0000-0000-0000E2720000}"/>
    <cellStyle name="Normal 3 3 3 3 2 2 4 2" xfId="29327" xr:uid="{00000000-0005-0000-0000-0000E3720000}"/>
    <cellStyle name="Normal 3 3 3 3 2 2 5" xfId="29328" xr:uid="{00000000-0005-0000-0000-0000E4720000}"/>
    <cellStyle name="Normal 3 3 3 3 2 2 6" xfId="29329" xr:uid="{00000000-0005-0000-0000-0000E5720000}"/>
    <cellStyle name="Normal 3 3 3 3 2 3" xfId="29330" xr:uid="{00000000-0005-0000-0000-0000E6720000}"/>
    <cellStyle name="Normal 3 3 3 3 2 3 2" xfId="29331" xr:uid="{00000000-0005-0000-0000-0000E7720000}"/>
    <cellStyle name="Normal 3 3 3 3 2 3 2 2" xfId="29332" xr:uid="{00000000-0005-0000-0000-0000E8720000}"/>
    <cellStyle name="Normal 3 3 3 3 2 3 2 3" xfId="29333" xr:uid="{00000000-0005-0000-0000-0000E9720000}"/>
    <cellStyle name="Normal 3 3 3 3 2 3 3" xfId="29334" xr:uid="{00000000-0005-0000-0000-0000EA720000}"/>
    <cellStyle name="Normal 3 3 3 3 2 3 3 2" xfId="29335" xr:uid="{00000000-0005-0000-0000-0000EB720000}"/>
    <cellStyle name="Normal 3 3 3 3 2 3 4" xfId="29336" xr:uid="{00000000-0005-0000-0000-0000EC720000}"/>
    <cellStyle name="Normal 3 3 3 3 2 3 5" xfId="29337" xr:uid="{00000000-0005-0000-0000-0000ED720000}"/>
    <cellStyle name="Normal 3 3 3 3 2 4" xfId="29338" xr:uid="{00000000-0005-0000-0000-0000EE720000}"/>
    <cellStyle name="Normal 3 3 3 3 2 4 2" xfId="29339" xr:uid="{00000000-0005-0000-0000-0000EF720000}"/>
    <cellStyle name="Normal 3 3 3 3 2 4 2 2" xfId="29340" xr:uid="{00000000-0005-0000-0000-0000F0720000}"/>
    <cellStyle name="Normal 3 3 3 3 2 4 3" xfId="29341" xr:uid="{00000000-0005-0000-0000-0000F1720000}"/>
    <cellStyle name="Normal 3 3 3 3 2 4 4" xfId="29342" xr:uid="{00000000-0005-0000-0000-0000F2720000}"/>
    <cellStyle name="Normal 3 3 3 3 2 5" xfId="29343" xr:uid="{00000000-0005-0000-0000-0000F3720000}"/>
    <cellStyle name="Normal 3 3 3 3 2 5 2" xfId="29344" xr:uid="{00000000-0005-0000-0000-0000F4720000}"/>
    <cellStyle name="Normal 3 3 3 3 2 5 3" xfId="29345" xr:uid="{00000000-0005-0000-0000-0000F5720000}"/>
    <cellStyle name="Normal 3 3 3 3 2 6" xfId="29346" xr:uid="{00000000-0005-0000-0000-0000F6720000}"/>
    <cellStyle name="Normal 3 3 3 3 2 6 2" xfId="29347" xr:uid="{00000000-0005-0000-0000-0000F7720000}"/>
    <cellStyle name="Normal 3 3 3 3 2 6 3" xfId="29348" xr:uid="{00000000-0005-0000-0000-0000F8720000}"/>
    <cellStyle name="Normal 3 3 3 3 2 7" xfId="29349" xr:uid="{00000000-0005-0000-0000-0000F9720000}"/>
    <cellStyle name="Normal 3 3 3 3 2 8" xfId="29350" xr:uid="{00000000-0005-0000-0000-0000FA720000}"/>
    <cellStyle name="Normal 3 3 3 3 3" xfId="29351" xr:uid="{00000000-0005-0000-0000-0000FB720000}"/>
    <cellStyle name="Normal 3 3 3 3 3 2" xfId="29352" xr:uid="{00000000-0005-0000-0000-0000FC720000}"/>
    <cellStyle name="Normal 3 3 3 3 3 2 2" xfId="29353" xr:uid="{00000000-0005-0000-0000-0000FD720000}"/>
    <cellStyle name="Normal 3 3 3 3 3 2 2 2" xfId="29354" xr:uid="{00000000-0005-0000-0000-0000FE720000}"/>
    <cellStyle name="Normal 3 3 3 3 3 2 2 3" xfId="29355" xr:uid="{00000000-0005-0000-0000-0000FF720000}"/>
    <cellStyle name="Normal 3 3 3 3 3 2 2 4" xfId="29356" xr:uid="{00000000-0005-0000-0000-000000730000}"/>
    <cellStyle name="Normal 3 3 3 3 3 2 3" xfId="29357" xr:uid="{00000000-0005-0000-0000-000001730000}"/>
    <cellStyle name="Normal 3 3 3 3 3 2 3 2" xfId="29358" xr:uid="{00000000-0005-0000-0000-000002730000}"/>
    <cellStyle name="Normal 3 3 3 3 3 2 4" xfId="29359" xr:uid="{00000000-0005-0000-0000-000003730000}"/>
    <cellStyle name="Normal 3 3 3 3 3 2 4 2" xfId="29360" xr:uid="{00000000-0005-0000-0000-000004730000}"/>
    <cellStyle name="Normal 3 3 3 3 3 2 5" xfId="29361" xr:uid="{00000000-0005-0000-0000-000005730000}"/>
    <cellStyle name="Normal 3 3 3 3 3 2 6" xfId="29362" xr:uid="{00000000-0005-0000-0000-000006730000}"/>
    <cellStyle name="Normal 3 3 3 3 3 3" xfId="29363" xr:uid="{00000000-0005-0000-0000-000007730000}"/>
    <cellStyle name="Normal 3 3 3 3 3 3 2" xfId="29364" xr:uid="{00000000-0005-0000-0000-000008730000}"/>
    <cellStyle name="Normal 3 3 3 3 3 3 2 2" xfId="29365" xr:uid="{00000000-0005-0000-0000-000009730000}"/>
    <cellStyle name="Normal 3 3 3 3 3 3 2 3" xfId="29366" xr:uid="{00000000-0005-0000-0000-00000A730000}"/>
    <cellStyle name="Normal 3 3 3 3 3 3 3" xfId="29367" xr:uid="{00000000-0005-0000-0000-00000B730000}"/>
    <cellStyle name="Normal 3 3 3 3 3 3 3 2" xfId="29368" xr:uid="{00000000-0005-0000-0000-00000C730000}"/>
    <cellStyle name="Normal 3 3 3 3 3 3 4" xfId="29369" xr:uid="{00000000-0005-0000-0000-00000D730000}"/>
    <cellStyle name="Normal 3 3 3 3 3 3 5" xfId="29370" xr:uid="{00000000-0005-0000-0000-00000E730000}"/>
    <cellStyle name="Normal 3 3 3 3 3 4" xfId="29371" xr:uid="{00000000-0005-0000-0000-00000F730000}"/>
    <cellStyle name="Normal 3 3 3 3 3 4 2" xfId="29372" xr:uid="{00000000-0005-0000-0000-000010730000}"/>
    <cellStyle name="Normal 3 3 3 3 3 4 2 2" xfId="29373" xr:uid="{00000000-0005-0000-0000-000011730000}"/>
    <cellStyle name="Normal 3 3 3 3 3 4 3" xfId="29374" xr:uid="{00000000-0005-0000-0000-000012730000}"/>
    <cellStyle name="Normal 3 3 3 3 3 4 4" xfId="29375" xr:uid="{00000000-0005-0000-0000-000013730000}"/>
    <cellStyle name="Normal 3 3 3 3 3 5" xfId="29376" xr:uid="{00000000-0005-0000-0000-000014730000}"/>
    <cellStyle name="Normal 3 3 3 3 3 5 2" xfId="29377" xr:uid="{00000000-0005-0000-0000-000015730000}"/>
    <cellStyle name="Normal 3 3 3 3 3 5 3" xfId="29378" xr:uid="{00000000-0005-0000-0000-000016730000}"/>
    <cellStyle name="Normal 3 3 3 3 3 6" xfId="29379" xr:uid="{00000000-0005-0000-0000-000017730000}"/>
    <cellStyle name="Normal 3 3 3 3 3 6 2" xfId="29380" xr:uid="{00000000-0005-0000-0000-000018730000}"/>
    <cellStyle name="Normal 3 3 3 3 3 6 3" xfId="29381" xr:uid="{00000000-0005-0000-0000-000019730000}"/>
    <cellStyle name="Normal 3 3 3 3 3 7" xfId="29382" xr:uid="{00000000-0005-0000-0000-00001A730000}"/>
    <cellStyle name="Normal 3 3 3 3 3 8" xfId="29383" xr:uid="{00000000-0005-0000-0000-00001B730000}"/>
    <cellStyle name="Normal 3 3 3 3 4" xfId="29384" xr:uid="{00000000-0005-0000-0000-00001C730000}"/>
    <cellStyle name="Normal 3 3 3 3 4 2" xfId="29385" xr:uid="{00000000-0005-0000-0000-00001D730000}"/>
    <cellStyle name="Normal 3 3 3 3 4 2 2" xfId="29386" xr:uid="{00000000-0005-0000-0000-00001E730000}"/>
    <cellStyle name="Normal 3 3 3 3 4 2 2 2" xfId="29387" xr:uid="{00000000-0005-0000-0000-00001F730000}"/>
    <cellStyle name="Normal 3 3 3 3 4 2 2 3" xfId="29388" xr:uid="{00000000-0005-0000-0000-000020730000}"/>
    <cellStyle name="Normal 3 3 3 3 4 2 3" xfId="29389" xr:uid="{00000000-0005-0000-0000-000021730000}"/>
    <cellStyle name="Normal 3 3 3 3 4 2 3 2" xfId="29390" xr:uid="{00000000-0005-0000-0000-000022730000}"/>
    <cellStyle name="Normal 3 3 3 3 4 2 4" xfId="29391" xr:uid="{00000000-0005-0000-0000-000023730000}"/>
    <cellStyle name="Normal 3 3 3 3 4 2 5" xfId="29392" xr:uid="{00000000-0005-0000-0000-000024730000}"/>
    <cellStyle name="Normal 3 3 3 3 4 3" xfId="29393" xr:uid="{00000000-0005-0000-0000-000025730000}"/>
    <cellStyle name="Normal 3 3 3 3 4 3 2" xfId="29394" xr:uid="{00000000-0005-0000-0000-000026730000}"/>
    <cellStyle name="Normal 3 3 3 3 4 3 2 2" xfId="29395" xr:uid="{00000000-0005-0000-0000-000027730000}"/>
    <cellStyle name="Normal 3 3 3 3 4 3 3" xfId="29396" xr:uid="{00000000-0005-0000-0000-000028730000}"/>
    <cellStyle name="Normal 3 3 3 3 4 3 4" xfId="29397" xr:uid="{00000000-0005-0000-0000-000029730000}"/>
    <cellStyle name="Normal 3 3 3 3 4 4" xfId="29398" xr:uid="{00000000-0005-0000-0000-00002A730000}"/>
    <cellStyle name="Normal 3 3 3 3 4 4 2" xfId="29399" xr:uid="{00000000-0005-0000-0000-00002B730000}"/>
    <cellStyle name="Normal 3 3 3 3 4 4 2 2" xfId="29400" xr:uid="{00000000-0005-0000-0000-00002C730000}"/>
    <cellStyle name="Normal 3 3 3 3 4 4 3" xfId="29401" xr:uid="{00000000-0005-0000-0000-00002D730000}"/>
    <cellStyle name="Normal 3 3 3 3 4 5" xfId="29402" xr:uid="{00000000-0005-0000-0000-00002E730000}"/>
    <cellStyle name="Normal 3 3 3 3 4 5 2" xfId="29403" xr:uid="{00000000-0005-0000-0000-00002F730000}"/>
    <cellStyle name="Normal 3 3 3 3 4 5 3" xfId="29404" xr:uid="{00000000-0005-0000-0000-000030730000}"/>
    <cellStyle name="Normal 3 3 3 3 4 6" xfId="29405" xr:uid="{00000000-0005-0000-0000-000031730000}"/>
    <cellStyle name="Normal 3 3 3 3 4 6 2" xfId="29406" xr:uid="{00000000-0005-0000-0000-000032730000}"/>
    <cellStyle name="Normal 3 3 3 3 4 7" xfId="29407" xr:uid="{00000000-0005-0000-0000-000033730000}"/>
    <cellStyle name="Normal 3 3 3 3 5" xfId="29408" xr:uid="{00000000-0005-0000-0000-000034730000}"/>
    <cellStyle name="Normal 3 3 3 3 5 2" xfId="29409" xr:uid="{00000000-0005-0000-0000-000035730000}"/>
    <cellStyle name="Normal 3 3 3 3 5 2 2" xfId="29410" xr:uid="{00000000-0005-0000-0000-000036730000}"/>
    <cellStyle name="Normal 3 3 3 3 5 2 2 2" xfId="29411" xr:uid="{00000000-0005-0000-0000-000037730000}"/>
    <cellStyle name="Normal 3 3 3 3 5 2 3" xfId="29412" xr:uid="{00000000-0005-0000-0000-000038730000}"/>
    <cellStyle name="Normal 3 3 3 3 5 3" xfId="29413" xr:uid="{00000000-0005-0000-0000-000039730000}"/>
    <cellStyle name="Normal 3 3 3 3 5 3 2" xfId="29414" xr:uid="{00000000-0005-0000-0000-00003A730000}"/>
    <cellStyle name="Normal 3 3 3 3 5 3 2 2" xfId="29415" xr:uid="{00000000-0005-0000-0000-00003B730000}"/>
    <cellStyle name="Normal 3 3 3 3 5 3 3" xfId="29416" xr:uid="{00000000-0005-0000-0000-00003C730000}"/>
    <cellStyle name="Normal 3 3 3 3 5 4" xfId="29417" xr:uid="{00000000-0005-0000-0000-00003D730000}"/>
    <cellStyle name="Normal 3 3 3 3 5 4 2" xfId="29418" xr:uid="{00000000-0005-0000-0000-00003E730000}"/>
    <cellStyle name="Normal 3 3 3 3 5 5" xfId="29419" xr:uid="{00000000-0005-0000-0000-00003F730000}"/>
    <cellStyle name="Normal 3 3 3 3 5 6" xfId="29420" xr:uid="{00000000-0005-0000-0000-000040730000}"/>
    <cellStyle name="Normal 3 3 3 3 6" xfId="29421" xr:uid="{00000000-0005-0000-0000-000041730000}"/>
    <cellStyle name="Normal 3 3 3 3 6 2" xfId="29422" xr:uid="{00000000-0005-0000-0000-000042730000}"/>
    <cellStyle name="Normal 3 3 3 3 6 2 2" xfId="29423" xr:uid="{00000000-0005-0000-0000-000043730000}"/>
    <cellStyle name="Normal 3 3 3 3 6 2 3" xfId="29424" xr:uid="{00000000-0005-0000-0000-000044730000}"/>
    <cellStyle name="Normal 3 3 3 3 6 3" xfId="29425" xr:uid="{00000000-0005-0000-0000-000045730000}"/>
    <cellStyle name="Normal 3 3 3 3 6 3 2" xfId="29426" xr:uid="{00000000-0005-0000-0000-000046730000}"/>
    <cellStyle name="Normal 3 3 3 3 6 4" xfId="29427" xr:uid="{00000000-0005-0000-0000-000047730000}"/>
    <cellStyle name="Normal 3 3 3 3 6 5" xfId="29428" xr:uid="{00000000-0005-0000-0000-000048730000}"/>
    <cellStyle name="Normal 3 3 3 3 7" xfId="29429" xr:uid="{00000000-0005-0000-0000-000049730000}"/>
    <cellStyle name="Normal 3 3 3 3 7 2" xfId="29430" xr:uid="{00000000-0005-0000-0000-00004A730000}"/>
    <cellStyle name="Normal 3 3 3 3 7 2 2" xfId="29431" xr:uid="{00000000-0005-0000-0000-00004B730000}"/>
    <cellStyle name="Normal 3 3 3 3 7 3" xfId="29432" xr:uid="{00000000-0005-0000-0000-00004C730000}"/>
    <cellStyle name="Normal 3 3 3 3 7 4" xfId="29433" xr:uid="{00000000-0005-0000-0000-00004D730000}"/>
    <cellStyle name="Normal 3 3 3 3 8" xfId="29434" xr:uid="{00000000-0005-0000-0000-00004E730000}"/>
    <cellStyle name="Normal 3 3 3 3 8 2" xfId="29435" xr:uid="{00000000-0005-0000-0000-00004F730000}"/>
    <cellStyle name="Normal 3 3 3 3 8 2 2" xfId="29436" xr:uid="{00000000-0005-0000-0000-000050730000}"/>
    <cellStyle name="Normal 3 3 3 3 8 3" xfId="29437" xr:uid="{00000000-0005-0000-0000-000051730000}"/>
    <cellStyle name="Normal 3 3 3 3 9" xfId="29438" xr:uid="{00000000-0005-0000-0000-000052730000}"/>
    <cellStyle name="Normal 3 3 3 3 9 2" xfId="29439" xr:uid="{00000000-0005-0000-0000-000053730000}"/>
    <cellStyle name="Normal 3 3 3 3 9 3" xfId="29440" xr:uid="{00000000-0005-0000-0000-000054730000}"/>
    <cellStyle name="Normal 3 3 3 4" xfId="29441" xr:uid="{00000000-0005-0000-0000-000055730000}"/>
    <cellStyle name="Normal 3 3 3 4 10" xfId="29442" xr:uid="{00000000-0005-0000-0000-000056730000}"/>
    <cellStyle name="Normal 3 3 3 4 11" xfId="29443" xr:uid="{00000000-0005-0000-0000-000057730000}"/>
    <cellStyle name="Normal 3 3 3 4 2" xfId="29444" xr:uid="{00000000-0005-0000-0000-000058730000}"/>
    <cellStyle name="Normal 3 3 3 4 2 2" xfId="29445" xr:uid="{00000000-0005-0000-0000-000059730000}"/>
    <cellStyle name="Normal 3 3 3 4 2 2 2" xfId="29446" xr:uid="{00000000-0005-0000-0000-00005A730000}"/>
    <cellStyle name="Normal 3 3 3 4 2 2 2 2" xfId="29447" xr:uid="{00000000-0005-0000-0000-00005B730000}"/>
    <cellStyle name="Normal 3 3 3 4 2 2 2 3" xfId="29448" xr:uid="{00000000-0005-0000-0000-00005C730000}"/>
    <cellStyle name="Normal 3 3 3 4 2 2 2 4" xfId="29449" xr:uid="{00000000-0005-0000-0000-00005D730000}"/>
    <cellStyle name="Normal 3 3 3 4 2 2 3" xfId="29450" xr:uid="{00000000-0005-0000-0000-00005E730000}"/>
    <cellStyle name="Normal 3 3 3 4 2 2 3 2" xfId="29451" xr:uid="{00000000-0005-0000-0000-00005F730000}"/>
    <cellStyle name="Normal 3 3 3 4 2 2 4" xfId="29452" xr:uid="{00000000-0005-0000-0000-000060730000}"/>
    <cellStyle name="Normal 3 3 3 4 2 2 4 2" xfId="29453" xr:uid="{00000000-0005-0000-0000-000061730000}"/>
    <cellStyle name="Normal 3 3 3 4 2 2 5" xfId="29454" xr:uid="{00000000-0005-0000-0000-000062730000}"/>
    <cellStyle name="Normal 3 3 3 4 2 2 6" xfId="29455" xr:uid="{00000000-0005-0000-0000-000063730000}"/>
    <cellStyle name="Normal 3 3 3 4 2 3" xfId="29456" xr:uid="{00000000-0005-0000-0000-000064730000}"/>
    <cellStyle name="Normal 3 3 3 4 2 3 2" xfId="29457" xr:uid="{00000000-0005-0000-0000-000065730000}"/>
    <cellStyle name="Normal 3 3 3 4 2 3 2 2" xfId="29458" xr:uid="{00000000-0005-0000-0000-000066730000}"/>
    <cellStyle name="Normal 3 3 3 4 2 3 2 3" xfId="29459" xr:uid="{00000000-0005-0000-0000-000067730000}"/>
    <cellStyle name="Normal 3 3 3 4 2 3 3" xfId="29460" xr:uid="{00000000-0005-0000-0000-000068730000}"/>
    <cellStyle name="Normal 3 3 3 4 2 3 3 2" xfId="29461" xr:uid="{00000000-0005-0000-0000-000069730000}"/>
    <cellStyle name="Normal 3 3 3 4 2 3 4" xfId="29462" xr:uid="{00000000-0005-0000-0000-00006A730000}"/>
    <cellStyle name="Normal 3 3 3 4 2 3 5" xfId="29463" xr:uid="{00000000-0005-0000-0000-00006B730000}"/>
    <cellStyle name="Normal 3 3 3 4 2 4" xfId="29464" xr:uid="{00000000-0005-0000-0000-00006C730000}"/>
    <cellStyle name="Normal 3 3 3 4 2 4 2" xfId="29465" xr:uid="{00000000-0005-0000-0000-00006D730000}"/>
    <cellStyle name="Normal 3 3 3 4 2 4 2 2" xfId="29466" xr:uid="{00000000-0005-0000-0000-00006E730000}"/>
    <cellStyle name="Normal 3 3 3 4 2 4 3" xfId="29467" xr:uid="{00000000-0005-0000-0000-00006F730000}"/>
    <cellStyle name="Normal 3 3 3 4 2 4 4" xfId="29468" xr:uid="{00000000-0005-0000-0000-000070730000}"/>
    <cellStyle name="Normal 3 3 3 4 2 5" xfId="29469" xr:uid="{00000000-0005-0000-0000-000071730000}"/>
    <cellStyle name="Normal 3 3 3 4 2 5 2" xfId="29470" xr:uid="{00000000-0005-0000-0000-000072730000}"/>
    <cellStyle name="Normal 3 3 3 4 2 5 3" xfId="29471" xr:uid="{00000000-0005-0000-0000-000073730000}"/>
    <cellStyle name="Normal 3 3 3 4 2 6" xfId="29472" xr:uid="{00000000-0005-0000-0000-000074730000}"/>
    <cellStyle name="Normal 3 3 3 4 2 6 2" xfId="29473" xr:uid="{00000000-0005-0000-0000-000075730000}"/>
    <cellStyle name="Normal 3 3 3 4 2 6 3" xfId="29474" xr:uid="{00000000-0005-0000-0000-000076730000}"/>
    <cellStyle name="Normal 3 3 3 4 2 7" xfId="29475" xr:uid="{00000000-0005-0000-0000-000077730000}"/>
    <cellStyle name="Normal 3 3 3 4 2 8" xfId="29476" xr:uid="{00000000-0005-0000-0000-000078730000}"/>
    <cellStyle name="Normal 3 3 3 4 3" xfId="29477" xr:uid="{00000000-0005-0000-0000-000079730000}"/>
    <cellStyle name="Normal 3 3 3 4 3 2" xfId="29478" xr:uid="{00000000-0005-0000-0000-00007A730000}"/>
    <cellStyle name="Normal 3 3 3 4 3 2 2" xfId="29479" xr:uid="{00000000-0005-0000-0000-00007B730000}"/>
    <cellStyle name="Normal 3 3 3 4 3 2 2 2" xfId="29480" xr:uid="{00000000-0005-0000-0000-00007C730000}"/>
    <cellStyle name="Normal 3 3 3 4 3 2 3" xfId="29481" xr:uid="{00000000-0005-0000-0000-00007D730000}"/>
    <cellStyle name="Normal 3 3 3 4 3 2 4" xfId="29482" xr:uid="{00000000-0005-0000-0000-00007E730000}"/>
    <cellStyle name="Normal 3 3 3 4 3 3" xfId="29483" xr:uid="{00000000-0005-0000-0000-00007F730000}"/>
    <cellStyle name="Normal 3 3 3 4 3 3 2" xfId="29484" xr:uid="{00000000-0005-0000-0000-000080730000}"/>
    <cellStyle name="Normal 3 3 3 4 3 3 2 2" xfId="29485" xr:uid="{00000000-0005-0000-0000-000081730000}"/>
    <cellStyle name="Normal 3 3 3 4 3 3 3" xfId="29486" xr:uid="{00000000-0005-0000-0000-000082730000}"/>
    <cellStyle name="Normal 3 3 3 4 3 4" xfId="29487" xr:uid="{00000000-0005-0000-0000-000083730000}"/>
    <cellStyle name="Normal 3 3 3 4 3 4 2" xfId="29488" xr:uid="{00000000-0005-0000-0000-000084730000}"/>
    <cellStyle name="Normal 3 3 3 4 3 4 2 2" xfId="29489" xr:uid="{00000000-0005-0000-0000-000085730000}"/>
    <cellStyle name="Normal 3 3 3 4 3 4 3" xfId="29490" xr:uid="{00000000-0005-0000-0000-000086730000}"/>
    <cellStyle name="Normal 3 3 3 4 3 5" xfId="29491" xr:uid="{00000000-0005-0000-0000-000087730000}"/>
    <cellStyle name="Normal 3 3 3 4 3 5 2" xfId="29492" xr:uid="{00000000-0005-0000-0000-000088730000}"/>
    <cellStyle name="Normal 3 3 3 4 3 6" xfId="29493" xr:uid="{00000000-0005-0000-0000-000089730000}"/>
    <cellStyle name="Normal 3 3 3 4 3 7" xfId="29494" xr:uid="{00000000-0005-0000-0000-00008A730000}"/>
    <cellStyle name="Normal 3 3 3 4 4" xfId="29495" xr:uid="{00000000-0005-0000-0000-00008B730000}"/>
    <cellStyle name="Normal 3 3 3 4 4 2" xfId="29496" xr:uid="{00000000-0005-0000-0000-00008C730000}"/>
    <cellStyle name="Normal 3 3 3 4 4 2 2" xfId="29497" xr:uid="{00000000-0005-0000-0000-00008D730000}"/>
    <cellStyle name="Normal 3 3 3 4 4 2 2 2" xfId="29498" xr:uid="{00000000-0005-0000-0000-00008E730000}"/>
    <cellStyle name="Normal 3 3 3 4 4 2 3" xfId="29499" xr:uid="{00000000-0005-0000-0000-00008F730000}"/>
    <cellStyle name="Normal 3 3 3 4 4 3" xfId="29500" xr:uid="{00000000-0005-0000-0000-000090730000}"/>
    <cellStyle name="Normal 3 3 3 4 4 3 2" xfId="29501" xr:uid="{00000000-0005-0000-0000-000091730000}"/>
    <cellStyle name="Normal 3 3 3 4 4 3 2 2" xfId="29502" xr:uid="{00000000-0005-0000-0000-000092730000}"/>
    <cellStyle name="Normal 3 3 3 4 4 3 3" xfId="29503" xr:uid="{00000000-0005-0000-0000-000093730000}"/>
    <cellStyle name="Normal 3 3 3 4 4 4" xfId="29504" xr:uid="{00000000-0005-0000-0000-000094730000}"/>
    <cellStyle name="Normal 3 3 3 4 4 4 2" xfId="29505" xr:uid="{00000000-0005-0000-0000-000095730000}"/>
    <cellStyle name="Normal 3 3 3 4 4 4 3" xfId="29506" xr:uid="{00000000-0005-0000-0000-000096730000}"/>
    <cellStyle name="Normal 3 3 3 4 4 5" xfId="29507" xr:uid="{00000000-0005-0000-0000-000097730000}"/>
    <cellStyle name="Normal 3 3 3 4 4 6" xfId="29508" xr:uid="{00000000-0005-0000-0000-000098730000}"/>
    <cellStyle name="Normal 3 3 3 4 4 7" xfId="29509" xr:uid="{00000000-0005-0000-0000-000099730000}"/>
    <cellStyle name="Normal 3 3 3 4 5" xfId="29510" xr:uid="{00000000-0005-0000-0000-00009A730000}"/>
    <cellStyle name="Normal 3 3 3 4 5 2" xfId="29511" xr:uid="{00000000-0005-0000-0000-00009B730000}"/>
    <cellStyle name="Normal 3 3 3 4 5 2 2" xfId="29512" xr:uid="{00000000-0005-0000-0000-00009C730000}"/>
    <cellStyle name="Normal 3 3 3 4 5 2 3" xfId="29513" xr:uid="{00000000-0005-0000-0000-00009D730000}"/>
    <cellStyle name="Normal 3 3 3 4 5 3" xfId="29514" xr:uid="{00000000-0005-0000-0000-00009E730000}"/>
    <cellStyle name="Normal 3 3 3 4 5 3 2" xfId="29515" xr:uid="{00000000-0005-0000-0000-00009F730000}"/>
    <cellStyle name="Normal 3 3 3 4 5 3 3" xfId="29516" xr:uid="{00000000-0005-0000-0000-0000A0730000}"/>
    <cellStyle name="Normal 3 3 3 4 5 4" xfId="29517" xr:uid="{00000000-0005-0000-0000-0000A1730000}"/>
    <cellStyle name="Normal 3 3 3 4 5 5" xfId="29518" xr:uid="{00000000-0005-0000-0000-0000A2730000}"/>
    <cellStyle name="Normal 3 3 3 4 5 6" xfId="29519" xr:uid="{00000000-0005-0000-0000-0000A3730000}"/>
    <cellStyle name="Normal 3 3 3 4 6" xfId="29520" xr:uid="{00000000-0005-0000-0000-0000A4730000}"/>
    <cellStyle name="Normal 3 3 3 4 6 2" xfId="29521" xr:uid="{00000000-0005-0000-0000-0000A5730000}"/>
    <cellStyle name="Normal 3 3 3 4 6 2 2" xfId="29522" xr:uid="{00000000-0005-0000-0000-0000A6730000}"/>
    <cellStyle name="Normal 3 3 3 4 6 3" xfId="29523" xr:uid="{00000000-0005-0000-0000-0000A7730000}"/>
    <cellStyle name="Normal 3 3 3 4 7" xfId="29524" xr:uid="{00000000-0005-0000-0000-0000A8730000}"/>
    <cellStyle name="Normal 3 3 3 4 7 2" xfId="29525" xr:uid="{00000000-0005-0000-0000-0000A9730000}"/>
    <cellStyle name="Normal 3 3 3 4 7 2 2" xfId="29526" xr:uid="{00000000-0005-0000-0000-0000AA730000}"/>
    <cellStyle name="Normal 3 3 3 4 7 3" xfId="29527" xr:uid="{00000000-0005-0000-0000-0000AB730000}"/>
    <cellStyle name="Normal 3 3 3 4 8" xfId="29528" xr:uid="{00000000-0005-0000-0000-0000AC730000}"/>
    <cellStyle name="Normal 3 3 3 4 8 2" xfId="29529" xr:uid="{00000000-0005-0000-0000-0000AD730000}"/>
    <cellStyle name="Normal 3 3 3 4 8 3" xfId="29530" xr:uid="{00000000-0005-0000-0000-0000AE730000}"/>
    <cellStyle name="Normal 3 3 3 4 9" xfId="29531" xr:uid="{00000000-0005-0000-0000-0000AF730000}"/>
    <cellStyle name="Normal 3 3 3 5" xfId="29532" xr:uid="{00000000-0005-0000-0000-0000B0730000}"/>
    <cellStyle name="Normal 3 3 3 5 2" xfId="29533" xr:uid="{00000000-0005-0000-0000-0000B1730000}"/>
    <cellStyle name="Normal 3 3 3 5 2 2" xfId="29534" xr:uid="{00000000-0005-0000-0000-0000B2730000}"/>
    <cellStyle name="Normal 3 3 3 5 2 2 2" xfId="29535" xr:uid="{00000000-0005-0000-0000-0000B3730000}"/>
    <cellStyle name="Normal 3 3 3 5 2 2 3" xfId="29536" xr:uid="{00000000-0005-0000-0000-0000B4730000}"/>
    <cellStyle name="Normal 3 3 3 5 2 2 4" xfId="29537" xr:uid="{00000000-0005-0000-0000-0000B5730000}"/>
    <cellStyle name="Normal 3 3 3 5 2 3" xfId="29538" xr:uid="{00000000-0005-0000-0000-0000B6730000}"/>
    <cellStyle name="Normal 3 3 3 5 2 3 2" xfId="29539" xr:uid="{00000000-0005-0000-0000-0000B7730000}"/>
    <cellStyle name="Normal 3 3 3 5 2 4" xfId="29540" xr:uid="{00000000-0005-0000-0000-0000B8730000}"/>
    <cellStyle name="Normal 3 3 3 5 2 4 2" xfId="29541" xr:uid="{00000000-0005-0000-0000-0000B9730000}"/>
    <cellStyle name="Normal 3 3 3 5 2 5" xfId="29542" xr:uid="{00000000-0005-0000-0000-0000BA730000}"/>
    <cellStyle name="Normal 3 3 3 5 2 6" xfId="29543" xr:uid="{00000000-0005-0000-0000-0000BB730000}"/>
    <cellStyle name="Normal 3 3 3 5 3" xfId="29544" xr:uid="{00000000-0005-0000-0000-0000BC730000}"/>
    <cellStyle name="Normal 3 3 3 5 3 2" xfId="29545" xr:uid="{00000000-0005-0000-0000-0000BD730000}"/>
    <cellStyle name="Normal 3 3 3 5 3 2 2" xfId="29546" xr:uid="{00000000-0005-0000-0000-0000BE730000}"/>
    <cellStyle name="Normal 3 3 3 5 3 2 3" xfId="29547" xr:uid="{00000000-0005-0000-0000-0000BF730000}"/>
    <cellStyle name="Normal 3 3 3 5 3 3" xfId="29548" xr:uid="{00000000-0005-0000-0000-0000C0730000}"/>
    <cellStyle name="Normal 3 3 3 5 3 3 2" xfId="29549" xr:uid="{00000000-0005-0000-0000-0000C1730000}"/>
    <cellStyle name="Normal 3 3 3 5 3 4" xfId="29550" xr:uid="{00000000-0005-0000-0000-0000C2730000}"/>
    <cellStyle name="Normal 3 3 3 5 3 5" xfId="29551" xr:uid="{00000000-0005-0000-0000-0000C3730000}"/>
    <cellStyle name="Normal 3 3 3 5 4" xfId="29552" xr:uid="{00000000-0005-0000-0000-0000C4730000}"/>
    <cellStyle name="Normal 3 3 3 5 4 2" xfId="29553" xr:uid="{00000000-0005-0000-0000-0000C5730000}"/>
    <cellStyle name="Normal 3 3 3 5 4 2 2" xfId="29554" xr:uid="{00000000-0005-0000-0000-0000C6730000}"/>
    <cellStyle name="Normal 3 3 3 5 4 3" xfId="29555" xr:uid="{00000000-0005-0000-0000-0000C7730000}"/>
    <cellStyle name="Normal 3 3 3 5 4 4" xfId="29556" xr:uid="{00000000-0005-0000-0000-0000C8730000}"/>
    <cellStyle name="Normal 3 3 3 5 5" xfId="29557" xr:uid="{00000000-0005-0000-0000-0000C9730000}"/>
    <cellStyle name="Normal 3 3 3 5 5 2" xfId="29558" xr:uid="{00000000-0005-0000-0000-0000CA730000}"/>
    <cellStyle name="Normal 3 3 3 5 5 3" xfId="29559" xr:uid="{00000000-0005-0000-0000-0000CB730000}"/>
    <cellStyle name="Normal 3 3 3 5 6" xfId="29560" xr:uid="{00000000-0005-0000-0000-0000CC730000}"/>
    <cellStyle name="Normal 3 3 3 5 6 2" xfId="29561" xr:uid="{00000000-0005-0000-0000-0000CD730000}"/>
    <cellStyle name="Normal 3 3 3 5 6 3" xfId="29562" xr:uid="{00000000-0005-0000-0000-0000CE730000}"/>
    <cellStyle name="Normal 3 3 3 5 7" xfId="29563" xr:uid="{00000000-0005-0000-0000-0000CF730000}"/>
    <cellStyle name="Normal 3 3 3 5 8" xfId="29564" xr:uid="{00000000-0005-0000-0000-0000D0730000}"/>
    <cellStyle name="Normal 3 3 3 6" xfId="29565" xr:uid="{00000000-0005-0000-0000-0000D1730000}"/>
    <cellStyle name="Normal 3 3 3 6 2" xfId="29566" xr:uid="{00000000-0005-0000-0000-0000D2730000}"/>
    <cellStyle name="Normal 3 3 3 6 2 2" xfId="29567" xr:uid="{00000000-0005-0000-0000-0000D3730000}"/>
    <cellStyle name="Normal 3 3 3 6 2 2 2" xfId="29568" xr:uid="{00000000-0005-0000-0000-0000D4730000}"/>
    <cellStyle name="Normal 3 3 3 6 2 2 3" xfId="29569" xr:uid="{00000000-0005-0000-0000-0000D5730000}"/>
    <cellStyle name="Normal 3 3 3 6 2 2 4" xfId="29570" xr:uid="{00000000-0005-0000-0000-0000D6730000}"/>
    <cellStyle name="Normal 3 3 3 6 2 3" xfId="29571" xr:uid="{00000000-0005-0000-0000-0000D7730000}"/>
    <cellStyle name="Normal 3 3 3 6 2 3 2" xfId="29572" xr:uid="{00000000-0005-0000-0000-0000D8730000}"/>
    <cellStyle name="Normal 3 3 3 6 2 4" xfId="29573" xr:uid="{00000000-0005-0000-0000-0000D9730000}"/>
    <cellStyle name="Normal 3 3 3 6 2 4 2" xfId="29574" xr:uid="{00000000-0005-0000-0000-0000DA730000}"/>
    <cellStyle name="Normal 3 3 3 6 2 5" xfId="29575" xr:uid="{00000000-0005-0000-0000-0000DB730000}"/>
    <cellStyle name="Normal 3 3 3 6 2 6" xfId="29576" xr:uid="{00000000-0005-0000-0000-0000DC730000}"/>
    <cellStyle name="Normal 3 3 3 6 3" xfId="29577" xr:uid="{00000000-0005-0000-0000-0000DD730000}"/>
    <cellStyle name="Normal 3 3 3 6 3 2" xfId="29578" xr:uid="{00000000-0005-0000-0000-0000DE730000}"/>
    <cellStyle name="Normal 3 3 3 6 3 2 2" xfId="29579" xr:uid="{00000000-0005-0000-0000-0000DF730000}"/>
    <cellStyle name="Normal 3 3 3 6 3 2 3" xfId="29580" xr:uid="{00000000-0005-0000-0000-0000E0730000}"/>
    <cellStyle name="Normal 3 3 3 6 3 3" xfId="29581" xr:uid="{00000000-0005-0000-0000-0000E1730000}"/>
    <cellStyle name="Normal 3 3 3 6 3 3 2" xfId="29582" xr:uid="{00000000-0005-0000-0000-0000E2730000}"/>
    <cellStyle name="Normal 3 3 3 6 3 4" xfId="29583" xr:uid="{00000000-0005-0000-0000-0000E3730000}"/>
    <cellStyle name="Normal 3 3 3 6 3 5" xfId="29584" xr:uid="{00000000-0005-0000-0000-0000E4730000}"/>
    <cellStyle name="Normal 3 3 3 6 4" xfId="29585" xr:uid="{00000000-0005-0000-0000-0000E5730000}"/>
    <cellStyle name="Normal 3 3 3 6 4 2" xfId="29586" xr:uid="{00000000-0005-0000-0000-0000E6730000}"/>
    <cellStyle name="Normal 3 3 3 6 4 2 2" xfId="29587" xr:uid="{00000000-0005-0000-0000-0000E7730000}"/>
    <cellStyle name="Normal 3 3 3 6 4 3" xfId="29588" xr:uid="{00000000-0005-0000-0000-0000E8730000}"/>
    <cellStyle name="Normal 3 3 3 6 4 4" xfId="29589" xr:uid="{00000000-0005-0000-0000-0000E9730000}"/>
    <cellStyle name="Normal 3 3 3 6 5" xfId="29590" xr:uid="{00000000-0005-0000-0000-0000EA730000}"/>
    <cellStyle name="Normal 3 3 3 6 5 2" xfId="29591" xr:uid="{00000000-0005-0000-0000-0000EB730000}"/>
    <cellStyle name="Normal 3 3 3 6 5 3" xfId="29592" xr:uid="{00000000-0005-0000-0000-0000EC730000}"/>
    <cellStyle name="Normal 3 3 3 6 6" xfId="29593" xr:uid="{00000000-0005-0000-0000-0000ED730000}"/>
    <cellStyle name="Normal 3 3 3 6 6 2" xfId="29594" xr:uid="{00000000-0005-0000-0000-0000EE730000}"/>
    <cellStyle name="Normal 3 3 3 6 6 3" xfId="29595" xr:uid="{00000000-0005-0000-0000-0000EF730000}"/>
    <cellStyle name="Normal 3 3 3 6 7" xfId="29596" xr:uid="{00000000-0005-0000-0000-0000F0730000}"/>
    <cellStyle name="Normal 3 3 3 6 8" xfId="29597" xr:uid="{00000000-0005-0000-0000-0000F1730000}"/>
    <cellStyle name="Normal 3 3 3 7" xfId="29598" xr:uid="{00000000-0005-0000-0000-0000F2730000}"/>
    <cellStyle name="Normal 3 3 3 7 2" xfId="29599" xr:uid="{00000000-0005-0000-0000-0000F3730000}"/>
    <cellStyle name="Normal 3 3 3 7 2 2" xfId="29600" xr:uid="{00000000-0005-0000-0000-0000F4730000}"/>
    <cellStyle name="Normal 3 3 3 7 2 2 2" xfId="29601" xr:uid="{00000000-0005-0000-0000-0000F5730000}"/>
    <cellStyle name="Normal 3 3 3 7 2 2 3" xfId="29602" xr:uid="{00000000-0005-0000-0000-0000F6730000}"/>
    <cellStyle name="Normal 3 3 3 7 2 3" xfId="29603" xr:uid="{00000000-0005-0000-0000-0000F7730000}"/>
    <cellStyle name="Normal 3 3 3 7 2 3 2" xfId="29604" xr:uid="{00000000-0005-0000-0000-0000F8730000}"/>
    <cellStyle name="Normal 3 3 3 7 2 4" xfId="29605" xr:uid="{00000000-0005-0000-0000-0000F9730000}"/>
    <cellStyle name="Normal 3 3 3 7 2 5" xfId="29606" xr:uid="{00000000-0005-0000-0000-0000FA730000}"/>
    <cellStyle name="Normal 3 3 3 7 3" xfId="29607" xr:uid="{00000000-0005-0000-0000-0000FB730000}"/>
    <cellStyle name="Normal 3 3 3 7 3 2" xfId="29608" xr:uid="{00000000-0005-0000-0000-0000FC730000}"/>
    <cellStyle name="Normal 3 3 3 7 3 2 2" xfId="29609" xr:uid="{00000000-0005-0000-0000-0000FD730000}"/>
    <cellStyle name="Normal 3 3 3 7 3 3" xfId="29610" xr:uid="{00000000-0005-0000-0000-0000FE730000}"/>
    <cellStyle name="Normal 3 3 3 7 3 4" xfId="29611" xr:uid="{00000000-0005-0000-0000-0000FF730000}"/>
    <cellStyle name="Normal 3 3 3 7 4" xfId="29612" xr:uid="{00000000-0005-0000-0000-000000740000}"/>
    <cellStyle name="Normal 3 3 3 7 4 2" xfId="29613" xr:uid="{00000000-0005-0000-0000-000001740000}"/>
    <cellStyle name="Normal 3 3 3 7 4 2 2" xfId="29614" xr:uid="{00000000-0005-0000-0000-000002740000}"/>
    <cellStyle name="Normal 3 3 3 7 4 3" xfId="29615" xr:uid="{00000000-0005-0000-0000-000003740000}"/>
    <cellStyle name="Normal 3 3 3 7 5" xfId="29616" xr:uid="{00000000-0005-0000-0000-000004740000}"/>
    <cellStyle name="Normal 3 3 3 7 5 2" xfId="29617" xr:uid="{00000000-0005-0000-0000-000005740000}"/>
    <cellStyle name="Normal 3 3 3 7 5 3" xfId="29618" xr:uid="{00000000-0005-0000-0000-000006740000}"/>
    <cellStyle name="Normal 3 3 3 7 6" xfId="29619" xr:uid="{00000000-0005-0000-0000-000007740000}"/>
    <cellStyle name="Normal 3 3 3 7 6 2" xfId="29620" xr:uid="{00000000-0005-0000-0000-000008740000}"/>
    <cellStyle name="Normal 3 3 3 7 7" xfId="29621" xr:uid="{00000000-0005-0000-0000-000009740000}"/>
    <cellStyle name="Normal 3 3 3 8" xfId="29622" xr:uid="{00000000-0005-0000-0000-00000A740000}"/>
    <cellStyle name="Normal 3 3 3 8 2" xfId="29623" xr:uid="{00000000-0005-0000-0000-00000B740000}"/>
    <cellStyle name="Normal 3 3 3 8 2 2" xfId="29624" xr:uid="{00000000-0005-0000-0000-00000C740000}"/>
    <cellStyle name="Normal 3 3 3 8 2 2 2" xfId="29625" xr:uid="{00000000-0005-0000-0000-00000D740000}"/>
    <cellStyle name="Normal 3 3 3 8 2 3" xfId="29626" xr:uid="{00000000-0005-0000-0000-00000E740000}"/>
    <cellStyle name="Normal 3 3 3 8 3" xfId="29627" xr:uid="{00000000-0005-0000-0000-00000F740000}"/>
    <cellStyle name="Normal 3 3 3 8 3 2" xfId="29628" xr:uid="{00000000-0005-0000-0000-000010740000}"/>
    <cellStyle name="Normal 3 3 3 8 3 2 2" xfId="29629" xr:uid="{00000000-0005-0000-0000-000011740000}"/>
    <cellStyle name="Normal 3 3 3 8 3 3" xfId="29630" xr:uid="{00000000-0005-0000-0000-000012740000}"/>
    <cellStyle name="Normal 3 3 3 8 4" xfId="29631" xr:uid="{00000000-0005-0000-0000-000013740000}"/>
    <cellStyle name="Normal 3 3 3 8 4 2" xfId="29632" xr:uid="{00000000-0005-0000-0000-000014740000}"/>
    <cellStyle name="Normal 3 3 3 8 5" xfId="29633" xr:uid="{00000000-0005-0000-0000-000015740000}"/>
    <cellStyle name="Normal 3 3 3 8 6" xfId="29634" xr:uid="{00000000-0005-0000-0000-000016740000}"/>
    <cellStyle name="Normal 3 3 3 9" xfId="29635" xr:uid="{00000000-0005-0000-0000-000017740000}"/>
    <cellStyle name="Normal 3 3 3 9 2" xfId="29636" xr:uid="{00000000-0005-0000-0000-000018740000}"/>
    <cellStyle name="Normal 3 3 3 9 2 2" xfId="29637" xr:uid="{00000000-0005-0000-0000-000019740000}"/>
    <cellStyle name="Normal 3 3 3 9 2 3" xfId="29638" xr:uid="{00000000-0005-0000-0000-00001A740000}"/>
    <cellStyle name="Normal 3 3 3 9 3" xfId="29639" xr:uid="{00000000-0005-0000-0000-00001B740000}"/>
    <cellStyle name="Normal 3 3 3 9 3 2" xfId="29640" xr:uid="{00000000-0005-0000-0000-00001C740000}"/>
    <cellStyle name="Normal 3 3 3 9 4" xfId="29641" xr:uid="{00000000-0005-0000-0000-00001D740000}"/>
    <cellStyle name="Normal 3 3 3 9 5" xfId="29642" xr:uid="{00000000-0005-0000-0000-00001E740000}"/>
    <cellStyle name="Normal 3 3 4" xfId="29643" xr:uid="{00000000-0005-0000-0000-00001F740000}"/>
    <cellStyle name="Normal 3 3 4 10" xfId="29644" xr:uid="{00000000-0005-0000-0000-000020740000}"/>
    <cellStyle name="Normal 3 3 4 10 2" xfId="29645" xr:uid="{00000000-0005-0000-0000-000021740000}"/>
    <cellStyle name="Normal 3 3 4 10 2 2" xfId="29646" xr:uid="{00000000-0005-0000-0000-000022740000}"/>
    <cellStyle name="Normal 3 3 4 10 3" xfId="29647" xr:uid="{00000000-0005-0000-0000-000023740000}"/>
    <cellStyle name="Normal 3 3 4 11" xfId="29648" xr:uid="{00000000-0005-0000-0000-000024740000}"/>
    <cellStyle name="Normal 3 3 4 11 2" xfId="29649" xr:uid="{00000000-0005-0000-0000-000025740000}"/>
    <cellStyle name="Normal 3 3 4 11 3" xfId="29650" xr:uid="{00000000-0005-0000-0000-000026740000}"/>
    <cellStyle name="Normal 3 3 4 12" xfId="29651" xr:uid="{00000000-0005-0000-0000-000027740000}"/>
    <cellStyle name="Normal 3 3 4 13" xfId="29652" xr:uid="{00000000-0005-0000-0000-000028740000}"/>
    <cellStyle name="Normal 3 3 4 14" xfId="29653" xr:uid="{00000000-0005-0000-0000-000029740000}"/>
    <cellStyle name="Normal 3 3 4 2" xfId="29654" xr:uid="{00000000-0005-0000-0000-00002A740000}"/>
    <cellStyle name="Normal 3 3 4 2 10" xfId="29655" xr:uid="{00000000-0005-0000-0000-00002B740000}"/>
    <cellStyle name="Normal 3 3 4 2 11" xfId="29656" xr:uid="{00000000-0005-0000-0000-00002C740000}"/>
    <cellStyle name="Normal 3 3 4 2 12" xfId="29657" xr:uid="{00000000-0005-0000-0000-00002D740000}"/>
    <cellStyle name="Normal 3 3 4 2 2" xfId="29658" xr:uid="{00000000-0005-0000-0000-00002E740000}"/>
    <cellStyle name="Normal 3 3 4 2 2 2" xfId="29659" xr:uid="{00000000-0005-0000-0000-00002F740000}"/>
    <cellStyle name="Normal 3 3 4 2 2 2 2" xfId="29660" xr:uid="{00000000-0005-0000-0000-000030740000}"/>
    <cellStyle name="Normal 3 3 4 2 2 2 2 2" xfId="29661" xr:uid="{00000000-0005-0000-0000-000031740000}"/>
    <cellStyle name="Normal 3 3 4 2 2 2 2 3" xfId="29662" xr:uid="{00000000-0005-0000-0000-000032740000}"/>
    <cellStyle name="Normal 3 3 4 2 2 2 2 4" xfId="29663" xr:uid="{00000000-0005-0000-0000-000033740000}"/>
    <cellStyle name="Normal 3 3 4 2 2 2 3" xfId="29664" xr:uid="{00000000-0005-0000-0000-000034740000}"/>
    <cellStyle name="Normal 3 3 4 2 2 2 3 2" xfId="29665" xr:uid="{00000000-0005-0000-0000-000035740000}"/>
    <cellStyle name="Normal 3 3 4 2 2 2 4" xfId="29666" xr:uid="{00000000-0005-0000-0000-000036740000}"/>
    <cellStyle name="Normal 3 3 4 2 2 2 4 2" xfId="29667" xr:uid="{00000000-0005-0000-0000-000037740000}"/>
    <cellStyle name="Normal 3 3 4 2 2 2 5" xfId="29668" xr:uid="{00000000-0005-0000-0000-000038740000}"/>
    <cellStyle name="Normal 3 3 4 2 2 2 6" xfId="29669" xr:uid="{00000000-0005-0000-0000-000039740000}"/>
    <cellStyle name="Normal 3 3 4 2 2 3" xfId="29670" xr:uid="{00000000-0005-0000-0000-00003A740000}"/>
    <cellStyle name="Normal 3 3 4 2 2 3 2" xfId="29671" xr:uid="{00000000-0005-0000-0000-00003B740000}"/>
    <cellStyle name="Normal 3 3 4 2 2 3 2 2" xfId="29672" xr:uid="{00000000-0005-0000-0000-00003C740000}"/>
    <cellStyle name="Normal 3 3 4 2 2 3 2 3" xfId="29673" xr:uid="{00000000-0005-0000-0000-00003D740000}"/>
    <cellStyle name="Normal 3 3 4 2 2 3 3" xfId="29674" xr:uid="{00000000-0005-0000-0000-00003E740000}"/>
    <cellStyle name="Normal 3 3 4 2 2 3 3 2" xfId="29675" xr:uid="{00000000-0005-0000-0000-00003F740000}"/>
    <cellStyle name="Normal 3 3 4 2 2 3 4" xfId="29676" xr:uid="{00000000-0005-0000-0000-000040740000}"/>
    <cellStyle name="Normal 3 3 4 2 2 3 5" xfId="29677" xr:uid="{00000000-0005-0000-0000-000041740000}"/>
    <cellStyle name="Normal 3 3 4 2 2 4" xfId="29678" xr:uid="{00000000-0005-0000-0000-000042740000}"/>
    <cellStyle name="Normal 3 3 4 2 2 4 2" xfId="29679" xr:uid="{00000000-0005-0000-0000-000043740000}"/>
    <cellStyle name="Normal 3 3 4 2 2 4 2 2" xfId="29680" xr:uid="{00000000-0005-0000-0000-000044740000}"/>
    <cellStyle name="Normal 3 3 4 2 2 4 3" xfId="29681" xr:uid="{00000000-0005-0000-0000-000045740000}"/>
    <cellStyle name="Normal 3 3 4 2 2 4 4" xfId="29682" xr:uid="{00000000-0005-0000-0000-000046740000}"/>
    <cellStyle name="Normal 3 3 4 2 2 5" xfId="29683" xr:uid="{00000000-0005-0000-0000-000047740000}"/>
    <cellStyle name="Normal 3 3 4 2 2 5 2" xfId="29684" xr:uid="{00000000-0005-0000-0000-000048740000}"/>
    <cellStyle name="Normal 3 3 4 2 2 5 3" xfId="29685" xr:uid="{00000000-0005-0000-0000-000049740000}"/>
    <cellStyle name="Normal 3 3 4 2 2 6" xfId="29686" xr:uid="{00000000-0005-0000-0000-00004A740000}"/>
    <cellStyle name="Normal 3 3 4 2 2 6 2" xfId="29687" xr:uid="{00000000-0005-0000-0000-00004B740000}"/>
    <cellStyle name="Normal 3 3 4 2 2 6 3" xfId="29688" xr:uid="{00000000-0005-0000-0000-00004C740000}"/>
    <cellStyle name="Normal 3 3 4 2 2 7" xfId="29689" xr:uid="{00000000-0005-0000-0000-00004D740000}"/>
    <cellStyle name="Normal 3 3 4 2 2 8" xfId="29690" xr:uid="{00000000-0005-0000-0000-00004E740000}"/>
    <cellStyle name="Normal 3 3 4 2 3" xfId="29691" xr:uid="{00000000-0005-0000-0000-00004F740000}"/>
    <cellStyle name="Normal 3 3 4 2 3 2" xfId="29692" xr:uid="{00000000-0005-0000-0000-000050740000}"/>
    <cellStyle name="Normal 3 3 4 2 3 2 2" xfId="29693" xr:uid="{00000000-0005-0000-0000-000051740000}"/>
    <cellStyle name="Normal 3 3 4 2 3 2 2 2" xfId="29694" xr:uid="{00000000-0005-0000-0000-000052740000}"/>
    <cellStyle name="Normal 3 3 4 2 3 2 3" xfId="29695" xr:uid="{00000000-0005-0000-0000-000053740000}"/>
    <cellStyle name="Normal 3 3 4 2 3 2 4" xfId="29696" xr:uid="{00000000-0005-0000-0000-000054740000}"/>
    <cellStyle name="Normal 3 3 4 2 3 3" xfId="29697" xr:uid="{00000000-0005-0000-0000-000055740000}"/>
    <cellStyle name="Normal 3 3 4 2 3 3 2" xfId="29698" xr:uid="{00000000-0005-0000-0000-000056740000}"/>
    <cellStyle name="Normal 3 3 4 2 3 3 2 2" xfId="29699" xr:uid="{00000000-0005-0000-0000-000057740000}"/>
    <cellStyle name="Normal 3 3 4 2 3 3 3" xfId="29700" xr:uid="{00000000-0005-0000-0000-000058740000}"/>
    <cellStyle name="Normal 3 3 4 2 3 4" xfId="29701" xr:uid="{00000000-0005-0000-0000-000059740000}"/>
    <cellStyle name="Normal 3 3 4 2 3 4 2" xfId="29702" xr:uid="{00000000-0005-0000-0000-00005A740000}"/>
    <cellStyle name="Normal 3 3 4 2 3 4 2 2" xfId="29703" xr:uid="{00000000-0005-0000-0000-00005B740000}"/>
    <cellStyle name="Normal 3 3 4 2 3 4 3" xfId="29704" xr:uid="{00000000-0005-0000-0000-00005C740000}"/>
    <cellStyle name="Normal 3 3 4 2 3 5" xfId="29705" xr:uid="{00000000-0005-0000-0000-00005D740000}"/>
    <cellStyle name="Normal 3 3 4 2 3 5 2" xfId="29706" xr:uid="{00000000-0005-0000-0000-00005E740000}"/>
    <cellStyle name="Normal 3 3 4 2 3 6" xfId="29707" xr:uid="{00000000-0005-0000-0000-00005F740000}"/>
    <cellStyle name="Normal 3 3 4 2 3 7" xfId="29708" xr:uid="{00000000-0005-0000-0000-000060740000}"/>
    <cellStyle name="Normal 3 3 4 2 4" xfId="29709" xr:uid="{00000000-0005-0000-0000-000061740000}"/>
    <cellStyle name="Normal 3 3 4 2 4 2" xfId="29710" xr:uid="{00000000-0005-0000-0000-000062740000}"/>
    <cellStyle name="Normal 3 3 4 2 4 2 2" xfId="29711" xr:uid="{00000000-0005-0000-0000-000063740000}"/>
    <cellStyle name="Normal 3 3 4 2 4 2 2 2" xfId="29712" xr:uid="{00000000-0005-0000-0000-000064740000}"/>
    <cellStyle name="Normal 3 3 4 2 4 2 3" xfId="29713" xr:uid="{00000000-0005-0000-0000-000065740000}"/>
    <cellStyle name="Normal 3 3 4 2 4 3" xfId="29714" xr:uid="{00000000-0005-0000-0000-000066740000}"/>
    <cellStyle name="Normal 3 3 4 2 4 3 2" xfId="29715" xr:uid="{00000000-0005-0000-0000-000067740000}"/>
    <cellStyle name="Normal 3 3 4 2 4 3 2 2" xfId="29716" xr:uid="{00000000-0005-0000-0000-000068740000}"/>
    <cellStyle name="Normal 3 3 4 2 4 3 3" xfId="29717" xr:uid="{00000000-0005-0000-0000-000069740000}"/>
    <cellStyle name="Normal 3 3 4 2 4 4" xfId="29718" xr:uid="{00000000-0005-0000-0000-00006A740000}"/>
    <cellStyle name="Normal 3 3 4 2 4 4 2" xfId="29719" xr:uid="{00000000-0005-0000-0000-00006B740000}"/>
    <cellStyle name="Normal 3 3 4 2 4 4 3" xfId="29720" xr:uid="{00000000-0005-0000-0000-00006C740000}"/>
    <cellStyle name="Normal 3 3 4 2 4 5" xfId="29721" xr:uid="{00000000-0005-0000-0000-00006D740000}"/>
    <cellStyle name="Normal 3 3 4 2 4 6" xfId="29722" xr:uid="{00000000-0005-0000-0000-00006E740000}"/>
    <cellStyle name="Normal 3 3 4 2 4 7" xfId="29723" xr:uid="{00000000-0005-0000-0000-00006F740000}"/>
    <cellStyle name="Normal 3 3 4 2 5" xfId="29724" xr:uid="{00000000-0005-0000-0000-000070740000}"/>
    <cellStyle name="Normal 3 3 4 2 5 2" xfId="29725" xr:uid="{00000000-0005-0000-0000-000071740000}"/>
    <cellStyle name="Normal 3 3 4 2 5 2 2" xfId="29726" xr:uid="{00000000-0005-0000-0000-000072740000}"/>
    <cellStyle name="Normal 3 3 4 2 5 2 3" xfId="29727" xr:uid="{00000000-0005-0000-0000-000073740000}"/>
    <cellStyle name="Normal 3 3 4 2 5 3" xfId="29728" xr:uid="{00000000-0005-0000-0000-000074740000}"/>
    <cellStyle name="Normal 3 3 4 2 5 3 2" xfId="29729" xr:uid="{00000000-0005-0000-0000-000075740000}"/>
    <cellStyle name="Normal 3 3 4 2 5 3 3" xfId="29730" xr:uid="{00000000-0005-0000-0000-000076740000}"/>
    <cellStyle name="Normal 3 3 4 2 5 4" xfId="29731" xr:uid="{00000000-0005-0000-0000-000077740000}"/>
    <cellStyle name="Normal 3 3 4 2 5 4 2" xfId="29732" xr:uid="{00000000-0005-0000-0000-000078740000}"/>
    <cellStyle name="Normal 3 3 4 2 5 5" xfId="29733" xr:uid="{00000000-0005-0000-0000-000079740000}"/>
    <cellStyle name="Normal 3 3 4 2 5 6" xfId="29734" xr:uid="{00000000-0005-0000-0000-00007A740000}"/>
    <cellStyle name="Normal 3 3 4 2 5 7" xfId="29735" xr:uid="{00000000-0005-0000-0000-00007B740000}"/>
    <cellStyle name="Normal 3 3 4 2 6" xfId="29736" xr:uid="{00000000-0005-0000-0000-00007C740000}"/>
    <cellStyle name="Normal 3 3 4 2 6 2" xfId="29737" xr:uid="{00000000-0005-0000-0000-00007D740000}"/>
    <cellStyle name="Normal 3 3 4 2 6 2 2" xfId="29738" xr:uid="{00000000-0005-0000-0000-00007E740000}"/>
    <cellStyle name="Normal 3 3 4 2 6 2 3" xfId="29739" xr:uid="{00000000-0005-0000-0000-00007F740000}"/>
    <cellStyle name="Normal 3 3 4 2 6 3" xfId="29740" xr:uid="{00000000-0005-0000-0000-000080740000}"/>
    <cellStyle name="Normal 3 3 4 2 6 3 2" xfId="29741" xr:uid="{00000000-0005-0000-0000-000081740000}"/>
    <cellStyle name="Normal 3 3 4 2 6 4" xfId="29742" xr:uid="{00000000-0005-0000-0000-000082740000}"/>
    <cellStyle name="Normal 3 3 4 2 6 5" xfId="29743" xr:uid="{00000000-0005-0000-0000-000083740000}"/>
    <cellStyle name="Normal 3 3 4 2 6 6" xfId="29744" xr:uid="{00000000-0005-0000-0000-000084740000}"/>
    <cellStyle name="Normal 3 3 4 2 7" xfId="29745" xr:uid="{00000000-0005-0000-0000-000085740000}"/>
    <cellStyle name="Normal 3 3 4 2 7 2" xfId="29746" xr:uid="{00000000-0005-0000-0000-000086740000}"/>
    <cellStyle name="Normal 3 3 4 2 7 2 2" xfId="29747" xr:uid="{00000000-0005-0000-0000-000087740000}"/>
    <cellStyle name="Normal 3 3 4 2 7 3" xfId="29748" xr:uid="{00000000-0005-0000-0000-000088740000}"/>
    <cellStyle name="Normal 3 3 4 2 8" xfId="29749" xr:uid="{00000000-0005-0000-0000-000089740000}"/>
    <cellStyle name="Normal 3 3 4 2 8 2" xfId="29750" xr:uid="{00000000-0005-0000-0000-00008A740000}"/>
    <cellStyle name="Normal 3 3 4 2 8 3" xfId="29751" xr:uid="{00000000-0005-0000-0000-00008B740000}"/>
    <cellStyle name="Normal 3 3 4 2 9" xfId="29752" xr:uid="{00000000-0005-0000-0000-00008C740000}"/>
    <cellStyle name="Normal 3 3 4 2 9 2" xfId="29753" xr:uid="{00000000-0005-0000-0000-00008D740000}"/>
    <cellStyle name="Normal 3 3 4 3" xfId="29754" xr:uid="{00000000-0005-0000-0000-00008E740000}"/>
    <cellStyle name="Normal 3 3 4 3 10" xfId="29755" xr:uid="{00000000-0005-0000-0000-00008F740000}"/>
    <cellStyle name="Normal 3 3 4 3 11" xfId="29756" xr:uid="{00000000-0005-0000-0000-000090740000}"/>
    <cellStyle name="Normal 3 3 4 3 2" xfId="29757" xr:uid="{00000000-0005-0000-0000-000091740000}"/>
    <cellStyle name="Normal 3 3 4 3 2 2" xfId="29758" xr:uid="{00000000-0005-0000-0000-000092740000}"/>
    <cellStyle name="Normal 3 3 4 3 2 2 2" xfId="29759" xr:uid="{00000000-0005-0000-0000-000093740000}"/>
    <cellStyle name="Normal 3 3 4 3 2 2 2 2" xfId="29760" xr:uid="{00000000-0005-0000-0000-000094740000}"/>
    <cellStyle name="Normal 3 3 4 3 2 2 3" xfId="29761" xr:uid="{00000000-0005-0000-0000-000095740000}"/>
    <cellStyle name="Normal 3 3 4 3 2 2 4" xfId="29762" xr:uid="{00000000-0005-0000-0000-000096740000}"/>
    <cellStyle name="Normal 3 3 4 3 2 3" xfId="29763" xr:uid="{00000000-0005-0000-0000-000097740000}"/>
    <cellStyle name="Normal 3 3 4 3 2 3 2" xfId="29764" xr:uid="{00000000-0005-0000-0000-000098740000}"/>
    <cellStyle name="Normal 3 3 4 3 2 3 2 2" xfId="29765" xr:uid="{00000000-0005-0000-0000-000099740000}"/>
    <cellStyle name="Normal 3 3 4 3 2 3 3" xfId="29766" xr:uid="{00000000-0005-0000-0000-00009A740000}"/>
    <cellStyle name="Normal 3 3 4 3 2 4" xfId="29767" xr:uid="{00000000-0005-0000-0000-00009B740000}"/>
    <cellStyle name="Normal 3 3 4 3 2 4 2" xfId="29768" xr:uid="{00000000-0005-0000-0000-00009C740000}"/>
    <cellStyle name="Normal 3 3 4 3 2 4 2 2" xfId="29769" xr:uid="{00000000-0005-0000-0000-00009D740000}"/>
    <cellStyle name="Normal 3 3 4 3 2 4 3" xfId="29770" xr:uid="{00000000-0005-0000-0000-00009E740000}"/>
    <cellStyle name="Normal 3 3 4 3 2 5" xfId="29771" xr:uid="{00000000-0005-0000-0000-00009F740000}"/>
    <cellStyle name="Normal 3 3 4 3 2 5 2" xfId="29772" xr:uid="{00000000-0005-0000-0000-0000A0740000}"/>
    <cellStyle name="Normal 3 3 4 3 2 6" xfId="29773" xr:uid="{00000000-0005-0000-0000-0000A1740000}"/>
    <cellStyle name="Normal 3 3 4 3 2 7" xfId="29774" xr:uid="{00000000-0005-0000-0000-0000A2740000}"/>
    <cellStyle name="Normal 3 3 4 3 3" xfId="29775" xr:uid="{00000000-0005-0000-0000-0000A3740000}"/>
    <cellStyle name="Normal 3 3 4 3 3 2" xfId="29776" xr:uid="{00000000-0005-0000-0000-0000A4740000}"/>
    <cellStyle name="Normal 3 3 4 3 3 2 2" xfId="29777" xr:uid="{00000000-0005-0000-0000-0000A5740000}"/>
    <cellStyle name="Normal 3 3 4 3 3 2 2 2" xfId="29778" xr:uid="{00000000-0005-0000-0000-0000A6740000}"/>
    <cellStyle name="Normal 3 3 4 3 3 2 3" xfId="29779" xr:uid="{00000000-0005-0000-0000-0000A7740000}"/>
    <cellStyle name="Normal 3 3 4 3 3 3" xfId="29780" xr:uid="{00000000-0005-0000-0000-0000A8740000}"/>
    <cellStyle name="Normal 3 3 4 3 3 3 2" xfId="29781" xr:uid="{00000000-0005-0000-0000-0000A9740000}"/>
    <cellStyle name="Normal 3 3 4 3 3 3 2 2" xfId="29782" xr:uid="{00000000-0005-0000-0000-0000AA740000}"/>
    <cellStyle name="Normal 3 3 4 3 3 3 3" xfId="29783" xr:uid="{00000000-0005-0000-0000-0000AB740000}"/>
    <cellStyle name="Normal 3 3 4 3 3 4" xfId="29784" xr:uid="{00000000-0005-0000-0000-0000AC740000}"/>
    <cellStyle name="Normal 3 3 4 3 3 4 2" xfId="29785" xr:uid="{00000000-0005-0000-0000-0000AD740000}"/>
    <cellStyle name="Normal 3 3 4 3 3 4 3" xfId="29786" xr:uid="{00000000-0005-0000-0000-0000AE740000}"/>
    <cellStyle name="Normal 3 3 4 3 3 5" xfId="29787" xr:uid="{00000000-0005-0000-0000-0000AF740000}"/>
    <cellStyle name="Normal 3 3 4 3 3 6" xfId="29788" xr:uid="{00000000-0005-0000-0000-0000B0740000}"/>
    <cellStyle name="Normal 3 3 4 3 3 7" xfId="29789" xr:uid="{00000000-0005-0000-0000-0000B1740000}"/>
    <cellStyle name="Normal 3 3 4 3 4" xfId="29790" xr:uid="{00000000-0005-0000-0000-0000B2740000}"/>
    <cellStyle name="Normal 3 3 4 3 4 2" xfId="29791" xr:uid="{00000000-0005-0000-0000-0000B3740000}"/>
    <cellStyle name="Normal 3 3 4 3 4 2 2" xfId="29792" xr:uid="{00000000-0005-0000-0000-0000B4740000}"/>
    <cellStyle name="Normal 3 3 4 3 4 2 3" xfId="29793" xr:uid="{00000000-0005-0000-0000-0000B5740000}"/>
    <cellStyle name="Normal 3 3 4 3 4 3" xfId="29794" xr:uid="{00000000-0005-0000-0000-0000B6740000}"/>
    <cellStyle name="Normal 3 3 4 3 4 3 2" xfId="29795" xr:uid="{00000000-0005-0000-0000-0000B7740000}"/>
    <cellStyle name="Normal 3 3 4 3 4 3 3" xfId="29796" xr:uid="{00000000-0005-0000-0000-0000B8740000}"/>
    <cellStyle name="Normal 3 3 4 3 4 4" xfId="29797" xr:uid="{00000000-0005-0000-0000-0000B9740000}"/>
    <cellStyle name="Normal 3 3 4 3 4 4 2" xfId="29798" xr:uid="{00000000-0005-0000-0000-0000BA740000}"/>
    <cellStyle name="Normal 3 3 4 3 4 5" xfId="29799" xr:uid="{00000000-0005-0000-0000-0000BB740000}"/>
    <cellStyle name="Normal 3 3 4 3 4 6" xfId="29800" xr:uid="{00000000-0005-0000-0000-0000BC740000}"/>
    <cellStyle name="Normal 3 3 4 3 4 7" xfId="29801" xr:uid="{00000000-0005-0000-0000-0000BD740000}"/>
    <cellStyle name="Normal 3 3 4 3 5" xfId="29802" xr:uid="{00000000-0005-0000-0000-0000BE740000}"/>
    <cellStyle name="Normal 3 3 4 3 5 2" xfId="29803" xr:uid="{00000000-0005-0000-0000-0000BF740000}"/>
    <cellStyle name="Normal 3 3 4 3 5 2 2" xfId="29804" xr:uid="{00000000-0005-0000-0000-0000C0740000}"/>
    <cellStyle name="Normal 3 3 4 3 5 2 3" xfId="29805" xr:uid="{00000000-0005-0000-0000-0000C1740000}"/>
    <cellStyle name="Normal 3 3 4 3 5 3" xfId="29806" xr:uid="{00000000-0005-0000-0000-0000C2740000}"/>
    <cellStyle name="Normal 3 3 4 3 5 3 2" xfId="29807" xr:uid="{00000000-0005-0000-0000-0000C3740000}"/>
    <cellStyle name="Normal 3 3 4 3 5 4" xfId="29808" xr:uid="{00000000-0005-0000-0000-0000C4740000}"/>
    <cellStyle name="Normal 3 3 4 3 5 5" xfId="29809" xr:uid="{00000000-0005-0000-0000-0000C5740000}"/>
    <cellStyle name="Normal 3 3 4 3 5 6" xfId="29810" xr:uid="{00000000-0005-0000-0000-0000C6740000}"/>
    <cellStyle name="Normal 3 3 4 3 6" xfId="29811" xr:uid="{00000000-0005-0000-0000-0000C7740000}"/>
    <cellStyle name="Normal 3 3 4 3 6 2" xfId="29812" xr:uid="{00000000-0005-0000-0000-0000C8740000}"/>
    <cellStyle name="Normal 3 3 4 3 6 2 2" xfId="29813" xr:uid="{00000000-0005-0000-0000-0000C9740000}"/>
    <cellStyle name="Normal 3 3 4 3 6 3" xfId="29814" xr:uid="{00000000-0005-0000-0000-0000CA740000}"/>
    <cellStyle name="Normal 3 3 4 3 7" xfId="29815" xr:uid="{00000000-0005-0000-0000-0000CB740000}"/>
    <cellStyle name="Normal 3 3 4 3 7 2" xfId="29816" xr:uid="{00000000-0005-0000-0000-0000CC740000}"/>
    <cellStyle name="Normal 3 3 4 3 7 3" xfId="29817" xr:uid="{00000000-0005-0000-0000-0000CD740000}"/>
    <cellStyle name="Normal 3 3 4 3 8" xfId="29818" xr:uid="{00000000-0005-0000-0000-0000CE740000}"/>
    <cellStyle name="Normal 3 3 4 3 8 2" xfId="29819" xr:uid="{00000000-0005-0000-0000-0000CF740000}"/>
    <cellStyle name="Normal 3 3 4 3 9" xfId="29820" xr:uid="{00000000-0005-0000-0000-0000D0740000}"/>
    <cellStyle name="Normal 3 3 4 4" xfId="29821" xr:uid="{00000000-0005-0000-0000-0000D1740000}"/>
    <cellStyle name="Normal 3 3 4 4 10" xfId="29822" xr:uid="{00000000-0005-0000-0000-0000D2740000}"/>
    <cellStyle name="Normal 3 3 4 4 11" xfId="29823" xr:uid="{00000000-0005-0000-0000-0000D3740000}"/>
    <cellStyle name="Normal 3 3 4 4 2" xfId="29824" xr:uid="{00000000-0005-0000-0000-0000D4740000}"/>
    <cellStyle name="Normal 3 3 4 4 2 2" xfId="29825" xr:uid="{00000000-0005-0000-0000-0000D5740000}"/>
    <cellStyle name="Normal 3 3 4 4 2 2 2" xfId="29826" xr:uid="{00000000-0005-0000-0000-0000D6740000}"/>
    <cellStyle name="Normal 3 3 4 4 2 2 2 2" xfId="29827" xr:uid="{00000000-0005-0000-0000-0000D7740000}"/>
    <cellStyle name="Normal 3 3 4 4 2 2 3" xfId="29828" xr:uid="{00000000-0005-0000-0000-0000D8740000}"/>
    <cellStyle name="Normal 3 3 4 4 2 2 4" xfId="29829" xr:uid="{00000000-0005-0000-0000-0000D9740000}"/>
    <cellStyle name="Normal 3 3 4 4 2 3" xfId="29830" xr:uid="{00000000-0005-0000-0000-0000DA740000}"/>
    <cellStyle name="Normal 3 3 4 4 2 3 2" xfId="29831" xr:uid="{00000000-0005-0000-0000-0000DB740000}"/>
    <cellStyle name="Normal 3 3 4 4 2 3 2 2" xfId="29832" xr:uid="{00000000-0005-0000-0000-0000DC740000}"/>
    <cellStyle name="Normal 3 3 4 4 2 3 3" xfId="29833" xr:uid="{00000000-0005-0000-0000-0000DD740000}"/>
    <cellStyle name="Normal 3 3 4 4 2 4" xfId="29834" xr:uid="{00000000-0005-0000-0000-0000DE740000}"/>
    <cellStyle name="Normal 3 3 4 4 2 4 2" xfId="29835" xr:uid="{00000000-0005-0000-0000-0000DF740000}"/>
    <cellStyle name="Normal 3 3 4 4 2 4 2 2" xfId="29836" xr:uid="{00000000-0005-0000-0000-0000E0740000}"/>
    <cellStyle name="Normal 3 3 4 4 2 4 3" xfId="29837" xr:uid="{00000000-0005-0000-0000-0000E1740000}"/>
    <cellStyle name="Normal 3 3 4 4 2 5" xfId="29838" xr:uid="{00000000-0005-0000-0000-0000E2740000}"/>
    <cellStyle name="Normal 3 3 4 4 2 5 2" xfId="29839" xr:uid="{00000000-0005-0000-0000-0000E3740000}"/>
    <cellStyle name="Normal 3 3 4 4 2 6" xfId="29840" xr:uid="{00000000-0005-0000-0000-0000E4740000}"/>
    <cellStyle name="Normal 3 3 4 4 2 7" xfId="29841" xr:uid="{00000000-0005-0000-0000-0000E5740000}"/>
    <cellStyle name="Normal 3 3 4 4 3" xfId="29842" xr:uid="{00000000-0005-0000-0000-0000E6740000}"/>
    <cellStyle name="Normal 3 3 4 4 3 2" xfId="29843" xr:uid="{00000000-0005-0000-0000-0000E7740000}"/>
    <cellStyle name="Normal 3 3 4 4 3 2 2" xfId="29844" xr:uid="{00000000-0005-0000-0000-0000E8740000}"/>
    <cellStyle name="Normal 3 3 4 4 3 2 2 2" xfId="29845" xr:uid="{00000000-0005-0000-0000-0000E9740000}"/>
    <cellStyle name="Normal 3 3 4 4 3 2 3" xfId="29846" xr:uid="{00000000-0005-0000-0000-0000EA740000}"/>
    <cellStyle name="Normal 3 3 4 4 3 3" xfId="29847" xr:uid="{00000000-0005-0000-0000-0000EB740000}"/>
    <cellStyle name="Normal 3 3 4 4 3 3 2" xfId="29848" xr:uid="{00000000-0005-0000-0000-0000EC740000}"/>
    <cellStyle name="Normal 3 3 4 4 3 3 2 2" xfId="29849" xr:uid="{00000000-0005-0000-0000-0000ED740000}"/>
    <cellStyle name="Normal 3 3 4 4 3 3 3" xfId="29850" xr:uid="{00000000-0005-0000-0000-0000EE740000}"/>
    <cellStyle name="Normal 3 3 4 4 3 4" xfId="29851" xr:uid="{00000000-0005-0000-0000-0000EF740000}"/>
    <cellStyle name="Normal 3 3 4 4 3 4 2" xfId="29852" xr:uid="{00000000-0005-0000-0000-0000F0740000}"/>
    <cellStyle name="Normal 3 3 4 4 3 4 3" xfId="29853" xr:uid="{00000000-0005-0000-0000-0000F1740000}"/>
    <cellStyle name="Normal 3 3 4 4 3 5" xfId="29854" xr:uid="{00000000-0005-0000-0000-0000F2740000}"/>
    <cellStyle name="Normal 3 3 4 4 3 6" xfId="29855" xr:uid="{00000000-0005-0000-0000-0000F3740000}"/>
    <cellStyle name="Normal 3 3 4 4 3 7" xfId="29856" xr:uid="{00000000-0005-0000-0000-0000F4740000}"/>
    <cellStyle name="Normal 3 3 4 4 4" xfId="29857" xr:uid="{00000000-0005-0000-0000-0000F5740000}"/>
    <cellStyle name="Normal 3 3 4 4 4 2" xfId="29858" xr:uid="{00000000-0005-0000-0000-0000F6740000}"/>
    <cellStyle name="Normal 3 3 4 4 4 2 2" xfId="29859" xr:uid="{00000000-0005-0000-0000-0000F7740000}"/>
    <cellStyle name="Normal 3 3 4 4 4 2 3" xfId="29860" xr:uid="{00000000-0005-0000-0000-0000F8740000}"/>
    <cellStyle name="Normal 3 3 4 4 4 3" xfId="29861" xr:uid="{00000000-0005-0000-0000-0000F9740000}"/>
    <cellStyle name="Normal 3 3 4 4 4 3 2" xfId="29862" xr:uid="{00000000-0005-0000-0000-0000FA740000}"/>
    <cellStyle name="Normal 3 3 4 4 4 3 3" xfId="29863" xr:uid="{00000000-0005-0000-0000-0000FB740000}"/>
    <cellStyle name="Normal 3 3 4 4 4 4" xfId="29864" xr:uid="{00000000-0005-0000-0000-0000FC740000}"/>
    <cellStyle name="Normal 3 3 4 4 4 4 2" xfId="29865" xr:uid="{00000000-0005-0000-0000-0000FD740000}"/>
    <cellStyle name="Normal 3 3 4 4 4 5" xfId="29866" xr:uid="{00000000-0005-0000-0000-0000FE740000}"/>
    <cellStyle name="Normal 3 3 4 4 4 6" xfId="29867" xr:uid="{00000000-0005-0000-0000-0000FF740000}"/>
    <cellStyle name="Normal 3 3 4 4 4 7" xfId="29868" xr:uid="{00000000-0005-0000-0000-000000750000}"/>
    <cellStyle name="Normal 3 3 4 4 5" xfId="29869" xr:uid="{00000000-0005-0000-0000-000001750000}"/>
    <cellStyle name="Normal 3 3 4 4 5 2" xfId="29870" xr:uid="{00000000-0005-0000-0000-000002750000}"/>
    <cellStyle name="Normal 3 3 4 4 5 2 2" xfId="29871" xr:uid="{00000000-0005-0000-0000-000003750000}"/>
    <cellStyle name="Normal 3 3 4 4 5 2 3" xfId="29872" xr:uid="{00000000-0005-0000-0000-000004750000}"/>
    <cellStyle name="Normal 3 3 4 4 5 3" xfId="29873" xr:uid="{00000000-0005-0000-0000-000005750000}"/>
    <cellStyle name="Normal 3 3 4 4 5 3 2" xfId="29874" xr:uid="{00000000-0005-0000-0000-000006750000}"/>
    <cellStyle name="Normal 3 3 4 4 5 4" xfId="29875" xr:uid="{00000000-0005-0000-0000-000007750000}"/>
    <cellStyle name="Normal 3 3 4 4 5 5" xfId="29876" xr:uid="{00000000-0005-0000-0000-000008750000}"/>
    <cellStyle name="Normal 3 3 4 4 5 6" xfId="29877" xr:uid="{00000000-0005-0000-0000-000009750000}"/>
    <cellStyle name="Normal 3 3 4 4 6" xfId="29878" xr:uid="{00000000-0005-0000-0000-00000A750000}"/>
    <cellStyle name="Normal 3 3 4 4 6 2" xfId="29879" xr:uid="{00000000-0005-0000-0000-00000B750000}"/>
    <cellStyle name="Normal 3 3 4 4 6 2 2" xfId="29880" xr:uid="{00000000-0005-0000-0000-00000C750000}"/>
    <cellStyle name="Normal 3 3 4 4 6 3" xfId="29881" xr:uid="{00000000-0005-0000-0000-00000D750000}"/>
    <cellStyle name="Normal 3 3 4 4 7" xfId="29882" xr:uid="{00000000-0005-0000-0000-00000E750000}"/>
    <cellStyle name="Normal 3 3 4 4 7 2" xfId="29883" xr:uid="{00000000-0005-0000-0000-00000F750000}"/>
    <cellStyle name="Normal 3 3 4 4 7 3" xfId="29884" xr:uid="{00000000-0005-0000-0000-000010750000}"/>
    <cellStyle name="Normal 3 3 4 4 8" xfId="29885" xr:uid="{00000000-0005-0000-0000-000011750000}"/>
    <cellStyle name="Normal 3 3 4 4 8 2" xfId="29886" xr:uid="{00000000-0005-0000-0000-000012750000}"/>
    <cellStyle name="Normal 3 3 4 4 9" xfId="29887" xr:uid="{00000000-0005-0000-0000-000013750000}"/>
    <cellStyle name="Normal 3 3 4 5" xfId="29888" xr:uid="{00000000-0005-0000-0000-000014750000}"/>
    <cellStyle name="Normal 3 3 4 5 2" xfId="29889" xr:uid="{00000000-0005-0000-0000-000015750000}"/>
    <cellStyle name="Normal 3 3 4 5 2 2" xfId="29890" xr:uid="{00000000-0005-0000-0000-000016750000}"/>
    <cellStyle name="Normal 3 3 4 5 2 2 2" xfId="29891" xr:uid="{00000000-0005-0000-0000-000017750000}"/>
    <cellStyle name="Normal 3 3 4 5 2 2 3" xfId="29892" xr:uid="{00000000-0005-0000-0000-000018750000}"/>
    <cellStyle name="Normal 3 3 4 5 2 3" xfId="29893" xr:uid="{00000000-0005-0000-0000-000019750000}"/>
    <cellStyle name="Normal 3 3 4 5 2 3 2" xfId="29894" xr:uid="{00000000-0005-0000-0000-00001A750000}"/>
    <cellStyle name="Normal 3 3 4 5 2 4" xfId="29895" xr:uid="{00000000-0005-0000-0000-00001B750000}"/>
    <cellStyle name="Normal 3 3 4 5 2 5" xfId="29896" xr:uid="{00000000-0005-0000-0000-00001C750000}"/>
    <cellStyle name="Normal 3 3 4 5 3" xfId="29897" xr:uid="{00000000-0005-0000-0000-00001D750000}"/>
    <cellStyle name="Normal 3 3 4 5 3 2" xfId="29898" xr:uid="{00000000-0005-0000-0000-00001E750000}"/>
    <cellStyle name="Normal 3 3 4 5 3 2 2" xfId="29899" xr:uid="{00000000-0005-0000-0000-00001F750000}"/>
    <cellStyle name="Normal 3 3 4 5 3 3" xfId="29900" xr:uid="{00000000-0005-0000-0000-000020750000}"/>
    <cellStyle name="Normal 3 3 4 5 3 4" xfId="29901" xr:uid="{00000000-0005-0000-0000-000021750000}"/>
    <cellStyle name="Normal 3 3 4 5 4" xfId="29902" xr:uid="{00000000-0005-0000-0000-000022750000}"/>
    <cellStyle name="Normal 3 3 4 5 4 2" xfId="29903" xr:uid="{00000000-0005-0000-0000-000023750000}"/>
    <cellStyle name="Normal 3 3 4 5 4 2 2" xfId="29904" xr:uid="{00000000-0005-0000-0000-000024750000}"/>
    <cellStyle name="Normal 3 3 4 5 4 3" xfId="29905" xr:uid="{00000000-0005-0000-0000-000025750000}"/>
    <cellStyle name="Normal 3 3 4 5 5" xfId="29906" xr:uid="{00000000-0005-0000-0000-000026750000}"/>
    <cellStyle name="Normal 3 3 4 5 5 2" xfId="29907" xr:uid="{00000000-0005-0000-0000-000027750000}"/>
    <cellStyle name="Normal 3 3 4 5 5 3" xfId="29908" xr:uid="{00000000-0005-0000-0000-000028750000}"/>
    <cellStyle name="Normal 3 3 4 5 6" xfId="29909" xr:uid="{00000000-0005-0000-0000-000029750000}"/>
    <cellStyle name="Normal 3 3 4 5 6 2" xfId="29910" xr:uid="{00000000-0005-0000-0000-00002A750000}"/>
    <cellStyle name="Normal 3 3 4 5 7" xfId="29911" xr:uid="{00000000-0005-0000-0000-00002B750000}"/>
    <cellStyle name="Normal 3 3 4 6" xfId="29912" xr:uid="{00000000-0005-0000-0000-00002C750000}"/>
    <cellStyle name="Normal 3 3 4 6 2" xfId="29913" xr:uid="{00000000-0005-0000-0000-00002D750000}"/>
    <cellStyle name="Normal 3 3 4 6 2 2" xfId="29914" xr:uid="{00000000-0005-0000-0000-00002E750000}"/>
    <cellStyle name="Normal 3 3 4 6 2 2 2" xfId="29915" xr:uid="{00000000-0005-0000-0000-00002F750000}"/>
    <cellStyle name="Normal 3 3 4 6 2 3" xfId="29916" xr:uid="{00000000-0005-0000-0000-000030750000}"/>
    <cellStyle name="Normal 3 3 4 6 3" xfId="29917" xr:uid="{00000000-0005-0000-0000-000031750000}"/>
    <cellStyle name="Normal 3 3 4 6 3 2" xfId="29918" xr:uid="{00000000-0005-0000-0000-000032750000}"/>
    <cellStyle name="Normal 3 3 4 6 3 2 2" xfId="29919" xr:uid="{00000000-0005-0000-0000-000033750000}"/>
    <cellStyle name="Normal 3 3 4 6 3 3" xfId="29920" xr:uid="{00000000-0005-0000-0000-000034750000}"/>
    <cellStyle name="Normal 3 3 4 6 4" xfId="29921" xr:uid="{00000000-0005-0000-0000-000035750000}"/>
    <cellStyle name="Normal 3 3 4 6 4 2" xfId="29922" xr:uid="{00000000-0005-0000-0000-000036750000}"/>
    <cellStyle name="Normal 3 3 4 6 4 3" xfId="29923" xr:uid="{00000000-0005-0000-0000-000037750000}"/>
    <cellStyle name="Normal 3 3 4 6 5" xfId="29924" xr:uid="{00000000-0005-0000-0000-000038750000}"/>
    <cellStyle name="Normal 3 3 4 6 6" xfId="29925" xr:uid="{00000000-0005-0000-0000-000039750000}"/>
    <cellStyle name="Normal 3 3 4 6 7" xfId="29926" xr:uid="{00000000-0005-0000-0000-00003A750000}"/>
    <cellStyle name="Normal 3 3 4 7" xfId="29927" xr:uid="{00000000-0005-0000-0000-00003B750000}"/>
    <cellStyle name="Normal 3 3 4 7 2" xfId="29928" xr:uid="{00000000-0005-0000-0000-00003C750000}"/>
    <cellStyle name="Normal 3 3 4 7 2 2" xfId="29929" xr:uid="{00000000-0005-0000-0000-00003D750000}"/>
    <cellStyle name="Normal 3 3 4 7 2 2 2" xfId="29930" xr:uid="{00000000-0005-0000-0000-00003E750000}"/>
    <cellStyle name="Normal 3 3 4 7 2 3" xfId="29931" xr:uid="{00000000-0005-0000-0000-00003F750000}"/>
    <cellStyle name="Normal 3 3 4 7 3" xfId="29932" xr:uid="{00000000-0005-0000-0000-000040750000}"/>
    <cellStyle name="Normal 3 3 4 7 3 2" xfId="29933" xr:uid="{00000000-0005-0000-0000-000041750000}"/>
    <cellStyle name="Normal 3 3 4 7 3 2 2" xfId="29934" xr:uid="{00000000-0005-0000-0000-000042750000}"/>
    <cellStyle name="Normal 3 3 4 7 3 3" xfId="29935" xr:uid="{00000000-0005-0000-0000-000043750000}"/>
    <cellStyle name="Normal 3 3 4 7 4" xfId="29936" xr:uid="{00000000-0005-0000-0000-000044750000}"/>
    <cellStyle name="Normal 3 3 4 7 4 2" xfId="29937" xr:uid="{00000000-0005-0000-0000-000045750000}"/>
    <cellStyle name="Normal 3 3 4 7 4 3" xfId="29938" xr:uid="{00000000-0005-0000-0000-000046750000}"/>
    <cellStyle name="Normal 3 3 4 7 5" xfId="29939" xr:uid="{00000000-0005-0000-0000-000047750000}"/>
    <cellStyle name="Normal 3 3 4 7 6" xfId="29940" xr:uid="{00000000-0005-0000-0000-000048750000}"/>
    <cellStyle name="Normal 3 3 4 7 7" xfId="29941" xr:uid="{00000000-0005-0000-0000-000049750000}"/>
    <cellStyle name="Normal 3 3 4 8" xfId="29942" xr:uid="{00000000-0005-0000-0000-00004A750000}"/>
    <cellStyle name="Normal 3 3 4 8 2" xfId="29943" xr:uid="{00000000-0005-0000-0000-00004B750000}"/>
    <cellStyle name="Normal 3 3 4 8 2 2" xfId="29944" xr:uid="{00000000-0005-0000-0000-00004C750000}"/>
    <cellStyle name="Normal 3 3 4 8 2 3" xfId="29945" xr:uid="{00000000-0005-0000-0000-00004D750000}"/>
    <cellStyle name="Normal 3 3 4 8 3" xfId="29946" xr:uid="{00000000-0005-0000-0000-00004E750000}"/>
    <cellStyle name="Normal 3 3 4 8 3 2" xfId="29947" xr:uid="{00000000-0005-0000-0000-00004F750000}"/>
    <cellStyle name="Normal 3 3 4 8 3 3" xfId="29948" xr:uid="{00000000-0005-0000-0000-000050750000}"/>
    <cellStyle name="Normal 3 3 4 8 4" xfId="29949" xr:uid="{00000000-0005-0000-0000-000051750000}"/>
    <cellStyle name="Normal 3 3 4 8 5" xfId="29950" xr:uid="{00000000-0005-0000-0000-000052750000}"/>
    <cellStyle name="Normal 3 3 4 8 6" xfId="29951" xr:uid="{00000000-0005-0000-0000-000053750000}"/>
    <cellStyle name="Normal 3 3 4 9" xfId="29952" xr:uid="{00000000-0005-0000-0000-000054750000}"/>
    <cellStyle name="Normal 3 3 4 9 2" xfId="29953" xr:uid="{00000000-0005-0000-0000-000055750000}"/>
    <cellStyle name="Normal 3 3 4 9 2 2" xfId="29954" xr:uid="{00000000-0005-0000-0000-000056750000}"/>
    <cellStyle name="Normal 3 3 4 9 3" xfId="29955" xr:uid="{00000000-0005-0000-0000-000057750000}"/>
    <cellStyle name="Normal 3 3 5" xfId="29956" xr:uid="{00000000-0005-0000-0000-000058750000}"/>
    <cellStyle name="Normal 3 3 5 10" xfId="29957" xr:uid="{00000000-0005-0000-0000-000059750000}"/>
    <cellStyle name="Normal 3 3 5 10 2" xfId="29958" xr:uid="{00000000-0005-0000-0000-00005A750000}"/>
    <cellStyle name="Normal 3 3 5 10 2 2" xfId="29959" xr:uid="{00000000-0005-0000-0000-00005B750000}"/>
    <cellStyle name="Normal 3 3 5 10 3" xfId="29960" xr:uid="{00000000-0005-0000-0000-00005C750000}"/>
    <cellStyle name="Normal 3 3 5 11" xfId="29961" xr:uid="{00000000-0005-0000-0000-00005D750000}"/>
    <cellStyle name="Normal 3 3 5 11 2" xfId="29962" xr:uid="{00000000-0005-0000-0000-00005E750000}"/>
    <cellStyle name="Normal 3 3 5 12" xfId="29963" xr:uid="{00000000-0005-0000-0000-00005F750000}"/>
    <cellStyle name="Normal 3 3 5 13" xfId="29964" xr:uid="{00000000-0005-0000-0000-000060750000}"/>
    <cellStyle name="Normal 3 3 5 2" xfId="29965" xr:uid="{00000000-0005-0000-0000-000061750000}"/>
    <cellStyle name="Normal 3 3 5 2 10" xfId="29966" xr:uid="{00000000-0005-0000-0000-000062750000}"/>
    <cellStyle name="Normal 3 3 5 2 11" xfId="29967" xr:uid="{00000000-0005-0000-0000-000063750000}"/>
    <cellStyle name="Normal 3 3 5 2 2" xfId="29968" xr:uid="{00000000-0005-0000-0000-000064750000}"/>
    <cellStyle name="Normal 3 3 5 2 2 2" xfId="29969" xr:uid="{00000000-0005-0000-0000-000065750000}"/>
    <cellStyle name="Normal 3 3 5 2 2 2 2" xfId="29970" xr:uid="{00000000-0005-0000-0000-000066750000}"/>
    <cellStyle name="Normal 3 3 5 2 2 2 2 2" xfId="29971" xr:uid="{00000000-0005-0000-0000-000067750000}"/>
    <cellStyle name="Normal 3 3 5 2 2 2 2 3" xfId="29972" xr:uid="{00000000-0005-0000-0000-000068750000}"/>
    <cellStyle name="Normal 3 3 5 2 2 2 2 4" xfId="29973" xr:uid="{00000000-0005-0000-0000-000069750000}"/>
    <cellStyle name="Normal 3 3 5 2 2 2 3" xfId="29974" xr:uid="{00000000-0005-0000-0000-00006A750000}"/>
    <cellStyle name="Normal 3 3 5 2 2 2 3 2" xfId="29975" xr:uid="{00000000-0005-0000-0000-00006B750000}"/>
    <cellStyle name="Normal 3 3 5 2 2 2 4" xfId="29976" xr:uid="{00000000-0005-0000-0000-00006C750000}"/>
    <cellStyle name="Normal 3 3 5 2 2 2 4 2" xfId="29977" xr:uid="{00000000-0005-0000-0000-00006D750000}"/>
    <cellStyle name="Normal 3 3 5 2 2 2 5" xfId="29978" xr:uid="{00000000-0005-0000-0000-00006E750000}"/>
    <cellStyle name="Normal 3 3 5 2 2 2 6" xfId="29979" xr:uid="{00000000-0005-0000-0000-00006F750000}"/>
    <cellStyle name="Normal 3 3 5 2 2 3" xfId="29980" xr:uid="{00000000-0005-0000-0000-000070750000}"/>
    <cellStyle name="Normal 3 3 5 2 2 3 2" xfId="29981" xr:uid="{00000000-0005-0000-0000-000071750000}"/>
    <cellStyle name="Normal 3 3 5 2 2 3 2 2" xfId="29982" xr:uid="{00000000-0005-0000-0000-000072750000}"/>
    <cellStyle name="Normal 3 3 5 2 2 3 2 3" xfId="29983" xr:uid="{00000000-0005-0000-0000-000073750000}"/>
    <cellStyle name="Normal 3 3 5 2 2 3 3" xfId="29984" xr:uid="{00000000-0005-0000-0000-000074750000}"/>
    <cellStyle name="Normal 3 3 5 2 2 3 3 2" xfId="29985" xr:uid="{00000000-0005-0000-0000-000075750000}"/>
    <cellStyle name="Normal 3 3 5 2 2 3 4" xfId="29986" xr:uid="{00000000-0005-0000-0000-000076750000}"/>
    <cellStyle name="Normal 3 3 5 2 2 3 5" xfId="29987" xr:uid="{00000000-0005-0000-0000-000077750000}"/>
    <cellStyle name="Normal 3 3 5 2 2 4" xfId="29988" xr:uid="{00000000-0005-0000-0000-000078750000}"/>
    <cellStyle name="Normal 3 3 5 2 2 4 2" xfId="29989" xr:uid="{00000000-0005-0000-0000-000079750000}"/>
    <cellStyle name="Normal 3 3 5 2 2 4 2 2" xfId="29990" xr:uid="{00000000-0005-0000-0000-00007A750000}"/>
    <cellStyle name="Normal 3 3 5 2 2 4 3" xfId="29991" xr:uid="{00000000-0005-0000-0000-00007B750000}"/>
    <cellStyle name="Normal 3 3 5 2 2 4 4" xfId="29992" xr:uid="{00000000-0005-0000-0000-00007C750000}"/>
    <cellStyle name="Normal 3 3 5 2 2 5" xfId="29993" xr:uid="{00000000-0005-0000-0000-00007D750000}"/>
    <cellStyle name="Normal 3 3 5 2 2 5 2" xfId="29994" xr:uid="{00000000-0005-0000-0000-00007E750000}"/>
    <cellStyle name="Normal 3 3 5 2 2 5 3" xfId="29995" xr:uid="{00000000-0005-0000-0000-00007F750000}"/>
    <cellStyle name="Normal 3 3 5 2 2 6" xfId="29996" xr:uid="{00000000-0005-0000-0000-000080750000}"/>
    <cellStyle name="Normal 3 3 5 2 2 6 2" xfId="29997" xr:uid="{00000000-0005-0000-0000-000081750000}"/>
    <cellStyle name="Normal 3 3 5 2 2 6 3" xfId="29998" xr:uid="{00000000-0005-0000-0000-000082750000}"/>
    <cellStyle name="Normal 3 3 5 2 2 7" xfId="29999" xr:uid="{00000000-0005-0000-0000-000083750000}"/>
    <cellStyle name="Normal 3 3 5 2 2 8" xfId="30000" xr:uid="{00000000-0005-0000-0000-000084750000}"/>
    <cellStyle name="Normal 3 3 5 2 3" xfId="30001" xr:uid="{00000000-0005-0000-0000-000085750000}"/>
    <cellStyle name="Normal 3 3 5 2 3 2" xfId="30002" xr:uid="{00000000-0005-0000-0000-000086750000}"/>
    <cellStyle name="Normal 3 3 5 2 3 2 2" xfId="30003" xr:uid="{00000000-0005-0000-0000-000087750000}"/>
    <cellStyle name="Normal 3 3 5 2 3 2 2 2" xfId="30004" xr:uid="{00000000-0005-0000-0000-000088750000}"/>
    <cellStyle name="Normal 3 3 5 2 3 2 3" xfId="30005" xr:uid="{00000000-0005-0000-0000-000089750000}"/>
    <cellStyle name="Normal 3 3 5 2 3 2 4" xfId="30006" xr:uid="{00000000-0005-0000-0000-00008A750000}"/>
    <cellStyle name="Normal 3 3 5 2 3 3" xfId="30007" xr:uid="{00000000-0005-0000-0000-00008B750000}"/>
    <cellStyle name="Normal 3 3 5 2 3 3 2" xfId="30008" xr:uid="{00000000-0005-0000-0000-00008C750000}"/>
    <cellStyle name="Normal 3 3 5 2 3 3 2 2" xfId="30009" xr:uid="{00000000-0005-0000-0000-00008D750000}"/>
    <cellStyle name="Normal 3 3 5 2 3 3 3" xfId="30010" xr:uid="{00000000-0005-0000-0000-00008E750000}"/>
    <cellStyle name="Normal 3 3 5 2 3 4" xfId="30011" xr:uid="{00000000-0005-0000-0000-00008F750000}"/>
    <cellStyle name="Normal 3 3 5 2 3 4 2" xfId="30012" xr:uid="{00000000-0005-0000-0000-000090750000}"/>
    <cellStyle name="Normal 3 3 5 2 3 4 2 2" xfId="30013" xr:uid="{00000000-0005-0000-0000-000091750000}"/>
    <cellStyle name="Normal 3 3 5 2 3 4 3" xfId="30014" xr:uid="{00000000-0005-0000-0000-000092750000}"/>
    <cellStyle name="Normal 3 3 5 2 3 5" xfId="30015" xr:uid="{00000000-0005-0000-0000-000093750000}"/>
    <cellStyle name="Normal 3 3 5 2 3 5 2" xfId="30016" xr:uid="{00000000-0005-0000-0000-000094750000}"/>
    <cellStyle name="Normal 3 3 5 2 3 6" xfId="30017" xr:uid="{00000000-0005-0000-0000-000095750000}"/>
    <cellStyle name="Normal 3 3 5 2 3 7" xfId="30018" xr:uid="{00000000-0005-0000-0000-000096750000}"/>
    <cellStyle name="Normal 3 3 5 2 4" xfId="30019" xr:uid="{00000000-0005-0000-0000-000097750000}"/>
    <cellStyle name="Normal 3 3 5 2 4 2" xfId="30020" xr:uid="{00000000-0005-0000-0000-000098750000}"/>
    <cellStyle name="Normal 3 3 5 2 4 2 2" xfId="30021" xr:uid="{00000000-0005-0000-0000-000099750000}"/>
    <cellStyle name="Normal 3 3 5 2 4 2 2 2" xfId="30022" xr:uid="{00000000-0005-0000-0000-00009A750000}"/>
    <cellStyle name="Normal 3 3 5 2 4 2 3" xfId="30023" xr:uid="{00000000-0005-0000-0000-00009B750000}"/>
    <cellStyle name="Normal 3 3 5 2 4 3" xfId="30024" xr:uid="{00000000-0005-0000-0000-00009C750000}"/>
    <cellStyle name="Normal 3 3 5 2 4 3 2" xfId="30025" xr:uid="{00000000-0005-0000-0000-00009D750000}"/>
    <cellStyle name="Normal 3 3 5 2 4 3 2 2" xfId="30026" xr:uid="{00000000-0005-0000-0000-00009E750000}"/>
    <cellStyle name="Normal 3 3 5 2 4 3 3" xfId="30027" xr:uid="{00000000-0005-0000-0000-00009F750000}"/>
    <cellStyle name="Normal 3 3 5 2 4 4" xfId="30028" xr:uid="{00000000-0005-0000-0000-0000A0750000}"/>
    <cellStyle name="Normal 3 3 5 2 4 4 2" xfId="30029" xr:uid="{00000000-0005-0000-0000-0000A1750000}"/>
    <cellStyle name="Normal 3 3 5 2 4 4 3" xfId="30030" xr:uid="{00000000-0005-0000-0000-0000A2750000}"/>
    <cellStyle name="Normal 3 3 5 2 4 5" xfId="30031" xr:uid="{00000000-0005-0000-0000-0000A3750000}"/>
    <cellStyle name="Normal 3 3 5 2 4 6" xfId="30032" xr:uid="{00000000-0005-0000-0000-0000A4750000}"/>
    <cellStyle name="Normal 3 3 5 2 4 7" xfId="30033" xr:uid="{00000000-0005-0000-0000-0000A5750000}"/>
    <cellStyle name="Normal 3 3 5 2 5" xfId="30034" xr:uid="{00000000-0005-0000-0000-0000A6750000}"/>
    <cellStyle name="Normal 3 3 5 2 5 2" xfId="30035" xr:uid="{00000000-0005-0000-0000-0000A7750000}"/>
    <cellStyle name="Normal 3 3 5 2 5 2 2" xfId="30036" xr:uid="{00000000-0005-0000-0000-0000A8750000}"/>
    <cellStyle name="Normal 3 3 5 2 5 2 3" xfId="30037" xr:uid="{00000000-0005-0000-0000-0000A9750000}"/>
    <cellStyle name="Normal 3 3 5 2 5 3" xfId="30038" xr:uid="{00000000-0005-0000-0000-0000AA750000}"/>
    <cellStyle name="Normal 3 3 5 2 5 3 2" xfId="30039" xr:uid="{00000000-0005-0000-0000-0000AB750000}"/>
    <cellStyle name="Normal 3 3 5 2 5 3 3" xfId="30040" xr:uid="{00000000-0005-0000-0000-0000AC750000}"/>
    <cellStyle name="Normal 3 3 5 2 5 4" xfId="30041" xr:uid="{00000000-0005-0000-0000-0000AD750000}"/>
    <cellStyle name="Normal 3 3 5 2 5 5" xfId="30042" xr:uid="{00000000-0005-0000-0000-0000AE750000}"/>
    <cellStyle name="Normal 3 3 5 2 5 6" xfId="30043" xr:uid="{00000000-0005-0000-0000-0000AF750000}"/>
    <cellStyle name="Normal 3 3 5 2 6" xfId="30044" xr:uid="{00000000-0005-0000-0000-0000B0750000}"/>
    <cellStyle name="Normal 3 3 5 2 6 2" xfId="30045" xr:uid="{00000000-0005-0000-0000-0000B1750000}"/>
    <cellStyle name="Normal 3 3 5 2 6 2 2" xfId="30046" xr:uid="{00000000-0005-0000-0000-0000B2750000}"/>
    <cellStyle name="Normal 3 3 5 2 6 3" xfId="30047" xr:uid="{00000000-0005-0000-0000-0000B3750000}"/>
    <cellStyle name="Normal 3 3 5 2 7" xfId="30048" xr:uid="{00000000-0005-0000-0000-0000B4750000}"/>
    <cellStyle name="Normal 3 3 5 2 7 2" xfId="30049" xr:uid="{00000000-0005-0000-0000-0000B5750000}"/>
    <cellStyle name="Normal 3 3 5 2 7 2 2" xfId="30050" xr:uid="{00000000-0005-0000-0000-0000B6750000}"/>
    <cellStyle name="Normal 3 3 5 2 7 3" xfId="30051" xr:uid="{00000000-0005-0000-0000-0000B7750000}"/>
    <cellStyle name="Normal 3 3 5 2 8" xfId="30052" xr:uid="{00000000-0005-0000-0000-0000B8750000}"/>
    <cellStyle name="Normal 3 3 5 2 8 2" xfId="30053" xr:uid="{00000000-0005-0000-0000-0000B9750000}"/>
    <cellStyle name="Normal 3 3 5 2 8 3" xfId="30054" xr:uid="{00000000-0005-0000-0000-0000BA750000}"/>
    <cellStyle name="Normal 3 3 5 2 9" xfId="30055" xr:uid="{00000000-0005-0000-0000-0000BB750000}"/>
    <cellStyle name="Normal 3 3 5 3" xfId="30056" xr:uid="{00000000-0005-0000-0000-0000BC750000}"/>
    <cellStyle name="Normal 3 3 5 3 10" xfId="30057" xr:uid="{00000000-0005-0000-0000-0000BD750000}"/>
    <cellStyle name="Normal 3 3 5 3 11" xfId="30058" xr:uid="{00000000-0005-0000-0000-0000BE750000}"/>
    <cellStyle name="Normal 3 3 5 3 2" xfId="30059" xr:uid="{00000000-0005-0000-0000-0000BF750000}"/>
    <cellStyle name="Normal 3 3 5 3 2 2" xfId="30060" xr:uid="{00000000-0005-0000-0000-0000C0750000}"/>
    <cellStyle name="Normal 3 3 5 3 2 2 2" xfId="30061" xr:uid="{00000000-0005-0000-0000-0000C1750000}"/>
    <cellStyle name="Normal 3 3 5 3 2 2 2 2" xfId="30062" xr:uid="{00000000-0005-0000-0000-0000C2750000}"/>
    <cellStyle name="Normal 3 3 5 3 2 2 3" xfId="30063" xr:uid="{00000000-0005-0000-0000-0000C3750000}"/>
    <cellStyle name="Normal 3 3 5 3 2 2 4" xfId="30064" xr:uid="{00000000-0005-0000-0000-0000C4750000}"/>
    <cellStyle name="Normal 3 3 5 3 2 3" xfId="30065" xr:uid="{00000000-0005-0000-0000-0000C5750000}"/>
    <cellStyle name="Normal 3 3 5 3 2 3 2" xfId="30066" xr:uid="{00000000-0005-0000-0000-0000C6750000}"/>
    <cellStyle name="Normal 3 3 5 3 2 3 2 2" xfId="30067" xr:uid="{00000000-0005-0000-0000-0000C7750000}"/>
    <cellStyle name="Normal 3 3 5 3 2 3 3" xfId="30068" xr:uid="{00000000-0005-0000-0000-0000C8750000}"/>
    <cellStyle name="Normal 3 3 5 3 2 4" xfId="30069" xr:uid="{00000000-0005-0000-0000-0000C9750000}"/>
    <cellStyle name="Normal 3 3 5 3 2 4 2" xfId="30070" xr:uid="{00000000-0005-0000-0000-0000CA750000}"/>
    <cellStyle name="Normal 3 3 5 3 2 4 2 2" xfId="30071" xr:uid="{00000000-0005-0000-0000-0000CB750000}"/>
    <cellStyle name="Normal 3 3 5 3 2 4 3" xfId="30072" xr:uid="{00000000-0005-0000-0000-0000CC750000}"/>
    <cellStyle name="Normal 3 3 5 3 2 5" xfId="30073" xr:uid="{00000000-0005-0000-0000-0000CD750000}"/>
    <cellStyle name="Normal 3 3 5 3 2 5 2" xfId="30074" xr:uid="{00000000-0005-0000-0000-0000CE750000}"/>
    <cellStyle name="Normal 3 3 5 3 2 6" xfId="30075" xr:uid="{00000000-0005-0000-0000-0000CF750000}"/>
    <cellStyle name="Normal 3 3 5 3 2 7" xfId="30076" xr:uid="{00000000-0005-0000-0000-0000D0750000}"/>
    <cellStyle name="Normal 3 3 5 3 3" xfId="30077" xr:uid="{00000000-0005-0000-0000-0000D1750000}"/>
    <cellStyle name="Normal 3 3 5 3 3 2" xfId="30078" xr:uid="{00000000-0005-0000-0000-0000D2750000}"/>
    <cellStyle name="Normal 3 3 5 3 3 2 2" xfId="30079" xr:uid="{00000000-0005-0000-0000-0000D3750000}"/>
    <cellStyle name="Normal 3 3 5 3 3 2 2 2" xfId="30080" xr:uid="{00000000-0005-0000-0000-0000D4750000}"/>
    <cellStyle name="Normal 3 3 5 3 3 2 3" xfId="30081" xr:uid="{00000000-0005-0000-0000-0000D5750000}"/>
    <cellStyle name="Normal 3 3 5 3 3 3" xfId="30082" xr:uid="{00000000-0005-0000-0000-0000D6750000}"/>
    <cellStyle name="Normal 3 3 5 3 3 3 2" xfId="30083" xr:uid="{00000000-0005-0000-0000-0000D7750000}"/>
    <cellStyle name="Normal 3 3 5 3 3 3 2 2" xfId="30084" xr:uid="{00000000-0005-0000-0000-0000D8750000}"/>
    <cellStyle name="Normal 3 3 5 3 3 3 3" xfId="30085" xr:uid="{00000000-0005-0000-0000-0000D9750000}"/>
    <cellStyle name="Normal 3 3 5 3 3 4" xfId="30086" xr:uid="{00000000-0005-0000-0000-0000DA750000}"/>
    <cellStyle name="Normal 3 3 5 3 3 4 2" xfId="30087" xr:uid="{00000000-0005-0000-0000-0000DB750000}"/>
    <cellStyle name="Normal 3 3 5 3 3 4 3" xfId="30088" xr:uid="{00000000-0005-0000-0000-0000DC750000}"/>
    <cellStyle name="Normal 3 3 5 3 3 5" xfId="30089" xr:uid="{00000000-0005-0000-0000-0000DD750000}"/>
    <cellStyle name="Normal 3 3 5 3 3 6" xfId="30090" xr:uid="{00000000-0005-0000-0000-0000DE750000}"/>
    <cellStyle name="Normal 3 3 5 3 3 7" xfId="30091" xr:uid="{00000000-0005-0000-0000-0000DF750000}"/>
    <cellStyle name="Normal 3 3 5 3 4" xfId="30092" xr:uid="{00000000-0005-0000-0000-0000E0750000}"/>
    <cellStyle name="Normal 3 3 5 3 4 2" xfId="30093" xr:uid="{00000000-0005-0000-0000-0000E1750000}"/>
    <cellStyle name="Normal 3 3 5 3 4 2 2" xfId="30094" xr:uid="{00000000-0005-0000-0000-0000E2750000}"/>
    <cellStyle name="Normal 3 3 5 3 4 2 3" xfId="30095" xr:uid="{00000000-0005-0000-0000-0000E3750000}"/>
    <cellStyle name="Normal 3 3 5 3 4 3" xfId="30096" xr:uid="{00000000-0005-0000-0000-0000E4750000}"/>
    <cellStyle name="Normal 3 3 5 3 4 3 2" xfId="30097" xr:uid="{00000000-0005-0000-0000-0000E5750000}"/>
    <cellStyle name="Normal 3 3 5 3 4 3 3" xfId="30098" xr:uid="{00000000-0005-0000-0000-0000E6750000}"/>
    <cellStyle name="Normal 3 3 5 3 4 4" xfId="30099" xr:uid="{00000000-0005-0000-0000-0000E7750000}"/>
    <cellStyle name="Normal 3 3 5 3 4 4 2" xfId="30100" xr:uid="{00000000-0005-0000-0000-0000E8750000}"/>
    <cellStyle name="Normal 3 3 5 3 4 5" xfId="30101" xr:uid="{00000000-0005-0000-0000-0000E9750000}"/>
    <cellStyle name="Normal 3 3 5 3 4 6" xfId="30102" xr:uid="{00000000-0005-0000-0000-0000EA750000}"/>
    <cellStyle name="Normal 3 3 5 3 4 7" xfId="30103" xr:uid="{00000000-0005-0000-0000-0000EB750000}"/>
    <cellStyle name="Normal 3 3 5 3 5" xfId="30104" xr:uid="{00000000-0005-0000-0000-0000EC750000}"/>
    <cellStyle name="Normal 3 3 5 3 5 2" xfId="30105" xr:uid="{00000000-0005-0000-0000-0000ED750000}"/>
    <cellStyle name="Normal 3 3 5 3 5 2 2" xfId="30106" xr:uid="{00000000-0005-0000-0000-0000EE750000}"/>
    <cellStyle name="Normal 3 3 5 3 5 2 3" xfId="30107" xr:uid="{00000000-0005-0000-0000-0000EF750000}"/>
    <cellStyle name="Normal 3 3 5 3 5 3" xfId="30108" xr:uid="{00000000-0005-0000-0000-0000F0750000}"/>
    <cellStyle name="Normal 3 3 5 3 5 3 2" xfId="30109" xr:uid="{00000000-0005-0000-0000-0000F1750000}"/>
    <cellStyle name="Normal 3 3 5 3 5 4" xfId="30110" xr:uid="{00000000-0005-0000-0000-0000F2750000}"/>
    <cellStyle name="Normal 3 3 5 3 5 5" xfId="30111" xr:uid="{00000000-0005-0000-0000-0000F3750000}"/>
    <cellStyle name="Normal 3 3 5 3 5 6" xfId="30112" xr:uid="{00000000-0005-0000-0000-0000F4750000}"/>
    <cellStyle name="Normal 3 3 5 3 6" xfId="30113" xr:uid="{00000000-0005-0000-0000-0000F5750000}"/>
    <cellStyle name="Normal 3 3 5 3 6 2" xfId="30114" xr:uid="{00000000-0005-0000-0000-0000F6750000}"/>
    <cellStyle name="Normal 3 3 5 3 6 2 2" xfId="30115" xr:uid="{00000000-0005-0000-0000-0000F7750000}"/>
    <cellStyle name="Normal 3 3 5 3 6 3" xfId="30116" xr:uid="{00000000-0005-0000-0000-0000F8750000}"/>
    <cellStyle name="Normal 3 3 5 3 7" xfId="30117" xr:uid="{00000000-0005-0000-0000-0000F9750000}"/>
    <cellStyle name="Normal 3 3 5 3 7 2" xfId="30118" xr:uid="{00000000-0005-0000-0000-0000FA750000}"/>
    <cellStyle name="Normal 3 3 5 3 7 3" xfId="30119" xr:uid="{00000000-0005-0000-0000-0000FB750000}"/>
    <cellStyle name="Normal 3 3 5 3 8" xfId="30120" xr:uid="{00000000-0005-0000-0000-0000FC750000}"/>
    <cellStyle name="Normal 3 3 5 3 8 2" xfId="30121" xr:uid="{00000000-0005-0000-0000-0000FD750000}"/>
    <cellStyle name="Normal 3 3 5 3 9" xfId="30122" xr:uid="{00000000-0005-0000-0000-0000FE750000}"/>
    <cellStyle name="Normal 3 3 5 4" xfId="30123" xr:uid="{00000000-0005-0000-0000-0000FF750000}"/>
    <cellStyle name="Normal 3 3 5 4 2" xfId="30124" xr:uid="{00000000-0005-0000-0000-000000760000}"/>
    <cellStyle name="Normal 3 3 5 4 2 2" xfId="30125" xr:uid="{00000000-0005-0000-0000-000001760000}"/>
    <cellStyle name="Normal 3 3 5 4 2 2 2" xfId="30126" xr:uid="{00000000-0005-0000-0000-000002760000}"/>
    <cellStyle name="Normal 3 3 5 4 2 2 3" xfId="30127" xr:uid="{00000000-0005-0000-0000-000003760000}"/>
    <cellStyle name="Normal 3 3 5 4 2 2 4" xfId="30128" xr:uid="{00000000-0005-0000-0000-000004760000}"/>
    <cellStyle name="Normal 3 3 5 4 2 3" xfId="30129" xr:uid="{00000000-0005-0000-0000-000005760000}"/>
    <cellStyle name="Normal 3 3 5 4 2 3 2" xfId="30130" xr:uid="{00000000-0005-0000-0000-000006760000}"/>
    <cellStyle name="Normal 3 3 5 4 2 4" xfId="30131" xr:uid="{00000000-0005-0000-0000-000007760000}"/>
    <cellStyle name="Normal 3 3 5 4 2 4 2" xfId="30132" xr:uid="{00000000-0005-0000-0000-000008760000}"/>
    <cellStyle name="Normal 3 3 5 4 2 5" xfId="30133" xr:uid="{00000000-0005-0000-0000-000009760000}"/>
    <cellStyle name="Normal 3 3 5 4 2 6" xfId="30134" xr:uid="{00000000-0005-0000-0000-00000A760000}"/>
    <cellStyle name="Normal 3 3 5 4 3" xfId="30135" xr:uid="{00000000-0005-0000-0000-00000B760000}"/>
    <cellStyle name="Normal 3 3 5 4 3 2" xfId="30136" xr:uid="{00000000-0005-0000-0000-00000C760000}"/>
    <cellStyle name="Normal 3 3 5 4 3 2 2" xfId="30137" xr:uid="{00000000-0005-0000-0000-00000D760000}"/>
    <cellStyle name="Normal 3 3 5 4 3 2 3" xfId="30138" xr:uid="{00000000-0005-0000-0000-00000E760000}"/>
    <cellStyle name="Normal 3 3 5 4 3 3" xfId="30139" xr:uid="{00000000-0005-0000-0000-00000F760000}"/>
    <cellStyle name="Normal 3 3 5 4 3 3 2" xfId="30140" xr:uid="{00000000-0005-0000-0000-000010760000}"/>
    <cellStyle name="Normal 3 3 5 4 3 4" xfId="30141" xr:uid="{00000000-0005-0000-0000-000011760000}"/>
    <cellStyle name="Normal 3 3 5 4 3 5" xfId="30142" xr:uid="{00000000-0005-0000-0000-000012760000}"/>
    <cellStyle name="Normal 3 3 5 4 4" xfId="30143" xr:uid="{00000000-0005-0000-0000-000013760000}"/>
    <cellStyle name="Normal 3 3 5 4 4 2" xfId="30144" xr:uid="{00000000-0005-0000-0000-000014760000}"/>
    <cellStyle name="Normal 3 3 5 4 4 2 2" xfId="30145" xr:uid="{00000000-0005-0000-0000-000015760000}"/>
    <cellStyle name="Normal 3 3 5 4 4 3" xfId="30146" xr:uid="{00000000-0005-0000-0000-000016760000}"/>
    <cellStyle name="Normal 3 3 5 4 4 4" xfId="30147" xr:uid="{00000000-0005-0000-0000-000017760000}"/>
    <cellStyle name="Normal 3 3 5 4 5" xfId="30148" xr:uid="{00000000-0005-0000-0000-000018760000}"/>
    <cellStyle name="Normal 3 3 5 4 5 2" xfId="30149" xr:uid="{00000000-0005-0000-0000-000019760000}"/>
    <cellStyle name="Normal 3 3 5 4 5 3" xfId="30150" xr:uid="{00000000-0005-0000-0000-00001A760000}"/>
    <cellStyle name="Normal 3 3 5 4 6" xfId="30151" xr:uid="{00000000-0005-0000-0000-00001B760000}"/>
    <cellStyle name="Normal 3 3 5 4 6 2" xfId="30152" xr:uid="{00000000-0005-0000-0000-00001C760000}"/>
    <cellStyle name="Normal 3 3 5 4 6 3" xfId="30153" xr:uid="{00000000-0005-0000-0000-00001D760000}"/>
    <cellStyle name="Normal 3 3 5 4 7" xfId="30154" xr:uid="{00000000-0005-0000-0000-00001E760000}"/>
    <cellStyle name="Normal 3 3 5 4 8" xfId="30155" xr:uid="{00000000-0005-0000-0000-00001F760000}"/>
    <cellStyle name="Normal 3 3 5 5" xfId="30156" xr:uid="{00000000-0005-0000-0000-000020760000}"/>
    <cellStyle name="Normal 3 3 5 5 2" xfId="30157" xr:uid="{00000000-0005-0000-0000-000021760000}"/>
    <cellStyle name="Normal 3 3 5 5 2 2" xfId="30158" xr:uid="{00000000-0005-0000-0000-000022760000}"/>
    <cellStyle name="Normal 3 3 5 5 2 2 2" xfId="30159" xr:uid="{00000000-0005-0000-0000-000023760000}"/>
    <cellStyle name="Normal 3 3 5 5 2 2 3" xfId="30160" xr:uid="{00000000-0005-0000-0000-000024760000}"/>
    <cellStyle name="Normal 3 3 5 5 2 3" xfId="30161" xr:uid="{00000000-0005-0000-0000-000025760000}"/>
    <cellStyle name="Normal 3 3 5 5 2 3 2" xfId="30162" xr:uid="{00000000-0005-0000-0000-000026760000}"/>
    <cellStyle name="Normal 3 3 5 5 2 4" xfId="30163" xr:uid="{00000000-0005-0000-0000-000027760000}"/>
    <cellStyle name="Normal 3 3 5 5 2 5" xfId="30164" xr:uid="{00000000-0005-0000-0000-000028760000}"/>
    <cellStyle name="Normal 3 3 5 5 3" xfId="30165" xr:uid="{00000000-0005-0000-0000-000029760000}"/>
    <cellStyle name="Normal 3 3 5 5 3 2" xfId="30166" xr:uid="{00000000-0005-0000-0000-00002A760000}"/>
    <cellStyle name="Normal 3 3 5 5 3 2 2" xfId="30167" xr:uid="{00000000-0005-0000-0000-00002B760000}"/>
    <cellStyle name="Normal 3 3 5 5 3 3" xfId="30168" xr:uid="{00000000-0005-0000-0000-00002C760000}"/>
    <cellStyle name="Normal 3 3 5 5 3 4" xfId="30169" xr:uid="{00000000-0005-0000-0000-00002D760000}"/>
    <cellStyle name="Normal 3 3 5 5 4" xfId="30170" xr:uid="{00000000-0005-0000-0000-00002E760000}"/>
    <cellStyle name="Normal 3 3 5 5 4 2" xfId="30171" xr:uid="{00000000-0005-0000-0000-00002F760000}"/>
    <cellStyle name="Normal 3 3 5 5 4 2 2" xfId="30172" xr:uid="{00000000-0005-0000-0000-000030760000}"/>
    <cellStyle name="Normal 3 3 5 5 4 3" xfId="30173" xr:uid="{00000000-0005-0000-0000-000031760000}"/>
    <cellStyle name="Normal 3 3 5 5 5" xfId="30174" xr:uid="{00000000-0005-0000-0000-000032760000}"/>
    <cellStyle name="Normal 3 3 5 5 5 2" xfId="30175" xr:uid="{00000000-0005-0000-0000-000033760000}"/>
    <cellStyle name="Normal 3 3 5 5 5 3" xfId="30176" xr:uid="{00000000-0005-0000-0000-000034760000}"/>
    <cellStyle name="Normal 3 3 5 5 6" xfId="30177" xr:uid="{00000000-0005-0000-0000-000035760000}"/>
    <cellStyle name="Normal 3 3 5 5 6 2" xfId="30178" xr:uid="{00000000-0005-0000-0000-000036760000}"/>
    <cellStyle name="Normal 3 3 5 5 7" xfId="30179" xr:uid="{00000000-0005-0000-0000-000037760000}"/>
    <cellStyle name="Normal 3 3 5 6" xfId="30180" xr:uid="{00000000-0005-0000-0000-000038760000}"/>
    <cellStyle name="Normal 3 3 5 6 2" xfId="30181" xr:uid="{00000000-0005-0000-0000-000039760000}"/>
    <cellStyle name="Normal 3 3 5 6 2 2" xfId="30182" xr:uid="{00000000-0005-0000-0000-00003A760000}"/>
    <cellStyle name="Normal 3 3 5 6 2 2 2" xfId="30183" xr:uid="{00000000-0005-0000-0000-00003B760000}"/>
    <cellStyle name="Normal 3 3 5 6 2 3" xfId="30184" xr:uid="{00000000-0005-0000-0000-00003C760000}"/>
    <cellStyle name="Normal 3 3 5 6 3" xfId="30185" xr:uid="{00000000-0005-0000-0000-00003D760000}"/>
    <cellStyle name="Normal 3 3 5 6 3 2" xfId="30186" xr:uid="{00000000-0005-0000-0000-00003E760000}"/>
    <cellStyle name="Normal 3 3 5 6 3 2 2" xfId="30187" xr:uid="{00000000-0005-0000-0000-00003F760000}"/>
    <cellStyle name="Normal 3 3 5 6 3 3" xfId="30188" xr:uid="{00000000-0005-0000-0000-000040760000}"/>
    <cellStyle name="Normal 3 3 5 6 4" xfId="30189" xr:uid="{00000000-0005-0000-0000-000041760000}"/>
    <cellStyle name="Normal 3 3 5 6 4 2" xfId="30190" xr:uid="{00000000-0005-0000-0000-000042760000}"/>
    <cellStyle name="Normal 3 3 5 6 4 3" xfId="30191" xr:uid="{00000000-0005-0000-0000-000043760000}"/>
    <cellStyle name="Normal 3 3 5 6 5" xfId="30192" xr:uid="{00000000-0005-0000-0000-000044760000}"/>
    <cellStyle name="Normal 3 3 5 6 6" xfId="30193" xr:uid="{00000000-0005-0000-0000-000045760000}"/>
    <cellStyle name="Normal 3 3 5 6 7" xfId="30194" xr:uid="{00000000-0005-0000-0000-000046760000}"/>
    <cellStyle name="Normal 3 3 5 7" xfId="30195" xr:uid="{00000000-0005-0000-0000-000047760000}"/>
    <cellStyle name="Normal 3 3 5 7 2" xfId="30196" xr:uid="{00000000-0005-0000-0000-000048760000}"/>
    <cellStyle name="Normal 3 3 5 7 2 2" xfId="30197" xr:uid="{00000000-0005-0000-0000-000049760000}"/>
    <cellStyle name="Normal 3 3 5 7 2 2 2" xfId="30198" xr:uid="{00000000-0005-0000-0000-00004A760000}"/>
    <cellStyle name="Normal 3 3 5 7 2 3" xfId="30199" xr:uid="{00000000-0005-0000-0000-00004B760000}"/>
    <cellStyle name="Normal 3 3 5 7 3" xfId="30200" xr:uid="{00000000-0005-0000-0000-00004C760000}"/>
    <cellStyle name="Normal 3 3 5 7 3 2" xfId="30201" xr:uid="{00000000-0005-0000-0000-00004D760000}"/>
    <cellStyle name="Normal 3 3 5 7 3 2 2" xfId="30202" xr:uid="{00000000-0005-0000-0000-00004E760000}"/>
    <cellStyle name="Normal 3 3 5 7 3 3" xfId="30203" xr:uid="{00000000-0005-0000-0000-00004F760000}"/>
    <cellStyle name="Normal 3 3 5 7 4" xfId="30204" xr:uid="{00000000-0005-0000-0000-000050760000}"/>
    <cellStyle name="Normal 3 3 5 7 4 2" xfId="30205" xr:uid="{00000000-0005-0000-0000-000051760000}"/>
    <cellStyle name="Normal 3 3 5 7 5" xfId="30206" xr:uid="{00000000-0005-0000-0000-000052760000}"/>
    <cellStyle name="Normal 3 3 5 7 6" xfId="30207" xr:uid="{00000000-0005-0000-0000-000053760000}"/>
    <cellStyle name="Normal 3 3 5 8" xfId="30208" xr:uid="{00000000-0005-0000-0000-000054760000}"/>
    <cellStyle name="Normal 3 3 5 8 2" xfId="30209" xr:uid="{00000000-0005-0000-0000-000055760000}"/>
    <cellStyle name="Normal 3 3 5 8 2 2" xfId="30210" xr:uid="{00000000-0005-0000-0000-000056760000}"/>
    <cellStyle name="Normal 3 3 5 8 3" xfId="30211" xr:uid="{00000000-0005-0000-0000-000057760000}"/>
    <cellStyle name="Normal 3 3 5 8 4" xfId="30212" xr:uid="{00000000-0005-0000-0000-000058760000}"/>
    <cellStyle name="Normal 3 3 5 9" xfId="30213" xr:uid="{00000000-0005-0000-0000-000059760000}"/>
    <cellStyle name="Normal 3 3 5 9 2" xfId="30214" xr:uid="{00000000-0005-0000-0000-00005A760000}"/>
    <cellStyle name="Normal 3 3 5 9 2 2" xfId="30215" xr:uid="{00000000-0005-0000-0000-00005B760000}"/>
    <cellStyle name="Normal 3 3 5 9 3" xfId="30216" xr:uid="{00000000-0005-0000-0000-00005C760000}"/>
    <cellStyle name="Normal 3 3 6" xfId="30217" xr:uid="{00000000-0005-0000-0000-00005D760000}"/>
    <cellStyle name="Normal 3 3 6 10" xfId="30218" xr:uid="{00000000-0005-0000-0000-00005E760000}"/>
    <cellStyle name="Normal 3 3 6 10 2" xfId="30219" xr:uid="{00000000-0005-0000-0000-00005F760000}"/>
    <cellStyle name="Normal 3 3 6 11" xfId="30220" xr:uid="{00000000-0005-0000-0000-000060760000}"/>
    <cellStyle name="Normal 3 3 6 12" xfId="30221" xr:uid="{00000000-0005-0000-0000-000061760000}"/>
    <cellStyle name="Normal 3 3 6 2" xfId="30222" xr:uid="{00000000-0005-0000-0000-000062760000}"/>
    <cellStyle name="Normal 3 3 6 2 2" xfId="30223" xr:uid="{00000000-0005-0000-0000-000063760000}"/>
    <cellStyle name="Normal 3 3 6 2 2 2" xfId="30224" xr:uid="{00000000-0005-0000-0000-000064760000}"/>
    <cellStyle name="Normal 3 3 6 2 2 2 2" xfId="30225" xr:uid="{00000000-0005-0000-0000-000065760000}"/>
    <cellStyle name="Normal 3 3 6 2 2 2 3" xfId="30226" xr:uid="{00000000-0005-0000-0000-000066760000}"/>
    <cellStyle name="Normal 3 3 6 2 2 2 4" xfId="30227" xr:uid="{00000000-0005-0000-0000-000067760000}"/>
    <cellStyle name="Normal 3 3 6 2 2 3" xfId="30228" xr:uid="{00000000-0005-0000-0000-000068760000}"/>
    <cellStyle name="Normal 3 3 6 2 2 3 2" xfId="30229" xr:uid="{00000000-0005-0000-0000-000069760000}"/>
    <cellStyle name="Normal 3 3 6 2 2 4" xfId="30230" xr:uid="{00000000-0005-0000-0000-00006A760000}"/>
    <cellStyle name="Normal 3 3 6 2 2 4 2" xfId="30231" xr:uid="{00000000-0005-0000-0000-00006B760000}"/>
    <cellStyle name="Normal 3 3 6 2 2 5" xfId="30232" xr:uid="{00000000-0005-0000-0000-00006C760000}"/>
    <cellStyle name="Normal 3 3 6 2 2 6" xfId="30233" xr:uid="{00000000-0005-0000-0000-00006D760000}"/>
    <cellStyle name="Normal 3 3 6 2 3" xfId="30234" xr:uid="{00000000-0005-0000-0000-00006E760000}"/>
    <cellStyle name="Normal 3 3 6 2 3 2" xfId="30235" xr:uid="{00000000-0005-0000-0000-00006F760000}"/>
    <cellStyle name="Normal 3 3 6 2 3 2 2" xfId="30236" xr:uid="{00000000-0005-0000-0000-000070760000}"/>
    <cellStyle name="Normal 3 3 6 2 3 2 3" xfId="30237" xr:uid="{00000000-0005-0000-0000-000071760000}"/>
    <cellStyle name="Normal 3 3 6 2 3 3" xfId="30238" xr:uid="{00000000-0005-0000-0000-000072760000}"/>
    <cellStyle name="Normal 3 3 6 2 3 3 2" xfId="30239" xr:uid="{00000000-0005-0000-0000-000073760000}"/>
    <cellStyle name="Normal 3 3 6 2 3 4" xfId="30240" xr:uid="{00000000-0005-0000-0000-000074760000}"/>
    <cellStyle name="Normal 3 3 6 2 3 5" xfId="30241" xr:uid="{00000000-0005-0000-0000-000075760000}"/>
    <cellStyle name="Normal 3 3 6 2 4" xfId="30242" xr:uid="{00000000-0005-0000-0000-000076760000}"/>
    <cellStyle name="Normal 3 3 6 2 4 2" xfId="30243" xr:uid="{00000000-0005-0000-0000-000077760000}"/>
    <cellStyle name="Normal 3 3 6 2 4 2 2" xfId="30244" xr:uid="{00000000-0005-0000-0000-000078760000}"/>
    <cellStyle name="Normal 3 3 6 2 4 3" xfId="30245" xr:uid="{00000000-0005-0000-0000-000079760000}"/>
    <cellStyle name="Normal 3 3 6 2 4 4" xfId="30246" xr:uid="{00000000-0005-0000-0000-00007A760000}"/>
    <cellStyle name="Normal 3 3 6 2 5" xfId="30247" xr:uid="{00000000-0005-0000-0000-00007B760000}"/>
    <cellStyle name="Normal 3 3 6 2 5 2" xfId="30248" xr:uid="{00000000-0005-0000-0000-00007C760000}"/>
    <cellStyle name="Normal 3 3 6 2 5 3" xfId="30249" xr:uid="{00000000-0005-0000-0000-00007D760000}"/>
    <cellStyle name="Normal 3 3 6 2 6" xfId="30250" xr:uid="{00000000-0005-0000-0000-00007E760000}"/>
    <cellStyle name="Normal 3 3 6 2 6 2" xfId="30251" xr:uid="{00000000-0005-0000-0000-00007F760000}"/>
    <cellStyle name="Normal 3 3 6 2 6 3" xfId="30252" xr:uid="{00000000-0005-0000-0000-000080760000}"/>
    <cellStyle name="Normal 3 3 6 2 7" xfId="30253" xr:uid="{00000000-0005-0000-0000-000081760000}"/>
    <cellStyle name="Normal 3 3 6 2 8" xfId="30254" xr:uid="{00000000-0005-0000-0000-000082760000}"/>
    <cellStyle name="Normal 3 3 6 3" xfId="30255" xr:uid="{00000000-0005-0000-0000-000083760000}"/>
    <cellStyle name="Normal 3 3 6 3 2" xfId="30256" xr:uid="{00000000-0005-0000-0000-000084760000}"/>
    <cellStyle name="Normal 3 3 6 3 2 2" xfId="30257" xr:uid="{00000000-0005-0000-0000-000085760000}"/>
    <cellStyle name="Normal 3 3 6 3 2 2 2" xfId="30258" xr:uid="{00000000-0005-0000-0000-000086760000}"/>
    <cellStyle name="Normal 3 3 6 3 2 2 3" xfId="30259" xr:uid="{00000000-0005-0000-0000-000087760000}"/>
    <cellStyle name="Normal 3 3 6 3 2 2 4" xfId="30260" xr:uid="{00000000-0005-0000-0000-000088760000}"/>
    <cellStyle name="Normal 3 3 6 3 2 3" xfId="30261" xr:uid="{00000000-0005-0000-0000-000089760000}"/>
    <cellStyle name="Normal 3 3 6 3 2 3 2" xfId="30262" xr:uid="{00000000-0005-0000-0000-00008A760000}"/>
    <cellStyle name="Normal 3 3 6 3 2 4" xfId="30263" xr:uid="{00000000-0005-0000-0000-00008B760000}"/>
    <cellStyle name="Normal 3 3 6 3 2 4 2" xfId="30264" xr:uid="{00000000-0005-0000-0000-00008C760000}"/>
    <cellStyle name="Normal 3 3 6 3 2 5" xfId="30265" xr:uid="{00000000-0005-0000-0000-00008D760000}"/>
    <cellStyle name="Normal 3 3 6 3 2 6" xfId="30266" xr:uid="{00000000-0005-0000-0000-00008E760000}"/>
    <cellStyle name="Normal 3 3 6 3 3" xfId="30267" xr:uid="{00000000-0005-0000-0000-00008F760000}"/>
    <cellStyle name="Normal 3 3 6 3 3 2" xfId="30268" xr:uid="{00000000-0005-0000-0000-000090760000}"/>
    <cellStyle name="Normal 3 3 6 3 3 2 2" xfId="30269" xr:uid="{00000000-0005-0000-0000-000091760000}"/>
    <cellStyle name="Normal 3 3 6 3 3 2 3" xfId="30270" xr:uid="{00000000-0005-0000-0000-000092760000}"/>
    <cellStyle name="Normal 3 3 6 3 3 3" xfId="30271" xr:uid="{00000000-0005-0000-0000-000093760000}"/>
    <cellStyle name="Normal 3 3 6 3 3 3 2" xfId="30272" xr:uid="{00000000-0005-0000-0000-000094760000}"/>
    <cellStyle name="Normal 3 3 6 3 3 4" xfId="30273" xr:uid="{00000000-0005-0000-0000-000095760000}"/>
    <cellStyle name="Normal 3 3 6 3 3 5" xfId="30274" xr:uid="{00000000-0005-0000-0000-000096760000}"/>
    <cellStyle name="Normal 3 3 6 3 4" xfId="30275" xr:uid="{00000000-0005-0000-0000-000097760000}"/>
    <cellStyle name="Normal 3 3 6 3 4 2" xfId="30276" xr:uid="{00000000-0005-0000-0000-000098760000}"/>
    <cellStyle name="Normal 3 3 6 3 4 2 2" xfId="30277" xr:uid="{00000000-0005-0000-0000-000099760000}"/>
    <cellStyle name="Normal 3 3 6 3 4 3" xfId="30278" xr:uid="{00000000-0005-0000-0000-00009A760000}"/>
    <cellStyle name="Normal 3 3 6 3 4 4" xfId="30279" xr:uid="{00000000-0005-0000-0000-00009B760000}"/>
    <cellStyle name="Normal 3 3 6 3 5" xfId="30280" xr:uid="{00000000-0005-0000-0000-00009C760000}"/>
    <cellStyle name="Normal 3 3 6 3 5 2" xfId="30281" xr:uid="{00000000-0005-0000-0000-00009D760000}"/>
    <cellStyle name="Normal 3 3 6 3 5 3" xfId="30282" xr:uid="{00000000-0005-0000-0000-00009E760000}"/>
    <cellStyle name="Normal 3 3 6 3 6" xfId="30283" xr:uid="{00000000-0005-0000-0000-00009F760000}"/>
    <cellStyle name="Normal 3 3 6 3 6 2" xfId="30284" xr:uid="{00000000-0005-0000-0000-0000A0760000}"/>
    <cellStyle name="Normal 3 3 6 3 6 3" xfId="30285" xr:uid="{00000000-0005-0000-0000-0000A1760000}"/>
    <cellStyle name="Normal 3 3 6 3 7" xfId="30286" xr:uid="{00000000-0005-0000-0000-0000A2760000}"/>
    <cellStyle name="Normal 3 3 6 3 8" xfId="30287" xr:uid="{00000000-0005-0000-0000-0000A3760000}"/>
    <cellStyle name="Normal 3 3 6 4" xfId="30288" xr:uid="{00000000-0005-0000-0000-0000A4760000}"/>
    <cellStyle name="Normal 3 3 6 4 2" xfId="30289" xr:uid="{00000000-0005-0000-0000-0000A5760000}"/>
    <cellStyle name="Normal 3 3 6 4 2 2" xfId="30290" xr:uid="{00000000-0005-0000-0000-0000A6760000}"/>
    <cellStyle name="Normal 3 3 6 4 2 2 2" xfId="30291" xr:uid="{00000000-0005-0000-0000-0000A7760000}"/>
    <cellStyle name="Normal 3 3 6 4 2 2 3" xfId="30292" xr:uid="{00000000-0005-0000-0000-0000A8760000}"/>
    <cellStyle name="Normal 3 3 6 4 2 3" xfId="30293" xr:uid="{00000000-0005-0000-0000-0000A9760000}"/>
    <cellStyle name="Normal 3 3 6 4 2 3 2" xfId="30294" xr:uid="{00000000-0005-0000-0000-0000AA760000}"/>
    <cellStyle name="Normal 3 3 6 4 2 4" xfId="30295" xr:uid="{00000000-0005-0000-0000-0000AB760000}"/>
    <cellStyle name="Normal 3 3 6 4 2 5" xfId="30296" xr:uid="{00000000-0005-0000-0000-0000AC760000}"/>
    <cellStyle name="Normal 3 3 6 4 3" xfId="30297" xr:uid="{00000000-0005-0000-0000-0000AD760000}"/>
    <cellStyle name="Normal 3 3 6 4 3 2" xfId="30298" xr:uid="{00000000-0005-0000-0000-0000AE760000}"/>
    <cellStyle name="Normal 3 3 6 4 3 2 2" xfId="30299" xr:uid="{00000000-0005-0000-0000-0000AF760000}"/>
    <cellStyle name="Normal 3 3 6 4 3 3" xfId="30300" xr:uid="{00000000-0005-0000-0000-0000B0760000}"/>
    <cellStyle name="Normal 3 3 6 4 3 4" xfId="30301" xr:uid="{00000000-0005-0000-0000-0000B1760000}"/>
    <cellStyle name="Normal 3 3 6 4 4" xfId="30302" xr:uid="{00000000-0005-0000-0000-0000B2760000}"/>
    <cellStyle name="Normal 3 3 6 4 4 2" xfId="30303" xr:uid="{00000000-0005-0000-0000-0000B3760000}"/>
    <cellStyle name="Normal 3 3 6 4 4 2 2" xfId="30304" xr:uid="{00000000-0005-0000-0000-0000B4760000}"/>
    <cellStyle name="Normal 3 3 6 4 4 3" xfId="30305" xr:uid="{00000000-0005-0000-0000-0000B5760000}"/>
    <cellStyle name="Normal 3 3 6 4 5" xfId="30306" xr:uid="{00000000-0005-0000-0000-0000B6760000}"/>
    <cellStyle name="Normal 3 3 6 4 5 2" xfId="30307" xr:uid="{00000000-0005-0000-0000-0000B7760000}"/>
    <cellStyle name="Normal 3 3 6 4 5 3" xfId="30308" xr:uid="{00000000-0005-0000-0000-0000B8760000}"/>
    <cellStyle name="Normal 3 3 6 4 6" xfId="30309" xr:uid="{00000000-0005-0000-0000-0000B9760000}"/>
    <cellStyle name="Normal 3 3 6 4 6 2" xfId="30310" xr:uid="{00000000-0005-0000-0000-0000BA760000}"/>
    <cellStyle name="Normal 3 3 6 4 7" xfId="30311" xr:uid="{00000000-0005-0000-0000-0000BB760000}"/>
    <cellStyle name="Normal 3 3 6 5" xfId="30312" xr:uid="{00000000-0005-0000-0000-0000BC760000}"/>
    <cellStyle name="Normal 3 3 6 5 2" xfId="30313" xr:uid="{00000000-0005-0000-0000-0000BD760000}"/>
    <cellStyle name="Normal 3 3 6 5 2 2" xfId="30314" xr:uid="{00000000-0005-0000-0000-0000BE760000}"/>
    <cellStyle name="Normal 3 3 6 5 2 2 2" xfId="30315" xr:uid="{00000000-0005-0000-0000-0000BF760000}"/>
    <cellStyle name="Normal 3 3 6 5 2 3" xfId="30316" xr:uid="{00000000-0005-0000-0000-0000C0760000}"/>
    <cellStyle name="Normal 3 3 6 5 3" xfId="30317" xr:uid="{00000000-0005-0000-0000-0000C1760000}"/>
    <cellStyle name="Normal 3 3 6 5 3 2" xfId="30318" xr:uid="{00000000-0005-0000-0000-0000C2760000}"/>
    <cellStyle name="Normal 3 3 6 5 3 2 2" xfId="30319" xr:uid="{00000000-0005-0000-0000-0000C3760000}"/>
    <cellStyle name="Normal 3 3 6 5 3 3" xfId="30320" xr:uid="{00000000-0005-0000-0000-0000C4760000}"/>
    <cellStyle name="Normal 3 3 6 5 4" xfId="30321" xr:uid="{00000000-0005-0000-0000-0000C5760000}"/>
    <cellStyle name="Normal 3 3 6 5 4 2" xfId="30322" xr:uid="{00000000-0005-0000-0000-0000C6760000}"/>
    <cellStyle name="Normal 3 3 6 5 4 3" xfId="30323" xr:uid="{00000000-0005-0000-0000-0000C7760000}"/>
    <cellStyle name="Normal 3 3 6 5 5" xfId="30324" xr:uid="{00000000-0005-0000-0000-0000C8760000}"/>
    <cellStyle name="Normal 3 3 6 5 6" xfId="30325" xr:uid="{00000000-0005-0000-0000-0000C9760000}"/>
    <cellStyle name="Normal 3 3 6 5 7" xfId="30326" xr:uid="{00000000-0005-0000-0000-0000CA760000}"/>
    <cellStyle name="Normal 3 3 6 6" xfId="30327" xr:uid="{00000000-0005-0000-0000-0000CB760000}"/>
    <cellStyle name="Normal 3 3 6 6 2" xfId="30328" xr:uid="{00000000-0005-0000-0000-0000CC760000}"/>
    <cellStyle name="Normal 3 3 6 6 2 2" xfId="30329" xr:uid="{00000000-0005-0000-0000-0000CD760000}"/>
    <cellStyle name="Normal 3 3 6 6 2 2 2" xfId="30330" xr:uid="{00000000-0005-0000-0000-0000CE760000}"/>
    <cellStyle name="Normal 3 3 6 6 2 3" xfId="30331" xr:uid="{00000000-0005-0000-0000-0000CF760000}"/>
    <cellStyle name="Normal 3 3 6 6 3" xfId="30332" xr:uid="{00000000-0005-0000-0000-0000D0760000}"/>
    <cellStyle name="Normal 3 3 6 6 3 2" xfId="30333" xr:uid="{00000000-0005-0000-0000-0000D1760000}"/>
    <cellStyle name="Normal 3 3 6 6 3 2 2" xfId="30334" xr:uid="{00000000-0005-0000-0000-0000D2760000}"/>
    <cellStyle name="Normal 3 3 6 6 3 3" xfId="30335" xr:uid="{00000000-0005-0000-0000-0000D3760000}"/>
    <cellStyle name="Normal 3 3 6 6 4" xfId="30336" xr:uid="{00000000-0005-0000-0000-0000D4760000}"/>
    <cellStyle name="Normal 3 3 6 6 4 2" xfId="30337" xr:uid="{00000000-0005-0000-0000-0000D5760000}"/>
    <cellStyle name="Normal 3 3 6 6 5" xfId="30338" xr:uid="{00000000-0005-0000-0000-0000D6760000}"/>
    <cellStyle name="Normal 3 3 6 6 6" xfId="30339" xr:uid="{00000000-0005-0000-0000-0000D7760000}"/>
    <cellStyle name="Normal 3 3 6 7" xfId="30340" xr:uid="{00000000-0005-0000-0000-0000D8760000}"/>
    <cellStyle name="Normal 3 3 6 7 2" xfId="30341" xr:uid="{00000000-0005-0000-0000-0000D9760000}"/>
    <cellStyle name="Normal 3 3 6 7 2 2" xfId="30342" xr:uid="{00000000-0005-0000-0000-0000DA760000}"/>
    <cellStyle name="Normal 3 3 6 7 3" xfId="30343" xr:uid="{00000000-0005-0000-0000-0000DB760000}"/>
    <cellStyle name="Normal 3 3 6 7 4" xfId="30344" xr:uid="{00000000-0005-0000-0000-0000DC760000}"/>
    <cellStyle name="Normal 3 3 6 8" xfId="30345" xr:uid="{00000000-0005-0000-0000-0000DD760000}"/>
    <cellStyle name="Normal 3 3 6 8 2" xfId="30346" xr:uid="{00000000-0005-0000-0000-0000DE760000}"/>
    <cellStyle name="Normal 3 3 6 8 2 2" xfId="30347" xr:uid="{00000000-0005-0000-0000-0000DF760000}"/>
    <cellStyle name="Normal 3 3 6 8 3" xfId="30348" xr:uid="{00000000-0005-0000-0000-0000E0760000}"/>
    <cellStyle name="Normal 3 3 6 9" xfId="30349" xr:uid="{00000000-0005-0000-0000-0000E1760000}"/>
    <cellStyle name="Normal 3 3 6 9 2" xfId="30350" xr:uid="{00000000-0005-0000-0000-0000E2760000}"/>
    <cellStyle name="Normal 3 3 6 9 2 2" xfId="30351" xr:uid="{00000000-0005-0000-0000-0000E3760000}"/>
    <cellStyle name="Normal 3 3 6 9 3" xfId="30352" xr:uid="{00000000-0005-0000-0000-0000E4760000}"/>
    <cellStyle name="Normal 3 3 7" xfId="30353" xr:uid="{00000000-0005-0000-0000-0000E5760000}"/>
    <cellStyle name="Normal 3 3 7 10" xfId="30354" xr:uid="{00000000-0005-0000-0000-0000E6760000}"/>
    <cellStyle name="Normal 3 3 7 11" xfId="30355" xr:uid="{00000000-0005-0000-0000-0000E7760000}"/>
    <cellStyle name="Normal 3 3 7 2" xfId="30356" xr:uid="{00000000-0005-0000-0000-0000E8760000}"/>
    <cellStyle name="Normal 3 3 7 2 2" xfId="30357" xr:uid="{00000000-0005-0000-0000-0000E9760000}"/>
    <cellStyle name="Normal 3 3 7 2 2 2" xfId="30358" xr:uid="{00000000-0005-0000-0000-0000EA760000}"/>
    <cellStyle name="Normal 3 3 7 2 2 2 2" xfId="30359" xr:uid="{00000000-0005-0000-0000-0000EB760000}"/>
    <cellStyle name="Normal 3 3 7 2 2 2 3" xfId="30360" xr:uid="{00000000-0005-0000-0000-0000EC760000}"/>
    <cellStyle name="Normal 3 3 7 2 2 2 4" xfId="30361" xr:uid="{00000000-0005-0000-0000-0000ED760000}"/>
    <cellStyle name="Normal 3 3 7 2 2 3" xfId="30362" xr:uid="{00000000-0005-0000-0000-0000EE760000}"/>
    <cellStyle name="Normal 3 3 7 2 2 3 2" xfId="30363" xr:uid="{00000000-0005-0000-0000-0000EF760000}"/>
    <cellStyle name="Normal 3 3 7 2 2 4" xfId="30364" xr:uid="{00000000-0005-0000-0000-0000F0760000}"/>
    <cellStyle name="Normal 3 3 7 2 2 4 2" xfId="30365" xr:uid="{00000000-0005-0000-0000-0000F1760000}"/>
    <cellStyle name="Normal 3 3 7 2 2 5" xfId="30366" xr:uid="{00000000-0005-0000-0000-0000F2760000}"/>
    <cellStyle name="Normal 3 3 7 2 2 6" xfId="30367" xr:uid="{00000000-0005-0000-0000-0000F3760000}"/>
    <cellStyle name="Normal 3 3 7 2 3" xfId="30368" xr:uid="{00000000-0005-0000-0000-0000F4760000}"/>
    <cellStyle name="Normal 3 3 7 2 3 2" xfId="30369" xr:uid="{00000000-0005-0000-0000-0000F5760000}"/>
    <cellStyle name="Normal 3 3 7 2 3 2 2" xfId="30370" xr:uid="{00000000-0005-0000-0000-0000F6760000}"/>
    <cellStyle name="Normal 3 3 7 2 3 2 3" xfId="30371" xr:uid="{00000000-0005-0000-0000-0000F7760000}"/>
    <cellStyle name="Normal 3 3 7 2 3 3" xfId="30372" xr:uid="{00000000-0005-0000-0000-0000F8760000}"/>
    <cellStyle name="Normal 3 3 7 2 3 3 2" xfId="30373" xr:uid="{00000000-0005-0000-0000-0000F9760000}"/>
    <cellStyle name="Normal 3 3 7 2 3 4" xfId="30374" xr:uid="{00000000-0005-0000-0000-0000FA760000}"/>
    <cellStyle name="Normal 3 3 7 2 3 5" xfId="30375" xr:uid="{00000000-0005-0000-0000-0000FB760000}"/>
    <cellStyle name="Normal 3 3 7 2 4" xfId="30376" xr:uid="{00000000-0005-0000-0000-0000FC760000}"/>
    <cellStyle name="Normal 3 3 7 2 4 2" xfId="30377" xr:uid="{00000000-0005-0000-0000-0000FD760000}"/>
    <cellStyle name="Normal 3 3 7 2 4 2 2" xfId="30378" xr:uid="{00000000-0005-0000-0000-0000FE760000}"/>
    <cellStyle name="Normal 3 3 7 2 4 3" xfId="30379" xr:uid="{00000000-0005-0000-0000-0000FF760000}"/>
    <cellStyle name="Normal 3 3 7 2 4 4" xfId="30380" xr:uid="{00000000-0005-0000-0000-000000770000}"/>
    <cellStyle name="Normal 3 3 7 2 5" xfId="30381" xr:uid="{00000000-0005-0000-0000-000001770000}"/>
    <cellStyle name="Normal 3 3 7 2 5 2" xfId="30382" xr:uid="{00000000-0005-0000-0000-000002770000}"/>
    <cellStyle name="Normal 3 3 7 2 5 3" xfId="30383" xr:uid="{00000000-0005-0000-0000-000003770000}"/>
    <cellStyle name="Normal 3 3 7 2 6" xfId="30384" xr:uid="{00000000-0005-0000-0000-000004770000}"/>
    <cellStyle name="Normal 3 3 7 2 6 2" xfId="30385" xr:uid="{00000000-0005-0000-0000-000005770000}"/>
    <cellStyle name="Normal 3 3 7 2 6 3" xfId="30386" xr:uid="{00000000-0005-0000-0000-000006770000}"/>
    <cellStyle name="Normal 3 3 7 2 7" xfId="30387" xr:uid="{00000000-0005-0000-0000-000007770000}"/>
    <cellStyle name="Normal 3 3 7 2 8" xfId="30388" xr:uid="{00000000-0005-0000-0000-000008770000}"/>
    <cellStyle name="Normal 3 3 7 3" xfId="30389" xr:uid="{00000000-0005-0000-0000-000009770000}"/>
    <cellStyle name="Normal 3 3 7 3 2" xfId="30390" xr:uid="{00000000-0005-0000-0000-00000A770000}"/>
    <cellStyle name="Normal 3 3 7 3 2 2" xfId="30391" xr:uid="{00000000-0005-0000-0000-00000B770000}"/>
    <cellStyle name="Normal 3 3 7 3 2 2 2" xfId="30392" xr:uid="{00000000-0005-0000-0000-00000C770000}"/>
    <cellStyle name="Normal 3 3 7 3 2 3" xfId="30393" xr:uid="{00000000-0005-0000-0000-00000D770000}"/>
    <cellStyle name="Normal 3 3 7 3 2 4" xfId="30394" xr:uid="{00000000-0005-0000-0000-00000E770000}"/>
    <cellStyle name="Normal 3 3 7 3 3" xfId="30395" xr:uid="{00000000-0005-0000-0000-00000F770000}"/>
    <cellStyle name="Normal 3 3 7 3 3 2" xfId="30396" xr:uid="{00000000-0005-0000-0000-000010770000}"/>
    <cellStyle name="Normal 3 3 7 3 3 2 2" xfId="30397" xr:uid="{00000000-0005-0000-0000-000011770000}"/>
    <cellStyle name="Normal 3 3 7 3 3 3" xfId="30398" xr:uid="{00000000-0005-0000-0000-000012770000}"/>
    <cellStyle name="Normal 3 3 7 3 4" xfId="30399" xr:uid="{00000000-0005-0000-0000-000013770000}"/>
    <cellStyle name="Normal 3 3 7 3 4 2" xfId="30400" xr:uid="{00000000-0005-0000-0000-000014770000}"/>
    <cellStyle name="Normal 3 3 7 3 4 2 2" xfId="30401" xr:uid="{00000000-0005-0000-0000-000015770000}"/>
    <cellStyle name="Normal 3 3 7 3 4 3" xfId="30402" xr:uid="{00000000-0005-0000-0000-000016770000}"/>
    <cellStyle name="Normal 3 3 7 3 5" xfId="30403" xr:uid="{00000000-0005-0000-0000-000017770000}"/>
    <cellStyle name="Normal 3 3 7 3 5 2" xfId="30404" xr:uid="{00000000-0005-0000-0000-000018770000}"/>
    <cellStyle name="Normal 3 3 7 3 6" xfId="30405" xr:uid="{00000000-0005-0000-0000-000019770000}"/>
    <cellStyle name="Normal 3 3 7 3 7" xfId="30406" xr:uid="{00000000-0005-0000-0000-00001A770000}"/>
    <cellStyle name="Normal 3 3 7 4" xfId="30407" xr:uid="{00000000-0005-0000-0000-00001B770000}"/>
    <cellStyle name="Normal 3 3 7 4 2" xfId="30408" xr:uid="{00000000-0005-0000-0000-00001C770000}"/>
    <cellStyle name="Normal 3 3 7 4 2 2" xfId="30409" xr:uid="{00000000-0005-0000-0000-00001D770000}"/>
    <cellStyle name="Normal 3 3 7 4 2 2 2" xfId="30410" xr:uid="{00000000-0005-0000-0000-00001E770000}"/>
    <cellStyle name="Normal 3 3 7 4 2 3" xfId="30411" xr:uid="{00000000-0005-0000-0000-00001F770000}"/>
    <cellStyle name="Normal 3 3 7 4 3" xfId="30412" xr:uid="{00000000-0005-0000-0000-000020770000}"/>
    <cellStyle name="Normal 3 3 7 4 3 2" xfId="30413" xr:uid="{00000000-0005-0000-0000-000021770000}"/>
    <cellStyle name="Normal 3 3 7 4 3 2 2" xfId="30414" xr:uid="{00000000-0005-0000-0000-000022770000}"/>
    <cellStyle name="Normal 3 3 7 4 3 3" xfId="30415" xr:uid="{00000000-0005-0000-0000-000023770000}"/>
    <cellStyle name="Normal 3 3 7 4 4" xfId="30416" xr:uid="{00000000-0005-0000-0000-000024770000}"/>
    <cellStyle name="Normal 3 3 7 4 4 2" xfId="30417" xr:uid="{00000000-0005-0000-0000-000025770000}"/>
    <cellStyle name="Normal 3 3 7 4 4 3" xfId="30418" xr:uid="{00000000-0005-0000-0000-000026770000}"/>
    <cellStyle name="Normal 3 3 7 4 5" xfId="30419" xr:uid="{00000000-0005-0000-0000-000027770000}"/>
    <cellStyle name="Normal 3 3 7 4 6" xfId="30420" xr:uid="{00000000-0005-0000-0000-000028770000}"/>
    <cellStyle name="Normal 3 3 7 4 7" xfId="30421" xr:uid="{00000000-0005-0000-0000-000029770000}"/>
    <cellStyle name="Normal 3 3 7 5" xfId="30422" xr:uid="{00000000-0005-0000-0000-00002A770000}"/>
    <cellStyle name="Normal 3 3 7 5 2" xfId="30423" xr:uid="{00000000-0005-0000-0000-00002B770000}"/>
    <cellStyle name="Normal 3 3 7 5 2 2" xfId="30424" xr:uid="{00000000-0005-0000-0000-00002C770000}"/>
    <cellStyle name="Normal 3 3 7 5 2 3" xfId="30425" xr:uid="{00000000-0005-0000-0000-00002D770000}"/>
    <cellStyle name="Normal 3 3 7 5 3" xfId="30426" xr:uid="{00000000-0005-0000-0000-00002E770000}"/>
    <cellStyle name="Normal 3 3 7 5 3 2" xfId="30427" xr:uid="{00000000-0005-0000-0000-00002F770000}"/>
    <cellStyle name="Normal 3 3 7 5 3 3" xfId="30428" xr:uid="{00000000-0005-0000-0000-000030770000}"/>
    <cellStyle name="Normal 3 3 7 5 4" xfId="30429" xr:uid="{00000000-0005-0000-0000-000031770000}"/>
    <cellStyle name="Normal 3 3 7 5 5" xfId="30430" xr:uid="{00000000-0005-0000-0000-000032770000}"/>
    <cellStyle name="Normal 3 3 7 5 6" xfId="30431" xr:uid="{00000000-0005-0000-0000-000033770000}"/>
    <cellStyle name="Normal 3 3 7 6" xfId="30432" xr:uid="{00000000-0005-0000-0000-000034770000}"/>
    <cellStyle name="Normal 3 3 7 6 2" xfId="30433" xr:uid="{00000000-0005-0000-0000-000035770000}"/>
    <cellStyle name="Normal 3 3 7 6 2 2" xfId="30434" xr:uid="{00000000-0005-0000-0000-000036770000}"/>
    <cellStyle name="Normal 3 3 7 6 3" xfId="30435" xr:uid="{00000000-0005-0000-0000-000037770000}"/>
    <cellStyle name="Normal 3 3 7 7" xfId="30436" xr:uid="{00000000-0005-0000-0000-000038770000}"/>
    <cellStyle name="Normal 3 3 7 7 2" xfId="30437" xr:uid="{00000000-0005-0000-0000-000039770000}"/>
    <cellStyle name="Normal 3 3 7 7 2 2" xfId="30438" xr:uid="{00000000-0005-0000-0000-00003A770000}"/>
    <cellStyle name="Normal 3 3 7 7 3" xfId="30439" xr:uid="{00000000-0005-0000-0000-00003B770000}"/>
    <cellStyle name="Normal 3 3 7 8" xfId="30440" xr:uid="{00000000-0005-0000-0000-00003C770000}"/>
    <cellStyle name="Normal 3 3 7 8 2" xfId="30441" xr:uid="{00000000-0005-0000-0000-00003D770000}"/>
    <cellStyle name="Normal 3 3 7 8 3" xfId="30442" xr:uid="{00000000-0005-0000-0000-00003E770000}"/>
    <cellStyle name="Normal 3 3 7 9" xfId="30443" xr:uid="{00000000-0005-0000-0000-00003F770000}"/>
    <cellStyle name="Normal 3 3 8" xfId="30444" xr:uid="{00000000-0005-0000-0000-000040770000}"/>
    <cellStyle name="Normal 3 3 8 10" xfId="30445" xr:uid="{00000000-0005-0000-0000-000041770000}"/>
    <cellStyle name="Normal 3 3 8 11" xfId="30446" xr:uid="{00000000-0005-0000-0000-000042770000}"/>
    <cellStyle name="Normal 3 3 8 2" xfId="30447" xr:uid="{00000000-0005-0000-0000-000043770000}"/>
    <cellStyle name="Normal 3 3 8 2 2" xfId="30448" xr:uid="{00000000-0005-0000-0000-000044770000}"/>
    <cellStyle name="Normal 3 3 8 2 2 2" xfId="30449" xr:uid="{00000000-0005-0000-0000-000045770000}"/>
    <cellStyle name="Normal 3 3 8 2 2 2 2" xfId="30450" xr:uid="{00000000-0005-0000-0000-000046770000}"/>
    <cellStyle name="Normal 3 3 8 2 2 3" xfId="30451" xr:uid="{00000000-0005-0000-0000-000047770000}"/>
    <cellStyle name="Normal 3 3 8 2 2 4" xfId="30452" xr:uid="{00000000-0005-0000-0000-000048770000}"/>
    <cellStyle name="Normal 3 3 8 2 3" xfId="30453" xr:uid="{00000000-0005-0000-0000-000049770000}"/>
    <cellStyle name="Normal 3 3 8 2 3 2" xfId="30454" xr:uid="{00000000-0005-0000-0000-00004A770000}"/>
    <cellStyle name="Normal 3 3 8 2 3 2 2" xfId="30455" xr:uid="{00000000-0005-0000-0000-00004B770000}"/>
    <cellStyle name="Normal 3 3 8 2 3 3" xfId="30456" xr:uid="{00000000-0005-0000-0000-00004C770000}"/>
    <cellStyle name="Normal 3 3 8 2 4" xfId="30457" xr:uid="{00000000-0005-0000-0000-00004D770000}"/>
    <cellStyle name="Normal 3 3 8 2 4 2" xfId="30458" xr:uid="{00000000-0005-0000-0000-00004E770000}"/>
    <cellStyle name="Normal 3 3 8 2 4 2 2" xfId="30459" xr:uid="{00000000-0005-0000-0000-00004F770000}"/>
    <cellStyle name="Normal 3 3 8 2 4 3" xfId="30460" xr:uid="{00000000-0005-0000-0000-000050770000}"/>
    <cellStyle name="Normal 3 3 8 2 5" xfId="30461" xr:uid="{00000000-0005-0000-0000-000051770000}"/>
    <cellStyle name="Normal 3 3 8 2 5 2" xfId="30462" xr:uid="{00000000-0005-0000-0000-000052770000}"/>
    <cellStyle name="Normal 3 3 8 2 6" xfId="30463" xr:uid="{00000000-0005-0000-0000-000053770000}"/>
    <cellStyle name="Normal 3 3 8 2 7" xfId="30464" xr:uid="{00000000-0005-0000-0000-000054770000}"/>
    <cellStyle name="Normal 3 3 8 3" xfId="30465" xr:uid="{00000000-0005-0000-0000-000055770000}"/>
    <cellStyle name="Normal 3 3 8 3 2" xfId="30466" xr:uid="{00000000-0005-0000-0000-000056770000}"/>
    <cellStyle name="Normal 3 3 8 3 2 2" xfId="30467" xr:uid="{00000000-0005-0000-0000-000057770000}"/>
    <cellStyle name="Normal 3 3 8 3 2 2 2" xfId="30468" xr:uid="{00000000-0005-0000-0000-000058770000}"/>
    <cellStyle name="Normal 3 3 8 3 2 3" xfId="30469" xr:uid="{00000000-0005-0000-0000-000059770000}"/>
    <cellStyle name="Normal 3 3 8 3 3" xfId="30470" xr:uid="{00000000-0005-0000-0000-00005A770000}"/>
    <cellStyle name="Normal 3 3 8 3 3 2" xfId="30471" xr:uid="{00000000-0005-0000-0000-00005B770000}"/>
    <cellStyle name="Normal 3 3 8 3 3 2 2" xfId="30472" xr:uid="{00000000-0005-0000-0000-00005C770000}"/>
    <cellStyle name="Normal 3 3 8 3 3 3" xfId="30473" xr:uid="{00000000-0005-0000-0000-00005D770000}"/>
    <cellStyle name="Normal 3 3 8 3 4" xfId="30474" xr:uid="{00000000-0005-0000-0000-00005E770000}"/>
    <cellStyle name="Normal 3 3 8 3 4 2" xfId="30475" xr:uid="{00000000-0005-0000-0000-00005F770000}"/>
    <cellStyle name="Normal 3 3 8 3 4 3" xfId="30476" xr:uid="{00000000-0005-0000-0000-000060770000}"/>
    <cellStyle name="Normal 3 3 8 3 5" xfId="30477" xr:uid="{00000000-0005-0000-0000-000061770000}"/>
    <cellStyle name="Normal 3 3 8 3 6" xfId="30478" xr:uid="{00000000-0005-0000-0000-000062770000}"/>
    <cellStyle name="Normal 3 3 8 3 7" xfId="30479" xr:uid="{00000000-0005-0000-0000-000063770000}"/>
    <cellStyle name="Normal 3 3 8 4" xfId="30480" xr:uid="{00000000-0005-0000-0000-000064770000}"/>
    <cellStyle name="Normal 3 3 8 4 2" xfId="30481" xr:uid="{00000000-0005-0000-0000-000065770000}"/>
    <cellStyle name="Normal 3 3 8 4 2 2" xfId="30482" xr:uid="{00000000-0005-0000-0000-000066770000}"/>
    <cellStyle name="Normal 3 3 8 4 2 3" xfId="30483" xr:uid="{00000000-0005-0000-0000-000067770000}"/>
    <cellStyle name="Normal 3 3 8 4 3" xfId="30484" xr:uid="{00000000-0005-0000-0000-000068770000}"/>
    <cellStyle name="Normal 3 3 8 4 3 2" xfId="30485" xr:uid="{00000000-0005-0000-0000-000069770000}"/>
    <cellStyle name="Normal 3 3 8 4 3 3" xfId="30486" xr:uid="{00000000-0005-0000-0000-00006A770000}"/>
    <cellStyle name="Normal 3 3 8 4 4" xfId="30487" xr:uid="{00000000-0005-0000-0000-00006B770000}"/>
    <cellStyle name="Normal 3 3 8 4 4 2" xfId="30488" xr:uid="{00000000-0005-0000-0000-00006C770000}"/>
    <cellStyle name="Normal 3 3 8 4 5" xfId="30489" xr:uid="{00000000-0005-0000-0000-00006D770000}"/>
    <cellStyle name="Normal 3 3 8 4 6" xfId="30490" xr:uid="{00000000-0005-0000-0000-00006E770000}"/>
    <cellStyle name="Normal 3 3 8 4 7" xfId="30491" xr:uid="{00000000-0005-0000-0000-00006F770000}"/>
    <cellStyle name="Normal 3 3 8 5" xfId="30492" xr:uid="{00000000-0005-0000-0000-000070770000}"/>
    <cellStyle name="Normal 3 3 8 5 2" xfId="30493" xr:uid="{00000000-0005-0000-0000-000071770000}"/>
    <cellStyle name="Normal 3 3 8 5 2 2" xfId="30494" xr:uid="{00000000-0005-0000-0000-000072770000}"/>
    <cellStyle name="Normal 3 3 8 5 2 3" xfId="30495" xr:uid="{00000000-0005-0000-0000-000073770000}"/>
    <cellStyle name="Normal 3 3 8 5 3" xfId="30496" xr:uid="{00000000-0005-0000-0000-000074770000}"/>
    <cellStyle name="Normal 3 3 8 5 3 2" xfId="30497" xr:uid="{00000000-0005-0000-0000-000075770000}"/>
    <cellStyle name="Normal 3 3 8 5 4" xfId="30498" xr:uid="{00000000-0005-0000-0000-000076770000}"/>
    <cellStyle name="Normal 3 3 8 5 5" xfId="30499" xr:uid="{00000000-0005-0000-0000-000077770000}"/>
    <cellStyle name="Normal 3 3 8 5 6" xfId="30500" xr:uid="{00000000-0005-0000-0000-000078770000}"/>
    <cellStyle name="Normal 3 3 8 6" xfId="30501" xr:uid="{00000000-0005-0000-0000-000079770000}"/>
    <cellStyle name="Normal 3 3 8 6 2" xfId="30502" xr:uid="{00000000-0005-0000-0000-00007A770000}"/>
    <cellStyle name="Normal 3 3 8 6 2 2" xfId="30503" xr:uid="{00000000-0005-0000-0000-00007B770000}"/>
    <cellStyle name="Normal 3 3 8 6 3" xfId="30504" xr:uid="{00000000-0005-0000-0000-00007C770000}"/>
    <cellStyle name="Normal 3 3 8 7" xfId="30505" xr:uid="{00000000-0005-0000-0000-00007D770000}"/>
    <cellStyle name="Normal 3 3 8 7 2" xfId="30506" xr:uid="{00000000-0005-0000-0000-00007E770000}"/>
    <cellStyle name="Normal 3 3 8 7 3" xfId="30507" xr:uid="{00000000-0005-0000-0000-00007F770000}"/>
    <cellStyle name="Normal 3 3 8 8" xfId="30508" xr:uid="{00000000-0005-0000-0000-000080770000}"/>
    <cellStyle name="Normal 3 3 8 8 2" xfId="30509" xr:uid="{00000000-0005-0000-0000-000081770000}"/>
    <cellStyle name="Normal 3 3 8 9" xfId="30510" xr:uid="{00000000-0005-0000-0000-000082770000}"/>
    <cellStyle name="Normal 3 3 9" xfId="30511" xr:uid="{00000000-0005-0000-0000-000083770000}"/>
    <cellStyle name="Normal 3 3 9 2" xfId="30512" xr:uid="{00000000-0005-0000-0000-000084770000}"/>
    <cellStyle name="Normal 3 3 9 2 2" xfId="30513" xr:uid="{00000000-0005-0000-0000-000085770000}"/>
    <cellStyle name="Normal 3 3 9 2 2 2" xfId="30514" xr:uid="{00000000-0005-0000-0000-000086770000}"/>
    <cellStyle name="Normal 3 3 9 2 2 3" xfId="30515" xr:uid="{00000000-0005-0000-0000-000087770000}"/>
    <cellStyle name="Normal 3 3 9 2 2 4" xfId="30516" xr:uid="{00000000-0005-0000-0000-000088770000}"/>
    <cellStyle name="Normal 3 3 9 2 3" xfId="30517" xr:uid="{00000000-0005-0000-0000-000089770000}"/>
    <cellStyle name="Normal 3 3 9 2 3 2" xfId="30518" xr:uid="{00000000-0005-0000-0000-00008A770000}"/>
    <cellStyle name="Normal 3 3 9 2 4" xfId="30519" xr:uid="{00000000-0005-0000-0000-00008B770000}"/>
    <cellStyle name="Normal 3 3 9 2 4 2" xfId="30520" xr:uid="{00000000-0005-0000-0000-00008C770000}"/>
    <cellStyle name="Normal 3 3 9 2 5" xfId="30521" xr:uid="{00000000-0005-0000-0000-00008D770000}"/>
    <cellStyle name="Normal 3 3 9 2 6" xfId="30522" xr:uid="{00000000-0005-0000-0000-00008E770000}"/>
    <cellStyle name="Normal 3 3 9 3" xfId="30523" xr:uid="{00000000-0005-0000-0000-00008F770000}"/>
    <cellStyle name="Normal 3 3 9 3 2" xfId="30524" xr:uid="{00000000-0005-0000-0000-000090770000}"/>
    <cellStyle name="Normal 3 3 9 3 2 2" xfId="30525" xr:uid="{00000000-0005-0000-0000-000091770000}"/>
    <cellStyle name="Normal 3 3 9 3 2 3" xfId="30526" xr:uid="{00000000-0005-0000-0000-000092770000}"/>
    <cellStyle name="Normal 3 3 9 3 3" xfId="30527" xr:uid="{00000000-0005-0000-0000-000093770000}"/>
    <cellStyle name="Normal 3 3 9 3 3 2" xfId="30528" xr:uid="{00000000-0005-0000-0000-000094770000}"/>
    <cellStyle name="Normal 3 3 9 3 4" xfId="30529" xr:uid="{00000000-0005-0000-0000-000095770000}"/>
    <cellStyle name="Normal 3 3 9 3 5" xfId="30530" xr:uid="{00000000-0005-0000-0000-000096770000}"/>
    <cellStyle name="Normal 3 3 9 4" xfId="30531" xr:uid="{00000000-0005-0000-0000-000097770000}"/>
    <cellStyle name="Normal 3 3 9 4 2" xfId="30532" xr:uid="{00000000-0005-0000-0000-000098770000}"/>
    <cellStyle name="Normal 3 3 9 4 2 2" xfId="30533" xr:uid="{00000000-0005-0000-0000-000099770000}"/>
    <cellStyle name="Normal 3 3 9 4 3" xfId="30534" xr:uid="{00000000-0005-0000-0000-00009A770000}"/>
    <cellStyle name="Normal 3 3 9 4 4" xfId="30535" xr:uid="{00000000-0005-0000-0000-00009B770000}"/>
    <cellStyle name="Normal 3 3 9 5" xfId="30536" xr:uid="{00000000-0005-0000-0000-00009C770000}"/>
    <cellStyle name="Normal 3 3 9 5 2" xfId="30537" xr:uid="{00000000-0005-0000-0000-00009D770000}"/>
    <cellStyle name="Normal 3 3 9 5 3" xfId="30538" xr:uid="{00000000-0005-0000-0000-00009E770000}"/>
    <cellStyle name="Normal 3 3 9 6" xfId="30539" xr:uid="{00000000-0005-0000-0000-00009F770000}"/>
    <cellStyle name="Normal 3 3 9 6 2" xfId="30540" xr:uid="{00000000-0005-0000-0000-0000A0770000}"/>
    <cellStyle name="Normal 3 3 9 6 3" xfId="30541" xr:uid="{00000000-0005-0000-0000-0000A1770000}"/>
    <cellStyle name="Normal 3 3 9 7" xfId="30542" xr:uid="{00000000-0005-0000-0000-0000A2770000}"/>
    <cellStyle name="Normal 3 3 9 8" xfId="30543" xr:uid="{00000000-0005-0000-0000-0000A3770000}"/>
    <cellStyle name="Normal 3 4" xfId="30544" xr:uid="{00000000-0005-0000-0000-0000A4770000}"/>
    <cellStyle name="Normal 3 4 10" xfId="30545" xr:uid="{00000000-0005-0000-0000-0000A5770000}"/>
    <cellStyle name="Normal 3 4 10 2" xfId="30546" xr:uid="{00000000-0005-0000-0000-0000A6770000}"/>
    <cellStyle name="Normal 3 4 10 2 2" xfId="30547" xr:uid="{00000000-0005-0000-0000-0000A7770000}"/>
    <cellStyle name="Normal 3 4 10 3" xfId="30548" xr:uid="{00000000-0005-0000-0000-0000A8770000}"/>
    <cellStyle name="Normal 3 4 10 3 2" xfId="30549" xr:uid="{00000000-0005-0000-0000-0000A9770000}"/>
    <cellStyle name="Normal 3 4 10 4" xfId="30550" xr:uid="{00000000-0005-0000-0000-0000AA770000}"/>
    <cellStyle name="Normal 3 4 11" xfId="30551" xr:uid="{00000000-0005-0000-0000-0000AB770000}"/>
    <cellStyle name="Normal 3 4 11 2" xfId="30552" xr:uid="{00000000-0005-0000-0000-0000AC770000}"/>
    <cellStyle name="Normal 3 4 11 3" xfId="30553" xr:uid="{00000000-0005-0000-0000-0000AD770000}"/>
    <cellStyle name="Normal 3 4 12" xfId="30554" xr:uid="{00000000-0005-0000-0000-0000AE770000}"/>
    <cellStyle name="Normal 3 4 12 2" xfId="30555" xr:uid="{00000000-0005-0000-0000-0000AF770000}"/>
    <cellStyle name="Normal 3 4 13" xfId="30556" xr:uid="{00000000-0005-0000-0000-0000B0770000}"/>
    <cellStyle name="Normal 3 4 13 2" xfId="30557" xr:uid="{00000000-0005-0000-0000-0000B1770000}"/>
    <cellStyle name="Normal 3 4 14" xfId="30558" xr:uid="{00000000-0005-0000-0000-0000B2770000}"/>
    <cellStyle name="Normal 3 4 15" xfId="30559" xr:uid="{00000000-0005-0000-0000-0000B3770000}"/>
    <cellStyle name="Normal 3 4 2" xfId="30560" xr:uid="{00000000-0005-0000-0000-0000B4770000}"/>
    <cellStyle name="Normal 3 4 2 10" xfId="30561" xr:uid="{00000000-0005-0000-0000-0000B5770000}"/>
    <cellStyle name="Normal 3 4 2 10 2" xfId="30562" xr:uid="{00000000-0005-0000-0000-0000B6770000}"/>
    <cellStyle name="Normal 3 4 2 11" xfId="30563" xr:uid="{00000000-0005-0000-0000-0000B7770000}"/>
    <cellStyle name="Normal 3 4 2 11 2" xfId="30564" xr:uid="{00000000-0005-0000-0000-0000B8770000}"/>
    <cellStyle name="Normal 3 4 2 12" xfId="30565" xr:uid="{00000000-0005-0000-0000-0000B9770000}"/>
    <cellStyle name="Normal 3 4 2 13" xfId="30566" xr:uid="{00000000-0005-0000-0000-0000BA770000}"/>
    <cellStyle name="Normal 3 4 2 2" xfId="30567" xr:uid="{00000000-0005-0000-0000-0000BB770000}"/>
    <cellStyle name="Normal 3 4 2 2 10" xfId="30568" xr:uid="{00000000-0005-0000-0000-0000BC770000}"/>
    <cellStyle name="Normal 3 4 2 2 2" xfId="30569" xr:uid="{00000000-0005-0000-0000-0000BD770000}"/>
    <cellStyle name="Normal 3 4 2 2 2 2" xfId="30570" xr:uid="{00000000-0005-0000-0000-0000BE770000}"/>
    <cellStyle name="Normal 3 4 2 2 2 2 2" xfId="30571" xr:uid="{00000000-0005-0000-0000-0000BF770000}"/>
    <cellStyle name="Normal 3 4 2 2 2 2 2 2" xfId="30572" xr:uid="{00000000-0005-0000-0000-0000C0770000}"/>
    <cellStyle name="Normal 3 4 2 2 2 2 2 3" xfId="30573" xr:uid="{00000000-0005-0000-0000-0000C1770000}"/>
    <cellStyle name="Normal 3 4 2 2 2 2 3" xfId="30574" xr:uid="{00000000-0005-0000-0000-0000C2770000}"/>
    <cellStyle name="Normal 3 4 2 2 2 2 3 2" xfId="30575" xr:uid="{00000000-0005-0000-0000-0000C3770000}"/>
    <cellStyle name="Normal 3 4 2 2 2 2 4" xfId="30576" xr:uid="{00000000-0005-0000-0000-0000C4770000}"/>
    <cellStyle name="Normal 3 4 2 2 2 2 4 2" xfId="30577" xr:uid="{00000000-0005-0000-0000-0000C5770000}"/>
    <cellStyle name="Normal 3 4 2 2 2 2 5" xfId="30578" xr:uid="{00000000-0005-0000-0000-0000C6770000}"/>
    <cellStyle name="Normal 3 4 2 2 2 3" xfId="30579" xr:uid="{00000000-0005-0000-0000-0000C7770000}"/>
    <cellStyle name="Normal 3 4 2 2 2 3 2" xfId="30580" xr:uid="{00000000-0005-0000-0000-0000C8770000}"/>
    <cellStyle name="Normal 3 4 2 2 2 3 2 2" xfId="30581" xr:uid="{00000000-0005-0000-0000-0000C9770000}"/>
    <cellStyle name="Normal 3 4 2 2 2 3 3" xfId="30582" xr:uid="{00000000-0005-0000-0000-0000CA770000}"/>
    <cellStyle name="Normal 3 4 2 2 2 3 3 2" xfId="30583" xr:uid="{00000000-0005-0000-0000-0000CB770000}"/>
    <cellStyle name="Normal 3 4 2 2 2 3 4" xfId="30584" xr:uid="{00000000-0005-0000-0000-0000CC770000}"/>
    <cellStyle name="Normal 3 4 2 2 2 4" xfId="30585" xr:uid="{00000000-0005-0000-0000-0000CD770000}"/>
    <cellStyle name="Normal 3 4 2 2 2 4 2" xfId="30586" xr:uid="{00000000-0005-0000-0000-0000CE770000}"/>
    <cellStyle name="Normal 3 4 2 2 2 4 3" xfId="30587" xr:uid="{00000000-0005-0000-0000-0000CF770000}"/>
    <cellStyle name="Normal 3 4 2 2 2 5" xfId="30588" xr:uid="{00000000-0005-0000-0000-0000D0770000}"/>
    <cellStyle name="Normal 3 4 2 2 2 5 2" xfId="30589" xr:uid="{00000000-0005-0000-0000-0000D1770000}"/>
    <cellStyle name="Normal 3 4 2 2 2 6" xfId="30590" xr:uid="{00000000-0005-0000-0000-0000D2770000}"/>
    <cellStyle name="Normal 3 4 2 2 2 6 2" xfId="30591" xr:uid="{00000000-0005-0000-0000-0000D3770000}"/>
    <cellStyle name="Normal 3 4 2 2 2 7" xfId="30592" xr:uid="{00000000-0005-0000-0000-0000D4770000}"/>
    <cellStyle name="Normal 3 4 2 2 3" xfId="30593" xr:uid="{00000000-0005-0000-0000-0000D5770000}"/>
    <cellStyle name="Normal 3 4 2 2 3 2" xfId="30594" xr:uid="{00000000-0005-0000-0000-0000D6770000}"/>
    <cellStyle name="Normal 3 4 2 2 3 2 2" xfId="30595" xr:uid="{00000000-0005-0000-0000-0000D7770000}"/>
    <cellStyle name="Normal 3 4 2 2 3 2 2 2" xfId="30596" xr:uid="{00000000-0005-0000-0000-0000D8770000}"/>
    <cellStyle name="Normal 3 4 2 2 3 2 2 3" xfId="30597" xr:uid="{00000000-0005-0000-0000-0000D9770000}"/>
    <cellStyle name="Normal 3 4 2 2 3 2 3" xfId="30598" xr:uid="{00000000-0005-0000-0000-0000DA770000}"/>
    <cellStyle name="Normal 3 4 2 2 3 2 3 2" xfId="30599" xr:uid="{00000000-0005-0000-0000-0000DB770000}"/>
    <cellStyle name="Normal 3 4 2 2 3 2 4" xfId="30600" xr:uid="{00000000-0005-0000-0000-0000DC770000}"/>
    <cellStyle name="Normal 3 4 2 2 3 2 4 2" xfId="30601" xr:uid="{00000000-0005-0000-0000-0000DD770000}"/>
    <cellStyle name="Normal 3 4 2 2 3 2 5" xfId="30602" xr:uid="{00000000-0005-0000-0000-0000DE770000}"/>
    <cellStyle name="Normal 3 4 2 2 3 3" xfId="30603" xr:uid="{00000000-0005-0000-0000-0000DF770000}"/>
    <cellStyle name="Normal 3 4 2 2 3 3 2" xfId="30604" xr:uid="{00000000-0005-0000-0000-0000E0770000}"/>
    <cellStyle name="Normal 3 4 2 2 3 3 2 2" xfId="30605" xr:uid="{00000000-0005-0000-0000-0000E1770000}"/>
    <cellStyle name="Normal 3 4 2 2 3 3 3" xfId="30606" xr:uid="{00000000-0005-0000-0000-0000E2770000}"/>
    <cellStyle name="Normal 3 4 2 2 3 3 3 2" xfId="30607" xr:uid="{00000000-0005-0000-0000-0000E3770000}"/>
    <cellStyle name="Normal 3 4 2 2 3 3 4" xfId="30608" xr:uid="{00000000-0005-0000-0000-0000E4770000}"/>
    <cellStyle name="Normal 3 4 2 2 3 4" xfId="30609" xr:uid="{00000000-0005-0000-0000-0000E5770000}"/>
    <cellStyle name="Normal 3 4 2 2 3 4 2" xfId="30610" xr:uid="{00000000-0005-0000-0000-0000E6770000}"/>
    <cellStyle name="Normal 3 4 2 2 3 4 3" xfId="30611" xr:uid="{00000000-0005-0000-0000-0000E7770000}"/>
    <cellStyle name="Normal 3 4 2 2 3 5" xfId="30612" xr:uid="{00000000-0005-0000-0000-0000E8770000}"/>
    <cellStyle name="Normal 3 4 2 2 3 5 2" xfId="30613" xr:uid="{00000000-0005-0000-0000-0000E9770000}"/>
    <cellStyle name="Normal 3 4 2 2 3 6" xfId="30614" xr:uid="{00000000-0005-0000-0000-0000EA770000}"/>
    <cellStyle name="Normal 3 4 2 2 3 6 2" xfId="30615" xr:uid="{00000000-0005-0000-0000-0000EB770000}"/>
    <cellStyle name="Normal 3 4 2 2 3 7" xfId="30616" xr:uid="{00000000-0005-0000-0000-0000EC770000}"/>
    <cellStyle name="Normal 3 4 2 2 4" xfId="30617" xr:uid="{00000000-0005-0000-0000-0000ED770000}"/>
    <cellStyle name="Normal 3 4 2 2 4 2" xfId="30618" xr:uid="{00000000-0005-0000-0000-0000EE770000}"/>
    <cellStyle name="Normal 3 4 2 2 4 2 2" xfId="30619" xr:uid="{00000000-0005-0000-0000-0000EF770000}"/>
    <cellStyle name="Normal 3 4 2 2 4 2 2 2" xfId="30620" xr:uid="{00000000-0005-0000-0000-0000F0770000}"/>
    <cellStyle name="Normal 3 4 2 2 4 2 3" xfId="30621" xr:uid="{00000000-0005-0000-0000-0000F1770000}"/>
    <cellStyle name="Normal 3 4 2 2 4 2 3 2" xfId="30622" xr:uid="{00000000-0005-0000-0000-0000F2770000}"/>
    <cellStyle name="Normal 3 4 2 2 4 2 4" xfId="30623" xr:uid="{00000000-0005-0000-0000-0000F3770000}"/>
    <cellStyle name="Normal 3 4 2 2 4 3" xfId="30624" xr:uid="{00000000-0005-0000-0000-0000F4770000}"/>
    <cellStyle name="Normal 3 4 2 2 4 3 2" xfId="30625" xr:uid="{00000000-0005-0000-0000-0000F5770000}"/>
    <cellStyle name="Normal 3 4 2 2 4 3 3" xfId="30626" xr:uid="{00000000-0005-0000-0000-0000F6770000}"/>
    <cellStyle name="Normal 3 4 2 2 4 4" xfId="30627" xr:uid="{00000000-0005-0000-0000-0000F7770000}"/>
    <cellStyle name="Normal 3 4 2 2 4 4 2" xfId="30628" xr:uid="{00000000-0005-0000-0000-0000F8770000}"/>
    <cellStyle name="Normal 3 4 2 2 4 5" xfId="30629" xr:uid="{00000000-0005-0000-0000-0000F9770000}"/>
    <cellStyle name="Normal 3 4 2 2 4 5 2" xfId="30630" xr:uid="{00000000-0005-0000-0000-0000FA770000}"/>
    <cellStyle name="Normal 3 4 2 2 4 6" xfId="30631" xr:uid="{00000000-0005-0000-0000-0000FB770000}"/>
    <cellStyle name="Normal 3 4 2 2 5" xfId="30632" xr:uid="{00000000-0005-0000-0000-0000FC770000}"/>
    <cellStyle name="Normal 3 4 2 2 5 2" xfId="30633" xr:uid="{00000000-0005-0000-0000-0000FD770000}"/>
    <cellStyle name="Normal 3 4 2 2 5 2 2" xfId="30634" xr:uid="{00000000-0005-0000-0000-0000FE770000}"/>
    <cellStyle name="Normal 3 4 2 2 5 3" xfId="30635" xr:uid="{00000000-0005-0000-0000-0000FF770000}"/>
    <cellStyle name="Normal 3 4 2 2 5 3 2" xfId="30636" xr:uid="{00000000-0005-0000-0000-000000780000}"/>
    <cellStyle name="Normal 3 4 2 2 5 4" xfId="30637" xr:uid="{00000000-0005-0000-0000-000001780000}"/>
    <cellStyle name="Normal 3 4 2 2 6" xfId="30638" xr:uid="{00000000-0005-0000-0000-000002780000}"/>
    <cellStyle name="Normal 3 4 2 2 6 2" xfId="30639" xr:uid="{00000000-0005-0000-0000-000003780000}"/>
    <cellStyle name="Normal 3 4 2 2 6 2 2" xfId="30640" xr:uid="{00000000-0005-0000-0000-000004780000}"/>
    <cellStyle name="Normal 3 4 2 2 6 3" xfId="30641" xr:uid="{00000000-0005-0000-0000-000005780000}"/>
    <cellStyle name="Normal 3 4 2 2 6 3 2" xfId="30642" xr:uid="{00000000-0005-0000-0000-000006780000}"/>
    <cellStyle name="Normal 3 4 2 2 6 4" xfId="30643" xr:uid="{00000000-0005-0000-0000-000007780000}"/>
    <cellStyle name="Normal 3 4 2 2 7" xfId="30644" xr:uid="{00000000-0005-0000-0000-000008780000}"/>
    <cellStyle name="Normal 3 4 2 2 7 2" xfId="30645" xr:uid="{00000000-0005-0000-0000-000009780000}"/>
    <cellStyle name="Normal 3 4 2 2 7 3" xfId="30646" xr:uid="{00000000-0005-0000-0000-00000A780000}"/>
    <cellStyle name="Normal 3 4 2 2 8" xfId="30647" xr:uid="{00000000-0005-0000-0000-00000B780000}"/>
    <cellStyle name="Normal 3 4 2 2 8 2" xfId="30648" xr:uid="{00000000-0005-0000-0000-00000C780000}"/>
    <cellStyle name="Normal 3 4 2 2 9" xfId="30649" xr:uid="{00000000-0005-0000-0000-00000D780000}"/>
    <cellStyle name="Normal 3 4 2 2 9 2" xfId="30650" xr:uid="{00000000-0005-0000-0000-00000E780000}"/>
    <cellStyle name="Normal 3 4 2 3" xfId="30651" xr:uid="{00000000-0005-0000-0000-00000F780000}"/>
    <cellStyle name="Normal 3 4 2 3 2" xfId="30652" xr:uid="{00000000-0005-0000-0000-000010780000}"/>
    <cellStyle name="Normal 3 4 2 3 2 2" xfId="30653" xr:uid="{00000000-0005-0000-0000-000011780000}"/>
    <cellStyle name="Normal 3 4 2 3 2 2 2" xfId="30654" xr:uid="{00000000-0005-0000-0000-000012780000}"/>
    <cellStyle name="Normal 3 4 2 3 2 2 2 2" xfId="30655" xr:uid="{00000000-0005-0000-0000-000013780000}"/>
    <cellStyle name="Normal 3 4 2 3 2 2 2 3" xfId="30656" xr:uid="{00000000-0005-0000-0000-000014780000}"/>
    <cellStyle name="Normal 3 4 2 3 2 2 3" xfId="30657" xr:uid="{00000000-0005-0000-0000-000015780000}"/>
    <cellStyle name="Normal 3 4 2 3 2 2 3 2" xfId="30658" xr:uid="{00000000-0005-0000-0000-000016780000}"/>
    <cellStyle name="Normal 3 4 2 3 2 2 4" xfId="30659" xr:uid="{00000000-0005-0000-0000-000017780000}"/>
    <cellStyle name="Normal 3 4 2 3 2 2 4 2" xfId="30660" xr:uid="{00000000-0005-0000-0000-000018780000}"/>
    <cellStyle name="Normal 3 4 2 3 2 2 5" xfId="30661" xr:uid="{00000000-0005-0000-0000-000019780000}"/>
    <cellStyle name="Normal 3 4 2 3 2 3" xfId="30662" xr:uid="{00000000-0005-0000-0000-00001A780000}"/>
    <cellStyle name="Normal 3 4 2 3 2 3 2" xfId="30663" xr:uid="{00000000-0005-0000-0000-00001B780000}"/>
    <cellStyle name="Normal 3 4 2 3 2 3 2 2" xfId="30664" xr:uid="{00000000-0005-0000-0000-00001C780000}"/>
    <cellStyle name="Normal 3 4 2 3 2 3 3" xfId="30665" xr:uid="{00000000-0005-0000-0000-00001D780000}"/>
    <cellStyle name="Normal 3 4 2 3 2 3 3 2" xfId="30666" xr:uid="{00000000-0005-0000-0000-00001E780000}"/>
    <cellStyle name="Normal 3 4 2 3 2 3 4" xfId="30667" xr:uid="{00000000-0005-0000-0000-00001F780000}"/>
    <cellStyle name="Normal 3 4 2 3 2 4" xfId="30668" xr:uid="{00000000-0005-0000-0000-000020780000}"/>
    <cellStyle name="Normal 3 4 2 3 2 4 2" xfId="30669" xr:uid="{00000000-0005-0000-0000-000021780000}"/>
    <cellStyle name="Normal 3 4 2 3 2 4 3" xfId="30670" xr:uid="{00000000-0005-0000-0000-000022780000}"/>
    <cellStyle name="Normal 3 4 2 3 2 5" xfId="30671" xr:uid="{00000000-0005-0000-0000-000023780000}"/>
    <cellStyle name="Normal 3 4 2 3 2 5 2" xfId="30672" xr:uid="{00000000-0005-0000-0000-000024780000}"/>
    <cellStyle name="Normal 3 4 2 3 2 6" xfId="30673" xr:uid="{00000000-0005-0000-0000-000025780000}"/>
    <cellStyle name="Normal 3 4 2 3 2 6 2" xfId="30674" xr:uid="{00000000-0005-0000-0000-000026780000}"/>
    <cellStyle name="Normal 3 4 2 3 2 7" xfId="30675" xr:uid="{00000000-0005-0000-0000-000027780000}"/>
    <cellStyle name="Normal 3 4 2 3 3" xfId="30676" xr:uid="{00000000-0005-0000-0000-000028780000}"/>
    <cellStyle name="Normal 3 4 2 3 3 2" xfId="30677" xr:uid="{00000000-0005-0000-0000-000029780000}"/>
    <cellStyle name="Normal 3 4 2 3 3 2 2" xfId="30678" xr:uid="{00000000-0005-0000-0000-00002A780000}"/>
    <cellStyle name="Normal 3 4 2 3 3 2 3" xfId="30679" xr:uid="{00000000-0005-0000-0000-00002B780000}"/>
    <cellStyle name="Normal 3 4 2 3 3 3" xfId="30680" xr:uid="{00000000-0005-0000-0000-00002C780000}"/>
    <cellStyle name="Normal 3 4 2 3 3 3 2" xfId="30681" xr:uid="{00000000-0005-0000-0000-00002D780000}"/>
    <cellStyle name="Normal 3 4 2 3 3 4" xfId="30682" xr:uid="{00000000-0005-0000-0000-00002E780000}"/>
    <cellStyle name="Normal 3 4 2 3 3 4 2" xfId="30683" xr:uid="{00000000-0005-0000-0000-00002F780000}"/>
    <cellStyle name="Normal 3 4 2 3 3 5" xfId="30684" xr:uid="{00000000-0005-0000-0000-000030780000}"/>
    <cellStyle name="Normal 3 4 2 3 4" xfId="30685" xr:uid="{00000000-0005-0000-0000-000031780000}"/>
    <cellStyle name="Normal 3 4 2 3 4 2" xfId="30686" xr:uid="{00000000-0005-0000-0000-000032780000}"/>
    <cellStyle name="Normal 3 4 2 3 4 2 2" xfId="30687" xr:uid="{00000000-0005-0000-0000-000033780000}"/>
    <cellStyle name="Normal 3 4 2 3 4 3" xfId="30688" xr:uid="{00000000-0005-0000-0000-000034780000}"/>
    <cellStyle name="Normal 3 4 2 3 4 3 2" xfId="30689" xr:uid="{00000000-0005-0000-0000-000035780000}"/>
    <cellStyle name="Normal 3 4 2 3 4 4" xfId="30690" xr:uid="{00000000-0005-0000-0000-000036780000}"/>
    <cellStyle name="Normal 3 4 2 3 5" xfId="30691" xr:uid="{00000000-0005-0000-0000-000037780000}"/>
    <cellStyle name="Normal 3 4 2 3 5 2" xfId="30692" xr:uid="{00000000-0005-0000-0000-000038780000}"/>
    <cellStyle name="Normal 3 4 2 3 5 3" xfId="30693" xr:uid="{00000000-0005-0000-0000-000039780000}"/>
    <cellStyle name="Normal 3 4 2 3 6" xfId="30694" xr:uid="{00000000-0005-0000-0000-00003A780000}"/>
    <cellStyle name="Normal 3 4 2 3 6 2" xfId="30695" xr:uid="{00000000-0005-0000-0000-00003B780000}"/>
    <cellStyle name="Normal 3 4 2 3 7" xfId="30696" xr:uid="{00000000-0005-0000-0000-00003C780000}"/>
    <cellStyle name="Normal 3 4 2 3 7 2" xfId="30697" xr:uid="{00000000-0005-0000-0000-00003D780000}"/>
    <cellStyle name="Normal 3 4 2 3 8" xfId="30698" xr:uid="{00000000-0005-0000-0000-00003E780000}"/>
    <cellStyle name="Normal 3 4 2 4" xfId="30699" xr:uid="{00000000-0005-0000-0000-00003F780000}"/>
    <cellStyle name="Normal 3 4 2 4 2" xfId="30700" xr:uid="{00000000-0005-0000-0000-000040780000}"/>
    <cellStyle name="Normal 3 4 2 4 2 2" xfId="30701" xr:uid="{00000000-0005-0000-0000-000041780000}"/>
    <cellStyle name="Normal 3 4 2 4 2 2 2" xfId="30702" xr:uid="{00000000-0005-0000-0000-000042780000}"/>
    <cellStyle name="Normal 3 4 2 4 2 2 3" xfId="30703" xr:uid="{00000000-0005-0000-0000-000043780000}"/>
    <cellStyle name="Normal 3 4 2 4 2 3" xfId="30704" xr:uid="{00000000-0005-0000-0000-000044780000}"/>
    <cellStyle name="Normal 3 4 2 4 2 3 2" xfId="30705" xr:uid="{00000000-0005-0000-0000-000045780000}"/>
    <cellStyle name="Normal 3 4 2 4 2 4" xfId="30706" xr:uid="{00000000-0005-0000-0000-000046780000}"/>
    <cellStyle name="Normal 3 4 2 4 2 4 2" xfId="30707" xr:uid="{00000000-0005-0000-0000-000047780000}"/>
    <cellStyle name="Normal 3 4 2 4 2 5" xfId="30708" xr:uid="{00000000-0005-0000-0000-000048780000}"/>
    <cellStyle name="Normal 3 4 2 4 3" xfId="30709" xr:uid="{00000000-0005-0000-0000-000049780000}"/>
    <cellStyle name="Normal 3 4 2 4 3 2" xfId="30710" xr:uid="{00000000-0005-0000-0000-00004A780000}"/>
    <cellStyle name="Normal 3 4 2 4 3 2 2" xfId="30711" xr:uid="{00000000-0005-0000-0000-00004B780000}"/>
    <cellStyle name="Normal 3 4 2 4 3 3" xfId="30712" xr:uid="{00000000-0005-0000-0000-00004C780000}"/>
    <cellStyle name="Normal 3 4 2 4 3 3 2" xfId="30713" xr:uid="{00000000-0005-0000-0000-00004D780000}"/>
    <cellStyle name="Normal 3 4 2 4 3 4" xfId="30714" xr:uid="{00000000-0005-0000-0000-00004E780000}"/>
    <cellStyle name="Normal 3 4 2 4 4" xfId="30715" xr:uid="{00000000-0005-0000-0000-00004F780000}"/>
    <cellStyle name="Normal 3 4 2 4 4 2" xfId="30716" xr:uid="{00000000-0005-0000-0000-000050780000}"/>
    <cellStyle name="Normal 3 4 2 4 4 3" xfId="30717" xr:uid="{00000000-0005-0000-0000-000051780000}"/>
    <cellStyle name="Normal 3 4 2 4 5" xfId="30718" xr:uid="{00000000-0005-0000-0000-000052780000}"/>
    <cellStyle name="Normal 3 4 2 4 5 2" xfId="30719" xr:uid="{00000000-0005-0000-0000-000053780000}"/>
    <cellStyle name="Normal 3 4 2 4 6" xfId="30720" xr:uid="{00000000-0005-0000-0000-000054780000}"/>
    <cellStyle name="Normal 3 4 2 4 6 2" xfId="30721" xr:uid="{00000000-0005-0000-0000-000055780000}"/>
    <cellStyle name="Normal 3 4 2 4 7" xfId="30722" xr:uid="{00000000-0005-0000-0000-000056780000}"/>
    <cellStyle name="Normal 3 4 2 5" xfId="30723" xr:uid="{00000000-0005-0000-0000-000057780000}"/>
    <cellStyle name="Normal 3 4 2 5 2" xfId="30724" xr:uid="{00000000-0005-0000-0000-000058780000}"/>
    <cellStyle name="Normal 3 4 2 5 2 2" xfId="30725" xr:uid="{00000000-0005-0000-0000-000059780000}"/>
    <cellStyle name="Normal 3 4 2 5 2 2 2" xfId="30726" xr:uid="{00000000-0005-0000-0000-00005A780000}"/>
    <cellStyle name="Normal 3 4 2 5 2 2 3" xfId="30727" xr:uid="{00000000-0005-0000-0000-00005B780000}"/>
    <cellStyle name="Normal 3 4 2 5 2 3" xfId="30728" xr:uid="{00000000-0005-0000-0000-00005C780000}"/>
    <cellStyle name="Normal 3 4 2 5 2 3 2" xfId="30729" xr:uid="{00000000-0005-0000-0000-00005D780000}"/>
    <cellStyle name="Normal 3 4 2 5 2 4" xfId="30730" xr:uid="{00000000-0005-0000-0000-00005E780000}"/>
    <cellStyle name="Normal 3 4 2 5 2 4 2" xfId="30731" xr:uid="{00000000-0005-0000-0000-00005F780000}"/>
    <cellStyle name="Normal 3 4 2 5 2 5" xfId="30732" xr:uid="{00000000-0005-0000-0000-000060780000}"/>
    <cellStyle name="Normal 3 4 2 5 3" xfId="30733" xr:uid="{00000000-0005-0000-0000-000061780000}"/>
    <cellStyle name="Normal 3 4 2 5 3 2" xfId="30734" xr:uid="{00000000-0005-0000-0000-000062780000}"/>
    <cellStyle name="Normal 3 4 2 5 3 2 2" xfId="30735" xr:uid="{00000000-0005-0000-0000-000063780000}"/>
    <cellStyle name="Normal 3 4 2 5 3 3" xfId="30736" xr:uid="{00000000-0005-0000-0000-000064780000}"/>
    <cellStyle name="Normal 3 4 2 5 3 3 2" xfId="30737" xr:uid="{00000000-0005-0000-0000-000065780000}"/>
    <cellStyle name="Normal 3 4 2 5 3 4" xfId="30738" xr:uid="{00000000-0005-0000-0000-000066780000}"/>
    <cellStyle name="Normal 3 4 2 5 4" xfId="30739" xr:uid="{00000000-0005-0000-0000-000067780000}"/>
    <cellStyle name="Normal 3 4 2 5 4 2" xfId="30740" xr:uid="{00000000-0005-0000-0000-000068780000}"/>
    <cellStyle name="Normal 3 4 2 5 4 3" xfId="30741" xr:uid="{00000000-0005-0000-0000-000069780000}"/>
    <cellStyle name="Normal 3 4 2 5 5" xfId="30742" xr:uid="{00000000-0005-0000-0000-00006A780000}"/>
    <cellStyle name="Normal 3 4 2 5 5 2" xfId="30743" xr:uid="{00000000-0005-0000-0000-00006B780000}"/>
    <cellStyle name="Normal 3 4 2 5 6" xfId="30744" xr:uid="{00000000-0005-0000-0000-00006C780000}"/>
    <cellStyle name="Normal 3 4 2 5 6 2" xfId="30745" xr:uid="{00000000-0005-0000-0000-00006D780000}"/>
    <cellStyle name="Normal 3 4 2 5 7" xfId="30746" xr:uid="{00000000-0005-0000-0000-00006E780000}"/>
    <cellStyle name="Normal 3 4 2 6" xfId="30747" xr:uid="{00000000-0005-0000-0000-00006F780000}"/>
    <cellStyle name="Normal 3 4 2 6 2" xfId="30748" xr:uid="{00000000-0005-0000-0000-000070780000}"/>
    <cellStyle name="Normal 3 4 2 6 2 2" xfId="30749" xr:uid="{00000000-0005-0000-0000-000071780000}"/>
    <cellStyle name="Normal 3 4 2 6 2 2 2" xfId="30750" xr:uid="{00000000-0005-0000-0000-000072780000}"/>
    <cellStyle name="Normal 3 4 2 6 2 3" xfId="30751" xr:uid="{00000000-0005-0000-0000-000073780000}"/>
    <cellStyle name="Normal 3 4 2 6 2 3 2" xfId="30752" xr:uid="{00000000-0005-0000-0000-000074780000}"/>
    <cellStyle name="Normal 3 4 2 6 2 4" xfId="30753" xr:uid="{00000000-0005-0000-0000-000075780000}"/>
    <cellStyle name="Normal 3 4 2 6 3" xfId="30754" xr:uid="{00000000-0005-0000-0000-000076780000}"/>
    <cellStyle name="Normal 3 4 2 6 3 2" xfId="30755" xr:uid="{00000000-0005-0000-0000-000077780000}"/>
    <cellStyle name="Normal 3 4 2 6 3 3" xfId="30756" xr:uid="{00000000-0005-0000-0000-000078780000}"/>
    <cellStyle name="Normal 3 4 2 6 4" xfId="30757" xr:uid="{00000000-0005-0000-0000-000079780000}"/>
    <cellStyle name="Normal 3 4 2 6 4 2" xfId="30758" xr:uid="{00000000-0005-0000-0000-00007A780000}"/>
    <cellStyle name="Normal 3 4 2 6 5" xfId="30759" xr:uid="{00000000-0005-0000-0000-00007B780000}"/>
    <cellStyle name="Normal 3 4 2 6 5 2" xfId="30760" xr:uid="{00000000-0005-0000-0000-00007C780000}"/>
    <cellStyle name="Normal 3 4 2 6 6" xfId="30761" xr:uid="{00000000-0005-0000-0000-00007D780000}"/>
    <cellStyle name="Normal 3 4 2 7" xfId="30762" xr:uid="{00000000-0005-0000-0000-00007E780000}"/>
    <cellStyle name="Normal 3 4 2 7 2" xfId="30763" xr:uid="{00000000-0005-0000-0000-00007F780000}"/>
    <cellStyle name="Normal 3 4 2 7 2 2" xfId="30764" xr:uid="{00000000-0005-0000-0000-000080780000}"/>
    <cellStyle name="Normal 3 4 2 7 3" xfId="30765" xr:uid="{00000000-0005-0000-0000-000081780000}"/>
    <cellStyle name="Normal 3 4 2 7 3 2" xfId="30766" xr:uid="{00000000-0005-0000-0000-000082780000}"/>
    <cellStyle name="Normal 3 4 2 7 4" xfId="30767" xr:uid="{00000000-0005-0000-0000-000083780000}"/>
    <cellStyle name="Normal 3 4 2 8" xfId="30768" xr:uid="{00000000-0005-0000-0000-000084780000}"/>
    <cellStyle name="Normal 3 4 2 8 2" xfId="30769" xr:uid="{00000000-0005-0000-0000-000085780000}"/>
    <cellStyle name="Normal 3 4 2 8 2 2" xfId="30770" xr:uid="{00000000-0005-0000-0000-000086780000}"/>
    <cellStyle name="Normal 3 4 2 8 3" xfId="30771" xr:uid="{00000000-0005-0000-0000-000087780000}"/>
    <cellStyle name="Normal 3 4 2 8 3 2" xfId="30772" xr:uid="{00000000-0005-0000-0000-000088780000}"/>
    <cellStyle name="Normal 3 4 2 8 4" xfId="30773" xr:uid="{00000000-0005-0000-0000-000089780000}"/>
    <cellStyle name="Normal 3 4 2 9" xfId="30774" xr:uid="{00000000-0005-0000-0000-00008A780000}"/>
    <cellStyle name="Normal 3 4 2 9 2" xfId="30775" xr:uid="{00000000-0005-0000-0000-00008B780000}"/>
    <cellStyle name="Normal 3 4 2 9 3" xfId="30776" xr:uid="{00000000-0005-0000-0000-00008C780000}"/>
    <cellStyle name="Normal 3 4 3" xfId="30777" xr:uid="{00000000-0005-0000-0000-00008D780000}"/>
    <cellStyle name="Normal 3 4 3 10" xfId="30778" xr:uid="{00000000-0005-0000-0000-00008E780000}"/>
    <cellStyle name="Normal 3 4 3 10 2" xfId="30779" xr:uid="{00000000-0005-0000-0000-00008F780000}"/>
    <cellStyle name="Normal 3 4 3 11" xfId="30780" xr:uid="{00000000-0005-0000-0000-000090780000}"/>
    <cellStyle name="Normal 3 4 3 2" xfId="30781" xr:uid="{00000000-0005-0000-0000-000091780000}"/>
    <cellStyle name="Normal 3 4 3 2 2" xfId="30782" xr:uid="{00000000-0005-0000-0000-000092780000}"/>
    <cellStyle name="Normal 3 4 3 2 2 2" xfId="30783" xr:uid="{00000000-0005-0000-0000-000093780000}"/>
    <cellStyle name="Normal 3 4 3 2 2 2 2" xfId="30784" xr:uid="{00000000-0005-0000-0000-000094780000}"/>
    <cellStyle name="Normal 3 4 3 2 2 2 2 2" xfId="30785" xr:uid="{00000000-0005-0000-0000-000095780000}"/>
    <cellStyle name="Normal 3 4 3 2 2 2 2 3" xfId="30786" xr:uid="{00000000-0005-0000-0000-000096780000}"/>
    <cellStyle name="Normal 3 4 3 2 2 2 3" xfId="30787" xr:uid="{00000000-0005-0000-0000-000097780000}"/>
    <cellStyle name="Normal 3 4 3 2 2 2 3 2" xfId="30788" xr:uid="{00000000-0005-0000-0000-000098780000}"/>
    <cellStyle name="Normal 3 4 3 2 2 2 4" xfId="30789" xr:uid="{00000000-0005-0000-0000-000099780000}"/>
    <cellStyle name="Normal 3 4 3 2 2 2 4 2" xfId="30790" xr:uid="{00000000-0005-0000-0000-00009A780000}"/>
    <cellStyle name="Normal 3 4 3 2 2 2 5" xfId="30791" xr:uid="{00000000-0005-0000-0000-00009B780000}"/>
    <cellStyle name="Normal 3 4 3 2 2 3" xfId="30792" xr:uid="{00000000-0005-0000-0000-00009C780000}"/>
    <cellStyle name="Normal 3 4 3 2 2 3 2" xfId="30793" xr:uid="{00000000-0005-0000-0000-00009D780000}"/>
    <cellStyle name="Normal 3 4 3 2 2 3 2 2" xfId="30794" xr:uid="{00000000-0005-0000-0000-00009E780000}"/>
    <cellStyle name="Normal 3 4 3 2 2 3 3" xfId="30795" xr:uid="{00000000-0005-0000-0000-00009F780000}"/>
    <cellStyle name="Normal 3 4 3 2 2 3 3 2" xfId="30796" xr:uid="{00000000-0005-0000-0000-0000A0780000}"/>
    <cellStyle name="Normal 3 4 3 2 2 3 4" xfId="30797" xr:uid="{00000000-0005-0000-0000-0000A1780000}"/>
    <cellStyle name="Normal 3 4 3 2 2 4" xfId="30798" xr:uid="{00000000-0005-0000-0000-0000A2780000}"/>
    <cellStyle name="Normal 3 4 3 2 2 4 2" xfId="30799" xr:uid="{00000000-0005-0000-0000-0000A3780000}"/>
    <cellStyle name="Normal 3 4 3 2 2 4 3" xfId="30800" xr:uid="{00000000-0005-0000-0000-0000A4780000}"/>
    <cellStyle name="Normal 3 4 3 2 2 5" xfId="30801" xr:uid="{00000000-0005-0000-0000-0000A5780000}"/>
    <cellStyle name="Normal 3 4 3 2 2 5 2" xfId="30802" xr:uid="{00000000-0005-0000-0000-0000A6780000}"/>
    <cellStyle name="Normal 3 4 3 2 2 6" xfId="30803" xr:uid="{00000000-0005-0000-0000-0000A7780000}"/>
    <cellStyle name="Normal 3 4 3 2 2 6 2" xfId="30804" xr:uid="{00000000-0005-0000-0000-0000A8780000}"/>
    <cellStyle name="Normal 3 4 3 2 2 7" xfId="30805" xr:uid="{00000000-0005-0000-0000-0000A9780000}"/>
    <cellStyle name="Normal 3 4 3 2 3" xfId="30806" xr:uid="{00000000-0005-0000-0000-0000AA780000}"/>
    <cellStyle name="Normal 3 4 3 2 3 2" xfId="30807" xr:uid="{00000000-0005-0000-0000-0000AB780000}"/>
    <cellStyle name="Normal 3 4 3 2 3 2 2" xfId="30808" xr:uid="{00000000-0005-0000-0000-0000AC780000}"/>
    <cellStyle name="Normal 3 4 3 2 3 2 3" xfId="30809" xr:uid="{00000000-0005-0000-0000-0000AD780000}"/>
    <cellStyle name="Normal 3 4 3 2 3 3" xfId="30810" xr:uid="{00000000-0005-0000-0000-0000AE780000}"/>
    <cellStyle name="Normal 3 4 3 2 3 3 2" xfId="30811" xr:uid="{00000000-0005-0000-0000-0000AF780000}"/>
    <cellStyle name="Normal 3 4 3 2 3 4" xfId="30812" xr:uid="{00000000-0005-0000-0000-0000B0780000}"/>
    <cellStyle name="Normal 3 4 3 2 3 4 2" xfId="30813" xr:uid="{00000000-0005-0000-0000-0000B1780000}"/>
    <cellStyle name="Normal 3 4 3 2 3 5" xfId="30814" xr:uid="{00000000-0005-0000-0000-0000B2780000}"/>
    <cellStyle name="Normal 3 4 3 2 4" xfId="30815" xr:uid="{00000000-0005-0000-0000-0000B3780000}"/>
    <cellStyle name="Normal 3 4 3 2 4 2" xfId="30816" xr:uid="{00000000-0005-0000-0000-0000B4780000}"/>
    <cellStyle name="Normal 3 4 3 2 4 2 2" xfId="30817" xr:uid="{00000000-0005-0000-0000-0000B5780000}"/>
    <cellStyle name="Normal 3 4 3 2 4 3" xfId="30818" xr:uid="{00000000-0005-0000-0000-0000B6780000}"/>
    <cellStyle name="Normal 3 4 3 2 4 3 2" xfId="30819" xr:uid="{00000000-0005-0000-0000-0000B7780000}"/>
    <cellStyle name="Normal 3 4 3 2 4 4" xfId="30820" xr:uid="{00000000-0005-0000-0000-0000B8780000}"/>
    <cellStyle name="Normal 3 4 3 2 5" xfId="30821" xr:uid="{00000000-0005-0000-0000-0000B9780000}"/>
    <cellStyle name="Normal 3 4 3 2 5 2" xfId="30822" xr:uid="{00000000-0005-0000-0000-0000BA780000}"/>
    <cellStyle name="Normal 3 4 3 2 5 3" xfId="30823" xr:uid="{00000000-0005-0000-0000-0000BB780000}"/>
    <cellStyle name="Normal 3 4 3 2 6" xfId="30824" xr:uid="{00000000-0005-0000-0000-0000BC780000}"/>
    <cellStyle name="Normal 3 4 3 2 6 2" xfId="30825" xr:uid="{00000000-0005-0000-0000-0000BD780000}"/>
    <cellStyle name="Normal 3 4 3 2 7" xfId="30826" xr:uid="{00000000-0005-0000-0000-0000BE780000}"/>
    <cellStyle name="Normal 3 4 3 2 7 2" xfId="30827" xr:uid="{00000000-0005-0000-0000-0000BF780000}"/>
    <cellStyle name="Normal 3 4 3 2 8" xfId="30828" xr:uid="{00000000-0005-0000-0000-0000C0780000}"/>
    <cellStyle name="Normal 3 4 3 3" xfId="30829" xr:uid="{00000000-0005-0000-0000-0000C1780000}"/>
    <cellStyle name="Normal 3 4 3 3 2" xfId="30830" xr:uid="{00000000-0005-0000-0000-0000C2780000}"/>
    <cellStyle name="Normal 3 4 3 3 2 2" xfId="30831" xr:uid="{00000000-0005-0000-0000-0000C3780000}"/>
    <cellStyle name="Normal 3 4 3 3 2 2 2" xfId="30832" xr:uid="{00000000-0005-0000-0000-0000C4780000}"/>
    <cellStyle name="Normal 3 4 3 3 2 2 3" xfId="30833" xr:uid="{00000000-0005-0000-0000-0000C5780000}"/>
    <cellStyle name="Normal 3 4 3 3 2 3" xfId="30834" xr:uid="{00000000-0005-0000-0000-0000C6780000}"/>
    <cellStyle name="Normal 3 4 3 3 2 3 2" xfId="30835" xr:uid="{00000000-0005-0000-0000-0000C7780000}"/>
    <cellStyle name="Normal 3 4 3 3 2 4" xfId="30836" xr:uid="{00000000-0005-0000-0000-0000C8780000}"/>
    <cellStyle name="Normal 3 4 3 3 2 4 2" xfId="30837" xr:uid="{00000000-0005-0000-0000-0000C9780000}"/>
    <cellStyle name="Normal 3 4 3 3 2 5" xfId="30838" xr:uid="{00000000-0005-0000-0000-0000CA780000}"/>
    <cellStyle name="Normal 3 4 3 3 3" xfId="30839" xr:uid="{00000000-0005-0000-0000-0000CB780000}"/>
    <cellStyle name="Normal 3 4 3 3 3 2" xfId="30840" xr:uid="{00000000-0005-0000-0000-0000CC780000}"/>
    <cellStyle name="Normal 3 4 3 3 3 2 2" xfId="30841" xr:uid="{00000000-0005-0000-0000-0000CD780000}"/>
    <cellStyle name="Normal 3 4 3 3 3 3" xfId="30842" xr:uid="{00000000-0005-0000-0000-0000CE780000}"/>
    <cellStyle name="Normal 3 4 3 3 3 3 2" xfId="30843" xr:uid="{00000000-0005-0000-0000-0000CF780000}"/>
    <cellStyle name="Normal 3 4 3 3 3 4" xfId="30844" xr:uid="{00000000-0005-0000-0000-0000D0780000}"/>
    <cellStyle name="Normal 3 4 3 3 4" xfId="30845" xr:uid="{00000000-0005-0000-0000-0000D1780000}"/>
    <cellStyle name="Normal 3 4 3 3 4 2" xfId="30846" xr:uid="{00000000-0005-0000-0000-0000D2780000}"/>
    <cellStyle name="Normal 3 4 3 3 4 3" xfId="30847" xr:uid="{00000000-0005-0000-0000-0000D3780000}"/>
    <cellStyle name="Normal 3 4 3 3 5" xfId="30848" xr:uid="{00000000-0005-0000-0000-0000D4780000}"/>
    <cellStyle name="Normal 3 4 3 3 5 2" xfId="30849" xr:uid="{00000000-0005-0000-0000-0000D5780000}"/>
    <cellStyle name="Normal 3 4 3 3 6" xfId="30850" xr:uid="{00000000-0005-0000-0000-0000D6780000}"/>
    <cellStyle name="Normal 3 4 3 3 6 2" xfId="30851" xr:uid="{00000000-0005-0000-0000-0000D7780000}"/>
    <cellStyle name="Normal 3 4 3 3 7" xfId="30852" xr:uid="{00000000-0005-0000-0000-0000D8780000}"/>
    <cellStyle name="Normal 3 4 3 4" xfId="30853" xr:uid="{00000000-0005-0000-0000-0000D9780000}"/>
    <cellStyle name="Normal 3 4 3 4 2" xfId="30854" xr:uid="{00000000-0005-0000-0000-0000DA780000}"/>
    <cellStyle name="Normal 3 4 3 4 2 2" xfId="30855" xr:uid="{00000000-0005-0000-0000-0000DB780000}"/>
    <cellStyle name="Normal 3 4 3 4 2 2 2" xfId="30856" xr:uid="{00000000-0005-0000-0000-0000DC780000}"/>
    <cellStyle name="Normal 3 4 3 4 2 2 3" xfId="30857" xr:uid="{00000000-0005-0000-0000-0000DD780000}"/>
    <cellStyle name="Normal 3 4 3 4 2 3" xfId="30858" xr:uid="{00000000-0005-0000-0000-0000DE780000}"/>
    <cellStyle name="Normal 3 4 3 4 2 3 2" xfId="30859" xr:uid="{00000000-0005-0000-0000-0000DF780000}"/>
    <cellStyle name="Normal 3 4 3 4 2 4" xfId="30860" xr:uid="{00000000-0005-0000-0000-0000E0780000}"/>
    <cellStyle name="Normal 3 4 3 4 2 4 2" xfId="30861" xr:uid="{00000000-0005-0000-0000-0000E1780000}"/>
    <cellStyle name="Normal 3 4 3 4 2 5" xfId="30862" xr:uid="{00000000-0005-0000-0000-0000E2780000}"/>
    <cellStyle name="Normal 3 4 3 4 3" xfId="30863" xr:uid="{00000000-0005-0000-0000-0000E3780000}"/>
    <cellStyle name="Normal 3 4 3 4 3 2" xfId="30864" xr:uid="{00000000-0005-0000-0000-0000E4780000}"/>
    <cellStyle name="Normal 3 4 3 4 3 2 2" xfId="30865" xr:uid="{00000000-0005-0000-0000-0000E5780000}"/>
    <cellStyle name="Normal 3 4 3 4 3 3" xfId="30866" xr:uid="{00000000-0005-0000-0000-0000E6780000}"/>
    <cellStyle name="Normal 3 4 3 4 3 3 2" xfId="30867" xr:uid="{00000000-0005-0000-0000-0000E7780000}"/>
    <cellStyle name="Normal 3 4 3 4 3 4" xfId="30868" xr:uid="{00000000-0005-0000-0000-0000E8780000}"/>
    <cellStyle name="Normal 3 4 3 4 4" xfId="30869" xr:uid="{00000000-0005-0000-0000-0000E9780000}"/>
    <cellStyle name="Normal 3 4 3 4 4 2" xfId="30870" xr:uid="{00000000-0005-0000-0000-0000EA780000}"/>
    <cellStyle name="Normal 3 4 3 4 4 3" xfId="30871" xr:uid="{00000000-0005-0000-0000-0000EB780000}"/>
    <cellStyle name="Normal 3 4 3 4 5" xfId="30872" xr:uid="{00000000-0005-0000-0000-0000EC780000}"/>
    <cellStyle name="Normal 3 4 3 4 5 2" xfId="30873" xr:uid="{00000000-0005-0000-0000-0000ED780000}"/>
    <cellStyle name="Normal 3 4 3 4 6" xfId="30874" xr:uid="{00000000-0005-0000-0000-0000EE780000}"/>
    <cellStyle name="Normal 3 4 3 4 6 2" xfId="30875" xr:uid="{00000000-0005-0000-0000-0000EF780000}"/>
    <cellStyle name="Normal 3 4 3 4 7" xfId="30876" xr:uid="{00000000-0005-0000-0000-0000F0780000}"/>
    <cellStyle name="Normal 3 4 3 5" xfId="30877" xr:uid="{00000000-0005-0000-0000-0000F1780000}"/>
    <cellStyle name="Normal 3 4 3 5 2" xfId="30878" xr:uid="{00000000-0005-0000-0000-0000F2780000}"/>
    <cellStyle name="Normal 3 4 3 5 2 2" xfId="30879" xr:uid="{00000000-0005-0000-0000-0000F3780000}"/>
    <cellStyle name="Normal 3 4 3 5 2 2 2" xfId="30880" xr:uid="{00000000-0005-0000-0000-0000F4780000}"/>
    <cellStyle name="Normal 3 4 3 5 2 3" xfId="30881" xr:uid="{00000000-0005-0000-0000-0000F5780000}"/>
    <cellStyle name="Normal 3 4 3 5 2 3 2" xfId="30882" xr:uid="{00000000-0005-0000-0000-0000F6780000}"/>
    <cellStyle name="Normal 3 4 3 5 2 4" xfId="30883" xr:uid="{00000000-0005-0000-0000-0000F7780000}"/>
    <cellStyle name="Normal 3 4 3 5 3" xfId="30884" xr:uid="{00000000-0005-0000-0000-0000F8780000}"/>
    <cellStyle name="Normal 3 4 3 5 3 2" xfId="30885" xr:uid="{00000000-0005-0000-0000-0000F9780000}"/>
    <cellStyle name="Normal 3 4 3 5 3 3" xfId="30886" xr:uid="{00000000-0005-0000-0000-0000FA780000}"/>
    <cellStyle name="Normal 3 4 3 5 4" xfId="30887" xr:uid="{00000000-0005-0000-0000-0000FB780000}"/>
    <cellStyle name="Normal 3 4 3 5 4 2" xfId="30888" xr:uid="{00000000-0005-0000-0000-0000FC780000}"/>
    <cellStyle name="Normal 3 4 3 5 5" xfId="30889" xr:uid="{00000000-0005-0000-0000-0000FD780000}"/>
    <cellStyle name="Normal 3 4 3 5 5 2" xfId="30890" xr:uid="{00000000-0005-0000-0000-0000FE780000}"/>
    <cellStyle name="Normal 3 4 3 5 6" xfId="30891" xr:uid="{00000000-0005-0000-0000-0000FF780000}"/>
    <cellStyle name="Normal 3 4 3 6" xfId="30892" xr:uid="{00000000-0005-0000-0000-000000790000}"/>
    <cellStyle name="Normal 3 4 3 6 2" xfId="30893" xr:uid="{00000000-0005-0000-0000-000001790000}"/>
    <cellStyle name="Normal 3 4 3 6 2 2" xfId="30894" xr:uid="{00000000-0005-0000-0000-000002790000}"/>
    <cellStyle name="Normal 3 4 3 6 3" xfId="30895" xr:uid="{00000000-0005-0000-0000-000003790000}"/>
    <cellStyle name="Normal 3 4 3 6 3 2" xfId="30896" xr:uid="{00000000-0005-0000-0000-000004790000}"/>
    <cellStyle name="Normal 3 4 3 6 4" xfId="30897" xr:uid="{00000000-0005-0000-0000-000005790000}"/>
    <cellStyle name="Normal 3 4 3 7" xfId="30898" xr:uid="{00000000-0005-0000-0000-000006790000}"/>
    <cellStyle name="Normal 3 4 3 7 2" xfId="30899" xr:uid="{00000000-0005-0000-0000-000007790000}"/>
    <cellStyle name="Normal 3 4 3 7 2 2" xfId="30900" xr:uid="{00000000-0005-0000-0000-000008790000}"/>
    <cellStyle name="Normal 3 4 3 7 3" xfId="30901" xr:uid="{00000000-0005-0000-0000-000009790000}"/>
    <cellStyle name="Normal 3 4 3 7 3 2" xfId="30902" xr:uid="{00000000-0005-0000-0000-00000A790000}"/>
    <cellStyle name="Normal 3 4 3 7 4" xfId="30903" xr:uid="{00000000-0005-0000-0000-00000B790000}"/>
    <cellStyle name="Normal 3 4 3 8" xfId="30904" xr:uid="{00000000-0005-0000-0000-00000C790000}"/>
    <cellStyle name="Normal 3 4 3 8 2" xfId="30905" xr:uid="{00000000-0005-0000-0000-00000D790000}"/>
    <cellStyle name="Normal 3 4 3 8 3" xfId="30906" xr:uid="{00000000-0005-0000-0000-00000E790000}"/>
    <cellStyle name="Normal 3 4 3 9" xfId="30907" xr:uid="{00000000-0005-0000-0000-00000F790000}"/>
    <cellStyle name="Normal 3 4 3 9 2" xfId="30908" xr:uid="{00000000-0005-0000-0000-000010790000}"/>
    <cellStyle name="Normal 3 4 4" xfId="30909" xr:uid="{00000000-0005-0000-0000-000011790000}"/>
    <cellStyle name="Normal 3 4 4 10" xfId="30910" xr:uid="{00000000-0005-0000-0000-000012790000}"/>
    <cellStyle name="Normal 3 4 4 2" xfId="30911" xr:uid="{00000000-0005-0000-0000-000013790000}"/>
    <cellStyle name="Normal 3 4 4 2 2" xfId="30912" xr:uid="{00000000-0005-0000-0000-000014790000}"/>
    <cellStyle name="Normal 3 4 4 2 2 2" xfId="30913" xr:uid="{00000000-0005-0000-0000-000015790000}"/>
    <cellStyle name="Normal 3 4 4 2 2 2 2" xfId="30914" xr:uid="{00000000-0005-0000-0000-000016790000}"/>
    <cellStyle name="Normal 3 4 4 2 2 2 3" xfId="30915" xr:uid="{00000000-0005-0000-0000-000017790000}"/>
    <cellStyle name="Normal 3 4 4 2 2 3" xfId="30916" xr:uid="{00000000-0005-0000-0000-000018790000}"/>
    <cellStyle name="Normal 3 4 4 2 2 3 2" xfId="30917" xr:uid="{00000000-0005-0000-0000-000019790000}"/>
    <cellStyle name="Normal 3 4 4 2 2 4" xfId="30918" xr:uid="{00000000-0005-0000-0000-00001A790000}"/>
    <cellStyle name="Normal 3 4 4 2 2 4 2" xfId="30919" xr:uid="{00000000-0005-0000-0000-00001B790000}"/>
    <cellStyle name="Normal 3 4 4 2 2 5" xfId="30920" xr:uid="{00000000-0005-0000-0000-00001C790000}"/>
    <cellStyle name="Normal 3 4 4 2 3" xfId="30921" xr:uid="{00000000-0005-0000-0000-00001D790000}"/>
    <cellStyle name="Normal 3 4 4 2 3 2" xfId="30922" xr:uid="{00000000-0005-0000-0000-00001E790000}"/>
    <cellStyle name="Normal 3 4 4 2 3 2 2" xfId="30923" xr:uid="{00000000-0005-0000-0000-00001F790000}"/>
    <cellStyle name="Normal 3 4 4 2 3 3" xfId="30924" xr:uid="{00000000-0005-0000-0000-000020790000}"/>
    <cellStyle name="Normal 3 4 4 2 3 3 2" xfId="30925" xr:uid="{00000000-0005-0000-0000-000021790000}"/>
    <cellStyle name="Normal 3 4 4 2 3 4" xfId="30926" xr:uid="{00000000-0005-0000-0000-000022790000}"/>
    <cellStyle name="Normal 3 4 4 2 4" xfId="30927" xr:uid="{00000000-0005-0000-0000-000023790000}"/>
    <cellStyle name="Normal 3 4 4 2 4 2" xfId="30928" xr:uid="{00000000-0005-0000-0000-000024790000}"/>
    <cellStyle name="Normal 3 4 4 2 4 3" xfId="30929" xr:uid="{00000000-0005-0000-0000-000025790000}"/>
    <cellStyle name="Normal 3 4 4 2 5" xfId="30930" xr:uid="{00000000-0005-0000-0000-000026790000}"/>
    <cellStyle name="Normal 3 4 4 2 5 2" xfId="30931" xr:uid="{00000000-0005-0000-0000-000027790000}"/>
    <cellStyle name="Normal 3 4 4 2 6" xfId="30932" xr:uid="{00000000-0005-0000-0000-000028790000}"/>
    <cellStyle name="Normal 3 4 4 2 6 2" xfId="30933" xr:uid="{00000000-0005-0000-0000-000029790000}"/>
    <cellStyle name="Normal 3 4 4 2 7" xfId="30934" xr:uid="{00000000-0005-0000-0000-00002A790000}"/>
    <cellStyle name="Normal 3 4 4 3" xfId="30935" xr:uid="{00000000-0005-0000-0000-00002B790000}"/>
    <cellStyle name="Normal 3 4 4 3 2" xfId="30936" xr:uid="{00000000-0005-0000-0000-00002C790000}"/>
    <cellStyle name="Normal 3 4 4 3 2 2" xfId="30937" xr:uid="{00000000-0005-0000-0000-00002D790000}"/>
    <cellStyle name="Normal 3 4 4 3 2 2 2" xfId="30938" xr:uid="{00000000-0005-0000-0000-00002E790000}"/>
    <cellStyle name="Normal 3 4 4 3 2 2 3" xfId="30939" xr:uid="{00000000-0005-0000-0000-00002F790000}"/>
    <cellStyle name="Normal 3 4 4 3 2 3" xfId="30940" xr:uid="{00000000-0005-0000-0000-000030790000}"/>
    <cellStyle name="Normal 3 4 4 3 2 3 2" xfId="30941" xr:uid="{00000000-0005-0000-0000-000031790000}"/>
    <cellStyle name="Normal 3 4 4 3 2 4" xfId="30942" xr:uid="{00000000-0005-0000-0000-000032790000}"/>
    <cellStyle name="Normal 3 4 4 3 2 4 2" xfId="30943" xr:uid="{00000000-0005-0000-0000-000033790000}"/>
    <cellStyle name="Normal 3 4 4 3 2 5" xfId="30944" xr:uid="{00000000-0005-0000-0000-000034790000}"/>
    <cellStyle name="Normal 3 4 4 3 3" xfId="30945" xr:uid="{00000000-0005-0000-0000-000035790000}"/>
    <cellStyle name="Normal 3 4 4 3 3 2" xfId="30946" xr:uid="{00000000-0005-0000-0000-000036790000}"/>
    <cellStyle name="Normal 3 4 4 3 3 2 2" xfId="30947" xr:uid="{00000000-0005-0000-0000-000037790000}"/>
    <cellStyle name="Normal 3 4 4 3 3 3" xfId="30948" xr:uid="{00000000-0005-0000-0000-000038790000}"/>
    <cellStyle name="Normal 3 4 4 3 3 3 2" xfId="30949" xr:uid="{00000000-0005-0000-0000-000039790000}"/>
    <cellStyle name="Normal 3 4 4 3 3 4" xfId="30950" xr:uid="{00000000-0005-0000-0000-00003A790000}"/>
    <cellStyle name="Normal 3 4 4 3 4" xfId="30951" xr:uid="{00000000-0005-0000-0000-00003B790000}"/>
    <cellStyle name="Normal 3 4 4 3 4 2" xfId="30952" xr:uid="{00000000-0005-0000-0000-00003C790000}"/>
    <cellStyle name="Normal 3 4 4 3 4 3" xfId="30953" xr:uid="{00000000-0005-0000-0000-00003D790000}"/>
    <cellStyle name="Normal 3 4 4 3 5" xfId="30954" xr:uid="{00000000-0005-0000-0000-00003E790000}"/>
    <cellStyle name="Normal 3 4 4 3 5 2" xfId="30955" xr:uid="{00000000-0005-0000-0000-00003F790000}"/>
    <cellStyle name="Normal 3 4 4 3 6" xfId="30956" xr:uid="{00000000-0005-0000-0000-000040790000}"/>
    <cellStyle name="Normal 3 4 4 3 6 2" xfId="30957" xr:uid="{00000000-0005-0000-0000-000041790000}"/>
    <cellStyle name="Normal 3 4 4 3 7" xfId="30958" xr:uid="{00000000-0005-0000-0000-000042790000}"/>
    <cellStyle name="Normal 3 4 4 4" xfId="30959" xr:uid="{00000000-0005-0000-0000-000043790000}"/>
    <cellStyle name="Normal 3 4 4 4 2" xfId="30960" xr:uid="{00000000-0005-0000-0000-000044790000}"/>
    <cellStyle name="Normal 3 4 4 4 2 2" xfId="30961" xr:uid="{00000000-0005-0000-0000-000045790000}"/>
    <cellStyle name="Normal 3 4 4 4 2 2 2" xfId="30962" xr:uid="{00000000-0005-0000-0000-000046790000}"/>
    <cellStyle name="Normal 3 4 4 4 2 3" xfId="30963" xr:uid="{00000000-0005-0000-0000-000047790000}"/>
    <cellStyle name="Normal 3 4 4 4 2 3 2" xfId="30964" xr:uid="{00000000-0005-0000-0000-000048790000}"/>
    <cellStyle name="Normal 3 4 4 4 2 4" xfId="30965" xr:uid="{00000000-0005-0000-0000-000049790000}"/>
    <cellStyle name="Normal 3 4 4 4 3" xfId="30966" xr:uid="{00000000-0005-0000-0000-00004A790000}"/>
    <cellStyle name="Normal 3 4 4 4 3 2" xfId="30967" xr:uid="{00000000-0005-0000-0000-00004B790000}"/>
    <cellStyle name="Normal 3 4 4 4 3 3" xfId="30968" xr:uid="{00000000-0005-0000-0000-00004C790000}"/>
    <cellStyle name="Normal 3 4 4 4 4" xfId="30969" xr:uid="{00000000-0005-0000-0000-00004D790000}"/>
    <cellStyle name="Normal 3 4 4 4 4 2" xfId="30970" xr:uid="{00000000-0005-0000-0000-00004E790000}"/>
    <cellStyle name="Normal 3 4 4 4 5" xfId="30971" xr:uid="{00000000-0005-0000-0000-00004F790000}"/>
    <cellStyle name="Normal 3 4 4 4 5 2" xfId="30972" xr:uid="{00000000-0005-0000-0000-000050790000}"/>
    <cellStyle name="Normal 3 4 4 4 6" xfId="30973" xr:uid="{00000000-0005-0000-0000-000051790000}"/>
    <cellStyle name="Normal 3 4 4 5" xfId="30974" xr:uid="{00000000-0005-0000-0000-000052790000}"/>
    <cellStyle name="Normal 3 4 4 5 2" xfId="30975" xr:uid="{00000000-0005-0000-0000-000053790000}"/>
    <cellStyle name="Normal 3 4 4 5 2 2" xfId="30976" xr:uid="{00000000-0005-0000-0000-000054790000}"/>
    <cellStyle name="Normal 3 4 4 5 3" xfId="30977" xr:uid="{00000000-0005-0000-0000-000055790000}"/>
    <cellStyle name="Normal 3 4 4 5 3 2" xfId="30978" xr:uid="{00000000-0005-0000-0000-000056790000}"/>
    <cellStyle name="Normal 3 4 4 5 4" xfId="30979" xr:uid="{00000000-0005-0000-0000-000057790000}"/>
    <cellStyle name="Normal 3 4 4 6" xfId="30980" xr:uid="{00000000-0005-0000-0000-000058790000}"/>
    <cellStyle name="Normal 3 4 4 6 2" xfId="30981" xr:uid="{00000000-0005-0000-0000-000059790000}"/>
    <cellStyle name="Normal 3 4 4 6 2 2" xfId="30982" xr:uid="{00000000-0005-0000-0000-00005A790000}"/>
    <cellStyle name="Normal 3 4 4 6 3" xfId="30983" xr:uid="{00000000-0005-0000-0000-00005B790000}"/>
    <cellStyle name="Normal 3 4 4 6 3 2" xfId="30984" xr:uid="{00000000-0005-0000-0000-00005C790000}"/>
    <cellStyle name="Normal 3 4 4 6 4" xfId="30985" xr:uid="{00000000-0005-0000-0000-00005D790000}"/>
    <cellStyle name="Normal 3 4 4 7" xfId="30986" xr:uid="{00000000-0005-0000-0000-00005E790000}"/>
    <cellStyle name="Normal 3 4 4 7 2" xfId="30987" xr:uid="{00000000-0005-0000-0000-00005F790000}"/>
    <cellStyle name="Normal 3 4 4 7 3" xfId="30988" xr:uid="{00000000-0005-0000-0000-000060790000}"/>
    <cellStyle name="Normal 3 4 4 8" xfId="30989" xr:uid="{00000000-0005-0000-0000-000061790000}"/>
    <cellStyle name="Normal 3 4 4 8 2" xfId="30990" xr:uid="{00000000-0005-0000-0000-000062790000}"/>
    <cellStyle name="Normal 3 4 4 9" xfId="30991" xr:uid="{00000000-0005-0000-0000-000063790000}"/>
    <cellStyle name="Normal 3 4 4 9 2" xfId="30992" xr:uid="{00000000-0005-0000-0000-000064790000}"/>
    <cellStyle name="Normal 3 4 5" xfId="30993" xr:uid="{00000000-0005-0000-0000-000065790000}"/>
    <cellStyle name="Normal 3 4 5 2" xfId="30994" xr:uid="{00000000-0005-0000-0000-000066790000}"/>
    <cellStyle name="Normal 3 4 5 2 2" xfId="30995" xr:uid="{00000000-0005-0000-0000-000067790000}"/>
    <cellStyle name="Normal 3 4 5 2 2 2" xfId="30996" xr:uid="{00000000-0005-0000-0000-000068790000}"/>
    <cellStyle name="Normal 3 4 5 2 2 2 2" xfId="30997" xr:uid="{00000000-0005-0000-0000-000069790000}"/>
    <cellStyle name="Normal 3 4 5 2 2 2 3" xfId="30998" xr:uid="{00000000-0005-0000-0000-00006A790000}"/>
    <cellStyle name="Normal 3 4 5 2 2 3" xfId="30999" xr:uid="{00000000-0005-0000-0000-00006B790000}"/>
    <cellStyle name="Normal 3 4 5 2 2 3 2" xfId="31000" xr:uid="{00000000-0005-0000-0000-00006C790000}"/>
    <cellStyle name="Normal 3 4 5 2 2 4" xfId="31001" xr:uid="{00000000-0005-0000-0000-00006D790000}"/>
    <cellStyle name="Normal 3 4 5 2 2 4 2" xfId="31002" xr:uid="{00000000-0005-0000-0000-00006E790000}"/>
    <cellStyle name="Normal 3 4 5 2 2 5" xfId="31003" xr:uid="{00000000-0005-0000-0000-00006F790000}"/>
    <cellStyle name="Normal 3 4 5 2 3" xfId="31004" xr:uid="{00000000-0005-0000-0000-000070790000}"/>
    <cellStyle name="Normal 3 4 5 2 3 2" xfId="31005" xr:uid="{00000000-0005-0000-0000-000071790000}"/>
    <cellStyle name="Normal 3 4 5 2 3 2 2" xfId="31006" xr:uid="{00000000-0005-0000-0000-000072790000}"/>
    <cellStyle name="Normal 3 4 5 2 3 3" xfId="31007" xr:uid="{00000000-0005-0000-0000-000073790000}"/>
    <cellStyle name="Normal 3 4 5 2 3 3 2" xfId="31008" xr:uid="{00000000-0005-0000-0000-000074790000}"/>
    <cellStyle name="Normal 3 4 5 2 3 4" xfId="31009" xr:uid="{00000000-0005-0000-0000-000075790000}"/>
    <cellStyle name="Normal 3 4 5 2 4" xfId="31010" xr:uid="{00000000-0005-0000-0000-000076790000}"/>
    <cellStyle name="Normal 3 4 5 2 4 2" xfId="31011" xr:uid="{00000000-0005-0000-0000-000077790000}"/>
    <cellStyle name="Normal 3 4 5 2 4 3" xfId="31012" xr:uid="{00000000-0005-0000-0000-000078790000}"/>
    <cellStyle name="Normal 3 4 5 2 5" xfId="31013" xr:uid="{00000000-0005-0000-0000-000079790000}"/>
    <cellStyle name="Normal 3 4 5 2 5 2" xfId="31014" xr:uid="{00000000-0005-0000-0000-00007A790000}"/>
    <cellStyle name="Normal 3 4 5 2 6" xfId="31015" xr:uid="{00000000-0005-0000-0000-00007B790000}"/>
    <cellStyle name="Normal 3 4 5 2 6 2" xfId="31016" xr:uid="{00000000-0005-0000-0000-00007C790000}"/>
    <cellStyle name="Normal 3 4 5 2 7" xfId="31017" xr:uid="{00000000-0005-0000-0000-00007D790000}"/>
    <cellStyle name="Normal 3 4 5 3" xfId="31018" xr:uid="{00000000-0005-0000-0000-00007E790000}"/>
    <cellStyle name="Normal 3 4 5 3 2" xfId="31019" xr:uid="{00000000-0005-0000-0000-00007F790000}"/>
    <cellStyle name="Normal 3 4 5 3 2 2" xfId="31020" xr:uid="{00000000-0005-0000-0000-000080790000}"/>
    <cellStyle name="Normal 3 4 5 3 2 3" xfId="31021" xr:uid="{00000000-0005-0000-0000-000081790000}"/>
    <cellStyle name="Normal 3 4 5 3 3" xfId="31022" xr:uid="{00000000-0005-0000-0000-000082790000}"/>
    <cellStyle name="Normal 3 4 5 3 3 2" xfId="31023" xr:uid="{00000000-0005-0000-0000-000083790000}"/>
    <cellStyle name="Normal 3 4 5 3 4" xfId="31024" xr:uid="{00000000-0005-0000-0000-000084790000}"/>
    <cellStyle name="Normal 3 4 5 3 4 2" xfId="31025" xr:uid="{00000000-0005-0000-0000-000085790000}"/>
    <cellStyle name="Normal 3 4 5 3 5" xfId="31026" xr:uid="{00000000-0005-0000-0000-000086790000}"/>
    <cellStyle name="Normal 3 4 5 4" xfId="31027" xr:uid="{00000000-0005-0000-0000-000087790000}"/>
    <cellStyle name="Normal 3 4 5 4 2" xfId="31028" xr:uid="{00000000-0005-0000-0000-000088790000}"/>
    <cellStyle name="Normal 3 4 5 4 2 2" xfId="31029" xr:uid="{00000000-0005-0000-0000-000089790000}"/>
    <cellStyle name="Normal 3 4 5 4 3" xfId="31030" xr:uid="{00000000-0005-0000-0000-00008A790000}"/>
    <cellStyle name="Normal 3 4 5 4 3 2" xfId="31031" xr:uid="{00000000-0005-0000-0000-00008B790000}"/>
    <cellStyle name="Normal 3 4 5 4 4" xfId="31032" xr:uid="{00000000-0005-0000-0000-00008C790000}"/>
    <cellStyle name="Normal 3 4 5 5" xfId="31033" xr:uid="{00000000-0005-0000-0000-00008D790000}"/>
    <cellStyle name="Normal 3 4 5 5 2" xfId="31034" xr:uid="{00000000-0005-0000-0000-00008E790000}"/>
    <cellStyle name="Normal 3 4 5 5 3" xfId="31035" xr:uid="{00000000-0005-0000-0000-00008F790000}"/>
    <cellStyle name="Normal 3 4 5 6" xfId="31036" xr:uid="{00000000-0005-0000-0000-000090790000}"/>
    <cellStyle name="Normal 3 4 5 6 2" xfId="31037" xr:uid="{00000000-0005-0000-0000-000091790000}"/>
    <cellStyle name="Normal 3 4 5 7" xfId="31038" xr:uid="{00000000-0005-0000-0000-000092790000}"/>
    <cellStyle name="Normal 3 4 5 7 2" xfId="31039" xr:uid="{00000000-0005-0000-0000-000093790000}"/>
    <cellStyle name="Normal 3 4 5 8" xfId="31040" xr:uid="{00000000-0005-0000-0000-000094790000}"/>
    <cellStyle name="Normal 3 4 6" xfId="31041" xr:uid="{00000000-0005-0000-0000-000095790000}"/>
    <cellStyle name="Normal 3 4 6 2" xfId="31042" xr:uid="{00000000-0005-0000-0000-000096790000}"/>
    <cellStyle name="Normal 3 4 6 2 2" xfId="31043" xr:uid="{00000000-0005-0000-0000-000097790000}"/>
    <cellStyle name="Normal 3 4 6 2 2 2" xfId="31044" xr:uid="{00000000-0005-0000-0000-000098790000}"/>
    <cellStyle name="Normal 3 4 6 2 2 3" xfId="31045" xr:uid="{00000000-0005-0000-0000-000099790000}"/>
    <cellStyle name="Normal 3 4 6 2 3" xfId="31046" xr:uid="{00000000-0005-0000-0000-00009A790000}"/>
    <cellStyle name="Normal 3 4 6 2 3 2" xfId="31047" xr:uid="{00000000-0005-0000-0000-00009B790000}"/>
    <cellStyle name="Normal 3 4 6 2 4" xfId="31048" xr:uid="{00000000-0005-0000-0000-00009C790000}"/>
    <cellStyle name="Normal 3 4 6 2 4 2" xfId="31049" xr:uid="{00000000-0005-0000-0000-00009D790000}"/>
    <cellStyle name="Normal 3 4 6 2 5" xfId="31050" xr:uid="{00000000-0005-0000-0000-00009E790000}"/>
    <cellStyle name="Normal 3 4 6 3" xfId="31051" xr:uid="{00000000-0005-0000-0000-00009F790000}"/>
    <cellStyle name="Normal 3 4 6 3 2" xfId="31052" xr:uid="{00000000-0005-0000-0000-0000A0790000}"/>
    <cellStyle name="Normal 3 4 6 3 2 2" xfId="31053" xr:uid="{00000000-0005-0000-0000-0000A1790000}"/>
    <cellStyle name="Normal 3 4 6 3 3" xfId="31054" xr:uid="{00000000-0005-0000-0000-0000A2790000}"/>
    <cellStyle name="Normal 3 4 6 3 3 2" xfId="31055" xr:uid="{00000000-0005-0000-0000-0000A3790000}"/>
    <cellStyle name="Normal 3 4 6 3 4" xfId="31056" xr:uid="{00000000-0005-0000-0000-0000A4790000}"/>
    <cellStyle name="Normal 3 4 6 4" xfId="31057" xr:uid="{00000000-0005-0000-0000-0000A5790000}"/>
    <cellStyle name="Normal 3 4 6 4 2" xfId="31058" xr:uid="{00000000-0005-0000-0000-0000A6790000}"/>
    <cellStyle name="Normal 3 4 6 4 3" xfId="31059" xr:uid="{00000000-0005-0000-0000-0000A7790000}"/>
    <cellStyle name="Normal 3 4 6 5" xfId="31060" xr:uid="{00000000-0005-0000-0000-0000A8790000}"/>
    <cellStyle name="Normal 3 4 6 5 2" xfId="31061" xr:uid="{00000000-0005-0000-0000-0000A9790000}"/>
    <cellStyle name="Normal 3 4 6 6" xfId="31062" xr:uid="{00000000-0005-0000-0000-0000AA790000}"/>
    <cellStyle name="Normal 3 4 6 6 2" xfId="31063" xr:uid="{00000000-0005-0000-0000-0000AB790000}"/>
    <cellStyle name="Normal 3 4 6 7" xfId="31064" xr:uid="{00000000-0005-0000-0000-0000AC790000}"/>
    <cellStyle name="Normal 3 4 7" xfId="31065" xr:uid="{00000000-0005-0000-0000-0000AD790000}"/>
    <cellStyle name="Normal 3 4 7 2" xfId="31066" xr:uid="{00000000-0005-0000-0000-0000AE790000}"/>
    <cellStyle name="Normal 3 4 7 2 2" xfId="31067" xr:uid="{00000000-0005-0000-0000-0000AF790000}"/>
    <cellStyle name="Normal 3 4 7 2 2 2" xfId="31068" xr:uid="{00000000-0005-0000-0000-0000B0790000}"/>
    <cellStyle name="Normal 3 4 7 2 2 3" xfId="31069" xr:uid="{00000000-0005-0000-0000-0000B1790000}"/>
    <cellStyle name="Normal 3 4 7 2 3" xfId="31070" xr:uid="{00000000-0005-0000-0000-0000B2790000}"/>
    <cellStyle name="Normal 3 4 7 2 3 2" xfId="31071" xr:uid="{00000000-0005-0000-0000-0000B3790000}"/>
    <cellStyle name="Normal 3 4 7 2 4" xfId="31072" xr:uid="{00000000-0005-0000-0000-0000B4790000}"/>
    <cellStyle name="Normal 3 4 7 2 4 2" xfId="31073" xr:uid="{00000000-0005-0000-0000-0000B5790000}"/>
    <cellStyle name="Normal 3 4 7 2 5" xfId="31074" xr:uid="{00000000-0005-0000-0000-0000B6790000}"/>
    <cellStyle name="Normal 3 4 7 3" xfId="31075" xr:uid="{00000000-0005-0000-0000-0000B7790000}"/>
    <cellStyle name="Normal 3 4 7 3 2" xfId="31076" xr:uid="{00000000-0005-0000-0000-0000B8790000}"/>
    <cellStyle name="Normal 3 4 7 3 2 2" xfId="31077" xr:uid="{00000000-0005-0000-0000-0000B9790000}"/>
    <cellStyle name="Normal 3 4 7 3 3" xfId="31078" xr:uid="{00000000-0005-0000-0000-0000BA790000}"/>
    <cellStyle name="Normal 3 4 7 3 3 2" xfId="31079" xr:uid="{00000000-0005-0000-0000-0000BB790000}"/>
    <cellStyle name="Normal 3 4 7 3 4" xfId="31080" xr:uid="{00000000-0005-0000-0000-0000BC790000}"/>
    <cellStyle name="Normal 3 4 7 4" xfId="31081" xr:uid="{00000000-0005-0000-0000-0000BD790000}"/>
    <cellStyle name="Normal 3 4 7 4 2" xfId="31082" xr:uid="{00000000-0005-0000-0000-0000BE790000}"/>
    <cellStyle name="Normal 3 4 7 4 3" xfId="31083" xr:uid="{00000000-0005-0000-0000-0000BF790000}"/>
    <cellStyle name="Normal 3 4 7 5" xfId="31084" xr:uid="{00000000-0005-0000-0000-0000C0790000}"/>
    <cellStyle name="Normal 3 4 7 5 2" xfId="31085" xr:uid="{00000000-0005-0000-0000-0000C1790000}"/>
    <cellStyle name="Normal 3 4 7 6" xfId="31086" xr:uid="{00000000-0005-0000-0000-0000C2790000}"/>
    <cellStyle name="Normal 3 4 7 6 2" xfId="31087" xr:uid="{00000000-0005-0000-0000-0000C3790000}"/>
    <cellStyle name="Normal 3 4 7 7" xfId="31088" xr:uid="{00000000-0005-0000-0000-0000C4790000}"/>
    <cellStyle name="Normal 3 4 8" xfId="31089" xr:uid="{00000000-0005-0000-0000-0000C5790000}"/>
    <cellStyle name="Normal 3 4 8 2" xfId="31090" xr:uid="{00000000-0005-0000-0000-0000C6790000}"/>
    <cellStyle name="Normal 3 4 8 2 2" xfId="31091" xr:uid="{00000000-0005-0000-0000-0000C7790000}"/>
    <cellStyle name="Normal 3 4 8 2 2 2" xfId="31092" xr:uid="{00000000-0005-0000-0000-0000C8790000}"/>
    <cellStyle name="Normal 3 4 8 2 3" xfId="31093" xr:uid="{00000000-0005-0000-0000-0000C9790000}"/>
    <cellStyle name="Normal 3 4 8 2 3 2" xfId="31094" xr:uid="{00000000-0005-0000-0000-0000CA790000}"/>
    <cellStyle name="Normal 3 4 8 2 4" xfId="31095" xr:uid="{00000000-0005-0000-0000-0000CB790000}"/>
    <cellStyle name="Normal 3 4 8 3" xfId="31096" xr:uid="{00000000-0005-0000-0000-0000CC790000}"/>
    <cellStyle name="Normal 3 4 8 3 2" xfId="31097" xr:uid="{00000000-0005-0000-0000-0000CD790000}"/>
    <cellStyle name="Normal 3 4 8 3 3" xfId="31098" xr:uid="{00000000-0005-0000-0000-0000CE790000}"/>
    <cellStyle name="Normal 3 4 8 4" xfId="31099" xr:uid="{00000000-0005-0000-0000-0000CF790000}"/>
    <cellStyle name="Normal 3 4 8 4 2" xfId="31100" xr:uid="{00000000-0005-0000-0000-0000D0790000}"/>
    <cellStyle name="Normal 3 4 8 5" xfId="31101" xr:uid="{00000000-0005-0000-0000-0000D1790000}"/>
    <cellStyle name="Normal 3 4 8 5 2" xfId="31102" xr:uid="{00000000-0005-0000-0000-0000D2790000}"/>
    <cellStyle name="Normal 3 4 8 6" xfId="31103" xr:uid="{00000000-0005-0000-0000-0000D3790000}"/>
    <cellStyle name="Normal 3 4 9" xfId="31104" xr:uid="{00000000-0005-0000-0000-0000D4790000}"/>
    <cellStyle name="Normal 3 4 9 2" xfId="31105" xr:uid="{00000000-0005-0000-0000-0000D5790000}"/>
    <cellStyle name="Normal 3 4 9 2 2" xfId="31106" xr:uid="{00000000-0005-0000-0000-0000D6790000}"/>
    <cellStyle name="Normal 3 4 9 3" xfId="31107" xr:uid="{00000000-0005-0000-0000-0000D7790000}"/>
    <cellStyle name="Normal 3 4 9 3 2" xfId="31108" xr:uid="{00000000-0005-0000-0000-0000D8790000}"/>
    <cellStyle name="Normal 3 4 9 4" xfId="31109" xr:uid="{00000000-0005-0000-0000-0000D9790000}"/>
    <cellStyle name="Normal 3 5" xfId="31110" xr:uid="{00000000-0005-0000-0000-0000DA790000}"/>
    <cellStyle name="Normal 3 5 10" xfId="31111" xr:uid="{00000000-0005-0000-0000-0000DB790000}"/>
    <cellStyle name="Normal 3 5 10 2" xfId="31112" xr:uid="{00000000-0005-0000-0000-0000DC790000}"/>
    <cellStyle name="Normal 3 5 10 3" xfId="31113" xr:uid="{00000000-0005-0000-0000-0000DD790000}"/>
    <cellStyle name="Normal 3 5 11" xfId="31114" xr:uid="{00000000-0005-0000-0000-0000DE790000}"/>
    <cellStyle name="Normal 3 5 11 2" xfId="31115" xr:uid="{00000000-0005-0000-0000-0000DF790000}"/>
    <cellStyle name="Normal 3 5 12" xfId="31116" xr:uid="{00000000-0005-0000-0000-0000E0790000}"/>
    <cellStyle name="Normal 3 5 12 2" xfId="31117" xr:uid="{00000000-0005-0000-0000-0000E1790000}"/>
    <cellStyle name="Normal 3 5 13" xfId="31118" xr:uid="{00000000-0005-0000-0000-0000E2790000}"/>
    <cellStyle name="Normal 3 5 14" xfId="31119" xr:uid="{00000000-0005-0000-0000-0000E3790000}"/>
    <cellStyle name="Normal 3 5 2" xfId="31120" xr:uid="{00000000-0005-0000-0000-0000E4790000}"/>
    <cellStyle name="Normal 3 5 2 10" xfId="31121" xr:uid="{00000000-0005-0000-0000-0000E5790000}"/>
    <cellStyle name="Normal 3 5 2 10 2" xfId="31122" xr:uid="{00000000-0005-0000-0000-0000E6790000}"/>
    <cellStyle name="Normal 3 5 2 11" xfId="31123" xr:uid="{00000000-0005-0000-0000-0000E7790000}"/>
    <cellStyle name="Normal 3 5 2 2" xfId="31124" xr:uid="{00000000-0005-0000-0000-0000E8790000}"/>
    <cellStyle name="Normal 3 5 2 2 2" xfId="31125" xr:uid="{00000000-0005-0000-0000-0000E9790000}"/>
    <cellStyle name="Normal 3 5 2 2 2 2" xfId="31126" xr:uid="{00000000-0005-0000-0000-0000EA790000}"/>
    <cellStyle name="Normal 3 5 2 2 2 2 2" xfId="31127" xr:uid="{00000000-0005-0000-0000-0000EB790000}"/>
    <cellStyle name="Normal 3 5 2 2 2 2 2 2" xfId="31128" xr:uid="{00000000-0005-0000-0000-0000EC790000}"/>
    <cellStyle name="Normal 3 5 2 2 2 2 2 3" xfId="31129" xr:uid="{00000000-0005-0000-0000-0000ED790000}"/>
    <cellStyle name="Normal 3 5 2 2 2 2 3" xfId="31130" xr:uid="{00000000-0005-0000-0000-0000EE790000}"/>
    <cellStyle name="Normal 3 5 2 2 2 2 3 2" xfId="31131" xr:uid="{00000000-0005-0000-0000-0000EF790000}"/>
    <cellStyle name="Normal 3 5 2 2 2 2 4" xfId="31132" xr:uid="{00000000-0005-0000-0000-0000F0790000}"/>
    <cellStyle name="Normal 3 5 2 2 2 2 4 2" xfId="31133" xr:uid="{00000000-0005-0000-0000-0000F1790000}"/>
    <cellStyle name="Normal 3 5 2 2 2 2 5" xfId="31134" xr:uid="{00000000-0005-0000-0000-0000F2790000}"/>
    <cellStyle name="Normal 3 5 2 2 2 3" xfId="31135" xr:uid="{00000000-0005-0000-0000-0000F3790000}"/>
    <cellStyle name="Normal 3 5 2 2 2 3 2" xfId="31136" xr:uid="{00000000-0005-0000-0000-0000F4790000}"/>
    <cellStyle name="Normal 3 5 2 2 2 3 2 2" xfId="31137" xr:uid="{00000000-0005-0000-0000-0000F5790000}"/>
    <cellStyle name="Normal 3 5 2 2 2 3 3" xfId="31138" xr:uid="{00000000-0005-0000-0000-0000F6790000}"/>
    <cellStyle name="Normal 3 5 2 2 2 3 3 2" xfId="31139" xr:uid="{00000000-0005-0000-0000-0000F7790000}"/>
    <cellStyle name="Normal 3 5 2 2 2 3 4" xfId="31140" xr:uid="{00000000-0005-0000-0000-0000F8790000}"/>
    <cellStyle name="Normal 3 5 2 2 2 4" xfId="31141" xr:uid="{00000000-0005-0000-0000-0000F9790000}"/>
    <cellStyle name="Normal 3 5 2 2 2 4 2" xfId="31142" xr:uid="{00000000-0005-0000-0000-0000FA790000}"/>
    <cellStyle name="Normal 3 5 2 2 2 4 3" xfId="31143" xr:uid="{00000000-0005-0000-0000-0000FB790000}"/>
    <cellStyle name="Normal 3 5 2 2 2 5" xfId="31144" xr:uid="{00000000-0005-0000-0000-0000FC790000}"/>
    <cellStyle name="Normal 3 5 2 2 2 5 2" xfId="31145" xr:uid="{00000000-0005-0000-0000-0000FD790000}"/>
    <cellStyle name="Normal 3 5 2 2 2 6" xfId="31146" xr:uid="{00000000-0005-0000-0000-0000FE790000}"/>
    <cellStyle name="Normal 3 5 2 2 2 6 2" xfId="31147" xr:uid="{00000000-0005-0000-0000-0000FF790000}"/>
    <cellStyle name="Normal 3 5 2 2 2 7" xfId="31148" xr:uid="{00000000-0005-0000-0000-0000007A0000}"/>
    <cellStyle name="Normal 3 5 2 2 3" xfId="31149" xr:uid="{00000000-0005-0000-0000-0000017A0000}"/>
    <cellStyle name="Normal 3 5 2 2 3 2" xfId="31150" xr:uid="{00000000-0005-0000-0000-0000027A0000}"/>
    <cellStyle name="Normal 3 5 2 2 3 2 2" xfId="31151" xr:uid="{00000000-0005-0000-0000-0000037A0000}"/>
    <cellStyle name="Normal 3 5 2 2 3 2 3" xfId="31152" xr:uid="{00000000-0005-0000-0000-0000047A0000}"/>
    <cellStyle name="Normal 3 5 2 2 3 3" xfId="31153" xr:uid="{00000000-0005-0000-0000-0000057A0000}"/>
    <cellStyle name="Normal 3 5 2 2 3 3 2" xfId="31154" xr:uid="{00000000-0005-0000-0000-0000067A0000}"/>
    <cellStyle name="Normal 3 5 2 2 3 4" xfId="31155" xr:uid="{00000000-0005-0000-0000-0000077A0000}"/>
    <cellStyle name="Normal 3 5 2 2 3 4 2" xfId="31156" xr:uid="{00000000-0005-0000-0000-0000087A0000}"/>
    <cellStyle name="Normal 3 5 2 2 3 5" xfId="31157" xr:uid="{00000000-0005-0000-0000-0000097A0000}"/>
    <cellStyle name="Normal 3 5 2 2 4" xfId="31158" xr:uid="{00000000-0005-0000-0000-00000A7A0000}"/>
    <cellStyle name="Normal 3 5 2 2 4 2" xfId="31159" xr:uid="{00000000-0005-0000-0000-00000B7A0000}"/>
    <cellStyle name="Normal 3 5 2 2 4 2 2" xfId="31160" xr:uid="{00000000-0005-0000-0000-00000C7A0000}"/>
    <cellStyle name="Normal 3 5 2 2 4 3" xfId="31161" xr:uid="{00000000-0005-0000-0000-00000D7A0000}"/>
    <cellStyle name="Normal 3 5 2 2 4 3 2" xfId="31162" xr:uid="{00000000-0005-0000-0000-00000E7A0000}"/>
    <cellStyle name="Normal 3 5 2 2 4 4" xfId="31163" xr:uid="{00000000-0005-0000-0000-00000F7A0000}"/>
    <cellStyle name="Normal 3 5 2 2 5" xfId="31164" xr:uid="{00000000-0005-0000-0000-0000107A0000}"/>
    <cellStyle name="Normal 3 5 2 2 5 2" xfId="31165" xr:uid="{00000000-0005-0000-0000-0000117A0000}"/>
    <cellStyle name="Normal 3 5 2 2 5 3" xfId="31166" xr:uid="{00000000-0005-0000-0000-0000127A0000}"/>
    <cellStyle name="Normal 3 5 2 2 6" xfId="31167" xr:uid="{00000000-0005-0000-0000-0000137A0000}"/>
    <cellStyle name="Normal 3 5 2 2 6 2" xfId="31168" xr:uid="{00000000-0005-0000-0000-0000147A0000}"/>
    <cellStyle name="Normal 3 5 2 2 7" xfId="31169" xr:uid="{00000000-0005-0000-0000-0000157A0000}"/>
    <cellStyle name="Normal 3 5 2 2 7 2" xfId="31170" xr:uid="{00000000-0005-0000-0000-0000167A0000}"/>
    <cellStyle name="Normal 3 5 2 2 8" xfId="31171" xr:uid="{00000000-0005-0000-0000-0000177A0000}"/>
    <cellStyle name="Normal 3 5 2 3" xfId="31172" xr:uid="{00000000-0005-0000-0000-0000187A0000}"/>
    <cellStyle name="Normal 3 5 2 3 2" xfId="31173" xr:uid="{00000000-0005-0000-0000-0000197A0000}"/>
    <cellStyle name="Normal 3 5 2 3 2 2" xfId="31174" xr:uid="{00000000-0005-0000-0000-00001A7A0000}"/>
    <cellStyle name="Normal 3 5 2 3 2 2 2" xfId="31175" xr:uid="{00000000-0005-0000-0000-00001B7A0000}"/>
    <cellStyle name="Normal 3 5 2 3 2 2 3" xfId="31176" xr:uid="{00000000-0005-0000-0000-00001C7A0000}"/>
    <cellStyle name="Normal 3 5 2 3 2 3" xfId="31177" xr:uid="{00000000-0005-0000-0000-00001D7A0000}"/>
    <cellStyle name="Normal 3 5 2 3 2 3 2" xfId="31178" xr:uid="{00000000-0005-0000-0000-00001E7A0000}"/>
    <cellStyle name="Normal 3 5 2 3 2 4" xfId="31179" xr:uid="{00000000-0005-0000-0000-00001F7A0000}"/>
    <cellStyle name="Normal 3 5 2 3 2 4 2" xfId="31180" xr:uid="{00000000-0005-0000-0000-0000207A0000}"/>
    <cellStyle name="Normal 3 5 2 3 2 5" xfId="31181" xr:uid="{00000000-0005-0000-0000-0000217A0000}"/>
    <cellStyle name="Normal 3 5 2 3 3" xfId="31182" xr:uid="{00000000-0005-0000-0000-0000227A0000}"/>
    <cellStyle name="Normal 3 5 2 3 3 2" xfId="31183" xr:uid="{00000000-0005-0000-0000-0000237A0000}"/>
    <cellStyle name="Normal 3 5 2 3 3 2 2" xfId="31184" xr:uid="{00000000-0005-0000-0000-0000247A0000}"/>
    <cellStyle name="Normal 3 5 2 3 3 3" xfId="31185" xr:uid="{00000000-0005-0000-0000-0000257A0000}"/>
    <cellStyle name="Normal 3 5 2 3 3 3 2" xfId="31186" xr:uid="{00000000-0005-0000-0000-0000267A0000}"/>
    <cellStyle name="Normal 3 5 2 3 3 4" xfId="31187" xr:uid="{00000000-0005-0000-0000-0000277A0000}"/>
    <cellStyle name="Normal 3 5 2 3 4" xfId="31188" xr:uid="{00000000-0005-0000-0000-0000287A0000}"/>
    <cellStyle name="Normal 3 5 2 3 4 2" xfId="31189" xr:uid="{00000000-0005-0000-0000-0000297A0000}"/>
    <cellStyle name="Normal 3 5 2 3 4 3" xfId="31190" xr:uid="{00000000-0005-0000-0000-00002A7A0000}"/>
    <cellStyle name="Normal 3 5 2 3 5" xfId="31191" xr:uid="{00000000-0005-0000-0000-00002B7A0000}"/>
    <cellStyle name="Normal 3 5 2 3 5 2" xfId="31192" xr:uid="{00000000-0005-0000-0000-00002C7A0000}"/>
    <cellStyle name="Normal 3 5 2 3 6" xfId="31193" xr:uid="{00000000-0005-0000-0000-00002D7A0000}"/>
    <cellStyle name="Normal 3 5 2 3 6 2" xfId="31194" xr:uid="{00000000-0005-0000-0000-00002E7A0000}"/>
    <cellStyle name="Normal 3 5 2 3 7" xfId="31195" xr:uid="{00000000-0005-0000-0000-00002F7A0000}"/>
    <cellStyle name="Normal 3 5 2 4" xfId="31196" xr:uid="{00000000-0005-0000-0000-0000307A0000}"/>
    <cellStyle name="Normal 3 5 2 4 2" xfId="31197" xr:uid="{00000000-0005-0000-0000-0000317A0000}"/>
    <cellStyle name="Normal 3 5 2 4 2 2" xfId="31198" xr:uid="{00000000-0005-0000-0000-0000327A0000}"/>
    <cellStyle name="Normal 3 5 2 4 2 2 2" xfId="31199" xr:uid="{00000000-0005-0000-0000-0000337A0000}"/>
    <cellStyle name="Normal 3 5 2 4 2 2 3" xfId="31200" xr:uid="{00000000-0005-0000-0000-0000347A0000}"/>
    <cellStyle name="Normal 3 5 2 4 2 3" xfId="31201" xr:uid="{00000000-0005-0000-0000-0000357A0000}"/>
    <cellStyle name="Normal 3 5 2 4 2 3 2" xfId="31202" xr:uid="{00000000-0005-0000-0000-0000367A0000}"/>
    <cellStyle name="Normal 3 5 2 4 2 4" xfId="31203" xr:uid="{00000000-0005-0000-0000-0000377A0000}"/>
    <cellStyle name="Normal 3 5 2 4 2 4 2" xfId="31204" xr:uid="{00000000-0005-0000-0000-0000387A0000}"/>
    <cellStyle name="Normal 3 5 2 4 2 5" xfId="31205" xr:uid="{00000000-0005-0000-0000-0000397A0000}"/>
    <cellStyle name="Normal 3 5 2 4 3" xfId="31206" xr:uid="{00000000-0005-0000-0000-00003A7A0000}"/>
    <cellStyle name="Normal 3 5 2 4 3 2" xfId="31207" xr:uid="{00000000-0005-0000-0000-00003B7A0000}"/>
    <cellStyle name="Normal 3 5 2 4 3 2 2" xfId="31208" xr:uid="{00000000-0005-0000-0000-00003C7A0000}"/>
    <cellStyle name="Normal 3 5 2 4 3 3" xfId="31209" xr:uid="{00000000-0005-0000-0000-00003D7A0000}"/>
    <cellStyle name="Normal 3 5 2 4 3 3 2" xfId="31210" xr:uid="{00000000-0005-0000-0000-00003E7A0000}"/>
    <cellStyle name="Normal 3 5 2 4 3 4" xfId="31211" xr:uid="{00000000-0005-0000-0000-00003F7A0000}"/>
    <cellStyle name="Normal 3 5 2 4 4" xfId="31212" xr:uid="{00000000-0005-0000-0000-0000407A0000}"/>
    <cellStyle name="Normal 3 5 2 4 4 2" xfId="31213" xr:uid="{00000000-0005-0000-0000-0000417A0000}"/>
    <cellStyle name="Normal 3 5 2 4 4 3" xfId="31214" xr:uid="{00000000-0005-0000-0000-0000427A0000}"/>
    <cellStyle name="Normal 3 5 2 4 5" xfId="31215" xr:uid="{00000000-0005-0000-0000-0000437A0000}"/>
    <cellStyle name="Normal 3 5 2 4 5 2" xfId="31216" xr:uid="{00000000-0005-0000-0000-0000447A0000}"/>
    <cellStyle name="Normal 3 5 2 4 6" xfId="31217" xr:uid="{00000000-0005-0000-0000-0000457A0000}"/>
    <cellStyle name="Normal 3 5 2 4 6 2" xfId="31218" xr:uid="{00000000-0005-0000-0000-0000467A0000}"/>
    <cellStyle name="Normal 3 5 2 4 7" xfId="31219" xr:uid="{00000000-0005-0000-0000-0000477A0000}"/>
    <cellStyle name="Normal 3 5 2 5" xfId="31220" xr:uid="{00000000-0005-0000-0000-0000487A0000}"/>
    <cellStyle name="Normal 3 5 2 5 2" xfId="31221" xr:uid="{00000000-0005-0000-0000-0000497A0000}"/>
    <cellStyle name="Normal 3 5 2 5 2 2" xfId="31222" xr:uid="{00000000-0005-0000-0000-00004A7A0000}"/>
    <cellStyle name="Normal 3 5 2 5 2 2 2" xfId="31223" xr:uid="{00000000-0005-0000-0000-00004B7A0000}"/>
    <cellStyle name="Normal 3 5 2 5 2 3" xfId="31224" xr:uid="{00000000-0005-0000-0000-00004C7A0000}"/>
    <cellStyle name="Normal 3 5 2 5 2 3 2" xfId="31225" xr:uid="{00000000-0005-0000-0000-00004D7A0000}"/>
    <cellStyle name="Normal 3 5 2 5 2 4" xfId="31226" xr:uid="{00000000-0005-0000-0000-00004E7A0000}"/>
    <cellStyle name="Normal 3 5 2 5 3" xfId="31227" xr:uid="{00000000-0005-0000-0000-00004F7A0000}"/>
    <cellStyle name="Normal 3 5 2 5 3 2" xfId="31228" xr:uid="{00000000-0005-0000-0000-0000507A0000}"/>
    <cellStyle name="Normal 3 5 2 5 3 3" xfId="31229" xr:uid="{00000000-0005-0000-0000-0000517A0000}"/>
    <cellStyle name="Normal 3 5 2 5 4" xfId="31230" xr:uid="{00000000-0005-0000-0000-0000527A0000}"/>
    <cellStyle name="Normal 3 5 2 5 4 2" xfId="31231" xr:uid="{00000000-0005-0000-0000-0000537A0000}"/>
    <cellStyle name="Normal 3 5 2 5 5" xfId="31232" xr:uid="{00000000-0005-0000-0000-0000547A0000}"/>
    <cellStyle name="Normal 3 5 2 5 5 2" xfId="31233" xr:uid="{00000000-0005-0000-0000-0000557A0000}"/>
    <cellStyle name="Normal 3 5 2 5 6" xfId="31234" xr:uid="{00000000-0005-0000-0000-0000567A0000}"/>
    <cellStyle name="Normal 3 5 2 6" xfId="31235" xr:uid="{00000000-0005-0000-0000-0000577A0000}"/>
    <cellStyle name="Normal 3 5 2 6 2" xfId="31236" xr:uid="{00000000-0005-0000-0000-0000587A0000}"/>
    <cellStyle name="Normal 3 5 2 6 2 2" xfId="31237" xr:uid="{00000000-0005-0000-0000-0000597A0000}"/>
    <cellStyle name="Normal 3 5 2 6 3" xfId="31238" xr:uid="{00000000-0005-0000-0000-00005A7A0000}"/>
    <cellStyle name="Normal 3 5 2 6 3 2" xfId="31239" xr:uid="{00000000-0005-0000-0000-00005B7A0000}"/>
    <cellStyle name="Normal 3 5 2 6 4" xfId="31240" xr:uid="{00000000-0005-0000-0000-00005C7A0000}"/>
    <cellStyle name="Normal 3 5 2 7" xfId="31241" xr:uid="{00000000-0005-0000-0000-00005D7A0000}"/>
    <cellStyle name="Normal 3 5 2 7 2" xfId="31242" xr:uid="{00000000-0005-0000-0000-00005E7A0000}"/>
    <cellStyle name="Normal 3 5 2 7 2 2" xfId="31243" xr:uid="{00000000-0005-0000-0000-00005F7A0000}"/>
    <cellStyle name="Normal 3 5 2 7 3" xfId="31244" xr:uid="{00000000-0005-0000-0000-0000607A0000}"/>
    <cellStyle name="Normal 3 5 2 7 3 2" xfId="31245" xr:uid="{00000000-0005-0000-0000-0000617A0000}"/>
    <cellStyle name="Normal 3 5 2 7 4" xfId="31246" xr:uid="{00000000-0005-0000-0000-0000627A0000}"/>
    <cellStyle name="Normal 3 5 2 8" xfId="31247" xr:uid="{00000000-0005-0000-0000-0000637A0000}"/>
    <cellStyle name="Normal 3 5 2 8 2" xfId="31248" xr:uid="{00000000-0005-0000-0000-0000647A0000}"/>
    <cellStyle name="Normal 3 5 2 8 3" xfId="31249" xr:uid="{00000000-0005-0000-0000-0000657A0000}"/>
    <cellStyle name="Normal 3 5 2 9" xfId="31250" xr:uid="{00000000-0005-0000-0000-0000667A0000}"/>
    <cellStyle name="Normal 3 5 2 9 2" xfId="31251" xr:uid="{00000000-0005-0000-0000-0000677A0000}"/>
    <cellStyle name="Normal 3 5 3" xfId="31252" xr:uid="{00000000-0005-0000-0000-0000687A0000}"/>
    <cellStyle name="Normal 3 5 3 10" xfId="31253" xr:uid="{00000000-0005-0000-0000-0000697A0000}"/>
    <cellStyle name="Normal 3 5 3 2" xfId="31254" xr:uid="{00000000-0005-0000-0000-00006A7A0000}"/>
    <cellStyle name="Normal 3 5 3 2 2" xfId="31255" xr:uid="{00000000-0005-0000-0000-00006B7A0000}"/>
    <cellStyle name="Normal 3 5 3 2 2 2" xfId="31256" xr:uid="{00000000-0005-0000-0000-00006C7A0000}"/>
    <cellStyle name="Normal 3 5 3 2 2 2 2" xfId="31257" xr:uid="{00000000-0005-0000-0000-00006D7A0000}"/>
    <cellStyle name="Normal 3 5 3 2 2 2 3" xfId="31258" xr:uid="{00000000-0005-0000-0000-00006E7A0000}"/>
    <cellStyle name="Normal 3 5 3 2 2 3" xfId="31259" xr:uid="{00000000-0005-0000-0000-00006F7A0000}"/>
    <cellStyle name="Normal 3 5 3 2 2 3 2" xfId="31260" xr:uid="{00000000-0005-0000-0000-0000707A0000}"/>
    <cellStyle name="Normal 3 5 3 2 2 4" xfId="31261" xr:uid="{00000000-0005-0000-0000-0000717A0000}"/>
    <cellStyle name="Normal 3 5 3 2 2 4 2" xfId="31262" xr:uid="{00000000-0005-0000-0000-0000727A0000}"/>
    <cellStyle name="Normal 3 5 3 2 2 5" xfId="31263" xr:uid="{00000000-0005-0000-0000-0000737A0000}"/>
    <cellStyle name="Normal 3 5 3 2 3" xfId="31264" xr:uid="{00000000-0005-0000-0000-0000747A0000}"/>
    <cellStyle name="Normal 3 5 3 2 3 2" xfId="31265" xr:uid="{00000000-0005-0000-0000-0000757A0000}"/>
    <cellStyle name="Normal 3 5 3 2 3 2 2" xfId="31266" xr:uid="{00000000-0005-0000-0000-0000767A0000}"/>
    <cellStyle name="Normal 3 5 3 2 3 3" xfId="31267" xr:uid="{00000000-0005-0000-0000-0000777A0000}"/>
    <cellStyle name="Normal 3 5 3 2 3 3 2" xfId="31268" xr:uid="{00000000-0005-0000-0000-0000787A0000}"/>
    <cellStyle name="Normal 3 5 3 2 3 4" xfId="31269" xr:uid="{00000000-0005-0000-0000-0000797A0000}"/>
    <cellStyle name="Normal 3 5 3 2 4" xfId="31270" xr:uid="{00000000-0005-0000-0000-00007A7A0000}"/>
    <cellStyle name="Normal 3 5 3 2 4 2" xfId="31271" xr:uid="{00000000-0005-0000-0000-00007B7A0000}"/>
    <cellStyle name="Normal 3 5 3 2 4 3" xfId="31272" xr:uid="{00000000-0005-0000-0000-00007C7A0000}"/>
    <cellStyle name="Normal 3 5 3 2 5" xfId="31273" xr:uid="{00000000-0005-0000-0000-00007D7A0000}"/>
    <cellStyle name="Normal 3 5 3 2 5 2" xfId="31274" xr:uid="{00000000-0005-0000-0000-00007E7A0000}"/>
    <cellStyle name="Normal 3 5 3 2 6" xfId="31275" xr:uid="{00000000-0005-0000-0000-00007F7A0000}"/>
    <cellStyle name="Normal 3 5 3 2 6 2" xfId="31276" xr:uid="{00000000-0005-0000-0000-0000807A0000}"/>
    <cellStyle name="Normal 3 5 3 2 7" xfId="31277" xr:uid="{00000000-0005-0000-0000-0000817A0000}"/>
    <cellStyle name="Normal 3 5 3 3" xfId="31278" xr:uid="{00000000-0005-0000-0000-0000827A0000}"/>
    <cellStyle name="Normal 3 5 3 3 2" xfId="31279" xr:uid="{00000000-0005-0000-0000-0000837A0000}"/>
    <cellStyle name="Normal 3 5 3 3 2 2" xfId="31280" xr:uid="{00000000-0005-0000-0000-0000847A0000}"/>
    <cellStyle name="Normal 3 5 3 3 2 2 2" xfId="31281" xr:uid="{00000000-0005-0000-0000-0000857A0000}"/>
    <cellStyle name="Normal 3 5 3 3 2 2 3" xfId="31282" xr:uid="{00000000-0005-0000-0000-0000867A0000}"/>
    <cellStyle name="Normal 3 5 3 3 2 3" xfId="31283" xr:uid="{00000000-0005-0000-0000-0000877A0000}"/>
    <cellStyle name="Normal 3 5 3 3 2 3 2" xfId="31284" xr:uid="{00000000-0005-0000-0000-0000887A0000}"/>
    <cellStyle name="Normal 3 5 3 3 2 4" xfId="31285" xr:uid="{00000000-0005-0000-0000-0000897A0000}"/>
    <cellStyle name="Normal 3 5 3 3 2 4 2" xfId="31286" xr:uid="{00000000-0005-0000-0000-00008A7A0000}"/>
    <cellStyle name="Normal 3 5 3 3 2 5" xfId="31287" xr:uid="{00000000-0005-0000-0000-00008B7A0000}"/>
    <cellStyle name="Normal 3 5 3 3 3" xfId="31288" xr:uid="{00000000-0005-0000-0000-00008C7A0000}"/>
    <cellStyle name="Normal 3 5 3 3 3 2" xfId="31289" xr:uid="{00000000-0005-0000-0000-00008D7A0000}"/>
    <cellStyle name="Normal 3 5 3 3 3 2 2" xfId="31290" xr:uid="{00000000-0005-0000-0000-00008E7A0000}"/>
    <cellStyle name="Normal 3 5 3 3 3 3" xfId="31291" xr:uid="{00000000-0005-0000-0000-00008F7A0000}"/>
    <cellStyle name="Normal 3 5 3 3 3 3 2" xfId="31292" xr:uid="{00000000-0005-0000-0000-0000907A0000}"/>
    <cellStyle name="Normal 3 5 3 3 3 4" xfId="31293" xr:uid="{00000000-0005-0000-0000-0000917A0000}"/>
    <cellStyle name="Normal 3 5 3 3 4" xfId="31294" xr:uid="{00000000-0005-0000-0000-0000927A0000}"/>
    <cellStyle name="Normal 3 5 3 3 4 2" xfId="31295" xr:uid="{00000000-0005-0000-0000-0000937A0000}"/>
    <cellStyle name="Normal 3 5 3 3 4 3" xfId="31296" xr:uid="{00000000-0005-0000-0000-0000947A0000}"/>
    <cellStyle name="Normal 3 5 3 3 5" xfId="31297" xr:uid="{00000000-0005-0000-0000-0000957A0000}"/>
    <cellStyle name="Normal 3 5 3 3 5 2" xfId="31298" xr:uid="{00000000-0005-0000-0000-0000967A0000}"/>
    <cellStyle name="Normal 3 5 3 3 6" xfId="31299" xr:uid="{00000000-0005-0000-0000-0000977A0000}"/>
    <cellStyle name="Normal 3 5 3 3 6 2" xfId="31300" xr:uid="{00000000-0005-0000-0000-0000987A0000}"/>
    <cellStyle name="Normal 3 5 3 3 7" xfId="31301" xr:uid="{00000000-0005-0000-0000-0000997A0000}"/>
    <cellStyle name="Normal 3 5 3 4" xfId="31302" xr:uid="{00000000-0005-0000-0000-00009A7A0000}"/>
    <cellStyle name="Normal 3 5 3 4 2" xfId="31303" xr:uid="{00000000-0005-0000-0000-00009B7A0000}"/>
    <cellStyle name="Normal 3 5 3 4 2 2" xfId="31304" xr:uid="{00000000-0005-0000-0000-00009C7A0000}"/>
    <cellStyle name="Normal 3 5 3 4 2 2 2" xfId="31305" xr:uid="{00000000-0005-0000-0000-00009D7A0000}"/>
    <cellStyle name="Normal 3 5 3 4 2 3" xfId="31306" xr:uid="{00000000-0005-0000-0000-00009E7A0000}"/>
    <cellStyle name="Normal 3 5 3 4 2 3 2" xfId="31307" xr:uid="{00000000-0005-0000-0000-00009F7A0000}"/>
    <cellStyle name="Normal 3 5 3 4 2 4" xfId="31308" xr:uid="{00000000-0005-0000-0000-0000A07A0000}"/>
    <cellStyle name="Normal 3 5 3 4 3" xfId="31309" xr:uid="{00000000-0005-0000-0000-0000A17A0000}"/>
    <cellStyle name="Normal 3 5 3 4 3 2" xfId="31310" xr:uid="{00000000-0005-0000-0000-0000A27A0000}"/>
    <cellStyle name="Normal 3 5 3 4 3 3" xfId="31311" xr:uid="{00000000-0005-0000-0000-0000A37A0000}"/>
    <cellStyle name="Normal 3 5 3 4 4" xfId="31312" xr:uid="{00000000-0005-0000-0000-0000A47A0000}"/>
    <cellStyle name="Normal 3 5 3 4 4 2" xfId="31313" xr:uid="{00000000-0005-0000-0000-0000A57A0000}"/>
    <cellStyle name="Normal 3 5 3 4 5" xfId="31314" xr:uid="{00000000-0005-0000-0000-0000A67A0000}"/>
    <cellStyle name="Normal 3 5 3 4 5 2" xfId="31315" xr:uid="{00000000-0005-0000-0000-0000A77A0000}"/>
    <cellStyle name="Normal 3 5 3 4 6" xfId="31316" xr:uid="{00000000-0005-0000-0000-0000A87A0000}"/>
    <cellStyle name="Normal 3 5 3 5" xfId="31317" xr:uid="{00000000-0005-0000-0000-0000A97A0000}"/>
    <cellStyle name="Normal 3 5 3 5 2" xfId="31318" xr:uid="{00000000-0005-0000-0000-0000AA7A0000}"/>
    <cellStyle name="Normal 3 5 3 5 2 2" xfId="31319" xr:uid="{00000000-0005-0000-0000-0000AB7A0000}"/>
    <cellStyle name="Normal 3 5 3 5 3" xfId="31320" xr:uid="{00000000-0005-0000-0000-0000AC7A0000}"/>
    <cellStyle name="Normal 3 5 3 5 3 2" xfId="31321" xr:uid="{00000000-0005-0000-0000-0000AD7A0000}"/>
    <cellStyle name="Normal 3 5 3 5 4" xfId="31322" xr:uid="{00000000-0005-0000-0000-0000AE7A0000}"/>
    <cellStyle name="Normal 3 5 3 6" xfId="31323" xr:uid="{00000000-0005-0000-0000-0000AF7A0000}"/>
    <cellStyle name="Normal 3 5 3 6 2" xfId="31324" xr:uid="{00000000-0005-0000-0000-0000B07A0000}"/>
    <cellStyle name="Normal 3 5 3 6 2 2" xfId="31325" xr:uid="{00000000-0005-0000-0000-0000B17A0000}"/>
    <cellStyle name="Normal 3 5 3 6 3" xfId="31326" xr:uid="{00000000-0005-0000-0000-0000B27A0000}"/>
    <cellStyle name="Normal 3 5 3 6 3 2" xfId="31327" xr:uid="{00000000-0005-0000-0000-0000B37A0000}"/>
    <cellStyle name="Normal 3 5 3 6 4" xfId="31328" xr:uid="{00000000-0005-0000-0000-0000B47A0000}"/>
    <cellStyle name="Normal 3 5 3 7" xfId="31329" xr:uid="{00000000-0005-0000-0000-0000B57A0000}"/>
    <cellStyle name="Normal 3 5 3 7 2" xfId="31330" xr:uid="{00000000-0005-0000-0000-0000B67A0000}"/>
    <cellStyle name="Normal 3 5 3 7 3" xfId="31331" xr:uid="{00000000-0005-0000-0000-0000B77A0000}"/>
    <cellStyle name="Normal 3 5 3 8" xfId="31332" xr:uid="{00000000-0005-0000-0000-0000B87A0000}"/>
    <cellStyle name="Normal 3 5 3 8 2" xfId="31333" xr:uid="{00000000-0005-0000-0000-0000B97A0000}"/>
    <cellStyle name="Normal 3 5 3 9" xfId="31334" xr:uid="{00000000-0005-0000-0000-0000BA7A0000}"/>
    <cellStyle name="Normal 3 5 3 9 2" xfId="31335" xr:uid="{00000000-0005-0000-0000-0000BB7A0000}"/>
    <cellStyle name="Normal 3 5 4" xfId="31336" xr:uid="{00000000-0005-0000-0000-0000BC7A0000}"/>
    <cellStyle name="Normal 3 5 4 2" xfId="31337" xr:uid="{00000000-0005-0000-0000-0000BD7A0000}"/>
    <cellStyle name="Normal 3 5 4 2 2" xfId="31338" xr:uid="{00000000-0005-0000-0000-0000BE7A0000}"/>
    <cellStyle name="Normal 3 5 4 2 2 2" xfId="31339" xr:uid="{00000000-0005-0000-0000-0000BF7A0000}"/>
    <cellStyle name="Normal 3 5 4 2 2 2 2" xfId="31340" xr:uid="{00000000-0005-0000-0000-0000C07A0000}"/>
    <cellStyle name="Normal 3 5 4 2 2 2 3" xfId="31341" xr:uid="{00000000-0005-0000-0000-0000C17A0000}"/>
    <cellStyle name="Normal 3 5 4 2 2 3" xfId="31342" xr:uid="{00000000-0005-0000-0000-0000C27A0000}"/>
    <cellStyle name="Normal 3 5 4 2 2 3 2" xfId="31343" xr:uid="{00000000-0005-0000-0000-0000C37A0000}"/>
    <cellStyle name="Normal 3 5 4 2 2 4" xfId="31344" xr:uid="{00000000-0005-0000-0000-0000C47A0000}"/>
    <cellStyle name="Normal 3 5 4 2 2 4 2" xfId="31345" xr:uid="{00000000-0005-0000-0000-0000C57A0000}"/>
    <cellStyle name="Normal 3 5 4 2 2 5" xfId="31346" xr:uid="{00000000-0005-0000-0000-0000C67A0000}"/>
    <cellStyle name="Normal 3 5 4 2 3" xfId="31347" xr:uid="{00000000-0005-0000-0000-0000C77A0000}"/>
    <cellStyle name="Normal 3 5 4 2 3 2" xfId="31348" xr:uid="{00000000-0005-0000-0000-0000C87A0000}"/>
    <cellStyle name="Normal 3 5 4 2 3 2 2" xfId="31349" xr:uid="{00000000-0005-0000-0000-0000C97A0000}"/>
    <cellStyle name="Normal 3 5 4 2 3 3" xfId="31350" xr:uid="{00000000-0005-0000-0000-0000CA7A0000}"/>
    <cellStyle name="Normal 3 5 4 2 3 3 2" xfId="31351" xr:uid="{00000000-0005-0000-0000-0000CB7A0000}"/>
    <cellStyle name="Normal 3 5 4 2 3 4" xfId="31352" xr:uid="{00000000-0005-0000-0000-0000CC7A0000}"/>
    <cellStyle name="Normal 3 5 4 2 4" xfId="31353" xr:uid="{00000000-0005-0000-0000-0000CD7A0000}"/>
    <cellStyle name="Normal 3 5 4 2 4 2" xfId="31354" xr:uid="{00000000-0005-0000-0000-0000CE7A0000}"/>
    <cellStyle name="Normal 3 5 4 2 4 3" xfId="31355" xr:uid="{00000000-0005-0000-0000-0000CF7A0000}"/>
    <cellStyle name="Normal 3 5 4 2 5" xfId="31356" xr:uid="{00000000-0005-0000-0000-0000D07A0000}"/>
    <cellStyle name="Normal 3 5 4 2 5 2" xfId="31357" xr:uid="{00000000-0005-0000-0000-0000D17A0000}"/>
    <cellStyle name="Normal 3 5 4 2 6" xfId="31358" xr:uid="{00000000-0005-0000-0000-0000D27A0000}"/>
    <cellStyle name="Normal 3 5 4 2 6 2" xfId="31359" xr:uid="{00000000-0005-0000-0000-0000D37A0000}"/>
    <cellStyle name="Normal 3 5 4 2 7" xfId="31360" xr:uid="{00000000-0005-0000-0000-0000D47A0000}"/>
    <cellStyle name="Normal 3 5 4 3" xfId="31361" xr:uid="{00000000-0005-0000-0000-0000D57A0000}"/>
    <cellStyle name="Normal 3 5 4 3 2" xfId="31362" xr:uid="{00000000-0005-0000-0000-0000D67A0000}"/>
    <cellStyle name="Normal 3 5 4 3 2 2" xfId="31363" xr:uid="{00000000-0005-0000-0000-0000D77A0000}"/>
    <cellStyle name="Normal 3 5 4 3 2 3" xfId="31364" xr:uid="{00000000-0005-0000-0000-0000D87A0000}"/>
    <cellStyle name="Normal 3 5 4 3 3" xfId="31365" xr:uid="{00000000-0005-0000-0000-0000D97A0000}"/>
    <cellStyle name="Normal 3 5 4 3 3 2" xfId="31366" xr:uid="{00000000-0005-0000-0000-0000DA7A0000}"/>
    <cellStyle name="Normal 3 5 4 3 4" xfId="31367" xr:uid="{00000000-0005-0000-0000-0000DB7A0000}"/>
    <cellStyle name="Normal 3 5 4 3 4 2" xfId="31368" xr:uid="{00000000-0005-0000-0000-0000DC7A0000}"/>
    <cellStyle name="Normal 3 5 4 3 5" xfId="31369" xr:uid="{00000000-0005-0000-0000-0000DD7A0000}"/>
    <cellStyle name="Normal 3 5 4 4" xfId="31370" xr:uid="{00000000-0005-0000-0000-0000DE7A0000}"/>
    <cellStyle name="Normal 3 5 4 4 2" xfId="31371" xr:uid="{00000000-0005-0000-0000-0000DF7A0000}"/>
    <cellStyle name="Normal 3 5 4 4 2 2" xfId="31372" xr:uid="{00000000-0005-0000-0000-0000E07A0000}"/>
    <cellStyle name="Normal 3 5 4 4 3" xfId="31373" xr:uid="{00000000-0005-0000-0000-0000E17A0000}"/>
    <cellStyle name="Normal 3 5 4 4 3 2" xfId="31374" xr:uid="{00000000-0005-0000-0000-0000E27A0000}"/>
    <cellStyle name="Normal 3 5 4 4 4" xfId="31375" xr:uid="{00000000-0005-0000-0000-0000E37A0000}"/>
    <cellStyle name="Normal 3 5 4 5" xfId="31376" xr:uid="{00000000-0005-0000-0000-0000E47A0000}"/>
    <cellStyle name="Normal 3 5 4 5 2" xfId="31377" xr:uid="{00000000-0005-0000-0000-0000E57A0000}"/>
    <cellStyle name="Normal 3 5 4 5 3" xfId="31378" xr:uid="{00000000-0005-0000-0000-0000E67A0000}"/>
    <cellStyle name="Normal 3 5 4 6" xfId="31379" xr:uid="{00000000-0005-0000-0000-0000E77A0000}"/>
    <cellStyle name="Normal 3 5 4 6 2" xfId="31380" xr:uid="{00000000-0005-0000-0000-0000E87A0000}"/>
    <cellStyle name="Normal 3 5 4 7" xfId="31381" xr:uid="{00000000-0005-0000-0000-0000E97A0000}"/>
    <cellStyle name="Normal 3 5 4 7 2" xfId="31382" xr:uid="{00000000-0005-0000-0000-0000EA7A0000}"/>
    <cellStyle name="Normal 3 5 4 8" xfId="31383" xr:uid="{00000000-0005-0000-0000-0000EB7A0000}"/>
    <cellStyle name="Normal 3 5 5" xfId="31384" xr:uid="{00000000-0005-0000-0000-0000EC7A0000}"/>
    <cellStyle name="Normal 3 5 5 2" xfId="31385" xr:uid="{00000000-0005-0000-0000-0000ED7A0000}"/>
    <cellStyle name="Normal 3 5 5 2 2" xfId="31386" xr:uid="{00000000-0005-0000-0000-0000EE7A0000}"/>
    <cellStyle name="Normal 3 5 5 2 2 2" xfId="31387" xr:uid="{00000000-0005-0000-0000-0000EF7A0000}"/>
    <cellStyle name="Normal 3 5 5 2 2 3" xfId="31388" xr:uid="{00000000-0005-0000-0000-0000F07A0000}"/>
    <cellStyle name="Normal 3 5 5 2 3" xfId="31389" xr:uid="{00000000-0005-0000-0000-0000F17A0000}"/>
    <cellStyle name="Normal 3 5 5 2 3 2" xfId="31390" xr:uid="{00000000-0005-0000-0000-0000F27A0000}"/>
    <cellStyle name="Normal 3 5 5 2 4" xfId="31391" xr:uid="{00000000-0005-0000-0000-0000F37A0000}"/>
    <cellStyle name="Normal 3 5 5 2 4 2" xfId="31392" xr:uid="{00000000-0005-0000-0000-0000F47A0000}"/>
    <cellStyle name="Normal 3 5 5 2 5" xfId="31393" xr:uid="{00000000-0005-0000-0000-0000F57A0000}"/>
    <cellStyle name="Normal 3 5 5 3" xfId="31394" xr:uid="{00000000-0005-0000-0000-0000F67A0000}"/>
    <cellStyle name="Normal 3 5 5 3 2" xfId="31395" xr:uid="{00000000-0005-0000-0000-0000F77A0000}"/>
    <cellStyle name="Normal 3 5 5 3 2 2" xfId="31396" xr:uid="{00000000-0005-0000-0000-0000F87A0000}"/>
    <cellStyle name="Normal 3 5 5 3 3" xfId="31397" xr:uid="{00000000-0005-0000-0000-0000F97A0000}"/>
    <cellStyle name="Normal 3 5 5 3 3 2" xfId="31398" xr:uid="{00000000-0005-0000-0000-0000FA7A0000}"/>
    <cellStyle name="Normal 3 5 5 3 4" xfId="31399" xr:uid="{00000000-0005-0000-0000-0000FB7A0000}"/>
    <cellStyle name="Normal 3 5 5 4" xfId="31400" xr:uid="{00000000-0005-0000-0000-0000FC7A0000}"/>
    <cellStyle name="Normal 3 5 5 4 2" xfId="31401" xr:uid="{00000000-0005-0000-0000-0000FD7A0000}"/>
    <cellStyle name="Normal 3 5 5 4 3" xfId="31402" xr:uid="{00000000-0005-0000-0000-0000FE7A0000}"/>
    <cellStyle name="Normal 3 5 5 5" xfId="31403" xr:uid="{00000000-0005-0000-0000-0000FF7A0000}"/>
    <cellStyle name="Normal 3 5 5 5 2" xfId="31404" xr:uid="{00000000-0005-0000-0000-0000007B0000}"/>
    <cellStyle name="Normal 3 5 5 6" xfId="31405" xr:uid="{00000000-0005-0000-0000-0000017B0000}"/>
    <cellStyle name="Normal 3 5 5 6 2" xfId="31406" xr:uid="{00000000-0005-0000-0000-0000027B0000}"/>
    <cellStyle name="Normal 3 5 5 7" xfId="31407" xr:uid="{00000000-0005-0000-0000-0000037B0000}"/>
    <cellStyle name="Normal 3 5 6" xfId="31408" xr:uid="{00000000-0005-0000-0000-0000047B0000}"/>
    <cellStyle name="Normal 3 5 6 2" xfId="31409" xr:uid="{00000000-0005-0000-0000-0000057B0000}"/>
    <cellStyle name="Normal 3 5 6 2 2" xfId="31410" xr:uid="{00000000-0005-0000-0000-0000067B0000}"/>
    <cellStyle name="Normal 3 5 6 2 2 2" xfId="31411" xr:uid="{00000000-0005-0000-0000-0000077B0000}"/>
    <cellStyle name="Normal 3 5 6 2 2 3" xfId="31412" xr:uid="{00000000-0005-0000-0000-0000087B0000}"/>
    <cellStyle name="Normal 3 5 6 2 3" xfId="31413" xr:uid="{00000000-0005-0000-0000-0000097B0000}"/>
    <cellStyle name="Normal 3 5 6 2 3 2" xfId="31414" xr:uid="{00000000-0005-0000-0000-00000A7B0000}"/>
    <cellStyle name="Normal 3 5 6 2 4" xfId="31415" xr:uid="{00000000-0005-0000-0000-00000B7B0000}"/>
    <cellStyle name="Normal 3 5 6 2 4 2" xfId="31416" xr:uid="{00000000-0005-0000-0000-00000C7B0000}"/>
    <cellStyle name="Normal 3 5 6 2 5" xfId="31417" xr:uid="{00000000-0005-0000-0000-00000D7B0000}"/>
    <cellStyle name="Normal 3 5 6 3" xfId="31418" xr:uid="{00000000-0005-0000-0000-00000E7B0000}"/>
    <cellStyle name="Normal 3 5 6 3 2" xfId="31419" xr:uid="{00000000-0005-0000-0000-00000F7B0000}"/>
    <cellStyle name="Normal 3 5 6 3 2 2" xfId="31420" xr:uid="{00000000-0005-0000-0000-0000107B0000}"/>
    <cellStyle name="Normal 3 5 6 3 3" xfId="31421" xr:uid="{00000000-0005-0000-0000-0000117B0000}"/>
    <cellStyle name="Normal 3 5 6 3 3 2" xfId="31422" xr:uid="{00000000-0005-0000-0000-0000127B0000}"/>
    <cellStyle name="Normal 3 5 6 3 4" xfId="31423" xr:uid="{00000000-0005-0000-0000-0000137B0000}"/>
    <cellStyle name="Normal 3 5 6 4" xfId="31424" xr:uid="{00000000-0005-0000-0000-0000147B0000}"/>
    <cellStyle name="Normal 3 5 6 4 2" xfId="31425" xr:uid="{00000000-0005-0000-0000-0000157B0000}"/>
    <cellStyle name="Normal 3 5 6 4 3" xfId="31426" xr:uid="{00000000-0005-0000-0000-0000167B0000}"/>
    <cellStyle name="Normal 3 5 6 5" xfId="31427" xr:uid="{00000000-0005-0000-0000-0000177B0000}"/>
    <cellStyle name="Normal 3 5 6 5 2" xfId="31428" xr:uid="{00000000-0005-0000-0000-0000187B0000}"/>
    <cellStyle name="Normal 3 5 6 6" xfId="31429" xr:uid="{00000000-0005-0000-0000-0000197B0000}"/>
    <cellStyle name="Normal 3 5 6 6 2" xfId="31430" xr:uid="{00000000-0005-0000-0000-00001A7B0000}"/>
    <cellStyle name="Normal 3 5 6 7" xfId="31431" xr:uid="{00000000-0005-0000-0000-00001B7B0000}"/>
    <cellStyle name="Normal 3 5 7" xfId="31432" xr:uid="{00000000-0005-0000-0000-00001C7B0000}"/>
    <cellStyle name="Normal 3 5 7 2" xfId="31433" xr:uid="{00000000-0005-0000-0000-00001D7B0000}"/>
    <cellStyle name="Normal 3 5 7 2 2" xfId="31434" xr:uid="{00000000-0005-0000-0000-00001E7B0000}"/>
    <cellStyle name="Normal 3 5 7 2 2 2" xfId="31435" xr:uid="{00000000-0005-0000-0000-00001F7B0000}"/>
    <cellStyle name="Normal 3 5 7 2 3" xfId="31436" xr:uid="{00000000-0005-0000-0000-0000207B0000}"/>
    <cellStyle name="Normal 3 5 7 2 3 2" xfId="31437" xr:uid="{00000000-0005-0000-0000-0000217B0000}"/>
    <cellStyle name="Normal 3 5 7 2 4" xfId="31438" xr:uid="{00000000-0005-0000-0000-0000227B0000}"/>
    <cellStyle name="Normal 3 5 7 3" xfId="31439" xr:uid="{00000000-0005-0000-0000-0000237B0000}"/>
    <cellStyle name="Normal 3 5 7 3 2" xfId="31440" xr:uid="{00000000-0005-0000-0000-0000247B0000}"/>
    <cellStyle name="Normal 3 5 7 3 3" xfId="31441" xr:uid="{00000000-0005-0000-0000-0000257B0000}"/>
    <cellStyle name="Normal 3 5 7 4" xfId="31442" xr:uid="{00000000-0005-0000-0000-0000267B0000}"/>
    <cellStyle name="Normal 3 5 7 4 2" xfId="31443" xr:uid="{00000000-0005-0000-0000-0000277B0000}"/>
    <cellStyle name="Normal 3 5 7 5" xfId="31444" xr:uid="{00000000-0005-0000-0000-0000287B0000}"/>
    <cellStyle name="Normal 3 5 7 5 2" xfId="31445" xr:uid="{00000000-0005-0000-0000-0000297B0000}"/>
    <cellStyle name="Normal 3 5 7 6" xfId="31446" xr:uid="{00000000-0005-0000-0000-00002A7B0000}"/>
    <cellStyle name="Normal 3 5 8" xfId="31447" xr:uid="{00000000-0005-0000-0000-00002B7B0000}"/>
    <cellStyle name="Normal 3 5 8 2" xfId="31448" xr:uid="{00000000-0005-0000-0000-00002C7B0000}"/>
    <cellStyle name="Normal 3 5 8 2 2" xfId="31449" xr:uid="{00000000-0005-0000-0000-00002D7B0000}"/>
    <cellStyle name="Normal 3 5 8 3" xfId="31450" xr:uid="{00000000-0005-0000-0000-00002E7B0000}"/>
    <cellStyle name="Normal 3 5 8 3 2" xfId="31451" xr:uid="{00000000-0005-0000-0000-00002F7B0000}"/>
    <cellStyle name="Normal 3 5 8 4" xfId="31452" xr:uid="{00000000-0005-0000-0000-0000307B0000}"/>
    <cellStyle name="Normal 3 5 9" xfId="31453" xr:uid="{00000000-0005-0000-0000-0000317B0000}"/>
    <cellStyle name="Normal 3 5 9 2" xfId="31454" xr:uid="{00000000-0005-0000-0000-0000327B0000}"/>
    <cellStyle name="Normal 3 5 9 2 2" xfId="31455" xr:uid="{00000000-0005-0000-0000-0000337B0000}"/>
    <cellStyle name="Normal 3 5 9 3" xfId="31456" xr:uid="{00000000-0005-0000-0000-0000347B0000}"/>
    <cellStyle name="Normal 3 5 9 3 2" xfId="31457" xr:uid="{00000000-0005-0000-0000-0000357B0000}"/>
    <cellStyle name="Normal 3 5 9 4" xfId="31458" xr:uid="{00000000-0005-0000-0000-0000367B0000}"/>
    <cellStyle name="Normal 3 6" xfId="31459" xr:uid="{00000000-0005-0000-0000-0000377B0000}"/>
    <cellStyle name="Normal 3 6 10" xfId="31460" xr:uid="{00000000-0005-0000-0000-0000387B0000}"/>
    <cellStyle name="Normal 3 6 10 2" xfId="31461" xr:uid="{00000000-0005-0000-0000-0000397B0000}"/>
    <cellStyle name="Normal 3 6 11" xfId="31462" xr:uid="{00000000-0005-0000-0000-00003A7B0000}"/>
    <cellStyle name="Normal 3 6 2" xfId="31463" xr:uid="{00000000-0005-0000-0000-00003B7B0000}"/>
    <cellStyle name="Normal 3 6 2 2" xfId="31464" xr:uid="{00000000-0005-0000-0000-00003C7B0000}"/>
    <cellStyle name="Normal 3 6 2 2 2" xfId="31465" xr:uid="{00000000-0005-0000-0000-00003D7B0000}"/>
    <cellStyle name="Normal 3 6 2 2 2 2" xfId="31466" xr:uid="{00000000-0005-0000-0000-00003E7B0000}"/>
    <cellStyle name="Normal 3 6 2 2 2 2 2" xfId="31467" xr:uid="{00000000-0005-0000-0000-00003F7B0000}"/>
    <cellStyle name="Normal 3 6 2 2 2 2 3" xfId="31468" xr:uid="{00000000-0005-0000-0000-0000407B0000}"/>
    <cellStyle name="Normal 3 6 2 2 2 3" xfId="31469" xr:uid="{00000000-0005-0000-0000-0000417B0000}"/>
    <cellStyle name="Normal 3 6 2 2 2 3 2" xfId="31470" xr:uid="{00000000-0005-0000-0000-0000427B0000}"/>
    <cellStyle name="Normal 3 6 2 2 2 4" xfId="31471" xr:uid="{00000000-0005-0000-0000-0000437B0000}"/>
    <cellStyle name="Normal 3 6 2 2 2 4 2" xfId="31472" xr:uid="{00000000-0005-0000-0000-0000447B0000}"/>
    <cellStyle name="Normal 3 6 2 2 2 5" xfId="31473" xr:uid="{00000000-0005-0000-0000-0000457B0000}"/>
    <cellStyle name="Normal 3 6 2 2 3" xfId="31474" xr:uid="{00000000-0005-0000-0000-0000467B0000}"/>
    <cellStyle name="Normal 3 6 2 2 3 2" xfId="31475" xr:uid="{00000000-0005-0000-0000-0000477B0000}"/>
    <cellStyle name="Normal 3 6 2 2 3 2 2" xfId="31476" xr:uid="{00000000-0005-0000-0000-0000487B0000}"/>
    <cellStyle name="Normal 3 6 2 2 3 3" xfId="31477" xr:uid="{00000000-0005-0000-0000-0000497B0000}"/>
    <cellStyle name="Normal 3 6 2 2 3 3 2" xfId="31478" xr:uid="{00000000-0005-0000-0000-00004A7B0000}"/>
    <cellStyle name="Normal 3 6 2 2 3 4" xfId="31479" xr:uid="{00000000-0005-0000-0000-00004B7B0000}"/>
    <cellStyle name="Normal 3 6 2 2 4" xfId="31480" xr:uid="{00000000-0005-0000-0000-00004C7B0000}"/>
    <cellStyle name="Normal 3 6 2 2 4 2" xfId="31481" xr:uid="{00000000-0005-0000-0000-00004D7B0000}"/>
    <cellStyle name="Normal 3 6 2 2 4 3" xfId="31482" xr:uid="{00000000-0005-0000-0000-00004E7B0000}"/>
    <cellStyle name="Normal 3 6 2 2 5" xfId="31483" xr:uid="{00000000-0005-0000-0000-00004F7B0000}"/>
    <cellStyle name="Normal 3 6 2 2 5 2" xfId="31484" xr:uid="{00000000-0005-0000-0000-0000507B0000}"/>
    <cellStyle name="Normal 3 6 2 2 6" xfId="31485" xr:uid="{00000000-0005-0000-0000-0000517B0000}"/>
    <cellStyle name="Normal 3 6 2 2 6 2" xfId="31486" xr:uid="{00000000-0005-0000-0000-0000527B0000}"/>
    <cellStyle name="Normal 3 6 2 2 7" xfId="31487" xr:uid="{00000000-0005-0000-0000-0000537B0000}"/>
    <cellStyle name="Normal 3 6 2 3" xfId="31488" xr:uid="{00000000-0005-0000-0000-0000547B0000}"/>
    <cellStyle name="Normal 3 6 2 3 2" xfId="31489" xr:uid="{00000000-0005-0000-0000-0000557B0000}"/>
    <cellStyle name="Normal 3 6 2 3 2 2" xfId="31490" xr:uid="{00000000-0005-0000-0000-0000567B0000}"/>
    <cellStyle name="Normal 3 6 2 3 2 3" xfId="31491" xr:uid="{00000000-0005-0000-0000-0000577B0000}"/>
    <cellStyle name="Normal 3 6 2 3 3" xfId="31492" xr:uid="{00000000-0005-0000-0000-0000587B0000}"/>
    <cellStyle name="Normal 3 6 2 3 3 2" xfId="31493" xr:uid="{00000000-0005-0000-0000-0000597B0000}"/>
    <cellStyle name="Normal 3 6 2 3 4" xfId="31494" xr:uid="{00000000-0005-0000-0000-00005A7B0000}"/>
    <cellStyle name="Normal 3 6 2 3 4 2" xfId="31495" xr:uid="{00000000-0005-0000-0000-00005B7B0000}"/>
    <cellStyle name="Normal 3 6 2 3 5" xfId="31496" xr:uid="{00000000-0005-0000-0000-00005C7B0000}"/>
    <cellStyle name="Normal 3 6 2 4" xfId="31497" xr:uid="{00000000-0005-0000-0000-00005D7B0000}"/>
    <cellStyle name="Normal 3 6 2 4 2" xfId="31498" xr:uid="{00000000-0005-0000-0000-00005E7B0000}"/>
    <cellStyle name="Normal 3 6 2 4 2 2" xfId="31499" xr:uid="{00000000-0005-0000-0000-00005F7B0000}"/>
    <cellStyle name="Normal 3 6 2 4 3" xfId="31500" xr:uid="{00000000-0005-0000-0000-0000607B0000}"/>
    <cellStyle name="Normal 3 6 2 4 3 2" xfId="31501" xr:uid="{00000000-0005-0000-0000-0000617B0000}"/>
    <cellStyle name="Normal 3 6 2 4 4" xfId="31502" xr:uid="{00000000-0005-0000-0000-0000627B0000}"/>
    <cellStyle name="Normal 3 6 2 5" xfId="31503" xr:uid="{00000000-0005-0000-0000-0000637B0000}"/>
    <cellStyle name="Normal 3 6 2 5 2" xfId="31504" xr:uid="{00000000-0005-0000-0000-0000647B0000}"/>
    <cellStyle name="Normal 3 6 2 5 3" xfId="31505" xr:uid="{00000000-0005-0000-0000-0000657B0000}"/>
    <cellStyle name="Normal 3 6 2 6" xfId="31506" xr:uid="{00000000-0005-0000-0000-0000667B0000}"/>
    <cellStyle name="Normal 3 6 2 6 2" xfId="31507" xr:uid="{00000000-0005-0000-0000-0000677B0000}"/>
    <cellStyle name="Normal 3 6 2 7" xfId="31508" xr:uid="{00000000-0005-0000-0000-0000687B0000}"/>
    <cellStyle name="Normal 3 6 2 7 2" xfId="31509" xr:uid="{00000000-0005-0000-0000-0000697B0000}"/>
    <cellStyle name="Normal 3 6 2 8" xfId="31510" xr:uid="{00000000-0005-0000-0000-00006A7B0000}"/>
    <cellStyle name="Normal 3 6 3" xfId="31511" xr:uid="{00000000-0005-0000-0000-00006B7B0000}"/>
    <cellStyle name="Normal 3 6 3 2" xfId="31512" xr:uid="{00000000-0005-0000-0000-00006C7B0000}"/>
    <cellStyle name="Normal 3 6 3 2 2" xfId="31513" xr:uid="{00000000-0005-0000-0000-00006D7B0000}"/>
    <cellStyle name="Normal 3 6 3 2 2 2" xfId="31514" xr:uid="{00000000-0005-0000-0000-00006E7B0000}"/>
    <cellStyle name="Normal 3 6 3 2 2 3" xfId="31515" xr:uid="{00000000-0005-0000-0000-00006F7B0000}"/>
    <cellStyle name="Normal 3 6 3 2 3" xfId="31516" xr:uid="{00000000-0005-0000-0000-0000707B0000}"/>
    <cellStyle name="Normal 3 6 3 2 3 2" xfId="31517" xr:uid="{00000000-0005-0000-0000-0000717B0000}"/>
    <cellStyle name="Normal 3 6 3 2 4" xfId="31518" xr:uid="{00000000-0005-0000-0000-0000727B0000}"/>
    <cellStyle name="Normal 3 6 3 2 4 2" xfId="31519" xr:uid="{00000000-0005-0000-0000-0000737B0000}"/>
    <cellStyle name="Normal 3 6 3 2 5" xfId="31520" xr:uid="{00000000-0005-0000-0000-0000747B0000}"/>
    <cellStyle name="Normal 3 6 3 3" xfId="31521" xr:uid="{00000000-0005-0000-0000-0000757B0000}"/>
    <cellStyle name="Normal 3 6 3 3 2" xfId="31522" xr:uid="{00000000-0005-0000-0000-0000767B0000}"/>
    <cellStyle name="Normal 3 6 3 3 2 2" xfId="31523" xr:uid="{00000000-0005-0000-0000-0000777B0000}"/>
    <cellStyle name="Normal 3 6 3 3 3" xfId="31524" xr:uid="{00000000-0005-0000-0000-0000787B0000}"/>
    <cellStyle name="Normal 3 6 3 3 3 2" xfId="31525" xr:uid="{00000000-0005-0000-0000-0000797B0000}"/>
    <cellStyle name="Normal 3 6 3 3 4" xfId="31526" xr:uid="{00000000-0005-0000-0000-00007A7B0000}"/>
    <cellStyle name="Normal 3 6 3 4" xfId="31527" xr:uid="{00000000-0005-0000-0000-00007B7B0000}"/>
    <cellStyle name="Normal 3 6 3 4 2" xfId="31528" xr:uid="{00000000-0005-0000-0000-00007C7B0000}"/>
    <cellStyle name="Normal 3 6 3 4 3" xfId="31529" xr:uid="{00000000-0005-0000-0000-00007D7B0000}"/>
    <cellStyle name="Normal 3 6 3 5" xfId="31530" xr:uid="{00000000-0005-0000-0000-00007E7B0000}"/>
    <cellStyle name="Normal 3 6 3 5 2" xfId="31531" xr:uid="{00000000-0005-0000-0000-00007F7B0000}"/>
    <cellStyle name="Normal 3 6 3 6" xfId="31532" xr:uid="{00000000-0005-0000-0000-0000807B0000}"/>
    <cellStyle name="Normal 3 6 3 6 2" xfId="31533" xr:uid="{00000000-0005-0000-0000-0000817B0000}"/>
    <cellStyle name="Normal 3 6 3 7" xfId="31534" xr:uid="{00000000-0005-0000-0000-0000827B0000}"/>
    <cellStyle name="Normal 3 6 4" xfId="31535" xr:uid="{00000000-0005-0000-0000-0000837B0000}"/>
    <cellStyle name="Normal 3 6 4 2" xfId="31536" xr:uid="{00000000-0005-0000-0000-0000847B0000}"/>
    <cellStyle name="Normal 3 6 4 2 2" xfId="31537" xr:uid="{00000000-0005-0000-0000-0000857B0000}"/>
    <cellStyle name="Normal 3 6 4 2 2 2" xfId="31538" xr:uid="{00000000-0005-0000-0000-0000867B0000}"/>
    <cellStyle name="Normal 3 6 4 2 2 3" xfId="31539" xr:uid="{00000000-0005-0000-0000-0000877B0000}"/>
    <cellStyle name="Normal 3 6 4 2 3" xfId="31540" xr:uid="{00000000-0005-0000-0000-0000887B0000}"/>
    <cellStyle name="Normal 3 6 4 2 3 2" xfId="31541" xr:uid="{00000000-0005-0000-0000-0000897B0000}"/>
    <cellStyle name="Normal 3 6 4 2 4" xfId="31542" xr:uid="{00000000-0005-0000-0000-00008A7B0000}"/>
    <cellStyle name="Normal 3 6 4 2 4 2" xfId="31543" xr:uid="{00000000-0005-0000-0000-00008B7B0000}"/>
    <cellStyle name="Normal 3 6 4 2 5" xfId="31544" xr:uid="{00000000-0005-0000-0000-00008C7B0000}"/>
    <cellStyle name="Normal 3 6 4 3" xfId="31545" xr:uid="{00000000-0005-0000-0000-00008D7B0000}"/>
    <cellStyle name="Normal 3 6 4 3 2" xfId="31546" xr:uid="{00000000-0005-0000-0000-00008E7B0000}"/>
    <cellStyle name="Normal 3 6 4 3 2 2" xfId="31547" xr:uid="{00000000-0005-0000-0000-00008F7B0000}"/>
    <cellStyle name="Normal 3 6 4 3 3" xfId="31548" xr:uid="{00000000-0005-0000-0000-0000907B0000}"/>
    <cellStyle name="Normal 3 6 4 3 3 2" xfId="31549" xr:uid="{00000000-0005-0000-0000-0000917B0000}"/>
    <cellStyle name="Normal 3 6 4 3 4" xfId="31550" xr:uid="{00000000-0005-0000-0000-0000927B0000}"/>
    <cellStyle name="Normal 3 6 4 4" xfId="31551" xr:uid="{00000000-0005-0000-0000-0000937B0000}"/>
    <cellStyle name="Normal 3 6 4 4 2" xfId="31552" xr:uid="{00000000-0005-0000-0000-0000947B0000}"/>
    <cellStyle name="Normal 3 6 4 4 3" xfId="31553" xr:uid="{00000000-0005-0000-0000-0000957B0000}"/>
    <cellStyle name="Normal 3 6 4 5" xfId="31554" xr:uid="{00000000-0005-0000-0000-0000967B0000}"/>
    <cellStyle name="Normal 3 6 4 5 2" xfId="31555" xr:uid="{00000000-0005-0000-0000-0000977B0000}"/>
    <cellStyle name="Normal 3 6 4 6" xfId="31556" xr:uid="{00000000-0005-0000-0000-0000987B0000}"/>
    <cellStyle name="Normal 3 6 4 6 2" xfId="31557" xr:uid="{00000000-0005-0000-0000-0000997B0000}"/>
    <cellStyle name="Normal 3 6 4 7" xfId="31558" xr:uid="{00000000-0005-0000-0000-00009A7B0000}"/>
    <cellStyle name="Normal 3 6 5" xfId="31559" xr:uid="{00000000-0005-0000-0000-00009B7B0000}"/>
    <cellStyle name="Normal 3 6 5 2" xfId="31560" xr:uid="{00000000-0005-0000-0000-00009C7B0000}"/>
    <cellStyle name="Normal 3 6 5 2 2" xfId="31561" xr:uid="{00000000-0005-0000-0000-00009D7B0000}"/>
    <cellStyle name="Normal 3 6 5 2 2 2" xfId="31562" xr:uid="{00000000-0005-0000-0000-00009E7B0000}"/>
    <cellStyle name="Normal 3 6 5 2 3" xfId="31563" xr:uid="{00000000-0005-0000-0000-00009F7B0000}"/>
    <cellStyle name="Normal 3 6 5 2 3 2" xfId="31564" xr:uid="{00000000-0005-0000-0000-0000A07B0000}"/>
    <cellStyle name="Normal 3 6 5 2 4" xfId="31565" xr:uid="{00000000-0005-0000-0000-0000A17B0000}"/>
    <cellStyle name="Normal 3 6 5 3" xfId="31566" xr:uid="{00000000-0005-0000-0000-0000A27B0000}"/>
    <cellStyle name="Normal 3 6 5 3 2" xfId="31567" xr:uid="{00000000-0005-0000-0000-0000A37B0000}"/>
    <cellStyle name="Normal 3 6 5 3 3" xfId="31568" xr:uid="{00000000-0005-0000-0000-0000A47B0000}"/>
    <cellStyle name="Normal 3 6 5 4" xfId="31569" xr:uid="{00000000-0005-0000-0000-0000A57B0000}"/>
    <cellStyle name="Normal 3 6 5 4 2" xfId="31570" xr:uid="{00000000-0005-0000-0000-0000A67B0000}"/>
    <cellStyle name="Normal 3 6 5 5" xfId="31571" xr:uid="{00000000-0005-0000-0000-0000A77B0000}"/>
    <cellStyle name="Normal 3 6 5 5 2" xfId="31572" xr:uid="{00000000-0005-0000-0000-0000A87B0000}"/>
    <cellStyle name="Normal 3 6 5 6" xfId="31573" xr:uid="{00000000-0005-0000-0000-0000A97B0000}"/>
    <cellStyle name="Normal 3 6 6" xfId="31574" xr:uid="{00000000-0005-0000-0000-0000AA7B0000}"/>
    <cellStyle name="Normal 3 6 6 2" xfId="31575" xr:uid="{00000000-0005-0000-0000-0000AB7B0000}"/>
    <cellStyle name="Normal 3 6 6 2 2" xfId="31576" xr:uid="{00000000-0005-0000-0000-0000AC7B0000}"/>
    <cellStyle name="Normal 3 6 6 3" xfId="31577" xr:uid="{00000000-0005-0000-0000-0000AD7B0000}"/>
    <cellStyle name="Normal 3 6 6 3 2" xfId="31578" xr:uid="{00000000-0005-0000-0000-0000AE7B0000}"/>
    <cellStyle name="Normal 3 6 6 4" xfId="31579" xr:uid="{00000000-0005-0000-0000-0000AF7B0000}"/>
    <cellStyle name="Normal 3 6 7" xfId="31580" xr:uid="{00000000-0005-0000-0000-0000B07B0000}"/>
    <cellStyle name="Normal 3 6 7 2" xfId="31581" xr:uid="{00000000-0005-0000-0000-0000B17B0000}"/>
    <cellStyle name="Normal 3 6 7 2 2" xfId="31582" xr:uid="{00000000-0005-0000-0000-0000B27B0000}"/>
    <cellStyle name="Normal 3 6 7 3" xfId="31583" xr:uid="{00000000-0005-0000-0000-0000B37B0000}"/>
    <cellStyle name="Normal 3 6 7 3 2" xfId="31584" xr:uid="{00000000-0005-0000-0000-0000B47B0000}"/>
    <cellStyle name="Normal 3 6 7 4" xfId="31585" xr:uid="{00000000-0005-0000-0000-0000B57B0000}"/>
    <cellStyle name="Normal 3 6 8" xfId="31586" xr:uid="{00000000-0005-0000-0000-0000B67B0000}"/>
    <cellStyle name="Normal 3 6 8 2" xfId="31587" xr:uid="{00000000-0005-0000-0000-0000B77B0000}"/>
    <cellStyle name="Normal 3 6 8 3" xfId="31588" xr:uid="{00000000-0005-0000-0000-0000B87B0000}"/>
    <cellStyle name="Normal 3 6 9" xfId="31589" xr:uid="{00000000-0005-0000-0000-0000B97B0000}"/>
    <cellStyle name="Normal 3 6 9 2" xfId="31590" xr:uid="{00000000-0005-0000-0000-0000BA7B0000}"/>
    <cellStyle name="Normal 3 7" xfId="31591" xr:uid="{00000000-0005-0000-0000-0000BB7B0000}"/>
    <cellStyle name="Normal 3 7 10" xfId="31592" xr:uid="{00000000-0005-0000-0000-0000BC7B0000}"/>
    <cellStyle name="Normal 3 7 10 2" xfId="31593" xr:uid="{00000000-0005-0000-0000-0000BD7B0000}"/>
    <cellStyle name="Normal 3 7 11" xfId="31594" xr:uid="{00000000-0005-0000-0000-0000BE7B0000}"/>
    <cellStyle name="Normal 3 7 2" xfId="31595" xr:uid="{00000000-0005-0000-0000-0000BF7B0000}"/>
    <cellStyle name="Normal 3 7 2 2" xfId="31596" xr:uid="{00000000-0005-0000-0000-0000C07B0000}"/>
    <cellStyle name="Normal 3 7 2 2 2" xfId="31597" xr:uid="{00000000-0005-0000-0000-0000C17B0000}"/>
    <cellStyle name="Normal 3 7 2 2 2 2" xfId="31598" xr:uid="{00000000-0005-0000-0000-0000C27B0000}"/>
    <cellStyle name="Normal 3 7 2 2 2 2 2" xfId="31599" xr:uid="{00000000-0005-0000-0000-0000C37B0000}"/>
    <cellStyle name="Normal 3 7 2 2 2 2 3" xfId="31600" xr:uid="{00000000-0005-0000-0000-0000C47B0000}"/>
    <cellStyle name="Normal 3 7 2 2 2 3" xfId="31601" xr:uid="{00000000-0005-0000-0000-0000C57B0000}"/>
    <cellStyle name="Normal 3 7 2 2 2 3 2" xfId="31602" xr:uid="{00000000-0005-0000-0000-0000C67B0000}"/>
    <cellStyle name="Normal 3 7 2 2 2 4" xfId="31603" xr:uid="{00000000-0005-0000-0000-0000C77B0000}"/>
    <cellStyle name="Normal 3 7 2 2 2 4 2" xfId="31604" xr:uid="{00000000-0005-0000-0000-0000C87B0000}"/>
    <cellStyle name="Normal 3 7 2 2 2 5" xfId="31605" xr:uid="{00000000-0005-0000-0000-0000C97B0000}"/>
    <cellStyle name="Normal 3 7 2 2 3" xfId="31606" xr:uid="{00000000-0005-0000-0000-0000CA7B0000}"/>
    <cellStyle name="Normal 3 7 2 2 3 2" xfId="31607" xr:uid="{00000000-0005-0000-0000-0000CB7B0000}"/>
    <cellStyle name="Normal 3 7 2 2 3 2 2" xfId="31608" xr:uid="{00000000-0005-0000-0000-0000CC7B0000}"/>
    <cellStyle name="Normal 3 7 2 2 3 3" xfId="31609" xr:uid="{00000000-0005-0000-0000-0000CD7B0000}"/>
    <cellStyle name="Normal 3 7 2 2 3 3 2" xfId="31610" xr:uid="{00000000-0005-0000-0000-0000CE7B0000}"/>
    <cellStyle name="Normal 3 7 2 2 3 4" xfId="31611" xr:uid="{00000000-0005-0000-0000-0000CF7B0000}"/>
    <cellStyle name="Normal 3 7 2 2 4" xfId="31612" xr:uid="{00000000-0005-0000-0000-0000D07B0000}"/>
    <cellStyle name="Normal 3 7 2 2 4 2" xfId="31613" xr:uid="{00000000-0005-0000-0000-0000D17B0000}"/>
    <cellStyle name="Normal 3 7 2 2 4 3" xfId="31614" xr:uid="{00000000-0005-0000-0000-0000D27B0000}"/>
    <cellStyle name="Normal 3 7 2 2 5" xfId="31615" xr:uid="{00000000-0005-0000-0000-0000D37B0000}"/>
    <cellStyle name="Normal 3 7 2 2 5 2" xfId="31616" xr:uid="{00000000-0005-0000-0000-0000D47B0000}"/>
    <cellStyle name="Normal 3 7 2 2 6" xfId="31617" xr:uid="{00000000-0005-0000-0000-0000D57B0000}"/>
    <cellStyle name="Normal 3 7 2 2 6 2" xfId="31618" xr:uid="{00000000-0005-0000-0000-0000D67B0000}"/>
    <cellStyle name="Normal 3 7 2 2 7" xfId="31619" xr:uid="{00000000-0005-0000-0000-0000D77B0000}"/>
    <cellStyle name="Normal 3 7 2 3" xfId="31620" xr:uid="{00000000-0005-0000-0000-0000D87B0000}"/>
    <cellStyle name="Normal 3 7 2 3 2" xfId="31621" xr:uid="{00000000-0005-0000-0000-0000D97B0000}"/>
    <cellStyle name="Normal 3 7 2 3 2 2" xfId="31622" xr:uid="{00000000-0005-0000-0000-0000DA7B0000}"/>
    <cellStyle name="Normal 3 7 2 3 2 3" xfId="31623" xr:uid="{00000000-0005-0000-0000-0000DB7B0000}"/>
    <cellStyle name="Normal 3 7 2 3 3" xfId="31624" xr:uid="{00000000-0005-0000-0000-0000DC7B0000}"/>
    <cellStyle name="Normal 3 7 2 3 3 2" xfId="31625" xr:uid="{00000000-0005-0000-0000-0000DD7B0000}"/>
    <cellStyle name="Normal 3 7 2 3 4" xfId="31626" xr:uid="{00000000-0005-0000-0000-0000DE7B0000}"/>
    <cellStyle name="Normal 3 7 2 3 4 2" xfId="31627" xr:uid="{00000000-0005-0000-0000-0000DF7B0000}"/>
    <cellStyle name="Normal 3 7 2 3 5" xfId="31628" xr:uid="{00000000-0005-0000-0000-0000E07B0000}"/>
    <cellStyle name="Normal 3 7 2 4" xfId="31629" xr:uid="{00000000-0005-0000-0000-0000E17B0000}"/>
    <cellStyle name="Normal 3 7 2 4 2" xfId="31630" xr:uid="{00000000-0005-0000-0000-0000E27B0000}"/>
    <cellStyle name="Normal 3 7 2 4 2 2" xfId="31631" xr:uid="{00000000-0005-0000-0000-0000E37B0000}"/>
    <cellStyle name="Normal 3 7 2 4 3" xfId="31632" xr:uid="{00000000-0005-0000-0000-0000E47B0000}"/>
    <cellStyle name="Normal 3 7 2 4 3 2" xfId="31633" xr:uid="{00000000-0005-0000-0000-0000E57B0000}"/>
    <cellStyle name="Normal 3 7 2 4 4" xfId="31634" xr:uid="{00000000-0005-0000-0000-0000E67B0000}"/>
    <cellStyle name="Normal 3 7 2 5" xfId="31635" xr:uid="{00000000-0005-0000-0000-0000E77B0000}"/>
    <cellStyle name="Normal 3 7 2 5 2" xfId="31636" xr:uid="{00000000-0005-0000-0000-0000E87B0000}"/>
    <cellStyle name="Normal 3 7 2 5 3" xfId="31637" xr:uid="{00000000-0005-0000-0000-0000E97B0000}"/>
    <cellStyle name="Normal 3 7 2 6" xfId="31638" xr:uid="{00000000-0005-0000-0000-0000EA7B0000}"/>
    <cellStyle name="Normal 3 7 2 6 2" xfId="31639" xr:uid="{00000000-0005-0000-0000-0000EB7B0000}"/>
    <cellStyle name="Normal 3 7 2 7" xfId="31640" xr:uid="{00000000-0005-0000-0000-0000EC7B0000}"/>
    <cellStyle name="Normal 3 7 2 7 2" xfId="31641" xr:uid="{00000000-0005-0000-0000-0000ED7B0000}"/>
    <cellStyle name="Normal 3 7 2 8" xfId="31642" xr:uid="{00000000-0005-0000-0000-0000EE7B0000}"/>
    <cellStyle name="Normal 3 7 3" xfId="31643" xr:uid="{00000000-0005-0000-0000-0000EF7B0000}"/>
    <cellStyle name="Normal 3 7 3 2" xfId="31644" xr:uid="{00000000-0005-0000-0000-0000F07B0000}"/>
    <cellStyle name="Normal 3 7 3 2 2" xfId="31645" xr:uid="{00000000-0005-0000-0000-0000F17B0000}"/>
    <cellStyle name="Normal 3 7 3 2 2 2" xfId="31646" xr:uid="{00000000-0005-0000-0000-0000F27B0000}"/>
    <cellStyle name="Normal 3 7 3 2 2 3" xfId="31647" xr:uid="{00000000-0005-0000-0000-0000F37B0000}"/>
    <cellStyle name="Normal 3 7 3 2 3" xfId="31648" xr:uid="{00000000-0005-0000-0000-0000F47B0000}"/>
    <cellStyle name="Normal 3 7 3 2 3 2" xfId="31649" xr:uid="{00000000-0005-0000-0000-0000F57B0000}"/>
    <cellStyle name="Normal 3 7 3 2 4" xfId="31650" xr:uid="{00000000-0005-0000-0000-0000F67B0000}"/>
    <cellStyle name="Normal 3 7 3 2 4 2" xfId="31651" xr:uid="{00000000-0005-0000-0000-0000F77B0000}"/>
    <cellStyle name="Normal 3 7 3 2 5" xfId="31652" xr:uid="{00000000-0005-0000-0000-0000F87B0000}"/>
    <cellStyle name="Normal 3 7 3 3" xfId="31653" xr:uid="{00000000-0005-0000-0000-0000F97B0000}"/>
    <cellStyle name="Normal 3 7 3 3 2" xfId="31654" xr:uid="{00000000-0005-0000-0000-0000FA7B0000}"/>
    <cellStyle name="Normal 3 7 3 3 2 2" xfId="31655" xr:uid="{00000000-0005-0000-0000-0000FB7B0000}"/>
    <cellStyle name="Normal 3 7 3 3 3" xfId="31656" xr:uid="{00000000-0005-0000-0000-0000FC7B0000}"/>
    <cellStyle name="Normal 3 7 3 3 3 2" xfId="31657" xr:uid="{00000000-0005-0000-0000-0000FD7B0000}"/>
    <cellStyle name="Normal 3 7 3 3 4" xfId="31658" xr:uid="{00000000-0005-0000-0000-0000FE7B0000}"/>
    <cellStyle name="Normal 3 7 3 4" xfId="31659" xr:uid="{00000000-0005-0000-0000-0000FF7B0000}"/>
    <cellStyle name="Normal 3 7 3 4 2" xfId="31660" xr:uid="{00000000-0005-0000-0000-0000007C0000}"/>
    <cellStyle name="Normal 3 7 3 4 3" xfId="31661" xr:uid="{00000000-0005-0000-0000-0000017C0000}"/>
    <cellStyle name="Normal 3 7 3 5" xfId="31662" xr:uid="{00000000-0005-0000-0000-0000027C0000}"/>
    <cellStyle name="Normal 3 7 3 5 2" xfId="31663" xr:uid="{00000000-0005-0000-0000-0000037C0000}"/>
    <cellStyle name="Normal 3 7 3 6" xfId="31664" xr:uid="{00000000-0005-0000-0000-0000047C0000}"/>
    <cellStyle name="Normal 3 7 3 6 2" xfId="31665" xr:uid="{00000000-0005-0000-0000-0000057C0000}"/>
    <cellStyle name="Normal 3 7 3 7" xfId="31666" xr:uid="{00000000-0005-0000-0000-0000067C0000}"/>
    <cellStyle name="Normal 3 7 4" xfId="31667" xr:uid="{00000000-0005-0000-0000-0000077C0000}"/>
    <cellStyle name="Normal 3 7 4 2" xfId="31668" xr:uid="{00000000-0005-0000-0000-0000087C0000}"/>
    <cellStyle name="Normal 3 7 4 2 2" xfId="31669" xr:uid="{00000000-0005-0000-0000-0000097C0000}"/>
    <cellStyle name="Normal 3 7 4 2 2 2" xfId="31670" xr:uid="{00000000-0005-0000-0000-00000A7C0000}"/>
    <cellStyle name="Normal 3 7 4 2 2 3" xfId="31671" xr:uid="{00000000-0005-0000-0000-00000B7C0000}"/>
    <cellStyle name="Normal 3 7 4 2 3" xfId="31672" xr:uid="{00000000-0005-0000-0000-00000C7C0000}"/>
    <cellStyle name="Normal 3 7 4 2 3 2" xfId="31673" xr:uid="{00000000-0005-0000-0000-00000D7C0000}"/>
    <cellStyle name="Normal 3 7 4 2 4" xfId="31674" xr:uid="{00000000-0005-0000-0000-00000E7C0000}"/>
    <cellStyle name="Normal 3 7 4 2 4 2" xfId="31675" xr:uid="{00000000-0005-0000-0000-00000F7C0000}"/>
    <cellStyle name="Normal 3 7 4 2 5" xfId="31676" xr:uid="{00000000-0005-0000-0000-0000107C0000}"/>
    <cellStyle name="Normal 3 7 4 3" xfId="31677" xr:uid="{00000000-0005-0000-0000-0000117C0000}"/>
    <cellStyle name="Normal 3 7 4 3 2" xfId="31678" xr:uid="{00000000-0005-0000-0000-0000127C0000}"/>
    <cellStyle name="Normal 3 7 4 3 2 2" xfId="31679" xr:uid="{00000000-0005-0000-0000-0000137C0000}"/>
    <cellStyle name="Normal 3 7 4 3 3" xfId="31680" xr:uid="{00000000-0005-0000-0000-0000147C0000}"/>
    <cellStyle name="Normal 3 7 4 3 3 2" xfId="31681" xr:uid="{00000000-0005-0000-0000-0000157C0000}"/>
    <cellStyle name="Normal 3 7 4 3 4" xfId="31682" xr:uid="{00000000-0005-0000-0000-0000167C0000}"/>
    <cellStyle name="Normal 3 7 4 4" xfId="31683" xr:uid="{00000000-0005-0000-0000-0000177C0000}"/>
    <cellStyle name="Normal 3 7 4 4 2" xfId="31684" xr:uid="{00000000-0005-0000-0000-0000187C0000}"/>
    <cellStyle name="Normal 3 7 4 4 3" xfId="31685" xr:uid="{00000000-0005-0000-0000-0000197C0000}"/>
    <cellStyle name="Normal 3 7 4 5" xfId="31686" xr:uid="{00000000-0005-0000-0000-00001A7C0000}"/>
    <cellStyle name="Normal 3 7 4 5 2" xfId="31687" xr:uid="{00000000-0005-0000-0000-00001B7C0000}"/>
    <cellStyle name="Normal 3 7 4 6" xfId="31688" xr:uid="{00000000-0005-0000-0000-00001C7C0000}"/>
    <cellStyle name="Normal 3 7 4 6 2" xfId="31689" xr:uid="{00000000-0005-0000-0000-00001D7C0000}"/>
    <cellStyle name="Normal 3 7 4 7" xfId="31690" xr:uid="{00000000-0005-0000-0000-00001E7C0000}"/>
    <cellStyle name="Normal 3 7 5" xfId="31691" xr:uid="{00000000-0005-0000-0000-00001F7C0000}"/>
    <cellStyle name="Normal 3 7 5 2" xfId="31692" xr:uid="{00000000-0005-0000-0000-0000207C0000}"/>
    <cellStyle name="Normal 3 7 5 2 2" xfId="31693" xr:uid="{00000000-0005-0000-0000-0000217C0000}"/>
    <cellStyle name="Normal 3 7 5 2 2 2" xfId="31694" xr:uid="{00000000-0005-0000-0000-0000227C0000}"/>
    <cellStyle name="Normal 3 7 5 2 3" xfId="31695" xr:uid="{00000000-0005-0000-0000-0000237C0000}"/>
    <cellStyle name="Normal 3 7 5 2 3 2" xfId="31696" xr:uid="{00000000-0005-0000-0000-0000247C0000}"/>
    <cellStyle name="Normal 3 7 5 2 4" xfId="31697" xr:uid="{00000000-0005-0000-0000-0000257C0000}"/>
    <cellStyle name="Normal 3 7 5 3" xfId="31698" xr:uid="{00000000-0005-0000-0000-0000267C0000}"/>
    <cellStyle name="Normal 3 7 5 3 2" xfId="31699" xr:uid="{00000000-0005-0000-0000-0000277C0000}"/>
    <cellStyle name="Normal 3 7 5 3 3" xfId="31700" xr:uid="{00000000-0005-0000-0000-0000287C0000}"/>
    <cellStyle name="Normal 3 7 5 4" xfId="31701" xr:uid="{00000000-0005-0000-0000-0000297C0000}"/>
    <cellStyle name="Normal 3 7 5 4 2" xfId="31702" xr:uid="{00000000-0005-0000-0000-00002A7C0000}"/>
    <cellStyle name="Normal 3 7 5 5" xfId="31703" xr:uid="{00000000-0005-0000-0000-00002B7C0000}"/>
    <cellStyle name="Normal 3 7 5 5 2" xfId="31704" xr:uid="{00000000-0005-0000-0000-00002C7C0000}"/>
    <cellStyle name="Normal 3 7 5 6" xfId="31705" xr:uid="{00000000-0005-0000-0000-00002D7C0000}"/>
    <cellStyle name="Normal 3 7 6" xfId="31706" xr:uid="{00000000-0005-0000-0000-00002E7C0000}"/>
    <cellStyle name="Normal 3 7 6 2" xfId="31707" xr:uid="{00000000-0005-0000-0000-00002F7C0000}"/>
    <cellStyle name="Normal 3 7 6 2 2" xfId="31708" xr:uid="{00000000-0005-0000-0000-0000307C0000}"/>
    <cellStyle name="Normal 3 7 6 3" xfId="31709" xr:uid="{00000000-0005-0000-0000-0000317C0000}"/>
    <cellStyle name="Normal 3 7 6 3 2" xfId="31710" xr:uid="{00000000-0005-0000-0000-0000327C0000}"/>
    <cellStyle name="Normal 3 7 6 4" xfId="31711" xr:uid="{00000000-0005-0000-0000-0000337C0000}"/>
    <cellStyle name="Normal 3 7 7" xfId="31712" xr:uid="{00000000-0005-0000-0000-0000347C0000}"/>
    <cellStyle name="Normal 3 7 7 2" xfId="31713" xr:uid="{00000000-0005-0000-0000-0000357C0000}"/>
    <cellStyle name="Normal 3 7 7 2 2" xfId="31714" xr:uid="{00000000-0005-0000-0000-0000367C0000}"/>
    <cellStyle name="Normal 3 7 7 3" xfId="31715" xr:uid="{00000000-0005-0000-0000-0000377C0000}"/>
    <cellStyle name="Normal 3 7 7 3 2" xfId="31716" xr:uid="{00000000-0005-0000-0000-0000387C0000}"/>
    <cellStyle name="Normal 3 7 7 4" xfId="31717" xr:uid="{00000000-0005-0000-0000-0000397C0000}"/>
    <cellStyle name="Normal 3 7 8" xfId="31718" xr:uid="{00000000-0005-0000-0000-00003A7C0000}"/>
    <cellStyle name="Normal 3 7 8 2" xfId="31719" xr:uid="{00000000-0005-0000-0000-00003B7C0000}"/>
    <cellStyle name="Normal 3 7 8 3" xfId="31720" xr:uid="{00000000-0005-0000-0000-00003C7C0000}"/>
    <cellStyle name="Normal 3 7 9" xfId="31721" xr:uid="{00000000-0005-0000-0000-00003D7C0000}"/>
    <cellStyle name="Normal 3 7 9 2" xfId="31722" xr:uid="{00000000-0005-0000-0000-00003E7C0000}"/>
    <cellStyle name="Normal 3 8" xfId="31723" xr:uid="{00000000-0005-0000-0000-00003F7C0000}"/>
    <cellStyle name="Normal 3 8 10" xfId="31724" xr:uid="{00000000-0005-0000-0000-0000407C0000}"/>
    <cellStyle name="Normal 3 8 2" xfId="31725" xr:uid="{00000000-0005-0000-0000-0000417C0000}"/>
    <cellStyle name="Normal 3 8 2 2" xfId="31726" xr:uid="{00000000-0005-0000-0000-0000427C0000}"/>
    <cellStyle name="Normal 3 8 2 2 2" xfId="31727" xr:uid="{00000000-0005-0000-0000-0000437C0000}"/>
    <cellStyle name="Normal 3 8 2 2 2 2" xfId="31728" xr:uid="{00000000-0005-0000-0000-0000447C0000}"/>
    <cellStyle name="Normal 3 8 2 2 2 3" xfId="31729" xr:uid="{00000000-0005-0000-0000-0000457C0000}"/>
    <cellStyle name="Normal 3 8 2 2 3" xfId="31730" xr:uid="{00000000-0005-0000-0000-0000467C0000}"/>
    <cellStyle name="Normal 3 8 2 2 3 2" xfId="31731" xr:uid="{00000000-0005-0000-0000-0000477C0000}"/>
    <cellStyle name="Normal 3 8 2 2 4" xfId="31732" xr:uid="{00000000-0005-0000-0000-0000487C0000}"/>
    <cellStyle name="Normal 3 8 2 2 4 2" xfId="31733" xr:uid="{00000000-0005-0000-0000-0000497C0000}"/>
    <cellStyle name="Normal 3 8 2 2 5" xfId="31734" xr:uid="{00000000-0005-0000-0000-00004A7C0000}"/>
    <cellStyle name="Normal 3 8 2 3" xfId="31735" xr:uid="{00000000-0005-0000-0000-00004B7C0000}"/>
    <cellStyle name="Normal 3 8 2 3 2" xfId="31736" xr:uid="{00000000-0005-0000-0000-00004C7C0000}"/>
    <cellStyle name="Normal 3 8 2 3 2 2" xfId="31737" xr:uid="{00000000-0005-0000-0000-00004D7C0000}"/>
    <cellStyle name="Normal 3 8 2 3 3" xfId="31738" xr:uid="{00000000-0005-0000-0000-00004E7C0000}"/>
    <cellStyle name="Normal 3 8 2 3 3 2" xfId="31739" xr:uid="{00000000-0005-0000-0000-00004F7C0000}"/>
    <cellStyle name="Normal 3 8 2 3 4" xfId="31740" xr:uid="{00000000-0005-0000-0000-0000507C0000}"/>
    <cellStyle name="Normal 3 8 2 4" xfId="31741" xr:uid="{00000000-0005-0000-0000-0000517C0000}"/>
    <cellStyle name="Normal 3 8 2 4 2" xfId="31742" xr:uid="{00000000-0005-0000-0000-0000527C0000}"/>
    <cellStyle name="Normal 3 8 2 4 3" xfId="31743" xr:uid="{00000000-0005-0000-0000-0000537C0000}"/>
    <cellStyle name="Normal 3 8 2 5" xfId="31744" xr:uid="{00000000-0005-0000-0000-0000547C0000}"/>
    <cellStyle name="Normal 3 8 2 5 2" xfId="31745" xr:uid="{00000000-0005-0000-0000-0000557C0000}"/>
    <cellStyle name="Normal 3 8 2 6" xfId="31746" xr:uid="{00000000-0005-0000-0000-0000567C0000}"/>
    <cellStyle name="Normal 3 8 2 6 2" xfId="31747" xr:uid="{00000000-0005-0000-0000-0000577C0000}"/>
    <cellStyle name="Normal 3 8 2 7" xfId="31748" xr:uid="{00000000-0005-0000-0000-0000587C0000}"/>
    <cellStyle name="Normal 3 8 3" xfId="31749" xr:uid="{00000000-0005-0000-0000-0000597C0000}"/>
    <cellStyle name="Normal 3 8 3 2" xfId="31750" xr:uid="{00000000-0005-0000-0000-00005A7C0000}"/>
    <cellStyle name="Normal 3 8 3 2 2" xfId="31751" xr:uid="{00000000-0005-0000-0000-00005B7C0000}"/>
    <cellStyle name="Normal 3 8 3 2 2 2" xfId="31752" xr:uid="{00000000-0005-0000-0000-00005C7C0000}"/>
    <cellStyle name="Normal 3 8 3 2 2 3" xfId="31753" xr:uid="{00000000-0005-0000-0000-00005D7C0000}"/>
    <cellStyle name="Normal 3 8 3 2 3" xfId="31754" xr:uid="{00000000-0005-0000-0000-00005E7C0000}"/>
    <cellStyle name="Normal 3 8 3 2 3 2" xfId="31755" xr:uid="{00000000-0005-0000-0000-00005F7C0000}"/>
    <cellStyle name="Normal 3 8 3 2 4" xfId="31756" xr:uid="{00000000-0005-0000-0000-0000607C0000}"/>
    <cellStyle name="Normal 3 8 3 2 4 2" xfId="31757" xr:uid="{00000000-0005-0000-0000-0000617C0000}"/>
    <cellStyle name="Normal 3 8 3 2 5" xfId="31758" xr:uid="{00000000-0005-0000-0000-0000627C0000}"/>
    <cellStyle name="Normal 3 8 3 3" xfId="31759" xr:uid="{00000000-0005-0000-0000-0000637C0000}"/>
    <cellStyle name="Normal 3 8 3 3 2" xfId="31760" xr:uid="{00000000-0005-0000-0000-0000647C0000}"/>
    <cellStyle name="Normal 3 8 3 3 2 2" xfId="31761" xr:uid="{00000000-0005-0000-0000-0000657C0000}"/>
    <cellStyle name="Normal 3 8 3 3 3" xfId="31762" xr:uid="{00000000-0005-0000-0000-0000667C0000}"/>
    <cellStyle name="Normal 3 8 3 3 3 2" xfId="31763" xr:uid="{00000000-0005-0000-0000-0000677C0000}"/>
    <cellStyle name="Normal 3 8 3 3 4" xfId="31764" xr:uid="{00000000-0005-0000-0000-0000687C0000}"/>
    <cellStyle name="Normal 3 8 3 4" xfId="31765" xr:uid="{00000000-0005-0000-0000-0000697C0000}"/>
    <cellStyle name="Normal 3 8 3 4 2" xfId="31766" xr:uid="{00000000-0005-0000-0000-00006A7C0000}"/>
    <cellStyle name="Normal 3 8 3 4 3" xfId="31767" xr:uid="{00000000-0005-0000-0000-00006B7C0000}"/>
    <cellStyle name="Normal 3 8 3 5" xfId="31768" xr:uid="{00000000-0005-0000-0000-00006C7C0000}"/>
    <cellStyle name="Normal 3 8 3 5 2" xfId="31769" xr:uid="{00000000-0005-0000-0000-00006D7C0000}"/>
    <cellStyle name="Normal 3 8 3 6" xfId="31770" xr:uid="{00000000-0005-0000-0000-00006E7C0000}"/>
    <cellStyle name="Normal 3 8 3 6 2" xfId="31771" xr:uid="{00000000-0005-0000-0000-00006F7C0000}"/>
    <cellStyle name="Normal 3 8 3 7" xfId="31772" xr:uid="{00000000-0005-0000-0000-0000707C0000}"/>
    <cellStyle name="Normal 3 8 4" xfId="31773" xr:uid="{00000000-0005-0000-0000-0000717C0000}"/>
    <cellStyle name="Normal 3 8 4 2" xfId="31774" xr:uid="{00000000-0005-0000-0000-0000727C0000}"/>
    <cellStyle name="Normal 3 8 4 2 2" xfId="31775" xr:uid="{00000000-0005-0000-0000-0000737C0000}"/>
    <cellStyle name="Normal 3 8 4 2 2 2" xfId="31776" xr:uid="{00000000-0005-0000-0000-0000747C0000}"/>
    <cellStyle name="Normal 3 8 4 2 3" xfId="31777" xr:uid="{00000000-0005-0000-0000-0000757C0000}"/>
    <cellStyle name="Normal 3 8 4 2 3 2" xfId="31778" xr:uid="{00000000-0005-0000-0000-0000767C0000}"/>
    <cellStyle name="Normal 3 8 4 2 4" xfId="31779" xr:uid="{00000000-0005-0000-0000-0000777C0000}"/>
    <cellStyle name="Normal 3 8 4 3" xfId="31780" xr:uid="{00000000-0005-0000-0000-0000787C0000}"/>
    <cellStyle name="Normal 3 8 4 3 2" xfId="31781" xr:uid="{00000000-0005-0000-0000-0000797C0000}"/>
    <cellStyle name="Normal 3 8 4 3 3" xfId="31782" xr:uid="{00000000-0005-0000-0000-00007A7C0000}"/>
    <cellStyle name="Normal 3 8 4 4" xfId="31783" xr:uid="{00000000-0005-0000-0000-00007B7C0000}"/>
    <cellStyle name="Normal 3 8 4 4 2" xfId="31784" xr:uid="{00000000-0005-0000-0000-00007C7C0000}"/>
    <cellStyle name="Normal 3 8 4 5" xfId="31785" xr:uid="{00000000-0005-0000-0000-00007D7C0000}"/>
    <cellStyle name="Normal 3 8 4 5 2" xfId="31786" xr:uid="{00000000-0005-0000-0000-00007E7C0000}"/>
    <cellStyle name="Normal 3 8 4 6" xfId="31787" xr:uid="{00000000-0005-0000-0000-00007F7C0000}"/>
    <cellStyle name="Normal 3 8 5" xfId="31788" xr:uid="{00000000-0005-0000-0000-0000807C0000}"/>
    <cellStyle name="Normal 3 8 5 2" xfId="31789" xr:uid="{00000000-0005-0000-0000-0000817C0000}"/>
    <cellStyle name="Normal 3 8 5 2 2" xfId="31790" xr:uid="{00000000-0005-0000-0000-0000827C0000}"/>
    <cellStyle name="Normal 3 8 5 3" xfId="31791" xr:uid="{00000000-0005-0000-0000-0000837C0000}"/>
    <cellStyle name="Normal 3 8 5 3 2" xfId="31792" xr:uid="{00000000-0005-0000-0000-0000847C0000}"/>
    <cellStyle name="Normal 3 8 5 4" xfId="31793" xr:uid="{00000000-0005-0000-0000-0000857C0000}"/>
    <cellStyle name="Normal 3 8 6" xfId="31794" xr:uid="{00000000-0005-0000-0000-0000867C0000}"/>
    <cellStyle name="Normal 3 8 6 2" xfId="31795" xr:uid="{00000000-0005-0000-0000-0000877C0000}"/>
    <cellStyle name="Normal 3 8 6 2 2" xfId="31796" xr:uid="{00000000-0005-0000-0000-0000887C0000}"/>
    <cellStyle name="Normal 3 8 6 3" xfId="31797" xr:uid="{00000000-0005-0000-0000-0000897C0000}"/>
    <cellStyle name="Normal 3 8 6 3 2" xfId="31798" xr:uid="{00000000-0005-0000-0000-00008A7C0000}"/>
    <cellStyle name="Normal 3 8 6 4" xfId="31799" xr:uid="{00000000-0005-0000-0000-00008B7C0000}"/>
    <cellStyle name="Normal 3 8 7" xfId="31800" xr:uid="{00000000-0005-0000-0000-00008C7C0000}"/>
    <cellStyle name="Normal 3 8 7 2" xfId="31801" xr:uid="{00000000-0005-0000-0000-00008D7C0000}"/>
    <cellStyle name="Normal 3 8 7 3" xfId="31802" xr:uid="{00000000-0005-0000-0000-00008E7C0000}"/>
    <cellStyle name="Normal 3 8 8" xfId="31803" xr:uid="{00000000-0005-0000-0000-00008F7C0000}"/>
    <cellStyle name="Normal 3 8 8 2" xfId="31804" xr:uid="{00000000-0005-0000-0000-0000907C0000}"/>
    <cellStyle name="Normal 3 8 9" xfId="31805" xr:uid="{00000000-0005-0000-0000-0000917C0000}"/>
    <cellStyle name="Normal 3 8 9 2" xfId="31806" xr:uid="{00000000-0005-0000-0000-0000927C0000}"/>
    <cellStyle name="Normal 3 9" xfId="31807" xr:uid="{00000000-0005-0000-0000-0000937C0000}"/>
    <cellStyle name="Normal 3 9 2" xfId="31808" xr:uid="{00000000-0005-0000-0000-0000947C0000}"/>
    <cellStyle name="Normal 3 9 2 2" xfId="31809" xr:uid="{00000000-0005-0000-0000-0000957C0000}"/>
    <cellStyle name="Normal 3 9 2 2 2" xfId="31810" xr:uid="{00000000-0005-0000-0000-0000967C0000}"/>
    <cellStyle name="Normal 3 9 2 2 2 2" xfId="31811" xr:uid="{00000000-0005-0000-0000-0000977C0000}"/>
    <cellStyle name="Normal 3 9 2 2 2 3" xfId="31812" xr:uid="{00000000-0005-0000-0000-0000987C0000}"/>
    <cellStyle name="Normal 3 9 2 2 3" xfId="31813" xr:uid="{00000000-0005-0000-0000-0000997C0000}"/>
    <cellStyle name="Normal 3 9 2 2 3 2" xfId="31814" xr:uid="{00000000-0005-0000-0000-00009A7C0000}"/>
    <cellStyle name="Normal 3 9 2 2 4" xfId="31815" xr:uid="{00000000-0005-0000-0000-00009B7C0000}"/>
    <cellStyle name="Normal 3 9 2 2 4 2" xfId="31816" xr:uid="{00000000-0005-0000-0000-00009C7C0000}"/>
    <cellStyle name="Normal 3 9 2 2 5" xfId="31817" xr:uid="{00000000-0005-0000-0000-00009D7C0000}"/>
    <cellStyle name="Normal 3 9 2 3" xfId="31818" xr:uid="{00000000-0005-0000-0000-00009E7C0000}"/>
    <cellStyle name="Normal 3 9 2 3 2" xfId="31819" xr:uid="{00000000-0005-0000-0000-00009F7C0000}"/>
    <cellStyle name="Normal 3 9 2 3 2 2" xfId="31820" xr:uid="{00000000-0005-0000-0000-0000A07C0000}"/>
    <cellStyle name="Normal 3 9 2 3 3" xfId="31821" xr:uid="{00000000-0005-0000-0000-0000A17C0000}"/>
    <cellStyle name="Normal 3 9 2 3 3 2" xfId="31822" xr:uid="{00000000-0005-0000-0000-0000A27C0000}"/>
    <cellStyle name="Normal 3 9 2 3 4" xfId="31823" xr:uid="{00000000-0005-0000-0000-0000A37C0000}"/>
    <cellStyle name="Normal 3 9 2 4" xfId="31824" xr:uid="{00000000-0005-0000-0000-0000A47C0000}"/>
    <cellStyle name="Normal 3 9 2 4 2" xfId="31825" xr:uid="{00000000-0005-0000-0000-0000A57C0000}"/>
    <cellStyle name="Normal 3 9 2 4 3" xfId="31826" xr:uid="{00000000-0005-0000-0000-0000A67C0000}"/>
    <cellStyle name="Normal 3 9 2 5" xfId="31827" xr:uid="{00000000-0005-0000-0000-0000A77C0000}"/>
    <cellStyle name="Normal 3 9 2 5 2" xfId="31828" xr:uid="{00000000-0005-0000-0000-0000A87C0000}"/>
    <cellStyle name="Normal 3 9 2 6" xfId="31829" xr:uid="{00000000-0005-0000-0000-0000A97C0000}"/>
    <cellStyle name="Normal 3 9 2 6 2" xfId="31830" xr:uid="{00000000-0005-0000-0000-0000AA7C0000}"/>
    <cellStyle name="Normal 3 9 2 7" xfId="31831" xr:uid="{00000000-0005-0000-0000-0000AB7C0000}"/>
    <cellStyle name="Normal 3 9 3" xfId="31832" xr:uid="{00000000-0005-0000-0000-0000AC7C0000}"/>
    <cellStyle name="Normal 3 9 3 2" xfId="31833" xr:uid="{00000000-0005-0000-0000-0000AD7C0000}"/>
    <cellStyle name="Normal 3 9 3 2 2" xfId="31834" xr:uid="{00000000-0005-0000-0000-0000AE7C0000}"/>
    <cellStyle name="Normal 3 9 3 2 3" xfId="31835" xr:uid="{00000000-0005-0000-0000-0000AF7C0000}"/>
    <cellStyle name="Normal 3 9 3 3" xfId="31836" xr:uid="{00000000-0005-0000-0000-0000B07C0000}"/>
    <cellStyle name="Normal 3 9 3 3 2" xfId="31837" xr:uid="{00000000-0005-0000-0000-0000B17C0000}"/>
    <cellStyle name="Normal 3 9 3 4" xfId="31838" xr:uid="{00000000-0005-0000-0000-0000B27C0000}"/>
    <cellStyle name="Normal 3 9 3 4 2" xfId="31839" xr:uid="{00000000-0005-0000-0000-0000B37C0000}"/>
    <cellStyle name="Normal 3 9 3 5" xfId="31840" xr:uid="{00000000-0005-0000-0000-0000B47C0000}"/>
    <cellStyle name="Normal 3 9 4" xfId="31841" xr:uid="{00000000-0005-0000-0000-0000B57C0000}"/>
    <cellStyle name="Normal 3 9 4 2" xfId="31842" xr:uid="{00000000-0005-0000-0000-0000B67C0000}"/>
    <cellStyle name="Normal 3 9 4 2 2" xfId="31843" xr:uid="{00000000-0005-0000-0000-0000B77C0000}"/>
    <cellStyle name="Normal 3 9 4 3" xfId="31844" xr:uid="{00000000-0005-0000-0000-0000B87C0000}"/>
    <cellStyle name="Normal 3 9 4 3 2" xfId="31845" xr:uid="{00000000-0005-0000-0000-0000B97C0000}"/>
    <cellStyle name="Normal 3 9 4 4" xfId="31846" xr:uid="{00000000-0005-0000-0000-0000BA7C0000}"/>
    <cellStyle name="Normal 3 9 5" xfId="31847" xr:uid="{00000000-0005-0000-0000-0000BB7C0000}"/>
    <cellStyle name="Normal 3 9 5 2" xfId="31848" xr:uid="{00000000-0005-0000-0000-0000BC7C0000}"/>
    <cellStyle name="Normal 3 9 5 3" xfId="31849" xr:uid="{00000000-0005-0000-0000-0000BD7C0000}"/>
    <cellStyle name="Normal 3 9 6" xfId="31850" xr:uid="{00000000-0005-0000-0000-0000BE7C0000}"/>
    <cellStyle name="Normal 3 9 6 2" xfId="31851" xr:uid="{00000000-0005-0000-0000-0000BF7C0000}"/>
    <cellStyle name="Normal 3 9 7" xfId="31852" xr:uid="{00000000-0005-0000-0000-0000C07C0000}"/>
    <cellStyle name="Normal 3 9 7 2" xfId="31853" xr:uid="{00000000-0005-0000-0000-0000C17C0000}"/>
    <cellStyle name="Normal 3 9 8" xfId="31854" xr:uid="{00000000-0005-0000-0000-0000C27C0000}"/>
    <cellStyle name="Normal 3_108 Summary" xfId="31855" xr:uid="{00000000-0005-0000-0000-0000C37C0000}"/>
    <cellStyle name="Normal 30" xfId="31856" xr:uid="{00000000-0005-0000-0000-0000C47C0000}"/>
    <cellStyle name="Normal 30 2" xfId="31857" xr:uid="{00000000-0005-0000-0000-0000C57C0000}"/>
    <cellStyle name="Normal 30 2 2" xfId="31858" xr:uid="{00000000-0005-0000-0000-0000C67C0000}"/>
    <cellStyle name="Normal 30 3" xfId="31859" xr:uid="{00000000-0005-0000-0000-0000C77C0000}"/>
    <cellStyle name="Normal 30 3 2" xfId="31860" xr:uid="{00000000-0005-0000-0000-0000C87C0000}"/>
    <cellStyle name="Normal 30 4" xfId="31861" xr:uid="{00000000-0005-0000-0000-0000C97C0000}"/>
    <cellStyle name="Normal 30 4 2" xfId="31862" xr:uid="{00000000-0005-0000-0000-0000CA7C0000}"/>
    <cellStyle name="Normal 30 5" xfId="31863" xr:uid="{00000000-0005-0000-0000-0000CB7C0000}"/>
    <cellStyle name="Normal 30 6" xfId="31864" xr:uid="{00000000-0005-0000-0000-0000CC7C0000}"/>
    <cellStyle name="Normal 31" xfId="31865" xr:uid="{00000000-0005-0000-0000-0000CD7C0000}"/>
    <cellStyle name="Normal 31 10 2" xfId="31866" xr:uid="{00000000-0005-0000-0000-0000CE7C0000}"/>
    <cellStyle name="Normal 31 10 2 2" xfId="31867" xr:uid="{00000000-0005-0000-0000-0000CF7C0000}"/>
    <cellStyle name="Normal 31 2" xfId="31868" xr:uid="{00000000-0005-0000-0000-0000D07C0000}"/>
    <cellStyle name="Normal 31 2 2" xfId="31869" xr:uid="{00000000-0005-0000-0000-0000D17C0000}"/>
    <cellStyle name="Normal 31 3" xfId="31870" xr:uid="{00000000-0005-0000-0000-0000D27C0000}"/>
    <cellStyle name="Normal 31 3 2" xfId="31871" xr:uid="{00000000-0005-0000-0000-0000D37C0000}"/>
    <cellStyle name="Normal 31 4" xfId="31872" xr:uid="{00000000-0005-0000-0000-0000D47C0000}"/>
    <cellStyle name="Normal 31 4 2" xfId="31873" xr:uid="{00000000-0005-0000-0000-0000D57C0000}"/>
    <cellStyle name="Normal 31 5" xfId="31874" xr:uid="{00000000-0005-0000-0000-0000D67C0000}"/>
    <cellStyle name="Normal 31 6" xfId="31875" xr:uid="{00000000-0005-0000-0000-0000D77C0000}"/>
    <cellStyle name="Normal 32" xfId="31876" xr:uid="{00000000-0005-0000-0000-0000D87C0000}"/>
    <cellStyle name="Normal 32 10 2" xfId="31877" xr:uid="{00000000-0005-0000-0000-0000D97C0000}"/>
    <cellStyle name="Normal 32 10 2 2" xfId="31878" xr:uid="{00000000-0005-0000-0000-0000DA7C0000}"/>
    <cellStyle name="Normal 32 2" xfId="31879" xr:uid="{00000000-0005-0000-0000-0000DB7C0000}"/>
    <cellStyle name="Normal 32 2 2" xfId="31880" xr:uid="{00000000-0005-0000-0000-0000DC7C0000}"/>
    <cellStyle name="Normal 32 3" xfId="31881" xr:uid="{00000000-0005-0000-0000-0000DD7C0000}"/>
    <cellStyle name="Normal 32 3 2" xfId="31882" xr:uid="{00000000-0005-0000-0000-0000DE7C0000}"/>
    <cellStyle name="Normal 32 4" xfId="31883" xr:uid="{00000000-0005-0000-0000-0000DF7C0000}"/>
    <cellStyle name="Normal 32 4 2" xfId="31884" xr:uid="{00000000-0005-0000-0000-0000E07C0000}"/>
    <cellStyle name="Normal 32 5" xfId="31885" xr:uid="{00000000-0005-0000-0000-0000E17C0000}"/>
    <cellStyle name="Normal 32 6" xfId="31886" xr:uid="{00000000-0005-0000-0000-0000E27C0000}"/>
    <cellStyle name="Normal 33" xfId="31887" xr:uid="{00000000-0005-0000-0000-0000E37C0000}"/>
    <cellStyle name="Normal 33 2" xfId="31888" xr:uid="{00000000-0005-0000-0000-0000E47C0000}"/>
    <cellStyle name="Normal 33 2 2" xfId="31889" xr:uid="{00000000-0005-0000-0000-0000E57C0000}"/>
    <cellStyle name="Normal 33 3" xfId="31890" xr:uid="{00000000-0005-0000-0000-0000E67C0000}"/>
    <cellStyle name="Normal 33 3 2" xfId="31891" xr:uid="{00000000-0005-0000-0000-0000E77C0000}"/>
    <cellStyle name="Normal 33 4" xfId="31892" xr:uid="{00000000-0005-0000-0000-0000E87C0000}"/>
    <cellStyle name="Normal 33 4 2" xfId="31893" xr:uid="{00000000-0005-0000-0000-0000E97C0000}"/>
    <cellStyle name="Normal 33 5" xfId="31894" xr:uid="{00000000-0005-0000-0000-0000EA7C0000}"/>
    <cellStyle name="Normal 33 6" xfId="31895" xr:uid="{00000000-0005-0000-0000-0000EB7C0000}"/>
    <cellStyle name="Normal 34" xfId="31896" xr:uid="{00000000-0005-0000-0000-0000EC7C0000}"/>
    <cellStyle name="Normal 34 2" xfId="31897" xr:uid="{00000000-0005-0000-0000-0000ED7C0000}"/>
    <cellStyle name="Normal 34 2 2" xfId="31898" xr:uid="{00000000-0005-0000-0000-0000EE7C0000}"/>
    <cellStyle name="Normal 34 3" xfId="31899" xr:uid="{00000000-0005-0000-0000-0000EF7C0000}"/>
    <cellStyle name="Normal 34 3 2" xfId="31900" xr:uid="{00000000-0005-0000-0000-0000F07C0000}"/>
    <cellStyle name="Normal 34 4" xfId="31901" xr:uid="{00000000-0005-0000-0000-0000F17C0000}"/>
    <cellStyle name="Normal 34 4 2" xfId="31902" xr:uid="{00000000-0005-0000-0000-0000F27C0000}"/>
    <cellStyle name="Normal 34 5" xfId="31903" xr:uid="{00000000-0005-0000-0000-0000F37C0000}"/>
    <cellStyle name="Normal 34 6" xfId="31904" xr:uid="{00000000-0005-0000-0000-0000F47C0000}"/>
    <cellStyle name="Normal 35" xfId="31905" xr:uid="{00000000-0005-0000-0000-0000F57C0000}"/>
    <cellStyle name="Normal 35 2" xfId="31906" xr:uid="{00000000-0005-0000-0000-0000F67C0000}"/>
    <cellStyle name="Normal 35 2 2" xfId="31907" xr:uid="{00000000-0005-0000-0000-0000F77C0000}"/>
    <cellStyle name="Normal 35 2 2 2" xfId="31908" xr:uid="{00000000-0005-0000-0000-0000F87C0000}"/>
    <cellStyle name="Normal 35 2 2 2 2" xfId="31909" xr:uid="{00000000-0005-0000-0000-0000F97C0000}"/>
    <cellStyle name="Normal 35 2 2 2 2 2" xfId="31910" xr:uid="{00000000-0005-0000-0000-0000FA7C0000}"/>
    <cellStyle name="Normal 35 2 2 2 3" xfId="31911" xr:uid="{00000000-0005-0000-0000-0000FB7C0000}"/>
    <cellStyle name="Normal 35 2 2 3" xfId="31912" xr:uid="{00000000-0005-0000-0000-0000FC7C0000}"/>
    <cellStyle name="Normal 35 2 2 3 2" xfId="31913" xr:uid="{00000000-0005-0000-0000-0000FD7C0000}"/>
    <cellStyle name="Normal 35 2 2 4" xfId="31914" xr:uid="{00000000-0005-0000-0000-0000FE7C0000}"/>
    <cellStyle name="Normal 35 2 2 5" xfId="31915" xr:uid="{00000000-0005-0000-0000-0000FF7C0000}"/>
    <cellStyle name="Normal 35 2 3" xfId="31916" xr:uid="{00000000-0005-0000-0000-0000007D0000}"/>
    <cellStyle name="Normal 35 2 3 2" xfId="31917" xr:uid="{00000000-0005-0000-0000-0000017D0000}"/>
    <cellStyle name="Normal 35 2 3 2 2" xfId="31918" xr:uid="{00000000-0005-0000-0000-0000027D0000}"/>
    <cellStyle name="Normal 35 2 3 3" xfId="31919" xr:uid="{00000000-0005-0000-0000-0000037D0000}"/>
    <cellStyle name="Normal 35 2 4" xfId="31920" xr:uid="{00000000-0005-0000-0000-0000047D0000}"/>
    <cellStyle name="Normal 35 2 4 2" xfId="31921" xr:uid="{00000000-0005-0000-0000-0000057D0000}"/>
    <cellStyle name="Normal 35 2 5" xfId="31922" xr:uid="{00000000-0005-0000-0000-0000067D0000}"/>
    <cellStyle name="Normal 35 3" xfId="31923" xr:uid="{00000000-0005-0000-0000-0000077D0000}"/>
    <cellStyle name="Normal 35 3 2" xfId="31924" xr:uid="{00000000-0005-0000-0000-0000087D0000}"/>
    <cellStyle name="Normal 35 3 2 2" xfId="31925" xr:uid="{00000000-0005-0000-0000-0000097D0000}"/>
    <cellStyle name="Normal 35 3 2 2 2" xfId="31926" xr:uid="{00000000-0005-0000-0000-00000A7D0000}"/>
    <cellStyle name="Normal 35 3 2 2 2 2" xfId="31927" xr:uid="{00000000-0005-0000-0000-00000B7D0000}"/>
    <cellStyle name="Normal 35 3 2 2 3" xfId="31928" xr:uid="{00000000-0005-0000-0000-00000C7D0000}"/>
    <cellStyle name="Normal 35 3 2 3" xfId="31929" xr:uid="{00000000-0005-0000-0000-00000D7D0000}"/>
    <cellStyle name="Normal 35 3 2 3 2" xfId="31930" xr:uid="{00000000-0005-0000-0000-00000E7D0000}"/>
    <cellStyle name="Normal 35 3 2 4" xfId="31931" xr:uid="{00000000-0005-0000-0000-00000F7D0000}"/>
    <cellStyle name="Normal 35 3 3" xfId="31932" xr:uid="{00000000-0005-0000-0000-0000107D0000}"/>
    <cellStyle name="Normal 35 3 3 2" xfId="31933" xr:uid="{00000000-0005-0000-0000-0000117D0000}"/>
    <cellStyle name="Normal 35 3 3 2 2" xfId="31934" xr:uid="{00000000-0005-0000-0000-0000127D0000}"/>
    <cellStyle name="Normal 35 3 3 3" xfId="31935" xr:uid="{00000000-0005-0000-0000-0000137D0000}"/>
    <cellStyle name="Normal 35 3 4" xfId="31936" xr:uid="{00000000-0005-0000-0000-0000147D0000}"/>
    <cellStyle name="Normal 35 3 4 2" xfId="31937" xr:uid="{00000000-0005-0000-0000-0000157D0000}"/>
    <cellStyle name="Normal 35 3 5" xfId="31938" xr:uid="{00000000-0005-0000-0000-0000167D0000}"/>
    <cellStyle name="Normal 35 3 6" xfId="31939" xr:uid="{00000000-0005-0000-0000-0000177D0000}"/>
    <cellStyle name="Normal 35 4" xfId="31940" xr:uid="{00000000-0005-0000-0000-0000187D0000}"/>
    <cellStyle name="Normal 35 4 2" xfId="31941" xr:uid="{00000000-0005-0000-0000-0000197D0000}"/>
    <cellStyle name="Normal 35 4 2 2" xfId="31942" xr:uid="{00000000-0005-0000-0000-00001A7D0000}"/>
    <cellStyle name="Normal 35 4 2 2 2" xfId="31943" xr:uid="{00000000-0005-0000-0000-00001B7D0000}"/>
    <cellStyle name="Normal 35 4 2 3" xfId="31944" xr:uid="{00000000-0005-0000-0000-00001C7D0000}"/>
    <cellStyle name="Normal 35 4 3" xfId="31945" xr:uid="{00000000-0005-0000-0000-00001D7D0000}"/>
    <cellStyle name="Normal 35 4 3 2" xfId="31946" xr:uid="{00000000-0005-0000-0000-00001E7D0000}"/>
    <cellStyle name="Normal 35 4 4" xfId="31947" xr:uid="{00000000-0005-0000-0000-00001F7D0000}"/>
    <cellStyle name="Normal 35 4 5" xfId="31948" xr:uid="{00000000-0005-0000-0000-0000207D0000}"/>
    <cellStyle name="Normal 35 5" xfId="31949" xr:uid="{00000000-0005-0000-0000-0000217D0000}"/>
    <cellStyle name="Normal 35 5 2" xfId="31950" xr:uid="{00000000-0005-0000-0000-0000227D0000}"/>
    <cellStyle name="Normal 35 5 2 2" xfId="31951" xr:uid="{00000000-0005-0000-0000-0000237D0000}"/>
    <cellStyle name="Normal 35 5 3" xfId="31952" xr:uid="{00000000-0005-0000-0000-0000247D0000}"/>
    <cellStyle name="Normal 35 5 4" xfId="31953" xr:uid="{00000000-0005-0000-0000-0000257D0000}"/>
    <cellStyle name="Normal 35 6" xfId="31954" xr:uid="{00000000-0005-0000-0000-0000267D0000}"/>
    <cellStyle name="Normal 35 6 2" xfId="31955" xr:uid="{00000000-0005-0000-0000-0000277D0000}"/>
    <cellStyle name="Normal 35 6 3" xfId="31956" xr:uid="{00000000-0005-0000-0000-0000287D0000}"/>
    <cellStyle name="Normal 35 7" xfId="31957" xr:uid="{00000000-0005-0000-0000-0000297D0000}"/>
    <cellStyle name="Normal 35 7 2" xfId="31958" xr:uid="{00000000-0005-0000-0000-00002A7D0000}"/>
    <cellStyle name="Normal 36" xfId="31959" xr:uid="{00000000-0005-0000-0000-00002B7D0000}"/>
    <cellStyle name="Normal 36 2" xfId="31960" xr:uid="{00000000-0005-0000-0000-00002C7D0000}"/>
    <cellStyle name="Normal 36 2 2" xfId="31961" xr:uid="{00000000-0005-0000-0000-00002D7D0000}"/>
    <cellStyle name="Normal 36 2 3" xfId="31962" xr:uid="{00000000-0005-0000-0000-00002E7D0000}"/>
    <cellStyle name="Normal 36 3" xfId="31963" xr:uid="{00000000-0005-0000-0000-00002F7D0000}"/>
    <cellStyle name="Normal 36 3 2" xfId="31964" xr:uid="{00000000-0005-0000-0000-0000307D0000}"/>
    <cellStyle name="Normal 36 4" xfId="31965" xr:uid="{00000000-0005-0000-0000-0000317D0000}"/>
    <cellStyle name="Normal 36 4 2" xfId="31966" xr:uid="{00000000-0005-0000-0000-0000327D0000}"/>
    <cellStyle name="Normal 36 5" xfId="31967" xr:uid="{00000000-0005-0000-0000-0000337D0000}"/>
    <cellStyle name="Normal 36 5 2" xfId="31968" xr:uid="{00000000-0005-0000-0000-0000347D0000}"/>
    <cellStyle name="Normal 36 6" xfId="31969" xr:uid="{00000000-0005-0000-0000-0000357D0000}"/>
    <cellStyle name="Normal 36 6 2" xfId="31970" xr:uid="{00000000-0005-0000-0000-0000367D0000}"/>
    <cellStyle name="Normal 36 7" xfId="31971" xr:uid="{00000000-0005-0000-0000-0000377D0000}"/>
    <cellStyle name="Normal 37" xfId="31972" xr:uid="{00000000-0005-0000-0000-0000387D0000}"/>
    <cellStyle name="Normal 37 2" xfId="31973" xr:uid="{00000000-0005-0000-0000-0000397D0000}"/>
    <cellStyle name="Normal 37 2 2" xfId="31974" xr:uid="{00000000-0005-0000-0000-00003A7D0000}"/>
    <cellStyle name="Normal 37 3" xfId="31975" xr:uid="{00000000-0005-0000-0000-00003B7D0000}"/>
    <cellStyle name="Normal 37 3 2" xfId="31976" xr:uid="{00000000-0005-0000-0000-00003C7D0000}"/>
    <cellStyle name="Normal 37 4" xfId="31977" xr:uid="{00000000-0005-0000-0000-00003D7D0000}"/>
    <cellStyle name="Normal 37 5" xfId="31978" xr:uid="{00000000-0005-0000-0000-00003E7D0000}"/>
    <cellStyle name="Normal 38" xfId="31979" xr:uid="{00000000-0005-0000-0000-00003F7D0000}"/>
    <cellStyle name="Normal 38 2" xfId="31980" xr:uid="{00000000-0005-0000-0000-0000407D0000}"/>
    <cellStyle name="Normal 38 2 2" xfId="31981" xr:uid="{00000000-0005-0000-0000-0000417D0000}"/>
    <cellStyle name="Normal 38 3" xfId="31982" xr:uid="{00000000-0005-0000-0000-0000427D0000}"/>
    <cellStyle name="Normal 38 3 2" xfId="31983" xr:uid="{00000000-0005-0000-0000-0000437D0000}"/>
    <cellStyle name="Normal 38 4" xfId="31984" xr:uid="{00000000-0005-0000-0000-0000447D0000}"/>
    <cellStyle name="Normal 39" xfId="31985" xr:uid="{00000000-0005-0000-0000-0000457D0000}"/>
    <cellStyle name="Normal 39 2" xfId="31986" xr:uid="{00000000-0005-0000-0000-0000467D0000}"/>
    <cellStyle name="Normal 39 2 2" xfId="31987" xr:uid="{00000000-0005-0000-0000-0000477D0000}"/>
    <cellStyle name="Normal 39 3" xfId="31988" xr:uid="{00000000-0005-0000-0000-0000487D0000}"/>
    <cellStyle name="Normal 39 3 2" xfId="31989" xr:uid="{00000000-0005-0000-0000-0000497D0000}"/>
    <cellStyle name="Normal 39 4" xfId="31990" xr:uid="{00000000-0005-0000-0000-00004A7D0000}"/>
    <cellStyle name="Normal 4" xfId="77" xr:uid="{00000000-0005-0000-0000-00004B7D0000}"/>
    <cellStyle name="Normal 4 2" xfId="31991" xr:uid="{00000000-0005-0000-0000-00004C7D0000}"/>
    <cellStyle name="Normal 4 2 2" xfId="31992" xr:uid="{00000000-0005-0000-0000-00004D7D0000}"/>
    <cellStyle name="Normal 4 2 2 2" xfId="31993" xr:uid="{00000000-0005-0000-0000-00004E7D0000}"/>
    <cellStyle name="Normal 4 2 2 2 2" xfId="31994" xr:uid="{00000000-0005-0000-0000-00004F7D0000}"/>
    <cellStyle name="Normal 4 2 2 3" xfId="31995" xr:uid="{00000000-0005-0000-0000-0000507D0000}"/>
    <cellStyle name="Normal 4 2 3" xfId="31996" xr:uid="{00000000-0005-0000-0000-0000517D0000}"/>
    <cellStyle name="Normal 4 2 4" xfId="31997" xr:uid="{00000000-0005-0000-0000-0000527D0000}"/>
    <cellStyle name="Normal 4 2 4 2" xfId="31998" xr:uid="{00000000-0005-0000-0000-0000537D0000}"/>
    <cellStyle name="Normal 4 2 5" xfId="48593" xr:uid="{00000000-0005-0000-0000-0000547D0000}"/>
    <cellStyle name="Normal 4 2 6" xfId="48594" xr:uid="{00000000-0005-0000-0000-0000557D0000}"/>
    <cellStyle name="Normal 4 3" xfId="31999" xr:uid="{00000000-0005-0000-0000-0000567D0000}"/>
    <cellStyle name="Normal 4 3 2" xfId="32000" xr:uid="{00000000-0005-0000-0000-0000577D0000}"/>
    <cellStyle name="Normal 4 3 2 2" xfId="32001" xr:uid="{00000000-0005-0000-0000-0000587D0000}"/>
    <cellStyle name="Normal 4 3 2 2 2" xfId="32002" xr:uid="{00000000-0005-0000-0000-0000597D0000}"/>
    <cellStyle name="Normal 4 3 2 3" xfId="32003" xr:uid="{00000000-0005-0000-0000-00005A7D0000}"/>
    <cellStyle name="Normal 4 3 2 4" xfId="32004" xr:uid="{00000000-0005-0000-0000-00005B7D0000}"/>
    <cellStyle name="Normal 4 3 2 5" xfId="32005" xr:uid="{00000000-0005-0000-0000-00005C7D0000}"/>
    <cellStyle name="Normal 4 3 3" xfId="32006" xr:uid="{00000000-0005-0000-0000-00005D7D0000}"/>
    <cellStyle name="Normal 4 3 3 2" xfId="32007" xr:uid="{00000000-0005-0000-0000-00005E7D0000}"/>
    <cellStyle name="Normal 4 3 4" xfId="32008" xr:uid="{00000000-0005-0000-0000-00005F7D0000}"/>
    <cellStyle name="Normal 4 3 4 2" xfId="32009" xr:uid="{00000000-0005-0000-0000-0000607D0000}"/>
    <cellStyle name="Normal 4 3 5" xfId="32010" xr:uid="{00000000-0005-0000-0000-0000617D0000}"/>
    <cellStyle name="Normal 4 4" xfId="32011" xr:uid="{00000000-0005-0000-0000-0000627D0000}"/>
    <cellStyle name="Normal 4 4 2" xfId="32012" xr:uid="{00000000-0005-0000-0000-0000637D0000}"/>
    <cellStyle name="Normal 4 4 2 2" xfId="32013" xr:uid="{00000000-0005-0000-0000-0000647D0000}"/>
    <cellStyle name="Normal 4 4 2 3" xfId="32014" xr:uid="{00000000-0005-0000-0000-0000657D0000}"/>
    <cellStyle name="Normal 4 4 3" xfId="32015" xr:uid="{00000000-0005-0000-0000-0000667D0000}"/>
    <cellStyle name="Normal 4 4 4" xfId="32016" xr:uid="{00000000-0005-0000-0000-0000677D0000}"/>
    <cellStyle name="Normal 4 4 4 2" xfId="32017" xr:uid="{00000000-0005-0000-0000-0000687D0000}"/>
    <cellStyle name="Normal 4 4 5" xfId="32018" xr:uid="{00000000-0005-0000-0000-0000697D0000}"/>
    <cellStyle name="Normal 4 5" xfId="32019" xr:uid="{00000000-0005-0000-0000-00006A7D0000}"/>
    <cellStyle name="Normal 4 5 2" xfId="32020" xr:uid="{00000000-0005-0000-0000-00006B7D0000}"/>
    <cellStyle name="Normal 4 5 2 2" xfId="32021" xr:uid="{00000000-0005-0000-0000-00006C7D0000}"/>
    <cellStyle name="Normal 4 5 3" xfId="32022" xr:uid="{00000000-0005-0000-0000-00006D7D0000}"/>
    <cellStyle name="Normal 4 5 3 2" xfId="32023" xr:uid="{00000000-0005-0000-0000-00006E7D0000}"/>
    <cellStyle name="Normal 4 5 4" xfId="32024" xr:uid="{00000000-0005-0000-0000-00006F7D0000}"/>
    <cellStyle name="Normal 4 5 5" xfId="32025" xr:uid="{00000000-0005-0000-0000-0000707D0000}"/>
    <cellStyle name="Normal 4 6" xfId="32026" xr:uid="{00000000-0005-0000-0000-0000717D0000}"/>
    <cellStyle name="Normal 4 6 2" xfId="32027" xr:uid="{00000000-0005-0000-0000-0000727D0000}"/>
    <cellStyle name="Normal 4 7" xfId="32028" xr:uid="{00000000-0005-0000-0000-0000737D0000}"/>
    <cellStyle name="Normal 4 8" xfId="32029" xr:uid="{00000000-0005-0000-0000-0000747D0000}"/>
    <cellStyle name="Normal 4_2D - MAY 24 2010 Ten Year ATRR Forecast for Stakeholders - Updated to SL Rev 12 for PowerPoint" xfId="32030" xr:uid="{00000000-0005-0000-0000-0000757D0000}"/>
    <cellStyle name="Normal 40" xfId="32031" xr:uid="{00000000-0005-0000-0000-0000767D0000}"/>
    <cellStyle name="Normal 40 2" xfId="32032" xr:uid="{00000000-0005-0000-0000-0000777D0000}"/>
    <cellStyle name="Normal 40 2 2" xfId="32033" xr:uid="{00000000-0005-0000-0000-0000787D0000}"/>
    <cellStyle name="Normal 40 3" xfId="32034" xr:uid="{00000000-0005-0000-0000-0000797D0000}"/>
    <cellStyle name="Normal 40 3 2" xfId="32035" xr:uid="{00000000-0005-0000-0000-00007A7D0000}"/>
    <cellStyle name="Normal 40 4" xfId="32036" xr:uid="{00000000-0005-0000-0000-00007B7D0000}"/>
    <cellStyle name="Normal 40 4 2" xfId="32037" xr:uid="{00000000-0005-0000-0000-00007C7D0000}"/>
    <cellStyle name="Normal 40 5" xfId="32038" xr:uid="{00000000-0005-0000-0000-00007D7D0000}"/>
    <cellStyle name="Normal 40 5 2" xfId="32039" xr:uid="{00000000-0005-0000-0000-00007E7D0000}"/>
    <cellStyle name="Normal 40 6" xfId="32040" xr:uid="{00000000-0005-0000-0000-00007F7D0000}"/>
    <cellStyle name="Normal 40 6 2" xfId="32041" xr:uid="{00000000-0005-0000-0000-0000807D0000}"/>
    <cellStyle name="Normal 40 7" xfId="32042" xr:uid="{00000000-0005-0000-0000-0000817D0000}"/>
    <cellStyle name="Normal 41" xfId="32043" xr:uid="{00000000-0005-0000-0000-0000827D0000}"/>
    <cellStyle name="Normal 41 2" xfId="32044" xr:uid="{00000000-0005-0000-0000-0000837D0000}"/>
    <cellStyle name="Normal 41 2 2" xfId="32045" xr:uid="{00000000-0005-0000-0000-0000847D0000}"/>
    <cellStyle name="Normal 41 2 2 2" xfId="32046" xr:uid="{00000000-0005-0000-0000-0000857D0000}"/>
    <cellStyle name="Normal 41 2 2 2 2" xfId="32047" xr:uid="{00000000-0005-0000-0000-0000867D0000}"/>
    <cellStyle name="Normal 41 2 2 3" xfId="32048" xr:uid="{00000000-0005-0000-0000-0000877D0000}"/>
    <cellStyle name="Normal 41 2 2 3 2" xfId="32049" xr:uid="{00000000-0005-0000-0000-0000887D0000}"/>
    <cellStyle name="Normal 41 2 2 4" xfId="32050" xr:uid="{00000000-0005-0000-0000-0000897D0000}"/>
    <cellStyle name="Normal 41 2 3" xfId="32051" xr:uid="{00000000-0005-0000-0000-00008A7D0000}"/>
    <cellStyle name="Normal 41 2 3 2" xfId="32052" xr:uid="{00000000-0005-0000-0000-00008B7D0000}"/>
    <cellStyle name="Normal 41 2 4" xfId="32053" xr:uid="{00000000-0005-0000-0000-00008C7D0000}"/>
    <cellStyle name="Normal 41 2 4 2" xfId="32054" xr:uid="{00000000-0005-0000-0000-00008D7D0000}"/>
    <cellStyle name="Normal 41 2 5" xfId="32055" xr:uid="{00000000-0005-0000-0000-00008E7D0000}"/>
    <cellStyle name="Normal 41 3" xfId="32056" xr:uid="{00000000-0005-0000-0000-00008F7D0000}"/>
    <cellStyle name="Normal 41 3 2" xfId="32057" xr:uid="{00000000-0005-0000-0000-0000907D0000}"/>
    <cellStyle name="Normal 41 4" xfId="32058" xr:uid="{00000000-0005-0000-0000-0000917D0000}"/>
    <cellStyle name="Normal 41 4 2" xfId="32059" xr:uid="{00000000-0005-0000-0000-0000927D0000}"/>
    <cellStyle name="Normal 41 5" xfId="32060" xr:uid="{00000000-0005-0000-0000-0000937D0000}"/>
    <cellStyle name="Normal 41 5 2" xfId="32061" xr:uid="{00000000-0005-0000-0000-0000947D0000}"/>
    <cellStyle name="Normal 41 6" xfId="32062" xr:uid="{00000000-0005-0000-0000-0000957D0000}"/>
    <cellStyle name="Normal 41 6 2" xfId="32063" xr:uid="{00000000-0005-0000-0000-0000967D0000}"/>
    <cellStyle name="Normal 41 7" xfId="32064" xr:uid="{00000000-0005-0000-0000-0000977D0000}"/>
    <cellStyle name="Normal 42" xfId="32065" xr:uid="{00000000-0005-0000-0000-0000987D0000}"/>
    <cellStyle name="Normal 42 2" xfId="32066" xr:uid="{00000000-0005-0000-0000-0000997D0000}"/>
    <cellStyle name="Normal 42 2 2" xfId="32067" xr:uid="{00000000-0005-0000-0000-00009A7D0000}"/>
    <cellStyle name="Normal 42 3" xfId="32068" xr:uid="{00000000-0005-0000-0000-00009B7D0000}"/>
    <cellStyle name="Normal 42 3 2" xfId="32069" xr:uid="{00000000-0005-0000-0000-00009C7D0000}"/>
    <cellStyle name="Normal 42 4" xfId="32070" xr:uid="{00000000-0005-0000-0000-00009D7D0000}"/>
    <cellStyle name="Normal 43" xfId="32071" xr:uid="{00000000-0005-0000-0000-00009E7D0000}"/>
    <cellStyle name="Normal 43 2" xfId="32072" xr:uid="{00000000-0005-0000-0000-00009F7D0000}"/>
    <cellStyle name="Normal 43 2 2" xfId="32073" xr:uid="{00000000-0005-0000-0000-0000A07D0000}"/>
    <cellStyle name="Normal 43 3" xfId="32074" xr:uid="{00000000-0005-0000-0000-0000A17D0000}"/>
    <cellStyle name="Normal 43 3 2" xfId="32075" xr:uid="{00000000-0005-0000-0000-0000A27D0000}"/>
    <cellStyle name="Normal 43 4" xfId="32076" xr:uid="{00000000-0005-0000-0000-0000A37D0000}"/>
    <cellStyle name="Normal 44" xfId="32077" xr:uid="{00000000-0005-0000-0000-0000A47D0000}"/>
    <cellStyle name="Normal 44 2" xfId="32078" xr:uid="{00000000-0005-0000-0000-0000A57D0000}"/>
    <cellStyle name="Normal 44 2 2" xfId="32079" xr:uid="{00000000-0005-0000-0000-0000A67D0000}"/>
    <cellStyle name="Normal 44 3" xfId="32080" xr:uid="{00000000-0005-0000-0000-0000A77D0000}"/>
    <cellStyle name="Normal 44 3 2" xfId="32081" xr:uid="{00000000-0005-0000-0000-0000A87D0000}"/>
    <cellStyle name="Normal 44 4" xfId="32082" xr:uid="{00000000-0005-0000-0000-0000A97D0000}"/>
    <cellStyle name="Normal 44 4 2" xfId="32083" xr:uid="{00000000-0005-0000-0000-0000AA7D0000}"/>
    <cellStyle name="Normal 44 5" xfId="32084" xr:uid="{00000000-0005-0000-0000-0000AB7D0000}"/>
    <cellStyle name="Normal 44 5 2" xfId="32085" xr:uid="{00000000-0005-0000-0000-0000AC7D0000}"/>
    <cellStyle name="Normal 44 6" xfId="32086" xr:uid="{00000000-0005-0000-0000-0000AD7D0000}"/>
    <cellStyle name="Normal 44 6 2" xfId="32087" xr:uid="{00000000-0005-0000-0000-0000AE7D0000}"/>
    <cellStyle name="Normal 44 7" xfId="32088" xr:uid="{00000000-0005-0000-0000-0000AF7D0000}"/>
    <cellStyle name="Normal 45" xfId="32089" xr:uid="{00000000-0005-0000-0000-0000B07D0000}"/>
    <cellStyle name="Normal 45 2" xfId="32090" xr:uid="{00000000-0005-0000-0000-0000B17D0000}"/>
    <cellStyle name="Normal 45 2 2" xfId="32091" xr:uid="{00000000-0005-0000-0000-0000B27D0000}"/>
    <cellStyle name="Normal 45 3" xfId="32092" xr:uid="{00000000-0005-0000-0000-0000B37D0000}"/>
    <cellStyle name="Normal 45 3 2" xfId="32093" xr:uid="{00000000-0005-0000-0000-0000B47D0000}"/>
    <cellStyle name="Normal 45 4" xfId="32094" xr:uid="{00000000-0005-0000-0000-0000B57D0000}"/>
    <cellStyle name="Normal 45 4 2" xfId="32095" xr:uid="{00000000-0005-0000-0000-0000B67D0000}"/>
    <cellStyle name="Normal 45 5" xfId="32096" xr:uid="{00000000-0005-0000-0000-0000B77D0000}"/>
    <cellStyle name="Normal 45 5 2" xfId="32097" xr:uid="{00000000-0005-0000-0000-0000B87D0000}"/>
    <cellStyle name="Normal 45 6" xfId="32098" xr:uid="{00000000-0005-0000-0000-0000B97D0000}"/>
    <cellStyle name="Normal 45 6 2" xfId="32099" xr:uid="{00000000-0005-0000-0000-0000BA7D0000}"/>
    <cellStyle name="Normal 45 7" xfId="32100" xr:uid="{00000000-0005-0000-0000-0000BB7D0000}"/>
    <cellStyle name="Normal 46" xfId="32101" xr:uid="{00000000-0005-0000-0000-0000BC7D0000}"/>
    <cellStyle name="Normal 46 2" xfId="32102" xr:uid="{00000000-0005-0000-0000-0000BD7D0000}"/>
    <cellStyle name="Normal 46 2 2" xfId="32103" xr:uid="{00000000-0005-0000-0000-0000BE7D0000}"/>
    <cellStyle name="Normal 46 3" xfId="32104" xr:uid="{00000000-0005-0000-0000-0000BF7D0000}"/>
    <cellStyle name="Normal 46 3 2" xfId="32105" xr:uid="{00000000-0005-0000-0000-0000C07D0000}"/>
    <cellStyle name="Normal 46 4" xfId="32106" xr:uid="{00000000-0005-0000-0000-0000C17D0000}"/>
    <cellStyle name="Normal 47" xfId="32107" xr:uid="{00000000-0005-0000-0000-0000C27D0000}"/>
    <cellStyle name="Normal 47 2" xfId="32108" xr:uid="{00000000-0005-0000-0000-0000C37D0000}"/>
    <cellStyle name="Normal 47 2 2" xfId="32109" xr:uid="{00000000-0005-0000-0000-0000C47D0000}"/>
    <cellStyle name="Normal 47 3" xfId="32110" xr:uid="{00000000-0005-0000-0000-0000C57D0000}"/>
    <cellStyle name="Normal 47 3 2" xfId="32111" xr:uid="{00000000-0005-0000-0000-0000C67D0000}"/>
    <cellStyle name="Normal 47 4" xfId="32112" xr:uid="{00000000-0005-0000-0000-0000C77D0000}"/>
    <cellStyle name="Normal 48" xfId="32113" xr:uid="{00000000-0005-0000-0000-0000C87D0000}"/>
    <cellStyle name="Normal 48 2" xfId="32114" xr:uid="{00000000-0005-0000-0000-0000C97D0000}"/>
    <cellStyle name="Normal 48 2 2" xfId="32115" xr:uid="{00000000-0005-0000-0000-0000CA7D0000}"/>
    <cellStyle name="Normal 48 3" xfId="32116" xr:uid="{00000000-0005-0000-0000-0000CB7D0000}"/>
    <cellStyle name="Normal 48 3 2" xfId="32117" xr:uid="{00000000-0005-0000-0000-0000CC7D0000}"/>
    <cellStyle name="Normal 48 4" xfId="32118" xr:uid="{00000000-0005-0000-0000-0000CD7D0000}"/>
    <cellStyle name="Normal 49" xfId="32119" xr:uid="{00000000-0005-0000-0000-0000CE7D0000}"/>
    <cellStyle name="Normal 49 2" xfId="32120" xr:uid="{00000000-0005-0000-0000-0000CF7D0000}"/>
    <cellStyle name="Normal 49 2 2" xfId="32121" xr:uid="{00000000-0005-0000-0000-0000D07D0000}"/>
    <cellStyle name="Normal 49 3" xfId="32122" xr:uid="{00000000-0005-0000-0000-0000D17D0000}"/>
    <cellStyle name="Normal 49 3 2" xfId="32123" xr:uid="{00000000-0005-0000-0000-0000D27D0000}"/>
    <cellStyle name="Normal 49 4" xfId="32124" xr:uid="{00000000-0005-0000-0000-0000D37D0000}"/>
    <cellStyle name="Normal 5" xfId="78" xr:uid="{00000000-0005-0000-0000-0000D47D0000}"/>
    <cellStyle name="Normal 5 10" xfId="32125" xr:uid="{00000000-0005-0000-0000-0000D57D0000}"/>
    <cellStyle name="Normal 5 10 2" xfId="32126" xr:uid="{00000000-0005-0000-0000-0000D67D0000}"/>
    <cellStyle name="Normal 5 10 2 2" xfId="32127" xr:uid="{00000000-0005-0000-0000-0000D77D0000}"/>
    <cellStyle name="Normal 5 10 3" xfId="32128" xr:uid="{00000000-0005-0000-0000-0000D87D0000}"/>
    <cellStyle name="Normal 5 10 3 2" xfId="32129" xr:uid="{00000000-0005-0000-0000-0000D97D0000}"/>
    <cellStyle name="Normal 5 10 4" xfId="32130" xr:uid="{00000000-0005-0000-0000-0000DA7D0000}"/>
    <cellStyle name="Normal 5 10 4 2" xfId="32131" xr:uid="{00000000-0005-0000-0000-0000DB7D0000}"/>
    <cellStyle name="Normal 5 10 5" xfId="32132" xr:uid="{00000000-0005-0000-0000-0000DC7D0000}"/>
    <cellStyle name="Normal 5 10 6" xfId="32133" xr:uid="{00000000-0005-0000-0000-0000DD7D0000}"/>
    <cellStyle name="Normal 5 11" xfId="32134" xr:uid="{00000000-0005-0000-0000-0000DE7D0000}"/>
    <cellStyle name="Normal 5 11 2" xfId="32135" xr:uid="{00000000-0005-0000-0000-0000DF7D0000}"/>
    <cellStyle name="Normal 5 11 2 2" xfId="32136" xr:uid="{00000000-0005-0000-0000-0000E07D0000}"/>
    <cellStyle name="Normal 5 11 3" xfId="32137" xr:uid="{00000000-0005-0000-0000-0000E17D0000}"/>
    <cellStyle name="Normal 5 11 3 2" xfId="32138" xr:uid="{00000000-0005-0000-0000-0000E27D0000}"/>
    <cellStyle name="Normal 5 11 4" xfId="32139" xr:uid="{00000000-0005-0000-0000-0000E37D0000}"/>
    <cellStyle name="Normal 5 11 5" xfId="32140" xr:uid="{00000000-0005-0000-0000-0000E47D0000}"/>
    <cellStyle name="Normal 5 12" xfId="32141" xr:uid="{00000000-0005-0000-0000-0000E57D0000}"/>
    <cellStyle name="Normal 5 12 2" xfId="32142" xr:uid="{00000000-0005-0000-0000-0000E67D0000}"/>
    <cellStyle name="Normal 5 13" xfId="32143" xr:uid="{00000000-0005-0000-0000-0000E77D0000}"/>
    <cellStyle name="Normal 5 13 2" xfId="32144" xr:uid="{00000000-0005-0000-0000-0000E87D0000}"/>
    <cellStyle name="Normal 5 14" xfId="32145" xr:uid="{00000000-0005-0000-0000-0000E97D0000}"/>
    <cellStyle name="Normal 5 14 2" xfId="32146" xr:uid="{00000000-0005-0000-0000-0000EA7D0000}"/>
    <cellStyle name="Normal 5 15" xfId="32147" xr:uid="{00000000-0005-0000-0000-0000EB7D0000}"/>
    <cellStyle name="Normal 5 16" xfId="32148" xr:uid="{00000000-0005-0000-0000-0000EC7D0000}"/>
    <cellStyle name="Normal 5 17" xfId="32149" xr:uid="{00000000-0005-0000-0000-0000ED7D0000}"/>
    <cellStyle name="Normal 5 18" xfId="32150" xr:uid="{00000000-0005-0000-0000-0000EE7D0000}"/>
    <cellStyle name="Normal 5 2" xfId="79" xr:uid="{00000000-0005-0000-0000-0000EF7D0000}"/>
    <cellStyle name="Normal 5 2 10" xfId="32151" xr:uid="{00000000-0005-0000-0000-0000F07D0000}"/>
    <cellStyle name="Normal 5 2 10 2" xfId="32152" xr:uid="{00000000-0005-0000-0000-0000F17D0000}"/>
    <cellStyle name="Normal 5 2 11" xfId="32153" xr:uid="{00000000-0005-0000-0000-0000F27D0000}"/>
    <cellStyle name="Normal 5 2 11 2" xfId="32154" xr:uid="{00000000-0005-0000-0000-0000F37D0000}"/>
    <cellStyle name="Normal 5 2 12" xfId="32155" xr:uid="{00000000-0005-0000-0000-0000F47D0000}"/>
    <cellStyle name="Normal 5 2 13" xfId="32156" xr:uid="{00000000-0005-0000-0000-0000F57D0000}"/>
    <cellStyle name="Normal 5 2 14" xfId="32157" xr:uid="{00000000-0005-0000-0000-0000F67D0000}"/>
    <cellStyle name="Normal 5 2 2" xfId="32158" xr:uid="{00000000-0005-0000-0000-0000F77D0000}"/>
    <cellStyle name="Normal 5 2 2 10" xfId="32159" xr:uid="{00000000-0005-0000-0000-0000F87D0000}"/>
    <cellStyle name="Normal 5 2 2 11" xfId="32160" xr:uid="{00000000-0005-0000-0000-0000F97D0000}"/>
    <cellStyle name="Normal 5 2 2 12" xfId="32161" xr:uid="{00000000-0005-0000-0000-0000FA7D0000}"/>
    <cellStyle name="Normal 5 2 2 2" xfId="32162" xr:uid="{00000000-0005-0000-0000-0000FB7D0000}"/>
    <cellStyle name="Normal 5 2 2 2 2" xfId="32163" xr:uid="{00000000-0005-0000-0000-0000FC7D0000}"/>
    <cellStyle name="Normal 5 2 2 2 2 2" xfId="32164" xr:uid="{00000000-0005-0000-0000-0000FD7D0000}"/>
    <cellStyle name="Normal 5 2 2 2 2 3" xfId="32165" xr:uid="{00000000-0005-0000-0000-0000FE7D0000}"/>
    <cellStyle name="Normal 5 2 2 2 3" xfId="32166" xr:uid="{00000000-0005-0000-0000-0000FF7D0000}"/>
    <cellStyle name="Normal 5 2 2 2 3 2" xfId="32167" xr:uid="{00000000-0005-0000-0000-0000007E0000}"/>
    <cellStyle name="Normal 5 2 2 2 4" xfId="32168" xr:uid="{00000000-0005-0000-0000-0000017E0000}"/>
    <cellStyle name="Normal 5 2 2 2 4 2" xfId="32169" xr:uid="{00000000-0005-0000-0000-0000027E0000}"/>
    <cellStyle name="Normal 5 2 2 2 5" xfId="32170" xr:uid="{00000000-0005-0000-0000-0000037E0000}"/>
    <cellStyle name="Normal 5 2 2 2 6" xfId="32171" xr:uid="{00000000-0005-0000-0000-0000047E0000}"/>
    <cellStyle name="Normal 5 2 2 2 7" xfId="32172" xr:uid="{00000000-0005-0000-0000-0000057E0000}"/>
    <cellStyle name="Normal 5 2 2 3" xfId="32173" xr:uid="{00000000-0005-0000-0000-0000067E0000}"/>
    <cellStyle name="Normal 5 2 2 3 2" xfId="32174" xr:uid="{00000000-0005-0000-0000-0000077E0000}"/>
    <cellStyle name="Normal 5 2 2 3 2 2" xfId="32175" xr:uid="{00000000-0005-0000-0000-0000087E0000}"/>
    <cellStyle name="Normal 5 2 2 3 3" xfId="32176" xr:uid="{00000000-0005-0000-0000-0000097E0000}"/>
    <cellStyle name="Normal 5 2 2 3 3 2" xfId="32177" xr:uid="{00000000-0005-0000-0000-00000A7E0000}"/>
    <cellStyle name="Normal 5 2 2 3 4" xfId="32178" xr:uid="{00000000-0005-0000-0000-00000B7E0000}"/>
    <cellStyle name="Normal 5 2 2 3 4 2" xfId="32179" xr:uid="{00000000-0005-0000-0000-00000C7E0000}"/>
    <cellStyle name="Normal 5 2 2 3 5" xfId="32180" xr:uid="{00000000-0005-0000-0000-00000D7E0000}"/>
    <cellStyle name="Normal 5 2 2 3 6" xfId="32181" xr:uid="{00000000-0005-0000-0000-00000E7E0000}"/>
    <cellStyle name="Normal 5 2 2 3 7" xfId="32182" xr:uid="{00000000-0005-0000-0000-00000F7E0000}"/>
    <cellStyle name="Normal 5 2 2 4" xfId="32183" xr:uid="{00000000-0005-0000-0000-0000107E0000}"/>
    <cellStyle name="Normal 5 2 2 4 2" xfId="32184" xr:uid="{00000000-0005-0000-0000-0000117E0000}"/>
    <cellStyle name="Normal 5 2 2 4 2 2" xfId="32185" xr:uid="{00000000-0005-0000-0000-0000127E0000}"/>
    <cellStyle name="Normal 5 2 2 4 3" xfId="32186" xr:uid="{00000000-0005-0000-0000-0000137E0000}"/>
    <cellStyle name="Normal 5 2 2 4 3 2" xfId="32187" xr:uid="{00000000-0005-0000-0000-0000147E0000}"/>
    <cellStyle name="Normal 5 2 2 4 4" xfId="32188" xr:uid="{00000000-0005-0000-0000-0000157E0000}"/>
    <cellStyle name="Normal 5 2 2 4 4 2" xfId="32189" xr:uid="{00000000-0005-0000-0000-0000167E0000}"/>
    <cellStyle name="Normal 5 2 2 4 5" xfId="32190" xr:uid="{00000000-0005-0000-0000-0000177E0000}"/>
    <cellStyle name="Normal 5 2 2 4 6" xfId="32191" xr:uid="{00000000-0005-0000-0000-0000187E0000}"/>
    <cellStyle name="Normal 5 2 2 4 7" xfId="32192" xr:uid="{00000000-0005-0000-0000-0000197E0000}"/>
    <cellStyle name="Normal 5 2 2 5" xfId="32193" xr:uid="{00000000-0005-0000-0000-00001A7E0000}"/>
    <cellStyle name="Normal 5 2 2 5 2" xfId="32194" xr:uid="{00000000-0005-0000-0000-00001B7E0000}"/>
    <cellStyle name="Normal 5 2 2 5 2 2" xfId="32195" xr:uid="{00000000-0005-0000-0000-00001C7E0000}"/>
    <cellStyle name="Normal 5 2 2 5 3" xfId="32196" xr:uid="{00000000-0005-0000-0000-00001D7E0000}"/>
    <cellStyle name="Normal 5 2 2 5 3 2" xfId="32197" xr:uid="{00000000-0005-0000-0000-00001E7E0000}"/>
    <cellStyle name="Normal 5 2 2 5 4" xfId="32198" xr:uid="{00000000-0005-0000-0000-00001F7E0000}"/>
    <cellStyle name="Normal 5 2 2 5 4 2" xfId="32199" xr:uid="{00000000-0005-0000-0000-0000207E0000}"/>
    <cellStyle name="Normal 5 2 2 5 5" xfId="32200" xr:uid="{00000000-0005-0000-0000-0000217E0000}"/>
    <cellStyle name="Normal 5 2 2 5 6" xfId="32201" xr:uid="{00000000-0005-0000-0000-0000227E0000}"/>
    <cellStyle name="Normal 5 2 2 6" xfId="32202" xr:uid="{00000000-0005-0000-0000-0000237E0000}"/>
    <cellStyle name="Normal 5 2 2 6 2" xfId="32203" xr:uid="{00000000-0005-0000-0000-0000247E0000}"/>
    <cellStyle name="Normal 5 2 2 6 2 2" xfId="32204" xr:uid="{00000000-0005-0000-0000-0000257E0000}"/>
    <cellStyle name="Normal 5 2 2 6 3" xfId="32205" xr:uid="{00000000-0005-0000-0000-0000267E0000}"/>
    <cellStyle name="Normal 5 2 2 6 3 2" xfId="32206" xr:uid="{00000000-0005-0000-0000-0000277E0000}"/>
    <cellStyle name="Normal 5 2 2 6 4" xfId="32207" xr:uid="{00000000-0005-0000-0000-0000287E0000}"/>
    <cellStyle name="Normal 5 2 2 6 5" xfId="32208" xr:uid="{00000000-0005-0000-0000-0000297E0000}"/>
    <cellStyle name="Normal 5 2 2 7" xfId="32209" xr:uid="{00000000-0005-0000-0000-00002A7E0000}"/>
    <cellStyle name="Normal 5 2 2 7 2" xfId="32210" xr:uid="{00000000-0005-0000-0000-00002B7E0000}"/>
    <cellStyle name="Normal 5 2 2 8" xfId="32211" xr:uid="{00000000-0005-0000-0000-00002C7E0000}"/>
    <cellStyle name="Normal 5 2 2 8 2" xfId="32212" xr:uid="{00000000-0005-0000-0000-00002D7E0000}"/>
    <cellStyle name="Normal 5 2 2 9" xfId="32213" xr:uid="{00000000-0005-0000-0000-00002E7E0000}"/>
    <cellStyle name="Normal 5 2 2 9 2" xfId="32214" xr:uid="{00000000-0005-0000-0000-00002F7E0000}"/>
    <cellStyle name="Normal 5 2 3" xfId="32215" xr:uid="{00000000-0005-0000-0000-0000307E0000}"/>
    <cellStyle name="Normal 5 2 3 10" xfId="32216" xr:uid="{00000000-0005-0000-0000-0000317E0000}"/>
    <cellStyle name="Normal 5 2 3 11" xfId="32217" xr:uid="{00000000-0005-0000-0000-0000327E0000}"/>
    <cellStyle name="Normal 5 2 3 2" xfId="32218" xr:uid="{00000000-0005-0000-0000-0000337E0000}"/>
    <cellStyle name="Normal 5 2 3 2 2" xfId="32219" xr:uid="{00000000-0005-0000-0000-0000347E0000}"/>
    <cellStyle name="Normal 5 2 3 2 2 2" xfId="32220" xr:uid="{00000000-0005-0000-0000-0000357E0000}"/>
    <cellStyle name="Normal 5 2 3 2 3" xfId="32221" xr:uid="{00000000-0005-0000-0000-0000367E0000}"/>
    <cellStyle name="Normal 5 2 3 2 3 2" xfId="32222" xr:uid="{00000000-0005-0000-0000-0000377E0000}"/>
    <cellStyle name="Normal 5 2 3 2 4" xfId="32223" xr:uid="{00000000-0005-0000-0000-0000387E0000}"/>
    <cellStyle name="Normal 5 2 3 2 4 2" xfId="32224" xr:uid="{00000000-0005-0000-0000-0000397E0000}"/>
    <cellStyle name="Normal 5 2 3 2 5" xfId="32225" xr:uid="{00000000-0005-0000-0000-00003A7E0000}"/>
    <cellStyle name="Normal 5 2 3 2 6" xfId="32226" xr:uid="{00000000-0005-0000-0000-00003B7E0000}"/>
    <cellStyle name="Normal 5 2 3 2 7" xfId="32227" xr:uid="{00000000-0005-0000-0000-00003C7E0000}"/>
    <cellStyle name="Normal 5 2 3 3" xfId="32228" xr:uid="{00000000-0005-0000-0000-00003D7E0000}"/>
    <cellStyle name="Normal 5 2 3 3 2" xfId="32229" xr:uid="{00000000-0005-0000-0000-00003E7E0000}"/>
    <cellStyle name="Normal 5 2 3 3 2 2" xfId="32230" xr:uid="{00000000-0005-0000-0000-00003F7E0000}"/>
    <cellStyle name="Normal 5 2 3 3 3" xfId="32231" xr:uid="{00000000-0005-0000-0000-0000407E0000}"/>
    <cellStyle name="Normal 5 2 3 3 3 2" xfId="32232" xr:uid="{00000000-0005-0000-0000-0000417E0000}"/>
    <cellStyle name="Normal 5 2 3 3 4" xfId="32233" xr:uid="{00000000-0005-0000-0000-0000427E0000}"/>
    <cellStyle name="Normal 5 2 3 3 4 2" xfId="32234" xr:uid="{00000000-0005-0000-0000-0000437E0000}"/>
    <cellStyle name="Normal 5 2 3 3 5" xfId="32235" xr:uid="{00000000-0005-0000-0000-0000447E0000}"/>
    <cellStyle name="Normal 5 2 3 3 6" xfId="32236" xr:uid="{00000000-0005-0000-0000-0000457E0000}"/>
    <cellStyle name="Normal 5 2 3 4" xfId="32237" xr:uid="{00000000-0005-0000-0000-0000467E0000}"/>
    <cellStyle name="Normal 5 2 3 4 2" xfId="32238" xr:uid="{00000000-0005-0000-0000-0000477E0000}"/>
    <cellStyle name="Normal 5 2 3 4 2 2" xfId="32239" xr:uid="{00000000-0005-0000-0000-0000487E0000}"/>
    <cellStyle name="Normal 5 2 3 4 3" xfId="32240" xr:uid="{00000000-0005-0000-0000-0000497E0000}"/>
    <cellStyle name="Normal 5 2 3 4 3 2" xfId="32241" xr:uid="{00000000-0005-0000-0000-00004A7E0000}"/>
    <cellStyle name="Normal 5 2 3 4 4" xfId="32242" xr:uid="{00000000-0005-0000-0000-00004B7E0000}"/>
    <cellStyle name="Normal 5 2 3 4 4 2" xfId="32243" xr:uid="{00000000-0005-0000-0000-00004C7E0000}"/>
    <cellStyle name="Normal 5 2 3 4 5" xfId="32244" xr:uid="{00000000-0005-0000-0000-00004D7E0000}"/>
    <cellStyle name="Normal 5 2 3 4 6" xfId="32245" xr:uid="{00000000-0005-0000-0000-00004E7E0000}"/>
    <cellStyle name="Normal 5 2 3 5" xfId="32246" xr:uid="{00000000-0005-0000-0000-00004F7E0000}"/>
    <cellStyle name="Normal 5 2 3 5 2" xfId="32247" xr:uid="{00000000-0005-0000-0000-0000507E0000}"/>
    <cellStyle name="Normal 5 2 3 5 2 2" xfId="32248" xr:uid="{00000000-0005-0000-0000-0000517E0000}"/>
    <cellStyle name="Normal 5 2 3 5 3" xfId="32249" xr:uid="{00000000-0005-0000-0000-0000527E0000}"/>
    <cellStyle name="Normal 5 2 3 5 3 2" xfId="32250" xr:uid="{00000000-0005-0000-0000-0000537E0000}"/>
    <cellStyle name="Normal 5 2 3 5 4" xfId="32251" xr:uid="{00000000-0005-0000-0000-0000547E0000}"/>
    <cellStyle name="Normal 5 2 3 5 5" xfId="32252" xr:uid="{00000000-0005-0000-0000-0000557E0000}"/>
    <cellStyle name="Normal 5 2 3 6" xfId="32253" xr:uid="{00000000-0005-0000-0000-0000567E0000}"/>
    <cellStyle name="Normal 5 2 3 6 2" xfId="32254" xr:uid="{00000000-0005-0000-0000-0000577E0000}"/>
    <cellStyle name="Normal 5 2 3 7" xfId="32255" xr:uid="{00000000-0005-0000-0000-0000587E0000}"/>
    <cellStyle name="Normal 5 2 3 7 2" xfId="32256" xr:uid="{00000000-0005-0000-0000-0000597E0000}"/>
    <cellStyle name="Normal 5 2 3 8" xfId="32257" xr:uid="{00000000-0005-0000-0000-00005A7E0000}"/>
    <cellStyle name="Normal 5 2 3 8 2" xfId="32258" xr:uid="{00000000-0005-0000-0000-00005B7E0000}"/>
    <cellStyle name="Normal 5 2 3 9" xfId="32259" xr:uid="{00000000-0005-0000-0000-00005C7E0000}"/>
    <cellStyle name="Normal 5 2 4" xfId="32260" xr:uid="{00000000-0005-0000-0000-00005D7E0000}"/>
    <cellStyle name="Normal 5 2 4 10" xfId="32261" xr:uid="{00000000-0005-0000-0000-00005E7E0000}"/>
    <cellStyle name="Normal 5 2 4 11" xfId="32262" xr:uid="{00000000-0005-0000-0000-00005F7E0000}"/>
    <cellStyle name="Normal 5 2 4 2" xfId="32263" xr:uid="{00000000-0005-0000-0000-0000607E0000}"/>
    <cellStyle name="Normal 5 2 4 2 2" xfId="32264" xr:uid="{00000000-0005-0000-0000-0000617E0000}"/>
    <cellStyle name="Normal 5 2 4 2 2 2" xfId="32265" xr:uid="{00000000-0005-0000-0000-0000627E0000}"/>
    <cellStyle name="Normal 5 2 4 2 3" xfId="32266" xr:uid="{00000000-0005-0000-0000-0000637E0000}"/>
    <cellStyle name="Normal 5 2 4 2 3 2" xfId="32267" xr:uid="{00000000-0005-0000-0000-0000647E0000}"/>
    <cellStyle name="Normal 5 2 4 2 4" xfId="32268" xr:uid="{00000000-0005-0000-0000-0000657E0000}"/>
    <cellStyle name="Normal 5 2 4 2 4 2" xfId="32269" xr:uid="{00000000-0005-0000-0000-0000667E0000}"/>
    <cellStyle name="Normal 5 2 4 2 5" xfId="32270" xr:uid="{00000000-0005-0000-0000-0000677E0000}"/>
    <cellStyle name="Normal 5 2 4 2 6" xfId="32271" xr:uid="{00000000-0005-0000-0000-0000687E0000}"/>
    <cellStyle name="Normal 5 2 4 3" xfId="32272" xr:uid="{00000000-0005-0000-0000-0000697E0000}"/>
    <cellStyle name="Normal 5 2 4 3 2" xfId="32273" xr:uid="{00000000-0005-0000-0000-00006A7E0000}"/>
    <cellStyle name="Normal 5 2 4 3 2 2" xfId="32274" xr:uid="{00000000-0005-0000-0000-00006B7E0000}"/>
    <cellStyle name="Normal 5 2 4 3 3" xfId="32275" xr:uid="{00000000-0005-0000-0000-00006C7E0000}"/>
    <cellStyle name="Normal 5 2 4 3 3 2" xfId="32276" xr:uid="{00000000-0005-0000-0000-00006D7E0000}"/>
    <cellStyle name="Normal 5 2 4 3 4" xfId="32277" xr:uid="{00000000-0005-0000-0000-00006E7E0000}"/>
    <cellStyle name="Normal 5 2 4 3 4 2" xfId="32278" xr:uid="{00000000-0005-0000-0000-00006F7E0000}"/>
    <cellStyle name="Normal 5 2 4 3 5" xfId="32279" xr:uid="{00000000-0005-0000-0000-0000707E0000}"/>
    <cellStyle name="Normal 5 2 4 3 6" xfId="32280" xr:uid="{00000000-0005-0000-0000-0000717E0000}"/>
    <cellStyle name="Normal 5 2 4 4" xfId="32281" xr:uid="{00000000-0005-0000-0000-0000727E0000}"/>
    <cellStyle name="Normal 5 2 4 4 2" xfId="32282" xr:uid="{00000000-0005-0000-0000-0000737E0000}"/>
    <cellStyle name="Normal 5 2 4 4 2 2" xfId="32283" xr:uid="{00000000-0005-0000-0000-0000747E0000}"/>
    <cellStyle name="Normal 5 2 4 4 3" xfId="32284" xr:uid="{00000000-0005-0000-0000-0000757E0000}"/>
    <cellStyle name="Normal 5 2 4 4 3 2" xfId="32285" xr:uid="{00000000-0005-0000-0000-0000767E0000}"/>
    <cellStyle name="Normal 5 2 4 4 4" xfId="32286" xr:uid="{00000000-0005-0000-0000-0000777E0000}"/>
    <cellStyle name="Normal 5 2 4 4 4 2" xfId="32287" xr:uid="{00000000-0005-0000-0000-0000787E0000}"/>
    <cellStyle name="Normal 5 2 4 4 5" xfId="32288" xr:uid="{00000000-0005-0000-0000-0000797E0000}"/>
    <cellStyle name="Normal 5 2 4 4 6" xfId="32289" xr:uid="{00000000-0005-0000-0000-00007A7E0000}"/>
    <cellStyle name="Normal 5 2 4 5" xfId="32290" xr:uid="{00000000-0005-0000-0000-00007B7E0000}"/>
    <cellStyle name="Normal 5 2 4 5 2" xfId="32291" xr:uid="{00000000-0005-0000-0000-00007C7E0000}"/>
    <cellStyle name="Normal 5 2 4 5 2 2" xfId="32292" xr:uid="{00000000-0005-0000-0000-00007D7E0000}"/>
    <cellStyle name="Normal 5 2 4 5 3" xfId="32293" xr:uid="{00000000-0005-0000-0000-00007E7E0000}"/>
    <cellStyle name="Normal 5 2 4 5 3 2" xfId="32294" xr:uid="{00000000-0005-0000-0000-00007F7E0000}"/>
    <cellStyle name="Normal 5 2 4 5 4" xfId="32295" xr:uid="{00000000-0005-0000-0000-0000807E0000}"/>
    <cellStyle name="Normal 5 2 4 5 5" xfId="32296" xr:uid="{00000000-0005-0000-0000-0000817E0000}"/>
    <cellStyle name="Normal 5 2 4 6" xfId="32297" xr:uid="{00000000-0005-0000-0000-0000827E0000}"/>
    <cellStyle name="Normal 5 2 4 6 2" xfId="32298" xr:uid="{00000000-0005-0000-0000-0000837E0000}"/>
    <cellStyle name="Normal 5 2 4 7" xfId="32299" xr:uid="{00000000-0005-0000-0000-0000847E0000}"/>
    <cellStyle name="Normal 5 2 4 7 2" xfId="32300" xr:uid="{00000000-0005-0000-0000-0000857E0000}"/>
    <cellStyle name="Normal 5 2 4 8" xfId="32301" xr:uid="{00000000-0005-0000-0000-0000867E0000}"/>
    <cellStyle name="Normal 5 2 4 8 2" xfId="32302" xr:uid="{00000000-0005-0000-0000-0000877E0000}"/>
    <cellStyle name="Normal 5 2 4 9" xfId="32303" xr:uid="{00000000-0005-0000-0000-0000887E0000}"/>
    <cellStyle name="Normal 5 2 5" xfId="32304" xr:uid="{00000000-0005-0000-0000-0000897E0000}"/>
    <cellStyle name="Normal 5 2 5 2" xfId="32305" xr:uid="{00000000-0005-0000-0000-00008A7E0000}"/>
    <cellStyle name="Normal 5 2 5 2 2" xfId="32306" xr:uid="{00000000-0005-0000-0000-00008B7E0000}"/>
    <cellStyle name="Normal 5 2 5 3" xfId="32307" xr:uid="{00000000-0005-0000-0000-00008C7E0000}"/>
    <cellStyle name="Normal 5 2 5 3 2" xfId="32308" xr:uid="{00000000-0005-0000-0000-00008D7E0000}"/>
    <cellStyle name="Normal 5 2 5 4" xfId="32309" xr:uid="{00000000-0005-0000-0000-00008E7E0000}"/>
    <cellStyle name="Normal 5 2 5 4 2" xfId="32310" xr:uid="{00000000-0005-0000-0000-00008F7E0000}"/>
    <cellStyle name="Normal 5 2 5 5" xfId="32311" xr:uid="{00000000-0005-0000-0000-0000907E0000}"/>
    <cellStyle name="Normal 5 2 5 6" xfId="32312" xr:uid="{00000000-0005-0000-0000-0000917E0000}"/>
    <cellStyle name="Normal 5 2 6" xfId="32313" xr:uid="{00000000-0005-0000-0000-0000927E0000}"/>
    <cellStyle name="Normal 5 2 6 2" xfId="32314" xr:uid="{00000000-0005-0000-0000-0000937E0000}"/>
    <cellStyle name="Normal 5 2 6 2 2" xfId="32315" xr:uid="{00000000-0005-0000-0000-0000947E0000}"/>
    <cellStyle name="Normal 5 2 6 3" xfId="32316" xr:uid="{00000000-0005-0000-0000-0000957E0000}"/>
    <cellStyle name="Normal 5 2 6 3 2" xfId="32317" xr:uid="{00000000-0005-0000-0000-0000967E0000}"/>
    <cellStyle name="Normal 5 2 6 4" xfId="32318" xr:uid="{00000000-0005-0000-0000-0000977E0000}"/>
    <cellStyle name="Normal 5 2 6 4 2" xfId="32319" xr:uid="{00000000-0005-0000-0000-0000987E0000}"/>
    <cellStyle name="Normal 5 2 6 5" xfId="32320" xr:uid="{00000000-0005-0000-0000-0000997E0000}"/>
    <cellStyle name="Normal 5 2 6 6" xfId="32321" xr:uid="{00000000-0005-0000-0000-00009A7E0000}"/>
    <cellStyle name="Normal 5 2 7" xfId="32322" xr:uid="{00000000-0005-0000-0000-00009B7E0000}"/>
    <cellStyle name="Normal 5 2 7 2" xfId="32323" xr:uid="{00000000-0005-0000-0000-00009C7E0000}"/>
    <cellStyle name="Normal 5 2 7 2 2" xfId="32324" xr:uid="{00000000-0005-0000-0000-00009D7E0000}"/>
    <cellStyle name="Normal 5 2 7 3" xfId="32325" xr:uid="{00000000-0005-0000-0000-00009E7E0000}"/>
    <cellStyle name="Normal 5 2 7 3 2" xfId="32326" xr:uid="{00000000-0005-0000-0000-00009F7E0000}"/>
    <cellStyle name="Normal 5 2 7 4" xfId="32327" xr:uid="{00000000-0005-0000-0000-0000A07E0000}"/>
    <cellStyle name="Normal 5 2 7 4 2" xfId="32328" xr:uid="{00000000-0005-0000-0000-0000A17E0000}"/>
    <cellStyle name="Normal 5 2 7 5" xfId="32329" xr:uid="{00000000-0005-0000-0000-0000A27E0000}"/>
    <cellStyle name="Normal 5 2 7 6" xfId="32330" xr:uid="{00000000-0005-0000-0000-0000A37E0000}"/>
    <cellStyle name="Normal 5 2 8" xfId="32331" xr:uid="{00000000-0005-0000-0000-0000A47E0000}"/>
    <cellStyle name="Normal 5 2 8 2" xfId="32332" xr:uid="{00000000-0005-0000-0000-0000A57E0000}"/>
    <cellStyle name="Normal 5 2 8 2 2" xfId="32333" xr:uid="{00000000-0005-0000-0000-0000A67E0000}"/>
    <cellStyle name="Normal 5 2 8 3" xfId="32334" xr:uid="{00000000-0005-0000-0000-0000A77E0000}"/>
    <cellStyle name="Normal 5 2 8 3 2" xfId="32335" xr:uid="{00000000-0005-0000-0000-0000A87E0000}"/>
    <cellStyle name="Normal 5 2 8 4" xfId="32336" xr:uid="{00000000-0005-0000-0000-0000A97E0000}"/>
    <cellStyle name="Normal 5 2 8 5" xfId="32337" xr:uid="{00000000-0005-0000-0000-0000AA7E0000}"/>
    <cellStyle name="Normal 5 2 9" xfId="32338" xr:uid="{00000000-0005-0000-0000-0000AB7E0000}"/>
    <cellStyle name="Normal 5 2 9 2" xfId="32339" xr:uid="{00000000-0005-0000-0000-0000AC7E0000}"/>
    <cellStyle name="Normal 5 3" xfId="32340" xr:uid="{00000000-0005-0000-0000-0000AD7E0000}"/>
    <cellStyle name="Normal 5 3 10" xfId="32341" xr:uid="{00000000-0005-0000-0000-0000AE7E0000}"/>
    <cellStyle name="Normal 5 3 10 2" xfId="32342" xr:uid="{00000000-0005-0000-0000-0000AF7E0000}"/>
    <cellStyle name="Normal 5 3 11" xfId="32343" xr:uid="{00000000-0005-0000-0000-0000B07E0000}"/>
    <cellStyle name="Normal 5 3 11 2" xfId="32344" xr:uid="{00000000-0005-0000-0000-0000B17E0000}"/>
    <cellStyle name="Normal 5 3 12" xfId="32345" xr:uid="{00000000-0005-0000-0000-0000B27E0000}"/>
    <cellStyle name="Normal 5 3 13" xfId="32346" xr:uid="{00000000-0005-0000-0000-0000B37E0000}"/>
    <cellStyle name="Normal 5 3 14" xfId="32347" xr:uid="{00000000-0005-0000-0000-0000B47E0000}"/>
    <cellStyle name="Normal 5 3 2" xfId="32348" xr:uid="{00000000-0005-0000-0000-0000B57E0000}"/>
    <cellStyle name="Normal 5 3 2 10" xfId="32349" xr:uid="{00000000-0005-0000-0000-0000B67E0000}"/>
    <cellStyle name="Normal 5 3 2 11" xfId="32350" xr:uid="{00000000-0005-0000-0000-0000B77E0000}"/>
    <cellStyle name="Normal 5 3 2 12" xfId="32351" xr:uid="{00000000-0005-0000-0000-0000B87E0000}"/>
    <cellStyle name="Normal 5 3 2 2" xfId="32352" xr:uid="{00000000-0005-0000-0000-0000B97E0000}"/>
    <cellStyle name="Normal 5 3 2 2 2" xfId="32353" xr:uid="{00000000-0005-0000-0000-0000BA7E0000}"/>
    <cellStyle name="Normal 5 3 2 2 2 2" xfId="32354" xr:uid="{00000000-0005-0000-0000-0000BB7E0000}"/>
    <cellStyle name="Normal 5 3 2 2 3" xfId="32355" xr:uid="{00000000-0005-0000-0000-0000BC7E0000}"/>
    <cellStyle name="Normal 5 3 2 2 3 2" xfId="32356" xr:uid="{00000000-0005-0000-0000-0000BD7E0000}"/>
    <cellStyle name="Normal 5 3 2 2 4" xfId="32357" xr:uid="{00000000-0005-0000-0000-0000BE7E0000}"/>
    <cellStyle name="Normal 5 3 2 2 4 2" xfId="32358" xr:uid="{00000000-0005-0000-0000-0000BF7E0000}"/>
    <cellStyle name="Normal 5 3 2 2 5" xfId="32359" xr:uid="{00000000-0005-0000-0000-0000C07E0000}"/>
    <cellStyle name="Normal 5 3 2 2 6" xfId="32360" xr:uid="{00000000-0005-0000-0000-0000C17E0000}"/>
    <cellStyle name="Normal 5 3 2 2 7" xfId="32361" xr:uid="{00000000-0005-0000-0000-0000C27E0000}"/>
    <cellStyle name="Normal 5 3 2 3" xfId="32362" xr:uid="{00000000-0005-0000-0000-0000C37E0000}"/>
    <cellStyle name="Normal 5 3 2 3 2" xfId="32363" xr:uid="{00000000-0005-0000-0000-0000C47E0000}"/>
    <cellStyle name="Normal 5 3 2 3 2 2" xfId="32364" xr:uid="{00000000-0005-0000-0000-0000C57E0000}"/>
    <cellStyle name="Normal 5 3 2 3 3" xfId="32365" xr:uid="{00000000-0005-0000-0000-0000C67E0000}"/>
    <cellStyle name="Normal 5 3 2 3 3 2" xfId="32366" xr:uid="{00000000-0005-0000-0000-0000C77E0000}"/>
    <cellStyle name="Normal 5 3 2 3 4" xfId="32367" xr:uid="{00000000-0005-0000-0000-0000C87E0000}"/>
    <cellStyle name="Normal 5 3 2 3 4 2" xfId="32368" xr:uid="{00000000-0005-0000-0000-0000C97E0000}"/>
    <cellStyle name="Normal 5 3 2 3 5" xfId="32369" xr:uid="{00000000-0005-0000-0000-0000CA7E0000}"/>
    <cellStyle name="Normal 5 3 2 3 6" xfId="32370" xr:uid="{00000000-0005-0000-0000-0000CB7E0000}"/>
    <cellStyle name="Normal 5 3 2 4" xfId="32371" xr:uid="{00000000-0005-0000-0000-0000CC7E0000}"/>
    <cellStyle name="Normal 5 3 2 4 2" xfId="32372" xr:uid="{00000000-0005-0000-0000-0000CD7E0000}"/>
    <cellStyle name="Normal 5 3 2 4 2 2" xfId="32373" xr:uid="{00000000-0005-0000-0000-0000CE7E0000}"/>
    <cellStyle name="Normal 5 3 2 4 3" xfId="32374" xr:uid="{00000000-0005-0000-0000-0000CF7E0000}"/>
    <cellStyle name="Normal 5 3 2 4 3 2" xfId="32375" xr:uid="{00000000-0005-0000-0000-0000D07E0000}"/>
    <cellStyle name="Normal 5 3 2 4 4" xfId="32376" xr:uid="{00000000-0005-0000-0000-0000D17E0000}"/>
    <cellStyle name="Normal 5 3 2 4 4 2" xfId="32377" xr:uid="{00000000-0005-0000-0000-0000D27E0000}"/>
    <cellStyle name="Normal 5 3 2 4 5" xfId="32378" xr:uid="{00000000-0005-0000-0000-0000D37E0000}"/>
    <cellStyle name="Normal 5 3 2 4 6" xfId="32379" xr:uid="{00000000-0005-0000-0000-0000D47E0000}"/>
    <cellStyle name="Normal 5 3 2 5" xfId="32380" xr:uid="{00000000-0005-0000-0000-0000D57E0000}"/>
    <cellStyle name="Normal 5 3 2 5 2" xfId="32381" xr:uid="{00000000-0005-0000-0000-0000D67E0000}"/>
    <cellStyle name="Normal 5 3 2 5 2 2" xfId="32382" xr:uid="{00000000-0005-0000-0000-0000D77E0000}"/>
    <cellStyle name="Normal 5 3 2 5 3" xfId="32383" xr:uid="{00000000-0005-0000-0000-0000D87E0000}"/>
    <cellStyle name="Normal 5 3 2 5 3 2" xfId="32384" xr:uid="{00000000-0005-0000-0000-0000D97E0000}"/>
    <cellStyle name="Normal 5 3 2 5 4" xfId="32385" xr:uid="{00000000-0005-0000-0000-0000DA7E0000}"/>
    <cellStyle name="Normal 5 3 2 5 4 2" xfId="32386" xr:uid="{00000000-0005-0000-0000-0000DB7E0000}"/>
    <cellStyle name="Normal 5 3 2 5 5" xfId="32387" xr:uid="{00000000-0005-0000-0000-0000DC7E0000}"/>
    <cellStyle name="Normal 5 3 2 5 6" xfId="32388" xr:uid="{00000000-0005-0000-0000-0000DD7E0000}"/>
    <cellStyle name="Normal 5 3 2 6" xfId="32389" xr:uid="{00000000-0005-0000-0000-0000DE7E0000}"/>
    <cellStyle name="Normal 5 3 2 6 2" xfId="32390" xr:uid="{00000000-0005-0000-0000-0000DF7E0000}"/>
    <cellStyle name="Normal 5 3 2 6 2 2" xfId="32391" xr:uid="{00000000-0005-0000-0000-0000E07E0000}"/>
    <cellStyle name="Normal 5 3 2 6 3" xfId="32392" xr:uid="{00000000-0005-0000-0000-0000E17E0000}"/>
    <cellStyle name="Normal 5 3 2 6 3 2" xfId="32393" xr:uid="{00000000-0005-0000-0000-0000E27E0000}"/>
    <cellStyle name="Normal 5 3 2 6 4" xfId="32394" xr:uid="{00000000-0005-0000-0000-0000E37E0000}"/>
    <cellStyle name="Normal 5 3 2 6 5" xfId="32395" xr:uid="{00000000-0005-0000-0000-0000E47E0000}"/>
    <cellStyle name="Normal 5 3 2 7" xfId="32396" xr:uid="{00000000-0005-0000-0000-0000E57E0000}"/>
    <cellStyle name="Normal 5 3 2 7 2" xfId="32397" xr:uid="{00000000-0005-0000-0000-0000E67E0000}"/>
    <cellStyle name="Normal 5 3 2 8" xfId="32398" xr:uid="{00000000-0005-0000-0000-0000E77E0000}"/>
    <cellStyle name="Normal 5 3 2 8 2" xfId="32399" xr:uid="{00000000-0005-0000-0000-0000E87E0000}"/>
    <cellStyle name="Normal 5 3 2 9" xfId="32400" xr:uid="{00000000-0005-0000-0000-0000E97E0000}"/>
    <cellStyle name="Normal 5 3 2 9 2" xfId="32401" xr:uid="{00000000-0005-0000-0000-0000EA7E0000}"/>
    <cellStyle name="Normal 5 3 3" xfId="32402" xr:uid="{00000000-0005-0000-0000-0000EB7E0000}"/>
    <cellStyle name="Normal 5 3 3 10" xfId="32403" xr:uid="{00000000-0005-0000-0000-0000EC7E0000}"/>
    <cellStyle name="Normal 5 3 3 11" xfId="32404" xr:uid="{00000000-0005-0000-0000-0000ED7E0000}"/>
    <cellStyle name="Normal 5 3 3 2" xfId="32405" xr:uid="{00000000-0005-0000-0000-0000EE7E0000}"/>
    <cellStyle name="Normal 5 3 3 2 2" xfId="32406" xr:uid="{00000000-0005-0000-0000-0000EF7E0000}"/>
    <cellStyle name="Normal 5 3 3 2 2 2" xfId="32407" xr:uid="{00000000-0005-0000-0000-0000F07E0000}"/>
    <cellStyle name="Normal 5 3 3 2 3" xfId="32408" xr:uid="{00000000-0005-0000-0000-0000F17E0000}"/>
    <cellStyle name="Normal 5 3 3 2 3 2" xfId="32409" xr:uid="{00000000-0005-0000-0000-0000F27E0000}"/>
    <cellStyle name="Normal 5 3 3 2 4" xfId="32410" xr:uid="{00000000-0005-0000-0000-0000F37E0000}"/>
    <cellStyle name="Normal 5 3 3 2 4 2" xfId="32411" xr:uid="{00000000-0005-0000-0000-0000F47E0000}"/>
    <cellStyle name="Normal 5 3 3 2 5" xfId="32412" xr:uid="{00000000-0005-0000-0000-0000F57E0000}"/>
    <cellStyle name="Normal 5 3 3 2 6" xfId="32413" xr:uid="{00000000-0005-0000-0000-0000F67E0000}"/>
    <cellStyle name="Normal 5 3 3 3" xfId="32414" xr:uid="{00000000-0005-0000-0000-0000F77E0000}"/>
    <cellStyle name="Normal 5 3 3 3 2" xfId="32415" xr:uid="{00000000-0005-0000-0000-0000F87E0000}"/>
    <cellStyle name="Normal 5 3 3 3 2 2" xfId="32416" xr:uid="{00000000-0005-0000-0000-0000F97E0000}"/>
    <cellStyle name="Normal 5 3 3 3 3" xfId="32417" xr:uid="{00000000-0005-0000-0000-0000FA7E0000}"/>
    <cellStyle name="Normal 5 3 3 3 3 2" xfId="32418" xr:uid="{00000000-0005-0000-0000-0000FB7E0000}"/>
    <cellStyle name="Normal 5 3 3 3 4" xfId="32419" xr:uid="{00000000-0005-0000-0000-0000FC7E0000}"/>
    <cellStyle name="Normal 5 3 3 3 4 2" xfId="32420" xr:uid="{00000000-0005-0000-0000-0000FD7E0000}"/>
    <cellStyle name="Normal 5 3 3 3 5" xfId="32421" xr:uid="{00000000-0005-0000-0000-0000FE7E0000}"/>
    <cellStyle name="Normal 5 3 3 3 6" xfId="32422" xr:uid="{00000000-0005-0000-0000-0000FF7E0000}"/>
    <cellStyle name="Normal 5 3 3 4" xfId="32423" xr:uid="{00000000-0005-0000-0000-0000007F0000}"/>
    <cellStyle name="Normal 5 3 3 4 2" xfId="32424" xr:uid="{00000000-0005-0000-0000-0000017F0000}"/>
    <cellStyle name="Normal 5 3 3 4 2 2" xfId="32425" xr:uid="{00000000-0005-0000-0000-0000027F0000}"/>
    <cellStyle name="Normal 5 3 3 4 3" xfId="32426" xr:uid="{00000000-0005-0000-0000-0000037F0000}"/>
    <cellStyle name="Normal 5 3 3 4 3 2" xfId="32427" xr:uid="{00000000-0005-0000-0000-0000047F0000}"/>
    <cellStyle name="Normal 5 3 3 4 4" xfId="32428" xr:uid="{00000000-0005-0000-0000-0000057F0000}"/>
    <cellStyle name="Normal 5 3 3 4 4 2" xfId="32429" xr:uid="{00000000-0005-0000-0000-0000067F0000}"/>
    <cellStyle name="Normal 5 3 3 4 5" xfId="32430" xr:uid="{00000000-0005-0000-0000-0000077F0000}"/>
    <cellStyle name="Normal 5 3 3 4 6" xfId="32431" xr:uid="{00000000-0005-0000-0000-0000087F0000}"/>
    <cellStyle name="Normal 5 3 3 5" xfId="32432" xr:uid="{00000000-0005-0000-0000-0000097F0000}"/>
    <cellStyle name="Normal 5 3 3 5 2" xfId="32433" xr:uid="{00000000-0005-0000-0000-00000A7F0000}"/>
    <cellStyle name="Normal 5 3 3 5 2 2" xfId="32434" xr:uid="{00000000-0005-0000-0000-00000B7F0000}"/>
    <cellStyle name="Normal 5 3 3 5 3" xfId="32435" xr:uid="{00000000-0005-0000-0000-00000C7F0000}"/>
    <cellStyle name="Normal 5 3 3 5 3 2" xfId="32436" xr:uid="{00000000-0005-0000-0000-00000D7F0000}"/>
    <cellStyle name="Normal 5 3 3 5 4" xfId="32437" xr:uid="{00000000-0005-0000-0000-00000E7F0000}"/>
    <cellStyle name="Normal 5 3 3 5 5" xfId="32438" xr:uid="{00000000-0005-0000-0000-00000F7F0000}"/>
    <cellStyle name="Normal 5 3 3 6" xfId="32439" xr:uid="{00000000-0005-0000-0000-0000107F0000}"/>
    <cellStyle name="Normal 5 3 3 6 2" xfId="32440" xr:uid="{00000000-0005-0000-0000-0000117F0000}"/>
    <cellStyle name="Normal 5 3 3 7" xfId="32441" xr:uid="{00000000-0005-0000-0000-0000127F0000}"/>
    <cellStyle name="Normal 5 3 3 7 2" xfId="32442" xr:uid="{00000000-0005-0000-0000-0000137F0000}"/>
    <cellStyle name="Normal 5 3 3 8" xfId="32443" xr:uid="{00000000-0005-0000-0000-0000147F0000}"/>
    <cellStyle name="Normal 5 3 3 8 2" xfId="32444" xr:uid="{00000000-0005-0000-0000-0000157F0000}"/>
    <cellStyle name="Normal 5 3 3 9" xfId="32445" xr:uid="{00000000-0005-0000-0000-0000167F0000}"/>
    <cellStyle name="Normal 5 3 4" xfId="32446" xr:uid="{00000000-0005-0000-0000-0000177F0000}"/>
    <cellStyle name="Normal 5 3 4 10" xfId="32447" xr:uid="{00000000-0005-0000-0000-0000187F0000}"/>
    <cellStyle name="Normal 5 3 4 11" xfId="32448" xr:uid="{00000000-0005-0000-0000-0000197F0000}"/>
    <cellStyle name="Normal 5 3 4 2" xfId="32449" xr:uid="{00000000-0005-0000-0000-00001A7F0000}"/>
    <cellStyle name="Normal 5 3 4 2 2" xfId="32450" xr:uid="{00000000-0005-0000-0000-00001B7F0000}"/>
    <cellStyle name="Normal 5 3 4 2 2 2" xfId="32451" xr:uid="{00000000-0005-0000-0000-00001C7F0000}"/>
    <cellStyle name="Normal 5 3 4 2 3" xfId="32452" xr:uid="{00000000-0005-0000-0000-00001D7F0000}"/>
    <cellStyle name="Normal 5 3 4 2 3 2" xfId="32453" xr:uid="{00000000-0005-0000-0000-00001E7F0000}"/>
    <cellStyle name="Normal 5 3 4 2 4" xfId="32454" xr:uid="{00000000-0005-0000-0000-00001F7F0000}"/>
    <cellStyle name="Normal 5 3 4 2 4 2" xfId="32455" xr:uid="{00000000-0005-0000-0000-0000207F0000}"/>
    <cellStyle name="Normal 5 3 4 2 5" xfId="32456" xr:uid="{00000000-0005-0000-0000-0000217F0000}"/>
    <cellStyle name="Normal 5 3 4 2 6" xfId="32457" xr:uid="{00000000-0005-0000-0000-0000227F0000}"/>
    <cellStyle name="Normal 5 3 4 3" xfId="32458" xr:uid="{00000000-0005-0000-0000-0000237F0000}"/>
    <cellStyle name="Normal 5 3 4 3 2" xfId="32459" xr:uid="{00000000-0005-0000-0000-0000247F0000}"/>
    <cellStyle name="Normal 5 3 4 3 2 2" xfId="32460" xr:uid="{00000000-0005-0000-0000-0000257F0000}"/>
    <cellStyle name="Normal 5 3 4 3 3" xfId="32461" xr:uid="{00000000-0005-0000-0000-0000267F0000}"/>
    <cellStyle name="Normal 5 3 4 3 3 2" xfId="32462" xr:uid="{00000000-0005-0000-0000-0000277F0000}"/>
    <cellStyle name="Normal 5 3 4 3 4" xfId="32463" xr:uid="{00000000-0005-0000-0000-0000287F0000}"/>
    <cellStyle name="Normal 5 3 4 3 4 2" xfId="32464" xr:uid="{00000000-0005-0000-0000-0000297F0000}"/>
    <cellStyle name="Normal 5 3 4 3 5" xfId="32465" xr:uid="{00000000-0005-0000-0000-00002A7F0000}"/>
    <cellStyle name="Normal 5 3 4 3 6" xfId="32466" xr:uid="{00000000-0005-0000-0000-00002B7F0000}"/>
    <cellStyle name="Normal 5 3 4 4" xfId="32467" xr:uid="{00000000-0005-0000-0000-00002C7F0000}"/>
    <cellStyle name="Normal 5 3 4 4 2" xfId="32468" xr:uid="{00000000-0005-0000-0000-00002D7F0000}"/>
    <cellStyle name="Normal 5 3 4 4 2 2" xfId="32469" xr:uid="{00000000-0005-0000-0000-00002E7F0000}"/>
    <cellStyle name="Normal 5 3 4 4 3" xfId="32470" xr:uid="{00000000-0005-0000-0000-00002F7F0000}"/>
    <cellStyle name="Normal 5 3 4 4 3 2" xfId="32471" xr:uid="{00000000-0005-0000-0000-0000307F0000}"/>
    <cellStyle name="Normal 5 3 4 4 4" xfId="32472" xr:uid="{00000000-0005-0000-0000-0000317F0000}"/>
    <cellStyle name="Normal 5 3 4 4 4 2" xfId="32473" xr:uid="{00000000-0005-0000-0000-0000327F0000}"/>
    <cellStyle name="Normal 5 3 4 4 5" xfId="32474" xr:uid="{00000000-0005-0000-0000-0000337F0000}"/>
    <cellStyle name="Normal 5 3 4 4 6" xfId="32475" xr:uid="{00000000-0005-0000-0000-0000347F0000}"/>
    <cellStyle name="Normal 5 3 4 5" xfId="32476" xr:uid="{00000000-0005-0000-0000-0000357F0000}"/>
    <cellStyle name="Normal 5 3 4 5 2" xfId="32477" xr:uid="{00000000-0005-0000-0000-0000367F0000}"/>
    <cellStyle name="Normal 5 3 4 5 2 2" xfId="32478" xr:uid="{00000000-0005-0000-0000-0000377F0000}"/>
    <cellStyle name="Normal 5 3 4 5 3" xfId="32479" xr:uid="{00000000-0005-0000-0000-0000387F0000}"/>
    <cellStyle name="Normal 5 3 4 5 3 2" xfId="32480" xr:uid="{00000000-0005-0000-0000-0000397F0000}"/>
    <cellStyle name="Normal 5 3 4 5 4" xfId="32481" xr:uid="{00000000-0005-0000-0000-00003A7F0000}"/>
    <cellStyle name="Normal 5 3 4 5 5" xfId="32482" xr:uid="{00000000-0005-0000-0000-00003B7F0000}"/>
    <cellStyle name="Normal 5 3 4 6" xfId="32483" xr:uid="{00000000-0005-0000-0000-00003C7F0000}"/>
    <cellStyle name="Normal 5 3 4 6 2" xfId="32484" xr:uid="{00000000-0005-0000-0000-00003D7F0000}"/>
    <cellStyle name="Normal 5 3 4 7" xfId="32485" xr:uid="{00000000-0005-0000-0000-00003E7F0000}"/>
    <cellStyle name="Normal 5 3 4 7 2" xfId="32486" xr:uid="{00000000-0005-0000-0000-00003F7F0000}"/>
    <cellStyle name="Normal 5 3 4 8" xfId="32487" xr:uid="{00000000-0005-0000-0000-0000407F0000}"/>
    <cellStyle name="Normal 5 3 4 8 2" xfId="32488" xr:uid="{00000000-0005-0000-0000-0000417F0000}"/>
    <cellStyle name="Normal 5 3 4 9" xfId="32489" xr:uid="{00000000-0005-0000-0000-0000427F0000}"/>
    <cellStyle name="Normal 5 3 5" xfId="32490" xr:uid="{00000000-0005-0000-0000-0000437F0000}"/>
    <cellStyle name="Normal 5 3 5 2" xfId="32491" xr:uid="{00000000-0005-0000-0000-0000447F0000}"/>
    <cellStyle name="Normal 5 3 5 2 2" xfId="32492" xr:uid="{00000000-0005-0000-0000-0000457F0000}"/>
    <cellStyle name="Normal 5 3 5 3" xfId="32493" xr:uid="{00000000-0005-0000-0000-0000467F0000}"/>
    <cellStyle name="Normal 5 3 5 3 2" xfId="32494" xr:uid="{00000000-0005-0000-0000-0000477F0000}"/>
    <cellStyle name="Normal 5 3 5 4" xfId="32495" xr:uid="{00000000-0005-0000-0000-0000487F0000}"/>
    <cellStyle name="Normal 5 3 5 4 2" xfId="32496" xr:uid="{00000000-0005-0000-0000-0000497F0000}"/>
    <cellStyle name="Normal 5 3 5 5" xfId="32497" xr:uid="{00000000-0005-0000-0000-00004A7F0000}"/>
    <cellStyle name="Normal 5 3 5 6" xfId="32498" xr:uid="{00000000-0005-0000-0000-00004B7F0000}"/>
    <cellStyle name="Normal 5 3 6" xfId="32499" xr:uid="{00000000-0005-0000-0000-00004C7F0000}"/>
    <cellStyle name="Normal 5 3 6 2" xfId="32500" xr:uid="{00000000-0005-0000-0000-00004D7F0000}"/>
    <cellStyle name="Normal 5 3 6 2 2" xfId="32501" xr:uid="{00000000-0005-0000-0000-00004E7F0000}"/>
    <cellStyle name="Normal 5 3 6 3" xfId="32502" xr:uid="{00000000-0005-0000-0000-00004F7F0000}"/>
    <cellStyle name="Normal 5 3 6 3 2" xfId="32503" xr:uid="{00000000-0005-0000-0000-0000507F0000}"/>
    <cellStyle name="Normal 5 3 6 4" xfId="32504" xr:uid="{00000000-0005-0000-0000-0000517F0000}"/>
    <cellStyle name="Normal 5 3 6 4 2" xfId="32505" xr:uid="{00000000-0005-0000-0000-0000527F0000}"/>
    <cellStyle name="Normal 5 3 6 5" xfId="32506" xr:uid="{00000000-0005-0000-0000-0000537F0000}"/>
    <cellStyle name="Normal 5 3 6 6" xfId="32507" xr:uid="{00000000-0005-0000-0000-0000547F0000}"/>
    <cellStyle name="Normal 5 3 7" xfId="32508" xr:uid="{00000000-0005-0000-0000-0000557F0000}"/>
    <cellStyle name="Normal 5 3 7 2" xfId="32509" xr:uid="{00000000-0005-0000-0000-0000567F0000}"/>
    <cellStyle name="Normal 5 3 7 2 2" xfId="32510" xr:uid="{00000000-0005-0000-0000-0000577F0000}"/>
    <cellStyle name="Normal 5 3 7 3" xfId="32511" xr:uid="{00000000-0005-0000-0000-0000587F0000}"/>
    <cellStyle name="Normal 5 3 7 3 2" xfId="32512" xr:uid="{00000000-0005-0000-0000-0000597F0000}"/>
    <cellStyle name="Normal 5 3 7 4" xfId="32513" xr:uid="{00000000-0005-0000-0000-00005A7F0000}"/>
    <cellStyle name="Normal 5 3 7 4 2" xfId="32514" xr:uid="{00000000-0005-0000-0000-00005B7F0000}"/>
    <cellStyle name="Normal 5 3 7 5" xfId="32515" xr:uid="{00000000-0005-0000-0000-00005C7F0000}"/>
    <cellStyle name="Normal 5 3 7 6" xfId="32516" xr:uid="{00000000-0005-0000-0000-00005D7F0000}"/>
    <cellStyle name="Normal 5 3 8" xfId="32517" xr:uid="{00000000-0005-0000-0000-00005E7F0000}"/>
    <cellStyle name="Normal 5 3 8 2" xfId="32518" xr:uid="{00000000-0005-0000-0000-00005F7F0000}"/>
    <cellStyle name="Normal 5 3 8 2 2" xfId="32519" xr:uid="{00000000-0005-0000-0000-0000607F0000}"/>
    <cellStyle name="Normal 5 3 8 3" xfId="32520" xr:uid="{00000000-0005-0000-0000-0000617F0000}"/>
    <cellStyle name="Normal 5 3 8 3 2" xfId="32521" xr:uid="{00000000-0005-0000-0000-0000627F0000}"/>
    <cellStyle name="Normal 5 3 8 4" xfId="32522" xr:uid="{00000000-0005-0000-0000-0000637F0000}"/>
    <cellStyle name="Normal 5 3 8 5" xfId="32523" xr:uid="{00000000-0005-0000-0000-0000647F0000}"/>
    <cellStyle name="Normal 5 3 9" xfId="32524" xr:uid="{00000000-0005-0000-0000-0000657F0000}"/>
    <cellStyle name="Normal 5 3 9 2" xfId="32525" xr:uid="{00000000-0005-0000-0000-0000667F0000}"/>
    <cellStyle name="Normal 5 4" xfId="32526" xr:uid="{00000000-0005-0000-0000-0000677F0000}"/>
    <cellStyle name="Normal 5 4 10" xfId="32527" xr:uid="{00000000-0005-0000-0000-0000687F0000}"/>
    <cellStyle name="Normal 5 4 10 2" xfId="32528" xr:uid="{00000000-0005-0000-0000-0000697F0000}"/>
    <cellStyle name="Normal 5 4 11" xfId="32529" xr:uid="{00000000-0005-0000-0000-00006A7F0000}"/>
    <cellStyle name="Normal 5 4 12" xfId="32530" xr:uid="{00000000-0005-0000-0000-00006B7F0000}"/>
    <cellStyle name="Normal 5 4 13" xfId="32531" xr:uid="{00000000-0005-0000-0000-00006C7F0000}"/>
    <cellStyle name="Normal 5 4 2" xfId="32532" xr:uid="{00000000-0005-0000-0000-00006D7F0000}"/>
    <cellStyle name="Normal 5 4 2 10" xfId="32533" xr:uid="{00000000-0005-0000-0000-00006E7F0000}"/>
    <cellStyle name="Normal 5 4 2 11" xfId="32534" xr:uid="{00000000-0005-0000-0000-00006F7F0000}"/>
    <cellStyle name="Normal 5 4 2 2" xfId="32535" xr:uid="{00000000-0005-0000-0000-0000707F0000}"/>
    <cellStyle name="Normal 5 4 2 2 2" xfId="32536" xr:uid="{00000000-0005-0000-0000-0000717F0000}"/>
    <cellStyle name="Normal 5 4 2 2 2 2" xfId="32537" xr:uid="{00000000-0005-0000-0000-0000727F0000}"/>
    <cellStyle name="Normal 5 4 2 2 3" xfId="32538" xr:uid="{00000000-0005-0000-0000-0000737F0000}"/>
    <cellStyle name="Normal 5 4 2 2 3 2" xfId="32539" xr:uid="{00000000-0005-0000-0000-0000747F0000}"/>
    <cellStyle name="Normal 5 4 2 2 4" xfId="32540" xr:uid="{00000000-0005-0000-0000-0000757F0000}"/>
    <cellStyle name="Normal 5 4 2 2 4 2" xfId="32541" xr:uid="{00000000-0005-0000-0000-0000767F0000}"/>
    <cellStyle name="Normal 5 4 2 2 5" xfId="32542" xr:uid="{00000000-0005-0000-0000-0000777F0000}"/>
    <cellStyle name="Normal 5 4 2 2 6" xfId="32543" xr:uid="{00000000-0005-0000-0000-0000787F0000}"/>
    <cellStyle name="Normal 5 4 2 2 7" xfId="32544" xr:uid="{00000000-0005-0000-0000-0000797F0000}"/>
    <cellStyle name="Normal 5 4 2 3" xfId="32545" xr:uid="{00000000-0005-0000-0000-00007A7F0000}"/>
    <cellStyle name="Normal 5 4 2 3 2" xfId="32546" xr:uid="{00000000-0005-0000-0000-00007B7F0000}"/>
    <cellStyle name="Normal 5 4 2 3 2 2" xfId="32547" xr:uid="{00000000-0005-0000-0000-00007C7F0000}"/>
    <cellStyle name="Normal 5 4 2 3 3" xfId="32548" xr:uid="{00000000-0005-0000-0000-00007D7F0000}"/>
    <cellStyle name="Normal 5 4 2 3 3 2" xfId="32549" xr:uid="{00000000-0005-0000-0000-00007E7F0000}"/>
    <cellStyle name="Normal 5 4 2 3 4" xfId="32550" xr:uid="{00000000-0005-0000-0000-00007F7F0000}"/>
    <cellStyle name="Normal 5 4 2 3 4 2" xfId="32551" xr:uid="{00000000-0005-0000-0000-0000807F0000}"/>
    <cellStyle name="Normal 5 4 2 3 5" xfId="32552" xr:uid="{00000000-0005-0000-0000-0000817F0000}"/>
    <cellStyle name="Normal 5 4 2 3 6" xfId="32553" xr:uid="{00000000-0005-0000-0000-0000827F0000}"/>
    <cellStyle name="Normal 5 4 2 4" xfId="32554" xr:uid="{00000000-0005-0000-0000-0000837F0000}"/>
    <cellStyle name="Normal 5 4 2 4 2" xfId="32555" xr:uid="{00000000-0005-0000-0000-0000847F0000}"/>
    <cellStyle name="Normal 5 4 2 4 2 2" xfId="32556" xr:uid="{00000000-0005-0000-0000-0000857F0000}"/>
    <cellStyle name="Normal 5 4 2 4 3" xfId="32557" xr:uid="{00000000-0005-0000-0000-0000867F0000}"/>
    <cellStyle name="Normal 5 4 2 4 3 2" xfId="32558" xr:uid="{00000000-0005-0000-0000-0000877F0000}"/>
    <cellStyle name="Normal 5 4 2 4 4" xfId="32559" xr:uid="{00000000-0005-0000-0000-0000887F0000}"/>
    <cellStyle name="Normal 5 4 2 4 4 2" xfId="32560" xr:uid="{00000000-0005-0000-0000-0000897F0000}"/>
    <cellStyle name="Normal 5 4 2 4 5" xfId="32561" xr:uid="{00000000-0005-0000-0000-00008A7F0000}"/>
    <cellStyle name="Normal 5 4 2 4 6" xfId="32562" xr:uid="{00000000-0005-0000-0000-00008B7F0000}"/>
    <cellStyle name="Normal 5 4 2 5" xfId="32563" xr:uid="{00000000-0005-0000-0000-00008C7F0000}"/>
    <cellStyle name="Normal 5 4 2 5 2" xfId="32564" xr:uid="{00000000-0005-0000-0000-00008D7F0000}"/>
    <cellStyle name="Normal 5 4 2 5 2 2" xfId="32565" xr:uid="{00000000-0005-0000-0000-00008E7F0000}"/>
    <cellStyle name="Normal 5 4 2 5 3" xfId="32566" xr:uid="{00000000-0005-0000-0000-00008F7F0000}"/>
    <cellStyle name="Normal 5 4 2 5 3 2" xfId="32567" xr:uid="{00000000-0005-0000-0000-0000907F0000}"/>
    <cellStyle name="Normal 5 4 2 5 4" xfId="32568" xr:uid="{00000000-0005-0000-0000-0000917F0000}"/>
    <cellStyle name="Normal 5 4 2 5 5" xfId="32569" xr:uid="{00000000-0005-0000-0000-0000927F0000}"/>
    <cellStyle name="Normal 5 4 2 6" xfId="32570" xr:uid="{00000000-0005-0000-0000-0000937F0000}"/>
    <cellStyle name="Normal 5 4 2 6 2" xfId="32571" xr:uid="{00000000-0005-0000-0000-0000947F0000}"/>
    <cellStyle name="Normal 5 4 2 7" xfId="32572" xr:uid="{00000000-0005-0000-0000-0000957F0000}"/>
    <cellStyle name="Normal 5 4 2 7 2" xfId="32573" xr:uid="{00000000-0005-0000-0000-0000967F0000}"/>
    <cellStyle name="Normal 5 4 2 8" xfId="32574" xr:uid="{00000000-0005-0000-0000-0000977F0000}"/>
    <cellStyle name="Normal 5 4 2 8 2" xfId="32575" xr:uid="{00000000-0005-0000-0000-0000987F0000}"/>
    <cellStyle name="Normal 5 4 2 9" xfId="32576" xr:uid="{00000000-0005-0000-0000-0000997F0000}"/>
    <cellStyle name="Normal 5 4 3" xfId="32577" xr:uid="{00000000-0005-0000-0000-00009A7F0000}"/>
    <cellStyle name="Normal 5 4 3 10" xfId="32578" xr:uid="{00000000-0005-0000-0000-00009B7F0000}"/>
    <cellStyle name="Normal 5 4 3 11" xfId="32579" xr:uid="{00000000-0005-0000-0000-00009C7F0000}"/>
    <cellStyle name="Normal 5 4 3 2" xfId="32580" xr:uid="{00000000-0005-0000-0000-00009D7F0000}"/>
    <cellStyle name="Normal 5 4 3 2 2" xfId="32581" xr:uid="{00000000-0005-0000-0000-00009E7F0000}"/>
    <cellStyle name="Normal 5 4 3 2 2 2" xfId="32582" xr:uid="{00000000-0005-0000-0000-00009F7F0000}"/>
    <cellStyle name="Normal 5 4 3 2 3" xfId="32583" xr:uid="{00000000-0005-0000-0000-0000A07F0000}"/>
    <cellStyle name="Normal 5 4 3 2 3 2" xfId="32584" xr:uid="{00000000-0005-0000-0000-0000A17F0000}"/>
    <cellStyle name="Normal 5 4 3 2 4" xfId="32585" xr:uid="{00000000-0005-0000-0000-0000A27F0000}"/>
    <cellStyle name="Normal 5 4 3 2 4 2" xfId="32586" xr:uid="{00000000-0005-0000-0000-0000A37F0000}"/>
    <cellStyle name="Normal 5 4 3 2 5" xfId="32587" xr:uid="{00000000-0005-0000-0000-0000A47F0000}"/>
    <cellStyle name="Normal 5 4 3 2 6" xfId="32588" xr:uid="{00000000-0005-0000-0000-0000A57F0000}"/>
    <cellStyle name="Normal 5 4 3 3" xfId="32589" xr:uid="{00000000-0005-0000-0000-0000A67F0000}"/>
    <cellStyle name="Normal 5 4 3 3 2" xfId="32590" xr:uid="{00000000-0005-0000-0000-0000A77F0000}"/>
    <cellStyle name="Normal 5 4 3 3 2 2" xfId="32591" xr:uid="{00000000-0005-0000-0000-0000A87F0000}"/>
    <cellStyle name="Normal 5 4 3 3 3" xfId="32592" xr:uid="{00000000-0005-0000-0000-0000A97F0000}"/>
    <cellStyle name="Normal 5 4 3 3 3 2" xfId="32593" xr:uid="{00000000-0005-0000-0000-0000AA7F0000}"/>
    <cellStyle name="Normal 5 4 3 3 4" xfId="32594" xr:uid="{00000000-0005-0000-0000-0000AB7F0000}"/>
    <cellStyle name="Normal 5 4 3 3 4 2" xfId="32595" xr:uid="{00000000-0005-0000-0000-0000AC7F0000}"/>
    <cellStyle name="Normal 5 4 3 3 5" xfId="32596" xr:uid="{00000000-0005-0000-0000-0000AD7F0000}"/>
    <cellStyle name="Normal 5 4 3 3 6" xfId="32597" xr:uid="{00000000-0005-0000-0000-0000AE7F0000}"/>
    <cellStyle name="Normal 5 4 3 4" xfId="32598" xr:uid="{00000000-0005-0000-0000-0000AF7F0000}"/>
    <cellStyle name="Normal 5 4 3 4 2" xfId="32599" xr:uid="{00000000-0005-0000-0000-0000B07F0000}"/>
    <cellStyle name="Normal 5 4 3 4 2 2" xfId="32600" xr:uid="{00000000-0005-0000-0000-0000B17F0000}"/>
    <cellStyle name="Normal 5 4 3 4 3" xfId="32601" xr:uid="{00000000-0005-0000-0000-0000B27F0000}"/>
    <cellStyle name="Normal 5 4 3 4 3 2" xfId="32602" xr:uid="{00000000-0005-0000-0000-0000B37F0000}"/>
    <cellStyle name="Normal 5 4 3 4 4" xfId="32603" xr:uid="{00000000-0005-0000-0000-0000B47F0000}"/>
    <cellStyle name="Normal 5 4 3 4 4 2" xfId="32604" xr:uid="{00000000-0005-0000-0000-0000B57F0000}"/>
    <cellStyle name="Normal 5 4 3 4 5" xfId="32605" xr:uid="{00000000-0005-0000-0000-0000B67F0000}"/>
    <cellStyle name="Normal 5 4 3 4 6" xfId="32606" xr:uid="{00000000-0005-0000-0000-0000B77F0000}"/>
    <cellStyle name="Normal 5 4 3 5" xfId="32607" xr:uid="{00000000-0005-0000-0000-0000B87F0000}"/>
    <cellStyle name="Normal 5 4 3 5 2" xfId="32608" xr:uid="{00000000-0005-0000-0000-0000B97F0000}"/>
    <cellStyle name="Normal 5 4 3 5 2 2" xfId="32609" xr:uid="{00000000-0005-0000-0000-0000BA7F0000}"/>
    <cellStyle name="Normal 5 4 3 5 3" xfId="32610" xr:uid="{00000000-0005-0000-0000-0000BB7F0000}"/>
    <cellStyle name="Normal 5 4 3 5 3 2" xfId="32611" xr:uid="{00000000-0005-0000-0000-0000BC7F0000}"/>
    <cellStyle name="Normal 5 4 3 5 4" xfId="32612" xr:uid="{00000000-0005-0000-0000-0000BD7F0000}"/>
    <cellStyle name="Normal 5 4 3 5 5" xfId="32613" xr:uid="{00000000-0005-0000-0000-0000BE7F0000}"/>
    <cellStyle name="Normal 5 4 3 6" xfId="32614" xr:uid="{00000000-0005-0000-0000-0000BF7F0000}"/>
    <cellStyle name="Normal 5 4 3 6 2" xfId="32615" xr:uid="{00000000-0005-0000-0000-0000C07F0000}"/>
    <cellStyle name="Normal 5 4 3 7" xfId="32616" xr:uid="{00000000-0005-0000-0000-0000C17F0000}"/>
    <cellStyle name="Normal 5 4 3 7 2" xfId="32617" xr:uid="{00000000-0005-0000-0000-0000C27F0000}"/>
    <cellStyle name="Normal 5 4 3 8" xfId="32618" xr:uid="{00000000-0005-0000-0000-0000C37F0000}"/>
    <cellStyle name="Normal 5 4 3 8 2" xfId="32619" xr:uid="{00000000-0005-0000-0000-0000C47F0000}"/>
    <cellStyle name="Normal 5 4 3 9" xfId="32620" xr:uid="{00000000-0005-0000-0000-0000C57F0000}"/>
    <cellStyle name="Normal 5 4 4" xfId="32621" xr:uid="{00000000-0005-0000-0000-0000C67F0000}"/>
    <cellStyle name="Normal 5 4 4 2" xfId="32622" xr:uid="{00000000-0005-0000-0000-0000C77F0000}"/>
    <cellStyle name="Normal 5 4 4 2 2" xfId="32623" xr:uid="{00000000-0005-0000-0000-0000C87F0000}"/>
    <cellStyle name="Normal 5 4 4 3" xfId="32624" xr:uid="{00000000-0005-0000-0000-0000C97F0000}"/>
    <cellStyle name="Normal 5 4 4 3 2" xfId="32625" xr:uid="{00000000-0005-0000-0000-0000CA7F0000}"/>
    <cellStyle name="Normal 5 4 4 4" xfId="32626" xr:uid="{00000000-0005-0000-0000-0000CB7F0000}"/>
    <cellStyle name="Normal 5 4 4 4 2" xfId="32627" xr:uid="{00000000-0005-0000-0000-0000CC7F0000}"/>
    <cellStyle name="Normal 5 4 4 5" xfId="32628" xr:uid="{00000000-0005-0000-0000-0000CD7F0000}"/>
    <cellStyle name="Normal 5 4 4 6" xfId="32629" xr:uid="{00000000-0005-0000-0000-0000CE7F0000}"/>
    <cellStyle name="Normal 5 4 4 7" xfId="32630" xr:uid="{00000000-0005-0000-0000-0000CF7F0000}"/>
    <cellStyle name="Normal 5 4 5" xfId="32631" xr:uid="{00000000-0005-0000-0000-0000D07F0000}"/>
    <cellStyle name="Normal 5 4 5 2" xfId="32632" xr:uid="{00000000-0005-0000-0000-0000D17F0000}"/>
    <cellStyle name="Normal 5 4 5 2 2" xfId="32633" xr:uid="{00000000-0005-0000-0000-0000D27F0000}"/>
    <cellStyle name="Normal 5 4 5 3" xfId="32634" xr:uid="{00000000-0005-0000-0000-0000D37F0000}"/>
    <cellStyle name="Normal 5 4 5 3 2" xfId="32635" xr:uid="{00000000-0005-0000-0000-0000D47F0000}"/>
    <cellStyle name="Normal 5 4 5 4" xfId="32636" xr:uid="{00000000-0005-0000-0000-0000D57F0000}"/>
    <cellStyle name="Normal 5 4 5 4 2" xfId="32637" xr:uid="{00000000-0005-0000-0000-0000D67F0000}"/>
    <cellStyle name="Normal 5 4 5 5" xfId="32638" xr:uid="{00000000-0005-0000-0000-0000D77F0000}"/>
    <cellStyle name="Normal 5 4 5 6" xfId="32639" xr:uid="{00000000-0005-0000-0000-0000D87F0000}"/>
    <cellStyle name="Normal 5 4 6" xfId="32640" xr:uid="{00000000-0005-0000-0000-0000D97F0000}"/>
    <cellStyle name="Normal 5 4 6 2" xfId="32641" xr:uid="{00000000-0005-0000-0000-0000DA7F0000}"/>
    <cellStyle name="Normal 5 4 6 2 2" xfId="32642" xr:uid="{00000000-0005-0000-0000-0000DB7F0000}"/>
    <cellStyle name="Normal 5 4 6 3" xfId="32643" xr:uid="{00000000-0005-0000-0000-0000DC7F0000}"/>
    <cellStyle name="Normal 5 4 6 3 2" xfId="32644" xr:uid="{00000000-0005-0000-0000-0000DD7F0000}"/>
    <cellStyle name="Normal 5 4 6 4" xfId="32645" xr:uid="{00000000-0005-0000-0000-0000DE7F0000}"/>
    <cellStyle name="Normal 5 4 6 4 2" xfId="32646" xr:uid="{00000000-0005-0000-0000-0000DF7F0000}"/>
    <cellStyle name="Normal 5 4 6 5" xfId="32647" xr:uid="{00000000-0005-0000-0000-0000E07F0000}"/>
    <cellStyle name="Normal 5 4 6 6" xfId="32648" xr:uid="{00000000-0005-0000-0000-0000E17F0000}"/>
    <cellStyle name="Normal 5 4 7" xfId="32649" xr:uid="{00000000-0005-0000-0000-0000E27F0000}"/>
    <cellStyle name="Normal 5 4 7 2" xfId="32650" xr:uid="{00000000-0005-0000-0000-0000E37F0000}"/>
    <cellStyle name="Normal 5 4 7 2 2" xfId="32651" xr:uid="{00000000-0005-0000-0000-0000E47F0000}"/>
    <cellStyle name="Normal 5 4 7 3" xfId="32652" xr:uid="{00000000-0005-0000-0000-0000E57F0000}"/>
    <cellStyle name="Normal 5 4 7 3 2" xfId="32653" xr:uid="{00000000-0005-0000-0000-0000E67F0000}"/>
    <cellStyle name="Normal 5 4 7 4" xfId="32654" xr:uid="{00000000-0005-0000-0000-0000E77F0000}"/>
    <cellStyle name="Normal 5 4 7 5" xfId="32655" xr:uid="{00000000-0005-0000-0000-0000E87F0000}"/>
    <cellStyle name="Normal 5 4 8" xfId="32656" xr:uid="{00000000-0005-0000-0000-0000E97F0000}"/>
    <cellStyle name="Normal 5 4 8 2" xfId="32657" xr:uid="{00000000-0005-0000-0000-0000EA7F0000}"/>
    <cellStyle name="Normal 5 4 9" xfId="32658" xr:uid="{00000000-0005-0000-0000-0000EB7F0000}"/>
    <cellStyle name="Normal 5 4 9 2" xfId="32659" xr:uid="{00000000-0005-0000-0000-0000EC7F0000}"/>
    <cellStyle name="Normal 5 5" xfId="32660" xr:uid="{00000000-0005-0000-0000-0000ED7F0000}"/>
    <cellStyle name="Normal 5 5 10" xfId="32661" xr:uid="{00000000-0005-0000-0000-0000EE7F0000}"/>
    <cellStyle name="Normal 5 5 11" xfId="32662" xr:uid="{00000000-0005-0000-0000-0000EF7F0000}"/>
    <cellStyle name="Normal 5 5 12" xfId="32663" xr:uid="{00000000-0005-0000-0000-0000F07F0000}"/>
    <cellStyle name="Normal 5 5 2" xfId="32664" xr:uid="{00000000-0005-0000-0000-0000F17F0000}"/>
    <cellStyle name="Normal 5 5 2 2" xfId="32665" xr:uid="{00000000-0005-0000-0000-0000F27F0000}"/>
    <cellStyle name="Normal 5 5 2 2 2" xfId="32666" xr:uid="{00000000-0005-0000-0000-0000F37F0000}"/>
    <cellStyle name="Normal 5 5 2 2 3" xfId="32667" xr:uid="{00000000-0005-0000-0000-0000F47F0000}"/>
    <cellStyle name="Normal 5 5 2 3" xfId="32668" xr:uid="{00000000-0005-0000-0000-0000F57F0000}"/>
    <cellStyle name="Normal 5 5 2 3 2" xfId="32669" xr:uid="{00000000-0005-0000-0000-0000F67F0000}"/>
    <cellStyle name="Normal 5 5 2 4" xfId="32670" xr:uid="{00000000-0005-0000-0000-0000F77F0000}"/>
    <cellStyle name="Normal 5 5 2 4 2" xfId="32671" xr:uid="{00000000-0005-0000-0000-0000F87F0000}"/>
    <cellStyle name="Normal 5 5 2 5" xfId="32672" xr:uid="{00000000-0005-0000-0000-0000F97F0000}"/>
    <cellStyle name="Normal 5 5 2 6" xfId="32673" xr:uid="{00000000-0005-0000-0000-0000FA7F0000}"/>
    <cellStyle name="Normal 5 5 2 7" xfId="32674" xr:uid="{00000000-0005-0000-0000-0000FB7F0000}"/>
    <cellStyle name="Normal 5 5 3" xfId="32675" xr:uid="{00000000-0005-0000-0000-0000FC7F0000}"/>
    <cellStyle name="Normal 5 5 3 2" xfId="32676" xr:uid="{00000000-0005-0000-0000-0000FD7F0000}"/>
    <cellStyle name="Normal 5 5 3 2 2" xfId="32677" xr:uid="{00000000-0005-0000-0000-0000FE7F0000}"/>
    <cellStyle name="Normal 5 5 3 3" xfId="32678" xr:uid="{00000000-0005-0000-0000-0000FF7F0000}"/>
    <cellStyle name="Normal 5 5 3 3 2" xfId="32679" xr:uid="{00000000-0005-0000-0000-000000800000}"/>
    <cellStyle name="Normal 5 5 3 4" xfId="32680" xr:uid="{00000000-0005-0000-0000-000001800000}"/>
    <cellStyle name="Normal 5 5 3 4 2" xfId="32681" xr:uid="{00000000-0005-0000-0000-000002800000}"/>
    <cellStyle name="Normal 5 5 3 5" xfId="32682" xr:uid="{00000000-0005-0000-0000-000003800000}"/>
    <cellStyle name="Normal 5 5 3 6" xfId="32683" xr:uid="{00000000-0005-0000-0000-000004800000}"/>
    <cellStyle name="Normal 5 5 3 7" xfId="32684" xr:uid="{00000000-0005-0000-0000-000005800000}"/>
    <cellStyle name="Normal 5 5 4" xfId="32685" xr:uid="{00000000-0005-0000-0000-000006800000}"/>
    <cellStyle name="Normal 5 5 4 2" xfId="32686" xr:uid="{00000000-0005-0000-0000-000007800000}"/>
    <cellStyle name="Normal 5 5 4 2 2" xfId="32687" xr:uid="{00000000-0005-0000-0000-000008800000}"/>
    <cellStyle name="Normal 5 5 4 3" xfId="32688" xr:uid="{00000000-0005-0000-0000-000009800000}"/>
    <cellStyle name="Normal 5 5 4 3 2" xfId="32689" xr:uid="{00000000-0005-0000-0000-00000A800000}"/>
    <cellStyle name="Normal 5 5 4 4" xfId="32690" xr:uid="{00000000-0005-0000-0000-00000B800000}"/>
    <cellStyle name="Normal 5 5 4 4 2" xfId="32691" xr:uid="{00000000-0005-0000-0000-00000C800000}"/>
    <cellStyle name="Normal 5 5 4 5" xfId="32692" xr:uid="{00000000-0005-0000-0000-00000D800000}"/>
    <cellStyle name="Normal 5 5 4 6" xfId="32693" xr:uid="{00000000-0005-0000-0000-00000E800000}"/>
    <cellStyle name="Normal 5 5 4 7" xfId="32694" xr:uid="{00000000-0005-0000-0000-00000F800000}"/>
    <cellStyle name="Normal 5 5 5" xfId="32695" xr:uid="{00000000-0005-0000-0000-000010800000}"/>
    <cellStyle name="Normal 5 5 5 2" xfId="32696" xr:uid="{00000000-0005-0000-0000-000011800000}"/>
    <cellStyle name="Normal 5 5 5 2 2" xfId="32697" xr:uid="{00000000-0005-0000-0000-000012800000}"/>
    <cellStyle name="Normal 5 5 5 3" xfId="32698" xr:uid="{00000000-0005-0000-0000-000013800000}"/>
    <cellStyle name="Normal 5 5 5 3 2" xfId="32699" xr:uid="{00000000-0005-0000-0000-000014800000}"/>
    <cellStyle name="Normal 5 5 5 4" xfId="32700" xr:uid="{00000000-0005-0000-0000-000015800000}"/>
    <cellStyle name="Normal 5 5 5 4 2" xfId="32701" xr:uid="{00000000-0005-0000-0000-000016800000}"/>
    <cellStyle name="Normal 5 5 5 5" xfId="32702" xr:uid="{00000000-0005-0000-0000-000017800000}"/>
    <cellStyle name="Normal 5 5 5 6" xfId="32703" xr:uid="{00000000-0005-0000-0000-000018800000}"/>
    <cellStyle name="Normal 5 5 6" xfId="32704" xr:uid="{00000000-0005-0000-0000-000019800000}"/>
    <cellStyle name="Normal 5 5 6 2" xfId="32705" xr:uid="{00000000-0005-0000-0000-00001A800000}"/>
    <cellStyle name="Normal 5 5 6 2 2" xfId="32706" xr:uid="{00000000-0005-0000-0000-00001B800000}"/>
    <cellStyle name="Normal 5 5 6 3" xfId="32707" xr:uid="{00000000-0005-0000-0000-00001C800000}"/>
    <cellStyle name="Normal 5 5 6 3 2" xfId="32708" xr:uid="{00000000-0005-0000-0000-00001D800000}"/>
    <cellStyle name="Normal 5 5 6 4" xfId="32709" xr:uid="{00000000-0005-0000-0000-00001E800000}"/>
    <cellStyle name="Normal 5 5 6 5" xfId="32710" xr:uid="{00000000-0005-0000-0000-00001F800000}"/>
    <cellStyle name="Normal 5 5 7" xfId="32711" xr:uid="{00000000-0005-0000-0000-000020800000}"/>
    <cellStyle name="Normal 5 5 7 2" xfId="32712" xr:uid="{00000000-0005-0000-0000-000021800000}"/>
    <cellStyle name="Normal 5 5 8" xfId="32713" xr:uid="{00000000-0005-0000-0000-000022800000}"/>
    <cellStyle name="Normal 5 5 8 2" xfId="32714" xr:uid="{00000000-0005-0000-0000-000023800000}"/>
    <cellStyle name="Normal 5 5 9" xfId="32715" xr:uid="{00000000-0005-0000-0000-000024800000}"/>
    <cellStyle name="Normal 5 5 9 2" xfId="32716" xr:uid="{00000000-0005-0000-0000-000025800000}"/>
    <cellStyle name="Normal 5 6" xfId="32717" xr:uid="{00000000-0005-0000-0000-000026800000}"/>
    <cellStyle name="Normal 5 6 10" xfId="32718" xr:uid="{00000000-0005-0000-0000-000027800000}"/>
    <cellStyle name="Normal 5 6 11" xfId="32719" xr:uid="{00000000-0005-0000-0000-000028800000}"/>
    <cellStyle name="Normal 5 6 2" xfId="32720" xr:uid="{00000000-0005-0000-0000-000029800000}"/>
    <cellStyle name="Normal 5 6 2 2" xfId="32721" xr:uid="{00000000-0005-0000-0000-00002A800000}"/>
    <cellStyle name="Normal 5 6 2 2 2" xfId="32722" xr:uid="{00000000-0005-0000-0000-00002B800000}"/>
    <cellStyle name="Normal 5 6 2 3" xfId="32723" xr:uid="{00000000-0005-0000-0000-00002C800000}"/>
    <cellStyle name="Normal 5 6 2 3 2" xfId="32724" xr:uid="{00000000-0005-0000-0000-00002D800000}"/>
    <cellStyle name="Normal 5 6 2 4" xfId="32725" xr:uid="{00000000-0005-0000-0000-00002E800000}"/>
    <cellStyle name="Normal 5 6 2 4 2" xfId="32726" xr:uid="{00000000-0005-0000-0000-00002F800000}"/>
    <cellStyle name="Normal 5 6 2 5" xfId="32727" xr:uid="{00000000-0005-0000-0000-000030800000}"/>
    <cellStyle name="Normal 5 6 2 6" xfId="32728" xr:uid="{00000000-0005-0000-0000-000031800000}"/>
    <cellStyle name="Normal 5 6 2 7" xfId="32729" xr:uid="{00000000-0005-0000-0000-000032800000}"/>
    <cellStyle name="Normal 5 6 3" xfId="32730" xr:uid="{00000000-0005-0000-0000-000033800000}"/>
    <cellStyle name="Normal 5 6 3 2" xfId="32731" xr:uid="{00000000-0005-0000-0000-000034800000}"/>
    <cellStyle name="Normal 5 6 3 2 2" xfId="32732" xr:uid="{00000000-0005-0000-0000-000035800000}"/>
    <cellStyle name="Normal 5 6 3 3" xfId="32733" xr:uid="{00000000-0005-0000-0000-000036800000}"/>
    <cellStyle name="Normal 5 6 3 3 2" xfId="32734" xr:uid="{00000000-0005-0000-0000-000037800000}"/>
    <cellStyle name="Normal 5 6 3 4" xfId="32735" xr:uid="{00000000-0005-0000-0000-000038800000}"/>
    <cellStyle name="Normal 5 6 3 4 2" xfId="32736" xr:uid="{00000000-0005-0000-0000-000039800000}"/>
    <cellStyle name="Normal 5 6 3 5" xfId="32737" xr:uid="{00000000-0005-0000-0000-00003A800000}"/>
    <cellStyle name="Normal 5 6 3 6" xfId="32738" xr:uid="{00000000-0005-0000-0000-00003B800000}"/>
    <cellStyle name="Normal 5 6 4" xfId="32739" xr:uid="{00000000-0005-0000-0000-00003C800000}"/>
    <cellStyle name="Normal 5 6 4 2" xfId="32740" xr:uid="{00000000-0005-0000-0000-00003D800000}"/>
    <cellStyle name="Normal 5 6 4 2 2" xfId="32741" xr:uid="{00000000-0005-0000-0000-00003E800000}"/>
    <cellStyle name="Normal 5 6 4 3" xfId="32742" xr:uid="{00000000-0005-0000-0000-00003F800000}"/>
    <cellStyle name="Normal 5 6 4 3 2" xfId="32743" xr:uid="{00000000-0005-0000-0000-000040800000}"/>
    <cellStyle name="Normal 5 6 4 4" xfId="32744" xr:uid="{00000000-0005-0000-0000-000041800000}"/>
    <cellStyle name="Normal 5 6 4 4 2" xfId="32745" xr:uid="{00000000-0005-0000-0000-000042800000}"/>
    <cellStyle name="Normal 5 6 4 5" xfId="32746" xr:uid="{00000000-0005-0000-0000-000043800000}"/>
    <cellStyle name="Normal 5 6 4 6" xfId="32747" xr:uid="{00000000-0005-0000-0000-000044800000}"/>
    <cellStyle name="Normal 5 6 5" xfId="32748" xr:uid="{00000000-0005-0000-0000-000045800000}"/>
    <cellStyle name="Normal 5 6 5 2" xfId="32749" xr:uid="{00000000-0005-0000-0000-000046800000}"/>
    <cellStyle name="Normal 5 6 5 2 2" xfId="32750" xr:uid="{00000000-0005-0000-0000-000047800000}"/>
    <cellStyle name="Normal 5 6 5 3" xfId="32751" xr:uid="{00000000-0005-0000-0000-000048800000}"/>
    <cellStyle name="Normal 5 6 5 3 2" xfId="32752" xr:uid="{00000000-0005-0000-0000-000049800000}"/>
    <cellStyle name="Normal 5 6 5 4" xfId="32753" xr:uid="{00000000-0005-0000-0000-00004A800000}"/>
    <cellStyle name="Normal 5 6 5 5" xfId="32754" xr:uid="{00000000-0005-0000-0000-00004B800000}"/>
    <cellStyle name="Normal 5 6 6" xfId="32755" xr:uid="{00000000-0005-0000-0000-00004C800000}"/>
    <cellStyle name="Normal 5 6 6 2" xfId="32756" xr:uid="{00000000-0005-0000-0000-00004D800000}"/>
    <cellStyle name="Normal 5 6 7" xfId="32757" xr:uid="{00000000-0005-0000-0000-00004E800000}"/>
    <cellStyle name="Normal 5 6 7 2" xfId="32758" xr:uid="{00000000-0005-0000-0000-00004F800000}"/>
    <cellStyle name="Normal 5 6 8" xfId="32759" xr:uid="{00000000-0005-0000-0000-000050800000}"/>
    <cellStyle name="Normal 5 6 8 2" xfId="32760" xr:uid="{00000000-0005-0000-0000-000051800000}"/>
    <cellStyle name="Normal 5 6 9" xfId="32761" xr:uid="{00000000-0005-0000-0000-000052800000}"/>
    <cellStyle name="Normal 5 7" xfId="32762" xr:uid="{00000000-0005-0000-0000-000053800000}"/>
    <cellStyle name="Normal 5 7 10" xfId="32763" xr:uid="{00000000-0005-0000-0000-000054800000}"/>
    <cellStyle name="Normal 5 7 11" xfId="32764" xr:uid="{00000000-0005-0000-0000-000055800000}"/>
    <cellStyle name="Normal 5 7 2" xfId="32765" xr:uid="{00000000-0005-0000-0000-000056800000}"/>
    <cellStyle name="Normal 5 7 2 2" xfId="32766" xr:uid="{00000000-0005-0000-0000-000057800000}"/>
    <cellStyle name="Normal 5 7 2 2 2" xfId="32767" xr:uid="{00000000-0005-0000-0000-000058800000}"/>
    <cellStyle name="Normal 5 7 2 3" xfId="32768" xr:uid="{00000000-0005-0000-0000-000059800000}"/>
    <cellStyle name="Normal 5 7 2 3 2" xfId="32769" xr:uid="{00000000-0005-0000-0000-00005A800000}"/>
    <cellStyle name="Normal 5 7 2 4" xfId="32770" xr:uid="{00000000-0005-0000-0000-00005B800000}"/>
    <cellStyle name="Normal 5 7 2 4 2" xfId="32771" xr:uid="{00000000-0005-0000-0000-00005C800000}"/>
    <cellStyle name="Normal 5 7 2 5" xfId="32772" xr:uid="{00000000-0005-0000-0000-00005D800000}"/>
    <cellStyle name="Normal 5 7 2 6" xfId="32773" xr:uid="{00000000-0005-0000-0000-00005E800000}"/>
    <cellStyle name="Normal 5 7 3" xfId="32774" xr:uid="{00000000-0005-0000-0000-00005F800000}"/>
    <cellStyle name="Normal 5 7 3 2" xfId="32775" xr:uid="{00000000-0005-0000-0000-000060800000}"/>
    <cellStyle name="Normal 5 7 3 2 2" xfId="32776" xr:uid="{00000000-0005-0000-0000-000061800000}"/>
    <cellStyle name="Normal 5 7 3 3" xfId="32777" xr:uid="{00000000-0005-0000-0000-000062800000}"/>
    <cellStyle name="Normal 5 7 3 3 2" xfId="32778" xr:uid="{00000000-0005-0000-0000-000063800000}"/>
    <cellStyle name="Normal 5 7 3 4" xfId="32779" xr:uid="{00000000-0005-0000-0000-000064800000}"/>
    <cellStyle name="Normal 5 7 3 4 2" xfId="32780" xr:uid="{00000000-0005-0000-0000-000065800000}"/>
    <cellStyle name="Normal 5 7 3 5" xfId="32781" xr:uid="{00000000-0005-0000-0000-000066800000}"/>
    <cellStyle name="Normal 5 7 3 6" xfId="32782" xr:uid="{00000000-0005-0000-0000-000067800000}"/>
    <cellStyle name="Normal 5 7 4" xfId="32783" xr:uid="{00000000-0005-0000-0000-000068800000}"/>
    <cellStyle name="Normal 5 7 4 2" xfId="32784" xr:uid="{00000000-0005-0000-0000-000069800000}"/>
    <cellStyle name="Normal 5 7 4 2 2" xfId="32785" xr:uid="{00000000-0005-0000-0000-00006A800000}"/>
    <cellStyle name="Normal 5 7 4 3" xfId="32786" xr:uid="{00000000-0005-0000-0000-00006B800000}"/>
    <cellStyle name="Normal 5 7 4 3 2" xfId="32787" xr:uid="{00000000-0005-0000-0000-00006C800000}"/>
    <cellStyle name="Normal 5 7 4 4" xfId="32788" xr:uid="{00000000-0005-0000-0000-00006D800000}"/>
    <cellStyle name="Normal 5 7 4 4 2" xfId="32789" xr:uid="{00000000-0005-0000-0000-00006E800000}"/>
    <cellStyle name="Normal 5 7 4 5" xfId="32790" xr:uid="{00000000-0005-0000-0000-00006F800000}"/>
    <cellStyle name="Normal 5 7 4 6" xfId="32791" xr:uid="{00000000-0005-0000-0000-000070800000}"/>
    <cellStyle name="Normal 5 7 5" xfId="32792" xr:uid="{00000000-0005-0000-0000-000071800000}"/>
    <cellStyle name="Normal 5 7 5 2" xfId="32793" xr:uid="{00000000-0005-0000-0000-000072800000}"/>
    <cellStyle name="Normal 5 7 5 2 2" xfId="32794" xr:uid="{00000000-0005-0000-0000-000073800000}"/>
    <cellStyle name="Normal 5 7 5 3" xfId="32795" xr:uid="{00000000-0005-0000-0000-000074800000}"/>
    <cellStyle name="Normal 5 7 5 3 2" xfId="32796" xr:uid="{00000000-0005-0000-0000-000075800000}"/>
    <cellStyle name="Normal 5 7 5 4" xfId="32797" xr:uid="{00000000-0005-0000-0000-000076800000}"/>
    <cellStyle name="Normal 5 7 5 5" xfId="32798" xr:uid="{00000000-0005-0000-0000-000077800000}"/>
    <cellStyle name="Normal 5 7 6" xfId="32799" xr:uid="{00000000-0005-0000-0000-000078800000}"/>
    <cellStyle name="Normal 5 7 6 2" xfId="32800" xr:uid="{00000000-0005-0000-0000-000079800000}"/>
    <cellStyle name="Normal 5 7 7" xfId="32801" xr:uid="{00000000-0005-0000-0000-00007A800000}"/>
    <cellStyle name="Normal 5 7 7 2" xfId="32802" xr:uid="{00000000-0005-0000-0000-00007B800000}"/>
    <cellStyle name="Normal 5 7 8" xfId="32803" xr:uid="{00000000-0005-0000-0000-00007C800000}"/>
    <cellStyle name="Normal 5 7 8 2" xfId="32804" xr:uid="{00000000-0005-0000-0000-00007D800000}"/>
    <cellStyle name="Normal 5 7 9" xfId="32805" xr:uid="{00000000-0005-0000-0000-00007E800000}"/>
    <cellStyle name="Normal 5 8" xfId="32806" xr:uid="{00000000-0005-0000-0000-00007F800000}"/>
    <cellStyle name="Normal 5 8 2" xfId="32807" xr:uid="{00000000-0005-0000-0000-000080800000}"/>
    <cellStyle name="Normal 5 8 2 2" xfId="32808" xr:uid="{00000000-0005-0000-0000-000081800000}"/>
    <cellStyle name="Normal 5 8 3" xfId="32809" xr:uid="{00000000-0005-0000-0000-000082800000}"/>
    <cellStyle name="Normal 5 8 3 2" xfId="32810" xr:uid="{00000000-0005-0000-0000-000083800000}"/>
    <cellStyle name="Normal 5 8 4" xfId="32811" xr:uid="{00000000-0005-0000-0000-000084800000}"/>
    <cellStyle name="Normal 5 8 4 2" xfId="32812" xr:uid="{00000000-0005-0000-0000-000085800000}"/>
    <cellStyle name="Normal 5 8 5" xfId="32813" xr:uid="{00000000-0005-0000-0000-000086800000}"/>
    <cellStyle name="Normal 5 8 6" xfId="32814" xr:uid="{00000000-0005-0000-0000-000087800000}"/>
    <cellStyle name="Normal 5 9" xfId="32815" xr:uid="{00000000-0005-0000-0000-000088800000}"/>
    <cellStyle name="Normal 5 9 2" xfId="32816" xr:uid="{00000000-0005-0000-0000-000089800000}"/>
    <cellStyle name="Normal 5 9 2 2" xfId="32817" xr:uid="{00000000-0005-0000-0000-00008A800000}"/>
    <cellStyle name="Normal 5 9 3" xfId="32818" xr:uid="{00000000-0005-0000-0000-00008B800000}"/>
    <cellStyle name="Normal 5 9 3 2" xfId="32819" xr:uid="{00000000-0005-0000-0000-00008C800000}"/>
    <cellStyle name="Normal 5 9 4" xfId="32820" xr:uid="{00000000-0005-0000-0000-00008D800000}"/>
    <cellStyle name="Normal 5 9 4 2" xfId="32821" xr:uid="{00000000-0005-0000-0000-00008E800000}"/>
    <cellStyle name="Normal 5 9 5" xfId="32822" xr:uid="{00000000-0005-0000-0000-00008F800000}"/>
    <cellStyle name="Normal 5 9 6" xfId="32823" xr:uid="{00000000-0005-0000-0000-000090800000}"/>
    <cellStyle name="Normal 50" xfId="32824" xr:uid="{00000000-0005-0000-0000-000091800000}"/>
    <cellStyle name="Normal 50 2" xfId="32825" xr:uid="{00000000-0005-0000-0000-000092800000}"/>
    <cellStyle name="Normal 50 2 2" xfId="32826" xr:uid="{00000000-0005-0000-0000-000093800000}"/>
    <cellStyle name="Normal 50 3" xfId="32827" xr:uid="{00000000-0005-0000-0000-000094800000}"/>
    <cellStyle name="Normal 50 3 2" xfId="32828" xr:uid="{00000000-0005-0000-0000-000095800000}"/>
    <cellStyle name="Normal 50 4" xfId="32829" xr:uid="{00000000-0005-0000-0000-000096800000}"/>
    <cellStyle name="Normal 51" xfId="32830" xr:uid="{00000000-0005-0000-0000-000097800000}"/>
    <cellStyle name="Normal 51 2" xfId="32831" xr:uid="{00000000-0005-0000-0000-000098800000}"/>
    <cellStyle name="Normal 51 2 2" xfId="32832" xr:uid="{00000000-0005-0000-0000-000099800000}"/>
    <cellStyle name="Normal 51 3" xfId="32833" xr:uid="{00000000-0005-0000-0000-00009A800000}"/>
    <cellStyle name="Normal 51 3 2" xfId="32834" xr:uid="{00000000-0005-0000-0000-00009B800000}"/>
    <cellStyle name="Normal 51 4" xfId="32835" xr:uid="{00000000-0005-0000-0000-00009C800000}"/>
    <cellStyle name="Normal 52" xfId="32836" xr:uid="{00000000-0005-0000-0000-00009D800000}"/>
    <cellStyle name="Normal 52 2" xfId="32837" xr:uid="{00000000-0005-0000-0000-00009E800000}"/>
    <cellStyle name="Normal 52 2 2" xfId="32838" xr:uid="{00000000-0005-0000-0000-00009F800000}"/>
    <cellStyle name="Normal 52 3" xfId="32839" xr:uid="{00000000-0005-0000-0000-0000A0800000}"/>
    <cellStyle name="Normal 52 3 2" xfId="32840" xr:uid="{00000000-0005-0000-0000-0000A1800000}"/>
    <cellStyle name="Normal 52 4" xfId="32841" xr:uid="{00000000-0005-0000-0000-0000A2800000}"/>
    <cellStyle name="Normal 52 5" xfId="32842" xr:uid="{00000000-0005-0000-0000-0000A3800000}"/>
    <cellStyle name="Normal 53" xfId="32843" xr:uid="{00000000-0005-0000-0000-0000A4800000}"/>
    <cellStyle name="Normal 53 2" xfId="32844" xr:uid="{00000000-0005-0000-0000-0000A5800000}"/>
    <cellStyle name="Normal 53 2 2" xfId="32845" xr:uid="{00000000-0005-0000-0000-0000A6800000}"/>
    <cellStyle name="Normal 53 3" xfId="32846" xr:uid="{00000000-0005-0000-0000-0000A7800000}"/>
    <cellStyle name="Normal 53 3 2" xfId="32847" xr:uid="{00000000-0005-0000-0000-0000A8800000}"/>
    <cellStyle name="Normal 53 4" xfId="32848" xr:uid="{00000000-0005-0000-0000-0000A9800000}"/>
    <cellStyle name="Normal 53 5" xfId="32849" xr:uid="{00000000-0005-0000-0000-0000AA800000}"/>
    <cellStyle name="Normal 54" xfId="32850" xr:uid="{00000000-0005-0000-0000-0000AB800000}"/>
    <cellStyle name="Normal 54 2" xfId="32851" xr:uid="{00000000-0005-0000-0000-0000AC800000}"/>
    <cellStyle name="Normal 54 2 2" xfId="32852" xr:uid="{00000000-0005-0000-0000-0000AD800000}"/>
    <cellStyle name="Normal 54 3" xfId="32853" xr:uid="{00000000-0005-0000-0000-0000AE800000}"/>
    <cellStyle name="Normal 54 3 2" xfId="32854" xr:uid="{00000000-0005-0000-0000-0000AF800000}"/>
    <cellStyle name="Normal 54 4" xfId="32855" xr:uid="{00000000-0005-0000-0000-0000B0800000}"/>
    <cellStyle name="Normal 54 5" xfId="32856" xr:uid="{00000000-0005-0000-0000-0000B1800000}"/>
    <cellStyle name="Normal 55" xfId="32857" xr:uid="{00000000-0005-0000-0000-0000B2800000}"/>
    <cellStyle name="Normal 55 2" xfId="32858" xr:uid="{00000000-0005-0000-0000-0000B3800000}"/>
    <cellStyle name="Normal 55 2 2" xfId="32859" xr:uid="{00000000-0005-0000-0000-0000B4800000}"/>
    <cellStyle name="Normal 55 3" xfId="32860" xr:uid="{00000000-0005-0000-0000-0000B5800000}"/>
    <cellStyle name="Normal 55 3 2" xfId="32861" xr:uid="{00000000-0005-0000-0000-0000B6800000}"/>
    <cellStyle name="Normal 55 4" xfId="32862" xr:uid="{00000000-0005-0000-0000-0000B7800000}"/>
    <cellStyle name="Normal 56" xfId="32863" xr:uid="{00000000-0005-0000-0000-0000B8800000}"/>
    <cellStyle name="Normal 56 2" xfId="32864" xr:uid="{00000000-0005-0000-0000-0000B9800000}"/>
    <cellStyle name="Normal 56 2 2" xfId="32865" xr:uid="{00000000-0005-0000-0000-0000BA800000}"/>
    <cellStyle name="Normal 56 3" xfId="32866" xr:uid="{00000000-0005-0000-0000-0000BB800000}"/>
    <cellStyle name="Normal 56 3 2" xfId="32867" xr:uid="{00000000-0005-0000-0000-0000BC800000}"/>
    <cellStyle name="Normal 56 4" xfId="32868" xr:uid="{00000000-0005-0000-0000-0000BD800000}"/>
    <cellStyle name="Normal 57" xfId="32869" xr:uid="{00000000-0005-0000-0000-0000BE800000}"/>
    <cellStyle name="Normal 57 2" xfId="32870" xr:uid="{00000000-0005-0000-0000-0000BF800000}"/>
    <cellStyle name="Normal 57 2 2" xfId="32871" xr:uid="{00000000-0005-0000-0000-0000C0800000}"/>
    <cellStyle name="Normal 57 3" xfId="32872" xr:uid="{00000000-0005-0000-0000-0000C1800000}"/>
    <cellStyle name="Normal 57 3 2" xfId="32873" xr:uid="{00000000-0005-0000-0000-0000C2800000}"/>
    <cellStyle name="Normal 57 4" xfId="32874" xr:uid="{00000000-0005-0000-0000-0000C3800000}"/>
    <cellStyle name="Normal 58" xfId="32875" xr:uid="{00000000-0005-0000-0000-0000C4800000}"/>
    <cellStyle name="Normal 58 2" xfId="32876" xr:uid="{00000000-0005-0000-0000-0000C5800000}"/>
    <cellStyle name="Normal 58 2 2" xfId="32877" xr:uid="{00000000-0005-0000-0000-0000C6800000}"/>
    <cellStyle name="Normal 58 3" xfId="32878" xr:uid="{00000000-0005-0000-0000-0000C7800000}"/>
    <cellStyle name="Normal 58 3 2" xfId="32879" xr:uid="{00000000-0005-0000-0000-0000C8800000}"/>
    <cellStyle name="Normal 58 4" xfId="32880" xr:uid="{00000000-0005-0000-0000-0000C9800000}"/>
    <cellStyle name="Normal 59" xfId="32881" xr:uid="{00000000-0005-0000-0000-0000CA800000}"/>
    <cellStyle name="Normal 59 2" xfId="32882" xr:uid="{00000000-0005-0000-0000-0000CB800000}"/>
    <cellStyle name="Normal 59 2 2" xfId="32883" xr:uid="{00000000-0005-0000-0000-0000CC800000}"/>
    <cellStyle name="Normal 59 3" xfId="32884" xr:uid="{00000000-0005-0000-0000-0000CD800000}"/>
    <cellStyle name="Normal 59 3 2" xfId="32885" xr:uid="{00000000-0005-0000-0000-0000CE800000}"/>
    <cellStyle name="Normal 59 4" xfId="32886" xr:uid="{00000000-0005-0000-0000-0000CF800000}"/>
    <cellStyle name="Normal 6" xfId="80" xr:uid="{00000000-0005-0000-0000-0000D0800000}"/>
    <cellStyle name="Normal 6 10" xfId="32887" xr:uid="{00000000-0005-0000-0000-0000D1800000}"/>
    <cellStyle name="Normal 6 10 2" xfId="32888" xr:uid="{00000000-0005-0000-0000-0000D2800000}"/>
    <cellStyle name="Normal 6 10 2 2" xfId="32889" xr:uid="{00000000-0005-0000-0000-0000D3800000}"/>
    <cellStyle name="Normal 6 10 2 2 2" xfId="32890" xr:uid="{00000000-0005-0000-0000-0000D4800000}"/>
    <cellStyle name="Normal 6 10 2 2 2 2" xfId="32891" xr:uid="{00000000-0005-0000-0000-0000D5800000}"/>
    <cellStyle name="Normal 6 10 2 2 3" xfId="32892" xr:uid="{00000000-0005-0000-0000-0000D6800000}"/>
    <cellStyle name="Normal 6 10 2 3" xfId="32893" xr:uid="{00000000-0005-0000-0000-0000D7800000}"/>
    <cellStyle name="Normal 6 10 2 3 2" xfId="32894" xr:uid="{00000000-0005-0000-0000-0000D8800000}"/>
    <cellStyle name="Normal 6 10 2 4" xfId="32895" xr:uid="{00000000-0005-0000-0000-0000D9800000}"/>
    <cellStyle name="Normal 6 10 2 5" xfId="32896" xr:uid="{00000000-0005-0000-0000-0000DA800000}"/>
    <cellStyle name="Normal 6 10 3" xfId="32897" xr:uid="{00000000-0005-0000-0000-0000DB800000}"/>
    <cellStyle name="Normal 6 10 3 2" xfId="32898" xr:uid="{00000000-0005-0000-0000-0000DC800000}"/>
    <cellStyle name="Normal 6 10 3 2 2" xfId="32899" xr:uid="{00000000-0005-0000-0000-0000DD800000}"/>
    <cellStyle name="Normal 6 10 3 3" xfId="32900" xr:uid="{00000000-0005-0000-0000-0000DE800000}"/>
    <cellStyle name="Normal 6 10 4" xfId="32901" xr:uid="{00000000-0005-0000-0000-0000DF800000}"/>
    <cellStyle name="Normal 6 10 4 2" xfId="32902" xr:uid="{00000000-0005-0000-0000-0000E0800000}"/>
    <cellStyle name="Normal 6 10 5" xfId="32903" xr:uid="{00000000-0005-0000-0000-0000E1800000}"/>
    <cellStyle name="Normal 6 10 6" xfId="32904" xr:uid="{00000000-0005-0000-0000-0000E2800000}"/>
    <cellStyle name="Normal 6 11" xfId="32905" xr:uid="{00000000-0005-0000-0000-0000E3800000}"/>
    <cellStyle name="Normal 6 11 2" xfId="32906" xr:uid="{00000000-0005-0000-0000-0000E4800000}"/>
    <cellStyle name="Normal 6 11 2 2" xfId="32907" xr:uid="{00000000-0005-0000-0000-0000E5800000}"/>
    <cellStyle name="Normal 6 11 3" xfId="32908" xr:uid="{00000000-0005-0000-0000-0000E6800000}"/>
    <cellStyle name="Normal 6 11 3 2" xfId="32909" xr:uid="{00000000-0005-0000-0000-0000E7800000}"/>
    <cellStyle name="Normal 6 11 4" xfId="32910" xr:uid="{00000000-0005-0000-0000-0000E8800000}"/>
    <cellStyle name="Normal 6 11 5" xfId="32911" xr:uid="{00000000-0005-0000-0000-0000E9800000}"/>
    <cellStyle name="Normal 6 12" xfId="32912" xr:uid="{00000000-0005-0000-0000-0000EA800000}"/>
    <cellStyle name="Normal 6 12 2" xfId="32913" xr:uid="{00000000-0005-0000-0000-0000EB800000}"/>
    <cellStyle name="Normal 6 12 2 2" xfId="32914" xr:uid="{00000000-0005-0000-0000-0000EC800000}"/>
    <cellStyle name="Normal 6 13" xfId="32915" xr:uid="{00000000-0005-0000-0000-0000ED800000}"/>
    <cellStyle name="Normal 6 13 2" xfId="32916" xr:uid="{00000000-0005-0000-0000-0000EE800000}"/>
    <cellStyle name="Normal 6 14" xfId="32917" xr:uid="{00000000-0005-0000-0000-0000EF800000}"/>
    <cellStyle name="Normal 6 14 2" xfId="32918" xr:uid="{00000000-0005-0000-0000-0000F0800000}"/>
    <cellStyle name="Normal 6 15" xfId="32919" xr:uid="{00000000-0005-0000-0000-0000F1800000}"/>
    <cellStyle name="Normal 6 16" xfId="32920" xr:uid="{00000000-0005-0000-0000-0000F2800000}"/>
    <cellStyle name="Normal 6 17" xfId="32921" xr:uid="{00000000-0005-0000-0000-0000F3800000}"/>
    <cellStyle name="Normal 6 18" xfId="32922" xr:uid="{00000000-0005-0000-0000-0000F4800000}"/>
    <cellStyle name="Normal 6 19" xfId="48574" xr:uid="{00000000-0005-0000-0000-0000F5800000}"/>
    <cellStyle name="Normal 6 2" xfId="81" xr:uid="{00000000-0005-0000-0000-0000F6800000}"/>
    <cellStyle name="Normal 6 2 10" xfId="32923" xr:uid="{00000000-0005-0000-0000-0000F7800000}"/>
    <cellStyle name="Normal 6 2 10 2" xfId="32924" xr:uid="{00000000-0005-0000-0000-0000F8800000}"/>
    <cellStyle name="Normal 6 2 11" xfId="32925" xr:uid="{00000000-0005-0000-0000-0000F9800000}"/>
    <cellStyle name="Normal 6 2 11 2" xfId="32926" xr:uid="{00000000-0005-0000-0000-0000FA800000}"/>
    <cellStyle name="Normal 6 2 12" xfId="32927" xr:uid="{00000000-0005-0000-0000-0000FB800000}"/>
    <cellStyle name="Normal 6 2 13" xfId="32928" xr:uid="{00000000-0005-0000-0000-0000FC800000}"/>
    <cellStyle name="Normal 6 2 14" xfId="32929" xr:uid="{00000000-0005-0000-0000-0000FD800000}"/>
    <cellStyle name="Normal 6 2 2" xfId="32930" xr:uid="{00000000-0005-0000-0000-0000FE800000}"/>
    <cellStyle name="Normal 6 2 2 10" xfId="32931" xr:uid="{00000000-0005-0000-0000-0000FF800000}"/>
    <cellStyle name="Normal 6 2 2 11" xfId="32932" xr:uid="{00000000-0005-0000-0000-000000810000}"/>
    <cellStyle name="Normal 6 2 2 12" xfId="32933" xr:uid="{00000000-0005-0000-0000-000001810000}"/>
    <cellStyle name="Normal 6 2 2 2" xfId="32934" xr:uid="{00000000-0005-0000-0000-000002810000}"/>
    <cellStyle name="Normal 6 2 2 2 2" xfId="32935" xr:uid="{00000000-0005-0000-0000-000003810000}"/>
    <cellStyle name="Normal 6 2 2 2 2 2" xfId="32936" xr:uid="{00000000-0005-0000-0000-000004810000}"/>
    <cellStyle name="Normal 6 2 2 2 2 2 2" xfId="32937" xr:uid="{00000000-0005-0000-0000-000005810000}"/>
    <cellStyle name="Normal 6 2 2 2 2 3" xfId="32938" xr:uid="{00000000-0005-0000-0000-000006810000}"/>
    <cellStyle name="Normal 6 2 2 2 3" xfId="32939" xr:uid="{00000000-0005-0000-0000-000007810000}"/>
    <cellStyle name="Normal 6 2 2 2 3 2" xfId="32940" xr:uid="{00000000-0005-0000-0000-000008810000}"/>
    <cellStyle name="Normal 6 2 2 2 3 3" xfId="32941" xr:uid="{00000000-0005-0000-0000-000009810000}"/>
    <cellStyle name="Normal 6 2 2 2 4" xfId="32942" xr:uid="{00000000-0005-0000-0000-00000A810000}"/>
    <cellStyle name="Normal 6 2 2 2 4 2" xfId="32943" xr:uid="{00000000-0005-0000-0000-00000B810000}"/>
    <cellStyle name="Normal 6 2 2 2 4 3" xfId="32944" xr:uid="{00000000-0005-0000-0000-00000C810000}"/>
    <cellStyle name="Normal 6 2 2 2 5" xfId="32945" xr:uid="{00000000-0005-0000-0000-00000D810000}"/>
    <cellStyle name="Normal 6 2 2 2 6" xfId="32946" xr:uid="{00000000-0005-0000-0000-00000E810000}"/>
    <cellStyle name="Normal 6 2 2 2 7" xfId="32947" xr:uid="{00000000-0005-0000-0000-00000F810000}"/>
    <cellStyle name="Normal 6 2 2 3" xfId="32948" xr:uid="{00000000-0005-0000-0000-000010810000}"/>
    <cellStyle name="Normal 6 2 2 3 2" xfId="32949" xr:uid="{00000000-0005-0000-0000-000011810000}"/>
    <cellStyle name="Normal 6 2 2 3 2 2" xfId="32950" xr:uid="{00000000-0005-0000-0000-000012810000}"/>
    <cellStyle name="Normal 6 2 2 3 2 3" xfId="32951" xr:uid="{00000000-0005-0000-0000-000013810000}"/>
    <cellStyle name="Normal 6 2 2 3 3" xfId="32952" xr:uid="{00000000-0005-0000-0000-000014810000}"/>
    <cellStyle name="Normal 6 2 2 3 3 2" xfId="32953" xr:uid="{00000000-0005-0000-0000-000015810000}"/>
    <cellStyle name="Normal 6 2 2 3 4" xfId="32954" xr:uid="{00000000-0005-0000-0000-000016810000}"/>
    <cellStyle name="Normal 6 2 2 3 4 2" xfId="32955" xr:uid="{00000000-0005-0000-0000-000017810000}"/>
    <cellStyle name="Normal 6 2 2 3 5" xfId="32956" xr:uid="{00000000-0005-0000-0000-000018810000}"/>
    <cellStyle name="Normal 6 2 2 3 6" xfId="32957" xr:uid="{00000000-0005-0000-0000-000019810000}"/>
    <cellStyle name="Normal 6 2 2 3 7" xfId="32958" xr:uid="{00000000-0005-0000-0000-00001A810000}"/>
    <cellStyle name="Normal 6 2 2 4" xfId="32959" xr:uid="{00000000-0005-0000-0000-00001B810000}"/>
    <cellStyle name="Normal 6 2 2 4 2" xfId="32960" xr:uid="{00000000-0005-0000-0000-00001C810000}"/>
    <cellStyle name="Normal 6 2 2 4 2 2" xfId="32961" xr:uid="{00000000-0005-0000-0000-00001D810000}"/>
    <cellStyle name="Normal 6 2 2 4 3" xfId="32962" xr:uid="{00000000-0005-0000-0000-00001E810000}"/>
    <cellStyle name="Normal 6 2 2 4 3 2" xfId="32963" xr:uid="{00000000-0005-0000-0000-00001F810000}"/>
    <cellStyle name="Normal 6 2 2 4 4" xfId="32964" xr:uid="{00000000-0005-0000-0000-000020810000}"/>
    <cellStyle name="Normal 6 2 2 4 4 2" xfId="32965" xr:uid="{00000000-0005-0000-0000-000021810000}"/>
    <cellStyle name="Normal 6 2 2 4 5" xfId="32966" xr:uid="{00000000-0005-0000-0000-000022810000}"/>
    <cellStyle name="Normal 6 2 2 4 6" xfId="32967" xr:uid="{00000000-0005-0000-0000-000023810000}"/>
    <cellStyle name="Normal 6 2 2 4 7" xfId="32968" xr:uid="{00000000-0005-0000-0000-000024810000}"/>
    <cellStyle name="Normal 6 2 2 5" xfId="32969" xr:uid="{00000000-0005-0000-0000-000025810000}"/>
    <cellStyle name="Normal 6 2 2 5 2" xfId="32970" xr:uid="{00000000-0005-0000-0000-000026810000}"/>
    <cellStyle name="Normal 6 2 2 5 2 2" xfId="32971" xr:uid="{00000000-0005-0000-0000-000027810000}"/>
    <cellStyle name="Normal 6 2 2 5 3" xfId="32972" xr:uid="{00000000-0005-0000-0000-000028810000}"/>
    <cellStyle name="Normal 6 2 2 5 3 2" xfId="32973" xr:uid="{00000000-0005-0000-0000-000029810000}"/>
    <cellStyle name="Normal 6 2 2 5 4" xfId="32974" xr:uid="{00000000-0005-0000-0000-00002A810000}"/>
    <cellStyle name="Normal 6 2 2 5 4 2" xfId="32975" xr:uid="{00000000-0005-0000-0000-00002B810000}"/>
    <cellStyle name="Normal 6 2 2 5 5" xfId="32976" xr:uid="{00000000-0005-0000-0000-00002C810000}"/>
    <cellStyle name="Normal 6 2 2 5 6" xfId="32977" xr:uid="{00000000-0005-0000-0000-00002D810000}"/>
    <cellStyle name="Normal 6 2 2 5 7" xfId="32978" xr:uid="{00000000-0005-0000-0000-00002E810000}"/>
    <cellStyle name="Normal 6 2 2 6" xfId="32979" xr:uid="{00000000-0005-0000-0000-00002F810000}"/>
    <cellStyle name="Normal 6 2 2 6 2" xfId="32980" xr:uid="{00000000-0005-0000-0000-000030810000}"/>
    <cellStyle name="Normal 6 2 2 6 2 2" xfId="32981" xr:uid="{00000000-0005-0000-0000-000031810000}"/>
    <cellStyle name="Normal 6 2 2 6 3" xfId="32982" xr:uid="{00000000-0005-0000-0000-000032810000}"/>
    <cellStyle name="Normal 6 2 2 6 3 2" xfId="32983" xr:uid="{00000000-0005-0000-0000-000033810000}"/>
    <cellStyle name="Normal 6 2 2 6 4" xfId="32984" xr:uid="{00000000-0005-0000-0000-000034810000}"/>
    <cellStyle name="Normal 6 2 2 6 5" xfId="32985" xr:uid="{00000000-0005-0000-0000-000035810000}"/>
    <cellStyle name="Normal 6 2 2 7" xfId="32986" xr:uid="{00000000-0005-0000-0000-000036810000}"/>
    <cellStyle name="Normal 6 2 2 7 2" xfId="32987" xr:uid="{00000000-0005-0000-0000-000037810000}"/>
    <cellStyle name="Normal 6 2 2 8" xfId="32988" xr:uid="{00000000-0005-0000-0000-000038810000}"/>
    <cellStyle name="Normal 6 2 2 8 2" xfId="32989" xr:uid="{00000000-0005-0000-0000-000039810000}"/>
    <cellStyle name="Normal 6 2 2 9" xfId="32990" xr:uid="{00000000-0005-0000-0000-00003A810000}"/>
    <cellStyle name="Normal 6 2 2 9 2" xfId="32991" xr:uid="{00000000-0005-0000-0000-00003B810000}"/>
    <cellStyle name="Normal 6 2 3" xfId="32992" xr:uid="{00000000-0005-0000-0000-00003C810000}"/>
    <cellStyle name="Normal 6 2 3 10" xfId="32993" xr:uid="{00000000-0005-0000-0000-00003D810000}"/>
    <cellStyle name="Normal 6 2 3 11" xfId="32994" xr:uid="{00000000-0005-0000-0000-00003E810000}"/>
    <cellStyle name="Normal 6 2 3 2" xfId="32995" xr:uid="{00000000-0005-0000-0000-00003F810000}"/>
    <cellStyle name="Normal 6 2 3 2 2" xfId="32996" xr:uid="{00000000-0005-0000-0000-000040810000}"/>
    <cellStyle name="Normal 6 2 3 2 2 2" xfId="32997" xr:uid="{00000000-0005-0000-0000-000041810000}"/>
    <cellStyle name="Normal 6 2 3 2 2 2 2" xfId="32998" xr:uid="{00000000-0005-0000-0000-000042810000}"/>
    <cellStyle name="Normal 6 2 3 2 2 3" xfId="32999" xr:uid="{00000000-0005-0000-0000-000043810000}"/>
    <cellStyle name="Normal 6 2 3 2 3" xfId="33000" xr:uid="{00000000-0005-0000-0000-000044810000}"/>
    <cellStyle name="Normal 6 2 3 2 3 2" xfId="33001" xr:uid="{00000000-0005-0000-0000-000045810000}"/>
    <cellStyle name="Normal 6 2 3 2 4" xfId="33002" xr:uid="{00000000-0005-0000-0000-000046810000}"/>
    <cellStyle name="Normal 6 2 3 2 4 2" xfId="33003" xr:uid="{00000000-0005-0000-0000-000047810000}"/>
    <cellStyle name="Normal 6 2 3 2 5" xfId="33004" xr:uid="{00000000-0005-0000-0000-000048810000}"/>
    <cellStyle name="Normal 6 2 3 2 6" xfId="33005" xr:uid="{00000000-0005-0000-0000-000049810000}"/>
    <cellStyle name="Normal 6 2 3 2 7" xfId="33006" xr:uid="{00000000-0005-0000-0000-00004A810000}"/>
    <cellStyle name="Normal 6 2 3 3" xfId="33007" xr:uid="{00000000-0005-0000-0000-00004B810000}"/>
    <cellStyle name="Normal 6 2 3 3 2" xfId="33008" xr:uid="{00000000-0005-0000-0000-00004C810000}"/>
    <cellStyle name="Normal 6 2 3 3 2 2" xfId="33009" xr:uid="{00000000-0005-0000-0000-00004D810000}"/>
    <cellStyle name="Normal 6 2 3 3 3" xfId="33010" xr:uid="{00000000-0005-0000-0000-00004E810000}"/>
    <cellStyle name="Normal 6 2 3 3 3 2" xfId="33011" xr:uid="{00000000-0005-0000-0000-00004F810000}"/>
    <cellStyle name="Normal 6 2 3 3 4" xfId="33012" xr:uid="{00000000-0005-0000-0000-000050810000}"/>
    <cellStyle name="Normal 6 2 3 3 4 2" xfId="33013" xr:uid="{00000000-0005-0000-0000-000051810000}"/>
    <cellStyle name="Normal 6 2 3 3 5" xfId="33014" xr:uid="{00000000-0005-0000-0000-000052810000}"/>
    <cellStyle name="Normal 6 2 3 3 6" xfId="33015" xr:uid="{00000000-0005-0000-0000-000053810000}"/>
    <cellStyle name="Normal 6 2 3 3 7" xfId="33016" xr:uid="{00000000-0005-0000-0000-000054810000}"/>
    <cellStyle name="Normal 6 2 3 4" xfId="33017" xr:uid="{00000000-0005-0000-0000-000055810000}"/>
    <cellStyle name="Normal 6 2 3 4 2" xfId="33018" xr:uid="{00000000-0005-0000-0000-000056810000}"/>
    <cellStyle name="Normal 6 2 3 4 2 2" xfId="33019" xr:uid="{00000000-0005-0000-0000-000057810000}"/>
    <cellStyle name="Normal 6 2 3 4 3" xfId="33020" xr:uid="{00000000-0005-0000-0000-000058810000}"/>
    <cellStyle name="Normal 6 2 3 4 3 2" xfId="33021" xr:uid="{00000000-0005-0000-0000-000059810000}"/>
    <cellStyle name="Normal 6 2 3 4 4" xfId="33022" xr:uid="{00000000-0005-0000-0000-00005A810000}"/>
    <cellStyle name="Normal 6 2 3 4 4 2" xfId="33023" xr:uid="{00000000-0005-0000-0000-00005B810000}"/>
    <cellStyle name="Normal 6 2 3 4 5" xfId="33024" xr:uid="{00000000-0005-0000-0000-00005C810000}"/>
    <cellStyle name="Normal 6 2 3 4 6" xfId="33025" xr:uid="{00000000-0005-0000-0000-00005D810000}"/>
    <cellStyle name="Normal 6 2 3 4 7" xfId="33026" xr:uid="{00000000-0005-0000-0000-00005E810000}"/>
    <cellStyle name="Normal 6 2 3 5" xfId="33027" xr:uid="{00000000-0005-0000-0000-00005F810000}"/>
    <cellStyle name="Normal 6 2 3 5 2" xfId="33028" xr:uid="{00000000-0005-0000-0000-000060810000}"/>
    <cellStyle name="Normal 6 2 3 5 2 2" xfId="33029" xr:uid="{00000000-0005-0000-0000-000061810000}"/>
    <cellStyle name="Normal 6 2 3 5 3" xfId="33030" xr:uid="{00000000-0005-0000-0000-000062810000}"/>
    <cellStyle name="Normal 6 2 3 5 3 2" xfId="33031" xr:uid="{00000000-0005-0000-0000-000063810000}"/>
    <cellStyle name="Normal 6 2 3 5 4" xfId="33032" xr:uid="{00000000-0005-0000-0000-000064810000}"/>
    <cellStyle name="Normal 6 2 3 5 5" xfId="33033" xr:uid="{00000000-0005-0000-0000-000065810000}"/>
    <cellStyle name="Normal 6 2 3 6" xfId="33034" xr:uid="{00000000-0005-0000-0000-000066810000}"/>
    <cellStyle name="Normal 6 2 3 6 2" xfId="33035" xr:uid="{00000000-0005-0000-0000-000067810000}"/>
    <cellStyle name="Normal 6 2 3 7" xfId="33036" xr:uid="{00000000-0005-0000-0000-000068810000}"/>
    <cellStyle name="Normal 6 2 3 7 2" xfId="33037" xr:uid="{00000000-0005-0000-0000-000069810000}"/>
    <cellStyle name="Normal 6 2 3 8" xfId="33038" xr:uid="{00000000-0005-0000-0000-00006A810000}"/>
    <cellStyle name="Normal 6 2 3 8 2" xfId="33039" xr:uid="{00000000-0005-0000-0000-00006B810000}"/>
    <cellStyle name="Normal 6 2 3 9" xfId="33040" xr:uid="{00000000-0005-0000-0000-00006C810000}"/>
    <cellStyle name="Normal 6 2 4" xfId="33041" xr:uid="{00000000-0005-0000-0000-00006D810000}"/>
    <cellStyle name="Normal 6 2 4 10" xfId="33042" xr:uid="{00000000-0005-0000-0000-00006E810000}"/>
    <cellStyle name="Normal 6 2 4 11" xfId="33043" xr:uid="{00000000-0005-0000-0000-00006F810000}"/>
    <cellStyle name="Normal 6 2 4 2" xfId="33044" xr:uid="{00000000-0005-0000-0000-000070810000}"/>
    <cellStyle name="Normal 6 2 4 2 2" xfId="33045" xr:uid="{00000000-0005-0000-0000-000071810000}"/>
    <cellStyle name="Normal 6 2 4 2 2 2" xfId="33046" xr:uid="{00000000-0005-0000-0000-000072810000}"/>
    <cellStyle name="Normal 6 2 4 2 2 3" xfId="33047" xr:uid="{00000000-0005-0000-0000-000073810000}"/>
    <cellStyle name="Normal 6 2 4 2 3" xfId="33048" xr:uid="{00000000-0005-0000-0000-000074810000}"/>
    <cellStyle name="Normal 6 2 4 2 3 2" xfId="33049" xr:uid="{00000000-0005-0000-0000-000075810000}"/>
    <cellStyle name="Normal 6 2 4 2 4" xfId="33050" xr:uid="{00000000-0005-0000-0000-000076810000}"/>
    <cellStyle name="Normal 6 2 4 2 4 2" xfId="33051" xr:uid="{00000000-0005-0000-0000-000077810000}"/>
    <cellStyle name="Normal 6 2 4 2 5" xfId="33052" xr:uid="{00000000-0005-0000-0000-000078810000}"/>
    <cellStyle name="Normal 6 2 4 2 6" xfId="33053" xr:uid="{00000000-0005-0000-0000-000079810000}"/>
    <cellStyle name="Normal 6 2 4 2 7" xfId="33054" xr:uid="{00000000-0005-0000-0000-00007A810000}"/>
    <cellStyle name="Normal 6 2 4 3" xfId="33055" xr:uid="{00000000-0005-0000-0000-00007B810000}"/>
    <cellStyle name="Normal 6 2 4 3 2" xfId="33056" xr:uid="{00000000-0005-0000-0000-00007C810000}"/>
    <cellStyle name="Normal 6 2 4 3 2 2" xfId="33057" xr:uid="{00000000-0005-0000-0000-00007D810000}"/>
    <cellStyle name="Normal 6 2 4 3 3" xfId="33058" xr:uid="{00000000-0005-0000-0000-00007E810000}"/>
    <cellStyle name="Normal 6 2 4 3 3 2" xfId="33059" xr:uid="{00000000-0005-0000-0000-00007F810000}"/>
    <cellStyle name="Normal 6 2 4 3 4" xfId="33060" xr:uid="{00000000-0005-0000-0000-000080810000}"/>
    <cellStyle name="Normal 6 2 4 3 4 2" xfId="33061" xr:uid="{00000000-0005-0000-0000-000081810000}"/>
    <cellStyle name="Normal 6 2 4 3 5" xfId="33062" xr:uid="{00000000-0005-0000-0000-000082810000}"/>
    <cellStyle name="Normal 6 2 4 3 6" xfId="33063" xr:uid="{00000000-0005-0000-0000-000083810000}"/>
    <cellStyle name="Normal 6 2 4 3 7" xfId="33064" xr:uid="{00000000-0005-0000-0000-000084810000}"/>
    <cellStyle name="Normal 6 2 4 4" xfId="33065" xr:uid="{00000000-0005-0000-0000-000085810000}"/>
    <cellStyle name="Normal 6 2 4 4 2" xfId="33066" xr:uid="{00000000-0005-0000-0000-000086810000}"/>
    <cellStyle name="Normal 6 2 4 4 2 2" xfId="33067" xr:uid="{00000000-0005-0000-0000-000087810000}"/>
    <cellStyle name="Normal 6 2 4 4 3" xfId="33068" xr:uid="{00000000-0005-0000-0000-000088810000}"/>
    <cellStyle name="Normal 6 2 4 4 3 2" xfId="33069" xr:uid="{00000000-0005-0000-0000-000089810000}"/>
    <cellStyle name="Normal 6 2 4 4 4" xfId="33070" xr:uid="{00000000-0005-0000-0000-00008A810000}"/>
    <cellStyle name="Normal 6 2 4 4 4 2" xfId="33071" xr:uid="{00000000-0005-0000-0000-00008B810000}"/>
    <cellStyle name="Normal 6 2 4 4 5" xfId="33072" xr:uid="{00000000-0005-0000-0000-00008C810000}"/>
    <cellStyle name="Normal 6 2 4 4 6" xfId="33073" xr:uid="{00000000-0005-0000-0000-00008D810000}"/>
    <cellStyle name="Normal 6 2 4 4 7" xfId="33074" xr:uid="{00000000-0005-0000-0000-00008E810000}"/>
    <cellStyle name="Normal 6 2 4 5" xfId="33075" xr:uid="{00000000-0005-0000-0000-00008F810000}"/>
    <cellStyle name="Normal 6 2 4 5 2" xfId="33076" xr:uid="{00000000-0005-0000-0000-000090810000}"/>
    <cellStyle name="Normal 6 2 4 5 2 2" xfId="33077" xr:uid="{00000000-0005-0000-0000-000091810000}"/>
    <cellStyle name="Normal 6 2 4 5 3" xfId="33078" xr:uid="{00000000-0005-0000-0000-000092810000}"/>
    <cellStyle name="Normal 6 2 4 5 3 2" xfId="33079" xr:uid="{00000000-0005-0000-0000-000093810000}"/>
    <cellStyle name="Normal 6 2 4 5 4" xfId="33080" xr:uid="{00000000-0005-0000-0000-000094810000}"/>
    <cellStyle name="Normal 6 2 4 5 5" xfId="33081" xr:uid="{00000000-0005-0000-0000-000095810000}"/>
    <cellStyle name="Normal 6 2 4 6" xfId="33082" xr:uid="{00000000-0005-0000-0000-000096810000}"/>
    <cellStyle name="Normal 6 2 4 6 2" xfId="33083" xr:uid="{00000000-0005-0000-0000-000097810000}"/>
    <cellStyle name="Normal 6 2 4 7" xfId="33084" xr:uid="{00000000-0005-0000-0000-000098810000}"/>
    <cellStyle name="Normal 6 2 4 7 2" xfId="33085" xr:uid="{00000000-0005-0000-0000-000099810000}"/>
    <cellStyle name="Normal 6 2 4 8" xfId="33086" xr:uid="{00000000-0005-0000-0000-00009A810000}"/>
    <cellStyle name="Normal 6 2 4 8 2" xfId="33087" xr:uid="{00000000-0005-0000-0000-00009B810000}"/>
    <cellStyle name="Normal 6 2 4 9" xfId="33088" xr:uid="{00000000-0005-0000-0000-00009C810000}"/>
    <cellStyle name="Normal 6 2 5" xfId="33089" xr:uid="{00000000-0005-0000-0000-00009D810000}"/>
    <cellStyle name="Normal 6 2 5 2" xfId="33090" xr:uid="{00000000-0005-0000-0000-00009E810000}"/>
    <cellStyle name="Normal 6 2 5 2 2" xfId="33091" xr:uid="{00000000-0005-0000-0000-00009F810000}"/>
    <cellStyle name="Normal 6 2 5 2 2 2" xfId="33092" xr:uid="{00000000-0005-0000-0000-0000A0810000}"/>
    <cellStyle name="Normal 6 2 5 2 3" xfId="33093" xr:uid="{00000000-0005-0000-0000-0000A1810000}"/>
    <cellStyle name="Normal 6 2 5 3" xfId="33094" xr:uid="{00000000-0005-0000-0000-0000A2810000}"/>
    <cellStyle name="Normal 6 2 5 3 2" xfId="33095" xr:uid="{00000000-0005-0000-0000-0000A3810000}"/>
    <cellStyle name="Normal 6 2 5 3 3" xfId="33096" xr:uid="{00000000-0005-0000-0000-0000A4810000}"/>
    <cellStyle name="Normal 6 2 5 4" xfId="33097" xr:uid="{00000000-0005-0000-0000-0000A5810000}"/>
    <cellStyle name="Normal 6 2 5 4 2" xfId="33098" xr:uid="{00000000-0005-0000-0000-0000A6810000}"/>
    <cellStyle name="Normal 6 2 5 4 3" xfId="33099" xr:uid="{00000000-0005-0000-0000-0000A7810000}"/>
    <cellStyle name="Normal 6 2 5 5" xfId="33100" xr:uid="{00000000-0005-0000-0000-0000A8810000}"/>
    <cellStyle name="Normal 6 2 5 6" xfId="33101" xr:uid="{00000000-0005-0000-0000-0000A9810000}"/>
    <cellStyle name="Normal 6 2 5 7" xfId="33102" xr:uid="{00000000-0005-0000-0000-0000AA810000}"/>
    <cellStyle name="Normal 6 2 6" xfId="33103" xr:uid="{00000000-0005-0000-0000-0000AB810000}"/>
    <cellStyle name="Normal 6 2 6 2" xfId="33104" xr:uid="{00000000-0005-0000-0000-0000AC810000}"/>
    <cellStyle name="Normal 6 2 6 2 2" xfId="33105" xr:uid="{00000000-0005-0000-0000-0000AD810000}"/>
    <cellStyle name="Normal 6 2 6 2 3" xfId="33106" xr:uid="{00000000-0005-0000-0000-0000AE810000}"/>
    <cellStyle name="Normal 6 2 6 3" xfId="33107" xr:uid="{00000000-0005-0000-0000-0000AF810000}"/>
    <cellStyle name="Normal 6 2 6 3 2" xfId="33108" xr:uid="{00000000-0005-0000-0000-0000B0810000}"/>
    <cellStyle name="Normal 6 2 6 4" xfId="33109" xr:uid="{00000000-0005-0000-0000-0000B1810000}"/>
    <cellStyle name="Normal 6 2 6 4 2" xfId="33110" xr:uid="{00000000-0005-0000-0000-0000B2810000}"/>
    <cellStyle name="Normal 6 2 6 5" xfId="33111" xr:uid="{00000000-0005-0000-0000-0000B3810000}"/>
    <cellStyle name="Normal 6 2 6 6" xfId="33112" xr:uid="{00000000-0005-0000-0000-0000B4810000}"/>
    <cellStyle name="Normal 6 2 6 7" xfId="33113" xr:uid="{00000000-0005-0000-0000-0000B5810000}"/>
    <cellStyle name="Normal 6 2 7" xfId="33114" xr:uid="{00000000-0005-0000-0000-0000B6810000}"/>
    <cellStyle name="Normal 6 2 7 2" xfId="33115" xr:uid="{00000000-0005-0000-0000-0000B7810000}"/>
    <cellStyle name="Normal 6 2 7 2 2" xfId="33116" xr:uid="{00000000-0005-0000-0000-0000B8810000}"/>
    <cellStyle name="Normal 6 2 7 3" xfId="33117" xr:uid="{00000000-0005-0000-0000-0000B9810000}"/>
    <cellStyle name="Normal 6 2 7 3 2" xfId="33118" xr:uid="{00000000-0005-0000-0000-0000BA810000}"/>
    <cellStyle name="Normal 6 2 7 4" xfId="33119" xr:uid="{00000000-0005-0000-0000-0000BB810000}"/>
    <cellStyle name="Normal 6 2 7 4 2" xfId="33120" xr:uid="{00000000-0005-0000-0000-0000BC810000}"/>
    <cellStyle name="Normal 6 2 7 5" xfId="33121" xr:uid="{00000000-0005-0000-0000-0000BD810000}"/>
    <cellStyle name="Normal 6 2 7 6" xfId="33122" xr:uid="{00000000-0005-0000-0000-0000BE810000}"/>
    <cellStyle name="Normal 6 2 7 7" xfId="33123" xr:uid="{00000000-0005-0000-0000-0000BF810000}"/>
    <cellStyle name="Normal 6 2 8" xfId="33124" xr:uid="{00000000-0005-0000-0000-0000C0810000}"/>
    <cellStyle name="Normal 6 2 8 2" xfId="33125" xr:uid="{00000000-0005-0000-0000-0000C1810000}"/>
    <cellStyle name="Normal 6 2 8 2 2" xfId="33126" xr:uid="{00000000-0005-0000-0000-0000C2810000}"/>
    <cellStyle name="Normal 6 2 8 3" xfId="33127" xr:uid="{00000000-0005-0000-0000-0000C3810000}"/>
    <cellStyle name="Normal 6 2 8 3 2" xfId="33128" xr:uid="{00000000-0005-0000-0000-0000C4810000}"/>
    <cellStyle name="Normal 6 2 8 4" xfId="33129" xr:uid="{00000000-0005-0000-0000-0000C5810000}"/>
    <cellStyle name="Normal 6 2 8 5" xfId="33130" xr:uid="{00000000-0005-0000-0000-0000C6810000}"/>
    <cellStyle name="Normal 6 2 8 6" xfId="33131" xr:uid="{00000000-0005-0000-0000-0000C7810000}"/>
    <cellStyle name="Normal 6 2 9" xfId="33132" xr:uid="{00000000-0005-0000-0000-0000C8810000}"/>
    <cellStyle name="Normal 6 2 9 2" xfId="33133" xr:uid="{00000000-0005-0000-0000-0000C9810000}"/>
    <cellStyle name="Normal 6 2_Xl0000121" xfId="48595" xr:uid="{00000000-0005-0000-0000-0000CA810000}"/>
    <cellStyle name="Normal 6 3" xfId="33134" xr:uid="{00000000-0005-0000-0000-0000CB810000}"/>
    <cellStyle name="Normal 6 3 10" xfId="33135" xr:uid="{00000000-0005-0000-0000-0000CC810000}"/>
    <cellStyle name="Normal 6 3 10 2" xfId="33136" xr:uid="{00000000-0005-0000-0000-0000CD810000}"/>
    <cellStyle name="Normal 6 3 11" xfId="33137" xr:uid="{00000000-0005-0000-0000-0000CE810000}"/>
    <cellStyle name="Normal 6 3 11 2" xfId="33138" xr:uid="{00000000-0005-0000-0000-0000CF810000}"/>
    <cellStyle name="Normal 6 3 12" xfId="33139" xr:uid="{00000000-0005-0000-0000-0000D0810000}"/>
    <cellStyle name="Normal 6 3 13" xfId="33140" xr:uid="{00000000-0005-0000-0000-0000D1810000}"/>
    <cellStyle name="Normal 6 3 14" xfId="33141" xr:uid="{00000000-0005-0000-0000-0000D2810000}"/>
    <cellStyle name="Normal 6 3 2" xfId="33142" xr:uid="{00000000-0005-0000-0000-0000D3810000}"/>
    <cellStyle name="Normal 6 3 2 10" xfId="33143" xr:uid="{00000000-0005-0000-0000-0000D4810000}"/>
    <cellStyle name="Normal 6 3 2 11" xfId="33144" xr:uid="{00000000-0005-0000-0000-0000D5810000}"/>
    <cellStyle name="Normal 6 3 2 12" xfId="33145" xr:uid="{00000000-0005-0000-0000-0000D6810000}"/>
    <cellStyle name="Normal 6 3 2 2" xfId="33146" xr:uid="{00000000-0005-0000-0000-0000D7810000}"/>
    <cellStyle name="Normal 6 3 2 2 2" xfId="33147" xr:uid="{00000000-0005-0000-0000-0000D8810000}"/>
    <cellStyle name="Normal 6 3 2 2 2 2" xfId="33148" xr:uid="{00000000-0005-0000-0000-0000D9810000}"/>
    <cellStyle name="Normal 6 3 2 2 2 2 2" xfId="33149" xr:uid="{00000000-0005-0000-0000-0000DA810000}"/>
    <cellStyle name="Normal 6 3 2 2 2 3" xfId="33150" xr:uid="{00000000-0005-0000-0000-0000DB810000}"/>
    <cellStyle name="Normal 6 3 2 2 3" xfId="33151" xr:uid="{00000000-0005-0000-0000-0000DC810000}"/>
    <cellStyle name="Normal 6 3 2 2 3 2" xfId="33152" xr:uid="{00000000-0005-0000-0000-0000DD810000}"/>
    <cellStyle name="Normal 6 3 2 2 4" xfId="33153" xr:uid="{00000000-0005-0000-0000-0000DE810000}"/>
    <cellStyle name="Normal 6 3 2 2 4 2" xfId="33154" xr:uid="{00000000-0005-0000-0000-0000DF810000}"/>
    <cellStyle name="Normal 6 3 2 2 5" xfId="33155" xr:uid="{00000000-0005-0000-0000-0000E0810000}"/>
    <cellStyle name="Normal 6 3 2 2 6" xfId="33156" xr:uid="{00000000-0005-0000-0000-0000E1810000}"/>
    <cellStyle name="Normal 6 3 2 2 7" xfId="33157" xr:uid="{00000000-0005-0000-0000-0000E2810000}"/>
    <cellStyle name="Normal 6 3 2 3" xfId="33158" xr:uid="{00000000-0005-0000-0000-0000E3810000}"/>
    <cellStyle name="Normal 6 3 2 3 2" xfId="33159" xr:uid="{00000000-0005-0000-0000-0000E4810000}"/>
    <cellStyle name="Normal 6 3 2 3 2 2" xfId="33160" xr:uid="{00000000-0005-0000-0000-0000E5810000}"/>
    <cellStyle name="Normal 6 3 2 3 3" xfId="33161" xr:uid="{00000000-0005-0000-0000-0000E6810000}"/>
    <cellStyle name="Normal 6 3 2 3 3 2" xfId="33162" xr:uid="{00000000-0005-0000-0000-0000E7810000}"/>
    <cellStyle name="Normal 6 3 2 3 4" xfId="33163" xr:uid="{00000000-0005-0000-0000-0000E8810000}"/>
    <cellStyle name="Normal 6 3 2 3 4 2" xfId="33164" xr:uid="{00000000-0005-0000-0000-0000E9810000}"/>
    <cellStyle name="Normal 6 3 2 3 5" xfId="33165" xr:uid="{00000000-0005-0000-0000-0000EA810000}"/>
    <cellStyle name="Normal 6 3 2 3 6" xfId="33166" xr:uid="{00000000-0005-0000-0000-0000EB810000}"/>
    <cellStyle name="Normal 6 3 2 3 7" xfId="33167" xr:uid="{00000000-0005-0000-0000-0000EC810000}"/>
    <cellStyle name="Normal 6 3 2 4" xfId="33168" xr:uid="{00000000-0005-0000-0000-0000ED810000}"/>
    <cellStyle name="Normal 6 3 2 4 2" xfId="33169" xr:uid="{00000000-0005-0000-0000-0000EE810000}"/>
    <cellStyle name="Normal 6 3 2 4 2 2" xfId="33170" xr:uid="{00000000-0005-0000-0000-0000EF810000}"/>
    <cellStyle name="Normal 6 3 2 4 3" xfId="33171" xr:uid="{00000000-0005-0000-0000-0000F0810000}"/>
    <cellStyle name="Normal 6 3 2 4 3 2" xfId="33172" xr:uid="{00000000-0005-0000-0000-0000F1810000}"/>
    <cellStyle name="Normal 6 3 2 4 4" xfId="33173" xr:uid="{00000000-0005-0000-0000-0000F2810000}"/>
    <cellStyle name="Normal 6 3 2 4 4 2" xfId="33174" xr:uid="{00000000-0005-0000-0000-0000F3810000}"/>
    <cellStyle name="Normal 6 3 2 4 5" xfId="33175" xr:uid="{00000000-0005-0000-0000-0000F4810000}"/>
    <cellStyle name="Normal 6 3 2 4 6" xfId="33176" xr:uid="{00000000-0005-0000-0000-0000F5810000}"/>
    <cellStyle name="Normal 6 3 2 4 7" xfId="33177" xr:uid="{00000000-0005-0000-0000-0000F6810000}"/>
    <cellStyle name="Normal 6 3 2 5" xfId="33178" xr:uid="{00000000-0005-0000-0000-0000F7810000}"/>
    <cellStyle name="Normal 6 3 2 5 2" xfId="33179" xr:uid="{00000000-0005-0000-0000-0000F8810000}"/>
    <cellStyle name="Normal 6 3 2 5 2 2" xfId="33180" xr:uid="{00000000-0005-0000-0000-0000F9810000}"/>
    <cellStyle name="Normal 6 3 2 5 3" xfId="33181" xr:uid="{00000000-0005-0000-0000-0000FA810000}"/>
    <cellStyle name="Normal 6 3 2 5 3 2" xfId="33182" xr:uid="{00000000-0005-0000-0000-0000FB810000}"/>
    <cellStyle name="Normal 6 3 2 5 4" xfId="33183" xr:uid="{00000000-0005-0000-0000-0000FC810000}"/>
    <cellStyle name="Normal 6 3 2 5 4 2" xfId="33184" xr:uid="{00000000-0005-0000-0000-0000FD810000}"/>
    <cellStyle name="Normal 6 3 2 5 5" xfId="33185" xr:uid="{00000000-0005-0000-0000-0000FE810000}"/>
    <cellStyle name="Normal 6 3 2 5 6" xfId="33186" xr:uid="{00000000-0005-0000-0000-0000FF810000}"/>
    <cellStyle name="Normal 6 3 2 6" xfId="33187" xr:uid="{00000000-0005-0000-0000-000000820000}"/>
    <cellStyle name="Normal 6 3 2 6 2" xfId="33188" xr:uid="{00000000-0005-0000-0000-000001820000}"/>
    <cellStyle name="Normal 6 3 2 6 2 2" xfId="33189" xr:uid="{00000000-0005-0000-0000-000002820000}"/>
    <cellStyle name="Normal 6 3 2 6 3" xfId="33190" xr:uid="{00000000-0005-0000-0000-000003820000}"/>
    <cellStyle name="Normal 6 3 2 6 3 2" xfId="33191" xr:uid="{00000000-0005-0000-0000-000004820000}"/>
    <cellStyle name="Normal 6 3 2 6 4" xfId="33192" xr:uid="{00000000-0005-0000-0000-000005820000}"/>
    <cellStyle name="Normal 6 3 2 6 5" xfId="33193" xr:uid="{00000000-0005-0000-0000-000006820000}"/>
    <cellStyle name="Normal 6 3 2 7" xfId="33194" xr:uid="{00000000-0005-0000-0000-000007820000}"/>
    <cellStyle name="Normal 6 3 2 7 2" xfId="33195" xr:uid="{00000000-0005-0000-0000-000008820000}"/>
    <cellStyle name="Normal 6 3 2 8" xfId="33196" xr:uid="{00000000-0005-0000-0000-000009820000}"/>
    <cellStyle name="Normal 6 3 2 8 2" xfId="33197" xr:uid="{00000000-0005-0000-0000-00000A820000}"/>
    <cellStyle name="Normal 6 3 2 9" xfId="33198" xr:uid="{00000000-0005-0000-0000-00000B820000}"/>
    <cellStyle name="Normal 6 3 2 9 2" xfId="33199" xr:uid="{00000000-0005-0000-0000-00000C820000}"/>
    <cellStyle name="Normal 6 3 3" xfId="33200" xr:uid="{00000000-0005-0000-0000-00000D820000}"/>
    <cellStyle name="Normal 6 3 3 10" xfId="33201" xr:uid="{00000000-0005-0000-0000-00000E820000}"/>
    <cellStyle name="Normal 6 3 3 11" xfId="33202" xr:uid="{00000000-0005-0000-0000-00000F820000}"/>
    <cellStyle name="Normal 6 3 3 2" xfId="33203" xr:uid="{00000000-0005-0000-0000-000010820000}"/>
    <cellStyle name="Normal 6 3 3 2 2" xfId="33204" xr:uid="{00000000-0005-0000-0000-000011820000}"/>
    <cellStyle name="Normal 6 3 3 2 2 2" xfId="33205" xr:uid="{00000000-0005-0000-0000-000012820000}"/>
    <cellStyle name="Normal 6 3 3 2 2 2 2" xfId="33206" xr:uid="{00000000-0005-0000-0000-000013820000}"/>
    <cellStyle name="Normal 6 3 3 2 2 3" xfId="33207" xr:uid="{00000000-0005-0000-0000-000014820000}"/>
    <cellStyle name="Normal 6 3 3 2 3" xfId="33208" xr:uid="{00000000-0005-0000-0000-000015820000}"/>
    <cellStyle name="Normal 6 3 3 2 3 2" xfId="33209" xr:uid="{00000000-0005-0000-0000-000016820000}"/>
    <cellStyle name="Normal 6 3 3 2 4" xfId="33210" xr:uid="{00000000-0005-0000-0000-000017820000}"/>
    <cellStyle name="Normal 6 3 3 2 4 2" xfId="33211" xr:uid="{00000000-0005-0000-0000-000018820000}"/>
    <cellStyle name="Normal 6 3 3 2 5" xfId="33212" xr:uid="{00000000-0005-0000-0000-000019820000}"/>
    <cellStyle name="Normal 6 3 3 2 6" xfId="33213" xr:uid="{00000000-0005-0000-0000-00001A820000}"/>
    <cellStyle name="Normal 6 3 3 2 7" xfId="33214" xr:uid="{00000000-0005-0000-0000-00001B820000}"/>
    <cellStyle name="Normal 6 3 3 3" xfId="33215" xr:uid="{00000000-0005-0000-0000-00001C820000}"/>
    <cellStyle name="Normal 6 3 3 3 2" xfId="33216" xr:uid="{00000000-0005-0000-0000-00001D820000}"/>
    <cellStyle name="Normal 6 3 3 3 2 2" xfId="33217" xr:uid="{00000000-0005-0000-0000-00001E820000}"/>
    <cellStyle name="Normal 6 3 3 3 3" xfId="33218" xr:uid="{00000000-0005-0000-0000-00001F820000}"/>
    <cellStyle name="Normal 6 3 3 3 3 2" xfId="33219" xr:uid="{00000000-0005-0000-0000-000020820000}"/>
    <cellStyle name="Normal 6 3 3 3 4" xfId="33220" xr:uid="{00000000-0005-0000-0000-000021820000}"/>
    <cellStyle name="Normal 6 3 3 3 4 2" xfId="33221" xr:uid="{00000000-0005-0000-0000-000022820000}"/>
    <cellStyle name="Normal 6 3 3 3 5" xfId="33222" xr:uid="{00000000-0005-0000-0000-000023820000}"/>
    <cellStyle name="Normal 6 3 3 3 6" xfId="33223" xr:uid="{00000000-0005-0000-0000-000024820000}"/>
    <cellStyle name="Normal 6 3 3 4" xfId="33224" xr:uid="{00000000-0005-0000-0000-000025820000}"/>
    <cellStyle name="Normal 6 3 3 4 2" xfId="33225" xr:uid="{00000000-0005-0000-0000-000026820000}"/>
    <cellStyle name="Normal 6 3 3 4 2 2" xfId="33226" xr:uid="{00000000-0005-0000-0000-000027820000}"/>
    <cellStyle name="Normal 6 3 3 4 3" xfId="33227" xr:uid="{00000000-0005-0000-0000-000028820000}"/>
    <cellStyle name="Normal 6 3 3 4 3 2" xfId="33228" xr:uid="{00000000-0005-0000-0000-000029820000}"/>
    <cellStyle name="Normal 6 3 3 4 4" xfId="33229" xr:uid="{00000000-0005-0000-0000-00002A820000}"/>
    <cellStyle name="Normal 6 3 3 4 4 2" xfId="33230" xr:uid="{00000000-0005-0000-0000-00002B820000}"/>
    <cellStyle name="Normal 6 3 3 4 5" xfId="33231" xr:uid="{00000000-0005-0000-0000-00002C820000}"/>
    <cellStyle name="Normal 6 3 3 4 6" xfId="33232" xr:uid="{00000000-0005-0000-0000-00002D820000}"/>
    <cellStyle name="Normal 6 3 3 5" xfId="33233" xr:uid="{00000000-0005-0000-0000-00002E820000}"/>
    <cellStyle name="Normal 6 3 3 5 2" xfId="33234" xr:uid="{00000000-0005-0000-0000-00002F820000}"/>
    <cellStyle name="Normal 6 3 3 5 2 2" xfId="33235" xr:uid="{00000000-0005-0000-0000-000030820000}"/>
    <cellStyle name="Normal 6 3 3 5 3" xfId="33236" xr:uid="{00000000-0005-0000-0000-000031820000}"/>
    <cellStyle name="Normal 6 3 3 5 3 2" xfId="33237" xr:uid="{00000000-0005-0000-0000-000032820000}"/>
    <cellStyle name="Normal 6 3 3 5 4" xfId="33238" xr:uid="{00000000-0005-0000-0000-000033820000}"/>
    <cellStyle name="Normal 6 3 3 5 5" xfId="33239" xr:uid="{00000000-0005-0000-0000-000034820000}"/>
    <cellStyle name="Normal 6 3 3 6" xfId="33240" xr:uid="{00000000-0005-0000-0000-000035820000}"/>
    <cellStyle name="Normal 6 3 3 6 2" xfId="33241" xr:uid="{00000000-0005-0000-0000-000036820000}"/>
    <cellStyle name="Normal 6 3 3 7" xfId="33242" xr:uid="{00000000-0005-0000-0000-000037820000}"/>
    <cellStyle name="Normal 6 3 3 7 2" xfId="33243" xr:uid="{00000000-0005-0000-0000-000038820000}"/>
    <cellStyle name="Normal 6 3 3 8" xfId="33244" xr:uid="{00000000-0005-0000-0000-000039820000}"/>
    <cellStyle name="Normal 6 3 3 8 2" xfId="33245" xr:uid="{00000000-0005-0000-0000-00003A820000}"/>
    <cellStyle name="Normal 6 3 3 9" xfId="33246" xr:uid="{00000000-0005-0000-0000-00003B820000}"/>
    <cellStyle name="Normal 6 3 4" xfId="33247" xr:uid="{00000000-0005-0000-0000-00003C820000}"/>
    <cellStyle name="Normal 6 3 4 10" xfId="33248" xr:uid="{00000000-0005-0000-0000-00003D820000}"/>
    <cellStyle name="Normal 6 3 4 11" xfId="33249" xr:uid="{00000000-0005-0000-0000-00003E820000}"/>
    <cellStyle name="Normal 6 3 4 2" xfId="33250" xr:uid="{00000000-0005-0000-0000-00003F820000}"/>
    <cellStyle name="Normal 6 3 4 2 2" xfId="33251" xr:uid="{00000000-0005-0000-0000-000040820000}"/>
    <cellStyle name="Normal 6 3 4 2 2 2" xfId="33252" xr:uid="{00000000-0005-0000-0000-000041820000}"/>
    <cellStyle name="Normal 6 3 4 2 3" xfId="33253" xr:uid="{00000000-0005-0000-0000-000042820000}"/>
    <cellStyle name="Normal 6 3 4 2 3 2" xfId="33254" xr:uid="{00000000-0005-0000-0000-000043820000}"/>
    <cellStyle name="Normal 6 3 4 2 4" xfId="33255" xr:uid="{00000000-0005-0000-0000-000044820000}"/>
    <cellStyle name="Normal 6 3 4 2 4 2" xfId="33256" xr:uid="{00000000-0005-0000-0000-000045820000}"/>
    <cellStyle name="Normal 6 3 4 2 5" xfId="33257" xr:uid="{00000000-0005-0000-0000-000046820000}"/>
    <cellStyle name="Normal 6 3 4 2 6" xfId="33258" xr:uid="{00000000-0005-0000-0000-000047820000}"/>
    <cellStyle name="Normal 6 3 4 3" xfId="33259" xr:uid="{00000000-0005-0000-0000-000048820000}"/>
    <cellStyle name="Normal 6 3 4 3 2" xfId="33260" xr:uid="{00000000-0005-0000-0000-000049820000}"/>
    <cellStyle name="Normal 6 3 4 3 2 2" xfId="33261" xr:uid="{00000000-0005-0000-0000-00004A820000}"/>
    <cellStyle name="Normal 6 3 4 3 3" xfId="33262" xr:uid="{00000000-0005-0000-0000-00004B820000}"/>
    <cellStyle name="Normal 6 3 4 3 3 2" xfId="33263" xr:uid="{00000000-0005-0000-0000-00004C820000}"/>
    <cellStyle name="Normal 6 3 4 3 4" xfId="33264" xr:uid="{00000000-0005-0000-0000-00004D820000}"/>
    <cellStyle name="Normal 6 3 4 3 4 2" xfId="33265" xr:uid="{00000000-0005-0000-0000-00004E820000}"/>
    <cellStyle name="Normal 6 3 4 3 5" xfId="33266" xr:uid="{00000000-0005-0000-0000-00004F820000}"/>
    <cellStyle name="Normal 6 3 4 3 6" xfId="33267" xr:uid="{00000000-0005-0000-0000-000050820000}"/>
    <cellStyle name="Normal 6 3 4 4" xfId="33268" xr:uid="{00000000-0005-0000-0000-000051820000}"/>
    <cellStyle name="Normal 6 3 4 4 2" xfId="33269" xr:uid="{00000000-0005-0000-0000-000052820000}"/>
    <cellStyle name="Normal 6 3 4 4 2 2" xfId="33270" xr:uid="{00000000-0005-0000-0000-000053820000}"/>
    <cellStyle name="Normal 6 3 4 4 3" xfId="33271" xr:uid="{00000000-0005-0000-0000-000054820000}"/>
    <cellStyle name="Normal 6 3 4 4 3 2" xfId="33272" xr:uid="{00000000-0005-0000-0000-000055820000}"/>
    <cellStyle name="Normal 6 3 4 4 4" xfId="33273" xr:uid="{00000000-0005-0000-0000-000056820000}"/>
    <cellStyle name="Normal 6 3 4 4 4 2" xfId="33274" xr:uid="{00000000-0005-0000-0000-000057820000}"/>
    <cellStyle name="Normal 6 3 4 4 5" xfId="33275" xr:uid="{00000000-0005-0000-0000-000058820000}"/>
    <cellStyle name="Normal 6 3 4 4 6" xfId="33276" xr:uid="{00000000-0005-0000-0000-000059820000}"/>
    <cellStyle name="Normal 6 3 4 5" xfId="33277" xr:uid="{00000000-0005-0000-0000-00005A820000}"/>
    <cellStyle name="Normal 6 3 4 5 2" xfId="33278" xr:uid="{00000000-0005-0000-0000-00005B820000}"/>
    <cellStyle name="Normal 6 3 4 5 2 2" xfId="33279" xr:uid="{00000000-0005-0000-0000-00005C820000}"/>
    <cellStyle name="Normal 6 3 4 5 3" xfId="33280" xr:uid="{00000000-0005-0000-0000-00005D820000}"/>
    <cellStyle name="Normal 6 3 4 5 3 2" xfId="33281" xr:uid="{00000000-0005-0000-0000-00005E820000}"/>
    <cellStyle name="Normal 6 3 4 5 4" xfId="33282" xr:uid="{00000000-0005-0000-0000-00005F820000}"/>
    <cellStyle name="Normal 6 3 4 5 5" xfId="33283" xr:uid="{00000000-0005-0000-0000-000060820000}"/>
    <cellStyle name="Normal 6 3 4 6" xfId="33284" xr:uid="{00000000-0005-0000-0000-000061820000}"/>
    <cellStyle name="Normal 6 3 4 6 2" xfId="33285" xr:uid="{00000000-0005-0000-0000-000062820000}"/>
    <cellStyle name="Normal 6 3 4 7" xfId="33286" xr:uid="{00000000-0005-0000-0000-000063820000}"/>
    <cellStyle name="Normal 6 3 4 7 2" xfId="33287" xr:uid="{00000000-0005-0000-0000-000064820000}"/>
    <cellStyle name="Normal 6 3 4 8" xfId="33288" xr:uid="{00000000-0005-0000-0000-000065820000}"/>
    <cellStyle name="Normal 6 3 4 8 2" xfId="33289" xr:uid="{00000000-0005-0000-0000-000066820000}"/>
    <cellStyle name="Normal 6 3 4 9" xfId="33290" xr:uid="{00000000-0005-0000-0000-000067820000}"/>
    <cellStyle name="Normal 6 3 5" xfId="33291" xr:uid="{00000000-0005-0000-0000-000068820000}"/>
    <cellStyle name="Normal 6 3 5 2" xfId="33292" xr:uid="{00000000-0005-0000-0000-000069820000}"/>
    <cellStyle name="Normal 6 3 5 2 2" xfId="33293" xr:uid="{00000000-0005-0000-0000-00006A820000}"/>
    <cellStyle name="Normal 6 3 5 3" xfId="33294" xr:uid="{00000000-0005-0000-0000-00006B820000}"/>
    <cellStyle name="Normal 6 3 5 3 2" xfId="33295" xr:uid="{00000000-0005-0000-0000-00006C820000}"/>
    <cellStyle name="Normal 6 3 5 4" xfId="33296" xr:uid="{00000000-0005-0000-0000-00006D820000}"/>
    <cellStyle name="Normal 6 3 5 4 2" xfId="33297" xr:uid="{00000000-0005-0000-0000-00006E820000}"/>
    <cellStyle name="Normal 6 3 5 5" xfId="33298" xr:uid="{00000000-0005-0000-0000-00006F820000}"/>
    <cellStyle name="Normal 6 3 5 6" xfId="33299" xr:uid="{00000000-0005-0000-0000-000070820000}"/>
    <cellStyle name="Normal 6 3 5 7" xfId="33300" xr:uid="{00000000-0005-0000-0000-000071820000}"/>
    <cellStyle name="Normal 6 3 6" xfId="33301" xr:uid="{00000000-0005-0000-0000-000072820000}"/>
    <cellStyle name="Normal 6 3 6 2" xfId="33302" xr:uid="{00000000-0005-0000-0000-000073820000}"/>
    <cellStyle name="Normal 6 3 6 2 2" xfId="33303" xr:uid="{00000000-0005-0000-0000-000074820000}"/>
    <cellStyle name="Normal 6 3 6 3" xfId="33304" xr:uid="{00000000-0005-0000-0000-000075820000}"/>
    <cellStyle name="Normal 6 3 6 3 2" xfId="33305" xr:uid="{00000000-0005-0000-0000-000076820000}"/>
    <cellStyle name="Normal 6 3 6 4" xfId="33306" xr:uid="{00000000-0005-0000-0000-000077820000}"/>
    <cellStyle name="Normal 6 3 6 4 2" xfId="33307" xr:uid="{00000000-0005-0000-0000-000078820000}"/>
    <cellStyle name="Normal 6 3 6 5" xfId="33308" xr:uid="{00000000-0005-0000-0000-000079820000}"/>
    <cellStyle name="Normal 6 3 6 6" xfId="33309" xr:uid="{00000000-0005-0000-0000-00007A820000}"/>
    <cellStyle name="Normal 6 3 7" xfId="33310" xr:uid="{00000000-0005-0000-0000-00007B820000}"/>
    <cellStyle name="Normal 6 3 7 2" xfId="33311" xr:uid="{00000000-0005-0000-0000-00007C820000}"/>
    <cellStyle name="Normal 6 3 7 2 2" xfId="33312" xr:uid="{00000000-0005-0000-0000-00007D820000}"/>
    <cellStyle name="Normal 6 3 7 3" xfId="33313" xr:uid="{00000000-0005-0000-0000-00007E820000}"/>
    <cellStyle name="Normal 6 3 7 3 2" xfId="33314" xr:uid="{00000000-0005-0000-0000-00007F820000}"/>
    <cellStyle name="Normal 6 3 7 4" xfId="33315" xr:uid="{00000000-0005-0000-0000-000080820000}"/>
    <cellStyle name="Normal 6 3 7 4 2" xfId="33316" xr:uid="{00000000-0005-0000-0000-000081820000}"/>
    <cellStyle name="Normal 6 3 7 5" xfId="33317" xr:uid="{00000000-0005-0000-0000-000082820000}"/>
    <cellStyle name="Normal 6 3 7 6" xfId="33318" xr:uid="{00000000-0005-0000-0000-000083820000}"/>
    <cellStyle name="Normal 6 3 8" xfId="33319" xr:uid="{00000000-0005-0000-0000-000084820000}"/>
    <cellStyle name="Normal 6 3 8 2" xfId="33320" xr:uid="{00000000-0005-0000-0000-000085820000}"/>
    <cellStyle name="Normal 6 3 8 2 2" xfId="33321" xr:uid="{00000000-0005-0000-0000-000086820000}"/>
    <cellStyle name="Normal 6 3 8 3" xfId="33322" xr:uid="{00000000-0005-0000-0000-000087820000}"/>
    <cellStyle name="Normal 6 3 8 3 2" xfId="33323" xr:uid="{00000000-0005-0000-0000-000088820000}"/>
    <cellStyle name="Normal 6 3 8 4" xfId="33324" xr:uid="{00000000-0005-0000-0000-000089820000}"/>
    <cellStyle name="Normal 6 3 8 5" xfId="33325" xr:uid="{00000000-0005-0000-0000-00008A820000}"/>
    <cellStyle name="Normal 6 3 9" xfId="33326" xr:uid="{00000000-0005-0000-0000-00008B820000}"/>
    <cellStyle name="Normal 6 3 9 2" xfId="33327" xr:uid="{00000000-0005-0000-0000-00008C820000}"/>
    <cellStyle name="Normal 6 4" xfId="33328" xr:uid="{00000000-0005-0000-0000-00008D820000}"/>
    <cellStyle name="Normal 6 4 10" xfId="33329" xr:uid="{00000000-0005-0000-0000-00008E820000}"/>
    <cellStyle name="Normal 6 4 10 2" xfId="33330" xr:uid="{00000000-0005-0000-0000-00008F820000}"/>
    <cellStyle name="Normal 6 4 11" xfId="33331" xr:uid="{00000000-0005-0000-0000-000090820000}"/>
    <cellStyle name="Normal 6 4 12" xfId="33332" xr:uid="{00000000-0005-0000-0000-000091820000}"/>
    <cellStyle name="Normal 6 4 13" xfId="33333" xr:uid="{00000000-0005-0000-0000-000092820000}"/>
    <cellStyle name="Normal 6 4 2" xfId="33334" xr:uid="{00000000-0005-0000-0000-000093820000}"/>
    <cellStyle name="Normal 6 4 2 10" xfId="33335" xr:uid="{00000000-0005-0000-0000-000094820000}"/>
    <cellStyle name="Normal 6 4 2 11" xfId="33336" xr:uid="{00000000-0005-0000-0000-000095820000}"/>
    <cellStyle name="Normal 6 4 2 2" xfId="33337" xr:uid="{00000000-0005-0000-0000-000096820000}"/>
    <cellStyle name="Normal 6 4 2 2 2" xfId="33338" xr:uid="{00000000-0005-0000-0000-000097820000}"/>
    <cellStyle name="Normal 6 4 2 2 2 2" xfId="33339" xr:uid="{00000000-0005-0000-0000-000098820000}"/>
    <cellStyle name="Normal 6 4 2 2 2 2 2" xfId="33340" xr:uid="{00000000-0005-0000-0000-000099820000}"/>
    <cellStyle name="Normal 6 4 2 2 2 3" xfId="33341" xr:uid="{00000000-0005-0000-0000-00009A820000}"/>
    <cellStyle name="Normal 6 4 2 2 3" xfId="33342" xr:uid="{00000000-0005-0000-0000-00009B820000}"/>
    <cellStyle name="Normal 6 4 2 2 3 2" xfId="33343" xr:uid="{00000000-0005-0000-0000-00009C820000}"/>
    <cellStyle name="Normal 6 4 2 2 4" xfId="33344" xr:uid="{00000000-0005-0000-0000-00009D820000}"/>
    <cellStyle name="Normal 6 4 2 2 4 2" xfId="33345" xr:uid="{00000000-0005-0000-0000-00009E820000}"/>
    <cellStyle name="Normal 6 4 2 2 5" xfId="33346" xr:uid="{00000000-0005-0000-0000-00009F820000}"/>
    <cellStyle name="Normal 6 4 2 2 6" xfId="33347" xr:uid="{00000000-0005-0000-0000-0000A0820000}"/>
    <cellStyle name="Normal 6 4 2 2 7" xfId="33348" xr:uid="{00000000-0005-0000-0000-0000A1820000}"/>
    <cellStyle name="Normal 6 4 2 3" xfId="33349" xr:uid="{00000000-0005-0000-0000-0000A2820000}"/>
    <cellStyle name="Normal 6 4 2 3 2" xfId="33350" xr:uid="{00000000-0005-0000-0000-0000A3820000}"/>
    <cellStyle name="Normal 6 4 2 3 2 2" xfId="33351" xr:uid="{00000000-0005-0000-0000-0000A4820000}"/>
    <cellStyle name="Normal 6 4 2 3 3" xfId="33352" xr:uid="{00000000-0005-0000-0000-0000A5820000}"/>
    <cellStyle name="Normal 6 4 2 3 3 2" xfId="33353" xr:uid="{00000000-0005-0000-0000-0000A6820000}"/>
    <cellStyle name="Normal 6 4 2 3 4" xfId="33354" xr:uid="{00000000-0005-0000-0000-0000A7820000}"/>
    <cellStyle name="Normal 6 4 2 3 4 2" xfId="33355" xr:uid="{00000000-0005-0000-0000-0000A8820000}"/>
    <cellStyle name="Normal 6 4 2 3 5" xfId="33356" xr:uid="{00000000-0005-0000-0000-0000A9820000}"/>
    <cellStyle name="Normal 6 4 2 3 6" xfId="33357" xr:uid="{00000000-0005-0000-0000-0000AA820000}"/>
    <cellStyle name="Normal 6 4 2 3 7" xfId="33358" xr:uid="{00000000-0005-0000-0000-0000AB820000}"/>
    <cellStyle name="Normal 6 4 2 4" xfId="33359" xr:uid="{00000000-0005-0000-0000-0000AC820000}"/>
    <cellStyle name="Normal 6 4 2 4 2" xfId="33360" xr:uid="{00000000-0005-0000-0000-0000AD820000}"/>
    <cellStyle name="Normal 6 4 2 4 2 2" xfId="33361" xr:uid="{00000000-0005-0000-0000-0000AE820000}"/>
    <cellStyle name="Normal 6 4 2 4 3" xfId="33362" xr:uid="{00000000-0005-0000-0000-0000AF820000}"/>
    <cellStyle name="Normal 6 4 2 4 3 2" xfId="33363" xr:uid="{00000000-0005-0000-0000-0000B0820000}"/>
    <cellStyle name="Normal 6 4 2 4 4" xfId="33364" xr:uid="{00000000-0005-0000-0000-0000B1820000}"/>
    <cellStyle name="Normal 6 4 2 4 4 2" xfId="33365" xr:uid="{00000000-0005-0000-0000-0000B2820000}"/>
    <cellStyle name="Normal 6 4 2 4 5" xfId="33366" xr:uid="{00000000-0005-0000-0000-0000B3820000}"/>
    <cellStyle name="Normal 6 4 2 4 6" xfId="33367" xr:uid="{00000000-0005-0000-0000-0000B4820000}"/>
    <cellStyle name="Normal 6 4 2 5" xfId="33368" xr:uid="{00000000-0005-0000-0000-0000B5820000}"/>
    <cellStyle name="Normal 6 4 2 5 2" xfId="33369" xr:uid="{00000000-0005-0000-0000-0000B6820000}"/>
    <cellStyle name="Normal 6 4 2 5 2 2" xfId="33370" xr:uid="{00000000-0005-0000-0000-0000B7820000}"/>
    <cellStyle name="Normal 6 4 2 5 3" xfId="33371" xr:uid="{00000000-0005-0000-0000-0000B8820000}"/>
    <cellStyle name="Normal 6 4 2 5 3 2" xfId="33372" xr:uid="{00000000-0005-0000-0000-0000B9820000}"/>
    <cellStyle name="Normal 6 4 2 5 4" xfId="33373" xr:uid="{00000000-0005-0000-0000-0000BA820000}"/>
    <cellStyle name="Normal 6 4 2 5 5" xfId="33374" xr:uid="{00000000-0005-0000-0000-0000BB820000}"/>
    <cellStyle name="Normal 6 4 2 6" xfId="33375" xr:uid="{00000000-0005-0000-0000-0000BC820000}"/>
    <cellStyle name="Normal 6 4 2 6 2" xfId="33376" xr:uid="{00000000-0005-0000-0000-0000BD820000}"/>
    <cellStyle name="Normal 6 4 2 7" xfId="33377" xr:uid="{00000000-0005-0000-0000-0000BE820000}"/>
    <cellStyle name="Normal 6 4 2 7 2" xfId="33378" xr:uid="{00000000-0005-0000-0000-0000BF820000}"/>
    <cellStyle name="Normal 6 4 2 8" xfId="33379" xr:uid="{00000000-0005-0000-0000-0000C0820000}"/>
    <cellStyle name="Normal 6 4 2 8 2" xfId="33380" xr:uid="{00000000-0005-0000-0000-0000C1820000}"/>
    <cellStyle name="Normal 6 4 2 9" xfId="33381" xr:uid="{00000000-0005-0000-0000-0000C2820000}"/>
    <cellStyle name="Normal 6 4 3" xfId="33382" xr:uid="{00000000-0005-0000-0000-0000C3820000}"/>
    <cellStyle name="Normal 6 4 3 10" xfId="33383" xr:uid="{00000000-0005-0000-0000-0000C4820000}"/>
    <cellStyle name="Normal 6 4 3 11" xfId="33384" xr:uid="{00000000-0005-0000-0000-0000C5820000}"/>
    <cellStyle name="Normal 6 4 3 2" xfId="33385" xr:uid="{00000000-0005-0000-0000-0000C6820000}"/>
    <cellStyle name="Normal 6 4 3 2 2" xfId="33386" xr:uid="{00000000-0005-0000-0000-0000C7820000}"/>
    <cellStyle name="Normal 6 4 3 2 2 2" xfId="33387" xr:uid="{00000000-0005-0000-0000-0000C8820000}"/>
    <cellStyle name="Normal 6 4 3 2 2 2 2" xfId="33388" xr:uid="{00000000-0005-0000-0000-0000C9820000}"/>
    <cellStyle name="Normal 6 4 3 2 2 3" xfId="33389" xr:uid="{00000000-0005-0000-0000-0000CA820000}"/>
    <cellStyle name="Normal 6 4 3 2 3" xfId="33390" xr:uid="{00000000-0005-0000-0000-0000CB820000}"/>
    <cellStyle name="Normal 6 4 3 2 3 2" xfId="33391" xr:uid="{00000000-0005-0000-0000-0000CC820000}"/>
    <cellStyle name="Normal 6 4 3 2 4" xfId="33392" xr:uid="{00000000-0005-0000-0000-0000CD820000}"/>
    <cellStyle name="Normal 6 4 3 2 4 2" xfId="33393" xr:uid="{00000000-0005-0000-0000-0000CE820000}"/>
    <cellStyle name="Normal 6 4 3 2 5" xfId="33394" xr:uid="{00000000-0005-0000-0000-0000CF820000}"/>
    <cellStyle name="Normal 6 4 3 2 6" xfId="33395" xr:uid="{00000000-0005-0000-0000-0000D0820000}"/>
    <cellStyle name="Normal 6 4 3 3" xfId="33396" xr:uid="{00000000-0005-0000-0000-0000D1820000}"/>
    <cellStyle name="Normal 6 4 3 3 2" xfId="33397" xr:uid="{00000000-0005-0000-0000-0000D2820000}"/>
    <cellStyle name="Normal 6 4 3 3 2 2" xfId="33398" xr:uid="{00000000-0005-0000-0000-0000D3820000}"/>
    <cellStyle name="Normal 6 4 3 3 3" xfId="33399" xr:uid="{00000000-0005-0000-0000-0000D4820000}"/>
    <cellStyle name="Normal 6 4 3 3 3 2" xfId="33400" xr:uid="{00000000-0005-0000-0000-0000D5820000}"/>
    <cellStyle name="Normal 6 4 3 3 4" xfId="33401" xr:uid="{00000000-0005-0000-0000-0000D6820000}"/>
    <cellStyle name="Normal 6 4 3 3 4 2" xfId="33402" xr:uid="{00000000-0005-0000-0000-0000D7820000}"/>
    <cellStyle name="Normal 6 4 3 3 5" xfId="33403" xr:uid="{00000000-0005-0000-0000-0000D8820000}"/>
    <cellStyle name="Normal 6 4 3 3 6" xfId="33404" xr:uid="{00000000-0005-0000-0000-0000D9820000}"/>
    <cellStyle name="Normal 6 4 3 4" xfId="33405" xr:uid="{00000000-0005-0000-0000-0000DA820000}"/>
    <cellStyle name="Normal 6 4 3 4 2" xfId="33406" xr:uid="{00000000-0005-0000-0000-0000DB820000}"/>
    <cellStyle name="Normal 6 4 3 4 2 2" xfId="33407" xr:uid="{00000000-0005-0000-0000-0000DC820000}"/>
    <cellStyle name="Normal 6 4 3 4 3" xfId="33408" xr:uid="{00000000-0005-0000-0000-0000DD820000}"/>
    <cellStyle name="Normal 6 4 3 4 3 2" xfId="33409" xr:uid="{00000000-0005-0000-0000-0000DE820000}"/>
    <cellStyle name="Normal 6 4 3 4 4" xfId="33410" xr:uid="{00000000-0005-0000-0000-0000DF820000}"/>
    <cellStyle name="Normal 6 4 3 4 4 2" xfId="33411" xr:uid="{00000000-0005-0000-0000-0000E0820000}"/>
    <cellStyle name="Normal 6 4 3 4 5" xfId="33412" xr:uid="{00000000-0005-0000-0000-0000E1820000}"/>
    <cellStyle name="Normal 6 4 3 4 6" xfId="33413" xr:uid="{00000000-0005-0000-0000-0000E2820000}"/>
    <cellStyle name="Normal 6 4 3 5" xfId="33414" xr:uid="{00000000-0005-0000-0000-0000E3820000}"/>
    <cellStyle name="Normal 6 4 3 5 2" xfId="33415" xr:uid="{00000000-0005-0000-0000-0000E4820000}"/>
    <cellStyle name="Normal 6 4 3 5 2 2" xfId="33416" xr:uid="{00000000-0005-0000-0000-0000E5820000}"/>
    <cellStyle name="Normal 6 4 3 5 3" xfId="33417" xr:uid="{00000000-0005-0000-0000-0000E6820000}"/>
    <cellStyle name="Normal 6 4 3 5 3 2" xfId="33418" xr:uid="{00000000-0005-0000-0000-0000E7820000}"/>
    <cellStyle name="Normal 6 4 3 5 4" xfId="33419" xr:uid="{00000000-0005-0000-0000-0000E8820000}"/>
    <cellStyle name="Normal 6 4 3 5 5" xfId="33420" xr:uid="{00000000-0005-0000-0000-0000E9820000}"/>
    <cellStyle name="Normal 6 4 3 6" xfId="33421" xr:uid="{00000000-0005-0000-0000-0000EA820000}"/>
    <cellStyle name="Normal 6 4 3 6 2" xfId="33422" xr:uid="{00000000-0005-0000-0000-0000EB820000}"/>
    <cellStyle name="Normal 6 4 3 7" xfId="33423" xr:uid="{00000000-0005-0000-0000-0000EC820000}"/>
    <cellStyle name="Normal 6 4 3 7 2" xfId="33424" xr:uid="{00000000-0005-0000-0000-0000ED820000}"/>
    <cellStyle name="Normal 6 4 3 8" xfId="33425" xr:uid="{00000000-0005-0000-0000-0000EE820000}"/>
    <cellStyle name="Normal 6 4 3 8 2" xfId="33426" xr:uid="{00000000-0005-0000-0000-0000EF820000}"/>
    <cellStyle name="Normal 6 4 3 9" xfId="33427" xr:uid="{00000000-0005-0000-0000-0000F0820000}"/>
    <cellStyle name="Normal 6 4 4" xfId="33428" xr:uid="{00000000-0005-0000-0000-0000F1820000}"/>
    <cellStyle name="Normal 6 4 4 2" xfId="33429" xr:uid="{00000000-0005-0000-0000-0000F2820000}"/>
    <cellStyle name="Normal 6 4 4 2 2" xfId="33430" xr:uid="{00000000-0005-0000-0000-0000F3820000}"/>
    <cellStyle name="Normal 6 4 4 2 2 2" xfId="33431" xr:uid="{00000000-0005-0000-0000-0000F4820000}"/>
    <cellStyle name="Normal 6 4 4 2 3" xfId="33432" xr:uid="{00000000-0005-0000-0000-0000F5820000}"/>
    <cellStyle name="Normal 6 4 4 3" xfId="33433" xr:uid="{00000000-0005-0000-0000-0000F6820000}"/>
    <cellStyle name="Normal 6 4 4 3 2" xfId="33434" xr:uid="{00000000-0005-0000-0000-0000F7820000}"/>
    <cellStyle name="Normal 6 4 4 4" xfId="33435" xr:uid="{00000000-0005-0000-0000-0000F8820000}"/>
    <cellStyle name="Normal 6 4 4 4 2" xfId="33436" xr:uid="{00000000-0005-0000-0000-0000F9820000}"/>
    <cellStyle name="Normal 6 4 4 5" xfId="33437" xr:uid="{00000000-0005-0000-0000-0000FA820000}"/>
    <cellStyle name="Normal 6 4 4 6" xfId="33438" xr:uid="{00000000-0005-0000-0000-0000FB820000}"/>
    <cellStyle name="Normal 6 4 5" xfId="33439" xr:uid="{00000000-0005-0000-0000-0000FC820000}"/>
    <cellStyle name="Normal 6 4 5 2" xfId="33440" xr:uid="{00000000-0005-0000-0000-0000FD820000}"/>
    <cellStyle name="Normal 6 4 5 2 2" xfId="33441" xr:uid="{00000000-0005-0000-0000-0000FE820000}"/>
    <cellStyle name="Normal 6 4 5 3" xfId="33442" xr:uid="{00000000-0005-0000-0000-0000FF820000}"/>
    <cellStyle name="Normal 6 4 5 3 2" xfId="33443" xr:uid="{00000000-0005-0000-0000-000000830000}"/>
    <cellStyle name="Normal 6 4 5 4" xfId="33444" xr:uid="{00000000-0005-0000-0000-000001830000}"/>
    <cellStyle name="Normal 6 4 5 4 2" xfId="33445" xr:uid="{00000000-0005-0000-0000-000002830000}"/>
    <cellStyle name="Normal 6 4 5 5" xfId="33446" xr:uid="{00000000-0005-0000-0000-000003830000}"/>
    <cellStyle name="Normal 6 4 5 6" xfId="33447" xr:uid="{00000000-0005-0000-0000-000004830000}"/>
    <cellStyle name="Normal 6 4 6" xfId="33448" xr:uid="{00000000-0005-0000-0000-000005830000}"/>
    <cellStyle name="Normal 6 4 6 2" xfId="33449" xr:uid="{00000000-0005-0000-0000-000006830000}"/>
    <cellStyle name="Normal 6 4 6 2 2" xfId="33450" xr:uid="{00000000-0005-0000-0000-000007830000}"/>
    <cellStyle name="Normal 6 4 6 3" xfId="33451" xr:uid="{00000000-0005-0000-0000-000008830000}"/>
    <cellStyle name="Normal 6 4 6 3 2" xfId="33452" xr:uid="{00000000-0005-0000-0000-000009830000}"/>
    <cellStyle name="Normal 6 4 6 4" xfId="33453" xr:uid="{00000000-0005-0000-0000-00000A830000}"/>
    <cellStyle name="Normal 6 4 6 4 2" xfId="33454" xr:uid="{00000000-0005-0000-0000-00000B830000}"/>
    <cellStyle name="Normal 6 4 6 5" xfId="33455" xr:uid="{00000000-0005-0000-0000-00000C830000}"/>
    <cellStyle name="Normal 6 4 6 6" xfId="33456" xr:uid="{00000000-0005-0000-0000-00000D830000}"/>
    <cellStyle name="Normal 6 4 7" xfId="33457" xr:uid="{00000000-0005-0000-0000-00000E830000}"/>
    <cellStyle name="Normal 6 4 7 2" xfId="33458" xr:uid="{00000000-0005-0000-0000-00000F830000}"/>
    <cellStyle name="Normal 6 4 7 2 2" xfId="33459" xr:uid="{00000000-0005-0000-0000-000010830000}"/>
    <cellStyle name="Normal 6 4 7 3" xfId="33460" xr:uid="{00000000-0005-0000-0000-000011830000}"/>
    <cellStyle name="Normal 6 4 7 3 2" xfId="33461" xr:uid="{00000000-0005-0000-0000-000012830000}"/>
    <cellStyle name="Normal 6 4 7 4" xfId="33462" xr:uid="{00000000-0005-0000-0000-000013830000}"/>
    <cellStyle name="Normal 6 4 7 5" xfId="33463" xr:uid="{00000000-0005-0000-0000-000014830000}"/>
    <cellStyle name="Normal 6 4 8" xfId="33464" xr:uid="{00000000-0005-0000-0000-000015830000}"/>
    <cellStyle name="Normal 6 4 8 2" xfId="33465" xr:uid="{00000000-0005-0000-0000-000016830000}"/>
    <cellStyle name="Normal 6 4 9" xfId="33466" xr:uid="{00000000-0005-0000-0000-000017830000}"/>
    <cellStyle name="Normal 6 4 9 2" xfId="33467" xr:uid="{00000000-0005-0000-0000-000018830000}"/>
    <cellStyle name="Normal 6 5" xfId="33468" xr:uid="{00000000-0005-0000-0000-000019830000}"/>
    <cellStyle name="Normal 6 5 10" xfId="33469" xr:uid="{00000000-0005-0000-0000-00001A830000}"/>
    <cellStyle name="Normal 6 5 11" xfId="33470" xr:uid="{00000000-0005-0000-0000-00001B830000}"/>
    <cellStyle name="Normal 6 5 12" xfId="33471" xr:uid="{00000000-0005-0000-0000-00001C830000}"/>
    <cellStyle name="Normal 6 5 2" xfId="33472" xr:uid="{00000000-0005-0000-0000-00001D830000}"/>
    <cellStyle name="Normal 6 5 2 2" xfId="33473" xr:uid="{00000000-0005-0000-0000-00001E830000}"/>
    <cellStyle name="Normal 6 5 2 2 2" xfId="33474" xr:uid="{00000000-0005-0000-0000-00001F830000}"/>
    <cellStyle name="Normal 6 5 2 2 2 2" xfId="33475" xr:uid="{00000000-0005-0000-0000-000020830000}"/>
    <cellStyle name="Normal 6 5 2 2 2 2 2" xfId="33476" xr:uid="{00000000-0005-0000-0000-000021830000}"/>
    <cellStyle name="Normal 6 5 2 2 2 3" xfId="33477" xr:uid="{00000000-0005-0000-0000-000022830000}"/>
    <cellStyle name="Normal 6 5 2 2 3" xfId="33478" xr:uid="{00000000-0005-0000-0000-000023830000}"/>
    <cellStyle name="Normal 6 5 2 2 3 2" xfId="33479" xr:uid="{00000000-0005-0000-0000-000024830000}"/>
    <cellStyle name="Normal 6 5 2 2 4" xfId="33480" xr:uid="{00000000-0005-0000-0000-000025830000}"/>
    <cellStyle name="Normal 6 5 2 3" xfId="33481" xr:uid="{00000000-0005-0000-0000-000026830000}"/>
    <cellStyle name="Normal 6 5 2 3 2" xfId="33482" xr:uid="{00000000-0005-0000-0000-000027830000}"/>
    <cellStyle name="Normal 6 5 2 3 2 2" xfId="33483" xr:uid="{00000000-0005-0000-0000-000028830000}"/>
    <cellStyle name="Normal 6 5 2 3 3" xfId="33484" xr:uid="{00000000-0005-0000-0000-000029830000}"/>
    <cellStyle name="Normal 6 5 2 4" xfId="33485" xr:uid="{00000000-0005-0000-0000-00002A830000}"/>
    <cellStyle name="Normal 6 5 2 4 2" xfId="33486" xr:uid="{00000000-0005-0000-0000-00002B830000}"/>
    <cellStyle name="Normal 6 5 2 5" xfId="33487" xr:uid="{00000000-0005-0000-0000-00002C830000}"/>
    <cellStyle name="Normal 6 5 2 6" xfId="33488" xr:uid="{00000000-0005-0000-0000-00002D830000}"/>
    <cellStyle name="Normal 6 5 2 7" xfId="33489" xr:uid="{00000000-0005-0000-0000-00002E830000}"/>
    <cellStyle name="Normal 6 5 3" xfId="33490" xr:uid="{00000000-0005-0000-0000-00002F830000}"/>
    <cellStyle name="Normal 6 5 3 2" xfId="33491" xr:uid="{00000000-0005-0000-0000-000030830000}"/>
    <cellStyle name="Normal 6 5 3 2 2" xfId="33492" xr:uid="{00000000-0005-0000-0000-000031830000}"/>
    <cellStyle name="Normal 6 5 3 2 2 2" xfId="33493" xr:uid="{00000000-0005-0000-0000-000032830000}"/>
    <cellStyle name="Normal 6 5 3 2 2 2 2" xfId="33494" xr:uid="{00000000-0005-0000-0000-000033830000}"/>
    <cellStyle name="Normal 6 5 3 2 2 3" xfId="33495" xr:uid="{00000000-0005-0000-0000-000034830000}"/>
    <cellStyle name="Normal 6 5 3 2 3" xfId="33496" xr:uid="{00000000-0005-0000-0000-000035830000}"/>
    <cellStyle name="Normal 6 5 3 2 3 2" xfId="33497" xr:uid="{00000000-0005-0000-0000-000036830000}"/>
    <cellStyle name="Normal 6 5 3 2 4" xfId="33498" xr:uid="{00000000-0005-0000-0000-000037830000}"/>
    <cellStyle name="Normal 6 5 3 3" xfId="33499" xr:uid="{00000000-0005-0000-0000-000038830000}"/>
    <cellStyle name="Normal 6 5 3 3 2" xfId="33500" xr:uid="{00000000-0005-0000-0000-000039830000}"/>
    <cellStyle name="Normal 6 5 3 3 2 2" xfId="33501" xr:uid="{00000000-0005-0000-0000-00003A830000}"/>
    <cellStyle name="Normal 6 5 3 3 3" xfId="33502" xr:uid="{00000000-0005-0000-0000-00003B830000}"/>
    <cellStyle name="Normal 6 5 3 4" xfId="33503" xr:uid="{00000000-0005-0000-0000-00003C830000}"/>
    <cellStyle name="Normal 6 5 3 4 2" xfId="33504" xr:uid="{00000000-0005-0000-0000-00003D830000}"/>
    <cellStyle name="Normal 6 5 3 5" xfId="33505" xr:uid="{00000000-0005-0000-0000-00003E830000}"/>
    <cellStyle name="Normal 6 5 3 6" xfId="33506" xr:uid="{00000000-0005-0000-0000-00003F830000}"/>
    <cellStyle name="Normal 6 5 3 7" xfId="33507" xr:uid="{00000000-0005-0000-0000-000040830000}"/>
    <cellStyle name="Normal 6 5 4" xfId="33508" xr:uid="{00000000-0005-0000-0000-000041830000}"/>
    <cellStyle name="Normal 6 5 4 2" xfId="33509" xr:uid="{00000000-0005-0000-0000-000042830000}"/>
    <cellStyle name="Normal 6 5 4 2 2" xfId="33510" xr:uid="{00000000-0005-0000-0000-000043830000}"/>
    <cellStyle name="Normal 6 5 4 2 2 2" xfId="33511" xr:uid="{00000000-0005-0000-0000-000044830000}"/>
    <cellStyle name="Normal 6 5 4 2 3" xfId="33512" xr:uid="{00000000-0005-0000-0000-000045830000}"/>
    <cellStyle name="Normal 6 5 4 3" xfId="33513" xr:uid="{00000000-0005-0000-0000-000046830000}"/>
    <cellStyle name="Normal 6 5 4 3 2" xfId="33514" xr:uid="{00000000-0005-0000-0000-000047830000}"/>
    <cellStyle name="Normal 6 5 4 4" xfId="33515" xr:uid="{00000000-0005-0000-0000-000048830000}"/>
    <cellStyle name="Normal 6 5 4 4 2" xfId="33516" xr:uid="{00000000-0005-0000-0000-000049830000}"/>
    <cellStyle name="Normal 6 5 4 5" xfId="33517" xr:uid="{00000000-0005-0000-0000-00004A830000}"/>
    <cellStyle name="Normal 6 5 4 6" xfId="33518" xr:uid="{00000000-0005-0000-0000-00004B830000}"/>
    <cellStyle name="Normal 6 5 4 7" xfId="33519" xr:uid="{00000000-0005-0000-0000-00004C830000}"/>
    <cellStyle name="Normal 6 5 5" xfId="33520" xr:uid="{00000000-0005-0000-0000-00004D830000}"/>
    <cellStyle name="Normal 6 5 5 2" xfId="33521" xr:uid="{00000000-0005-0000-0000-00004E830000}"/>
    <cellStyle name="Normal 6 5 5 2 2" xfId="33522" xr:uid="{00000000-0005-0000-0000-00004F830000}"/>
    <cellStyle name="Normal 6 5 5 3" xfId="33523" xr:uid="{00000000-0005-0000-0000-000050830000}"/>
    <cellStyle name="Normal 6 5 5 3 2" xfId="33524" xr:uid="{00000000-0005-0000-0000-000051830000}"/>
    <cellStyle name="Normal 6 5 5 4" xfId="33525" xr:uid="{00000000-0005-0000-0000-000052830000}"/>
    <cellStyle name="Normal 6 5 5 4 2" xfId="33526" xr:uid="{00000000-0005-0000-0000-000053830000}"/>
    <cellStyle name="Normal 6 5 5 5" xfId="33527" xr:uid="{00000000-0005-0000-0000-000054830000}"/>
    <cellStyle name="Normal 6 5 5 6" xfId="33528" xr:uid="{00000000-0005-0000-0000-000055830000}"/>
    <cellStyle name="Normal 6 5 6" xfId="33529" xr:uid="{00000000-0005-0000-0000-000056830000}"/>
    <cellStyle name="Normal 6 5 6 2" xfId="33530" xr:uid="{00000000-0005-0000-0000-000057830000}"/>
    <cellStyle name="Normal 6 5 6 2 2" xfId="33531" xr:uid="{00000000-0005-0000-0000-000058830000}"/>
    <cellStyle name="Normal 6 5 6 3" xfId="33532" xr:uid="{00000000-0005-0000-0000-000059830000}"/>
    <cellStyle name="Normal 6 5 6 3 2" xfId="33533" xr:uid="{00000000-0005-0000-0000-00005A830000}"/>
    <cellStyle name="Normal 6 5 6 4" xfId="33534" xr:uid="{00000000-0005-0000-0000-00005B830000}"/>
    <cellStyle name="Normal 6 5 6 5" xfId="33535" xr:uid="{00000000-0005-0000-0000-00005C830000}"/>
    <cellStyle name="Normal 6 5 7" xfId="33536" xr:uid="{00000000-0005-0000-0000-00005D830000}"/>
    <cellStyle name="Normal 6 5 7 2" xfId="33537" xr:uid="{00000000-0005-0000-0000-00005E830000}"/>
    <cellStyle name="Normal 6 5 8" xfId="33538" xr:uid="{00000000-0005-0000-0000-00005F830000}"/>
    <cellStyle name="Normal 6 5 8 2" xfId="33539" xr:uid="{00000000-0005-0000-0000-000060830000}"/>
    <cellStyle name="Normal 6 5 9" xfId="33540" xr:uid="{00000000-0005-0000-0000-000061830000}"/>
    <cellStyle name="Normal 6 5 9 2" xfId="33541" xr:uid="{00000000-0005-0000-0000-000062830000}"/>
    <cellStyle name="Normal 6 6" xfId="33542" xr:uid="{00000000-0005-0000-0000-000063830000}"/>
    <cellStyle name="Normal 6 6 10" xfId="33543" xr:uid="{00000000-0005-0000-0000-000064830000}"/>
    <cellStyle name="Normal 6 6 11" xfId="33544" xr:uid="{00000000-0005-0000-0000-000065830000}"/>
    <cellStyle name="Normal 6 6 2" xfId="33545" xr:uid="{00000000-0005-0000-0000-000066830000}"/>
    <cellStyle name="Normal 6 6 2 2" xfId="33546" xr:uid="{00000000-0005-0000-0000-000067830000}"/>
    <cellStyle name="Normal 6 6 2 2 2" xfId="33547" xr:uid="{00000000-0005-0000-0000-000068830000}"/>
    <cellStyle name="Normal 6 6 2 2 2 2" xfId="33548" xr:uid="{00000000-0005-0000-0000-000069830000}"/>
    <cellStyle name="Normal 6 6 2 2 2 2 2" xfId="33549" xr:uid="{00000000-0005-0000-0000-00006A830000}"/>
    <cellStyle name="Normal 6 6 2 2 2 3" xfId="33550" xr:uid="{00000000-0005-0000-0000-00006B830000}"/>
    <cellStyle name="Normal 6 6 2 2 3" xfId="33551" xr:uid="{00000000-0005-0000-0000-00006C830000}"/>
    <cellStyle name="Normal 6 6 2 2 3 2" xfId="33552" xr:uid="{00000000-0005-0000-0000-00006D830000}"/>
    <cellStyle name="Normal 6 6 2 2 4" xfId="33553" xr:uid="{00000000-0005-0000-0000-00006E830000}"/>
    <cellStyle name="Normal 6 6 2 3" xfId="33554" xr:uid="{00000000-0005-0000-0000-00006F830000}"/>
    <cellStyle name="Normal 6 6 2 3 2" xfId="33555" xr:uid="{00000000-0005-0000-0000-000070830000}"/>
    <cellStyle name="Normal 6 6 2 3 2 2" xfId="33556" xr:uid="{00000000-0005-0000-0000-000071830000}"/>
    <cellStyle name="Normal 6 6 2 3 3" xfId="33557" xr:uid="{00000000-0005-0000-0000-000072830000}"/>
    <cellStyle name="Normal 6 6 2 4" xfId="33558" xr:uid="{00000000-0005-0000-0000-000073830000}"/>
    <cellStyle name="Normal 6 6 2 4 2" xfId="33559" xr:uid="{00000000-0005-0000-0000-000074830000}"/>
    <cellStyle name="Normal 6 6 2 5" xfId="33560" xr:uid="{00000000-0005-0000-0000-000075830000}"/>
    <cellStyle name="Normal 6 6 2 6" xfId="33561" xr:uid="{00000000-0005-0000-0000-000076830000}"/>
    <cellStyle name="Normal 6 6 2 7" xfId="33562" xr:uid="{00000000-0005-0000-0000-000077830000}"/>
    <cellStyle name="Normal 6 6 3" xfId="33563" xr:uid="{00000000-0005-0000-0000-000078830000}"/>
    <cellStyle name="Normal 6 6 3 2" xfId="33564" xr:uid="{00000000-0005-0000-0000-000079830000}"/>
    <cellStyle name="Normal 6 6 3 2 2" xfId="33565" xr:uid="{00000000-0005-0000-0000-00007A830000}"/>
    <cellStyle name="Normal 6 6 3 2 2 2" xfId="33566" xr:uid="{00000000-0005-0000-0000-00007B830000}"/>
    <cellStyle name="Normal 6 6 3 2 2 2 2" xfId="33567" xr:uid="{00000000-0005-0000-0000-00007C830000}"/>
    <cellStyle name="Normal 6 6 3 2 2 3" xfId="33568" xr:uid="{00000000-0005-0000-0000-00007D830000}"/>
    <cellStyle name="Normal 6 6 3 2 3" xfId="33569" xr:uid="{00000000-0005-0000-0000-00007E830000}"/>
    <cellStyle name="Normal 6 6 3 2 3 2" xfId="33570" xr:uid="{00000000-0005-0000-0000-00007F830000}"/>
    <cellStyle name="Normal 6 6 3 2 4" xfId="33571" xr:uid="{00000000-0005-0000-0000-000080830000}"/>
    <cellStyle name="Normal 6 6 3 3" xfId="33572" xr:uid="{00000000-0005-0000-0000-000081830000}"/>
    <cellStyle name="Normal 6 6 3 3 2" xfId="33573" xr:uid="{00000000-0005-0000-0000-000082830000}"/>
    <cellStyle name="Normal 6 6 3 3 2 2" xfId="33574" xr:uid="{00000000-0005-0000-0000-000083830000}"/>
    <cellStyle name="Normal 6 6 3 3 3" xfId="33575" xr:uid="{00000000-0005-0000-0000-000084830000}"/>
    <cellStyle name="Normal 6 6 3 4" xfId="33576" xr:uid="{00000000-0005-0000-0000-000085830000}"/>
    <cellStyle name="Normal 6 6 3 4 2" xfId="33577" xr:uid="{00000000-0005-0000-0000-000086830000}"/>
    <cellStyle name="Normal 6 6 3 5" xfId="33578" xr:uid="{00000000-0005-0000-0000-000087830000}"/>
    <cellStyle name="Normal 6 6 3 6" xfId="33579" xr:uid="{00000000-0005-0000-0000-000088830000}"/>
    <cellStyle name="Normal 6 6 3 7" xfId="33580" xr:uid="{00000000-0005-0000-0000-000089830000}"/>
    <cellStyle name="Normal 6 6 4" xfId="33581" xr:uid="{00000000-0005-0000-0000-00008A830000}"/>
    <cellStyle name="Normal 6 6 4 2" xfId="33582" xr:uid="{00000000-0005-0000-0000-00008B830000}"/>
    <cellStyle name="Normal 6 6 4 2 2" xfId="33583" xr:uid="{00000000-0005-0000-0000-00008C830000}"/>
    <cellStyle name="Normal 6 6 4 2 2 2" xfId="33584" xr:uid="{00000000-0005-0000-0000-00008D830000}"/>
    <cellStyle name="Normal 6 6 4 2 3" xfId="33585" xr:uid="{00000000-0005-0000-0000-00008E830000}"/>
    <cellStyle name="Normal 6 6 4 3" xfId="33586" xr:uid="{00000000-0005-0000-0000-00008F830000}"/>
    <cellStyle name="Normal 6 6 4 3 2" xfId="33587" xr:uid="{00000000-0005-0000-0000-000090830000}"/>
    <cellStyle name="Normal 6 6 4 4" xfId="33588" xr:uid="{00000000-0005-0000-0000-000091830000}"/>
    <cellStyle name="Normal 6 6 4 4 2" xfId="33589" xr:uid="{00000000-0005-0000-0000-000092830000}"/>
    <cellStyle name="Normal 6 6 4 5" xfId="33590" xr:uid="{00000000-0005-0000-0000-000093830000}"/>
    <cellStyle name="Normal 6 6 4 6" xfId="33591" xr:uid="{00000000-0005-0000-0000-000094830000}"/>
    <cellStyle name="Normal 6 6 4 7" xfId="33592" xr:uid="{00000000-0005-0000-0000-000095830000}"/>
    <cellStyle name="Normal 6 6 5" xfId="33593" xr:uid="{00000000-0005-0000-0000-000096830000}"/>
    <cellStyle name="Normal 6 6 5 2" xfId="33594" xr:uid="{00000000-0005-0000-0000-000097830000}"/>
    <cellStyle name="Normal 6 6 5 2 2" xfId="33595" xr:uid="{00000000-0005-0000-0000-000098830000}"/>
    <cellStyle name="Normal 6 6 5 3" xfId="33596" xr:uid="{00000000-0005-0000-0000-000099830000}"/>
    <cellStyle name="Normal 6 6 5 3 2" xfId="33597" xr:uid="{00000000-0005-0000-0000-00009A830000}"/>
    <cellStyle name="Normal 6 6 5 4" xfId="33598" xr:uid="{00000000-0005-0000-0000-00009B830000}"/>
    <cellStyle name="Normal 6 6 5 5" xfId="33599" xr:uid="{00000000-0005-0000-0000-00009C830000}"/>
    <cellStyle name="Normal 6 6 6" xfId="33600" xr:uid="{00000000-0005-0000-0000-00009D830000}"/>
    <cellStyle name="Normal 6 6 6 2" xfId="33601" xr:uid="{00000000-0005-0000-0000-00009E830000}"/>
    <cellStyle name="Normal 6 6 7" xfId="33602" xr:uid="{00000000-0005-0000-0000-00009F830000}"/>
    <cellStyle name="Normal 6 6 7 2" xfId="33603" xr:uid="{00000000-0005-0000-0000-0000A0830000}"/>
    <cellStyle name="Normal 6 6 8" xfId="33604" xr:uid="{00000000-0005-0000-0000-0000A1830000}"/>
    <cellStyle name="Normal 6 6 8 2" xfId="33605" xr:uid="{00000000-0005-0000-0000-0000A2830000}"/>
    <cellStyle name="Normal 6 6 9" xfId="33606" xr:uid="{00000000-0005-0000-0000-0000A3830000}"/>
    <cellStyle name="Normal 6 7" xfId="33607" xr:uid="{00000000-0005-0000-0000-0000A4830000}"/>
    <cellStyle name="Normal 6 7 10" xfId="33608" xr:uid="{00000000-0005-0000-0000-0000A5830000}"/>
    <cellStyle name="Normal 6 7 11" xfId="33609" xr:uid="{00000000-0005-0000-0000-0000A6830000}"/>
    <cellStyle name="Normal 6 7 2" xfId="33610" xr:uid="{00000000-0005-0000-0000-0000A7830000}"/>
    <cellStyle name="Normal 6 7 2 2" xfId="33611" xr:uid="{00000000-0005-0000-0000-0000A8830000}"/>
    <cellStyle name="Normal 6 7 2 2 2" xfId="33612" xr:uid="{00000000-0005-0000-0000-0000A9830000}"/>
    <cellStyle name="Normal 6 7 2 2 2 2" xfId="33613" xr:uid="{00000000-0005-0000-0000-0000AA830000}"/>
    <cellStyle name="Normal 6 7 2 2 2 2 2" xfId="33614" xr:uid="{00000000-0005-0000-0000-0000AB830000}"/>
    <cellStyle name="Normal 6 7 2 2 2 3" xfId="33615" xr:uid="{00000000-0005-0000-0000-0000AC830000}"/>
    <cellStyle name="Normal 6 7 2 2 3" xfId="33616" xr:uid="{00000000-0005-0000-0000-0000AD830000}"/>
    <cellStyle name="Normal 6 7 2 2 3 2" xfId="33617" xr:uid="{00000000-0005-0000-0000-0000AE830000}"/>
    <cellStyle name="Normal 6 7 2 2 4" xfId="33618" xr:uid="{00000000-0005-0000-0000-0000AF830000}"/>
    <cellStyle name="Normal 6 7 2 3" xfId="33619" xr:uid="{00000000-0005-0000-0000-0000B0830000}"/>
    <cellStyle name="Normal 6 7 2 3 2" xfId="33620" xr:uid="{00000000-0005-0000-0000-0000B1830000}"/>
    <cellStyle name="Normal 6 7 2 3 2 2" xfId="33621" xr:uid="{00000000-0005-0000-0000-0000B2830000}"/>
    <cellStyle name="Normal 6 7 2 3 3" xfId="33622" xr:uid="{00000000-0005-0000-0000-0000B3830000}"/>
    <cellStyle name="Normal 6 7 2 4" xfId="33623" xr:uid="{00000000-0005-0000-0000-0000B4830000}"/>
    <cellStyle name="Normal 6 7 2 4 2" xfId="33624" xr:uid="{00000000-0005-0000-0000-0000B5830000}"/>
    <cellStyle name="Normal 6 7 2 5" xfId="33625" xr:uid="{00000000-0005-0000-0000-0000B6830000}"/>
    <cellStyle name="Normal 6 7 2 6" xfId="33626" xr:uid="{00000000-0005-0000-0000-0000B7830000}"/>
    <cellStyle name="Normal 6 7 2 7" xfId="33627" xr:uid="{00000000-0005-0000-0000-0000B8830000}"/>
    <cellStyle name="Normal 6 7 3" xfId="33628" xr:uid="{00000000-0005-0000-0000-0000B9830000}"/>
    <cellStyle name="Normal 6 7 3 2" xfId="33629" xr:uid="{00000000-0005-0000-0000-0000BA830000}"/>
    <cellStyle name="Normal 6 7 3 2 2" xfId="33630" xr:uid="{00000000-0005-0000-0000-0000BB830000}"/>
    <cellStyle name="Normal 6 7 3 2 2 2" xfId="33631" xr:uid="{00000000-0005-0000-0000-0000BC830000}"/>
    <cellStyle name="Normal 6 7 3 2 2 2 2" xfId="33632" xr:uid="{00000000-0005-0000-0000-0000BD830000}"/>
    <cellStyle name="Normal 6 7 3 2 2 3" xfId="33633" xr:uid="{00000000-0005-0000-0000-0000BE830000}"/>
    <cellStyle name="Normal 6 7 3 2 3" xfId="33634" xr:uid="{00000000-0005-0000-0000-0000BF830000}"/>
    <cellStyle name="Normal 6 7 3 2 3 2" xfId="33635" xr:uid="{00000000-0005-0000-0000-0000C0830000}"/>
    <cellStyle name="Normal 6 7 3 2 4" xfId="33636" xr:uid="{00000000-0005-0000-0000-0000C1830000}"/>
    <cellStyle name="Normal 6 7 3 3" xfId="33637" xr:uid="{00000000-0005-0000-0000-0000C2830000}"/>
    <cellStyle name="Normal 6 7 3 3 2" xfId="33638" xr:uid="{00000000-0005-0000-0000-0000C3830000}"/>
    <cellStyle name="Normal 6 7 3 3 2 2" xfId="33639" xr:uid="{00000000-0005-0000-0000-0000C4830000}"/>
    <cellStyle name="Normal 6 7 3 3 3" xfId="33640" xr:uid="{00000000-0005-0000-0000-0000C5830000}"/>
    <cellStyle name="Normal 6 7 3 4" xfId="33641" xr:uid="{00000000-0005-0000-0000-0000C6830000}"/>
    <cellStyle name="Normal 6 7 3 4 2" xfId="33642" xr:uid="{00000000-0005-0000-0000-0000C7830000}"/>
    <cellStyle name="Normal 6 7 3 5" xfId="33643" xr:uid="{00000000-0005-0000-0000-0000C8830000}"/>
    <cellStyle name="Normal 6 7 3 6" xfId="33644" xr:uid="{00000000-0005-0000-0000-0000C9830000}"/>
    <cellStyle name="Normal 6 7 4" xfId="33645" xr:uid="{00000000-0005-0000-0000-0000CA830000}"/>
    <cellStyle name="Normal 6 7 4 2" xfId="33646" xr:uid="{00000000-0005-0000-0000-0000CB830000}"/>
    <cellStyle name="Normal 6 7 4 2 2" xfId="33647" xr:uid="{00000000-0005-0000-0000-0000CC830000}"/>
    <cellStyle name="Normal 6 7 4 2 2 2" xfId="33648" xr:uid="{00000000-0005-0000-0000-0000CD830000}"/>
    <cellStyle name="Normal 6 7 4 2 3" xfId="33649" xr:uid="{00000000-0005-0000-0000-0000CE830000}"/>
    <cellStyle name="Normal 6 7 4 3" xfId="33650" xr:uid="{00000000-0005-0000-0000-0000CF830000}"/>
    <cellStyle name="Normal 6 7 4 3 2" xfId="33651" xr:uid="{00000000-0005-0000-0000-0000D0830000}"/>
    <cellStyle name="Normal 6 7 4 4" xfId="33652" xr:uid="{00000000-0005-0000-0000-0000D1830000}"/>
    <cellStyle name="Normal 6 7 4 4 2" xfId="33653" xr:uid="{00000000-0005-0000-0000-0000D2830000}"/>
    <cellStyle name="Normal 6 7 4 5" xfId="33654" xr:uid="{00000000-0005-0000-0000-0000D3830000}"/>
    <cellStyle name="Normal 6 7 4 6" xfId="33655" xr:uid="{00000000-0005-0000-0000-0000D4830000}"/>
    <cellStyle name="Normal 6 7 5" xfId="33656" xr:uid="{00000000-0005-0000-0000-0000D5830000}"/>
    <cellStyle name="Normal 6 7 5 2" xfId="33657" xr:uid="{00000000-0005-0000-0000-0000D6830000}"/>
    <cellStyle name="Normal 6 7 5 2 2" xfId="33658" xr:uid="{00000000-0005-0000-0000-0000D7830000}"/>
    <cellStyle name="Normal 6 7 5 3" xfId="33659" xr:uid="{00000000-0005-0000-0000-0000D8830000}"/>
    <cellStyle name="Normal 6 7 5 3 2" xfId="33660" xr:uid="{00000000-0005-0000-0000-0000D9830000}"/>
    <cellStyle name="Normal 6 7 5 4" xfId="33661" xr:uid="{00000000-0005-0000-0000-0000DA830000}"/>
    <cellStyle name="Normal 6 7 5 5" xfId="33662" xr:uid="{00000000-0005-0000-0000-0000DB830000}"/>
    <cellStyle name="Normal 6 7 6" xfId="33663" xr:uid="{00000000-0005-0000-0000-0000DC830000}"/>
    <cellStyle name="Normal 6 7 6 2" xfId="33664" xr:uid="{00000000-0005-0000-0000-0000DD830000}"/>
    <cellStyle name="Normal 6 7 7" xfId="33665" xr:uid="{00000000-0005-0000-0000-0000DE830000}"/>
    <cellStyle name="Normal 6 7 7 2" xfId="33666" xr:uid="{00000000-0005-0000-0000-0000DF830000}"/>
    <cellStyle name="Normal 6 7 8" xfId="33667" xr:uid="{00000000-0005-0000-0000-0000E0830000}"/>
    <cellStyle name="Normal 6 7 8 2" xfId="33668" xr:uid="{00000000-0005-0000-0000-0000E1830000}"/>
    <cellStyle name="Normal 6 7 9" xfId="33669" xr:uid="{00000000-0005-0000-0000-0000E2830000}"/>
    <cellStyle name="Normal 6 8" xfId="33670" xr:uid="{00000000-0005-0000-0000-0000E3830000}"/>
    <cellStyle name="Normal 6 8 2" xfId="33671" xr:uid="{00000000-0005-0000-0000-0000E4830000}"/>
    <cellStyle name="Normal 6 8 2 2" xfId="33672" xr:uid="{00000000-0005-0000-0000-0000E5830000}"/>
    <cellStyle name="Normal 6 8 2 2 2" xfId="33673" xr:uid="{00000000-0005-0000-0000-0000E6830000}"/>
    <cellStyle name="Normal 6 8 2 2 2 2" xfId="33674" xr:uid="{00000000-0005-0000-0000-0000E7830000}"/>
    <cellStyle name="Normal 6 8 2 2 2 2 2" xfId="33675" xr:uid="{00000000-0005-0000-0000-0000E8830000}"/>
    <cellStyle name="Normal 6 8 2 2 2 3" xfId="33676" xr:uid="{00000000-0005-0000-0000-0000E9830000}"/>
    <cellStyle name="Normal 6 8 2 2 3" xfId="33677" xr:uid="{00000000-0005-0000-0000-0000EA830000}"/>
    <cellStyle name="Normal 6 8 2 2 3 2" xfId="33678" xr:uid="{00000000-0005-0000-0000-0000EB830000}"/>
    <cellStyle name="Normal 6 8 2 2 4" xfId="33679" xr:uid="{00000000-0005-0000-0000-0000EC830000}"/>
    <cellStyle name="Normal 6 8 2 3" xfId="33680" xr:uid="{00000000-0005-0000-0000-0000ED830000}"/>
    <cellStyle name="Normal 6 8 2 3 2" xfId="33681" xr:uid="{00000000-0005-0000-0000-0000EE830000}"/>
    <cellStyle name="Normal 6 8 2 3 2 2" xfId="33682" xr:uid="{00000000-0005-0000-0000-0000EF830000}"/>
    <cellStyle name="Normal 6 8 2 3 3" xfId="33683" xr:uid="{00000000-0005-0000-0000-0000F0830000}"/>
    <cellStyle name="Normal 6 8 2 4" xfId="33684" xr:uid="{00000000-0005-0000-0000-0000F1830000}"/>
    <cellStyle name="Normal 6 8 2 4 2" xfId="33685" xr:uid="{00000000-0005-0000-0000-0000F2830000}"/>
    <cellStyle name="Normal 6 8 2 5" xfId="33686" xr:uid="{00000000-0005-0000-0000-0000F3830000}"/>
    <cellStyle name="Normal 6 8 3" xfId="33687" xr:uid="{00000000-0005-0000-0000-0000F4830000}"/>
    <cellStyle name="Normal 6 8 3 2" xfId="33688" xr:uid="{00000000-0005-0000-0000-0000F5830000}"/>
    <cellStyle name="Normal 6 8 3 2 2" xfId="33689" xr:uid="{00000000-0005-0000-0000-0000F6830000}"/>
    <cellStyle name="Normal 6 8 3 2 2 2" xfId="33690" xr:uid="{00000000-0005-0000-0000-0000F7830000}"/>
    <cellStyle name="Normal 6 8 3 2 2 2 2" xfId="33691" xr:uid="{00000000-0005-0000-0000-0000F8830000}"/>
    <cellStyle name="Normal 6 8 3 2 2 3" xfId="33692" xr:uid="{00000000-0005-0000-0000-0000F9830000}"/>
    <cellStyle name="Normal 6 8 3 2 3" xfId="33693" xr:uid="{00000000-0005-0000-0000-0000FA830000}"/>
    <cellStyle name="Normal 6 8 3 2 3 2" xfId="33694" xr:uid="{00000000-0005-0000-0000-0000FB830000}"/>
    <cellStyle name="Normal 6 8 3 2 4" xfId="33695" xr:uid="{00000000-0005-0000-0000-0000FC830000}"/>
    <cellStyle name="Normal 6 8 3 3" xfId="33696" xr:uid="{00000000-0005-0000-0000-0000FD830000}"/>
    <cellStyle name="Normal 6 8 3 3 2" xfId="33697" xr:uid="{00000000-0005-0000-0000-0000FE830000}"/>
    <cellStyle name="Normal 6 8 3 3 2 2" xfId="33698" xr:uid="{00000000-0005-0000-0000-0000FF830000}"/>
    <cellStyle name="Normal 6 8 3 3 3" xfId="33699" xr:uid="{00000000-0005-0000-0000-000000840000}"/>
    <cellStyle name="Normal 6 8 3 4" xfId="33700" xr:uid="{00000000-0005-0000-0000-000001840000}"/>
    <cellStyle name="Normal 6 8 3 4 2" xfId="33701" xr:uid="{00000000-0005-0000-0000-000002840000}"/>
    <cellStyle name="Normal 6 8 3 5" xfId="33702" xr:uid="{00000000-0005-0000-0000-000003840000}"/>
    <cellStyle name="Normal 6 8 3 6" xfId="33703" xr:uid="{00000000-0005-0000-0000-000004840000}"/>
    <cellStyle name="Normal 6 8 4" xfId="33704" xr:uid="{00000000-0005-0000-0000-000005840000}"/>
    <cellStyle name="Normal 6 8 4 2" xfId="33705" xr:uid="{00000000-0005-0000-0000-000006840000}"/>
    <cellStyle name="Normal 6 8 4 2 2" xfId="33706" xr:uid="{00000000-0005-0000-0000-000007840000}"/>
    <cellStyle name="Normal 6 8 4 2 2 2" xfId="33707" xr:uid="{00000000-0005-0000-0000-000008840000}"/>
    <cellStyle name="Normal 6 8 4 2 3" xfId="33708" xr:uid="{00000000-0005-0000-0000-000009840000}"/>
    <cellStyle name="Normal 6 8 4 3" xfId="33709" xr:uid="{00000000-0005-0000-0000-00000A840000}"/>
    <cellStyle name="Normal 6 8 4 3 2" xfId="33710" xr:uid="{00000000-0005-0000-0000-00000B840000}"/>
    <cellStyle name="Normal 6 8 4 4" xfId="33711" xr:uid="{00000000-0005-0000-0000-00000C840000}"/>
    <cellStyle name="Normal 6 8 5" xfId="33712" xr:uid="{00000000-0005-0000-0000-00000D840000}"/>
    <cellStyle name="Normal 6 8 5 2" xfId="33713" xr:uid="{00000000-0005-0000-0000-00000E840000}"/>
    <cellStyle name="Normal 6 8 5 2 2" xfId="33714" xr:uid="{00000000-0005-0000-0000-00000F840000}"/>
    <cellStyle name="Normal 6 8 5 3" xfId="33715" xr:uid="{00000000-0005-0000-0000-000010840000}"/>
    <cellStyle name="Normal 6 8 6" xfId="33716" xr:uid="{00000000-0005-0000-0000-000011840000}"/>
    <cellStyle name="Normal 6 8 6 2" xfId="33717" xr:uid="{00000000-0005-0000-0000-000012840000}"/>
    <cellStyle name="Normal 6 8 7" xfId="33718" xr:uid="{00000000-0005-0000-0000-000013840000}"/>
    <cellStyle name="Normal 6 9" xfId="33719" xr:uid="{00000000-0005-0000-0000-000014840000}"/>
    <cellStyle name="Normal 6 9 2" xfId="33720" xr:uid="{00000000-0005-0000-0000-000015840000}"/>
    <cellStyle name="Normal 6 9 2 2" xfId="33721" xr:uid="{00000000-0005-0000-0000-000016840000}"/>
    <cellStyle name="Normal 6 9 3" xfId="33722" xr:uid="{00000000-0005-0000-0000-000017840000}"/>
    <cellStyle name="Normal 6 9 3 2" xfId="33723" xr:uid="{00000000-0005-0000-0000-000018840000}"/>
    <cellStyle name="Normal 6 9 4" xfId="33724" xr:uid="{00000000-0005-0000-0000-000019840000}"/>
    <cellStyle name="Normal 6 9 4 2" xfId="33725" xr:uid="{00000000-0005-0000-0000-00001A840000}"/>
    <cellStyle name="Normal 6 9 5" xfId="33726" xr:uid="{00000000-0005-0000-0000-00001B840000}"/>
    <cellStyle name="Normal 6 9 6" xfId="33727" xr:uid="{00000000-0005-0000-0000-00001C840000}"/>
    <cellStyle name="Normal 6_Sheet1" xfId="48596" xr:uid="{00000000-0005-0000-0000-00001D840000}"/>
    <cellStyle name="Normal 60" xfId="33728" xr:uid="{00000000-0005-0000-0000-00001E840000}"/>
    <cellStyle name="Normal 60 2" xfId="33729" xr:uid="{00000000-0005-0000-0000-00001F840000}"/>
    <cellStyle name="Normal 60 2 2" xfId="33730" xr:uid="{00000000-0005-0000-0000-000020840000}"/>
    <cellStyle name="Normal 60 3" xfId="33731" xr:uid="{00000000-0005-0000-0000-000021840000}"/>
    <cellStyle name="Normal 60 3 2" xfId="33732" xr:uid="{00000000-0005-0000-0000-000022840000}"/>
    <cellStyle name="Normal 60 4" xfId="33733" xr:uid="{00000000-0005-0000-0000-000023840000}"/>
    <cellStyle name="Normal 61" xfId="33734" xr:uid="{00000000-0005-0000-0000-000024840000}"/>
    <cellStyle name="Normal 61 2" xfId="33735" xr:uid="{00000000-0005-0000-0000-000025840000}"/>
    <cellStyle name="Normal 61 2 2" xfId="33736" xr:uid="{00000000-0005-0000-0000-000026840000}"/>
    <cellStyle name="Normal 61 3" xfId="33737" xr:uid="{00000000-0005-0000-0000-000027840000}"/>
    <cellStyle name="Normal 61 3 2" xfId="33738" xr:uid="{00000000-0005-0000-0000-000028840000}"/>
    <cellStyle name="Normal 61 4" xfId="33739" xr:uid="{00000000-0005-0000-0000-000029840000}"/>
    <cellStyle name="Normal 62" xfId="33740" xr:uid="{00000000-0005-0000-0000-00002A840000}"/>
    <cellStyle name="Normal 62 2" xfId="33741" xr:uid="{00000000-0005-0000-0000-00002B840000}"/>
    <cellStyle name="Normal 62 2 2" xfId="33742" xr:uid="{00000000-0005-0000-0000-00002C840000}"/>
    <cellStyle name="Normal 62 3" xfId="33743" xr:uid="{00000000-0005-0000-0000-00002D840000}"/>
    <cellStyle name="Normal 62 3 2" xfId="33744" xr:uid="{00000000-0005-0000-0000-00002E840000}"/>
    <cellStyle name="Normal 62 4" xfId="33745" xr:uid="{00000000-0005-0000-0000-00002F840000}"/>
    <cellStyle name="Normal 63" xfId="33746" xr:uid="{00000000-0005-0000-0000-000030840000}"/>
    <cellStyle name="Normal 63 2" xfId="33747" xr:uid="{00000000-0005-0000-0000-000031840000}"/>
    <cellStyle name="Normal 63 2 2" xfId="33748" xr:uid="{00000000-0005-0000-0000-000032840000}"/>
    <cellStyle name="Normal 63 3" xfId="33749" xr:uid="{00000000-0005-0000-0000-000033840000}"/>
    <cellStyle name="Normal 63 3 2" xfId="33750" xr:uid="{00000000-0005-0000-0000-000034840000}"/>
    <cellStyle name="Normal 63 4" xfId="33751" xr:uid="{00000000-0005-0000-0000-000035840000}"/>
    <cellStyle name="Normal 64" xfId="33752" xr:uid="{00000000-0005-0000-0000-000036840000}"/>
    <cellStyle name="Normal 64 2" xfId="33753" xr:uid="{00000000-0005-0000-0000-000037840000}"/>
    <cellStyle name="Normal 65" xfId="33754" xr:uid="{00000000-0005-0000-0000-000038840000}"/>
    <cellStyle name="Normal 65 2" xfId="33755" xr:uid="{00000000-0005-0000-0000-000039840000}"/>
    <cellStyle name="Normal 65 2 2" xfId="33756" xr:uid="{00000000-0005-0000-0000-00003A840000}"/>
    <cellStyle name="Normal 65 3" xfId="33757" xr:uid="{00000000-0005-0000-0000-00003B840000}"/>
    <cellStyle name="Normal 66" xfId="33758" xr:uid="{00000000-0005-0000-0000-00003C840000}"/>
    <cellStyle name="Normal 66 2" xfId="33759" xr:uid="{00000000-0005-0000-0000-00003D840000}"/>
    <cellStyle name="Normal 66 2 2" xfId="33760" xr:uid="{00000000-0005-0000-0000-00003E840000}"/>
    <cellStyle name="Normal 66 3" xfId="33761" xr:uid="{00000000-0005-0000-0000-00003F840000}"/>
    <cellStyle name="Normal 67" xfId="33762" xr:uid="{00000000-0005-0000-0000-000040840000}"/>
    <cellStyle name="Normal 67 2" xfId="33763" xr:uid="{00000000-0005-0000-0000-000041840000}"/>
    <cellStyle name="Normal 68" xfId="33764" xr:uid="{00000000-0005-0000-0000-000042840000}"/>
    <cellStyle name="Normal 68 2" xfId="33765" xr:uid="{00000000-0005-0000-0000-000043840000}"/>
    <cellStyle name="Normal 69" xfId="33766" xr:uid="{00000000-0005-0000-0000-000044840000}"/>
    <cellStyle name="Normal 69 2" xfId="33767" xr:uid="{00000000-0005-0000-0000-000045840000}"/>
    <cellStyle name="Normal 69 2 2" xfId="33768" xr:uid="{00000000-0005-0000-0000-000046840000}"/>
    <cellStyle name="Normal 69 3" xfId="33769" xr:uid="{00000000-0005-0000-0000-000047840000}"/>
    <cellStyle name="Normal 7" xfId="84" xr:uid="{00000000-0005-0000-0000-000048840000}"/>
    <cellStyle name="Normal 7 10" xfId="33770" xr:uid="{00000000-0005-0000-0000-000049840000}"/>
    <cellStyle name="Normal 7 10 2" xfId="33771" xr:uid="{00000000-0005-0000-0000-00004A840000}"/>
    <cellStyle name="Normal 7 10 2 2" xfId="33772" xr:uid="{00000000-0005-0000-0000-00004B840000}"/>
    <cellStyle name="Normal 7 10 3" xfId="33773" xr:uid="{00000000-0005-0000-0000-00004C840000}"/>
    <cellStyle name="Normal 7 10 3 2" xfId="33774" xr:uid="{00000000-0005-0000-0000-00004D840000}"/>
    <cellStyle name="Normal 7 10 4" xfId="33775" xr:uid="{00000000-0005-0000-0000-00004E840000}"/>
    <cellStyle name="Normal 7 10 4 2" xfId="33776" xr:uid="{00000000-0005-0000-0000-00004F840000}"/>
    <cellStyle name="Normal 7 10 5" xfId="33777" xr:uid="{00000000-0005-0000-0000-000050840000}"/>
    <cellStyle name="Normal 7 10 6" xfId="33778" xr:uid="{00000000-0005-0000-0000-000051840000}"/>
    <cellStyle name="Normal 7 11" xfId="33779" xr:uid="{00000000-0005-0000-0000-000052840000}"/>
    <cellStyle name="Normal 7 11 2" xfId="33780" xr:uid="{00000000-0005-0000-0000-000053840000}"/>
    <cellStyle name="Normal 7 11 2 2" xfId="33781" xr:uid="{00000000-0005-0000-0000-000054840000}"/>
    <cellStyle name="Normal 7 11 3" xfId="33782" xr:uid="{00000000-0005-0000-0000-000055840000}"/>
    <cellStyle name="Normal 7 11 3 2" xfId="33783" xr:uid="{00000000-0005-0000-0000-000056840000}"/>
    <cellStyle name="Normal 7 11 4" xfId="33784" xr:uid="{00000000-0005-0000-0000-000057840000}"/>
    <cellStyle name="Normal 7 11 4 2" xfId="33785" xr:uid="{00000000-0005-0000-0000-000058840000}"/>
    <cellStyle name="Normal 7 11 5" xfId="33786" xr:uid="{00000000-0005-0000-0000-000059840000}"/>
    <cellStyle name="Normal 7 11 6" xfId="33787" xr:uid="{00000000-0005-0000-0000-00005A840000}"/>
    <cellStyle name="Normal 7 12" xfId="33788" xr:uid="{00000000-0005-0000-0000-00005B840000}"/>
    <cellStyle name="Normal 7 12 2" xfId="33789" xr:uid="{00000000-0005-0000-0000-00005C840000}"/>
    <cellStyle name="Normal 7 12 2 2" xfId="33790" xr:uid="{00000000-0005-0000-0000-00005D840000}"/>
    <cellStyle name="Normal 7 12 3" xfId="33791" xr:uid="{00000000-0005-0000-0000-00005E840000}"/>
    <cellStyle name="Normal 7 12 3 2" xfId="33792" xr:uid="{00000000-0005-0000-0000-00005F840000}"/>
    <cellStyle name="Normal 7 12 4" xfId="33793" xr:uid="{00000000-0005-0000-0000-000060840000}"/>
    <cellStyle name="Normal 7 12 4 2" xfId="33794" xr:uid="{00000000-0005-0000-0000-000061840000}"/>
    <cellStyle name="Normal 7 12 5" xfId="33795" xr:uid="{00000000-0005-0000-0000-000062840000}"/>
    <cellStyle name="Normal 7 12 6" xfId="33796" xr:uid="{00000000-0005-0000-0000-000063840000}"/>
    <cellStyle name="Normal 7 13" xfId="33797" xr:uid="{00000000-0005-0000-0000-000064840000}"/>
    <cellStyle name="Normal 7 13 2" xfId="33798" xr:uid="{00000000-0005-0000-0000-000065840000}"/>
    <cellStyle name="Normal 7 13 2 2" xfId="33799" xr:uid="{00000000-0005-0000-0000-000066840000}"/>
    <cellStyle name="Normal 7 13 3" xfId="33800" xr:uid="{00000000-0005-0000-0000-000067840000}"/>
    <cellStyle name="Normal 7 13 3 2" xfId="33801" xr:uid="{00000000-0005-0000-0000-000068840000}"/>
    <cellStyle name="Normal 7 13 4" xfId="33802" xr:uid="{00000000-0005-0000-0000-000069840000}"/>
    <cellStyle name="Normal 7 13 5" xfId="33803" xr:uid="{00000000-0005-0000-0000-00006A840000}"/>
    <cellStyle name="Normal 7 14" xfId="33804" xr:uid="{00000000-0005-0000-0000-00006B840000}"/>
    <cellStyle name="Normal 7 14 2" xfId="33805" xr:uid="{00000000-0005-0000-0000-00006C840000}"/>
    <cellStyle name="Normal 7 15" xfId="33806" xr:uid="{00000000-0005-0000-0000-00006D840000}"/>
    <cellStyle name="Normal 7 15 2" xfId="33807" xr:uid="{00000000-0005-0000-0000-00006E840000}"/>
    <cellStyle name="Normal 7 16" xfId="33808" xr:uid="{00000000-0005-0000-0000-00006F840000}"/>
    <cellStyle name="Normal 7 16 2" xfId="33809" xr:uid="{00000000-0005-0000-0000-000070840000}"/>
    <cellStyle name="Normal 7 17" xfId="33810" xr:uid="{00000000-0005-0000-0000-000071840000}"/>
    <cellStyle name="Normal 7 18" xfId="33811" xr:uid="{00000000-0005-0000-0000-000072840000}"/>
    <cellStyle name="Normal 7 19" xfId="33812" xr:uid="{00000000-0005-0000-0000-000073840000}"/>
    <cellStyle name="Normal 7 2" xfId="33813" xr:uid="{00000000-0005-0000-0000-000074840000}"/>
    <cellStyle name="Normal 7 2 10" xfId="33814" xr:uid="{00000000-0005-0000-0000-000075840000}"/>
    <cellStyle name="Normal 7 2 10 2" xfId="33815" xr:uid="{00000000-0005-0000-0000-000076840000}"/>
    <cellStyle name="Normal 7 2 10 2 2" xfId="33816" xr:uid="{00000000-0005-0000-0000-000077840000}"/>
    <cellStyle name="Normal 7 2 10 3" xfId="33817" xr:uid="{00000000-0005-0000-0000-000078840000}"/>
    <cellStyle name="Normal 7 2 10 3 2" xfId="33818" xr:uid="{00000000-0005-0000-0000-000079840000}"/>
    <cellStyle name="Normal 7 2 10 4" xfId="33819" xr:uid="{00000000-0005-0000-0000-00007A840000}"/>
    <cellStyle name="Normal 7 2 10 4 2" xfId="33820" xr:uid="{00000000-0005-0000-0000-00007B840000}"/>
    <cellStyle name="Normal 7 2 10 5" xfId="33821" xr:uid="{00000000-0005-0000-0000-00007C840000}"/>
    <cellStyle name="Normal 7 2 10 6" xfId="33822" xr:uid="{00000000-0005-0000-0000-00007D840000}"/>
    <cellStyle name="Normal 7 2 11" xfId="33823" xr:uid="{00000000-0005-0000-0000-00007E840000}"/>
    <cellStyle name="Normal 7 2 11 2" xfId="33824" xr:uid="{00000000-0005-0000-0000-00007F840000}"/>
    <cellStyle name="Normal 7 2 11 2 2" xfId="33825" xr:uid="{00000000-0005-0000-0000-000080840000}"/>
    <cellStyle name="Normal 7 2 11 3" xfId="33826" xr:uid="{00000000-0005-0000-0000-000081840000}"/>
    <cellStyle name="Normal 7 2 11 3 2" xfId="33827" xr:uid="{00000000-0005-0000-0000-000082840000}"/>
    <cellStyle name="Normal 7 2 11 4" xfId="33828" xr:uid="{00000000-0005-0000-0000-000083840000}"/>
    <cellStyle name="Normal 7 2 11 5" xfId="33829" xr:uid="{00000000-0005-0000-0000-000084840000}"/>
    <cellStyle name="Normal 7 2 12" xfId="33830" xr:uid="{00000000-0005-0000-0000-000085840000}"/>
    <cellStyle name="Normal 7 2 12 2" xfId="33831" xr:uid="{00000000-0005-0000-0000-000086840000}"/>
    <cellStyle name="Normal 7 2 13" xfId="33832" xr:uid="{00000000-0005-0000-0000-000087840000}"/>
    <cellStyle name="Normal 7 2 13 2" xfId="33833" xr:uid="{00000000-0005-0000-0000-000088840000}"/>
    <cellStyle name="Normal 7 2 14" xfId="33834" xr:uid="{00000000-0005-0000-0000-000089840000}"/>
    <cellStyle name="Normal 7 2 14 2" xfId="33835" xr:uid="{00000000-0005-0000-0000-00008A840000}"/>
    <cellStyle name="Normal 7 2 15" xfId="33836" xr:uid="{00000000-0005-0000-0000-00008B840000}"/>
    <cellStyle name="Normal 7 2 16" xfId="33837" xr:uid="{00000000-0005-0000-0000-00008C840000}"/>
    <cellStyle name="Normal 7 2 17" xfId="33838" xr:uid="{00000000-0005-0000-0000-00008D840000}"/>
    <cellStyle name="Normal 7 2 2" xfId="33839" xr:uid="{00000000-0005-0000-0000-00008E840000}"/>
    <cellStyle name="Normal 7 2 2 10" xfId="33840" xr:uid="{00000000-0005-0000-0000-00008F840000}"/>
    <cellStyle name="Normal 7 2 2 10 2" xfId="33841" xr:uid="{00000000-0005-0000-0000-000090840000}"/>
    <cellStyle name="Normal 7 2 2 11" xfId="33842" xr:uid="{00000000-0005-0000-0000-000091840000}"/>
    <cellStyle name="Normal 7 2 2 11 2" xfId="33843" xr:uid="{00000000-0005-0000-0000-000092840000}"/>
    <cellStyle name="Normal 7 2 2 12" xfId="33844" xr:uid="{00000000-0005-0000-0000-000093840000}"/>
    <cellStyle name="Normal 7 2 2 13" xfId="33845" xr:uid="{00000000-0005-0000-0000-000094840000}"/>
    <cellStyle name="Normal 7 2 2 14" xfId="33846" xr:uid="{00000000-0005-0000-0000-000095840000}"/>
    <cellStyle name="Normal 7 2 2 2" xfId="33847" xr:uid="{00000000-0005-0000-0000-000096840000}"/>
    <cellStyle name="Normal 7 2 2 2 10" xfId="33848" xr:uid="{00000000-0005-0000-0000-000097840000}"/>
    <cellStyle name="Normal 7 2 2 2 11" xfId="33849" xr:uid="{00000000-0005-0000-0000-000098840000}"/>
    <cellStyle name="Normal 7 2 2 2 12" xfId="33850" xr:uid="{00000000-0005-0000-0000-000099840000}"/>
    <cellStyle name="Normal 7 2 2 2 2" xfId="33851" xr:uid="{00000000-0005-0000-0000-00009A840000}"/>
    <cellStyle name="Normal 7 2 2 2 2 2" xfId="33852" xr:uid="{00000000-0005-0000-0000-00009B840000}"/>
    <cellStyle name="Normal 7 2 2 2 2 2 2" xfId="33853" xr:uid="{00000000-0005-0000-0000-00009C840000}"/>
    <cellStyle name="Normal 7 2 2 2 2 3" xfId="33854" xr:uid="{00000000-0005-0000-0000-00009D840000}"/>
    <cellStyle name="Normal 7 2 2 2 2 3 2" xfId="33855" xr:uid="{00000000-0005-0000-0000-00009E840000}"/>
    <cellStyle name="Normal 7 2 2 2 2 4" xfId="33856" xr:uid="{00000000-0005-0000-0000-00009F840000}"/>
    <cellStyle name="Normal 7 2 2 2 2 4 2" xfId="33857" xr:uid="{00000000-0005-0000-0000-0000A0840000}"/>
    <cellStyle name="Normal 7 2 2 2 2 5" xfId="33858" xr:uid="{00000000-0005-0000-0000-0000A1840000}"/>
    <cellStyle name="Normal 7 2 2 2 2 6" xfId="33859" xr:uid="{00000000-0005-0000-0000-0000A2840000}"/>
    <cellStyle name="Normal 7 2 2 2 2 7" xfId="33860" xr:uid="{00000000-0005-0000-0000-0000A3840000}"/>
    <cellStyle name="Normal 7 2 2 2 3" xfId="33861" xr:uid="{00000000-0005-0000-0000-0000A4840000}"/>
    <cellStyle name="Normal 7 2 2 2 3 2" xfId="33862" xr:uid="{00000000-0005-0000-0000-0000A5840000}"/>
    <cellStyle name="Normal 7 2 2 2 3 2 2" xfId="33863" xr:uid="{00000000-0005-0000-0000-0000A6840000}"/>
    <cellStyle name="Normal 7 2 2 2 3 3" xfId="33864" xr:uid="{00000000-0005-0000-0000-0000A7840000}"/>
    <cellStyle name="Normal 7 2 2 2 3 3 2" xfId="33865" xr:uid="{00000000-0005-0000-0000-0000A8840000}"/>
    <cellStyle name="Normal 7 2 2 2 3 4" xfId="33866" xr:uid="{00000000-0005-0000-0000-0000A9840000}"/>
    <cellStyle name="Normal 7 2 2 2 3 4 2" xfId="33867" xr:uid="{00000000-0005-0000-0000-0000AA840000}"/>
    <cellStyle name="Normal 7 2 2 2 3 5" xfId="33868" xr:uid="{00000000-0005-0000-0000-0000AB840000}"/>
    <cellStyle name="Normal 7 2 2 2 3 6" xfId="33869" xr:uid="{00000000-0005-0000-0000-0000AC840000}"/>
    <cellStyle name="Normal 7 2 2 2 4" xfId="33870" xr:uid="{00000000-0005-0000-0000-0000AD840000}"/>
    <cellStyle name="Normal 7 2 2 2 4 2" xfId="33871" xr:uid="{00000000-0005-0000-0000-0000AE840000}"/>
    <cellStyle name="Normal 7 2 2 2 4 2 2" xfId="33872" xr:uid="{00000000-0005-0000-0000-0000AF840000}"/>
    <cellStyle name="Normal 7 2 2 2 4 3" xfId="33873" xr:uid="{00000000-0005-0000-0000-0000B0840000}"/>
    <cellStyle name="Normal 7 2 2 2 4 3 2" xfId="33874" xr:uid="{00000000-0005-0000-0000-0000B1840000}"/>
    <cellStyle name="Normal 7 2 2 2 4 4" xfId="33875" xr:uid="{00000000-0005-0000-0000-0000B2840000}"/>
    <cellStyle name="Normal 7 2 2 2 4 4 2" xfId="33876" xr:uid="{00000000-0005-0000-0000-0000B3840000}"/>
    <cellStyle name="Normal 7 2 2 2 4 5" xfId="33877" xr:uid="{00000000-0005-0000-0000-0000B4840000}"/>
    <cellStyle name="Normal 7 2 2 2 4 6" xfId="33878" xr:uid="{00000000-0005-0000-0000-0000B5840000}"/>
    <cellStyle name="Normal 7 2 2 2 5" xfId="33879" xr:uid="{00000000-0005-0000-0000-0000B6840000}"/>
    <cellStyle name="Normal 7 2 2 2 5 2" xfId="33880" xr:uid="{00000000-0005-0000-0000-0000B7840000}"/>
    <cellStyle name="Normal 7 2 2 2 5 2 2" xfId="33881" xr:uid="{00000000-0005-0000-0000-0000B8840000}"/>
    <cellStyle name="Normal 7 2 2 2 5 3" xfId="33882" xr:uid="{00000000-0005-0000-0000-0000B9840000}"/>
    <cellStyle name="Normal 7 2 2 2 5 3 2" xfId="33883" xr:uid="{00000000-0005-0000-0000-0000BA840000}"/>
    <cellStyle name="Normal 7 2 2 2 5 4" xfId="33884" xr:uid="{00000000-0005-0000-0000-0000BB840000}"/>
    <cellStyle name="Normal 7 2 2 2 5 4 2" xfId="33885" xr:uid="{00000000-0005-0000-0000-0000BC840000}"/>
    <cellStyle name="Normal 7 2 2 2 5 5" xfId="33886" xr:uid="{00000000-0005-0000-0000-0000BD840000}"/>
    <cellStyle name="Normal 7 2 2 2 5 6" xfId="33887" xr:uid="{00000000-0005-0000-0000-0000BE840000}"/>
    <cellStyle name="Normal 7 2 2 2 6" xfId="33888" xr:uid="{00000000-0005-0000-0000-0000BF840000}"/>
    <cellStyle name="Normal 7 2 2 2 6 2" xfId="33889" xr:uid="{00000000-0005-0000-0000-0000C0840000}"/>
    <cellStyle name="Normal 7 2 2 2 6 2 2" xfId="33890" xr:uid="{00000000-0005-0000-0000-0000C1840000}"/>
    <cellStyle name="Normal 7 2 2 2 6 3" xfId="33891" xr:uid="{00000000-0005-0000-0000-0000C2840000}"/>
    <cellStyle name="Normal 7 2 2 2 6 3 2" xfId="33892" xr:uid="{00000000-0005-0000-0000-0000C3840000}"/>
    <cellStyle name="Normal 7 2 2 2 6 4" xfId="33893" xr:uid="{00000000-0005-0000-0000-0000C4840000}"/>
    <cellStyle name="Normal 7 2 2 2 6 5" xfId="33894" xr:uid="{00000000-0005-0000-0000-0000C5840000}"/>
    <cellStyle name="Normal 7 2 2 2 7" xfId="33895" xr:uid="{00000000-0005-0000-0000-0000C6840000}"/>
    <cellStyle name="Normal 7 2 2 2 7 2" xfId="33896" xr:uid="{00000000-0005-0000-0000-0000C7840000}"/>
    <cellStyle name="Normal 7 2 2 2 8" xfId="33897" xr:uid="{00000000-0005-0000-0000-0000C8840000}"/>
    <cellStyle name="Normal 7 2 2 2 8 2" xfId="33898" xr:uid="{00000000-0005-0000-0000-0000C9840000}"/>
    <cellStyle name="Normal 7 2 2 2 9" xfId="33899" xr:uid="{00000000-0005-0000-0000-0000CA840000}"/>
    <cellStyle name="Normal 7 2 2 2 9 2" xfId="33900" xr:uid="{00000000-0005-0000-0000-0000CB840000}"/>
    <cellStyle name="Normal 7 2 2 3" xfId="33901" xr:uid="{00000000-0005-0000-0000-0000CC840000}"/>
    <cellStyle name="Normal 7 2 2 3 10" xfId="33902" xr:uid="{00000000-0005-0000-0000-0000CD840000}"/>
    <cellStyle name="Normal 7 2 2 3 11" xfId="33903" xr:uid="{00000000-0005-0000-0000-0000CE840000}"/>
    <cellStyle name="Normal 7 2 2 3 2" xfId="33904" xr:uid="{00000000-0005-0000-0000-0000CF840000}"/>
    <cellStyle name="Normal 7 2 2 3 2 2" xfId="33905" xr:uid="{00000000-0005-0000-0000-0000D0840000}"/>
    <cellStyle name="Normal 7 2 2 3 2 2 2" xfId="33906" xr:uid="{00000000-0005-0000-0000-0000D1840000}"/>
    <cellStyle name="Normal 7 2 2 3 2 3" xfId="33907" xr:uid="{00000000-0005-0000-0000-0000D2840000}"/>
    <cellStyle name="Normal 7 2 2 3 2 3 2" xfId="33908" xr:uid="{00000000-0005-0000-0000-0000D3840000}"/>
    <cellStyle name="Normal 7 2 2 3 2 4" xfId="33909" xr:uid="{00000000-0005-0000-0000-0000D4840000}"/>
    <cellStyle name="Normal 7 2 2 3 2 4 2" xfId="33910" xr:uid="{00000000-0005-0000-0000-0000D5840000}"/>
    <cellStyle name="Normal 7 2 2 3 2 5" xfId="33911" xr:uid="{00000000-0005-0000-0000-0000D6840000}"/>
    <cellStyle name="Normal 7 2 2 3 2 6" xfId="33912" xr:uid="{00000000-0005-0000-0000-0000D7840000}"/>
    <cellStyle name="Normal 7 2 2 3 3" xfId="33913" xr:uid="{00000000-0005-0000-0000-0000D8840000}"/>
    <cellStyle name="Normal 7 2 2 3 3 2" xfId="33914" xr:uid="{00000000-0005-0000-0000-0000D9840000}"/>
    <cellStyle name="Normal 7 2 2 3 3 2 2" xfId="33915" xr:uid="{00000000-0005-0000-0000-0000DA840000}"/>
    <cellStyle name="Normal 7 2 2 3 3 3" xfId="33916" xr:uid="{00000000-0005-0000-0000-0000DB840000}"/>
    <cellStyle name="Normal 7 2 2 3 3 3 2" xfId="33917" xr:uid="{00000000-0005-0000-0000-0000DC840000}"/>
    <cellStyle name="Normal 7 2 2 3 3 4" xfId="33918" xr:uid="{00000000-0005-0000-0000-0000DD840000}"/>
    <cellStyle name="Normal 7 2 2 3 3 4 2" xfId="33919" xr:uid="{00000000-0005-0000-0000-0000DE840000}"/>
    <cellStyle name="Normal 7 2 2 3 3 5" xfId="33920" xr:uid="{00000000-0005-0000-0000-0000DF840000}"/>
    <cellStyle name="Normal 7 2 2 3 3 6" xfId="33921" xr:uid="{00000000-0005-0000-0000-0000E0840000}"/>
    <cellStyle name="Normal 7 2 2 3 4" xfId="33922" xr:uid="{00000000-0005-0000-0000-0000E1840000}"/>
    <cellStyle name="Normal 7 2 2 3 4 2" xfId="33923" xr:uid="{00000000-0005-0000-0000-0000E2840000}"/>
    <cellStyle name="Normal 7 2 2 3 4 2 2" xfId="33924" xr:uid="{00000000-0005-0000-0000-0000E3840000}"/>
    <cellStyle name="Normal 7 2 2 3 4 3" xfId="33925" xr:uid="{00000000-0005-0000-0000-0000E4840000}"/>
    <cellStyle name="Normal 7 2 2 3 4 3 2" xfId="33926" xr:uid="{00000000-0005-0000-0000-0000E5840000}"/>
    <cellStyle name="Normal 7 2 2 3 4 4" xfId="33927" xr:uid="{00000000-0005-0000-0000-0000E6840000}"/>
    <cellStyle name="Normal 7 2 2 3 4 4 2" xfId="33928" xr:uid="{00000000-0005-0000-0000-0000E7840000}"/>
    <cellStyle name="Normal 7 2 2 3 4 5" xfId="33929" xr:uid="{00000000-0005-0000-0000-0000E8840000}"/>
    <cellStyle name="Normal 7 2 2 3 4 6" xfId="33930" xr:uid="{00000000-0005-0000-0000-0000E9840000}"/>
    <cellStyle name="Normal 7 2 2 3 5" xfId="33931" xr:uid="{00000000-0005-0000-0000-0000EA840000}"/>
    <cellStyle name="Normal 7 2 2 3 5 2" xfId="33932" xr:uid="{00000000-0005-0000-0000-0000EB840000}"/>
    <cellStyle name="Normal 7 2 2 3 5 2 2" xfId="33933" xr:uid="{00000000-0005-0000-0000-0000EC840000}"/>
    <cellStyle name="Normal 7 2 2 3 5 3" xfId="33934" xr:uid="{00000000-0005-0000-0000-0000ED840000}"/>
    <cellStyle name="Normal 7 2 2 3 5 3 2" xfId="33935" xr:uid="{00000000-0005-0000-0000-0000EE840000}"/>
    <cellStyle name="Normal 7 2 2 3 5 4" xfId="33936" xr:uid="{00000000-0005-0000-0000-0000EF840000}"/>
    <cellStyle name="Normal 7 2 2 3 5 5" xfId="33937" xr:uid="{00000000-0005-0000-0000-0000F0840000}"/>
    <cellStyle name="Normal 7 2 2 3 6" xfId="33938" xr:uid="{00000000-0005-0000-0000-0000F1840000}"/>
    <cellStyle name="Normal 7 2 2 3 6 2" xfId="33939" xr:uid="{00000000-0005-0000-0000-0000F2840000}"/>
    <cellStyle name="Normal 7 2 2 3 7" xfId="33940" xr:uid="{00000000-0005-0000-0000-0000F3840000}"/>
    <cellStyle name="Normal 7 2 2 3 7 2" xfId="33941" xr:uid="{00000000-0005-0000-0000-0000F4840000}"/>
    <cellStyle name="Normal 7 2 2 3 8" xfId="33942" xr:uid="{00000000-0005-0000-0000-0000F5840000}"/>
    <cellStyle name="Normal 7 2 2 3 8 2" xfId="33943" xr:uid="{00000000-0005-0000-0000-0000F6840000}"/>
    <cellStyle name="Normal 7 2 2 3 9" xfId="33944" xr:uid="{00000000-0005-0000-0000-0000F7840000}"/>
    <cellStyle name="Normal 7 2 2 4" xfId="33945" xr:uid="{00000000-0005-0000-0000-0000F8840000}"/>
    <cellStyle name="Normal 7 2 2 4 10" xfId="33946" xr:uid="{00000000-0005-0000-0000-0000F9840000}"/>
    <cellStyle name="Normal 7 2 2 4 11" xfId="33947" xr:uid="{00000000-0005-0000-0000-0000FA840000}"/>
    <cellStyle name="Normal 7 2 2 4 2" xfId="33948" xr:uid="{00000000-0005-0000-0000-0000FB840000}"/>
    <cellStyle name="Normal 7 2 2 4 2 2" xfId="33949" xr:uid="{00000000-0005-0000-0000-0000FC840000}"/>
    <cellStyle name="Normal 7 2 2 4 2 2 2" xfId="33950" xr:uid="{00000000-0005-0000-0000-0000FD840000}"/>
    <cellStyle name="Normal 7 2 2 4 2 3" xfId="33951" xr:uid="{00000000-0005-0000-0000-0000FE840000}"/>
    <cellStyle name="Normal 7 2 2 4 2 3 2" xfId="33952" xr:uid="{00000000-0005-0000-0000-0000FF840000}"/>
    <cellStyle name="Normal 7 2 2 4 2 4" xfId="33953" xr:uid="{00000000-0005-0000-0000-000000850000}"/>
    <cellStyle name="Normal 7 2 2 4 2 4 2" xfId="33954" xr:uid="{00000000-0005-0000-0000-000001850000}"/>
    <cellStyle name="Normal 7 2 2 4 2 5" xfId="33955" xr:uid="{00000000-0005-0000-0000-000002850000}"/>
    <cellStyle name="Normal 7 2 2 4 2 6" xfId="33956" xr:uid="{00000000-0005-0000-0000-000003850000}"/>
    <cellStyle name="Normal 7 2 2 4 3" xfId="33957" xr:uid="{00000000-0005-0000-0000-000004850000}"/>
    <cellStyle name="Normal 7 2 2 4 3 2" xfId="33958" xr:uid="{00000000-0005-0000-0000-000005850000}"/>
    <cellStyle name="Normal 7 2 2 4 3 2 2" xfId="33959" xr:uid="{00000000-0005-0000-0000-000006850000}"/>
    <cellStyle name="Normal 7 2 2 4 3 3" xfId="33960" xr:uid="{00000000-0005-0000-0000-000007850000}"/>
    <cellStyle name="Normal 7 2 2 4 3 3 2" xfId="33961" xr:uid="{00000000-0005-0000-0000-000008850000}"/>
    <cellStyle name="Normal 7 2 2 4 3 4" xfId="33962" xr:uid="{00000000-0005-0000-0000-000009850000}"/>
    <cellStyle name="Normal 7 2 2 4 3 4 2" xfId="33963" xr:uid="{00000000-0005-0000-0000-00000A850000}"/>
    <cellStyle name="Normal 7 2 2 4 3 5" xfId="33964" xr:uid="{00000000-0005-0000-0000-00000B850000}"/>
    <cellStyle name="Normal 7 2 2 4 3 6" xfId="33965" xr:uid="{00000000-0005-0000-0000-00000C850000}"/>
    <cellStyle name="Normal 7 2 2 4 4" xfId="33966" xr:uid="{00000000-0005-0000-0000-00000D850000}"/>
    <cellStyle name="Normal 7 2 2 4 4 2" xfId="33967" xr:uid="{00000000-0005-0000-0000-00000E850000}"/>
    <cellStyle name="Normal 7 2 2 4 4 2 2" xfId="33968" xr:uid="{00000000-0005-0000-0000-00000F850000}"/>
    <cellStyle name="Normal 7 2 2 4 4 3" xfId="33969" xr:uid="{00000000-0005-0000-0000-000010850000}"/>
    <cellStyle name="Normal 7 2 2 4 4 3 2" xfId="33970" xr:uid="{00000000-0005-0000-0000-000011850000}"/>
    <cellStyle name="Normal 7 2 2 4 4 4" xfId="33971" xr:uid="{00000000-0005-0000-0000-000012850000}"/>
    <cellStyle name="Normal 7 2 2 4 4 4 2" xfId="33972" xr:uid="{00000000-0005-0000-0000-000013850000}"/>
    <cellStyle name="Normal 7 2 2 4 4 5" xfId="33973" xr:uid="{00000000-0005-0000-0000-000014850000}"/>
    <cellStyle name="Normal 7 2 2 4 4 6" xfId="33974" xr:uid="{00000000-0005-0000-0000-000015850000}"/>
    <cellStyle name="Normal 7 2 2 4 5" xfId="33975" xr:uid="{00000000-0005-0000-0000-000016850000}"/>
    <cellStyle name="Normal 7 2 2 4 5 2" xfId="33976" xr:uid="{00000000-0005-0000-0000-000017850000}"/>
    <cellStyle name="Normal 7 2 2 4 5 2 2" xfId="33977" xr:uid="{00000000-0005-0000-0000-000018850000}"/>
    <cellStyle name="Normal 7 2 2 4 5 3" xfId="33978" xr:uid="{00000000-0005-0000-0000-000019850000}"/>
    <cellStyle name="Normal 7 2 2 4 5 3 2" xfId="33979" xr:uid="{00000000-0005-0000-0000-00001A850000}"/>
    <cellStyle name="Normal 7 2 2 4 5 4" xfId="33980" xr:uid="{00000000-0005-0000-0000-00001B850000}"/>
    <cellStyle name="Normal 7 2 2 4 5 5" xfId="33981" xr:uid="{00000000-0005-0000-0000-00001C850000}"/>
    <cellStyle name="Normal 7 2 2 4 6" xfId="33982" xr:uid="{00000000-0005-0000-0000-00001D850000}"/>
    <cellStyle name="Normal 7 2 2 4 6 2" xfId="33983" xr:uid="{00000000-0005-0000-0000-00001E850000}"/>
    <cellStyle name="Normal 7 2 2 4 7" xfId="33984" xr:uid="{00000000-0005-0000-0000-00001F850000}"/>
    <cellStyle name="Normal 7 2 2 4 7 2" xfId="33985" xr:uid="{00000000-0005-0000-0000-000020850000}"/>
    <cellStyle name="Normal 7 2 2 4 8" xfId="33986" xr:uid="{00000000-0005-0000-0000-000021850000}"/>
    <cellStyle name="Normal 7 2 2 4 8 2" xfId="33987" xr:uid="{00000000-0005-0000-0000-000022850000}"/>
    <cellStyle name="Normal 7 2 2 4 9" xfId="33988" xr:uid="{00000000-0005-0000-0000-000023850000}"/>
    <cellStyle name="Normal 7 2 2 5" xfId="33989" xr:uid="{00000000-0005-0000-0000-000024850000}"/>
    <cellStyle name="Normal 7 2 2 5 2" xfId="33990" xr:uid="{00000000-0005-0000-0000-000025850000}"/>
    <cellStyle name="Normal 7 2 2 5 2 2" xfId="33991" xr:uid="{00000000-0005-0000-0000-000026850000}"/>
    <cellStyle name="Normal 7 2 2 5 3" xfId="33992" xr:uid="{00000000-0005-0000-0000-000027850000}"/>
    <cellStyle name="Normal 7 2 2 5 3 2" xfId="33993" xr:uid="{00000000-0005-0000-0000-000028850000}"/>
    <cellStyle name="Normal 7 2 2 5 4" xfId="33994" xr:uid="{00000000-0005-0000-0000-000029850000}"/>
    <cellStyle name="Normal 7 2 2 5 4 2" xfId="33995" xr:uid="{00000000-0005-0000-0000-00002A850000}"/>
    <cellStyle name="Normal 7 2 2 5 5" xfId="33996" xr:uid="{00000000-0005-0000-0000-00002B850000}"/>
    <cellStyle name="Normal 7 2 2 5 6" xfId="33997" xr:uid="{00000000-0005-0000-0000-00002C850000}"/>
    <cellStyle name="Normal 7 2 2 6" xfId="33998" xr:uid="{00000000-0005-0000-0000-00002D850000}"/>
    <cellStyle name="Normal 7 2 2 6 2" xfId="33999" xr:uid="{00000000-0005-0000-0000-00002E850000}"/>
    <cellStyle name="Normal 7 2 2 6 2 2" xfId="34000" xr:uid="{00000000-0005-0000-0000-00002F850000}"/>
    <cellStyle name="Normal 7 2 2 6 3" xfId="34001" xr:uid="{00000000-0005-0000-0000-000030850000}"/>
    <cellStyle name="Normal 7 2 2 6 3 2" xfId="34002" xr:uid="{00000000-0005-0000-0000-000031850000}"/>
    <cellStyle name="Normal 7 2 2 6 4" xfId="34003" xr:uid="{00000000-0005-0000-0000-000032850000}"/>
    <cellStyle name="Normal 7 2 2 6 4 2" xfId="34004" xr:uid="{00000000-0005-0000-0000-000033850000}"/>
    <cellStyle name="Normal 7 2 2 6 5" xfId="34005" xr:uid="{00000000-0005-0000-0000-000034850000}"/>
    <cellStyle name="Normal 7 2 2 6 6" xfId="34006" xr:uid="{00000000-0005-0000-0000-000035850000}"/>
    <cellStyle name="Normal 7 2 2 7" xfId="34007" xr:uid="{00000000-0005-0000-0000-000036850000}"/>
    <cellStyle name="Normal 7 2 2 7 2" xfId="34008" xr:uid="{00000000-0005-0000-0000-000037850000}"/>
    <cellStyle name="Normal 7 2 2 7 2 2" xfId="34009" xr:uid="{00000000-0005-0000-0000-000038850000}"/>
    <cellStyle name="Normal 7 2 2 7 3" xfId="34010" xr:uid="{00000000-0005-0000-0000-000039850000}"/>
    <cellStyle name="Normal 7 2 2 7 3 2" xfId="34011" xr:uid="{00000000-0005-0000-0000-00003A850000}"/>
    <cellStyle name="Normal 7 2 2 7 4" xfId="34012" xr:uid="{00000000-0005-0000-0000-00003B850000}"/>
    <cellStyle name="Normal 7 2 2 7 4 2" xfId="34013" xr:uid="{00000000-0005-0000-0000-00003C850000}"/>
    <cellStyle name="Normal 7 2 2 7 5" xfId="34014" xr:uid="{00000000-0005-0000-0000-00003D850000}"/>
    <cellStyle name="Normal 7 2 2 7 6" xfId="34015" xr:uid="{00000000-0005-0000-0000-00003E850000}"/>
    <cellStyle name="Normal 7 2 2 8" xfId="34016" xr:uid="{00000000-0005-0000-0000-00003F850000}"/>
    <cellStyle name="Normal 7 2 2 8 2" xfId="34017" xr:uid="{00000000-0005-0000-0000-000040850000}"/>
    <cellStyle name="Normal 7 2 2 8 2 2" xfId="34018" xr:uid="{00000000-0005-0000-0000-000041850000}"/>
    <cellStyle name="Normal 7 2 2 8 3" xfId="34019" xr:uid="{00000000-0005-0000-0000-000042850000}"/>
    <cellStyle name="Normal 7 2 2 8 3 2" xfId="34020" xr:uid="{00000000-0005-0000-0000-000043850000}"/>
    <cellStyle name="Normal 7 2 2 8 4" xfId="34021" xr:uid="{00000000-0005-0000-0000-000044850000}"/>
    <cellStyle name="Normal 7 2 2 8 5" xfId="34022" xr:uid="{00000000-0005-0000-0000-000045850000}"/>
    <cellStyle name="Normal 7 2 2 9" xfId="34023" xr:uid="{00000000-0005-0000-0000-000046850000}"/>
    <cellStyle name="Normal 7 2 2 9 2" xfId="34024" xr:uid="{00000000-0005-0000-0000-000047850000}"/>
    <cellStyle name="Normal 7 2 3" xfId="34025" xr:uid="{00000000-0005-0000-0000-000048850000}"/>
    <cellStyle name="Normal 7 2 3 10" xfId="34026" xr:uid="{00000000-0005-0000-0000-000049850000}"/>
    <cellStyle name="Normal 7 2 3 10 2" xfId="34027" xr:uid="{00000000-0005-0000-0000-00004A850000}"/>
    <cellStyle name="Normal 7 2 3 11" xfId="34028" xr:uid="{00000000-0005-0000-0000-00004B850000}"/>
    <cellStyle name="Normal 7 2 3 11 2" xfId="34029" xr:uid="{00000000-0005-0000-0000-00004C850000}"/>
    <cellStyle name="Normal 7 2 3 12" xfId="34030" xr:uid="{00000000-0005-0000-0000-00004D850000}"/>
    <cellStyle name="Normal 7 2 3 13" xfId="34031" xr:uid="{00000000-0005-0000-0000-00004E850000}"/>
    <cellStyle name="Normal 7 2 3 14" xfId="34032" xr:uid="{00000000-0005-0000-0000-00004F850000}"/>
    <cellStyle name="Normal 7 2 3 2" xfId="34033" xr:uid="{00000000-0005-0000-0000-000050850000}"/>
    <cellStyle name="Normal 7 2 3 2 10" xfId="34034" xr:uid="{00000000-0005-0000-0000-000051850000}"/>
    <cellStyle name="Normal 7 2 3 2 11" xfId="34035" xr:uid="{00000000-0005-0000-0000-000052850000}"/>
    <cellStyle name="Normal 7 2 3 2 12" xfId="34036" xr:uid="{00000000-0005-0000-0000-000053850000}"/>
    <cellStyle name="Normal 7 2 3 2 2" xfId="34037" xr:uid="{00000000-0005-0000-0000-000054850000}"/>
    <cellStyle name="Normal 7 2 3 2 2 2" xfId="34038" xr:uid="{00000000-0005-0000-0000-000055850000}"/>
    <cellStyle name="Normal 7 2 3 2 2 2 2" xfId="34039" xr:uid="{00000000-0005-0000-0000-000056850000}"/>
    <cellStyle name="Normal 7 2 3 2 2 3" xfId="34040" xr:uid="{00000000-0005-0000-0000-000057850000}"/>
    <cellStyle name="Normal 7 2 3 2 2 3 2" xfId="34041" xr:uid="{00000000-0005-0000-0000-000058850000}"/>
    <cellStyle name="Normal 7 2 3 2 2 4" xfId="34042" xr:uid="{00000000-0005-0000-0000-000059850000}"/>
    <cellStyle name="Normal 7 2 3 2 2 4 2" xfId="34043" xr:uid="{00000000-0005-0000-0000-00005A850000}"/>
    <cellStyle name="Normal 7 2 3 2 2 5" xfId="34044" xr:uid="{00000000-0005-0000-0000-00005B850000}"/>
    <cellStyle name="Normal 7 2 3 2 2 6" xfId="34045" xr:uid="{00000000-0005-0000-0000-00005C850000}"/>
    <cellStyle name="Normal 7 2 3 2 3" xfId="34046" xr:uid="{00000000-0005-0000-0000-00005D850000}"/>
    <cellStyle name="Normal 7 2 3 2 3 2" xfId="34047" xr:uid="{00000000-0005-0000-0000-00005E850000}"/>
    <cellStyle name="Normal 7 2 3 2 3 2 2" xfId="34048" xr:uid="{00000000-0005-0000-0000-00005F850000}"/>
    <cellStyle name="Normal 7 2 3 2 3 3" xfId="34049" xr:uid="{00000000-0005-0000-0000-000060850000}"/>
    <cellStyle name="Normal 7 2 3 2 3 3 2" xfId="34050" xr:uid="{00000000-0005-0000-0000-000061850000}"/>
    <cellStyle name="Normal 7 2 3 2 3 4" xfId="34051" xr:uid="{00000000-0005-0000-0000-000062850000}"/>
    <cellStyle name="Normal 7 2 3 2 3 4 2" xfId="34052" xr:uid="{00000000-0005-0000-0000-000063850000}"/>
    <cellStyle name="Normal 7 2 3 2 3 5" xfId="34053" xr:uid="{00000000-0005-0000-0000-000064850000}"/>
    <cellStyle name="Normal 7 2 3 2 3 6" xfId="34054" xr:uid="{00000000-0005-0000-0000-000065850000}"/>
    <cellStyle name="Normal 7 2 3 2 4" xfId="34055" xr:uid="{00000000-0005-0000-0000-000066850000}"/>
    <cellStyle name="Normal 7 2 3 2 4 2" xfId="34056" xr:uid="{00000000-0005-0000-0000-000067850000}"/>
    <cellStyle name="Normal 7 2 3 2 4 2 2" xfId="34057" xr:uid="{00000000-0005-0000-0000-000068850000}"/>
    <cellStyle name="Normal 7 2 3 2 4 3" xfId="34058" xr:uid="{00000000-0005-0000-0000-000069850000}"/>
    <cellStyle name="Normal 7 2 3 2 4 3 2" xfId="34059" xr:uid="{00000000-0005-0000-0000-00006A850000}"/>
    <cellStyle name="Normal 7 2 3 2 4 4" xfId="34060" xr:uid="{00000000-0005-0000-0000-00006B850000}"/>
    <cellStyle name="Normal 7 2 3 2 4 4 2" xfId="34061" xr:uid="{00000000-0005-0000-0000-00006C850000}"/>
    <cellStyle name="Normal 7 2 3 2 4 5" xfId="34062" xr:uid="{00000000-0005-0000-0000-00006D850000}"/>
    <cellStyle name="Normal 7 2 3 2 4 6" xfId="34063" xr:uid="{00000000-0005-0000-0000-00006E850000}"/>
    <cellStyle name="Normal 7 2 3 2 5" xfId="34064" xr:uid="{00000000-0005-0000-0000-00006F850000}"/>
    <cellStyle name="Normal 7 2 3 2 5 2" xfId="34065" xr:uid="{00000000-0005-0000-0000-000070850000}"/>
    <cellStyle name="Normal 7 2 3 2 5 2 2" xfId="34066" xr:uid="{00000000-0005-0000-0000-000071850000}"/>
    <cellStyle name="Normal 7 2 3 2 5 3" xfId="34067" xr:uid="{00000000-0005-0000-0000-000072850000}"/>
    <cellStyle name="Normal 7 2 3 2 5 3 2" xfId="34068" xr:uid="{00000000-0005-0000-0000-000073850000}"/>
    <cellStyle name="Normal 7 2 3 2 5 4" xfId="34069" xr:uid="{00000000-0005-0000-0000-000074850000}"/>
    <cellStyle name="Normal 7 2 3 2 5 4 2" xfId="34070" xr:uid="{00000000-0005-0000-0000-000075850000}"/>
    <cellStyle name="Normal 7 2 3 2 5 5" xfId="34071" xr:uid="{00000000-0005-0000-0000-000076850000}"/>
    <cellStyle name="Normal 7 2 3 2 5 6" xfId="34072" xr:uid="{00000000-0005-0000-0000-000077850000}"/>
    <cellStyle name="Normal 7 2 3 2 6" xfId="34073" xr:uid="{00000000-0005-0000-0000-000078850000}"/>
    <cellStyle name="Normal 7 2 3 2 6 2" xfId="34074" xr:uid="{00000000-0005-0000-0000-000079850000}"/>
    <cellStyle name="Normal 7 2 3 2 6 2 2" xfId="34075" xr:uid="{00000000-0005-0000-0000-00007A850000}"/>
    <cellStyle name="Normal 7 2 3 2 6 3" xfId="34076" xr:uid="{00000000-0005-0000-0000-00007B850000}"/>
    <cellStyle name="Normal 7 2 3 2 6 3 2" xfId="34077" xr:uid="{00000000-0005-0000-0000-00007C850000}"/>
    <cellStyle name="Normal 7 2 3 2 6 4" xfId="34078" xr:uid="{00000000-0005-0000-0000-00007D850000}"/>
    <cellStyle name="Normal 7 2 3 2 6 5" xfId="34079" xr:uid="{00000000-0005-0000-0000-00007E850000}"/>
    <cellStyle name="Normal 7 2 3 2 7" xfId="34080" xr:uid="{00000000-0005-0000-0000-00007F850000}"/>
    <cellStyle name="Normal 7 2 3 2 7 2" xfId="34081" xr:uid="{00000000-0005-0000-0000-000080850000}"/>
    <cellStyle name="Normal 7 2 3 2 8" xfId="34082" xr:uid="{00000000-0005-0000-0000-000081850000}"/>
    <cellStyle name="Normal 7 2 3 2 8 2" xfId="34083" xr:uid="{00000000-0005-0000-0000-000082850000}"/>
    <cellStyle name="Normal 7 2 3 2 9" xfId="34084" xr:uid="{00000000-0005-0000-0000-000083850000}"/>
    <cellStyle name="Normal 7 2 3 2 9 2" xfId="34085" xr:uid="{00000000-0005-0000-0000-000084850000}"/>
    <cellStyle name="Normal 7 2 3 3" xfId="34086" xr:uid="{00000000-0005-0000-0000-000085850000}"/>
    <cellStyle name="Normal 7 2 3 3 10" xfId="34087" xr:uid="{00000000-0005-0000-0000-000086850000}"/>
    <cellStyle name="Normal 7 2 3 3 2" xfId="34088" xr:uid="{00000000-0005-0000-0000-000087850000}"/>
    <cellStyle name="Normal 7 2 3 3 2 2" xfId="34089" xr:uid="{00000000-0005-0000-0000-000088850000}"/>
    <cellStyle name="Normal 7 2 3 3 2 2 2" xfId="34090" xr:uid="{00000000-0005-0000-0000-000089850000}"/>
    <cellStyle name="Normal 7 2 3 3 2 3" xfId="34091" xr:uid="{00000000-0005-0000-0000-00008A850000}"/>
    <cellStyle name="Normal 7 2 3 3 2 3 2" xfId="34092" xr:uid="{00000000-0005-0000-0000-00008B850000}"/>
    <cellStyle name="Normal 7 2 3 3 2 4" xfId="34093" xr:uid="{00000000-0005-0000-0000-00008C850000}"/>
    <cellStyle name="Normal 7 2 3 3 2 4 2" xfId="34094" xr:uid="{00000000-0005-0000-0000-00008D850000}"/>
    <cellStyle name="Normal 7 2 3 3 2 5" xfId="34095" xr:uid="{00000000-0005-0000-0000-00008E850000}"/>
    <cellStyle name="Normal 7 2 3 3 2 6" xfId="34096" xr:uid="{00000000-0005-0000-0000-00008F850000}"/>
    <cellStyle name="Normal 7 2 3 3 3" xfId="34097" xr:uid="{00000000-0005-0000-0000-000090850000}"/>
    <cellStyle name="Normal 7 2 3 3 3 2" xfId="34098" xr:uid="{00000000-0005-0000-0000-000091850000}"/>
    <cellStyle name="Normal 7 2 3 3 3 2 2" xfId="34099" xr:uid="{00000000-0005-0000-0000-000092850000}"/>
    <cellStyle name="Normal 7 2 3 3 3 3" xfId="34100" xr:uid="{00000000-0005-0000-0000-000093850000}"/>
    <cellStyle name="Normal 7 2 3 3 3 3 2" xfId="34101" xr:uid="{00000000-0005-0000-0000-000094850000}"/>
    <cellStyle name="Normal 7 2 3 3 3 4" xfId="34102" xr:uid="{00000000-0005-0000-0000-000095850000}"/>
    <cellStyle name="Normal 7 2 3 3 3 4 2" xfId="34103" xr:uid="{00000000-0005-0000-0000-000096850000}"/>
    <cellStyle name="Normal 7 2 3 3 3 5" xfId="34104" xr:uid="{00000000-0005-0000-0000-000097850000}"/>
    <cellStyle name="Normal 7 2 3 3 3 6" xfId="34105" xr:uid="{00000000-0005-0000-0000-000098850000}"/>
    <cellStyle name="Normal 7 2 3 3 4" xfId="34106" xr:uid="{00000000-0005-0000-0000-000099850000}"/>
    <cellStyle name="Normal 7 2 3 3 4 2" xfId="34107" xr:uid="{00000000-0005-0000-0000-00009A850000}"/>
    <cellStyle name="Normal 7 2 3 3 4 2 2" xfId="34108" xr:uid="{00000000-0005-0000-0000-00009B850000}"/>
    <cellStyle name="Normal 7 2 3 3 4 3" xfId="34109" xr:uid="{00000000-0005-0000-0000-00009C850000}"/>
    <cellStyle name="Normal 7 2 3 3 4 3 2" xfId="34110" xr:uid="{00000000-0005-0000-0000-00009D850000}"/>
    <cellStyle name="Normal 7 2 3 3 4 4" xfId="34111" xr:uid="{00000000-0005-0000-0000-00009E850000}"/>
    <cellStyle name="Normal 7 2 3 3 4 4 2" xfId="34112" xr:uid="{00000000-0005-0000-0000-00009F850000}"/>
    <cellStyle name="Normal 7 2 3 3 4 5" xfId="34113" xr:uid="{00000000-0005-0000-0000-0000A0850000}"/>
    <cellStyle name="Normal 7 2 3 3 4 6" xfId="34114" xr:uid="{00000000-0005-0000-0000-0000A1850000}"/>
    <cellStyle name="Normal 7 2 3 3 5" xfId="34115" xr:uid="{00000000-0005-0000-0000-0000A2850000}"/>
    <cellStyle name="Normal 7 2 3 3 5 2" xfId="34116" xr:uid="{00000000-0005-0000-0000-0000A3850000}"/>
    <cellStyle name="Normal 7 2 3 3 5 2 2" xfId="34117" xr:uid="{00000000-0005-0000-0000-0000A4850000}"/>
    <cellStyle name="Normal 7 2 3 3 5 3" xfId="34118" xr:uid="{00000000-0005-0000-0000-0000A5850000}"/>
    <cellStyle name="Normal 7 2 3 3 5 3 2" xfId="34119" xr:uid="{00000000-0005-0000-0000-0000A6850000}"/>
    <cellStyle name="Normal 7 2 3 3 5 4" xfId="34120" xr:uid="{00000000-0005-0000-0000-0000A7850000}"/>
    <cellStyle name="Normal 7 2 3 3 5 5" xfId="34121" xr:uid="{00000000-0005-0000-0000-0000A8850000}"/>
    <cellStyle name="Normal 7 2 3 3 6" xfId="34122" xr:uid="{00000000-0005-0000-0000-0000A9850000}"/>
    <cellStyle name="Normal 7 2 3 3 6 2" xfId="34123" xr:uid="{00000000-0005-0000-0000-0000AA850000}"/>
    <cellStyle name="Normal 7 2 3 3 7" xfId="34124" xr:uid="{00000000-0005-0000-0000-0000AB850000}"/>
    <cellStyle name="Normal 7 2 3 3 7 2" xfId="34125" xr:uid="{00000000-0005-0000-0000-0000AC850000}"/>
    <cellStyle name="Normal 7 2 3 3 8" xfId="34126" xr:uid="{00000000-0005-0000-0000-0000AD850000}"/>
    <cellStyle name="Normal 7 2 3 3 8 2" xfId="34127" xr:uid="{00000000-0005-0000-0000-0000AE850000}"/>
    <cellStyle name="Normal 7 2 3 3 9" xfId="34128" xr:uid="{00000000-0005-0000-0000-0000AF850000}"/>
    <cellStyle name="Normal 7 2 3 4" xfId="34129" xr:uid="{00000000-0005-0000-0000-0000B0850000}"/>
    <cellStyle name="Normal 7 2 3 4 10" xfId="34130" xr:uid="{00000000-0005-0000-0000-0000B1850000}"/>
    <cellStyle name="Normal 7 2 3 4 2" xfId="34131" xr:uid="{00000000-0005-0000-0000-0000B2850000}"/>
    <cellStyle name="Normal 7 2 3 4 2 2" xfId="34132" xr:uid="{00000000-0005-0000-0000-0000B3850000}"/>
    <cellStyle name="Normal 7 2 3 4 2 2 2" xfId="34133" xr:uid="{00000000-0005-0000-0000-0000B4850000}"/>
    <cellStyle name="Normal 7 2 3 4 2 3" xfId="34134" xr:uid="{00000000-0005-0000-0000-0000B5850000}"/>
    <cellStyle name="Normal 7 2 3 4 2 3 2" xfId="34135" xr:uid="{00000000-0005-0000-0000-0000B6850000}"/>
    <cellStyle name="Normal 7 2 3 4 2 4" xfId="34136" xr:uid="{00000000-0005-0000-0000-0000B7850000}"/>
    <cellStyle name="Normal 7 2 3 4 2 4 2" xfId="34137" xr:uid="{00000000-0005-0000-0000-0000B8850000}"/>
    <cellStyle name="Normal 7 2 3 4 2 5" xfId="34138" xr:uid="{00000000-0005-0000-0000-0000B9850000}"/>
    <cellStyle name="Normal 7 2 3 4 2 6" xfId="34139" xr:uid="{00000000-0005-0000-0000-0000BA850000}"/>
    <cellStyle name="Normal 7 2 3 4 3" xfId="34140" xr:uid="{00000000-0005-0000-0000-0000BB850000}"/>
    <cellStyle name="Normal 7 2 3 4 3 2" xfId="34141" xr:uid="{00000000-0005-0000-0000-0000BC850000}"/>
    <cellStyle name="Normal 7 2 3 4 3 2 2" xfId="34142" xr:uid="{00000000-0005-0000-0000-0000BD850000}"/>
    <cellStyle name="Normal 7 2 3 4 3 3" xfId="34143" xr:uid="{00000000-0005-0000-0000-0000BE850000}"/>
    <cellStyle name="Normal 7 2 3 4 3 3 2" xfId="34144" xr:uid="{00000000-0005-0000-0000-0000BF850000}"/>
    <cellStyle name="Normal 7 2 3 4 3 4" xfId="34145" xr:uid="{00000000-0005-0000-0000-0000C0850000}"/>
    <cellStyle name="Normal 7 2 3 4 3 4 2" xfId="34146" xr:uid="{00000000-0005-0000-0000-0000C1850000}"/>
    <cellStyle name="Normal 7 2 3 4 3 5" xfId="34147" xr:uid="{00000000-0005-0000-0000-0000C2850000}"/>
    <cellStyle name="Normal 7 2 3 4 3 6" xfId="34148" xr:uid="{00000000-0005-0000-0000-0000C3850000}"/>
    <cellStyle name="Normal 7 2 3 4 4" xfId="34149" xr:uid="{00000000-0005-0000-0000-0000C4850000}"/>
    <cellStyle name="Normal 7 2 3 4 4 2" xfId="34150" xr:uid="{00000000-0005-0000-0000-0000C5850000}"/>
    <cellStyle name="Normal 7 2 3 4 4 2 2" xfId="34151" xr:uid="{00000000-0005-0000-0000-0000C6850000}"/>
    <cellStyle name="Normal 7 2 3 4 4 3" xfId="34152" xr:uid="{00000000-0005-0000-0000-0000C7850000}"/>
    <cellStyle name="Normal 7 2 3 4 4 3 2" xfId="34153" xr:uid="{00000000-0005-0000-0000-0000C8850000}"/>
    <cellStyle name="Normal 7 2 3 4 4 4" xfId="34154" xr:uid="{00000000-0005-0000-0000-0000C9850000}"/>
    <cellStyle name="Normal 7 2 3 4 4 4 2" xfId="34155" xr:uid="{00000000-0005-0000-0000-0000CA850000}"/>
    <cellStyle name="Normal 7 2 3 4 4 5" xfId="34156" xr:uid="{00000000-0005-0000-0000-0000CB850000}"/>
    <cellStyle name="Normal 7 2 3 4 4 6" xfId="34157" xr:uid="{00000000-0005-0000-0000-0000CC850000}"/>
    <cellStyle name="Normal 7 2 3 4 5" xfId="34158" xr:uid="{00000000-0005-0000-0000-0000CD850000}"/>
    <cellStyle name="Normal 7 2 3 4 5 2" xfId="34159" xr:uid="{00000000-0005-0000-0000-0000CE850000}"/>
    <cellStyle name="Normal 7 2 3 4 5 2 2" xfId="34160" xr:uid="{00000000-0005-0000-0000-0000CF850000}"/>
    <cellStyle name="Normal 7 2 3 4 5 3" xfId="34161" xr:uid="{00000000-0005-0000-0000-0000D0850000}"/>
    <cellStyle name="Normal 7 2 3 4 5 3 2" xfId="34162" xr:uid="{00000000-0005-0000-0000-0000D1850000}"/>
    <cellStyle name="Normal 7 2 3 4 5 4" xfId="34163" xr:uid="{00000000-0005-0000-0000-0000D2850000}"/>
    <cellStyle name="Normal 7 2 3 4 5 5" xfId="34164" xr:uid="{00000000-0005-0000-0000-0000D3850000}"/>
    <cellStyle name="Normal 7 2 3 4 6" xfId="34165" xr:uid="{00000000-0005-0000-0000-0000D4850000}"/>
    <cellStyle name="Normal 7 2 3 4 6 2" xfId="34166" xr:uid="{00000000-0005-0000-0000-0000D5850000}"/>
    <cellStyle name="Normal 7 2 3 4 7" xfId="34167" xr:uid="{00000000-0005-0000-0000-0000D6850000}"/>
    <cellStyle name="Normal 7 2 3 4 7 2" xfId="34168" xr:uid="{00000000-0005-0000-0000-0000D7850000}"/>
    <cellStyle name="Normal 7 2 3 4 8" xfId="34169" xr:uid="{00000000-0005-0000-0000-0000D8850000}"/>
    <cellStyle name="Normal 7 2 3 4 8 2" xfId="34170" xr:uid="{00000000-0005-0000-0000-0000D9850000}"/>
    <cellStyle name="Normal 7 2 3 4 9" xfId="34171" xr:uid="{00000000-0005-0000-0000-0000DA850000}"/>
    <cellStyle name="Normal 7 2 3 5" xfId="34172" xr:uid="{00000000-0005-0000-0000-0000DB850000}"/>
    <cellStyle name="Normal 7 2 3 5 2" xfId="34173" xr:uid="{00000000-0005-0000-0000-0000DC850000}"/>
    <cellStyle name="Normal 7 2 3 5 2 2" xfId="34174" xr:uid="{00000000-0005-0000-0000-0000DD850000}"/>
    <cellStyle name="Normal 7 2 3 5 3" xfId="34175" xr:uid="{00000000-0005-0000-0000-0000DE850000}"/>
    <cellStyle name="Normal 7 2 3 5 3 2" xfId="34176" xr:uid="{00000000-0005-0000-0000-0000DF850000}"/>
    <cellStyle name="Normal 7 2 3 5 4" xfId="34177" xr:uid="{00000000-0005-0000-0000-0000E0850000}"/>
    <cellStyle name="Normal 7 2 3 5 4 2" xfId="34178" xr:uid="{00000000-0005-0000-0000-0000E1850000}"/>
    <cellStyle name="Normal 7 2 3 5 5" xfId="34179" xr:uid="{00000000-0005-0000-0000-0000E2850000}"/>
    <cellStyle name="Normal 7 2 3 5 6" xfId="34180" xr:uid="{00000000-0005-0000-0000-0000E3850000}"/>
    <cellStyle name="Normal 7 2 3 6" xfId="34181" xr:uid="{00000000-0005-0000-0000-0000E4850000}"/>
    <cellStyle name="Normal 7 2 3 6 2" xfId="34182" xr:uid="{00000000-0005-0000-0000-0000E5850000}"/>
    <cellStyle name="Normal 7 2 3 6 2 2" xfId="34183" xr:uid="{00000000-0005-0000-0000-0000E6850000}"/>
    <cellStyle name="Normal 7 2 3 6 3" xfId="34184" xr:uid="{00000000-0005-0000-0000-0000E7850000}"/>
    <cellStyle name="Normal 7 2 3 6 3 2" xfId="34185" xr:uid="{00000000-0005-0000-0000-0000E8850000}"/>
    <cellStyle name="Normal 7 2 3 6 4" xfId="34186" xr:uid="{00000000-0005-0000-0000-0000E9850000}"/>
    <cellStyle name="Normal 7 2 3 6 4 2" xfId="34187" xr:uid="{00000000-0005-0000-0000-0000EA850000}"/>
    <cellStyle name="Normal 7 2 3 6 5" xfId="34188" xr:uid="{00000000-0005-0000-0000-0000EB850000}"/>
    <cellStyle name="Normal 7 2 3 6 6" xfId="34189" xr:uid="{00000000-0005-0000-0000-0000EC850000}"/>
    <cellStyle name="Normal 7 2 3 7" xfId="34190" xr:uid="{00000000-0005-0000-0000-0000ED850000}"/>
    <cellStyle name="Normal 7 2 3 7 2" xfId="34191" xr:uid="{00000000-0005-0000-0000-0000EE850000}"/>
    <cellStyle name="Normal 7 2 3 7 2 2" xfId="34192" xr:uid="{00000000-0005-0000-0000-0000EF850000}"/>
    <cellStyle name="Normal 7 2 3 7 3" xfId="34193" xr:uid="{00000000-0005-0000-0000-0000F0850000}"/>
    <cellStyle name="Normal 7 2 3 7 3 2" xfId="34194" xr:uid="{00000000-0005-0000-0000-0000F1850000}"/>
    <cellStyle name="Normal 7 2 3 7 4" xfId="34195" xr:uid="{00000000-0005-0000-0000-0000F2850000}"/>
    <cellStyle name="Normal 7 2 3 7 4 2" xfId="34196" xr:uid="{00000000-0005-0000-0000-0000F3850000}"/>
    <cellStyle name="Normal 7 2 3 7 5" xfId="34197" xr:uid="{00000000-0005-0000-0000-0000F4850000}"/>
    <cellStyle name="Normal 7 2 3 7 6" xfId="34198" xr:uid="{00000000-0005-0000-0000-0000F5850000}"/>
    <cellStyle name="Normal 7 2 3 8" xfId="34199" xr:uid="{00000000-0005-0000-0000-0000F6850000}"/>
    <cellStyle name="Normal 7 2 3 8 2" xfId="34200" xr:uid="{00000000-0005-0000-0000-0000F7850000}"/>
    <cellStyle name="Normal 7 2 3 8 2 2" xfId="34201" xr:uid="{00000000-0005-0000-0000-0000F8850000}"/>
    <cellStyle name="Normal 7 2 3 8 3" xfId="34202" xr:uid="{00000000-0005-0000-0000-0000F9850000}"/>
    <cellStyle name="Normal 7 2 3 8 3 2" xfId="34203" xr:uid="{00000000-0005-0000-0000-0000FA850000}"/>
    <cellStyle name="Normal 7 2 3 8 4" xfId="34204" xr:uid="{00000000-0005-0000-0000-0000FB850000}"/>
    <cellStyle name="Normal 7 2 3 8 5" xfId="34205" xr:uid="{00000000-0005-0000-0000-0000FC850000}"/>
    <cellStyle name="Normal 7 2 3 9" xfId="34206" xr:uid="{00000000-0005-0000-0000-0000FD850000}"/>
    <cellStyle name="Normal 7 2 3 9 2" xfId="34207" xr:uid="{00000000-0005-0000-0000-0000FE850000}"/>
    <cellStyle name="Normal 7 2 4" xfId="34208" xr:uid="{00000000-0005-0000-0000-0000FF850000}"/>
    <cellStyle name="Normal 7 2 4 10" xfId="34209" xr:uid="{00000000-0005-0000-0000-000000860000}"/>
    <cellStyle name="Normal 7 2 4 10 2" xfId="34210" xr:uid="{00000000-0005-0000-0000-000001860000}"/>
    <cellStyle name="Normal 7 2 4 11" xfId="34211" xr:uid="{00000000-0005-0000-0000-000002860000}"/>
    <cellStyle name="Normal 7 2 4 12" xfId="34212" xr:uid="{00000000-0005-0000-0000-000003860000}"/>
    <cellStyle name="Normal 7 2 4 13" xfId="34213" xr:uid="{00000000-0005-0000-0000-000004860000}"/>
    <cellStyle name="Normal 7 2 4 2" xfId="34214" xr:uid="{00000000-0005-0000-0000-000005860000}"/>
    <cellStyle name="Normal 7 2 4 2 10" xfId="34215" xr:uid="{00000000-0005-0000-0000-000006860000}"/>
    <cellStyle name="Normal 7 2 4 2 2" xfId="34216" xr:uid="{00000000-0005-0000-0000-000007860000}"/>
    <cellStyle name="Normal 7 2 4 2 2 2" xfId="34217" xr:uid="{00000000-0005-0000-0000-000008860000}"/>
    <cellStyle name="Normal 7 2 4 2 2 2 2" xfId="34218" xr:uid="{00000000-0005-0000-0000-000009860000}"/>
    <cellStyle name="Normal 7 2 4 2 2 3" xfId="34219" xr:uid="{00000000-0005-0000-0000-00000A860000}"/>
    <cellStyle name="Normal 7 2 4 2 2 3 2" xfId="34220" xr:uid="{00000000-0005-0000-0000-00000B860000}"/>
    <cellStyle name="Normal 7 2 4 2 2 4" xfId="34221" xr:uid="{00000000-0005-0000-0000-00000C860000}"/>
    <cellStyle name="Normal 7 2 4 2 2 4 2" xfId="34222" xr:uid="{00000000-0005-0000-0000-00000D860000}"/>
    <cellStyle name="Normal 7 2 4 2 2 5" xfId="34223" xr:uid="{00000000-0005-0000-0000-00000E860000}"/>
    <cellStyle name="Normal 7 2 4 2 2 6" xfId="34224" xr:uid="{00000000-0005-0000-0000-00000F860000}"/>
    <cellStyle name="Normal 7 2 4 2 3" xfId="34225" xr:uid="{00000000-0005-0000-0000-000010860000}"/>
    <cellStyle name="Normal 7 2 4 2 3 2" xfId="34226" xr:uid="{00000000-0005-0000-0000-000011860000}"/>
    <cellStyle name="Normal 7 2 4 2 3 2 2" xfId="34227" xr:uid="{00000000-0005-0000-0000-000012860000}"/>
    <cellStyle name="Normal 7 2 4 2 3 3" xfId="34228" xr:uid="{00000000-0005-0000-0000-000013860000}"/>
    <cellStyle name="Normal 7 2 4 2 3 3 2" xfId="34229" xr:uid="{00000000-0005-0000-0000-000014860000}"/>
    <cellStyle name="Normal 7 2 4 2 3 4" xfId="34230" xr:uid="{00000000-0005-0000-0000-000015860000}"/>
    <cellStyle name="Normal 7 2 4 2 3 4 2" xfId="34231" xr:uid="{00000000-0005-0000-0000-000016860000}"/>
    <cellStyle name="Normal 7 2 4 2 3 5" xfId="34232" xr:uid="{00000000-0005-0000-0000-000017860000}"/>
    <cellStyle name="Normal 7 2 4 2 3 6" xfId="34233" xr:uid="{00000000-0005-0000-0000-000018860000}"/>
    <cellStyle name="Normal 7 2 4 2 4" xfId="34234" xr:uid="{00000000-0005-0000-0000-000019860000}"/>
    <cellStyle name="Normal 7 2 4 2 4 2" xfId="34235" xr:uid="{00000000-0005-0000-0000-00001A860000}"/>
    <cellStyle name="Normal 7 2 4 2 4 2 2" xfId="34236" xr:uid="{00000000-0005-0000-0000-00001B860000}"/>
    <cellStyle name="Normal 7 2 4 2 4 3" xfId="34237" xr:uid="{00000000-0005-0000-0000-00001C860000}"/>
    <cellStyle name="Normal 7 2 4 2 4 3 2" xfId="34238" xr:uid="{00000000-0005-0000-0000-00001D860000}"/>
    <cellStyle name="Normal 7 2 4 2 4 4" xfId="34239" xr:uid="{00000000-0005-0000-0000-00001E860000}"/>
    <cellStyle name="Normal 7 2 4 2 4 4 2" xfId="34240" xr:uid="{00000000-0005-0000-0000-00001F860000}"/>
    <cellStyle name="Normal 7 2 4 2 4 5" xfId="34241" xr:uid="{00000000-0005-0000-0000-000020860000}"/>
    <cellStyle name="Normal 7 2 4 2 4 6" xfId="34242" xr:uid="{00000000-0005-0000-0000-000021860000}"/>
    <cellStyle name="Normal 7 2 4 2 5" xfId="34243" xr:uid="{00000000-0005-0000-0000-000022860000}"/>
    <cellStyle name="Normal 7 2 4 2 5 2" xfId="34244" xr:uid="{00000000-0005-0000-0000-000023860000}"/>
    <cellStyle name="Normal 7 2 4 2 5 2 2" xfId="34245" xr:uid="{00000000-0005-0000-0000-000024860000}"/>
    <cellStyle name="Normal 7 2 4 2 5 3" xfId="34246" xr:uid="{00000000-0005-0000-0000-000025860000}"/>
    <cellStyle name="Normal 7 2 4 2 5 3 2" xfId="34247" xr:uid="{00000000-0005-0000-0000-000026860000}"/>
    <cellStyle name="Normal 7 2 4 2 5 4" xfId="34248" xr:uid="{00000000-0005-0000-0000-000027860000}"/>
    <cellStyle name="Normal 7 2 4 2 5 5" xfId="34249" xr:uid="{00000000-0005-0000-0000-000028860000}"/>
    <cellStyle name="Normal 7 2 4 2 6" xfId="34250" xr:uid="{00000000-0005-0000-0000-000029860000}"/>
    <cellStyle name="Normal 7 2 4 2 6 2" xfId="34251" xr:uid="{00000000-0005-0000-0000-00002A860000}"/>
    <cellStyle name="Normal 7 2 4 2 7" xfId="34252" xr:uid="{00000000-0005-0000-0000-00002B860000}"/>
    <cellStyle name="Normal 7 2 4 2 7 2" xfId="34253" xr:uid="{00000000-0005-0000-0000-00002C860000}"/>
    <cellStyle name="Normal 7 2 4 2 8" xfId="34254" xr:uid="{00000000-0005-0000-0000-00002D860000}"/>
    <cellStyle name="Normal 7 2 4 2 8 2" xfId="34255" xr:uid="{00000000-0005-0000-0000-00002E860000}"/>
    <cellStyle name="Normal 7 2 4 2 9" xfId="34256" xr:uid="{00000000-0005-0000-0000-00002F860000}"/>
    <cellStyle name="Normal 7 2 4 3" xfId="34257" xr:uid="{00000000-0005-0000-0000-000030860000}"/>
    <cellStyle name="Normal 7 2 4 3 10" xfId="34258" xr:uid="{00000000-0005-0000-0000-000031860000}"/>
    <cellStyle name="Normal 7 2 4 3 2" xfId="34259" xr:uid="{00000000-0005-0000-0000-000032860000}"/>
    <cellStyle name="Normal 7 2 4 3 2 2" xfId="34260" xr:uid="{00000000-0005-0000-0000-000033860000}"/>
    <cellStyle name="Normal 7 2 4 3 2 2 2" xfId="34261" xr:uid="{00000000-0005-0000-0000-000034860000}"/>
    <cellStyle name="Normal 7 2 4 3 2 3" xfId="34262" xr:uid="{00000000-0005-0000-0000-000035860000}"/>
    <cellStyle name="Normal 7 2 4 3 2 3 2" xfId="34263" xr:uid="{00000000-0005-0000-0000-000036860000}"/>
    <cellStyle name="Normal 7 2 4 3 2 4" xfId="34264" xr:uid="{00000000-0005-0000-0000-000037860000}"/>
    <cellStyle name="Normal 7 2 4 3 2 4 2" xfId="34265" xr:uid="{00000000-0005-0000-0000-000038860000}"/>
    <cellStyle name="Normal 7 2 4 3 2 5" xfId="34266" xr:uid="{00000000-0005-0000-0000-000039860000}"/>
    <cellStyle name="Normal 7 2 4 3 2 6" xfId="34267" xr:uid="{00000000-0005-0000-0000-00003A860000}"/>
    <cellStyle name="Normal 7 2 4 3 3" xfId="34268" xr:uid="{00000000-0005-0000-0000-00003B860000}"/>
    <cellStyle name="Normal 7 2 4 3 3 2" xfId="34269" xr:uid="{00000000-0005-0000-0000-00003C860000}"/>
    <cellStyle name="Normal 7 2 4 3 3 2 2" xfId="34270" xr:uid="{00000000-0005-0000-0000-00003D860000}"/>
    <cellStyle name="Normal 7 2 4 3 3 3" xfId="34271" xr:uid="{00000000-0005-0000-0000-00003E860000}"/>
    <cellStyle name="Normal 7 2 4 3 3 3 2" xfId="34272" xr:uid="{00000000-0005-0000-0000-00003F860000}"/>
    <cellStyle name="Normal 7 2 4 3 3 4" xfId="34273" xr:uid="{00000000-0005-0000-0000-000040860000}"/>
    <cellStyle name="Normal 7 2 4 3 3 4 2" xfId="34274" xr:uid="{00000000-0005-0000-0000-000041860000}"/>
    <cellStyle name="Normal 7 2 4 3 3 5" xfId="34275" xr:uid="{00000000-0005-0000-0000-000042860000}"/>
    <cellStyle name="Normal 7 2 4 3 3 6" xfId="34276" xr:uid="{00000000-0005-0000-0000-000043860000}"/>
    <cellStyle name="Normal 7 2 4 3 4" xfId="34277" xr:uid="{00000000-0005-0000-0000-000044860000}"/>
    <cellStyle name="Normal 7 2 4 3 4 2" xfId="34278" xr:uid="{00000000-0005-0000-0000-000045860000}"/>
    <cellStyle name="Normal 7 2 4 3 4 2 2" xfId="34279" xr:uid="{00000000-0005-0000-0000-000046860000}"/>
    <cellStyle name="Normal 7 2 4 3 4 3" xfId="34280" xr:uid="{00000000-0005-0000-0000-000047860000}"/>
    <cellStyle name="Normal 7 2 4 3 4 3 2" xfId="34281" xr:uid="{00000000-0005-0000-0000-000048860000}"/>
    <cellStyle name="Normal 7 2 4 3 4 4" xfId="34282" xr:uid="{00000000-0005-0000-0000-000049860000}"/>
    <cellStyle name="Normal 7 2 4 3 4 4 2" xfId="34283" xr:uid="{00000000-0005-0000-0000-00004A860000}"/>
    <cellStyle name="Normal 7 2 4 3 4 5" xfId="34284" xr:uid="{00000000-0005-0000-0000-00004B860000}"/>
    <cellStyle name="Normal 7 2 4 3 4 6" xfId="34285" xr:uid="{00000000-0005-0000-0000-00004C860000}"/>
    <cellStyle name="Normal 7 2 4 3 5" xfId="34286" xr:uid="{00000000-0005-0000-0000-00004D860000}"/>
    <cellStyle name="Normal 7 2 4 3 5 2" xfId="34287" xr:uid="{00000000-0005-0000-0000-00004E860000}"/>
    <cellStyle name="Normal 7 2 4 3 5 2 2" xfId="34288" xr:uid="{00000000-0005-0000-0000-00004F860000}"/>
    <cellStyle name="Normal 7 2 4 3 5 3" xfId="34289" xr:uid="{00000000-0005-0000-0000-000050860000}"/>
    <cellStyle name="Normal 7 2 4 3 5 3 2" xfId="34290" xr:uid="{00000000-0005-0000-0000-000051860000}"/>
    <cellStyle name="Normal 7 2 4 3 5 4" xfId="34291" xr:uid="{00000000-0005-0000-0000-000052860000}"/>
    <cellStyle name="Normal 7 2 4 3 5 5" xfId="34292" xr:uid="{00000000-0005-0000-0000-000053860000}"/>
    <cellStyle name="Normal 7 2 4 3 6" xfId="34293" xr:uid="{00000000-0005-0000-0000-000054860000}"/>
    <cellStyle name="Normal 7 2 4 3 6 2" xfId="34294" xr:uid="{00000000-0005-0000-0000-000055860000}"/>
    <cellStyle name="Normal 7 2 4 3 7" xfId="34295" xr:uid="{00000000-0005-0000-0000-000056860000}"/>
    <cellStyle name="Normal 7 2 4 3 7 2" xfId="34296" xr:uid="{00000000-0005-0000-0000-000057860000}"/>
    <cellStyle name="Normal 7 2 4 3 8" xfId="34297" xr:uid="{00000000-0005-0000-0000-000058860000}"/>
    <cellStyle name="Normal 7 2 4 3 8 2" xfId="34298" xr:uid="{00000000-0005-0000-0000-000059860000}"/>
    <cellStyle name="Normal 7 2 4 3 9" xfId="34299" xr:uid="{00000000-0005-0000-0000-00005A860000}"/>
    <cellStyle name="Normal 7 2 4 4" xfId="34300" xr:uid="{00000000-0005-0000-0000-00005B860000}"/>
    <cellStyle name="Normal 7 2 4 4 2" xfId="34301" xr:uid="{00000000-0005-0000-0000-00005C860000}"/>
    <cellStyle name="Normal 7 2 4 4 2 2" xfId="34302" xr:uid="{00000000-0005-0000-0000-00005D860000}"/>
    <cellStyle name="Normal 7 2 4 4 3" xfId="34303" xr:uid="{00000000-0005-0000-0000-00005E860000}"/>
    <cellStyle name="Normal 7 2 4 4 3 2" xfId="34304" xr:uid="{00000000-0005-0000-0000-00005F860000}"/>
    <cellStyle name="Normal 7 2 4 4 4" xfId="34305" xr:uid="{00000000-0005-0000-0000-000060860000}"/>
    <cellStyle name="Normal 7 2 4 4 4 2" xfId="34306" xr:uid="{00000000-0005-0000-0000-000061860000}"/>
    <cellStyle name="Normal 7 2 4 4 5" xfId="34307" xr:uid="{00000000-0005-0000-0000-000062860000}"/>
    <cellStyle name="Normal 7 2 4 4 6" xfId="34308" xr:uid="{00000000-0005-0000-0000-000063860000}"/>
    <cellStyle name="Normal 7 2 4 5" xfId="34309" xr:uid="{00000000-0005-0000-0000-000064860000}"/>
    <cellStyle name="Normal 7 2 4 5 2" xfId="34310" xr:uid="{00000000-0005-0000-0000-000065860000}"/>
    <cellStyle name="Normal 7 2 4 5 2 2" xfId="34311" xr:uid="{00000000-0005-0000-0000-000066860000}"/>
    <cellStyle name="Normal 7 2 4 5 3" xfId="34312" xr:uid="{00000000-0005-0000-0000-000067860000}"/>
    <cellStyle name="Normal 7 2 4 5 3 2" xfId="34313" xr:uid="{00000000-0005-0000-0000-000068860000}"/>
    <cellStyle name="Normal 7 2 4 5 4" xfId="34314" xr:uid="{00000000-0005-0000-0000-000069860000}"/>
    <cellStyle name="Normal 7 2 4 5 4 2" xfId="34315" xr:uid="{00000000-0005-0000-0000-00006A860000}"/>
    <cellStyle name="Normal 7 2 4 5 5" xfId="34316" xr:uid="{00000000-0005-0000-0000-00006B860000}"/>
    <cellStyle name="Normal 7 2 4 5 6" xfId="34317" xr:uid="{00000000-0005-0000-0000-00006C860000}"/>
    <cellStyle name="Normal 7 2 4 6" xfId="34318" xr:uid="{00000000-0005-0000-0000-00006D860000}"/>
    <cellStyle name="Normal 7 2 4 6 2" xfId="34319" xr:uid="{00000000-0005-0000-0000-00006E860000}"/>
    <cellStyle name="Normal 7 2 4 6 2 2" xfId="34320" xr:uid="{00000000-0005-0000-0000-00006F860000}"/>
    <cellStyle name="Normal 7 2 4 6 3" xfId="34321" xr:uid="{00000000-0005-0000-0000-000070860000}"/>
    <cellStyle name="Normal 7 2 4 6 3 2" xfId="34322" xr:uid="{00000000-0005-0000-0000-000071860000}"/>
    <cellStyle name="Normal 7 2 4 6 4" xfId="34323" xr:uid="{00000000-0005-0000-0000-000072860000}"/>
    <cellStyle name="Normal 7 2 4 6 4 2" xfId="34324" xr:uid="{00000000-0005-0000-0000-000073860000}"/>
    <cellStyle name="Normal 7 2 4 6 5" xfId="34325" xr:uid="{00000000-0005-0000-0000-000074860000}"/>
    <cellStyle name="Normal 7 2 4 6 6" xfId="34326" xr:uid="{00000000-0005-0000-0000-000075860000}"/>
    <cellStyle name="Normal 7 2 4 7" xfId="34327" xr:uid="{00000000-0005-0000-0000-000076860000}"/>
    <cellStyle name="Normal 7 2 4 7 2" xfId="34328" xr:uid="{00000000-0005-0000-0000-000077860000}"/>
    <cellStyle name="Normal 7 2 4 7 2 2" xfId="34329" xr:uid="{00000000-0005-0000-0000-000078860000}"/>
    <cellStyle name="Normal 7 2 4 7 3" xfId="34330" xr:uid="{00000000-0005-0000-0000-000079860000}"/>
    <cellStyle name="Normal 7 2 4 7 3 2" xfId="34331" xr:uid="{00000000-0005-0000-0000-00007A860000}"/>
    <cellStyle name="Normal 7 2 4 7 4" xfId="34332" xr:uid="{00000000-0005-0000-0000-00007B860000}"/>
    <cellStyle name="Normal 7 2 4 7 5" xfId="34333" xr:uid="{00000000-0005-0000-0000-00007C860000}"/>
    <cellStyle name="Normal 7 2 4 8" xfId="34334" xr:uid="{00000000-0005-0000-0000-00007D860000}"/>
    <cellStyle name="Normal 7 2 4 8 2" xfId="34335" xr:uid="{00000000-0005-0000-0000-00007E860000}"/>
    <cellStyle name="Normal 7 2 4 9" xfId="34336" xr:uid="{00000000-0005-0000-0000-00007F860000}"/>
    <cellStyle name="Normal 7 2 4 9 2" xfId="34337" xr:uid="{00000000-0005-0000-0000-000080860000}"/>
    <cellStyle name="Normal 7 2 5" xfId="34338" xr:uid="{00000000-0005-0000-0000-000081860000}"/>
    <cellStyle name="Normal 7 2 5 10" xfId="34339" xr:uid="{00000000-0005-0000-0000-000082860000}"/>
    <cellStyle name="Normal 7 2 5 11" xfId="34340" xr:uid="{00000000-0005-0000-0000-000083860000}"/>
    <cellStyle name="Normal 7 2 5 12" xfId="34341" xr:uid="{00000000-0005-0000-0000-000084860000}"/>
    <cellStyle name="Normal 7 2 5 2" xfId="34342" xr:uid="{00000000-0005-0000-0000-000085860000}"/>
    <cellStyle name="Normal 7 2 5 2 2" xfId="34343" xr:uid="{00000000-0005-0000-0000-000086860000}"/>
    <cellStyle name="Normal 7 2 5 2 2 2" xfId="34344" xr:uid="{00000000-0005-0000-0000-000087860000}"/>
    <cellStyle name="Normal 7 2 5 2 3" xfId="34345" xr:uid="{00000000-0005-0000-0000-000088860000}"/>
    <cellStyle name="Normal 7 2 5 2 3 2" xfId="34346" xr:uid="{00000000-0005-0000-0000-000089860000}"/>
    <cellStyle name="Normal 7 2 5 2 4" xfId="34347" xr:uid="{00000000-0005-0000-0000-00008A860000}"/>
    <cellStyle name="Normal 7 2 5 2 4 2" xfId="34348" xr:uid="{00000000-0005-0000-0000-00008B860000}"/>
    <cellStyle name="Normal 7 2 5 2 5" xfId="34349" xr:uid="{00000000-0005-0000-0000-00008C860000}"/>
    <cellStyle name="Normal 7 2 5 2 6" xfId="34350" xr:uid="{00000000-0005-0000-0000-00008D860000}"/>
    <cellStyle name="Normal 7 2 5 3" xfId="34351" xr:uid="{00000000-0005-0000-0000-00008E860000}"/>
    <cellStyle name="Normal 7 2 5 3 2" xfId="34352" xr:uid="{00000000-0005-0000-0000-00008F860000}"/>
    <cellStyle name="Normal 7 2 5 3 2 2" xfId="34353" xr:uid="{00000000-0005-0000-0000-000090860000}"/>
    <cellStyle name="Normal 7 2 5 3 3" xfId="34354" xr:uid="{00000000-0005-0000-0000-000091860000}"/>
    <cellStyle name="Normal 7 2 5 3 3 2" xfId="34355" xr:uid="{00000000-0005-0000-0000-000092860000}"/>
    <cellStyle name="Normal 7 2 5 3 4" xfId="34356" xr:uid="{00000000-0005-0000-0000-000093860000}"/>
    <cellStyle name="Normal 7 2 5 3 4 2" xfId="34357" xr:uid="{00000000-0005-0000-0000-000094860000}"/>
    <cellStyle name="Normal 7 2 5 3 5" xfId="34358" xr:uid="{00000000-0005-0000-0000-000095860000}"/>
    <cellStyle name="Normal 7 2 5 3 6" xfId="34359" xr:uid="{00000000-0005-0000-0000-000096860000}"/>
    <cellStyle name="Normal 7 2 5 4" xfId="34360" xr:uid="{00000000-0005-0000-0000-000097860000}"/>
    <cellStyle name="Normal 7 2 5 4 2" xfId="34361" xr:uid="{00000000-0005-0000-0000-000098860000}"/>
    <cellStyle name="Normal 7 2 5 4 2 2" xfId="34362" xr:uid="{00000000-0005-0000-0000-000099860000}"/>
    <cellStyle name="Normal 7 2 5 4 3" xfId="34363" xr:uid="{00000000-0005-0000-0000-00009A860000}"/>
    <cellStyle name="Normal 7 2 5 4 3 2" xfId="34364" xr:uid="{00000000-0005-0000-0000-00009B860000}"/>
    <cellStyle name="Normal 7 2 5 4 4" xfId="34365" xr:uid="{00000000-0005-0000-0000-00009C860000}"/>
    <cellStyle name="Normal 7 2 5 4 4 2" xfId="34366" xr:uid="{00000000-0005-0000-0000-00009D860000}"/>
    <cellStyle name="Normal 7 2 5 4 5" xfId="34367" xr:uid="{00000000-0005-0000-0000-00009E860000}"/>
    <cellStyle name="Normal 7 2 5 4 6" xfId="34368" xr:uid="{00000000-0005-0000-0000-00009F860000}"/>
    <cellStyle name="Normal 7 2 5 5" xfId="34369" xr:uid="{00000000-0005-0000-0000-0000A0860000}"/>
    <cellStyle name="Normal 7 2 5 5 2" xfId="34370" xr:uid="{00000000-0005-0000-0000-0000A1860000}"/>
    <cellStyle name="Normal 7 2 5 5 2 2" xfId="34371" xr:uid="{00000000-0005-0000-0000-0000A2860000}"/>
    <cellStyle name="Normal 7 2 5 5 3" xfId="34372" xr:uid="{00000000-0005-0000-0000-0000A3860000}"/>
    <cellStyle name="Normal 7 2 5 5 3 2" xfId="34373" xr:uid="{00000000-0005-0000-0000-0000A4860000}"/>
    <cellStyle name="Normal 7 2 5 5 4" xfId="34374" xr:uid="{00000000-0005-0000-0000-0000A5860000}"/>
    <cellStyle name="Normal 7 2 5 5 4 2" xfId="34375" xr:uid="{00000000-0005-0000-0000-0000A6860000}"/>
    <cellStyle name="Normal 7 2 5 5 5" xfId="34376" xr:uid="{00000000-0005-0000-0000-0000A7860000}"/>
    <cellStyle name="Normal 7 2 5 5 6" xfId="34377" xr:uid="{00000000-0005-0000-0000-0000A8860000}"/>
    <cellStyle name="Normal 7 2 5 6" xfId="34378" xr:uid="{00000000-0005-0000-0000-0000A9860000}"/>
    <cellStyle name="Normal 7 2 5 6 2" xfId="34379" xr:uid="{00000000-0005-0000-0000-0000AA860000}"/>
    <cellStyle name="Normal 7 2 5 6 2 2" xfId="34380" xr:uid="{00000000-0005-0000-0000-0000AB860000}"/>
    <cellStyle name="Normal 7 2 5 6 3" xfId="34381" xr:uid="{00000000-0005-0000-0000-0000AC860000}"/>
    <cellStyle name="Normal 7 2 5 6 3 2" xfId="34382" xr:uid="{00000000-0005-0000-0000-0000AD860000}"/>
    <cellStyle name="Normal 7 2 5 6 4" xfId="34383" xr:uid="{00000000-0005-0000-0000-0000AE860000}"/>
    <cellStyle name="Normal 7 2 5 6 5" xfId="34384" xr:uid="{00000000-0005-0000-0000-0000AF860000}"/>
    <cellStyle name="Normal 7 2 5 7" xfId="34385" xr:uid="{00000000-0005-0000-0000-0000B0860000}"/>
    <cellStyle name="Normal 7 2 5 7 2" xfId="34386" xr:uid="{00000000-0005-0000-0000-0000B1860000}"/>
    <cellStyle name="Normal 7 2 5 8" xfId="34387" xr:uid="{00000000-0005-0000-0000-0000B2860000}"/>
    <cellStyle name="Normal 7 2 5 8 2" xfId="34388" xr:uid="{00000000-0005-0000-0000-0000B3860000}"/>
    <cellStyle name="Normal 7 2 5 9" xfId="34389" xr:uid="{00000000-0005-0000-0000-0000B4860000}"/>
    <cellStyle name="Normal 7 2 5 9 2" xfId="34390" xr:uid="{00000000-0005-0000-0000-0000B5860000}"/>
    <cellStyle name="Normal 7 2 6" xfId="34391" xr:uid="{00000000-0005-0000-0000-0000B6860000}"/>
    <cellStyle name="Normal 7 2 6 10" xfId="34392" xr:uid="{00000000-0005-0000-0000-0000B7860000}"/>
    <cellStyle name="Normal 7 2 6 2" xfId="34393" xr:uid="{00000000-0005-0000-0000-0000B8860000}"/>
    <cellStyle name="Normal 7 2 6 2 2" xfId="34394" xr:uid="{00000000-0005-0000-0000-0000B9860000}"/>
    <cellStyle name="Normal 7 2 6 2 2 2" xfId="34395" xr:uid="{00000000-0005-0000-0000-0000BA860000}"/>
    <cellStyle name="Normal 7 2 6 2 3" xfId="34396" xr:uid="{00000000-0005-0000-0000-0000BB860000}"/>
    <cellStyle name="Normal 7 2 6 2 3 2" xfId="34397" xr:uid="{00000000-0005-0000-0000-0000BC860000}"/>
    <cellStyle name="Normal 7 2 6 2 4" xfId="34398" xr:uid="{00000000-0005-0000-0000-0000BD860000}"/>
    <cellStyle name="Normal 7 2 6 2 4 2" xfId="34399" xr:uid="{00000000-0005-0000-0000-0000BE860000}"/>
    <cellStyle name="Normal 7 2 6 2 5" xfId="34400" xr:uid="{00000000-0005-0000-0000-0000BF860000}"/>
    <cellStyle name="Normal 7 2 6 2 6" xfId="34401" xr:uid="{00000000-0005-0000-0000-0000C0860000}"/>
    <cellStyle name="Normal 7 2 6 3" xfId="34402" xr:uid="{00000000-0005-0000-0000-0000C1860000}"/>
    <cellStyle name="Normal 7 2 6 3 2" xfId="34403" xr:uid="{00000000-0005-0000-0000-0000C2860000}"/>
    <cellStyle name="Normal 7 2 6 3 2 2" xfId="34404" xr:uid="{00000000-0005-0000-0000-0000C3860000}"/>
    <cellStyle name="Normal 7 2 6 3 3" xfId="34405" xr:uid="{00000000-0005-0000-0000-0000C4860000}"/>
    <cellStyle name="Normal 7 2 6 3 3 2" xfId="34406" xr:uid="{00000000-0005-0000-0000-0000C5860000}"/>
    <cellStyle name="Normal 7 2 6 3 4" xfId="34407" xr:uid="{00000000-0005-0000-0000-0000C6860000}"/>
    <cellStyle name="Normal 7 2 6 3 4 2" xfId="34408" xr:uid="{00000000-0005-0000-0000-0000C7860000}"/>
    <cellStyle name="Normal 7 2 6 3 5" xfId="34409" xr:uid="{00000000-0005-0000-0000-0000C8860000}"/>
    <cellStyle name="Normal 7 2 6 3 6" xfId="34410" xr:uid="{00000000-0005-0000-0000-0000C9860000}"/>
    <cellStyle name="Normal 7 2 6 4" xfId="34411" xr:uid="{00000000-0005-0000-0000-0000CA860000}"/>
    <cellStyle name="Normal 7 2 6 4 2" xfId="34412" xr:uid="{00000000-0005-0000-0000-0000CB860000}"/>
    <cellStyle name="Normal 7 2 6 4 2 2" xfId="34413" xr:uid="{00000000-0005-0000-0000-0000CC860000}"/>
    <cellStyle name="Normal 7 2 6 4 3" xfId="34414" xr:uid="{00000000-0005-0000-0000-0000CD860000}"/>
    <cellStyle name="Normal 7 2 6 4 3 2" xfId="34415" xr:uid="{00000000-0005-0000-0000-0000CE860000}"/>
    <cellStyle name="Normal 7 2 6 4 4" xfId="34416" xr:uid="{00000000-0005-0000-0000-0000CF860000}"/>
    <cellStyle name="Normal 7 2 6 4 4 2" xfId="34417" xr:uid="{00000000-0005-0000-0000-0000D0860000}"/>
    <cellStyle name="Normal 7 2 6 4 5" xfId="34418" xr:uid="{00000000-0005-0000-0000-0000D1860000}"/>
    <cellStyle name="Normal 7 2 6 4 6" xfId="34419" xr:uid="{00000000-0005-0000-0000-0000D2860000}"/>
    <cellStyle name="Normal 7 2 6 5" xfId="34420" xr:uid="{00000000-0005-0000-0000-0000D3860000}"/>
    <cellStyle name="Normal 7 2 6 5 2" xfId="34421" xr:uid="{00000000-0005-0000-0000-0000D4860000}"/>
    <cellStyle name="Normal 7 2 6 5 2 2" xfId="34422" xr:uid="{00000000-0005-0000-0000-0000D5860000}"/>
    <cellStyle name="Normal 7 2 6 5 3" xfId="34423" xr:uid="{00000000-0005-0000-0000-0000D6860000}"/>
    <cellStyle name="Normal 7 2 6 5 3 2" xfId="34424" xr:uid="{00000000-0005-0000-0000-0000D7860000}"/>
    <cellStyle name="Normal 7 2 6 5 4" xfId="34425" xr:uid="{00000000-0005-0000-0000-0000D8860000}"/>
    <cellStyle name="Normal 7 2 6 5 5" xfId="34426" xr:uid="{00000000-0005-0000-0000-0000D9860000}"/>
    <cellStyle name="Normal 7 2 6 6" xfId="34427" xr:uid="{00000000-0005-0000-0000-0000DA860000}"/>
    <cellStyle name="Normal 7 2 6 6 2" xfId="34428" xr:uid="{00000000-0005-0000-0000-0000DB860000}"/>
    <cellStyle name="Normal 7 2 6 7" xfId="34429" xr:uid="{00000000-0005-0000-0000-0000DC860000}"/>
    <cellStyle name="Normal 7 2 6 7 2" xfId="34430" xr:uid="{00000000-0005-0000-0000-0000DD860000}"/>
    <cellStyle name="Normal 7 2 6 8" xfId="34431" xr:uid="{00000000-0005-0000-0000-0000DE860000}"/>
    <cellStyle name="Normal 7 2 6 8 2" xfId="34432" xr:uid="{00000000-0005-0000-0000-0000DF860000}"/>
    <cellStyle name="Normal 7 2 6 9" xfId="34433" xr:uid="{00000000-0005-0000-0000-0000E0860000}"/>
    <cellStyle name="Normal 7 2 7" xfId="34434" xr:uid="{00000000-0005-0000-0000-0000E1860000}"/>
    <cellStyle name="Normal 7 2 7 10" xfId="34435" xr:uid="{00000000-0005-0000-0000-0000E2860000}"/>
    <cellStyle name="Normal 7 2 7 2" xfId="34436" xr:uid="{00000000-0005-0000-0000-0000E3860000}"/>
    <cellStyle name="Normal 7 2 7 2 2" xfId="34437" xr:uid="{00000000-0005-0000-0000-0000E4860000}"/>
    <cellStyle name="Normal 7 2 7 2 2 2" xfId="34438" xr:uid="{00000000-0005-0000-0000-0000E5860000}"/>
    <cellStyle name="Normal 7 2 7 2 3" xfId="34439" xr:uid="{00000000-0005-0000-0000-0000E6860000}"/>
    <cellStyle name="Normal 7 2 7 2 3 2" xfId="34440" xr:uid="{00000000-0005-0000-0000-0000E7860000}"/>
    <cellStyle name="Normal 7 2 7 2 4" xfId="34441" xr:uid="{00000000-0005-0000-0000-0000E8860000}"/>
    <cellStyle name="Normal 7 2 7 2 4 2" xfId="34442" xr:uid="{00000000-0005-0000-0000-0000E9860000}"/>
    <cellStyle name="Normal 7 2 7 2 5" xfId="34443" xr:uid="{00000000-0005-0000-0000-0000EA860000}"/>
    <cellStyle name="Normal 7 2 7 2 6" xfId="34444" xr:uid="{00000000-0005-0000-0000-0000EB860000}"/>
    <cellStyle name="Normal 7 2 7 3" xfId="34445" xr:uid="{00000000-0005-0000-0000-0000EC860000}"/>
    <cellStyle name="Normal 7 2 7 3 2" xfId="34446" xr:uid="{00000000-0005-0000-0000-0000ED860000}"/>
    <cellStyle name="Normal 7 2 7 3 2 2" xfId="34447" xr:uid="{00000000-0005-0000-0000-0000EE860000}"/>
    <cellStyle name="Normal 7 2 7 3 3" xfId="34448" xr:uid="{00000000-0005-0000-0000-0000EF860000}"/>
    <cellStyle name="Normal 7 2 7 3 3 2" xfId="34449" xr:uid="{00000000-0005-0000-0000-0000F0860000}"/>
    <cellStyle name="Normal 7 2 7 3 4" xfId="34450" xr:uid="{00000000-0005-0000-0000-0000F1860000}"/>
    <cellStyle name="Normal 7 2 7 3 4 2" xfId="34451" xr:uid="{00000000-0005-0000-0000-0000F2860000}"/>
    <cellStyle name="Normal 7 2 7 3 5" xfId="34452" xr:uid="{00000000-0005-0000-0000-0000F3860000}"/>
    <cellStyle name="Normal 7 2 7 3 6" xfId="34453" xr:uid="{00000000-0005-0000-0000-0000F4860000}"/>
    <cellStyle name="Normal 7 2 7 4" xfId="34454" xr:uid="{00000000-0005-0000-0000-0000F5860000}"/>
    <cellStyle name="Normal 7 2 7 4 2" xfId="34455" xr:uid="{00000000-0005-0000-0000-0000F6860000}"/>
    <cellStyle name="Normal 7 2 7 4 2 2" xfId="34456" xr:uid="{00000000-0005-0000-0000-0000F7860000}"/>
    <cellStyle name="Normal 7 2 7 4 3" xfId="34457" xr:uid="{00000000-0005-0000-0000-0000F8860000}"/>
    <cellStyle name="Normal 7 2 7 4 3 2" xfId="34458" xr:uid="{00000000-0005-0000-0000-0000F9860000}"/>
    <cellStyle name="Normal 7 2 7 4 4" xfId="34459" xr:uid="{00000000-0005-0000-0000-0000FA860000}"/>
    <cellStyle name="Normal 7 2 7 4 4 2" xfId="34460" xr:uid="{00000000-0005-0000-0000-0000FB860000}"/>
    <cellStyle name="Normal 7 2 7 4 5" xfId="34461" xr:uid="{00000000-0005-0000-0000-0000FC860000}"/>
    <cellStyle name="Normal 7 2 7 4 6" xfId="34462" xr:uid="{00000000-0005-0000-0000-0000FD860000}"/>
    <cellStyle name="Normal 7 2 7 5" xfId="34463" xr:uid="{00000000-0005-0000-0000-0000FE860000}"/>
    <cellStyle name="Normal 7 2 7 5 2" xfId="34464" xr:uid="{00000000-0005-0000-0000-0000FF860000}"/>
    <cellStyle name="Normal 7 2 7 5 2 2" xfId="34465" xr:uid="{00000000-0005-0000-0000-000000870000}"/>
    <cellStyle name="Normal 7 2 7 5 3" xfId="34466" xr:uid="{00000000-0005-0000-0000-000001870000}"/>
    <cellStyle name="Normal 7 2 7 5 3 2" xfId="34467" xr:uid="{00000000-0005-0000-0000-000002870000}"/>
    <cellStyle name="Normal 7 2 7 5 4" xfId="34468" xr:uid="{00000000-0005-0000-0000-000003870000}"/>
    <cellStyle name="Normal 7 2 7 5 5" xfId="34469" xr:uid="{00000000-0005-0000-0000-000004870000}"/>
    <cellStyle name="Normal 7 2 7 6" xfId="34470" xr:uid="{00000000-0005-0000-0000-000005870000}"/>
    <cellStyle name="Normal 7 2 7 6 2" xfId="34471" xr:uid="{00000000-0005-0000-0000-000006870000}"/>
    <cellStyle name="Normal 7 2 7 7" xfId="34472" xr:uid="{00000000-0005-0000-0000-000007870000}"/>
    <cellStyle name="Normal 7 2 7 7 2" xfId="34473" xr:uid="{00000000-0005-0000-0000-000008870000}"/>
    <cellStyle name="Normal 7 2 7 8" xfId="34474" xr:uid="{00000000-0005-0000-0000-000009870000}"/>
    <cellStyle name="Normal 7 2 7 8 2" xfId="34475" xr:uid="{00000000-0005-0000-0000-00000A870000}"/>
    <cellStyle name="Normal 7 2 7 9" xfId="34476" xr:uid="{00000000-0005-0000-0000-00000B870000}"/>
    <cellStyle name="Normal 7 2 8" xfId="34477" xr:uid="{00000000-0005-0000-0000-00000C870000}"/>
    <cellStyle name="Normal 7 2 8 2" xfId="34478" xr:uid="{00000000-0005-0000-0000-00000D870000}"/>
    <cellStyle name="Normal 7 2 8 2 2" xfId="34479" xr:uid="{00000000-0005-0000-0000-00000E870000}"/>
    <cellStyle name="Normal 7 2 8 3" xfId="34480" xr:uid="{00000000-0005-0000-0000-00000F870000}"/>
    <cellStyle name="Normal 7 2 8 3 2" xfId="34481" xr:uid="{00000000-0005-0000-0000-000010870000}"/>
    <cellStyle name="Normal 7 2 8 4" xfId="34482" xr:uid="{00000000-0005-0000-0000-000011870000}"/>
    <cellStyle name="Normal 7 2 8 4 2" xfId="34483" xr:uid="{00000000-0005-0000-0000-000012870000}"/>
    <cellStyle name="Normal 7 2 8 5" xfId="34484" xr:uid="{00000000-0005-0000-0000-000013870000}"/>
    <cellStyle name="Normal 7 2 8 6" xfId="34485" xr:uid="{00000000-0005-0000-0000-000014870000}"/>
    <cellStyle name="Normal 7 2 9" xfId="34486" xr:uid="{00000000-0005-0000-0000-000015870000}"/>
    <cellStyle name="Normal 7 2 9 2" xfId="34487" xr:uid="{00000000-0005-0000-0000-000016870000}"/>
    <cellStyle name="Normal 7 2 9 2 2" xfId="34488" xr:uid="{00000000-0005-0000-0000-000017870000}"/>
    <cellStyle name="Normal 7 2 9 3" xfId="34489" xr:uid="{00000000-0005-0000-0000-000018870000}"/>
    <cellStyle name="Normal 7 2 9 3 2" xfId="34490" xr:uid="{00000000-0005-0000-0000-000019870000}"/>
    <cellStyle name="Normal 7 2 9 4" xfId="34491" xr:uid="{00000000-0005-0000-0000-00001A870000}"/>
    <cellStyle name="Normal 7 2 9 4 2" xfId="34492" xr:uid="{00000000-0005-0000-0000-00001B870000}"/>
    <cellStyle name="Normal 7 2 9 5" xfId="34493" xr:uid="{00000000-0005-0000-0000-00001C870000}"/>
    <cellStyle name="Normal 7 2 9 6" xfId="34494" xr:uid="{00000000-0005-0000-0000-00001D870000}"/>
    <cellStyle name="Normal 7 20" xfId="34495" xr:uid="{00000000-0005-0000-0000-00001E870000}"/>
    <cellStyle name="Normal 7 3" xfId="34496" xr:uid="{00000000-0005-0000-0000-00001F870000}"/>
    <cellStyle name="Normal 7 3 10" xfId="34497" xr:uid="{00000000-0005-0000-0000-000020870000}"/>
    <cellStyle name="Normal 7 3 10 2" xfId="34498" xr:uid="{00000000-0005-0000-0000-000021870000}"/>
    <cellStyle name="Normal 7 3 10 2 2" xfId="34499" xr:uid="{00000000-0005-0000-0000-000022870000}"/>
    <cellStyle name="Normal 7 3 10 3" xfId="34500" xr:uid="{00000000-0005-0000-0000-000023870000}"/>
    <cellStyle name="Normal 7 3 10 3 2" xfId="34501" xr:uid="{00000000-0005-0000-0000-000024870000}"/>
    <cellStyle name="Normal 7 3 10 4" xfId="34502" xr:uid="{00000000-0005-0000-0000-000025870000}"/>
    <cellStyle name="Normal 7 3 10 4 2" xfId="34503" xr:uid="{00000000-0005-0000-0000-000026870000}"/>
    <cellStyle name="Normal 7 3 10 5" xfId="34504" xr:uid="{00000000-0005-0000-0000-000027870000}"/>
    <cellStyle name="Normal 7 3 10 6" xfId="34505" xr:uid="{00000000-0005-0000-0000-000028870000}"/>
    <cellStyle name="Normal 7 3 11" xfId="34506" xr:uid="{00000000-0005-0000-0000-000029870000}"/>
    <cellStyle name="Normal 7 3 11 2" xfId="34507" xr:uid="{00000000-0005-0000-0000-00002A870000}"/>
    <cellStyle name="Normal 7 3 11 2 2" xfId="34508" xr:uid="{00000000-0005-0000-0000-00002B870000}"/>
    <cellStyle name="Normal 7 3 11 3" xfId="34509" xr:uid="{00000000-0005-0000-0000-00002C870000}"/>
    <cellStyle name="Normal 7 3 11 3 2" xfId="34510" xr:uid="{00000000-0005-0000-0000-00002D870000}"/>
    <cellStyle name="Normal 7 3 11 4" xfId="34511" xr:uid="{00000000-0005-0000-0000-00002E870000}"/>
    <cellStyle name="Normal 7 3 11 5" xfId="34512" xr:uid="{00000000-0005-0000-0000-00002F870000}"/>
    <cellStyle name="Normal 7 3 12" xfId="34513" xr:uid="{00000000-0005-0000-0000-000030870000}"/>
    <cellStyle name="Normal 7 3 12 2" xfId="34514" xr:uid="{00000000-0005-0000-0000-000031870000}"/>
    <cellStyle name="Normal 7 3 13" xfId="34515" xr:uid="{00000000-0005-0000-0000-000032870000}"/>
    <cellStyle name="Normal 7 3 13 2" xfId="34516" xr:uid="{00000000-0005-0000-0000-000033870000}"/>
    <cellStyle name="Normal 7 3 14" xfId="34517" xr:uid="{00000000-0005-0000-0000-000034870000}"/>
    <cellStyle name="Normal 7 3 14 2" xfId="34518" xr:uid="{00000000-0005-0000-0000-000035870000}"/>
    <cellStyle name="Normal 7 3 15" xfId="34519" xr:uid="{00000000-0005-0000-0000-000036870000}"/>
    <cellStyle name="Normal 7 3 16" xfId="34520" xr:uid="{00000000-0005-0000-0000-000037870000}"/>
    <cellStyle name="Normal 7 3 17" xfId="34521" xr:uid="{00000000-0005-0000-0000-000038870000}"/>
    <cellStyle name="Normal 7 3 2" xfId="34522" xr:uid="{00000000-0005-0000-0000-000039870000}"/>
    <cellStyle name="Normal 7 3 2 10" xfId="34523" xr:uid="{00000000-0005-0000-0000-00003A870000}"/>
    <cellStyle name="Normal 7 3 2 10 2" xfId="34524" xr:uid="{00000000-0005-0000-0000-00003B870000}"/>
    <cellStyle name="Normal 7 3 2 11" xfId="34525" xr:uid="{00000000-0005-0000-0000-00003C870000}"/>
    <cellStyle name="Normal 7 3 2 11 2" xfId="34526" xr:uid="{00000000-0005-0000-0000-00003D870000}"/>
    <cellStyle name="Normal 7 3 2 12" xfId="34527" xr:uid="{00000000-0005-0000-0000-00003E870000}"/>
    <cellStyle name="Normal 7 3 2 13" xfId="34528" xr:uid="{00000000-0005-0000-0000-00003F870000}"/>
    <cellStyle name="Normal 7 3 2 14" xfId="34529" xr:uid="{00000000-0005-0000-0000-000040870000}"/>
    <cellStyle name="Normal 7 3 2 2" xfId="34530" xr:uid="{00000000-0005-0000-0000-000041870000}"/>
    <cellStyle name="Normal 7 3 2 2 10" xfId="34531" xr:uid="{00000000-0005-0000-0000-000042870000}"/>
    <cellStyle name="Normal 7 3 2 2 11" xfId="34532" xr:uid="{00000000-0005-0000-0000-000043870000}"/>
    <cellStyle name="Normal 7 3 2 2 12" xfId="34533" xr:uid="{00000000-0005-0000-0000-000044870000}"/>
    <cellStyle name="Normal 7 3 2 2 2" xfId="34534" xr:uid="{00000000-0005-0000-0000-000045870000}"/>
    <cellStyle name="Normal 7 3 2 2 2 2" xfId="34535" xr:uid="{00000000-0005-0000-0000-000046870000}"/>
    <cellStyle name="Normal 7 3 2 2 2 2 2" xfId="34536" xr:uid="{00000000-0005-0000-0000-000047870000}"/>
    <cellStyle name="Normal 7 3 2 2 2 3" xfId="34537" xr:uid="{00000000-0005-0000-0000-000048870000}"/>
    <cellStyle name="Normal 7 3 2 2 2 3 2" xfId="34538" xr:uid="{00000000-0005-0000-0000-000049870000}"/>
    <cellStyle name="Normal 7 3 2 2 2 4" xfId="34539" xr:uid="{00000000-0005-0000-0000-00004A870000}"/>
    <cellStyle name="Normal 7 3 2 2 2 4 2" xfId="34540" xr:uid="{00000000-0005-0000-0000-00004B870000}"/>
    <cellStyle name="Normal 7 3 2 2 2 5" xfId="34541" xr:uid="{00000000-0005-0000-0000-00004C870000}"/>
    <cellStyle name="Normal 7 3 2 2 2 6" xfId="34542" xr:uid="{00000000-0005-0000-0000-00004D870000}"/>
    <cellStyle name="Normal 7 3 2 2 3" xfId="34543" xr:uid="{00000000-0005-0000-0000-00004E870000}"/>
    <cellStyle name="Normal 7 3 2 2 3 2" xfId="34544" xr:uid="{00000000-0005-0000-0000-00004F870000}"/>
    <cellStyle name="Normal 7 3 2 2 3 2 2" xfId="34545" xr:uid="{00000000-0005-0000-0000-000050870000}"/>
    <cellStyle name="Normal 7 3 2 2 3 3" xfId="34546" xr:uid="{00000000-0005-0000-0000-000051870000}"/>
    <cellStyle name="Normal 7 3 2 2 3 3 2" xfId="34547" xr:uid="{00000000-0005-0000-0000-000052870000}"/>
    <cellStyle name="Normal 7 3 2 2 3 4" xfId="34548" xr:uid="{00000000-0005-0000-0000-000053870000}"/>
    <cellStyle name="Normal 7 3 2 2 3 4 2" xfId="34549" xr:uid="{00000000-0005-0000-0000-000054870000}"/>
    <cellStyle name="Normal 7 3 2 2 3 5" xfId="34550" xr:uid="{00000000-0005-0000-0000-000055870000}"/>
    <cellStyle name="Normal 7 3 2 2 3 6" xfId="34551" xr:uid="{00000000-0005-0000-0000-000056870000}"/>
    <cellStyle name="Normal 7 3 2 2 4" xfId="34552" xr:uid="{00000000-0005-0000-0000-000057870000}"/>
    <cellStyle name="Normal 7 3 2 2 4 2" xfId="34553" xr:uid="{00000000-0005-0000-0000-000058870000}"/>
    <cellStyle name="Normal 7 3 2 2 4 2 2" xfId="34554" xr:uid="{00000000-0005-0000-0000-000059870000}"/>
    <cellStyle name="Normal 7 3 2 2 4 3" xfId="34555" xr:uid="{00000000-0005-0000-0000-00005A870000}"/>
    <cellStyle name="Normal 7 3 2 2 4 3 2" xfId="34556" xr:uid="{00000000-0005-0000-0000-00005B870000}"/>
    <cellStyle name="Normal 7 3 2 2 4 4" xfId="34557" xr:uid="{00000000-0005-0000-0000-00005C870000}"/>
    <cellStyle name="Normal 7 3 2 2 4 4 2" xfId="34558" xr:uid="{00000000-0005-0000-0000-00005D870000}"/>
    <cellStyle name="Normal 7 3 2 2 4 5" xfId="34559" xr:uid="{00000000-0005-0000-0000-00005E870000}"/>
    <cellStyle name="Normal 7 3 2 2 4 6" xfId="34560" xr:uid="{00000000-0005-0000-0000-00005F870000}"/>
    <cellStyle name="Normal 7 3 2 2 5" xfId="34561" xr:uid="{00000000-0005-0000-0000-000060870000}"/>
    <cellStyle name="Normal 7 3 2 2 5 2" xfId="34562" xr:uid="{00000000-0005-0000-0000-000061870000}"/>
    <cellStyle name="Normal 7 3 2 2 5 2 2" xfId="34563" xr:uid="{00000000-0005-0000-0000-000062870000}"/>
    <cellStyle name="Normal 7 3 2 2 5 3" xfId="34564" xr:uid="{00000000-0005-0000-0000-000063870000}"/>
    <cellStyle name="Normal 7 3 2 2 5 3 2" xfId="34565" xr:uid="{00000000-0005-0000-0000-000064870000}"/>
    <cellStyle name="Normal 7 3 2 2 5 4" xfId="34566" xr:uid="{00000000-0005-0000-0000-000065870000}"/>
    <cellStyle name="Normal 7 3 2 2 5 4 2" xfId="34567" xr:uid="{00000000-0005-0000-0000-000066870000}"/>
    <cellStyle name="Normal 7 3 2 2 5 5" xfId="34568" xr:uid="{00000000-0005-0000-0000-000067870000}"/>
    <cellStyle name="Normal 7 3 2 2 5 6" xfId="34569" xr:uid="{00000000-0005-0000-0000-000068870000}"/>
    <cellStyle name="Normal 7 3 2 2 6" xfId="34570" xr:uid="{00000000-0005-0000-0000-000069870000}"/>
    <cellStyle name="Normal 7 3 2 2 6 2" xfId="34571" xr:uid="{00000000-0005-0000-0000-00006A870000}"/>
    <cellStyle name="Normal 7 3 2 2 6 2 2" xfId="34572" xr:uid="{00000000-0005-0000-0000-00006B870000}"/>
    <cellStyle name="Normal 7 3 2 2 6 3" xfId="34573" xr:uid="{00000000-0005-0000-0000-00006C870000}"/>
    <cellStyle name="Normal 7 3 2 2 6 3 2" xfId="34574" xr:uid="{00000000-0005-0000-0000-00006D870000}"/>
    <cellStyle name="Normal 7 3 2 2 6 4" xfId="34575" xr:uid="{00000000-0005-0000-0000-00006E870000}"/>
    <cellStyle name="Normal 7 3 2 2 6 5" xfId="34576" xr:uid="{00000000-0005-0000-0000-00006F870000}"/>
    <cellStyle name="Normal 7 3 2 2 7" xfId="34577" xr:uid="{00000000-0005-0000-0000-000070870000}"/>
    <cellStyle name="Normal 7 3 2 2 7 2" xfId="34578" xr:uid="{00000000-0005-0000-0000-000071870000}"/>
    <cellStyle name="Normal 7 3 2 2 8" xfId="34579" xr:uid="{00000000-0005-0000-0000-000072870000}"/>
    <cellStyle name="Normal 7 3 2 2 8 2" xfId="34580" xr:uid="{00000000-0005-0000-0000-000073870000}"/>
    <cellStyle name="Normal 7 3 2 2 9" xfId="34581" xr:uid="{00000000-0005-0000-0000-000074870000}"/>
    <cellStyle name="Normal 7 3 2 2 9 2" xfId="34582" xr:uid="{00000000-0005-0000-0000-000075870000}"/>
    <cellStyle name="Normal 7 3 2 3" xfId="34583" xr:uid="{00000000-0005-0000-0000-000076870000}"/>
    <cellStyle name="Normal 7 3 2 3 10" xfId="34584" xr:uid="{00000000-0005-0000-0000-000077870000}"/>
    <cellStyle name="Normal 7 3 2 3 11" xfId="34585" xr:uid="{00000000-0005-0000-0000-000078870000}"/>
    <cellStyle name="Normal 7 3 2 3 2" xfId="34586" xr:uid="{00000000-0005-0000-0000-000079870000}"/>
    <cellStyle name="Normal 7 3 2 3 2 2" xfId="34587" xr:uid="{00000000-0005-0000-0000-00007A870000}"/>
    <cellStyle name="Normal 7 3 2 3 2 2 2" xfId="34588" xr:uid="{00000000-0005-0000-0000-00007B870000}"/>
    <cellStyle name="Normal 7 3 2 3 2 3" xfId="34589" xr:uid="{00000000-0005-0000-0000-00007C870000}"/>
    <cellStyle name="Normal 7 3 2 3 2 3 2" xfId="34590" xr:uid="{00000000-0005-0000-0000-00007D870000}"/>
    <cellStyle name="Normal 7 3 2 3 2 4" xfId="34591" xr:uid="{00000000-0005-0000-0000-00007E870000}"/>
    <cellStyle name="Normal 7 3 2 3 2 4 2" xfId="34592" xr:uid="{00000000-0005-0000-0000-00007F870000}"/>
    <cellStyle name="Normal 7 3 2 3 2 5" xfId="34593" xr:uid="{00000000-0005-0000-0000-000080870000}"/>
    <cellStyle name="Normal 7 3 2 3 2 6" xfId="34594" xr:uid="{00000000-0005-0000-0000-000081870000}"/>
    <cellStyle name="Normal 7 3 2 3 3" xfId="34595" xr:uid="{00000000-0005-0000-0000-000082870000}"/>
    <cellStyle name="Normal 7 3 2 3 3 2" xfId="34596" xr:uid="{00000000-0005-0000-0000-000083870000}"/>
    <cellStyle name="Normal 7 3 2 3 3 2 2" xfId="34597" xr:uid="{00000000-0005-0000-0000-000084870000}"/>
    <cellStyle name="Normal 7 3 2 3 3 3" xfId="34598" xr:uid="{00000000-0005-0000-0000-000085870000}"/>
    <cellStyle name="Normal 7 3 2 3 3 3 2" xfId="34599" xr:uid="{00000000-0005-0000-0000-000086870000}"/>
    <cellStyle name="Normal 7 3 2 3 3 4" xfId="34600" xr:uid="{00000000-0005-0000-0000-000087870000}"/>
    <cellStyle name="Normal 7 3 2 3 3 4 2" xfId="34601" xr:uid="{00000000-0005-0000-0000-000088870000}"/>
    <cellStyle name="Normal 7 3 2 3 3 5" xfId="34602" xr:uid="{00000000-0005-0000-0000-000089870000}"/>
    <cellStyle name="Normal 7 3 2 3 3 6" xfId="34603" xr:uid="{00000000-0005-0000-0000-00008A870000}"/>
    <cellStyle name="Normal 7 3 2 3 4" xfId="34604" xr:uid="{00000000-0005-0000-0000-00008B870000}"/>
    <cellStyle name="Normal 7 3 2 3 4 2" xfId="34605" xr:uid="{00000000-0005-0000-0000-00008C870000}"/>
    <cellStyle name="Normal 7 3 2 3 4 2 2" xfId="34606" xr:uid="{00000000-0005-0000-0000-00008D870000}"/>
    <cellStyle name="Normal 7 3 2 3 4 3" xfId="34607" xr:uid="{00000000-0005-0000-0000-00008E870000}"/>
    <cellStyle name="Normal 7 3 2 3 4 3 2" xfId="34608" xr:uid="{00000000-0005-0000-0000-00008F870000}"/>
    <cellStyle name="Normal 7 3 2 3 4 4" xfId="34609" xr:uid="{00000000-0005-0000-0000-000090870000}"/>
    <cellStyle name="Normal 7 3 2 3 4 4 2" xfId="34610" xr:uid="{00000000-0005-0000-0000-000091870000}"/>
    <cellStyle name="Normal 7 3 2 3 4 5" xfId="34611" xr:uid="{00000000-0005-0000-0000-000092870000}"/>
    <cellStyle name="Normal 7 3 2 3 4 6" xfId="34612" xr:uid="{00000000-0005-0000-0000-000093870000}"/>
    <cellStyle name="Normal 7 3 2 3 5" xfId="34613" xr:uid="{00000000-0005-0000-0000-000094870000}"/>
    <cellStyle name="Normal 7 3 2 3 5 2" xfId="34614" xr:uid="{00000000-0005-0000-0000-000095870000}"/>
    <cellStyle name="Normal 7 3 2 3 5 2 2" xfId="34615" xr:uid="{00000000-0005-0000-0000-000096870000}"/>
    <cellStyle name="Normal 7 3 2 3 5 3" xfId="34616" xr:uid="{00000000-0005-0000-0000-000097870000}"/>
    <cellStyle name="Normal 7 3 2 3 5 3 2" xfId="34617" xr:uid="{00000000-0005-0000-0000-000098870000}"/>
    <cellStyle name="Normal 7 3 2 3 5 4" xfId="34618" xr:uid="{00000000-0005-0000-0000-000099870000}"/>
    <cellStyle name="Normal 7 3 2 3 5 5" xfId="34619" xr:uid="{00000000-0005-0000-0000-00009A870000}"/>
    <cellStyle name="Normal 7 3 2 3 6" xfId="34620" xr:uid="{00000000-0005-0000-0000-00009B870000}"/>
    <cellStyle name="Normal 7 3 2 3 6 2" xfId="34621" xr:uid="{00000000-0005-0000-0000-00009C870000}"/>
    <cellStyle name="Normal 7 3 2 3 7" xfId="34622" xr:uid="{00000000-0005-0000-0000-00009D870000}"/>
    <cellStyle name="Normal 7 3 2 3 7 2" xfId="34623" xr:uid="{00000000-0005-0000-0000-00009E870000}"/>
    <cellStyle name="Normal 7 3 2 3 8" xfId="34624" xr:uid="{00000000-0005-0000-0000-00009F870000}"/>
    <cellStyle name="Normal 7 3 2 3 8 2" xfId="34625" xr:uid="{00000000-0005-0000-0000-0000A0870000}"/>
    <cellStyle name="Normal 7 3 2 3 9" xfId="34626" xr:uid="{00000000-0005-0000-0000-0000A1870000}"/>
    <cellStyle name="Normal 7 3 2 4" xfId="34627" xr:uid="{00000000-0005-0000-0000-0000A2870000}"/>
    <cellStyle name="Normal 7 3 2 4 10" xfId="34628" xr:uid="{00000000-0005-0000-0000-0000A3870000}"/>
    <cellStyle name="Normal 7 3 2 4 2" xfId="34629" xr:uid="{00000000-0005-0000-0000-0000A4870000}"/>
    <cellStyle name="Normal 7 3 2 4 2 2" xfId="34630" xr:uid="{00000000-0005-0000-0000-0000A5870000}"/>
    <cellStyle name="Normal 7 3 2 4 2 2 2" xfId="34631" xr:uid="{00000000-0005-0000-0000-0000A6870000}"/>
    <cellStyle name="Normal 7 3 2 4 2 3" xfId="34632" xr:uid="{00000000-0005-0000-0000-0000A7870000}"/>
    <cellStyle name="Normal 7 3 2 4 2 3 2" xfId="34633" xr:uid="{00000000-0005-0000-0000-0000A8870000}"/>
    <cellStyle name="Normal 7 3 2 4 2 4" xfId="34634" xr:uid="{00000000-0005-0000-0000-0000A9870000}"/>
    <cellStyle name="Normal 7 3 2 4 2 4 2" xfId="34635" xr:uid="{00000000-0005-0000-0000-0000AA870000}"/>
    <cellStyle name="Normal 7 3 2 4 2 5" xfId="34636" xr:uid="{00000000-0005-0000-0000-0000AB870000}"/>
    <cellStyle name="Normal 7 3 2 4 2 6" xfId="34637" xr:uid="{00000000-0005-0000-0000-0000AC870000}"/>
    <cellStyle name="Normal 7 3 2 4 3" xfId="34638" xr:uid="{00000000-0005-0000-0000-0000AD870000}"/>
    <cellStyle name="Normal 7 3 2 4 3 2" xfId="34639" xr:uid="{00000000-0005-0000-0000-0000AE870000}"/>
    <cellStyle name="Normal 7 3 2 4 3 2 2" xfId="34640" xr:uid="{00000000-0005-0000-0000-0000AF870000}"/>
    <cellStyle name="Normal 7 3 2 4 3 3" xfId="34641" xr:uid="{00000000-0005-0000-0000-0000B0870000}"/>
    <cellStyle name="Normal 7 3 2 4 3 3 2" xfId="34642" xr:uid="{00000000-0005-0000-0000-0000B1870000}"/>
    <cellStyle name="Normal 7 3 2 4 3 4" xfId="34643" xr:uid="{00000000-0005-0000-0000-0000B2870000}"/>
    <cellStyle name="Normal 7 3 2 4 3 4 2" xfId="34644" xr:uid="{00000000-0005-0000-0000-0000B3870000}"/>
    <cellStyle name="Normal 7 3 2 4 3 5" xfId="34645" xr:uid="{00000000-0005-0000-0000-0000B4870000}"/>
    <cellStyle name="Normal 7 3 2 4 3 6" xfId="34646" xr:uid="{00000000-0005-0000-0000-0000B5870000}"/>
    <cellStyle name="Normal 7 3 2 4 4" xfId="34647" xr:uid="{00000000-0005-0000-0000-0000B6870000}"/>
    <cellStyle name="Normal 7 3 2 4 4 2" xfId="34648" xr:uid="{00000000-0005-0000-0000-0000B7870000}"/>
    <cellStyle name="Normal 7 3 2 4 4 2 2" xfId="34649" xr:uid="{00000000-0005-0000-0000-0000B8870000}"/>
    <cellStyle name="Normal 7 3 2 4 4 3" xfId="34650" xr:uid="{00000000-0005-0000-0000-0000B9870000}"/>
    <cellStyle name="Normal 7 3 2 4 4 3 2" xfId="34651" xr:uid="{00000000-0005-0000-0000-0000BA870000}"/>
    <cellStyle name="Normal 7 3 2 4 4 4" xfId="34652" xr:uid="{00000000-0005-0000-0000-0000BB870000}"/>
    <cellStyle name="Normal 7 3 2 4 4 4 2" xfId="34653" xr:uid="{00000000-0005-0000-0000-0000BC870000}"/>
    <cellStyle name="Normal 7 3 2 4 4 5" xfId="34654" xr:uid="{00000000-0005-0000-0000-0000BD870000}"/>
    <cellStyle name="Normal 7 3 2 4 4 6" xfId="34655" xr:uid="{00000000-0005-0000-0000-0000BE870000}"/>
    <cellStyle name="Normal 7 3 2 4 5" xfId="34656" xr:uid="{00000000-0005-0000-0000-0000BF870000}"/>
    <cellStyle name="Normal 7 3 2 4 5 2" xfId="34657" xr:uid="{00000000-0005-0000-0000-0000C0870000}"/>
    <cellStyle name="Normal 7 3 2 4 5 2 2" xfId="34658" xr:uid="{00000000-0005-0000-0000-0000C1870000}"/>
    <cellStyle name="Normal 7 3 2 4 5 3" xfId="34659" xr:uid="{00000000-0005-0000-0000-0000C2870000}"/>
    <cellStyle name="Normal 7 3 2 4 5 3 2" xfId="34660" xr:uid="{00000000-0005-0000-0000-0000C3870000}"/>
    <cellStyle name="Normal 7 3 2 4 5 4" xfId="34661" xr:uid="{00000000-0005-0000-0000-0000C4870000}"/>
    <cellStyle name="Normal 7 3 2 4 5 5" xfId="34662" xr:uid="{00000000-0005-0000-0000-0000C5870000}"/>
    <cellStyle name="Normal 7 3 2 4 6" xfId="34663" xr:uid="{00000000-0005-0000-0000-0000C6870000}"/>
    <cellStyle name="Normal 7 3 2 4 6 2" xfId="34664" xr:uid="{00000000-0005-0000-0000-0000C7870000}"/>
    <cellStyle name="Normal 7 3 2 4 7" xfId="34665" xr:uid="{00000000-0005-0000-0000-0000C8870000}"/>
    <cellStyle name="Normal 7 3 2 4 7 2" xfId="34666" xr:uid="{00000000-0005-0000-0000-0000C9870000}"/>
    <cellStyle name="Normal 7 3 2 4 8" xfId="34667" xr:uid="{00000000-0005-0000-0000-0000CA870000}"/>
    <cellStyle name="Normal 7 3 2 4 8 2" xfId="34668" xr:uid="{00000000-0005-0000-0000-0000CB870000}"/>
    <cellStyle name="Normal 7 3 2 4 9" xfId="34669" xr:uid="{00000000-0005-0000-0000-0000CC870000}"/>
    <cellStyle name="Normal 7 3 2 5" xfId="34670" xr:uid="{00000000-0005-0000-0000-0000CD870000}"/>
    <cellStyle name="Normal 7 3 2 5 2" xfId="34671" xr:uid="{00000000-0005-0000-0000-0000CE870000}"/>
    <cellStyle name="Normal 7 3 2 5 2 2" xfId="34672" xr:uid="{00000000-0005-0000-0000-0000CF870000}"/>
    <cellStyle name="Normal 7 3 2 5 3" xfId="34673" xr:uid="{00000000-0005-0000-0000-0000D0870000}"/>
    <cellStyle name="Normal 7 3 2 5 3 2" xfId="34674" xr:uid="{00000000-0005-0000-0000-0000D1870000}"/>
    <cellStyle name="Normal 7 3 2 5 4" xfId="34675" xr:uid="{00000000-0005-0000-0000-0000D2870000}"/>
    <cellStyle name="Normal 7 3 2 5 4 2" xfId="34676" xr:uid="{00000000-0005-0000-0000-0000D3870000}"/>
    <cellStyle name="Normal 7 3 2 5 5" xfId="34677" xr:uid="{00000000-0005-0000-0000-0000D4870000}"/>
    <cellStyle name="Normal 7 3 2 5 6" xfId="34678" xr:uid="{00000000-0005-0000-0000-0000D5870000}"/>
    <cellStyle name="Normal 7 3 2 6" xfId="34679" xr:uid="{00000000-0005-0000-0000-0000D6870000}"/>
    <cellStyle name="Normal 7 3 2 6 2" xfId="34680" xr:uid="{00000000-0005-0000-0000-0000D7870000}"/>
    <cellStyle name="Normal 7 3 2 6 2 2" xfId="34681" xr:uid="{00000000-0005-0000-0000-0000D8870000}"/>
    <cellStyle name="Normal 7 3 2 6 3" xfId="34682" xr:uid="{00000000-0005-0000-0000-0000D9870000}"/>
    <cellStyle name="Normal 7 3 2 6 3 2" xfId="34683" xr:uid="{00000000-0005-0000-0000-0000DA870000}"/>
    <cellStyle name="Normal 7 3 2 6 4" xfId="34684" xr:uid="{00000000-0005-0000-0000-0000DB870000}"/>
    <cellStyle name="Normal 7 3 2 6 4 2" xfId="34685" xr:uid="{00000000-0005-0000-0000-0000DC870000}"/>
    <cellStyle name="Normal 7 3 2 6 5" xfId="34686" xr:uid="{00000000-0005-0000-0000-0000DD870000}"/>
    <cellStyle name="Normal 7 3 2 6 6" xfId="34687" xr:uid="{00000000-0005-0000-0000-0000DE870000}"/>
    <cellStyle name="Normal 7 3 2 7" xfId="34688" xr:uid="{00000000-0005-0000-0000-0000DF870000}"/>
    <cellStyle name="Normal 7 3 2 7 2" xfId="34689" xr:uid="{00000000-0005-0000-0000-0000E0870000}"/>
    <cellStyle name="Normal 7 3 2 7 2 2" xfId="34690" xr:uid="{00000000-0005-0000-0000-0000E1870000}"/>
    <cellStyle name="Normal 7 3 2 7 3" xfId="34691" xr:uid="{00000000-0005-0000-0000-0000E2870000}"/>
    <cellStyle name="Normal 7 3 2 7 3 2" xfId="34692" xr:uid="{00000000-0005-0000-0000-0000E3870000}"/>
    <cellStyle name="Normal 7 3 2 7 4" xfId="34693" xr:uid="{00000000-0005-0000-0000-0000E4870000}"/>
    <cellStyle name="Normal 7 3 2 7 4 2" xfId="34694" xr:uid="{00000000-0005-0000-0000-0000E5870000}"/>
    <cellStyle name="Normal 7 3 2 7 5" xfId="34695" xr:uid="{00000000-0005-0000-0000-0000E6870000}"/>
    <cellStyle name="Normal 7 3 2 7 6" xfId="34696" xr:uid="{00000000-0005-0000-0000-0000E7870000}"/>
    <cellStyle name="Normal 7 3 2 8" xfId="34697" xr:uid="{00000000-0005-0000-0000-0000E8870000}"/>
    <cellStyle name="Normal 7 3 2 8 2" xfId="34698" xr:uid="{00000000-0005-0000-0000-0000E9870000}"/>
    <cellStyle name="Normal 7 3 2 8 2 2" xfId="34699" xr:uid="{00000000-0005-0000-0000-0000EA870000}"/>
    <cellStyle name="Normal 7 3 2 8 3" xfId="34700" xr:uid="{00000000-0005-0000-0000-0000EB870000}"/>
    <cellStyle name="Normal 7 3 2 8 3 2" xfId="34701" xr:uid="{00000000-0005-0000-0000-0000EC870000}"/>
    <cellStyle name="Normal 7 3 2 8 4" xfId="34702" xr:uid="{00000000-0005-0000-0000-0000ED870000}"/>
    <cellStyle name="Normal 7 3 2 8 5" xfId="34703" xr:uid="{00000000-0005-0000-0000-0000EE870000}"/>
    <cellStyle name="Normal 7 3 2 9" xfId="34704" xr:uid="{00000000-0005-0000-0000-0000EF870000}"/>
    <cellStyle name="Normal 7 3 2 9 2" xfId="34705" xr:uid="{00000000-0005-0000-0000-0000F0870000}"/>
    <cellStyle name="Normal 7 3 3" xfId="34706" xr:uid="{00000000-0005-0000-0000-0000F1870000}"/>
    <cellStyle name="Normal 7 3 3 10" xfId="34707" xr:uid="{00000000-0005-0000-0000-0000F2870000}"/>
    <cellStyle name="Normal 7 3 3 10 2" xfId="34708" xr:uid="{00000000-0005-0000-0000-0000F3870000}"/>
    <cellStyle name="Normal 7 3 3 11" xfId="34709" xr:uid="{00000000-0005-0000-0000-0000F4870000}"/>
    <cellStyle name="Normal 7 3 3 11 2" xfId="34710" xr:uid="{00000000-0005-0000-0000-0000F5870000}"/>
    <cellStyle name="Normal 7 3 3 12" xfId="34711" xr:uid="{00000000-0005-0000-0000-0000F6870000}"/>
    <cellStyle name="Normal 7 3 3 13" xfId="34712" xr:uid="{00000000-0005-0000-0000-0000F7870000}"/>
    <cellStyle name="Normal 7 3 3 14" xfId="34713" xr:uid="{00000000-0005-0000-0000-0000F8870000}"/>
    <cellStyle name="Normal 7 3 3 2" xfId="34714" xr:uid="{00000000-0005-0000-0000-0000F9870000}"/>
    <cellStyle name="Normal 7 3 3 2 10" xfId="34715" xr:uid="{00000000-0005-0000-0000-0000FA870000}"/>
    <cellStyle name="Normal 7 3 3 2 11" xfId="34716" xr:uid="{00000000-0005-0000-0000-0000FB870000}"/>
    <cellStyle name="Normal 7 3 3 2 2" xfId="34717" xr:uid="{00000000-0005-0000-0000-0000FC870000}"/>
    <cellStyle name="Normal 7 3 3 2 2 2" xfId="34718" xr:uid="{00000000-0005-0000-0000-0000FD870000}"/>
    <cellStyle name="Normal 7 3 3 2 2 2 2" xfId="34719" xr:uid="{00000000-0005-0000-0000-0000FE870000}"/>
    <cellStyle name="Normal 7 3 3 2 2 3" xfId="34720" xr:uid="{00000000-0005-0000-0000-0000FF870000}"/>
    <cellStyle name="Normal 7 3 3 2 2 3 2" xfId="34721" xr:uid="{00000000-0005-0000-0000-000000880000}"/>
    <cellStyle name="Normal 7 3 3 2 2 4" xfId="34722" xr:uid="{00000000-0005-0000-0000-000001880000}"/>
    <cellStyle name="Normal 7 3 3 2 2 4 2" xfId="34723" xr:uid="{00000000-0005-0000-0000-000002880000}"/>
    <cellStyle name="Normal 7 3 3 2 2 5" xfId="34724" xr:uid="{00000000-0005-0000-0000-000003880000}"/>
    <cellStyle name="Normal 7 3 3 2 2 6" xfId="34725" xr:uid="{00000000-0005-0000-0000-000004880000}"/>
    <cellStyle name="Normal 7 3 3 2 3" xfId="34726" xr:uid="{00000000-0005-0000-0000-000005880000}"/>
    <cellStyle name="Normal 7 3 3 2 3 2" xfId="34727" xr:uid="{00000000-0005-0000-0000-000006880000}"/>
    <cellStyle name="Normal 7 3 3 2 3 2 2" xfId="34728" xr:uid="{00000000-0005-0000-0000-000007880000}"/>
    <cellStyle name="Normal 7 3 3 2 3 3" xfId="34729" xr:uid="{00000000-0005-0000-0000-000008880000}"/>
    <cellStyle name="Normal 7 3 3 2 3 3 2" xfId="34730" xr:uid="{00000000-0005-0000-0000-000009880000}"/>
    <cellStyle name="Normal 7 3 3 2 3 4" xfId="34731" xr:uid="{00000000-0005-0000-0000-00000A880000}"/>
    <cellStyle name="Normal 7 3 3 2 3 4 2" xfId="34732" xr:uid="{00000000-0005-0000-0000-00000B880000}"/>
    <cellStyle name="Normal 7 3 3 2 3 5" xfId="34733" xr:uid="{00000000-0005-0000-0000-00000C880000}"/>
    <cellStyle name="Normal 7 3 3 2 3 6" xfId="34734" xr:uid="{00000000-0005-0000-0000-00000D880000}"/>
    <cellStyle name="Normal 7 3 3 2 4" xfId="34735" xr:uid="{00000000-0005-0000-0000-00000E880000}"/>
    <cellStyle name="Normal 7 3 3 2 4 2" xfId="34736" xr:uid="{00000000-0005-0000-0000-00000F880000}"/>
    <cellStyle name="Normal 7 3 3 2 4 2 2" xfId="34737" xr:uid="{00000000-0005-0000-0000-000010880000}"/>
    <cellStyle name="Normal 7 3 3 2 4 3" xfId="34738" xr:uid="{00000000-0005-0000-0000-000011880000}"/>
    <cellStyle name="Normal 7 3 3 2 4 3 2" xfId="34739" xr:uid="{00000000-0005-0000-0000-000012880000}"/>
    <cellStyle name="Normal 7 3 3 2 4 4" xfId="34740" xr:uid="{00000000-0005-0000-0000-000013880000}"/>
    <cellStyle name="Normal 7 3 3 2 4 4 2" xfId="34741" xr:uid="{00000000-0005-0000-0000-000014880000}"/>
    <cellStyle name="Normal 7 3 3 2 4 5" xfId="34742" xr:uid="{00000000-0005-0000-0000-000015880000}"/>
    <cellStyle name="Normal 7 3 3 2 4 6" xfId="34743" xr:uid="{00000000-0005-0000-0000-000016880000}"/>
    <cellStyle name="Normal 7 3 3 2 5" xfId="34744" xr:uid="{00000000-0005-0000-0000-000017880000}"/>
    <cellStyle name="Normal 7 3 3 2 5 2" xfId="34745" xr:uid="{00000000-0005-0000-0000-000018880000}"/>
    <cellStyle name="Normal 7 3 3 2 5 2 2" xfId="34746" xr:uid="{00000000-0005-0000-0000-000019880000}"/>
    <cellStyle name="Normal 7 3 3 2 5 3" xfId="34747" xr:uid="{00000000-0005-0000-0000-00001A880000}"/>
    <cellStyle name="Normal 7 3 3 2 5 3 2" xfId="34748" xr:uid="{00000000-0005-0000-0000-00001B880000}"/>
    <cellStyle name="Normal 7 3 3 2 5 4" xfId="34749" xr:uid="{00000000-0005-0000-0000-00001C880000}"/>
    <cellStyle name="Normal 7 3 3 2 5 4 2" xfId="34750" xr:uid="{00000000-0005-0000-0000-00001D880000}"/>
    <cellStyle name="Normal 7 3 3 2 5 5" xfId="34751" xr:uid="{00000000-0005-0000-0000-00001E880000}"/>
    <cellStyle name="Normal 7 3 3 2 5 6" xfId="34752" xr:uid="{00000000-0005-0000-0000-00001F880000}"/>
    <cellStyle name="Normal 7 3 3 2 6" xfId="34753" xr:uid="{00000000-0005-0000-0000-000020880000}"/>
    <cellStyle name="Normal 7 3 3 2 6 2" xfId="34754" xr:uid="{00000000-0005-0000-0000-000021880000}"/>
    <cellStyle name="Normal 7 3 3 2 6 2 2" xfId="34755" xr:uid="{00000000-0005-0000-0000-000022880000}"/>
    <cellStyle name="Normal 7 3 3 2 6 3" xfId="34756" xr:uid="{00000000-0005-0000-0000-000023880000}"/>
    <cellStyle name="Normal 7 3 3 2 6 3 2" xfId="34757" xr:uid="{00000000-0005-0000-0000-000024880000}"/>
    <cellStyle name="Normal 7 3 3 2 6 4" xfId="34758" xr:uid="{00000000-0005-0000-0000-000025880000}"/>
    <cellStyle name="Normal 7 3 3 2 6 5" xfId="34759" xr:uid="{00000000-0005-0000-0000-000026880000}"/>
    <cellStyle name="Normal 7 3 3 2 7" xfId="34760" xr:uid="{00000000-0005-0000-0000-000027880000}"/>
    <cellStyle name="Normal 7 3 3 2 7 2" xfId="34761" xr:uid="{00000000-0005-0000-0000-000028880000}"/>
    <cellStyle name="Normal 7 3 3 2 8" xfId="34762" xr:uid="{00000000-0005-0000-0000-000029880000}"/>
    <cellStyle name="Normal 7 3 3 2 8 2" xfId="34763" xr:uid="{00000000-0005-0000-0000-00002A880000}"/>
    <cellStyle name="Normal 7 3 3 2 9" xfId="34764" xr:uid="{00000000-0005-0000-0000-00002B880000}"/>
    <cellStyle name="Normal 7 3 3 2 9 2" xfId="34765" xr:uid="{00000000-0005-0000-0000-00002C880000}"/>
    <cellStyle name="Normal 7 3 3 3" xfId="34766" xr:uid="{00000000-0005-0000-0000-00002D880000}"/>
    <cellStyle name="Normal 7 3 3 3 10" xfId="34767" xr:uid="{00000000-0005-0000-0000-00002E880000}"/>
    <cellStyle name="Normal 7 3 3 3 2" xfId="34768" xr:uid="{00000000-0005-0000-0000-00002F880000}"/>
    <cellStyle name="Normal 7 3 3 3 2 2" xfId="34769" xr:uid="{00000000-0005-0000-0000-000030880000}"/>
    <cellStyle name="Normal 7 3 3 3 2 2 2" xfId="34770" xr:uid="{00000000-0005-0000-0000-000031880000}"/>
    <cellStyle name="Normal 7 3 3 3 2 3" xfId="34771" xr:uid="{00000000-0005-0000-0000-000032880000}"/>
    <cellStyle name="Normal 7 3 3 3 2 3 2" xfId="34772" xr:uid="{00000000-0005-0000-0000-000033880000}"/>
    <cellStyle name="Normal 7 3 3 3 2 4" xfId="34773" xr:uid="{00000000-0005-0000-0000-000034880000}"/>
    <cellStyle name="Normal 7 3 3 3 2 4 2" xfId="34774" xr:uid="{00000000-0005-0000-0000-000035880000}"/>
    <cellStyle name="Normal 7 3 3 3 2 5" xfId="34775" xr:uid="{00000000-0005-0000-0000-000036880000}"/>
    <cellStyle name="Normal 7 3 3 3 2 6" xfId="34776" xr:uid="{00000000-0005-0000-0000-000037880000}"/>
    <cellStyle name="Normal 7 3 3 3 3" xfId="34777" xr:uid="{00000000-0005-0000-0000-000038880000}"/>
    <cellStyle name="Normal 7 3 3 3 3 2" xfId="34778" xr:uid="{00000000-0005-0000-0000-000039880000}"/>
    <cellStyle name="Normal 7 3 3 3 3 2 2" xfId="34779" xr:uid="{00000000-0005-0000-0000-00003A880000}"/>
    <cellStyle name="Normal 7 3 3 3 3 3" xfId="34780" xr:uid="{00000000-0005-0000-0000-00003B880000}"/>
    <cellStyle name="Normal 7 3 3 3 3 3 2" xfId="34781" xr:uid="{00000000-0005-0000-0000-00003C880000}"/>
    <cellStyle name="Normal 7 3 3 3 3 4" xfId="34782" xr:uid="{00000000-0005-0000-0000-00003D880000}"/>
    <cellStyle name="Normal 7 3 3 3 3 4 2" xfId="34783" xr:uid="{00000000-0005-0000-0000-00003E880000}"/>
    <cellStyle name="Normal 7 3 3 3 3 5" xfId="34784" xr:uid="{00000000-0005-0000-0000-00003F880000}"/>
    <cellStyle name="Normal 7 3 3 3 3 6" xfId="34785" xr:uid="{00000000-0005-0000-0000-000040880000}"/>
    <cellStyle name="Normal 7 3 3 3 4" xfId="34786" xr:uid="{00000000-0005-0000-0000-000041880000}"/>
    <cellStyle name="Normal 7 3 3 3 4 2" xfId="34787" xr:uid="{00000000-0005-0000-0000-000042880000}"/>
    <cellStyle name="Normal 7 3 3 3 4 2 2" xfId="34788" xr:uid="{00000000-0005-0000-0000-000043880000}"/>
    <cellStyle name="Normal 7 3 3 3 4 3" xfId="34789" xr:uid="{00000000-0005-0000-0000-000044880000}"/>
    <cellStyle name="Normal 7 3 3 3 4 3 2" xfId="34790" xr:uid="{00000000-0005-0000-0000-000045880000}"/>
    <cellStyle name="Normal 7 3 3 3 4 4" xfId="34791" xr:uid="{00000000-0005-0000-0000-000046880000}"/>
    <cellStyle name="Normal 7 3 3 3 4 4 2" xfId="34792" xr:uid="{00000000-0005-0000-0000-000047880000}"/>
    <cellStyle name="Normal 7 3 3 3 4 5" xfId="34793" xr:uid="{00000000-0005-0000-0000-000048880000}"/>
    <cellStyle name="Normal 7 3 3 3 4 6" xfId="34794" xr:uid="{00000000-0005-0000-0000-000049880000}"/>
    <cellStyle name="Normal 7 3 3 3 5" xfId="34795" xr:uid="{00000000-0005-0000-0000-00004A880000}"/>
    <cellStyle name="Normal 7 3 3 3 5 2" xfId="34796" xr:uid="{00000000-0005-0000-0000-00004B880000}"/>
    <cellStyle name="Normal 7 3 3 3 5 2 2" xfId="34797" xr:uid="{00000000-0005-0000-0000-00004C880000}"/>
    <cellStyle name="Normal 7 3 3 3 5 3" xfId="34798" xr:uid="{00000000-0005-0000-0000-00004D880000}"/>
    <cellStyle name="Normal 7 3 3 3 5 3 2" xfId="34799" xr:uid="{00000000-0005-0000-0000-00004E880000}"/>
    <cellStyle name="Normal 7 3 3 3 5 4" xfId="34800" xr:uid="{00000000-0005-0000-0000-00004F880000}"/>
    <cellStyle name="Normal 7 3 3 3 5 5" xfId="34801" xr:uid="{00000000-0005-0000-0000-000050880000}"/>
    <cellStyle name="Normal 7 3 3 3 6" xfId="34802" xr:uid="{00000000-0005-0000-0000-000051880000}"/>
    <cellStyle name="Normal 7 3 3 3 6 2" xfId="34803" xr:uid="{00000000-0005-0000-0000-000052880000}"/>
    <cellStyle name="Normal 7 3 3 3 7" xfId="34804" xr:uid="{00000000-0005-0000-0000-000053880000}"/>
    <cellStyle name="Normal 7 3 3 3 7 2" xfId="34805" xr:uid="{00000000-0005-0000-0000-000054880000}"/>
    <cellStyle name="Normal 7 3 3 3 8" xfId="34806" xr:uid="{00000000-0005-0000-0000-000055880000}"/>
    <cellStyle name="Normal 7 3 3 3 8 2" xfId="34807" xr:uid="{00000000-0005-0000-0000-000056880000}"/>
    <cellStyle name="Normal 7 3 3 3 9" xfId="34808" xr:uid="{00000000-0005-0000-0000-000057880000}"/>
    <cellStyle name="Normal 7 3 3 4" xfId="34809" xr:uid="{00000000-0005-0000-0000-000058880000}"/>
    <cellStyle name="Normal 7 3 3 4 10" xfId="34810" xr:uid="{00000000-0005-0000-0000-000059880000}"/>
    <cellStyle name="Normal 7 3 3 4 2" xfId="34811" xr:uid="{00000000-0005-0000-0000-00005A880000}"/>
    <cellStyle name="Normal 7 3 3 4 2 2" xfId="34812" xr:uid="{00000000-0005-0000-0000-00005B880000}"/>
    <cellStyle name="Normal 7 3 3 4 2 2 2" xfId="34813" xr:uid="{00000000-0005-0000-0000-00005C880000}"/>
    <cellStyle name="Normal 7 3 3 4 2 3" xfId="34814" xr:uid="{00000000-0005-0000-0000-00005D880000}"/>
    <cellStyle name="Normal 7 3 3 4 2 3 2" xfId="34815" xr:uid="{00000000-0005-0000-0000-00005E880000}"/>
    <cellStyle name="Normal 7 3 3 4 2 4" xfId="34816" xr:uid="{00000000-0005-0000-0000-00005F880000}"/>
    <cellStyle name="Normal 7 3 3 4 2 4 2" xfId="34817" xr:uid="{00000000-0005-0000-0000-000060880000}"/>
    <cellStyle name="Normal 7 3 3 4 2 5" xfId="34818" xr:uid="{00000000-0005-0000-0000-000061880000}"/>
    <cellStyle name="Normal 7 3 3 4 2 6" xfId="34819" xr:uid="{00000000-0005-0000-0000-000062880000}"/>
    <cellStyle name="Normal 7 3 3 4 3" xfId="34820" xr:uid="{00000000-0005-0000-0000-000063880000}"/>
    <cellStyle name="Normal 7 3 3 4 3 2" xfId="34821" xr:uid="{00000000-0005-0000-0000-000064880000}"/>
    <cellStyle name="Normal 7 3 3 4 3 2 2" xfId="34822" xr:uid="{00000000-0005-0000-0000-000065880000}"/>
    <cellStyle name="Normal 7 3 3 4 3 3" xfId="34823" xr:uid="{00000000-0005-0000-0000-000066880000}"/>
    <cellStyle name="Normal 7 3 3 4 3 3 2" xfId="34824" xr:uid="{00000000-0005-0000-0000-000067880000}"/>
    <cellStyle name="Normal 7 3 3 4 3 4" xfId="34825" xr:uid="{00000000-0005-0000-0000-000068880000}"/>
    <cellStyle name="Normal 7 3 3 4 3 4 2" xfId="34826" xr:uid="{00000000-0005-0000-0000-000069880000}"/>
    <cellStyle name="Normal 7 3 3 4 3 5" xfId="34827" xr:uid="{00000000-0005-0000-0000-00006A880000}"/>
    <cellStyle name="Normal 7 3 3 4 3 6" xfId="34828" xr:uid="{00000000-0005-0000-0000-00006B880000}"/>
    <cellStyle name="Normal 7 3 3 4 4" xfId="34829" xr:uid="{00000000-0005-0000-0000-00006C880000}"/>
    <cellStyle name="Normal 7 3 3 4 4 2" xfId="34830" xr:uid="{00000000-0005-0000-0000-00006D880000}"/>
    <cellStyle name="Normal 7 3 3 4 4 2 2" xfId="34831" xr:uid="{00000000-0005-0000-0000-00006E880000}"/>
    <cellStyle name="Normal 7 3 3 4 4 3" xfId="34832" xr:uid="{00000000-0005-0000-0000-00006F880000}"/>
    <cellStyle name="Normal 7 3 3 4 4 3 2" xfId="34833" xr:uid="{00000000-0005-0000-0000-000070880000}"/>
    <cellStyle name="Normal 7 3 3 4 4 4" xfId="34834" xr:uid="{00000000-0005-0000-0000-000071880000}"/>
    <cellStyle name="Normal 7 3 3 4 4 4 2" xfId="34835" xr:uid="{00000000-0005-0000-0000-000072880000}"/>
    <cellStyle name="Normal 7 3 3 4 4 5" xfId="34836" xr:uid="{00000000-0005-0000-0000-000073880000}"/>
    <cellStyle name="Normal 7 3 3 4 4 6" xfId="34837" xr:uid="{00000000-0005-0000-0000-000074880000}"/>
    <cellStyle name="Normal 7 3 3 4 5" xfId="34838" xr:uid="{00000000-0005-0000-0000-000075880000}"/>
    <cellStyle name="Normal 7 3 3 4 5 2" xfId="34839" xr:uid="{00000000-0005-0000-0000-000076880000}"/>
    <cellStyle name="Normal 7 3 3 4 5 2 2" xfId="34840" xr:uid="{00000000-0005-0000-0000-000077880000}"/>
    <cellStyle name="Normal 7 3 3 4 5 3" xfId="34841" xr:uid="{00000000-0005-0000-0000-000078880000}"/>
    <cellStyle name="Normal 7 3 3 4 5 3 2" xfId="34842" xr:uid="{00000000-0005-0000-0000-000079880000}"/>
    <cellStyle name="Normal 7 3 3 4 5 4" xfId="34843" xr:uid="{00000000-0005-0000-0000-00007A880000}"/>
    <cellStyle name="Normal 7 3 3 4 5 5" xfId="34844" xr:uid="{00000000-0005-0000-0000-00007B880000}"/>
    <cellStyle name="Normal 7 3 3 4 6" xfId="34845" xr:uid="{00000000-0005-0000-0000-00007C880000}"/>
    <cellStyle name="Normal 7 3 3 4 6 2" xfId="34846" xr:uid="{00000000-0005-0000-0000-00007D880000}"/>
    <cellStyle name="Normal 7 3 3 4 7" xfId="34847" xr:uid="{00000000-0005-0000-0000-00007E880000}"/>
    <cellStyle name="Normal 7 3 3 4 7 2" xfId="34848" xr:uid="{00000000-0005-0000-0000-00007F880000}"/>
    <cellStyle name="Normal 7 3 3 4 8" xfId="34849" xr:uid="{00000000-0005-0000-0000-000080880000}"/>
    <cellStyle name="Normal 7 3 3 4 8 2" xfId="34850" xr:uid="{00000000-0005-0000-0000-000081880000}"/>
    <cellStyle name="Normal 7 3 3 4 9" xfId="34851" xr:uid="{00000000-0005-0000-0000-000082880000}"/>
    <cellStyle name="Normal 7 3 3 5" xfId="34852" xr:uid="{00000000-0005-0000-0000-000083880000}"/>
    <cellStyle name="Normal 7 3 3 5 2" xfId="34853" xr:uid="{00000000-0005-0000-0000-000084880000}"/>
    <cellStyle name="Normal 7 3 3 5 2 2" xfId="34854" xr:uid="{00000000-0005-0000-0000-000085880000}"/>
    <cellStyle name="Normal 7 3 3 5 3" xfId="34855" xr:uid="{00000000-0005-0000-0000-000086880000}"/>
    <cellStyle name="Normal 7 3 3 5 3 2" xfId="34856" xr:uid="{00000000-0005-0000-0000-000087880000}"/>
    <cellStyle name="Normal 7 3 3 5 4" xfId="34857" xr:uid="{00000000-0005-0000-0000-000088880000}"/>
    <cellStyle name="Normal 7 3 3 5 4 2" xfId="34858" xr:uid="{00000000-0005-0000-0000-000089880000}"/>
    <cellStyle name="Normal 7 3 3 5 5" xfId="34859" xr:uid="{00000000-0005-0000-0000-00008A880000}"/>
    <cellStyle name="Normal 7 3 3 5 6" xfId="34860" xr:uid="{00000000-0005-0000-0000-00008B880000}"/>
    <cellStyle name="Normal 7 3 3 6" xfId="34861" xr:uid="{00000000-0005-0000-0000-00008C880000}"/>
    <cellStyle name="Normal 7 3 3 6 2" xfId="34862" xr:uid="{00000000-0005-0000-0000-00008D880000}"/>
    <cellStyle name="Normal 7 3 3 6 2 2" xfId="34863" xr:uid="{00000000-0005-0000-0000-00008E880000}"/>
    <cellStyle name="Normal 7 3 3 6 3" xfId="34864" xr:uid="{00000000-0005-0000-0000-00008F880000}"/>
    <cellStyle name="Normal 7 3 3 6 3 2" xfId="34865" xr:uid="{00000000-0005-0000-0000-000090880000}"/>
    <cellStyle name="Normal 7 3 3 6 4" xfId="34866" xr:uid="{00000000-0005-0000-0000-000091880000}"/>
    <cellStyle name="Normal 7 3 3 6 4 2" xfId="34867" xr:uid="{00000000-0005-0000-0000-000092880000}"/>
    <cellStyle name="Normal 7 3 3 6 5" xfId="34868" xr:uid="{00000000-0005-0000-0000-000093880000}"/>
    <cellStyle name="Normal 7 3 3 6 6" xfId="34869" xr:uid="{00000000-0005-0000-0000-000094880000}"/>
    <cellStyle name="Normal 7 3 3 7" xfId="34870" xr:uid="{00000000-0005-0000-0000-000095880000}"/>
    <cellStyle name="Normal 7 3 3 7 2" xfId="34871" xr:uid="{00000000-0005-0000-0000-000096880000}"/>
    <cellStyle name="Normal 7 3 3 7 2 2" xfId="34872" xr:uid="{00000000-0005-0000-0000-000097880000}"/>
    <cellStyle name="Normal 7 3 3 7 3" xfId="34873" xr:uid="{00000000-0005-0000-0000-000098880000}"/>
    <cellStyle name="Normal 7 3 3 7 3 2" xfId="34874" xr:uid="{00000000-0005-0000-0000-000099880000}"/>
    <cellStyle name="Normal 7 3 3 7 4" xfId="34875" xr:uid="{00000000-0005-0000-0000-00009A880000}"/>
    <cellStyle name="Normal 7 3 3 7 4 2" xfId="34876" xr:uid="{00000000-0005-0000-0000-00009B880000}"/>
    <cellStyle name="Normal 7 3 3 7 5" xfId="34877" xr:uid="{00000000-0005-0000-0000-00009C880000}"/>
    <cellStyle name="Normal 7 3 3 7 6" xfId="34878" xr:uid="{00000000-0005-0000-0000-00009D880000}"/>
    <cellStyle name="Normal 7 3 3 8" xfId="34879" xr:uid="{00000000-0005-0000-0000-00009E880000}"/>
    <cellStyle name="Normal 7 3 3 8 2" xfId="34880" xr:uid="{00000000-0005-0000-0000-00009F880000}"/>
    <cellStyle name="Normal 7 3 3 8 2 2" xfId="34881" xr:uid="{00000000-0005-0000-0000-0000A0880000}"/>
    <cellStyle name="Normal 7 3 3 8 3" xfId="34882" xr:uid="{00000000-0005-0000-0000-0000A1880000}"/>
    <cellStyle name="Normal 7 3 3 8 3 2" xfId="34883" xr:uid="{00000000-0005-0000-0000-0000A2880000}"/>
    <cellStyle name="Normal 7 3 3 8 4" xfId="34884" xr:uid="{00000000-0005-0000-0000-0000A3880000}"/>
    <cellStyle name="Normal 7 3 3 8 5" xfId="34885" xr:uid="{00000000-0005-0000-0000-0000A4880000}"/>
    <cellStyle name="Normal 7 3 3 9" xfId="34886" xr:uid="{00000000-0005-0000-0000-0000A5880000}"/>
    <cellStyle name="Normal 7 3 3 9 2" xfId="34887" xr:uid="{00000000-0005-0000-0000-0000A6880000}"/>
    <cellStyle name="Normal 7 3 4" xfId="34888" xr:uid="{00000000-0005-0000-0000-0000A7880000}"/>
    <cellStyle name="Normal 7 3 4 10" xfId="34889" xr:uid="{00000000-0005-0000-0000-0000A8880000}"/>
    <cellStyle name="Normal 7 3 4 10 2" xfId="34890" xr:uid="{00000000-0005-0000-0000-0000A9880000}"/>
    <cellStyle name="Normal 7 3 4 11" xfId="34891" xr:uid="{00000000-0005-0000-0000-0000AA880000}"/>
    <cellStyle name="Normal 7 3 4 12" xfId="34892" xr:uid="{00000000-0005-0000-0000-0000AB880000}"/>
    <cellStyle name="Normal 7 3 4 2" xfId="34893" xr:uid="{00000000-0005-0000-0000-0000AC880000}"/>
    <cellStyle name="Normal 7 3 4 2 10" xfId="34894" xr:uid="{00000000-0005-0000-0000-0000AD880000}"/>
    <cellStyle name="Normal 7 3 4 2 2" xfId="34895" xr:uid="{00000000-0005-0000-0000-0000AE880000}"/>
    <cellStyle name="Normal 7 3 4 2 2 2" xfId="34896" xr:uid="{00000000-0005-0000-0000-0000AF880000}"/>
    <cellStyle name="Normal 7 3 4 2 2 2 2" xfId="34897" xr:uid="{00000000-0005-0000-0000-0000B0880000}"/>
    <cellStyle name="Normal 7 3 4 2 2 3" xfId="34898" xr:uid="{00000000-0005-0000-0000-0000B1880000}"/>
    <cellStyle name="Normal 7 3 4 2 2 3 2" xfId="34899" xr:uid="{00000000-0005-0000-0000-0000B2880000}"/>
    <cellStyle name="Normal 7 3 4 2 2 4" xfId="34900" xr:uid="{00000000-0005-0000-0000-0000B3880000}"/>
    <cellStyle name="Normal 7 3 4 2 2 4 2" xfId="34901" xr:uid="{00000000-0005-0000-0000-0000B4880000}"/>
    <cellStyle name="Normal 7 3 4 2 2 5" xfId="34902" xr:uid="{00000000-0005-0000-0000-0000B5880000}"/>
    <cellStyle name="Normal 7 3 4 2 2 6" xfId="34903" xr:uid="{00000000-0005-0000-0000-0000B6880000}"/>
    <cellStyle name="Normal 7 3 4 2 3" xfId="34904" xr:uid="{00000000-0005-0000-0000-0000B7880000}"/>
    <cellStyle name="Normal 7 3 4 2 3 2" xfId="34905" xr:uid="{00000000-0005-0000-0000-0000B8880000}"/>
    <cellStyle name="Normal 7 3 4 2 3 2 2" xfId="34906" xr:uid="{00000000-0005-0000-0000-0000B9880000}"/>
    <cellStyle name="Normal 7 3 4 2 3 3" xfId="34907" xr:uid="{00000000-0005-0000-0000-0000BA880000}"/>
    <cellStyle name="Normal 7 3 4 2 3 3 2" xfId="34908" xr:uid="{00000000-0005-0000-0000-0000BB880000}"/>
    <cellStyle name="Normal 7 3 4 2 3 4" xfId="34909" xr:uid="{00000000-0005-0000-0000-0000BC880000}"/>
    <cellStyle name="Normal 7 3 4 2 3 4 2" xfId="34910" xr:uid="{00000000-0005-0000-0000-0000BD880000}"/>
    <cellStyle name="Normal 7 3 4 2 3 5" xfId="34911" xr:uid="{00000000-0005-0000-0000-0000BE880000}"/>
    <cellStyle name="Normal 7 3 4 2 3 6" xfId="34912" xr:uid="{00000000-0005-0000-0000-0000BF880000}"/>
    <cellStyle name="Normal 7 3 4 2 4" xfId="34913" xr:uid="{00000000-0005-0000-0000-0000C0880000}"/>
    <cellStyle name="Normal 7 3 4 2 4 2" xfId="34914" xr:uid="{00000000-0005-0000-0000-0000C1880000}"/>
    <cellStyle name="Normal 7 3 4 2 4 2 2" xfId="34915" xr:uid="{00000000-0005-0000-0000-0000C2880000}"/>
    <cellStyle name="Normal 7 3 4 2 4 3" xfId="34916" xr:uid="{00000000-0005-0000-0000-0000C3880000}"/>
    <cellStyle name="Normal 7 3 4 2 4 3 2" xfId="34917" xr:uid="{00000000-0005-0000-0000-0000C4880000}"/>
    <cellStyle name="Normal 7 3 4 2 4 4" xfId="34918" xr:uid="{00000000-0005-0000-0000-0000C5880000}"/>
    <cellStyle name="Normal 7 3 4 2 4 4 2" xfId="34919" xr:uid="{00000000-0005-0000-0000-0000C6880000}"/>
    <cellStyle name="Normal 7 3 4 2 4 5" xfId="34920" xr:uid="{00000000-0005-0000-0000-0000C7880000}"/>
    <cellStyle name="Normal 7 3 4 2 4 6" xfId="34921" xr:uid="{00000000-0005-0000-0000-0000C8880000}"/>
    <cellStyle name="Normal 7 3 4 2 5" xfId="34922" xr:uid="{00000000-0005-0000-0000-0000C9880000}"/>
    <cellStyle name="Normal 7 3 4 2 5 2" xfId="34923" xr:uid="{00000000-0005-0000-0000-0000CA880000}"/>
    <cellStyle name="Normal 7 3 4 2 5 2 2" xfId="34924" xr:uid="{00000000-0005-0000-0000-0000CB880000}"/>
    <cellStyle name="Normal 7 3 4 2 5 3" xfId="34925" xr:uid="{00000000-0005-0000-0000-0000CC880000}"/>
    <cellStyle name="Normal 7 3 4 2 5 3 2" xfId="34926" xr:uid="{00000000-0005-0000-0000-0000CD880000}"/>
    <cellStyle name="Normal 7 3 4 2 5 4" xfId="34927" xr:uid="{00000000-0005-0000-0000-0000CE880000}"/>
    <cellStyle name="Normal 7 3 4 2 5 5" xfId="34928" xr:uid="{00000000-0005-0000-0000-0000CF880000}"/>
    <cellStyle name="Normal 7 3 4 2 6" xfId="34929" xr:uid="{00000000-0005-0000-0000-0000D0880000}"/>
    <cellStyle name="Normal 7 3 4 2 6 2" xfId="34930" xr:uid="{00000000-0005-0000-0000-0000D1880000}"/>
    <cellStyle name="Normal 7 3 4 2 7" xfId="34931" xr:uid="{00000000-0005-0000-0000-0000D2880000}"/>
    <cellStyle name="Normal 7 3 4 2 7 2" xfId="34932" xr:uid="{00000000-0005-0000-0000-0000D3880000}"/>
    <cellStyle name="Normal 7 3 4 2 8" xfId="34933" xr:uid="{00000000-0005-0000-0000-0000D4880000}"/>
    <cellStyle name="Normal 7 3 4 2 8 2" xfId="34934" xr:uid="{00000000-0005-0000-0000-0000D5880000}"/>
    <cellStyle name="Normal 7 3 4 2 9" xfId="34935" xr:uid="{00000000-0005-0000-0000-0000D6880000}"/>
    <cellStyle name="Normal 7 3 4 3" xfId="34936" xr:uid="{00000000-0005-0000-0000-0000D7880000}"/>
    <cellStyle name="Normal 7 3 4 3 10" xfId="34937" xr:uid="{00000000-0005-0000-0000-0000D8880000}"/>
    <cellStyle name="Normal 7 3 4 3 2" xfId="34938" xr:uid="{00000000-0005-0000-0000-0000D9880000}"/>
    <cellStyle name="Normal 7 3 4 3 2 2" xfId="34939" xr:uid="{00000000-0005-0000-0000-0000DA880000}"/>
    <cellStyle name="Normal 7 3 4 3 2 2 2" xfId="34940" xr:uid="{00000000-0005-0000-0000-0000DB880000}"/>
    <cellStyle name="Normal 7 3 4 3 2 3" xfId="34941" xr:uid="{00000000-0005-0000-0000-0000DC880000}"/>
    <cellStyle name="Normal 7 3 4 3 2 3 2" xfId="34942" xr:uid="{00000000-0005-0000-0000-0000DD880000}"/>
    <cellStyle name="Normal 7 3 4 3 2 4" xfId="34943" xr:uid="{00000000-0005-0000-0000-0000DE880000}"/>
    <cellStyle name="Normal 7 3 4 3 2 4 2" xfId="34944" xr:uid="{00000000-0005-0000-0000-0000DF880000}"/>
    <cellStyle name="Normal 7 3 4 3 2 5" xfId="34945" xr:uid="{00000000-0005-0000-0000-0000E0880000}"/>
    <cellStyle name="Normal 7 3 4 3 2 6" xfId="34946" xr:uid="{00000000-0005-0000-0000-0000E1880000}"/>
    <cellStyle name="Normal 7 3 4 3 3" xfId="34947" xr:uid="{00000000-0005-0000-0000-0000E2880000}"/>
    <cellStyle name="Normal 7 3 4 3 3 2" xfId="34948" xr:uid="{00000000-0005-0000-0000-0000E3880000}"/>
    <cellStyle name="Normal 7 3 4 3 3 2 2" xfId="34949" xr:uid="{00000000-0005-0000-0000-0000E4880000}"/>
    <cellStyle name="Normal 7 3 4 3 3 3" xfId="34950" xr:uid="{00000000-0005-0000-0000-0000E5880000}"/>
    <cellStyle name="Normal 7 3 4 3 3 3 2" xfId="34951" xr:uid="{00000000-0005-0000-0000-0000E6880000}"/>
    <cellStyle name="Normal 7 3 4 3 3 4" xfId="34952" xr:uid="{00000000-0005-0000-0000-0000E7880000}"/>
    <cellStyle name="Normal 7 3 4 3 3 4 2" xfId="34953" xr:uid="{00000000-0005-0000-0000-0000E8880000}"/>
    <cellStyle name="Normal 7 3 4 3 3 5" xfId="34954" xr:uid="{00000000-0005-0000-0000-0000E9880000}"/>
    <cellStyle name="Normal 7 3 4 3 3 6" xfId="34955" xr:uid="{00000000-0005-0000-0000-0000EA880000}"/>
    <cellStyle name="Normal 7 3 4 3 4" xfId="34956" xr:uid="{00000000-0005-0000-0000-0000EB880000}"/>
    <cellStyle name="Normal 7 3 4 3 4 2" xfId="34957" xr:uid="{00000000-0005-0000-0000-0000EC880000}"/>
    <cellStyle name="Normal 7 3 4 3 4 2 2" xfId="34958" xr:uid="{00000000-0005-0000-0000-0000ED880000}"/>
    <cellStyle name="Normal 7 3 4 3 4 3" xfId="34959" xr:uid="{00000000-0005-0000-0000-0000EE880000}"/>
    <cellStyle name="Normal 7 3 4 3 4 3 2" xfId="34960" xr:uid="{00000000-0005-0000-0000-0000EF880000}"/>
    <cellStyle name="Normal 7 3 4 3 4 4" xfId="34961" xr:uid="{00000000-0005-0000-0000-0000F0880000}"/>
    <cellStyle name="Normal 7 3 4 3 4 4 2" xfId="34962" xr:uid="{00000000-0005-0000-0000-0000F1880000}"/>
    <cellStyle name="Normal 7 3 4 3 4 5" xfId="34963" xr:uid="{00000000-0005-0000-0000-0000F2880000}"/>
    <cellStyle name="Normal 7 3 4 3 4 6" xfId="34964" xr:uid="{00000000-0005-0000-0000-0000F3880000}"/>
    <cellStyle name="Normal 7 3 4 3 5" xfId="34965" xr:uid="{00000000-0005-0000-0000-0000F4880000}"/>
    <cellStyle name="Normal 7 3 4 3 5 2" xfId="34966" xr:uid="{00000000-0005-0000-0000-0000F5880000}"/>
    <cellStyle name="Normal 7 3 4 3 5 2 2" xfId="34967" xr:uid="{00000000-0005-0000-0000-0000F6880000}"/>
    <cellStyle name="Normal 7 3 4 3 5 3" xfId="34968" xr:uid="{00000000-0005-0000-0000-0000F7880000}"/>
    <cellStyle name="Normal 7 3 4 3 5 3 2" xfId="34969" xr:uid="{00000000-0005-0000-0000-0000F8880000}"/>
    <cellStyle name="Normal 7 3 4 3 5 4" xfId="34970" xr:uid="{00000000-0005-0000-0000-0000F9880000}"/>
    <cellStyle name="Normal 7 3 4 3 5 5" xfId="34971" xr:uid="{00000000-0005-0000-0000-0000FA880000}"/>
    <cellStyle name="Normal 7 3 4 3 6" xfId="34972" xr:uid="{00000000-0005-0000-0000-0000FB880000}"/>
    <cellStyle name="Normal 7 3 4 3 6 2" xfId="34973" xr:uid="{00000000-0005-0000-0000-0000FC880000}"/>
    <cellStyle name="Normal 7 3 4 3 7" xfId="34974" xr:uid="{00000000-0005-0000-0000-0000FD880000}"/>
    <cellStyle name="Normal 7 3 4 3 7 2" xfId="34975" xr:uid="{00000000-0005-0000-0000-0000FE880000}"/>
    <cellStyle name="Normal 7 3 4 3 8" xfId="34976" xr:uid="{00000000-0005-0000-0000-0000FF880000}"/>
    <cellStyle name="Normal 7 3 4 3 8 2" xfId="34977" xr:uid="{00000000-0005-0000-0000-000000890000}"/>
    <cellStyle name="Normal 7 3 4 3 9" xfId="34978" xr:uid="{00000000-0005-0000-0000-000001890000}"/>
    <cellStyle name="Normal 7 3 4 4" xfId="34979" xr:uid="{00000000-0005-0000-0000-000002890000}"/>
    <cellStyle name="Normal 7 3 4 4 2" xfId="34980" xr:uid="{00000000-0005-0000-0000-000003890000}"/>
    <cellStyle name="Normal 7 3 4 4 2 2" xfId="34981" xr:uid="{00000000-0005-0000-0000-000004890000}"/>
    <cellStyle name="Normal 7 3 4 4 3" xfId="34982" xr:uid="{00000000-0005-0000-0000-000005890000}"/>
    <cellStyle name="Normal 7 3 4 4 3 2" xfId="34983" xr:uid="{00000000-0005-0000-0000-000006890000}"/>
    <cellStyle name="Normal 7 3 4 4 4" xfId="34984" xr:uid="{00000000-0005-0000-0000-000007890000}"/>
    <cellStyle name="Normal 7 3 4 4 4 2" xfId="34985" xr:uid="{00000000-0005-0000-0000-000008890000}"/>
    <cellStyle name="Normal 7 3 4 4 5" xfId="34986" xr:uid="{00000000-0005-0000-0000-000009890000}"/>
    <cellStyle name="Normal 7 3 4 4 6" xfId="34987" xr:uid="{00000000-0005-0000-0000-00000A890000}"/>
    <cellStyle name="Normal 7 3 4 5" xfId="34988" xr:uid="{00000000-0005-0000-0000-00000B890000}"/>
    <cellStyle name="Normal 7 3 4 5 2" xfId="34989" xr:uid="{00000000-0005-0000-0000-00000C890000}"/>
    <cellStyle name="Normal 7 3 4 5 2 2" xfId="34990" xr:uid="{00000000-0005-0000-0000-00000D890000}"/>
    <cellStyle name="Normal 7 3 4 5 3" xfId="34991" xr:uid="{00000000-0005-0000-0000-00000E890000}"/>
    <cellStyle name="Normal 7 3 4 5 3 2" xfId="34992" xr:uid="{00000000-0005-0000-0000-00000F890000}"/>
    <cellStyle name="Normal 7 3 4 5 4" xfId="34993" xr:uid="{00000000-0005-0000-0000-000010890000}"/>
    <cellStyle name="Normal 7 3 4 5 4 2" xfId="34994" xr:uid="{00000000-0005-0000-0000-000011890000}"/>
    <cellStyle name="Normal 7 3 4 5 5" xfId="34995" xr:uid="{00000000-0005-0000-0000-000012890000}"/>
    <cellStyle name="Normal 7 3 4 5 6" xfId="34996" xr:uid="{00000000-0005-0000-0000-000013890000}"/>
    <cellStyle name="Normal 7 3 4 6" xfId="34997" xr:uid="{00000000-0005-0000-0000-000014890000}"/>
    <cellStyle name="Normal 7 3 4 6 2" xfId="34998" xr:uid="{00000000-0005-0000-0000-000015890000}"/>
    <cellStyle name="Normal 7 3 4 6 2 2" xfId="34999" xr:uid="{00000000-0005-0000-0000-000016890000}"/>
    <cellStyle name="Normal 7 3 4 6 3" xfId="35000" xr:uid="{00000000-0005-0000-0000-000017890000}"/>
    <cellStyle name="Normal 7 3 4 6 3 2" xfId="35001" xr:uid="{00000000-0005-0000-0000-000018890000}"/>
    <cellStyle name="Normal 7 3 4 6 4" xfId="35002" xr:uid="{00000000-0005-0000-0000-000019890000}"/>
    <cellStyle name="Normal 7 3 4 6 4 2" xfId="35003" xr:uid="{00000000-0005-0000-0000-00001A890000}"/>
    <cellStyle name="Normal 7 3 4 6 5" xfId="35004" xr:uid="{00000000-0005-0000-0000-00001B890000}"/>
    <cellStyle name="Normal 7 3 4 6 6" xfId="35005" xr:uid="{00000000-0005-0000-0000-00001C890000}"/>
    <cellStyle name="Normal 7 3 4 7" xfId="35006" xr:uid="{00000000-0005-0000-0000-00001D890000}"/>
    <cellStyle name="Normal 7 3 4 7 2" xfId="35007" xr:uid="{00000000-0005-0000-0000-00001E890000}"/>
    <cellStyle name="Normal 7 3 4 7 2 2" xfId="35008" xr:uid="{00000000-0005-0000-0000-00001F890000}"/>
    <cellStyle name="Normal 7 3 4 7 3" xfId="35009" xr:uid="{00000000-0005-0000-0000-000020890000}"/>
    <cellStyle name="Normal 7 3 4 7 3 2" xfId="35010" xr:uid="{00000000-0005-0000-0000-000021890000}"/>
    <cellStyle name="Normal 7 3 4 7 4" xfId="35011" xr:uid="{00000000-0005-0000-0000-000022890000}"/>
    <cellStyle name="Normal 7 3 4 7 5" xfId="35012" xr:uid="{00000000-0005-0000-0000-000023890000}"/>
    <cellStyle name="Normal 7 3 4 8" xfId="35013" xr:uid="{00000000-0005-0000-0000-000024890000}"/>
    <cellStyle name="Normal 7 3 4 8 2" xfId="35014" xr:uid="{00000000-0005-0000-0000-000025890000}"/>
    <cellStyle name="Normal 7 3 4 9" xfId="35015" xr:uid="{00000000-0005-0000-0000-000026890000}"/>
    <cellStyle name="Normal 7 3 4 9 2" xfId="35016" xr:uid="{00000000-0005-0000-0000-000027890000}"/>
    <cellStyle name="Normal 7 3 5" xfId="35017" xr:uid="{00000000-0005-0000-0000-000028890000}"/>
    <cellStyle name="Normal 7 3 5 10" xfId="35018" xr:uid="{00000000-0005-0000-0000-000029890000}"/>
    <cellStyle name="Normal 7 3 5 11" xfId="35019" xr:uid="{00000000-0005-0000-0000-00002A890000}"/>
    <cellStyle name="Normal 7 3 5 2" xfId="35020" xr:uid="{00000000-0005-0000-0000-00002B890000}"/>
    <cellStyle name="Normal 7 3 5 2 2" xfId="35021" xr:uid="{00000000-0005-0000-0000-00002C890000}"/>
    <cellStyle name="Normal 7 3 5 2 2 2" xfId="35022" xr:uid="{00000000-0005-0000-0000-00002D890000}"/>
    <cellStyle name="Normal 7 3 5 2 3" xfId="35023" xr:uid="{00000000-0005-0000-0000-00002E890000}"/>
    <cellStyle name="Normal 7 3 5 2 3 2" xfId="35024" xr:uid="{00000000-0005-0000-0000-00002F890000}"/>
    <cellStyle name="Normal 7 3 5 2 4" xfId="35025" xr:uid="{00000000-0005-0000-0000-000030890000}"/>
    <cellStyle name="Normal 7 3 5 2 4 2" xfId="35026" xr:uid="{00000000-0005-0000-0000-000031890000}"/>
    <cellStyle name="Normal 7 3 5 2 5" xfId="35027" xr:uid="{00000000-0005-0000-0000-000032890000}"/>
    <cellStyle name="Normal 7 3 5 2 6" xfId="35028" xr:uid="{00000000-0005-0000-0000-000033890000}"/>
    <cellStyle name="Normal 7 3 5 3" xfId="35029" xr:uid="{00000000-0005-0000-0000-000034890000}"/>
    <cellStyle name="Normal 7 3 5 3 2" xfId="35030" xr:uid="{00000000-0005-0000-0000-000035890000}"/>
    <cellStyle name="Normal 7 3 5 3 2 2" xfId="35031" xr:uid="{00000000-0005-0000-0000-000036890000}"/>
    <cellStyle name="Normal 7 3 5 3 3" xfId="35032" xr:uid="{00000000-0005-0000-0000-000037890000}"/>
    <cellStyle name="Normal 7 3 5 3 3 2" xfId="35033" xr:uid="{00000000-0005-0000-0000-000038890000}"/>
    <cellStyle name="Normal 7 3 5 3 4" xfId="35034" xr:uid="{00000000-0005-0000-0000-000039890000}"/>
    <cellStyle name="Normal 7 3 5 3 4 2" xfId="35035" xr:uid="{00000000-0005-0000-0000-00003A890000}"/>
    <cellStyle name="Normal 7 3 5 3 5" xfId="35036" xr:uid="{00000000-0005-0000-0000-00003B890000}"/>
    <cellStyle name="Normal 7 3 5 3 6" xfId="35037" xr:uid="{00000000-0005-0000-0000-00003C890000}"/>
    <cellStyle name="Normal 7 3 5 4" xfId="35038" xr:uid="{00000000-0005-0000-0000-00003D890000}"/>
    <cellStyle name="Normal 7 3 5 4 2" xfId="35039" xr:uid="{00000000-0005-0000-0000-00003E890000}"/>
    <cellStyle name="Normal 7 3 5 4 2 2" xfId="35040" xr:uid="{00000000-0005-0000-0000-00003F890000}"/>
    <cellStyle name="Normal 7 3 5 4 3" xfId="35041" xr:uid="{00000000-0005-0000-0000-000040890000}"/>
    <cellStyle name="Normal 7 3 5 4 3 2" xfId="35042" xr:uid="{00000000-0005-0000-0000-000041890000}"/>
    <cellStyle name="Normal 7 3 5 4 4" xfId="35043" xr:uid="{00000000-0005-0000-0000-000042890000}"/>
    <cellStyle name="Normal 7 3 5 4 4 2" xfId="35044" xr:uid="{00000000-0005-0000-0000-000043890000}"/>
    <cellStyle name="Normal 7 3 5 4 5" xfId="35045" xr:uid="{00000000-0005-0000-0000-000044890000}"/>
    <cellStyle name="Normal 7 3 5 4 6" xfId="35046" xr:uid="{00000000-0005-0000-0000-000045890000}"/>
    <cellStyle name="Normal 7 3 5 5" xfId="35047" xr:uid="{00000000-0005-0000-0000-000046890000}"/>
    <cellStyle name="Normal 7 3 5 5 2" xfId="35048" xr:uid="{00000000-0005-0000-0000-000047890000}"/>
    <cellStyle name="Normal 7 3 5 5 2 2" xfId="35049" xr:uid="{00000000-0005-0000-0000-000048890000}"/>
    <cellStyle name="Normal 7 3 5 5 3" xfId="35050" xr:uid="{00000000-0005-0000-0000-000049890000}"/>
    <cellStyle name="Normal 7 3 5 5 3 2" xfId="35051" xr:uid="{00000000-0005-0000-0000-00004A890000}"/>
    <cellStyle name="Normal 7 3 5 5 4" xfId="35052" xr:uid="{00000000-0005-0000-0000-00004B890000}"/>
    <cellStyle name="Normal 7 3 5 5 4 2" xfId="35053" xr:uid="{00000000-0005-0000-0000-00004C890000}"/>
    <cellStyle name="Normal 7 3 5 5 5" xfId="35054" xr:uid="{00000000-0005-0000-0000-00004D890000}"/>
    <cellStyle name="Normal 7 3 5 5 6" xfId="35055" xr:uid="{00000000-0005-0000-0000-00004E890000}"/>
    <cellStyle name="Normal 7 3 5 6" xfId="35056" xr:uid="{00000000-0005-0000-0000-00004F890000}"/>
    <cellStyle name="Normal 7 3 5 6 2" xfId="35057" xr:uid="{00000000-0005-0000-0000-000050890000}"/>
    <cellStyle name="Normal 7 3 5 6 2 2" xfId="35058" xr:uid="{00000000-0005-0000-0000-000051890000}"/>
    <cellStyle name="Normal 7 3 5 6 3" xfId="35059" xr:uid="{00000000-0005-0000-0000-000052890000}"/>
    <cellStyle name="Normal 7 3 5 6 3 2" xfId="35060" xr:uid="{00000000-0005-0000-0000-000053890000}"/>
    <cellStyle name="Normal 7 3 5 6 4" xfId="35061" xr:uid="{00000000-0005-0000-0000-000054890000}"/>
    <cellStyle name="Normal 7 3 5 6 5" xfId="35062" xr:uid="{00000000-0005-0000-0000-000055890000}"/>
    <cellStyle name="Normal 7 3 5 7" xfId="35063" xr:uid="{00000000-0005-0000-0000-000056890000}"/>
    <cellStyle name="Normal 7 3 5 7 2" xfId="35064" xr:uid="{00000000-0005-0000-0000-000057890000}"/>
    <cellStyle name="Normal 7 3 5 8" xfId="35065" xr:uid="{00000000-0005-0000-0000-000058890000}"/>
    <cellStyle name="Normal 7 3 5 8 2" xfId="35066" xr:uid="{00000000-0005-0000-0000-000059890000}"/>
    <cellStyle name="Normal 7 3 5 9" xfId="35067" xr:uid="{00000000-0005-0000-0000-00005A890000}"/>
    <cellStyle name="Normal 7 3 5 9 2" xfId="35068" xr:uid="{00000000-0005-0000-0000-00005B890000}"/>
    <cellStyle name="Normal 7 3 6" xfId="35069" xr:uid="{00000000-0005-0000-0000-00005C890000}"/>
    <cellStyle name="Normal 7 3 6 10" xfId="35070" xr:uid="{00000000-0005-0000-0000-00005D890000}"/>
    <cellStyle name="Normal 7 3 6 2" xfId="35071" xr:uid="{00000000-0005-0000-0000-00005E890000}"/>
    <cellStyle name="Normal 7 3 6 2 2" xfId="35072" xr:uid="{00000000-0005-0000-0000-00005F890000}"/>
    <cellStyle name="Normal 7 3 6 2 2 2" xfId="35073" xr:uid="{00000000-0005-0000-0000-000060890000}"/>
    <cellStyle name="Normal 7 3 6 2 3" xfId="35074" xr:uid="{00000000-0005-0000-0000-000061890000}"/>
    <cellStyle name="Normal 7 3 6 2 3 2" xfId="35075" xr:uid="{00000000-0005-0000-0000-000062890000}"/>
    <cellStyle name="Normal 7 3 6 2 4" xfId="35076" xr:uid="{00000000-0005-0000-0000-000063890000}"/>
    <cellStyle name="Normal 7 3 6 2 4 2" xfId="35077" xr:uid="{00000000-0005-0000-0000-000064890000}"/>
    <cellStyle name="Normal 7 3 6 2 5" xfId="35078" xr:uid="{00000000-0005-0000-0000-000065890000}"/>
    <cellStyle name="Normal 7 3 6 2 6" xfId="35079" xr:uid="{00000000-0005-0000-0000-000066890000}"/>
    <cellStyle name="Normal 7 3 6 3" xfId="35080" xr:uid="{00000000-0005-0000-0000-000067890000}"/>
    <cellStyle name="Normal 7 3 6 3 2" xfId="35081" xr:uid="{00000000-0005-0000-0000-000068890000}"/>
    <cellStyle name="Normal 7 3 6 3 2 2" xfId="35082" xr:uid="{00000000-0005-0000-0000-000069890000}"/>
    <cellStyle name="Normal 7 3 6 3 3" xfId="35083" xr:uid="{00000000-0005-0000-0000-00006A890000}"/>
    <cellStyle name="Normal 7 3 6 3 3 2" xfId="35084" xr:uid="{00000000-0005-0000-0000-00006B890000}"/>
    <cellStyle name="Normal 7 3 6 3 4" xfId="35085" xr:uid="{00000000-0005-0000-0000-00006C890000}"/>
    <cellStyle name="Normal 7 3 6 3 4 2" xfId="35086" xr:uid="{00000000-0005-0000-0000-00006D890000}"/>
    <cellStyle name="Normal 7 3 6 3 5" xfId="35087" xr:uid="{00000000-0005-0000-0000-00006E890000}"/>
    <cellStyle name="Normal 7 3 6 3 6" xfId="35088" xr:uid="{00000000-0005-0000-0000-00006F890000}"/>
    <cellStyle name="Normal 7 3 6 4" xfId="35089" xr:uid="{00000000-0005-0000-0000-000070890000}"/>
    <cellStyle name="Normal 7 3 6 4 2" xfId="35090" xr:uid="{00000000-0005-0000-0000-000071890000}"/>
    <cellStyle name="Normal 7 3 6 4 2 2" xfId="35091" xr:uid="{00000000-0005-0000-0000-000072890000}"/>
    <cellStyle name="Normal 7 3 6 4 3" xfId="35092" xr:uid="{00000000-0005-0000-0000-000073890000}"/>
    <cellStyle name="Normal 7 3 6 4 3 2" xfId="35093" xr:uid="{00000000-0005-0000-0000-000074890000}"/>
    <cellStyle name="Normal 7 3 6 4 4" xfId="35094" xr:uid="{00000000-0005-0000-0000-000075890000}"/>
    <cellStyle name="Normal 7 3 6 4 4 2" xfId="35095" xr:uid="{00000000-0005-0000-0000-000076890000}"/>
    <cellStyle name="Normal 7 3 6 4 5" xfId="35096" xr:uid="{00000000-0005-0000-0000-000077890000}"/>
    <cellStyle name="Normal 7 3 6 4 6" xfId="35097" xr:uid="{00000000-0005-0000-0000-000078890000}"/>
    <cellStyle name="Normal 7 3 6 5" xfId="35098" xr:uid="{00000000-0005-0000-0000-000079890000}"/>
    <cellStyle name="Normal 7 3 6 5 2" xfId="35099" xr:uid="{00000000-0005-0000-0000-00007A890000}"/>
    <cellStyle name="Normal 7 3 6 5 2 2" xfId="35100" xr:uid="{00000000-0005-0000-0000-00007B890000}"/>
    <cellStyle name="Normal 7 3 6 5 3" xfId="35101" xr:uid="{00000000-0005-0000-0000-00007C890000}"/>
    <cellStyle name="Normal 7 3 6 5 3 2" xfId="35102" xr:uid="{00000000-0005-0000-0000-00007D890000}"/>
    <cellStyle name="Normal 7 3 6 5 4" xfId="35103" xr:uid="{00000000-0005-0000-0000-00007E890000}"/>
    <cellStyle name="Normal 7 3 6 5 5" xfId="35104" xr:uid="{00000000-0005-0000-0000-00007F890000}"/>
    <cellStyle name="Normal 7 3 6 6" xfId="35105" xr:uid="{00000000-0005-0000-0000-000080890000}"/>
    <cellStyle name="Normal 7 3 6 6 2" xfId="35106" xr:uid="{00000000-0005-0000-0000-000081890000}"/>
    <cellStyle name="Normal 7 3 6 7" xfId="35107" xr:uid="{00000000-0005-0000-0000-000082890000}"/>
    <cellStyle name="Normal 7 3 6 7 2" xfId="35108" xr:uid="{00000000-0005-0000-0000-000083890000}"/>
    <cellStyle name="Normal 7 3 6 8" xfId="35109" xr:uid="{00000000-0005-0000-0000-000084890000}"/>
    <cellStyle name="Normal 7 3 6 8 2" xfId="35110" xr:uid="{00000000-0005-0000-0000-000085890000}"/>
    <cellStyle name="Normal 7 3 6 9" xfId="35111" xr:uid="{00000000-0005-0000-0000-000086890000}"/>
    <cellStyle name="Normal 7 3 7" xfId="35112" xr:uid="{00000000-0005-0000-0000-000087890000}"/>
    <cellStyle name="Normal 7 3 7 10" xfId="35113" xr:uid="{00000000-0005-0000-0000-000088890000}"/>
    <cellStyle name="Normal 7 3 7 2" xfId="35114" xr:uid="{00000000-0005-0000-0000-000089890000}"/>
    <cellStyle name="Normal 7 3 7 2 2" xfId="35115" xr:uid="{00000000-0005-0000-0000-00008A890000}"/>
    <cellStyle name="Normal 7 3 7 2 2 2" xfId="35116" xr:uid="{00000000-0005-0000-0000-00008B890000}"/>
    <cellStyle name="Normal 7 3 7 2 3" xfId="35117" xr:uid="{00000000-0005-0000-0000-00008C890000}"/>
    <cellStyle name="Normal 7 3 7 2 3 2" xfId="35118" xr:uid="{00000000-0005-0000-0000-00008D890000}"/>
    <cellStyle name="Normal 7 3 7 2 4" xfId="35119" xr:uid="{00000000-0005-0000-0000-00008E890000}"/>
    <cellStyle name="Normal 7 3 7 2 4 2" xfId="35120" xr:uid="{00000000-0005-0000-0000-00008F890000}"/>
    <cellStyle name="Normal 7 3 7 2 5" xfId="35121" xr:uid="{00000000-0005-0000-0000-000090890000}"/>
    <cellStyle name="Normal 7 3 7 2 6" xfId="35122" xr:uid="{00000000-0005-0000-0000-000091890000}"/>
    <cellStyle name="Normal 7 3 7 3" xfId="35123" xr:uid="{00000000-0005-0000-0000-000092890000}"/>
    <cellStyle name="Normal 7 3 7 3 2" xfId="35124" xr:uid="{00000000-0005-0000-0000-000093890000}"/>
    <cellStyle name="Normal 7 3 7 3 2 2" xfId="35125" xr:uid="{00000000-0005-0000-0000-000094890000}"/>
    <cellStyle name="Normal 7 3 7 3 3" xfId="35126" xr:uid="{00000000-0005-0000-0000-000095890000}"/>
    <cellStyle name="Normal 7 3 7 3 3 2" xfId="35127" xr:uid="{00000000-0005-0000-0000-000096890000}"/>
    <cellStyle name="Normal 7 3 7 3 4" xfId="35128" xr:uid="{00000000-0005-0000-0000-000097890000}"/>
    <cellStyle name="Normal 7 3 7 3 4 2" xfId="35129" xr:uid="{00000000-0005-0000-0000-000098890000}"/>
    <cellStyle name="Normal 7 3 7 3 5" xfId="35130" xr:uid="{00000000-0005-0000-0000-000099890000}"/>
    <cellStyle name="Normal 7 3 7 3 6" xfId="35131" xr:uid="{00000000-0005-0000-0000-00009A890000}"/>
    <cellStyle name="Normal 7 3 7 4" xfId="35132" xr:uid="{00000000-0005-0000-0000-00009B890000}"/>
    <cellStyle name="Normal 7 3 7 4 2" xfId="35133" xr:uid="{00000000-0005-0000-0000-00009C890000}"/>
    <cellStyle name="Normal 7 3 7 4 2 2" xfId="35134" xr:uid="{00000000-0005-0000-0000-00009D890000}"/>
    <cellStyle name="Normal 7 3 7 4 3" xfId="35135" xr:uid="{00000000-0005-0000-0000-00009E890000}"/>
    <cellStyle name="Normal 7 3 7 4 3 2" xfId="35136" xr:uid="{00000000-0005-0000-0000-00009F890000}"/>
    <cellStyle name="Normal 7 3 7 4 4" xfId="35137" xr:uid="{00000000-0005-0000-0000-0000A0890000}"/>
    <cellStyle name="Normal 7 3 7 4 4 2" xfId="35138" xr:uid="{00000000-0005-0000-0000-0000A1890000}"/>
    <cellStyle name="Normal 7 3 7 4 5" xfId="35139" xr:uid="{00000000-0005-0000-0000-0000A2890000}"/>
    <cellStyle name="Normal 7 3 7 4 6" xfId="35140" xr:uid="{00000000-0005-0000-0000-0000A3890000}"/>
    <cellStyle name="Normal 7 3 7 5" xfId="35141" xr:uid="{00000000-0005-0000-0000-0000A4890000}"/>
    <cellStyle name="Normal 7 3 7 5 2" xfId="35142" xr:uid="{00000000-0005-0000-0000-0000A5890000}"/>
    <cellStyle name="Normal 7 3 7 5 2 2" xfId="35143" xr:uid="{00000000-0005-0000-0000-0000A6890000}"/>
    <cellStyle name="Normal 7 3 7 5 3" xfId="35144" xr:uid="{00000000-0005-0000-0000-0000A7890000}"/>
    <cellStyle name="Normal 7 3 7 5 3 2" xfId="35145" xr:uid="{00000000-0005-0000-0000-0000A8890000}"/>
    <cellStyle name="Normal 7 3 7 5 4" xfId="35146" xr:uid="{00000000-0005-0000-0000-0000A9890000}"/>
    <cellStyle name="Normal 7 3 7 5 5" xfId="35147" xr:uid="{00000000-0005-0000-0000-0000AA890000}"/>
    <cellStyle name="Normal 7 3 7 6" xfId="35148" xr:uid="{00000000-0005-0000-0000-0000AB890000}"/>
    <cellStyle name="Normal 7 3 7 6 2" xfId="35149" xr:uid="{00000000-0005-0000-0000-0000AC890000}"/>
    <cellStyle name="Normal 7 3 7 7" xfId="35150" xr:uid="{00000000-0005-0000-0000-0000AD890000}"/>
    <cellStyle name="Normal 7 3 7 7 2" xfId="35151" xr:uid="{00000000-0005-0000-0000-0000AE890000}"/>
    <cellStyle name="Normal 7 3 7 8" xfId="35152" xr:uid="{00000000-0005-0000-0000-0000AF890000}"/>
    <cellStyle name="Normal 7 3 7 8 2" xfId="35153" xr:uid="{00000000-0005-0000-0000-0000B0890000}"/>
    <cellStyle name="Normal 7 3 7 9" xfId="35154" xr:uid="{00000000-0005-0000-0000-0000B1890000}"/>
    <cellStyle name="Normal 7 3 8" xfId="35155" xr:uid="{00000000-0005-0000-0000-0000B2890000}"/>
    <cellStyle name="Normal 7 3 8 2" xfId="35156" xr:uid="{00000000-0005-0000-0000-0000B3890000}"/>
    <cellStyle name="Normal 7 3 8 2 2" xfId="35157" xr:uid="{00000000-0005-0000-0000-0000B4890000}"/>
    <cellStyle name="Normal 7 3 8 3" xfId="35158" xr:uid="{00000000-0005-0000-0000-0000B5890000}"/>
    <cellStyle name="Normal 7 3 8 3 2" xfId="35159" xr:uid="{00000000-0005-0000-0000-0000B6890000}"/>
    <cellStyle name="Normal 7 3 8 4" xfId="35160" xr:uid="{00000000-0005-0000-0000-0000B7890000}"/>
    <cellStyle name="Normal 7 3 8 4 2" xfId="35161" xr:uid="{00000000-0005-0000-0000-0000B8890000}"/>
    <cellStyle name="Normal 7 3 8 5" xfId="35162" xr:uid="{00000000-0005-0000-0000-0000B9890000}"/>
    <cellStyle name="Normal 7 3 8 6" xfId="35163" xr:uid="{00000000-0005-0000-0000-0000BA890000}"/>
    <cellStyle name="Normal 7 3 9" xfId="35164" xr:uid="{00000000-0005-0000-0000-0000BB890000}"/>
    <cellStyle name="Normal 7 3 9 2" xfId="35165" xr:uid="{00000000-0005-0000-0000-0000BC890000}"/>
    <cellStyle name="Normal 7 3 9 2 2" xfId="35166" xr:uid="{00000000-0005-0000-0000-0000BD890000}"/>
    <cellStyle name="Normal 7 3 9 3" xfId="35167" xr:uid="{00000000-0005-0000-0000-0000BE890000}"/>
    <cellStyle name="Normal 7 3 9 3 2" xfId="35168" xr:uid="{00000000-0005-0000-0000-0000BF890000}"/>
    <cellStyle name="Normal 7 3 9 4" xfId="35169" xr:uid="{00000000-0005-0000-0000-0000C0890000}"/>
    <cellStyle name="Normal 7 3 9 4 2" xfId="35170" xr:uid="{00000000-0005-0000-0000-0000C1890000}"/>
    <cellStyle name="Normal 7 3 9 5" xfId="35171" xr:uid="{00000000-0005-0000-0000-0000C2890000}"/>
    <cellStyle name="Normal 7 3 9 6" xfId="35172" xr:uid="{00000000-0005-0000-0000-0000C3890000}"/>
    <cellStyle name="Normal 7 4" xfId="35173" xr:uid="{00000000-0005-0000-0000-0000C4890000}"/>
    <cellStyle name="Normal 7 4 10" xfId="35174" xr:uid="{00000000-0005-0000-0000-0000C5890000}"/>
    <cellStyle name="Normal 7 4 10 2" xfId="35175" xr:uid="{00000000-0005-0000-0000-0000C6890000}"/>
    <cellStyle name="Normal 7 4 11" xfId="35176" xr:uid="{00000000-0005-0000-0000-0000C7890000}"/>
    <cellStyle name="Normal 7 4 11 2" xfId="35177" xr:uid="{00000000-0005-0000-0000-0000C8890000}"/>
    <cellStyle name="Normal 7 4 12" xfId="35178" xr:uid="{00000000-0005-0000-0000-0000C9890000}"/>
    <cellStyle name="Normal 7 4 13" xfId="35179" xr:uid="{00000000-0005-0000-0000-0000CA890000}"/>
    <cellStyle name="Normal 7 4 14" xfId="35180" xr:uid="{00000000-0005-0000-0000-0000CB890000}"/>
    <cellStyle name="Normal 7 4 2" xfId="35181" xr:uid="{00000000-0005-0000-0000-0000CC890000}"/>
    <cellStyle name="Normal 7 4 2 10" xfId="35182" xr:uid="{00000000-0005-0000-0000-0000CD890000}"/>
    <cellStyle name="Normal 7 4 2 11" xfId="35183" xr:uid="{00000000-0005-0000-0000-0000CE890000}"/>
    <cellStyle name="Normal 7 4 2 12" xfId="35184" xr:uid="{00000000-0005-0000-0000-0000CF890000}"/>
    <cellStyle name="Normal 7 4 2 2" xfId="35185" xr:uid="{00000000-0005-0000-0000-0000D0890000}"/>
    <cellStyle name="Normal 7 4 2 2 2" xfId="35186" xr:uid="{00000000-0005-0000-0000-0000D1890000}"/>
    <cellStyle name="Normal 7 4 2 2 2 2" xfId="35187" xr:uid="{00000000-0005-0000-0000-0000D2890000}"/>
    <cellStyle name="Normal 7 4 2 2 3" xfId="35188" xr:uid="{00000000-0005-0000-0000-0000D3890000}"/>
    <cellStyle name="Normal 7 4 2 2 3 2" xfId="35189" xr:uid="{00000000-0005-0000-0000-0000D4890000}"/>
    <cellStyle name="Normal 7 4 2 2 4" xfId="35190" xr:uid="{00000000-0005-0000-0000-0000D5890000}"/>
    <cellStyle name="Normal 7 4 2 2 4 2" xfId="35191" xr:uid="{00000000-0005-0000-0000-0000D6890000}"/>
    <cellStyle name="Normal 7 4 2 2 5" xfId="35192" xr:uid="{00000000-0005-0000-0000-0000D7890000}"/>
    <cellStyle name="Normal 7 4 2 2 6" xfId="35193" xr:uid="{00000000-0005-0000-0000-0000D8890000}"/>
    <cellStyle name="Normal 7 4 2 2 7" xfId="35194" xr:uid="{00000000-0005-0000-0000-0000D9890000}"/>
    <cellStyle name="Normal 7 4 2 3" xfId="35195" xr:uid="{00000000-0005-0000-0000-0000DA890000}"/>
    <cellStyle name="Normal 7 4 2 3 2" xfId="35196" xr:uid="{00000000-0005-0000-0000-0000DB890000}"/>
    <cellStyle name="Normal 7 4 2 3 2 2" xfId="35197" xr:uid="{00000000-0005-0000-0000-0000DC890000}"/>
    <cellStyle name="Normal 7 4 2 3 3" xfId="35198" xr:uid="{00000000-0005-0000-0000-0000DD890000}"/>
    <cellStyle name="Normal 7 4 2 3 3 2" xfId="35199" xr:uid="{00000000-0005-0000-0000-0000DE890000}"/>
    <cellStyle name="Normal 7 4 2 3 4" xfId="35200" xr:uid="{00000000-0005-0000-0000-0000DF890000}"/>
    <cellStyle name="Normal 7 4 2 3 4 2" xfId="35201" xr:uid="{00000000-0005-0000-0000-0000E0890000}"/>
    <cellStyle name="Normal 7 4 2 3 5" xfId="35202" xr:uid="{00000000-0005-0000-0000-0000E1890000}"/>
    <cellStyle name="Normal 7 4 2 3 6" xfId="35203" xr:uid="{00000000-0005-0000-0000-0000E2890000}"/>
    <cellStyle name="Normal 7 4 2 4" xfId="35204" xr:uid="{00000000-0005-0000-0000-0000E3890000}"/>
    <cellStyle name="Normal 7 4 2 4 2" xfId="35205" xr:uid="{00000000-0005-0000-0000-0000E4890000}"/>
    <cellStyle name="Normal 7 4 2 4 2 2" xfId="35206" xr:uid="{00000000-0005-0000-0000-0000E5890000}"/>
    <cellStyle name="Normal 7 4 2 4 3" xfId="35207" xr:uid="{00000000-0005-0000-0000-0000E6890000}"/>
    <cellStyle name="Normal 7 4 2 4 3 2" xfId="35208" xr:uid="{00000000-0005-0000-0000-0000E7890000}"/>
    <cellStyle name="Normal 7 4 2 4 4" xfId="35209" xr:uid="{00000000-0005-0000-0000-0000E8890000}"/>
    <cellStyle name="Normal 7 4 2 4 4 2" xfId="35210" xr:uid="{00000000-0005-0000-0000-0000E9890000}"/>
    <cellStyle name="Normal 7 4 2 4 5" xfId="35211" xr:uid="{00000000-0005-0000-0000-0000EA890000}"/>
    <cellStyle name="Normal 7 4 2 4 6" xfId="35212" xr:uid="{00000000-0005-0000-0000-0000EB890000}"/>
    <cellStyle name="Normal 7 4 2 5" xfId="35213" xr:uid="{00000000-0005-0000-0000-0000EC890000}"/>
    <cellStyle name="Normal 7 4 2 5 2" xfId="35214" xr:uid="{00000000-0005-0000-0000-0000ED890000}"/>
    <cellStyle name="Normal 7 4 2 5 2 2" xfId="35215" xr:uid="{00000000-0005-0000-0000-0000EE890000}"/>
    <cellStyle name="Normal 7 4 2 5 3" xfId="35216" xr:uid="{00000000-0005-0000-0000-0000EF890000}"/>
    <cellStyle name="Normal 7 4 2 5 3 2" xfId="35217" xr:uid="{00000000-0005-0000-0000-0000F0890000}"/>
    <cellStyle name="Normal 7 4 2 5 4" xfId="35218" xr:uid="{00000000-0005-0000-0000-0000F1890000}"/>
    <cellStyle name="Normal 7 4 2 5 4 2" xfId="35219" xr:uid="{00000000-0005-0000-0000-0000F2890000}"/>
    <cellStyle name="Normal 7 4 2 5 5" xfId="35220" xr:uid="{00000000-0005-0000-0000-0000F3890000}"/>
    <cellStyle name="Normal 7 4 2 5 6" xfId="35221" xr:uid="{00000000-0005-0000-0000-0000F4890000}"/>
    <cellStyle name="Normal 7 4 2 6" xfId="35222" xr:uid="{00000000-0005-0000-0000-0000F5890000}"/>
    <cellStyle name="Normal 7 4 2 6 2" xfId="35223" xr:uid="{00000000-0005-0000-0000-0000F6890000}"/>
    <cellStyle name="Normal 7 4 2 6 2 2" xfId="35224" xr:uid="{00000000-0005-0000-0000-0000F7890000}"/>
    <cellStyle name="Normal 7 4 2 6 3" xfId="35225" xr:uid="{00000000-0005-0000-0000-0000F8890000}"/>
    <cellStyle name="Normal 7 4 2 6 3 2" xfId="35226" xr:uid="{00000000-0005-0000-0000-0000F9890000}"/>
    <cellStyle name="Normal 7 4 2 6 4" xfId="35227" xr:uid="{00000000-0005-0000-0000-0000FA890000}"/>
    <cellStyle name="Normal 7 4 2 6 5" xfId="35228" xr:uid="{00000000-0005-0000-0000-0000FB890000}"/>
    <cellStyle name="Normal 7 4 2 7" xfId="35229" xr:uid="{00000000-0005-0000-0000-0000FC890000}"/>
    <cellStyle name="Normal 7 4 2 7 2" xfId="35230" xr:uid="{00000000-0005-0000-0000-0000FD890000}"/>
    <cellStyle name="Normal 7 4 2 8" xfId="35231" xr:uid="{00000000-0005-0000-0000-0000FE890000}"/>
    <cellStyle name="Normal 7 4 2 8 2" xfId="35232" xr:uid="{00000000-0005-0000-0000-0000FF890000}"/>
    <cellStyle name="Normal 7 4 2 9" xfId="35233" xr:uid="{00000000-0005-0000-0000-0000008A0000}"/>
    <cellStyle name="Normal 7 4 2 9 2" xfId="35234" xr:uid="{00000000-0005-0000-0000-0000018A0000}"/>
    <cellStyle name="Normal 7 4 3" xfId="35235" xr:uid="{00000000-0005-0000-0000-0000028A0000}"/>
    <cellStyle name="Normal 7 4 3 10" xfId="35236" xr:uid="{00000000-0005-0000-0000-0000038A0000}"/>
    <cellStyle name="Normal 7 4 3 11" xfId="35237" xr:uid="{00000000-0005-0000-0000-0000048A0000}"/>
    <cellStyle name="Normal 7 4 3 2" xfId="35238" xr:uid="{00000000-0005-0000-0000-0000058A0000}"/>
    <cellStyle name="Normal 7 4 3 2 2" xfId="35239" xr:uid="{00000000-0005-0000-0000-0000068A0000}"/>
    <cellStyle name="Normal 7 4 3 2 2 2" xfId="35240" xr:uid="{00000000-0005-0000-0000-0000078A0000}"/>
    <cellStyle name="Normal 7 4 3 2 3" xfId="35241" xr:uid="{00000000-0005-0000-0000-0000088A0000}"/>
    <cellStyle name="Normal 7 4 3 2 3 2" xfId="35242" xr:uid="{00000000-0005-0000-0000-0000098A0000}"/>
    <cellStyle name="Normal 7 4 3 2 4" xfId="35243" xr:uid="{00000000-0005-0000-0000-00000A8A0000}"/>
    <cellStyle name="Normal 7 4 3 2 4 2" xfId="35244" xr:uid="{00000000-0005-0000-0000-00000B8A0000}"/>
    <cellStyle name="Normal 7 4 3 2 5" xfId="35245" xr:uid="{00000000-0005-0000-0000-00000C8A0000}"/>
    <cellStyle name="Normal 7 4 3 2 6" xfId="35246" xr:uid="{00000000-0005-0000-0000-00000D8A0000}"/>
    <cellStyle name="Normal 7 4 3 3" xfId="35247" xr:uid="{00000000-0005-0000-0000-00000E8A0000}"/>
    <cellStyle name="Normal 7 4 3 3 2" xfId="35248" xr:uid="{00000000-0005-0000-0000-00000F8A0000}"/>
    <cellStyle name="Normal 7 4 3 3 2 2" xfId="35249" xr:uid="{00000000-0005-0000-0000-0000108A0000}"/>
    <cellStyle name="Normal 7 4 3 3 3" xfId="35250" xr:uid="{00000000-0005-0000-0000-0000118A0000}"/>
    <cellStyle name="Normal 7 4 3 3 3 2" xfId="35251" xr:uid="{00000000-0005-0000-0000-0000128A0000}"/>
    <cellStyle name="Normal 7 4 3 3 4" xfId="35252" xr:uid="{00000000-0005-0000-0000-0000138A0000}"/>
    <cellStyle name="Normal 7 4 3 3 4 2" xfId="35253" xr:uid="{00000000-0005-0000-0000-0000148A0000}"/>
    <cellStyle name="Normal 7 4 3 3 5" xfId="35254" xr:uid="{00000000-0005-0000-0000-0000158A0000}"/>
    <cellStyle name="Normal 7 4 3 3 6" xfId="35255" xr:uid="{00000000-0005-0000-0000-0000168A0000}"/>
    <cellStyle name="Normal 7 4 3 4" xfId="35256" xr:uid="{00000000-0005-0000-0000-0000178A0000}"/>
    <cellStyle name="Normal 7 4 3 4 2" xfId="35257" xr:uid="{00000000-0005-0000-0000-0000188A0000}"/>
    <cellStyle name="Normal 7 4 3 4 2 2" xfId="35258" xr:uid="{00000000-0005-0000-0000-0000198A0000}"/>
    <cellStyle name="Normal 7 4 3 4 3" xfId="35259" xr:uid="{00000000-0005-0000-0000-00001A8A0000}"/>
    <cellStyle name="Normal 7 4 3 4 3 2" xfId="35260" xr:uid="{00000000-0005-0000-0000-00001B8A0000}"/>
    <cellStyle name="Normal 7 4 3 4 4" xfId="35261" xr:uid="{00000000-0005-0000-0000-00001C8A0000}"/>
    <cellStyle name="Normal 7 4 3 4 4 2" xfId="35262" xr:uid="{00000000-0005-0000-0000-00001D8A0000}"/>
    <cellStyle name="Normal 7 4 3 4 5" xfId="35263" xr:uid="{00000000-0005-0000-0000-00001E8A0000}"/>
    <cellStyle name="Normal 7 4 3 4 6" xfId="35264" xr:uid="{00000000-0005-0000-0000-00001F8A0000}"/>
    <cellStyle name="Normal 7 4 3 5" xfId="35265" xr:uid="{00000000-0005-0000-0000-0000208A0000}"/>
    <cellStyle name="Normal 7 4 3 5 2" xfId="35266" xr:uid="{00000000-0005-0000-0000-0000218A0000}"/>
    <cellStyle name="Normal 7 4 3 5 2 2" xfId="35267" xr:uid="{00000000-0005-0000-0000-0000228A0000}"/>
    <cellStyle name="Normal 7 4 3 5 3" xfId="35268" xr:uid="{00000000-0005-0000-0000-0000238A0000}"/>
    <cellStyle name="Normal 7 4 3 5 3 2" xfId="35269" xr:uid="{00000000-0005-0000-0000-0000248A0000}"/>
    <cellStyle name="Normal 7 4 3 5 4" xfId="35270" xr:uid="{00000000-0005-0000-0000-0000258A0000}"/>
    <cellStyle name="Normal 7 4 3 5 5" xfId="35271" xr:uid="{00000000-0005-0000-0000-0000268A0000}"/>
    <cellStyle name="Normal 7 4 3 6" xfId="35272" xr:uid="{00000000-0005-0000-0000-0000278A0000}"/>
    <cellStyle name="Normal 7 4 3 6 2" xfId="35273" xr:uid="{00000000-0005-0000-0000-0000288A0000}"/>
    <cellStyle name="Normal 7 4 3 7" xfId="35274" xr:uid="{00000000-0005-0000-0000-0000298A0000}"/>
    <cellStyle name="Normal 7 4 3 7 2" xfId="35275" xr:uid="{00000000-0005-0000-0000-00002A8A0000}"/>
    <cellStyle name="Normal 7 4 3 8" xfId="35276" xr:uid="{00000000-0005-0000-0000-00002B8A0000}"/>
    <cellStyle name="Normal 7 4 3 8 2" xfId="35277" xr:uid="{00000000-0005-0000-0000-00002C8A0000}"/>
    <cellStyle name="Normal 7 4 3 9" xfId="35278" xr:uid="{00000000-0005-0000-0000-00002D8A0000}"/>
    <cellStyle name="Normal 7 4 4" xfId="35279" xr:uid="{00000000-0005-0000-0000-00002E8A0000}"/>
    <cellStyle name="Normal 7 4 4 10" xfId="35280" xr:uid="{00000000-0005-0000-0000-00002F8A0000}"/>
    <cellStyle name="Normal 7 4 4 11" xfId="35281" xr:uid="{00000000-0005-0000-0000-0000308A0000}"/>
    <cellStyle name="Normal 7 4 4 2" xfId="35282" xr:uid="{00000000-0005-0000-0000-0000318A0000}"/>
    <cellStyle name="Normal 7 4 4 2 2" xfId="35283" xr:uid="{00000000-0005-0000-0000-0000328A0000}"/>
    <cellStyle name="Normal 7 4 4 2 2 2" xfId="35284" xr:uid="{00000000-0005-0000-0000-0000338A0000}"/>
    <cellStyle name="Normal 7 4 4 2 3" xfId="35285" xr:uid="{00000000-0005-0000-0000-0000348A0000}"/>
    <cellStyle name="Normal 7 4 4 2 3 2" xfId="35286" xr:uid="{00000000-0005-0000-0000-0000358A0000}"/>
    <cellStyle name="Normal 7 4 4 2 4" xfId="35287" xr:uid="{00000000-0005-0000-0000-0000368A0000}"/>
    <cellStyle name="Normal 7 4 4 2 4 2" xfId="35288" xr:uid="{00000000-0005-0000-0000-0000378A0000}"/>
    <cellStyle name="Normal 7 4 4 2 5" xfId="35289" xr:uid="{00000000-0005-0000-0000-0000388A0000}"/>
    <cellStyle name="Normal 7 4 4 2 6" xfId="35290" xr:uid="{00000000-0005-0000-0000-0000398A0000}"/>
    <cellStyle name="Normal 7 4 4 3" xfId="35291" xr:uid="{00000000-0005-0000-0000-00003A8A0000}"/>
    <cellStyle name="Normal 7 4 4 3 2" xfId="35292" xr:uid="{00000000-0005-0000-0000-00003B8A0000}"/>
    <cellStyle name="Normal 7 4 4 3 2 2" xfId="35293" xr:uid="{00000000-0005-0000-0000-00003C8A0000}"/>
    <cellStyle name="Normal 7 4 4 3 3" xfId="35294" xr:uid="{00000000-0005-0000-0000-00003D8A0000}"/>
    <cellStyle name="Normal 7 4 4 3 3 2" xfId="35295" xr:uid="{00000000-0005-0000-0000-00003E8A0000}"/>
    <cellStyle name="Normal 7 4 4 3 4" xfId="35296" xr:uid="{00000000-0005-0000-0000-00003F8A0000}"/>
    <cellStyle name="Normal 7 4 4 3 4 2" xfId="35297" xr:uid="{00000000-0005-0000-0000-0000408A0000}"/>
    <cellStyle name="Normal 7 4 4 3 5" xfId="35298" xr:uid="{00000000-0005-0000-0000-0000418A0000}"/>
    <cellStyle name="Normal 7 4 4 3 6" xfId="35299" xr:uid="{00000000-0005-0000-0000-0000428A0000}"/>
    <cellStyle name="Normal 7 4 4 4" xfId="35300" xr:uid="{00000000-0005-0000-0000-0000438A0000}"/>
    <cellStyle name="Normal 7 4 4 4 2" xfId="35301" xr:uid="{00000000-0005-0000-0000-0000448A0000}"/>
    <cellStyle name="Normal 7 4 4 4 2 2" xfId="35302" xr:uid="{00000000-0005-0000-0000-0000458A0000}"/>
    <cellStyle name="Normal 7 4 4 4 3" xfId="35303" xr:uid="{00000000-0005-0000-0000-0000468A0000}"/>
    <cellStyle name="Normal 7 4 4 4 3 2" xfId="35304" xr:uid="{00000000-0005-0000-0000-0000478A0000}"/>
    <cellStyle name="Normal 7 4 4 4 4" xfId="35305" xr:uid="{00000000-0005-0000-0000-0000488A0000}"/>
    <cellStyle name="Normal 7 4 4 4 4 2" xfId="35306" xr:uid="{00000000-0005-0000-0000-0000498A0000}"/>
    <cellStyle name="Normal 7 4 4 4 5" xfId="35307" xr:uid="{00000000-0005-0000-0000-00004A8A0000}"/>
    <cellStyle name="Normal 7 4 4 4 6" xfId="35308" xr:uid="{00000000-0005-0000-0000-00004B8A0000}"/>
    <cellStyle name="Normal 7 4 4 5" xfId="35309" xr:uid="{00000000-0005-0000-0000-00004C8A0000}"/>
    <cellStyle name="Normal 7 4 4 5 2" xfId="35310" xr:uid="{00000000-0005-0000-0000-00004D8A0000}"/>
    <cellStyle name="Normal 7 4 4 5 2 2" xfId="35311" xr:uid="{00000000-0005-0000-0000-00004E8A0000}"/>
    <cellStyle name="Normal 7 4 4 5 3" xfId="35312" xr:uid="{00000000-0005-0000-0000-00004F8A0000}"/>
    <cellStyle name="Normal 7 4 4 5 3 2" xfId="35313" xr:uid="{00000000-0005-0000-0000-0000508A0000}"/>
    <cellStyle name="Normal 7 4 4 5 4" xfId="35314" xr:uid="{00000000-0005-0000-0000-0000518A0000}"/>
    <cellStyle name="Normal 7 4 4 5 5" xfId="35315" xr:uid="{00000000-0005-0000-0000-0000528A0000}"/>
    <cellStyle name="Normal 7 4 4 6" xfId="35316" xr:uid="{00000000-0005-0000-0000-0000538A0000}"/>
    <cellStyle name="Normal 7 4 4 6 2" xfId="35317" xr:uid="{00000000-0005-0000-0000-0000548A0000}"/>
    <cellStyle name="Normal 7 4 4 7" xfId="35318" xr:uid="{00000000-0005-0000-0000-0000558A0000}"/>
    <cellStyle name="Normal 7 4 4 7 2" xfId="35319" xr:uid="{00000000-0005-0000-0000-0000568A0000}"/>
    <cellStyle name="Normal 7 4 4 8" xfId="35320" xr:uid="{00000000-0005-0000-0000-0000578A0000}"/>
    <cellStyle name="Normal 7 4 4 8 2" xfId="35321" xr:uid="{00000000-0005-0000-0000-0000588A0000}"/>
    <cellStyle name="Normal 7 4 4 9" xfId="35322" xr:uid="{00000000-0005-0000-0000-0000598A0000}"/>
    <cellStyle name="Normal 7 4 5" xfId="35323" xr:uid="{00000000-0005-0000-0000-00005A8A0000}"/>
    <cellStyle name="Normal 7 4 5 2" xfId="35324" xr:uid="{00000000-0005-0000-0000-00005B8A0000}"/>
    <cellStyle name="Normal 7 4 5 2 2" xfId="35325" xr:uid="{00000000-0005-0000-0000-00005C8A0000}"/>
    <cellStyle name="Normal 7 4 5 3" xfId="35326" xr:uid="{00000000-0005-0000-0000-00005D8A0000}"/>
    <cellStyle name="Normal 7 4 5 3 2" xfId="35327" xr:uid="{00000000-0005-0000-0000-00005E8A0000}"/>
    <cellStyle name="Normal 7 4 5 4" xfId="35328" xr:uid="{00000000-0005-0000-0000-00005F8A0000}"/>
    <cellStyle name="Normal 7 4 5 4 2" xfId="35329" xr:uid="{00000000-0005-0000-0000-0000608A0000}"/>
    <cellStyle name="Normal 7 4 5 5" xfId="35330" xr:uid="{00000000-0005-0000-0000-0000618A0000}"/>
    <cellStyle name="Normal 7 4 5 6" xfId="35331" xr:uid="{00000000-0005-0000-0000-0000628A0000}"/>
    <cellStyle name="Normal 7 4 6" xfId="35332" xr:uid="{00000000-0005-0000-0000-0000638A0000}"/>
    <cellStyle name="Normal 7 4 6 2" xfId="35333" xr:uid="{00000000-0005-0000-0000-0000648A0000}"/>
    <cellStyle name="Normal 7 4 6 2 2" xfId="35334" xr:uid="{00000000-0005-0000-0000-0000658A0000}"/>
    <cellStyle name="Normal 7 4 6 3" xfId="35335" xr:uid="{00000000-0005-0000-0000-0000668A0000}"/>
    <cellStyle name="Normal 7 4 6 3 2" xfId="35336" xr:uid="{00000000-0005-0000-0000-0000678A0000}"/>
    <cellStyle name="Normal 7 4 6 4" xfId="35337" xr:uid="{00000000-0005-0000-0000-0000688A0000}"/>
    <cellStyle name="Normal 7 4 6 4 2" xfId="35338" xr:uid="{00000000-0005-0000-0000-0000698A0000}"/>
    <cellStyle name="Normal 7 4 6 5" xfId="35339" xr:uid="{00000000-0005-0000-0000-00006A8A0000}"/>
    <cellStyle name="Normal 7 4 6 6" xfId="35340" xr:uid="{00000000-0005-0000-0000-00006B8A0000}"/>
    <cellStyle name="Normal 7 4 7" xfId="35341" xr:uid="{00000000-0005-0000-0000-00006C8A0000}"/>
    <cellStyle name="Normal 7 4 7 2" xfId="35342" xr:uid="{00000000-0005-0000-0000-00006D8A0000}"/>
    <cellStyle name="Normal 7 4 7 2 2" xfId="35343" xr:uid="{00000000-0005-0000-0000-00006E8A0000}"/>
    <cellStyle name="Normal 7 4 7 3" xfId="35344" xr:uid="{00000000-0005-0000-0000-00006F8A0000}"/>
    <cellStyle name="Normal 7 4 7 3 2" xfId="35345" xr:uid="{00000000-0005-0000-0000-0000708A0000}"/>
    <cellStyle name="Normal 7 4 7 4" xfId="35346" xr:uid="{00000000-0005-0000-0000-0000718A0000}"/>
    <cellStyle name="Normal 7 4 7 4 2" xfId="35347" xr:uid="{00000000-0005-0000-0000-0000728A0000}"/>
    <cellStyle name="Normal 7 4 7 5" xfId="35348" xr:uid="{00000000-0005-0000-0000-0000738A0000}"/>
    <cellStyle name="Normal 7 4 7 6" xfId="35349" xr:uid="{00000000-0005-0000-0000-0000748A0000}"/>
    <cellStyle name="Normal 7 4 8" xfId="35350" xr:uid="{00000000-0005-0000-0000-0000758A0000}"/>
    <cellStyle name="Normal 7 4 8 2" xfId="35351" xr:uid="{00000000-0005-0000-0000-0000768A0000}"/>
    <cellStyle name="Normal 7 4 8 2 2" xfId="35352" xr:uid="{00000000-0005-0000-0000-0000778A0000}"/>
    <cellStyle name="Normal 7 4 8 3" xfId="35353" xr:uid="{00000000-0005-0000-0000-0000788A0000}"/>
    <cellStyle name="Normal 7 4 8 3 2" xfId="35354" xr:uid="{00000000-0005-0000-0000-0000798A0000}"/>
    <cellStyle name="Normal 7 4 8 4" xfId="35355" xr:uid="{00000000-0005-0000-0000-00007A8A0000}"/>
    <cellStyle name="Normal 7 4 8 5" xfId="35356" xr:uid="{00000000-0005-0000-0000-00007B8A0000}"/>
    <cellStyle name="Normal 7 4 9" xfId="35357" xr:uid="{00000000-0005-0000-0000-00007C8A0000}"/>
    <cellStyle name="Normal 7 4 9 2" xfId="35358" xr:uid="{00000000-0005-0000-0000-00007D8A0000}"/>
    <cellStyle name="Normal 7 5" xfId="35359" xr:uid="{00000000-0005-0000-0000-00007E8A0000}"/>
    <cellStyle name="Normal 7 5 10" xfId="35360" xr:uid="{00000000-0005-0000-0000-00007F8A0000}"/>
    <cellStyle name="Normal 7 5 10 2" xfId="35361" xr:uid="{00000000-0005-0000-0000-0000808A0000}"/>
    <cellStyle name="Normal 7 5 11" xfId="35362" xr:uid="{00000000-0005-0000-0000-0000818A0000}"/>
    <cellStyle name="Normal 7 5 11 2" xfId="35363" xr:uid="{00000000-0005-0000-0000-0000828A0000}"/>
    <cellStyle name="Normal 7 5 12" xfId="35364" xr:uid="{00000000-0005-0000-0000-0000838A0000}"/>
    <cellStyle name="Normal 7 5 13" xfId="35365" xr:uid="{00000000-0005-0000-0000-0000848A0000}"/>
    <cellStyle name="Normal 7 5 14" xfId="35366" xr:uid="{00000000-0005-0000-0000-0000858A0000}"/>
    <cellStyle name="Normal 7 5 2" xfId="35367" xr:uid="{00000000-0005-0000-0000-0000868A0000}"/>
    <cellStyle name="Normal 7 5 2 10" xfId="35368" xr:uid="{00000000-0005-0000-0000-0000878A0000}"/>
    <cellStyle name="Normal 7 5 2 11" xfId="35369" xr:uid="{00000000-0005-0000-0000-0000888A0000}"/>
    <cellStyle name="Normal 7 5 2 12" xfId="35370" xr:uid="{00000000-0005-0000-0000-0000898A0000}"/>
    <cellStyle name="Normal 7 5 2 2" xfId="35371" xr:uid="{00000000-0005-0000-0000-00008A8A0000}"/>
    <cellStyle name="Normal 7 5 2 2 2" xfId="35372" xr:uid="{00000000-0005-0000-0000-00008B8A0000}"/>
    <cellStyle name="Normal 7 5 2 2 2 2" xfId="35373" xr:uid="{00000000-0005-0000-0000-00008C8A0000}"/>
    <cellStyle name="Normal 7 5 2 2 3" xfId="35374" xr:uid="{00000000-0005-0000-0000-00008D8A0000}"/>
    <cellStyle name="Normal 7 5 2 2 3 2" xfId="35375" xr:uid="{00000000-0005-0000-0000-00008E8A0000}"/>
    <cellStyle name="Normal 7 5 2 2 4" xfId="35376" xr:uid="{00000000-0005-0000-0000-00008F8A0000}"/>
    <cellStyle name="Normal 7 5 2 2 4 2" xfId="35377" xr:uid="{00000000-0005-0000-0000-0000908A0000}"/>
    <cellStyle name="Normal 7 5 2 2 5" xfId="35378" xr:uid="{00000000-0005-0000-0000-0000918A0000}"/>
    <cellStyle name="Normal 7 5 2 2 6" xfId="35379" xr:uid="{00000000-0005-0000-0000-0000928A0000}"/>
    <cellStyle name="Normal 7 5 2 2 7" xfId="35380" xr:uid="{00000000-0005-0000-0000-0000938A0000}"/>
    <cellStyle name="Normal 7 5 2 3" xfId="35381" xr:uid="{00000000-0005-0000-0000-0000948A0000}"/>
    <cellStyle name="Normal 7 5 2 3 2" xfId="35382" xr:uid="{00000000-0005-0000-0000-0000958A0000}"/>
    <cellStyle name="Normal 7 5 2 3 2 2" xfId="35383" xr:uid="{00000000-0005-0000-0000-0000968A0000}"/>
    <cellStyle name="Normal 7 5 2 3 3" xfId="35384" xr:uid="{00000000-0005-0000-0000-0000978A0000}"/>
    <cellStyle name="Normal 7 5 2 3 3 2" xfId="35385" xr:uid="{00000000-0005-0000-0000-0000988A0000}"/>
    <cellStyle name="Normal 7 5 2 3 4" xfId="35386" xr:uid="{00000000-0005-0000-0000-0000998A0000}"/>
    <cellStyle name="Normal 7 5 2 3 4 2" xfId="35387" xr:uid="{00000000-0005-0000-0000-00009A8A0000}"/>
    <cellStyle name="Normal 7 5 2 3 5" xfId="35388" xr:uid="{00000000-0005-0000-0000-00009B8A0000}"/>
    <cellStyle name="Normal 7 5 2 3 6" xfId="35389" xr:uid="{00000000-0005-0000-0000-00009C8A0000}"/>
    <cellStyle name="Normal 7 5 2 4" xfId="35390" xr:uid="{00000000-0005-0000-0000-00009D8A0000}"/>
    <cellStyle name="Normal 7 5 2 4 2" xfId="35391" xr:uid="{00000000-0005-0000-0000-00009E8A0000}"/>
    <cellStyle name="Normal 7 5 2 4 2 2" xfId="35392" xr:uid="{00000000-0005-0000-0000-00009F8A0000}"/>
    <cellStyle name="Normal 7 5 2 4 3" xfId="35393" xr:uid="{00000000-0005-0000-0000-0000A08A0000}"/>
    <cellStyle name="Normal 7 5 2 4 3 2" xfId="35394" xr:uid="{00000000-0005-0000-0000-0000A18A0000}"/>
    <cellStyle name="Normal 7 5 2 4 4" xfId="35395" xr:uid="{00000000-0005-0000-0000-0000A28A0000}"/>
    <cellStyle name="Normal 7 5 2 4 4 2" xfId="35396" xr:uid="{00000000-0005-0000-0000-0000A38A0000}"/>
    <cellStyle name="Normal 7 5 2 4 5" xfId="35397" xr:uid="{00000000-0005-0000-0000-0000A48A0000}"/>
    <cellStyle name="Normal 7 5 2 4 6" xfId="35398" xr:uid="{00000000-0005-0000-0000-0000A58A0000}"/>
    <cellStyle name="Normal 7 5 2 5" xfId="35399" xr:uid="{00000000-0005-0000-0000-0000A68A0000}"/>
    <cellStyle name="Normal 7 5 2 5 2" xfId="35400" xr:uid="{00000000-0005-0000-0000-0000A78A0000}"/>
    <cellStyle name="Normal 7 5 2 5 2 2" xfId="35401" xr:uid="{00000000-0005-0000-0000-0000A88A0000}"/>
    <cellStyle name="Normal 7 5 2 5 3" xfId="35402" xr:uid="{00000000-0005-0000-0000-0000A98A0000}"/>
    <cellStyle name="Normal 7 5 2 5 3 2" xfId="35403" xr:uid="{00000000-0005-0000-0000-0000AA8A0000}"/>
    <cellStyle name="Normal 7 5 2 5 4" xfId="35404" xr:uid="{00000000-0005-0000-0000-0000AB8A0000}"/>
    <cellStyle name="Normal 7 5 2 5 4 2" xfId="35405" xr:uid="{00000000-0005-0000-0000-0000AC8A0000}"/>
    <cellStyle name="Normal 7 5 2 5 5" xfId="35406" xr:uid="{00000000-0005-0000-0000-0000AD8A0000}"/>
    <cellStyle name="Normal 7 5 2 5 6" xfId="35407" xr:uid="{00000000-0005-0000-0000-0000AE8A0000}"/>
    <cellStyle name="Normal 7 5 2 6" xfId="35408" xr:uid="{00000000-0005-0000-0000-0000AF8A0000}"/>
    <cellStyle name="Normal 7 5 2 6 2" xfId="35409" xr:uid="{00000000-0005-0000-0000-0000B08A0000}"/>
    <cellStyle name="Normal 7 5 2 6 2 2" xfId="35410" xr:uid="{00000000-0005-0000-0000-0000B18A0000}"/>
    <cellStyle name="Normal 7 5 2 6 3" xfId="35411" xr:uid="{00000000-0005-0000-0000-0000B28A0000}"/>
    <cellStyle name="Normal 7 5 2 6 3 2" xfId="35412" xr:uid="{00000000-0005-0000-0000-0000B38A0000}"/>
    <cellStyle name="Normal 7 5 2 6 4" xfId="35413" xr:uid="{00000000-0005-0000-0000-0000B48A0000}"/>
    <cellStyle name="Normal 7 5 2 6 5" xfId="35414" xr:uid="{00000000-0005-0000-0000-0000B58A0000}"/>
    <cellStyle name="Normal 7 5 2 7" xfId="35415" xr:uid="{00000000-0005-0000-0000-0000B68A0000}"/>
    <cellStyle name="Normal 7 5 2 7 2" xfId="35416" xr:uid="{00000000-0005-0000-0000-0000B78A0000}"/>
    <cellStyle name="Normal 7 5 2 8" xfId="35417" xr:uid="{00000000-0005-0000-0000-0000B88A0000}"/>
    <cellStyle name="Normal 7 5 2 8 2" xfId="35418" xr:uid="{00000000-0005-0000-0000-0000B98A0000}"/>
    <cellStyle name="Normal 7 5 2 9" xfId="35419" xr:uid="{00000000-0005-0000-0000-0000BA8A0000}"/>
    <cellStyle name="Normal 7 5 2 9 2" xfId="35420" xr:uid="{00000000-0005-0000-0000-0000BB8A0000}"/>
    <cellStyle name="Normal 7 5 3" xfId="35421" xr:uid="{00000000-0005-0000-0000-0000BC8A0000}"/>
    <cellStyle name="Normal 7 5 3 10" xfId="35422" xr:uid="{00000000-0005-0000-0000-0000BD8A0000}"/>
    <cellStyle name="Normal 7 5 3 11" xfId="35423" xr:uid="{00000000-0005-0000-0000-0000BE8A0000}"/>
    <cellStyle name="Normal 7 5 3 2" xfId="35424" xr:uid="{00000000-0005-0000-0000-0000BF8A0000}"/>
    <cellStyle name="Normal 7 5 3 2 2" xfId="35425" xr:uid="{00000000-0005-0000-0000-0000C08A0000}"/>
    <cellStyle name="Normal 7 5 3 2 2 2" xfId="35426" xr:uid="{00000000-0005-0000-0000-0000C18A0000}"/>
    <cellStyle name="Normal 7 5 3 2 3" xfId="35427" xr:uid="{00000000-0005-0000-0000-0000C28A0000}"/>
    <cellStyle name="Normal 7 5 3 2 3 2" xfId="35428" xr:uid="{00000000-0005-0000-0000-0000C38A0000}"/>
    <cellStyle name="Normal 7 5 3 2 4" xfId="35429" xr:uid="{00000000-0005-0000-0000-0000C48A0000}"/>
    <cellStyle name="Normal 7 5 3 2 4 2" xfId="35430" xr:uid="{00000000-0005-0000-0000-0000C58A0000}"/>
    <cellStyle name="Normal 7 5 3 2 5" xfId="35431" xr:uid="{00000000-0005-0000-0000-0000C68A0000}"/>
    <cellStyle name="Normal 7 5 3 2 6" xfId="35432" xr:uid="{00000000-0005-0000-0000-0000C78A0000}"/>
    <cellStyle name="Normal 7 5 3 3" xfId="35433" xr:uid="{00000000-0005-0000-0000-0000C88A0000}"/>
    <cellStyle name="Normal 7 5 3 3 2" xfId="35434" xr:uid="{00000000-0005-0000-0000-0000C98A0000}"/>
    <cellStyle name="Normal 7 5 3 3 2 2" xfId="35435" xr:uid="{00000000-0005-0000-0000-0000CA8A0000}"/>
    <cellStyle name="Normal 7 5 3 3 3" xfId="35436" xr:uid="{00000000-0005-0000-0000-0000CB8A0000}"/>
    <cellStyle name="Normal 7 5 3 3 3 2" xfId="35437" xr:uid="{00000000-0005-0000-0000-0000CC8A0000}"/>
    <cellStyle name="Normal 7 5 3 3 4" xfId="35438" xr:uid="{00000000-0005-0000-0000-0000CD8A0000}"/>
    <cellStyle name="Normal 7 5 3 3 4 2" xfId="35439" xr:uid="{00000000-0005-0000-0000-0000CE8A0000}"/>
    <cellStyle name="Normal 7 5 3 3 5" xfId="35440" xr:uid="{00000000-0005-0000-0000-0000CF8A0000}"/>
    <cellStyle name="Normal 7 5 3 3 6" xfId="35441" xr:uid="{00000000-0005-0000-0000-0000D08A0000}"/>
    <cellStyle name="Normal 7 5 3 4" xfId="35442" xr:uid="{00000000-0005-0000-0000-0000D18A0000}"/>
    <cellStyle name="Normal 7 5 3 4 2" xfId="35443" xr:uid="{00000000-0005-0000-0000-0000D28A0000}"/>
    <cellStyle name="Normal 7 5 3 4 2 2" xfId="35444" xr:uid="{00000000-0005-0000-0000-0000D38A0000}"/>
    <cellStyle name="Normal 7 5 3 4 3" xfId="35445" xr:uid="{00000000-0005-0000-0000-0000D48A0000}"/>
    <cellStyle name="Normal 7 5 3 4 3 2" xfId="35446" xr:uid="{00000000-0005-0000-0000-0000D58A0000}"/>
    <cellStyle name="Normal 7 5 3 4 4" xfId="35447" xr:uid="{00000000-0005-0000-0000-0000D68A0000}"/>
    <cellStyle name="Normal 7 5 3 4 4 2" xfId="35448" xr:uid="{00000000-0005-0000-0000-0000D78A0000}"/>
    <cellStyle name="Normal 7 5 3 4 5" xfId="35449" xr:uid="{00000000-0005-0000-0000-0000D88A0000}"/>
    <cellStyle name="Normal 7 5 3 4 6" xfId="35450" xr:uid="{00000000-0005-0000-0000-0000D98A0000}"/>
    <cellStyle name="Normal 7 5 3 5" xfId="35451" xr:uid="{00000000-0005-0000-0000-0000DA8A0000}"/>
    <cellStyle name="Normal 7 5 3 5 2" xfId="35452" xr:uid="{00000000-0005-0000-0000-0000DB8A0000}"/>
    <cellStyle name="Normal 7 5 3 5 2 2" xfId="35453" xr:uid="{00000000-0005-0000-0000-0000DC8A0000}"/>
    <cellStyle name="Normal 7 5 3 5 3" xfId="35454" xr:uid="{00000000-0005-0000-0000-0000DD8A0000}"/>
    <cellStyle name="Normal 7 5 3 5 3 2" xfId="35455" xr:uid="{00000000-0005-0000-0000-0000DE8A0000}"/>
    <cellStyle name="Normal 7 5 3 5 4" xfId="35456" xr:uid="{00000000-0005-0000-0000-0000DF8A0000}"/>
    <cellStyle name="Normal 7 5 3 5 5" xfId="35457" xr:uid="{00000000-0005-0000-0000-0000E08A0000}"/>
    <cellStyle name="Normal 7 5 3 6" xfId="35458" xr:uid="{00000000-0005-0000-0000-0000E18A0000}"/>
    <cellStyle name="Normal 7 5 3 6 2" xfId="35459" xr:uid="{00000000-0005-0000-0000-0000E28A0000}"/>
    <cellStyle name="Normal 7 5 3 7" xfId="35460" xr:uid="{00000000-0005-0000-0000-0000E38A0000}"/>
    <cellStyle name="Normal 7 5 3 7 2" xfId="35461" xr:uid="{00000000-0005-0000-0000-0000E48A0000}"/>
    <cellStyle name="Normal 7 5 3 8" xfId="35462" xr:uid="{00000000-0005-0000-0000-0000E58A0000}"/>
    <cellStyle name="Normal 7 5 3 8 2" xfId="35463" xr:uid="{00000000-0005-0000-0000-0000E68A0000}"/>
    <cellStyle name="Normal 7 5 3 9" xfId="35464" xr:uid="{00000000-0005-0000-0000-0000E78A0000}"/>
    <cellStyle name="Normal 7 5 4" xfId="35465" xr:uid="{00000000-0005-0000-0000-0000E88A0000}"/>
    <cellStyle name="Normal 7 5 4 10" xfId="35466" xr:uid="{00000000-0005-0000-0000-0000E98A0000}"/>
    <cellStyle name="Normal 7 5 4 11" xfId="35467" xr:uid="{00000000-0005-0000-0000-0000EA8A0000}"/>
    <cellStyle name="Normal 7 5 4 2" xfId="35468" xr:uid="{00000000-0005-0000-0000-0000EB8A0000}"/>
    <cellStyle name="Normal 7 5 4 2 2" xfId="35469" xr:uid="{00000000-0005-0000-0000-0000EC8A0000}"/>
    <cellStyle name="Normal 7 5 4 2 2 2" xfId="35470" xr:uid="{00000000-0005-0000-0000-0000ED8A0000}"/>
    <cellStyle name="Normal 7 5 4 2 3" xfId="35471" xr:uid="{00000000-0005-0000-0000-0000EE8A0000}"/>
    <cellStyle name="Normal 7 5 4 2 3 2" xfId="35472" xr:uid="{00000000-0005-0000-0000-0000EF8A0000}"/>
    <cellStyle name="Normal 7 5 4 2 4" xfId="35473" xr:uid="{00000000-0005-0000-0000-0000F08A0000}"/>
    <cellStyle name="Normal 7 5 4 2 4 2" xfId="35474" xr:uid="{00000000-0005-0000-0000-0000F18A0000}"/>
    <cellStyle name="Normal 7 5 4 2 5" xfId="35475" xr:uid="{00000000-0005-0000-0000-0000F28A0000}"/>
    <cellStyle name="Normal 7 5 4 2 6" xfId="35476" xr:uid="{00000000-0005-0000-0000-0000F38A0000}"/>
    <cellStyle name="Normal 7 5 4 3" xfId="35477" xr:uid="{00000000-0005-0000-0000-0000F48A0000}"/>
    <cellStyle name="Normal 7 5 4 3 2" xfId="35478" xr:uid="{00000000-0005-0000-0000-0000F58A0000}"/>
    <cellStyle name="Normal 7 5 4 3 2 2" xfId="35479" xr:uid="{00000000-0005-0000-0000-0000F68A0000}"/>
    <cellStyle name="Normal 7 5 4 3 3" xfId="35480" xr:uid="{00000000-0005-0000-0000-0000F78A0000}"/>
    <cellStyle name="Normal 7 5 4 3 3 2" xfId="35481" xr:uid="{00000000-0005-0000-0000-0000F88A0000}"/>
    <cellStyle name="Normal 7 5 4 3 4" xfId="35482" xr:uid="{00000000-0005-0000-0000-0000F98A0000}"/>
    <cellStyle name="Normal 7 5 4 3 4 2" xfId="35483" xr:uid="{00000000-0005-0000-0000-0000FA8A0000}"/>
    <cellStyle name="Normal 7 5 4 3 5" xfId="35484" xr:uid="{00000000-0005-0000-0000-0000FB8A0000}"/>
    <cellStyle name="Normal 7 5 4 3 6" xfId="35485" xr:uid="{00000000-0005-0000-0000-0000FC8A0000}"/>
    <cellStyle name="Normal 7 5 4 4" xfId="35486" xr:uid="{00000000-0005-0000-0000-0000FD8A0000}"/>
    <cellStyle name="Normal 7 5 4 4 2" xfId="35487" xr:uid="{00000000-0005-0000-0000-0000FE8A0000}"/>
    <cellStyle name="Normal 7 5 4 4 2 2" xfId="35488" xr:uid="{00000000-0005-0000-0000-0000FF8A0000}"/>
    <cellStyle name="Normal 7 5 4 4 3" xfId="35489" xr:uid="{00000000-0005-0000-0000-0000008B0000}"/>
    <cellStyle name="Normal 7 5 4 4 3 2" xfId="35490" xr:uid="{00000000-0005-0000-0000-0000018B0000}"/>
    <cellStyle name="Normal 7 5 4 4 4" xfId="35491" xr:uid="{00000000-0005-0000-0000-0000028B0000}"/>
    <cellStyle name="Normal 7 5 4 4 4 2" xfId="35492" xr:uid="{00000000-0005-0000-0000-0000038B0000}"/>
    <cellStyle name="Normal 7 5 4 4 5" xfId="35493" xr:uid="{00000000-0005-0000-0000-0000048B0000}"/>
    <cellStyle name="Normal 7 5 4 4 6" xfId="35494" xr:uid="{00000000-0005-0000-0000-0000058B0000}"/>
    <cellStyle name="Normal 7 5 4 5" xfId="35495" xr:uid="{00000000-0005-0000-0000-0000068B0000}"/>
    <cellStyle name="Normal 7 5 4 5 2" xfId="35496" xr:uid="{00000000-0005-0000-0000-0000078B0000}"/>
    <cellStyle name="Normal 7 5 4 5 2 2" xfId="35497" xr:uid="{00000000-0005-0000-0000-0000088B0000}"/>
    <cellStyle name="Normal 7 5 4 5 3" xfId="35498" xr:uid="{00000000-0005-0000-0000-0000098B0000}"/>
    <cellStyle name="Normal 7 5 4 5 3 2" xfId="35499" xr:uid="{00000000-0005-0000-0000-00000A8B0000}"/>
    <cellStyle name="Normal 7 5 4 5 4" xfId="35500" xr:uid="{00000000-0005-0000-0000-00000B8B0000}"/>
    <cellStyle name="Normal 7 5 4 5 5" xfId="35501" xr:uid="{00000000-0005-0000-0000-00000C8B0000}"/>
    <cellStyle name="Normal 7 5 4 6" xfId="35502" xr:uid="{00000000-0005-0000-0000-00000D8B0000}"/>
    <cellStyle name="Normal 7 5 4 6 2" xfId="35503" xr:uid="{00000000-0005-0000-0000-00000E8B0000}"/>
    <cellStyle name="Normal 7 5 4 7" xfId="35504" xr:uid="{00000000-0005-0000-0000-00000F8B0000}"/>
    <cellStyle name="Normal 7 5 4 7 2" xfId="35505" xr:uid="{00000000-0005-0000-0000-0000108B0000}"/>
    <cellStyle name="Normal 7 5 4 8" xfId="35506" xr:uid="{00000000-0005-0000-0000-0000118B0000}"/>
    <cellStyle name="Normal 7 5 4 8 2" xfId="35507" xr:uid="{00000000-0005-0000-0000-0000128B0000}"/>
    <cellStyle name="Normal 7 5 4 9" xfId="35508" xr:uid="{00000000-0005-0000-0000-0000138B0000}"/>
    <cellStyle name="Normal 7 5 5" xfId="35509" xr:uid="{00000000-0005-0000-0000-0000148B0000}"/>
    <cellStyle name="Normal 7 5 5 2" xfId="35510" xr:uid="{00000000-0005-0000-0000-0000158B0000}"/>
    <cellStyle name="Normal 7 5 5 2 2" xfId="35511" xr:uid="{00000000-0005-0000-0000-0000168B0000}"/>
    <cellStyle name="Normal 7 5 5 3" xfId="35512" xr:uid="{00000000-0005-0000-0000-0000178B0000}"/>
    <cellStyle name="Normal 7 5 5 3 2" xfId="35513" xr:uid="{00000000-0005-0000-0000-0000188B0000}"/>
    <cellStyle name="Normal 7 5 5 4" xfId="35514" xr:uid="{00000000-0005-0000-0000-0000198B0000}"/>
    <cellStyle name="Normal 7 5 5 4 2" xfId="35515" xr:uid="{00000000-0005-0000-0000-00001A8B0000}"/>
    <cellStyle name="Normal 7 5 5 5" xfId="35516" xr:uid="{00000000-0005-0000-0000-00001B8B0000}"/>
    <cellStyle name="Normal 7 5 5 6" xfId="35517" xr:uid="{00000000-0005-0000-0000-00001C8B0000}"/>
    <cellStyle name="Normal 7 5 6" xfId="35518" xr:uid="{00000000-0005-0000-0000-00001D8B0000}"/>
    <cellStyle name="Normal 7 5 6 2" xfId="35519" xr:uid="{00000000-0005-0000-0000-00001E8B0000}"/>
    <cellStyle name="Normal 7 5 6 2 2" xfId="35520" xr:uid="{00000000-0005-0000-0000-00001F8B0000}"/>
    <cellStyle name="Normal 7 5 6 3" xfId="35521" xr:uid="{00000000-0005-0000-0000-0000208B0000}"/>
    <cellStyle name="Normal 7 5 6 3 2" xfId="35522" xr:uid="{00000000-0005-0000-0000-0000218B0000}"/>
    <cellStyle name="Normal 7 5 6 4" xfId="35523" xr:uid="{00000000-0005-0000-0000-0000228B0000}"/>
    <cellStyle name="Normal 7 5 6 4 2" xfId="35524" xr:uid="{00000000-0005-0000-0000-0000238B0000}"/>
    <cellStyle name="Normal 7 5 6 5" xfId="35525" xr:uid="{00000000-0005-0000-0000-0000248B0000}"/>
    <cellStyle name="Normal 7 5 6 6" xfId="35526" xr:uid="{00000000-0005-0000-0000-0000258B0000}"/>
    <cellStyle name="Normal 7 5 7" xfId="35527" xr:uid="{00000000-0005-0000-0000-0000268B0000}"/>
    <cellStyle name="Normal 7 5 7 2" xfId="35528" xr:uid="{00000000-0005-0000-0000-0000278B0000}"/>
    <cellStyle name="Normal 7 5 7 2 2" xfId="35529" xr:uid="{00000000-0005-0000-0000-0000288B0000}"/>
    <cellStyle name="Normal 7 5 7 3" xfId="35530" xr:uid="{00000000-0005-0000-0000-0000298B0000}"/>
    <cellStyle name="Normal 7 5 7 3 2" xfId="35531" xr:uid="{00000000-0005-0000-0000-00002A8B0000}"/>
    <cellStyle name="Normal 7 5 7 4" xfId="35532" xr:uid="{00000000-0005-0000-0000-00002B8B0000}"/>
    <cellStyle name="Normal 7 5 7 4 2" xfId="35533" xr:uid="{00000000-0005-0000-0000-00002C8B0000}"/>
    <cellStyle name="Normal 7 5 7 5" xfId="35534" xr:uid="{00000000-0005-0000-0000-00002D8B0000}"/>
    <cellStyle name="Normal 7 5 7 6" xfId="35535" xr:uid="{00000000-0005-0000-0000-00002E8B0000}"/>
    <cellStyle name="Normal 7 5 8" xfId="35536" xr:uid="{00000000-0005-0000-0000-00002F8B0000}"/>
    <cellStyle name="Normal 7 5 8 2" xfId="35537" xr:uid="{00000000-0005-0000-0000-0000308B0000}"/>
    <cellStyle name="Normal 7 5 8 2 2" xfId="35538" xr:uid="{00000000-0005-0000-0000-0000318B0000}"/>
    <cellStyle name="Normal 7 5 8 3" xfId="35539" xr:uid="{00000000-0005-0000-0000-0000328B0000}"/>
    <cellStyle name="Normal 7 5 8 3 2" xfId="35540" xr:uid="{00000000-0005-0000-0000-0000338B0000}"/>
    <cellStyle name="Normal 7 5 8 4" xfId="35541" xr:uid="{00000000-0005-0000-0000-0000348B0000}"/>
    <cellStyle name="Normal 7 5 8 5" xfId="35542" xr:uid="{00000000-0005-0000-0000-0000358B0000}"/>
    <cellStyle name="Normal 7 5 9" xfId="35543" xr:uid="{00000000-0005-0000-0000-0000368B0000}"/>
    <cellStyle name="Normal 7 5 9 2" xfId="35544" xr:uid="{00000000-0005-0000-0000-0000378B0000}"/>
    <cellStyle name="Normal 7 6" xfId="35545" xr:uid="{00000000-0005-0000-0000-0000388B0000}"/>
    <cellStyle name="Normal 7 6 10" xfId="35546" xr:uid="{00000000-0005-0000-0000-0000398B0000}"/>
    <cellStyle name="Normal 7 6 10 2" xfId="35547" xr:uid="{00000000-0005-0000-0000-00003A8B0000}"/>
    <cellStyle name="Normal 7 6 11" xfId="35548" xr:uid="{00000000-0005-0000-0000-00003B8B0000}"/>
    <cellStyle name="Normal 7 6 12" xfId="35549" xr:uid="{00000000-0005-0000-0000-00003C8B0000}"/>
    <cellStyle name="Normal 7 6 13" xfId="35550" xr:uid="{00000000-0005-0000-0000-00003D8B0000}"/>
    <cellStyle name="Normal 7 6 2" xfId="35551" xr:uid="{00000000-0005-0000-0000-00003E8B0000}"/>
    <cellStyle name="Normal 7 6 2 10" xfId="35552" xr:uid="{00000000-0005-0000-0000-00003F8B0000}"/>
    <cellStyle name="Normal 7 6 2 11" xfId="35553" xr:uid="{00000000-0005-0000-0000-0000408B0000}"/>
    <cellStyle name="Normal 7 6 2 2" xfId="35554" xr:uid="{00000000-0005-0000-0000-0000418B0000}"/>
    <cellStyle name="Normal 7 6 2 2 2" xfId="35555" xr:uid="{00000000-0005-0000-0000-0000428B0000}"/>
    <cellStyle name="Normal 7 6 2 2 2 2" xfId="35556" xr:uid="{00000000-0005-0000-0000-0000438B0000}"/>
    <cellStyle name="Normal 7 6 2 2 3" xfId="35557" xr:uid="{00000000-0005-0000-0000-0000448B0000}"/>
    <cellStyle name="Normal 7 6 2 2 3 2" xfId="35558" xr:uid="{00000000-0005-0000-0000-0000458B0000}"/>
    <cellStyle name="Normal 7 6 2 2 4" xfId="35559" xr:uid="{00000000-0005-0000-0000-0000468B0000}"/>
    <cellStyle name="Normal 7 6 2 2 4 2" xfId="35560" xr:uid="{00000000-0005-0000-0000-0000478B0000}"/>
    <cellStyle name="Normal 7 6 2 2 5" xfId="35561" xr:uid="{00000000-0005-0000-0000-0000488B0000}"/>
    <cellStyle name="Normal 7 6 2 2 6" xfId="35562" xr:uid="{00000000-0005-0000-0000-0000498B0000}"/>
    <cellStyle name="Normal 7 6 2 3" xfId="35563" xr:uid="{00000000-0005-0000-0000-00004A8B0000}"/>
    <cellStyle name="Normal 7 6 2 3 2" xfId="35564" xr:uid="{00000000-0005-0000-0000-00004B8B0000}"/>
    <cellStyle name="Normal 7 6 2 3 2 2" xfId="35565" xr:uid="{00000000-0005-0000-0000-00004C8B0000}"/>
    <cellStyle name="Normal 7 6 2 3 3" xfId="35566" xr:uid="{00000000-0005-0000-0000-00004D8B0000}"/>
    <cellStyle name="Normal 7 6 2 3 3 2" xfId="35567" xr:uid="{00000000-0005-0000-0000-00004E8B0000}"/>
    <cellStyle name="Normal 7 6 2 3 4" xfId="35568" xr:uid="{00000000-0005-0000-0000-00004F8B0000}"/>
    <cellStyle name="Normal 7 6 2 3 4 2" xfId="35569" xr:uid="{00000000-0005-0000-0000-0000508B0000}"/>
    <cellStyle name="Normal 7 6 2 3 5" xfId="35570" xr:uid="{00000000-0005-0000-0000-0000518B0000}"/>
    <cellStyle name="Normal 7 6 2 3 6" xfId="35571" xr:uid="{00000000-0005-0000-0000-0000528B0000}"/>
    <cellStyle name="Normal 7 6 2 4" xfId="35572" xr:uid="{00000000-0005-0000-0000-0000538B0000}"/>
    <cellStyle name="Normal 7 6 2 4 2" xfId="35573" xr:uid="{00000000-0005-0000-0000-0000548B0000}"/>
    <cellStyle name="Normal 7 6 2 4 2 2" xfId="35574" xr:uid="{00000000-0005-0000-0000-0000558B0000}"/>
    <cellStyle name="Normal 7 6 2 4 3" xfId="35575" xr:uid="{00000000-0005-0000-0000-0000568B0000}"/>
    <cellStyle name="Normal 7 6 2 4 3 2" xfId="35576" xr:uid="{00000000-0005-0000-0000-0000578B0000}"/>
    <cellStyle name="Normal 7 6 2 4 4" xfId="35577" xr:uid="{00000000-0005-0000-0000-0000588B0000}"/>
    <cellStyle name="Normal 7 6 2 4 4 2" xfId="35578" xr:uid="{00000000-0005-0000-0000-0000598B0000}"/>
    <cellStyle name="Normal 7 6 2 4 5" xfId="35579" xr:uid="{00000000-0005-0000-0000-00005A8B0000}"/>
    <cellStyle name="Normal 7 6 2 4 6" xfId="35580" xr:uid="{00000000-0005-0000-0000-00005B8B0000}"/>
    <cellStyle name="Normal 7 6 2 5" xfId="35581" xr:uid="{00000000-0005-0000-0000-00005C8B0000}"/>
    <cellStyle name="Normal 7 6 2 5 2" xfId="35582" xr:uid="{00000000-0005-0000-0000-00005D8B0000}"/>
    <cellStyle name="Normal 7 6 2 5 2 2" xfId="35583" xr:uid="{00000000-0005-0000-0000-00005E8B0000}"/>
    <cellStyle name="Normal 7 6 2 5 3" xfId="35584" xr:uid="{00000000-0005-0000-0000-00005F8B0000}"/>
    <cellStyle name="Normal 7 6 2 5 3 2" xfId="35585" xr:uid="{00000000-0005-0000-0000-0000608B0000}"/>
    <cellStyle name="Normal 7 6 2 5 4" xfId="35586" xr:uid="{00000000-0005-0000-0000-0000618B0000}"/>
    <cellStyle name="Normal 7 6 2 5 5" xfId="35587" xr:uid="{00000000-0005-0000-0000-0000628B0000}"/>
    <cellStyle name="Normal 7 6 2 6" xfId="35588" xr:uid="{00000000-0005-0000-0000-0000638B0000}"/>
    <cellStyle name="Normal 7 6 2 6 2" xfId="35589" xr:uid="{00000000-0005-0000-0000-0000648B0000}"/>
    <cellStyle name="Normal 7 6 2 7" xfId="35590" xr:uid="{00000000-0005-0000-0000-0000658B0000}"/>
    <cellStyle name="Normal 7 6 2 7 2" xfId="35591" xr:uid="{00000000-0005-0000-0000-0000668B0000}"/>
    <cellStyle name="Normal 7 6 2 8" xfId="35592" xr:uid="{00000000-0005-0000-0000-0000678B0000}"/>
    <cellStyle name="Normal 7 6 2 8 2" xfId="35593" xr:uid="{00000000-0005-0000-0000-0000688B0000}"/>
    <cellStyle name="Normal 7 6 2 9" xfId="35594" xr:uid="{00000000-0005-0000-0000-0000698B0000}"/>
    <cellStyle name="Normal 7 6 3" xfId="35595" xr:uid="{00000000-0005-0000-0000-00006A8B0000}"/>
    <cellStyle name="Normal 7 6 3 10" xfId="35596" xr:uid="{00000000-0005-0000-0000-00006B8B0000}"/>
    <cellStyle name="Normal 7 6 3 2" xfId="35597" xr:uid="{00000000-0005-0000-0000-00006C8B0000}"/>
    <cellStyle name="Normal 7 6 3 2 2" xfId="35598" xr:uid="{00000000-0005-0000-0000-00006D8B0000}"/>
    <cellStyle name="Normal 7 6 3 2 2 2" xfId="35599" xr:uid="{00000000-0005-0000-0000-00006E8B0000}"/>
    <cellStyle name="Normal 7 6 3 2 3" xfId="35600" xr:uid="{00000000-0005-0000-0000-00006F8B0000}"/>
    <cellStyle name="Normal 7 6 3 2 3 2" xfId="35601" xr:uid="{00000000-0005-0000-0000-0000708B0000}"/>
    <cellStyle name="Normal 7 6 3 2 4" xfId="35602" xr:uid="{00000000-0005-0000-0000-0000718B0000}"/>
    <cellStyle name="Normal 7 6 3 2 4 2" xfId="35603" xr:uid="{00000000-0005-0000-0000-0000728B0000}"/>
    <cellStyle name="Normal 7 6 3 2 5" xfId="35604" xr:uid="{00000000-0005-0000-0000-0000738B0000}"/>
    <cellStyle name="Normal 7 6 3 2 6" xfId="35605" xr:uid="{00000000-0005-0000-0000-0000748B0000}"/>
    <cellStyle name="Normal 7 6 3 3" xfId="35606" xr:uid="{00000000-0005-0000-0000-0000758B0000}"/>
    <cellStyle name="Normal 7 6 3 3 2" xfId="35607" xr:uid="{00000000-0005-0000-0000-0000768B0000}"/>
    <cellStyle name="Normal 7 6 3 3 2 2" xfId="35608" xr:uid="{00000000-0005-0000-0000-0000778B0000}"/>
    <cellStyle name="Normal 7 6 3 3 3" xfId="35609" xr:uid="{00000000-0005-0000-0000-0000788B0000}"/>
    <cellStyle name="Normal 7 6 3 3 3 2" xfId="35610" xr:uid="{00000000-0005-0000-0000-0000798B0000}"/>
    <cellStyle name="Normal 7 6 3 3 4" xfId="35611" xr:uid="{00000000-0005-0000-0000-00007A8B0000}"/>
    <cellStyle name="Normal 7 6 3 3 4 2" xfId="35612" xr:uid="{00000000-0005-0000-0000-00007B8B0000}"/>
    <cellStyle name="Normal 7 6 3 3 5" xfId="35613" xr:uid="{00000000-0005-0000-0000-00007C8B0000}"/>
    <cellStyle name="Normal 7 6 3 3 6" xfId="35614" xr:uid="{00000000-0005-0000-0000-00007D8B0000}"/>
    <cellStyle name="Normal 7 6 3 4" xfId="35615" xr:uid="{00000000-0005-0000-0000-00007E8B0000}"/>
    <cellStyle name="Normal 7 6 3 4 2" xfId="35616" xr:uid="{00000000-0005-0000-0000-00007F8B0000}"/>
    <cellStyle name="Normal 7 6 3 4 2 2" xfId="35617" xr:uid="{00000000-0005-0000-0000-0000808B0000}"/>
    <cellStyle name="Normal 7 6 3 4 3" xfId="35618" xr:uid="{00000000-0005-0000-0000-0000818B0000}"/>
    <cellStyle name="Normal 7 6 3 4 3 2" xfId="35619" xr:uid="{00000000-0005-0000-0000-0000828B0000}"/>
    <cellStyle name="Normal 7 6 3 4 4" xfId="35620" xr:uid="{00000000-0005-0000-0000-0000838B0000}"/>
    <cellStyle name="Normal 7 6 3 4 4 2" xfId="35621" xr:uid="{00000000-0005-0000-0000-0000848B0000}"/>
    <cellStyle name="Normal 7 6 3 4 5" xfId="35622" xr:uid="{00000000-0005-0000-0000-0000858B0000}"/>
    <cellStyle name="Normal 7 6 3 4 6" xfId="35623" xr:uid="{00000000-0005-0000-0000-0000868B0000}"/>
    <cellStyle name="Normal 7 6 3 5" xfId="35624" xr:uid="{00000000-0005-0000-0000-0000878B0000}"/>
    <cellStyle name="Normal 7 6 3 5 2" xfId="35625" xr:uid="{00000000-0005-0000-0000-0000888B0000}"/>
    <cellStyle name="Normal 7 6 3 5 2 2" xfId="35626" xr:uid="{00000000-0005-0000-0000-0000898B0000}"/>
    <cellStyle name="Normal 7 6 3 5 3" xfId="35627" xr:uid="{00000000-0005-0000-0000-00008A8B0000}"/>
    <cellStyle name="Normal 7 6 3 5 3 2" xfId="35628" xr:uid="{00000000-0005-0000-0000-00008B8B0000}"/>
    <cellStyle name="Normal 7 6 3 5 4" xfId="35629" xr:uid="{00000000-0005-0000-0000-00008C8B0000}"/>
    <cellStyle name="Normal 7 6 3 5 5" xfId="35630" xr:uid="{00000000-0005-0000-0000-00008D8B0000}"/>
    <cellStyle name="Normal 7 6 3 6" xfId="35631" xr:uid="{00000000-0005-0000-0000-00008E8B0000}"/>
    <cellStyle name="Normal 7 6 3 6 2" xfId="35632" xr:uid="{00000000-0005-0000-0000-00008F8B0000}"/>
    <cellStyle name="Normal 7 6 3 7" xfId="35633" xr:uid="{00000000-0005-0000-0000-0000908B0000}"/>
    <cellStyle name="Normal 7 6 3 7 2" xfId="35634" xr:uid="{00000000-0005-0000-0000-0000918B0000}"/>
    <cellStyle name="Normal 7 6 3 8" xfId="35635" xr:uid="{00000000-0005-0000-0000-0000928B0000}"/>
    <cellStyle name="Normal 7 6 3 8 2" xfId="35636" xr:uid="{00000000-0005-0000-0000-0000938B0000}"/>
    <cellStyle name="Normal 7 6 3 9" xfId="35637" xr:uid="{00000000-0005-0000-0000-0000948B0000}"/>
    <cellStyle name="Normal 7 6 4" xfId="35638" xr:uid="{00000000-0005-0000-0000-0000958B0000}"/>
    <cellStyle name="Normal 7 6 4 2" xfId="35639" xr:uid="{00000000-0005-0000-0000-0000968B0000}"/>
    <cellStyle name="Normal 7 6 4 2 2" xfId="35640" xr:uid="{00000000-0005-0000-0000-0000978B0000}"/>
    <cellStyle name="Normal 7 6 4 3" xfId="35641" xr:uid="{00000000-0005-0000-0000-0000988B0000}"/>
    <cellStyle name="Normal 7 6 4 3 2" xfId="35642" xr:uid="{00000000-0005-0000-0000-0000998B0000}"/>
    <cellStyle name="Normal 7 6 4 4" xfId="35643" xr:uid="{00000000-0005-0000-0000-00009A8B0000}"/>
    <cellStyle name="Normal 7 6 4 4 2" xfId="35644" xr:uid="{00000000-0005-0000-0000-00009B8B0000}"/>
    <cellStyle name="Normal 7 6 4 5" xfId="35645" xr:uid="{00000000-0005-0000-0000-00009C8B0000}"/>
    <cellStyle name="Normal 7 6 4 6" xfId="35646" xr:uid="{00000000-0005-0000-0000-00009D8B0000}"/>
    <cellStyle name="Normal 7 6 5" xfId="35647" xr:uid="{00000000-0005-0000-0000-00009E8B0000}"/>
    <cellStyle name="Normal 7 6 5 2" xfId="35648" xr:uid="{00000000-0005-0000-0000-00009F8B0000}"/>
    <cellStyle name="Normal 7 6 5 2 2" xfId="35649" xr:uid="{00000000-0005-0000-0000-0000A08B0000}"/>
    <cellStyle name="Normal 7 6 5 3" xfId="35650" xr:uid="{00000000-0005-0000-0000-0000A18B0000}"/>
    <cellStyle name="Normal 7 6 5 3 2" xfId="35651" xr:uid="{00000000-0005-0000-0000-0000A28B0000}"/>
    <cellStyle name="Normal 7 6 5 4" xfId="35652" xr:uid="{00000000-0005-0000-0000-0000A38B0000}"/>
    <cellStyle name="Normal 7 6 5 4 2" xfId="35653" xr:uid="{00000000-0005-0000-0000-0000A48B0000}"/>
    <cellStyle name="Normal 7 6 5 5" xfId="35654" xr:uid="{00000000-0005-0000-0000-0000A58B0000}"/>
    <cellStyle name="Normal 7 6 5 6" xfId="35655" xr:uid="{00000000-0005-0000-0000-0000A68B0000}"/>
    <cellStyle name="Normal 7 6 6" xfId="35656" xr:uid="{00000000-0005-0000-0000-0000A78B0000}"/>
    <cellStyle name="Normal 7 6 6 2" xfId="35657" xr:uid="{00000000-0005-0000-0000-0000A88B0000}"/>
    <cellStyle name="Normal 7 6 6 2 2" xfId="35658" xr:uid="{00000000-0005-0000-0000-0000A98B0000}"/>
    <cellStyle name="Normal 7 6 6 3" xfId="35659" xr:uid="{00000000-0005-0000-0000-0000AA8B0000}"/>
    <cellStyle name="Normal 7 6 6 3 2" xfId="35660" xr:uid="{00000000-0005-0000-0000-0000AB8B0000}"/>
    <cellStyle name="Normal 7 6 6 4" xfId="35661" xr:uid="{00000000-0005-0000-0000-0000AC8B0000}"/>
    <cellStyle name="Normal 7 6 6 4 2" xfId="35662" xr:uid="{00000000-0005-0000-0000-0000AD8B0000}"/>
    <cellStyle name="Normal 7 6 6 5" xfId="35663" xr:uid="{00000000-0005-0000-0000-0000AE8B0000}"/>
    <cellStyle name="Normal 7 6 6 6" xfId="35664" xr:uid="{00000000-0005-0000-0000-0000AF8B0000}"/>
    <cellStyle name="Normal 7 6 7" xfId="35665" xr:uid="{00000000-0005-0000-0000-0000B08B0000}"/>
    <cellStyle name="Normal 7 6 7 2" xfId="35666" xr:uid="{00000000-0005-0000-0000-0000B18B0000}"/>
    <cellStyle name="Normal 7 6 7 2 2" xfId="35667" xr:uid="{00000000-0005-0000-0000-0000B28B0000}"/>
    <cellStyle name="Normal 7 6 7 3" xfId="35668" xr:uid="{00000000-0005-0000-0000-0000B38B0000}"/>
    <cellStyle name="Normal 7 6 7 3 2" xfId="35669" xr:uid="{00000000-0005-0000-0000-0000B48B0000}"/>
    <cellStyle name="Normal 7 6 7 4" xfId="35670" xr:uid="{00000000-0005-0000-0000-0000B58B0000}"/>
    <cellStyle name="Normal 7 6 7 5" xfId="35671" xr:uid="{00000000-0005-0000-0000-0000B68B0000}"/>
    <cellStyle name="Normal 7 6 8" xfId="35672" xr:uid="{00000000-0005-0000-0000-0000B78B0000}"/>
    <cellStyle name="Normal 7 6 8 2" xfId="35673" xr:uid="{00000000-0005-0000-0000-0000B88B0000}"/>
    <cellStyle name="Normal 7 6 9" xfId="35674" xr:uid="{00000000-0005-0000-0000-0000B98B0000}"/>
    <cellStyle name="Normal 7 6 9 2" xfId="35675" xr:uid="{00000000-0005-0000-0000-0000BA8B0000}"/>
    <cellStyle name="Normal 7 7" xfId="35676" xr:uid="{00000000-0005-0000-0000-0000BB8B0000}"/>
    <cellStyle name="Normal 7 7 10" xfId="35677" xr:uid="{00000000-0005-0000-0000-0000BC8B0000}"/>
    <cellStyle name="Normal 7 7 11" xfId="35678" xr:uid="{00000000-0005-0000-0000-0000BD8B0000}"/>
    <cellStyle name="Normal 7 7 12" xfId="35679" xr:uid="{00000000-0005-0000-0000-0000BE8B0000}"/>
    <cellStyle name="Normal 7 7 2" xfId="35680" xr:uid="{00000000-0005-0000-0000-0000BF8B0000}"/>
    <cellStyle name="Normal 7 7 2 2" xfId="35681" xr:uid="{00000000-0005-0000-0000-0000C08B0000}"/>
    <cellStyle name="Normal 7 7 2 2 2" xfId="35682" xr:uid="{00000000-0005-0000-0000-0000C18B0000}"/>
    <cellStyle name="Normal 7 7 2 3" xfId="35683" xr:uid="{00000000-0005-0000-0000-0000C28B0000}"/>
    <cellStyle name="Normal 7 7 2 3 2" xfId="35684" xr:uid="{00000000-0005-0000-0000-0000C38B0000}"/>
    <cellStyle name="Normal 7 7 2 4" xfId="35685" xr:uid="{00000000-0005-0000-0000-0000C48B0000}"/>
    <cellStyle name="Normal 7 7 2 4 2" xfId="35686" xr:uid="{00000000-0005-0000-0000-0000C58B0000}"/>
    <cellStyle name="Normal 7 7 2 5" xfId="35687" xr:uid="{00000000-0005-0000-0000-0000C68B0000}"/>
    <cellStyle name="Normal 7 7 2 6" xfId="35688" xr:uid="{00000000-0005-0000-0000-0000C78B0000}"/>
    <cellStyle name="Normal 7 7 3" xfId="35689" xr:uid="{00000000-0005-0000-0000-0000C88B0000}"/>
    <cellStyle name="Normal 7 7 3 2" xfId="35690" xr:uid="{00000000-0005-0000-0000-0000C98B0000}"/>
    <cellStyle name="Normal 7 7 3 2 2" xfId="35691" xr:uid="{00000000-0005-0000-0000-0000CA8B0000}"/>
    <cellStyle name="Normal 7 7 3 3" xfId="35692" xr:uid="{00000000-0005-0000-0000-0000CB8B0000}"/>
    <cellStyle name="Normal 7 7 3 3 2" xfId="35693" xr:uid="{00000000-0005-0000-0000-0000CC8B0000}"/>
    <cellStyle name="Normal 7 7 3 4" xfId="35694" xr:uid="{00000000-0005-0000-0000-0000CD8B0000}"/>
    <cellStyle name="Normal 7 7 3 4 2" xfId="35695" xr:uid="{00000000-0005-0000-0000-0000CE8B0000}"/>
    <cellStyle name="Normal 7 7 3 5" xfId="35696" xr:uid="{00000000-0005-0000-0000-0000CF8B0000}"/>
    <cellStyle name="Normal 7 7 3 6" xfId="35697" xr:uid="{00000000-0005-0000-0000-0000D08B0000}"/>
    <cellStyle name="Normal 7 7 4" xfId="35698" xr:uid="{00000000-0005-0000-0000-0000D18B0000}"/>
    <cellStyle name="Normal 7 7 4 2" xfId="35699" xr:uid="{00000000-0005-0000-0000-0000D28B0000}"/>
    <cellStyle name="Normal 7 7 4 2 2" xfId="35700" xr:uid="{00000000-0005-0000-0000-0000D38B0000}"/>
    <cellStyle name="Normal 7 7 4 3" xfId="35701" xr:uid="{00000000-0005-0000-0000-0000D48B0000}"/>
    <cellStyle name="Normal 7 7 4 3 2" xfId="35702" xr:uid="{00000000-0005-0000-0000-0000D58B0000}"/>
    <cellStyle name="Normal 7 7 4 4" xfId="35703" xr:uid="{00000000-0005-0000-0000-0000D68B0000}"/>
    <cellStyle name="Normal 7 7 4 4 2" xfId="35704" xr:uid="{00000000-0005-0000-0000-0000D78B0000}"/>
    <cellStyle name="Normal 7 7 4 5" xfId="35705" xr:uid="{00000000-0005-0000-0000-0000D88B0000}"/>
    <cellStyle name="Normal 7 7 4 6" xfId="35706" xr:uid="{00000000-0005-0000-0000-0000D98B0000}"/>
    <cellStyle name="Normal 7 7 5" xfId="35707" xr:uid="{00000000-0005-0000-0000-0000DA8B0000}"/>
    <cellStyle name="Normal 7 7 5 2" xfId="35708" xr:uid="{00000000-0005-0000-0000-0000DB8B0000}"/>
    <cellStyle name="Normal 7 7 5 2 2" xfId="35709" xr:uid="{00000000-0005-0000-0000-0000DC8B0000}"/>
    <cellStyle name="Normal 7 7 5 3" xfId="35710" xr:uid="{00000000-0005-0000-0000-0000DD8B0000}"/>
    <cellStyle name="Normal 7 7 5 3 2" xfId="35711" xr:uid="{00000000-0005-0000-0000-0000DE8B0000}"/>
    <cellStyle name="Normal 7 7 5 4" xfId="35712" xr:uid="{00000000-0005-0000-0000-0000DF8B0000}"/>
    <cellStyle name="Normal 7 7 5 4 2" xfId="35713" xr:uid="{00000000-0005-0000-0000-0000E08B0000}"/>
    <cellStyle name="Normal 7 7 5 5" xfId="35714" xr:uid="{00000000-0005-0000-0000-0000E18B0000}"/>
    <cellStyle name="Normal 7 7 5 6" xfId="35715" xr:uid="{00000000-0005-0000-0000-0000E28B0000}"/>
    <cellStyle name="Normal 7 7 6" xfId="35716" xr:uid="{00000000-0005-0000-0000-0000E38B0000}"/>
    <cellStyle name="Normal 7 7 6 2" xfId="35717" xr:uid="{00000000-0005-0000-0000-0000E48B0000}"/>
    <cellStyle name="Normal 7 7 6 2 2" xfId="35718" xr:uid="{00000000-0005-0000-0000-0000E58B0000}"/>
    <cellStyle name="Normal 7 7 6 3" xfId="35719" xr:uid="{00000000-0005-0000-0000-0000E68B0000}"/>
    <cellStyle name="Normal 7 7 6 3 2" xfId="35720" xr:uid="{00000000-0005-0000-0000-0000E78B0000}"/>
    <cellStyle name="Normal 7 7 6 4" xfId="35721" xr:uid="{00000000-0005-0000-0000-0000E88B0000}"/>
    <cellStyle name="Normal 7 7 6 5" xfId="35722" xr:uid="{00000000-0005-0000-0000-0000E98B0000}"/>
    <cellStyle name="Normal 7 7 7" xfId="35723" xr:uid="{00000000-0005-0000-0000-0000EA8B0000}"/>
    <cellStyle name="Normal 7 7 7 2" xfId="35724" xr:uid="{00000000-0005-0000-0000-0000EB8B0000}"/>
    <cellStyle name="Normal 7 7 8" xfId="35725" xr:uid="{00000000-0005-0000-0000-0000EC8B0000}"/>
    <cellStyle name="Normal 7 7 8 2" xfId="35726" xr:uid="{00000000-0005-0000-0000-0000ED8B0000}"/>
    <cellStyle name="Normal 7 7 9" xfId="35727" xr:uid="{00000000-0005-0000-0000-0000EE8B0000}"/>
    <cellStyle name="Normal 7 7 9 2" xfId="35728" xr:uid="{00000000-0005-0000-0000-0000EF8B0000}"/>
    <cellStyle name="Normal 7 8" xfId="35729" xr:uid="{00000000-0005-0000-0000-0000F08B0000}"/>
    <cellStyle name="Normal 7 8 10" xfId="35730" xr:uid="{00000000-0005-0000-0000-0000F18B0000}"/>
    <cellStyle name="Normal 7 8 2" xfId="35731" xr:uid="{00000000-0005-0000-0000-0000F28B0000}"/>
    <cellStyle name="Normal 7 8 2 2" xfId="35732" xr:uid="{00000000-0005-0000-0000-0000F38B0000}"/>
    <cellStyle name="Normal 7 8 2 2 2" xfId="35733" xr:uid="{00000000-0005-0000-0000-0000F48B0000}"/>
    <cellStyle name="Normal 7 8 2 3" xfId="35734" xr:uid="{00000000-0005-0000-0000-0000F58B0000}"/>
    <cellStyle name="Normal 7 8 2 3 2" xfId="35735" xr:uid="{00000000-0005-0000-0000-0000F68B0000}"/>
    <cellStyle name="Normal 7 8 2 4" xfId="35736" xr:uid="{00000000-0005-0000-0000-0000F78B0000}"/>
    <cellStyle name="Normal 7 8 2 4 2" xfId="35737" xr:uid="{00000000-0005-0000-0000-0000F88B0000}"/>
    <cellStyle name="Normal 7 8 2 5" xfId="35738" xr:uid="{00000000-0005-0000-0000-0000F98B0000}"/>
    <cellStyle name="Normal 7 8 2 6" xfId="35739" xr:uid="{00000000-0005-0000-0000-0000FA8B0000}"/>
    <cellStyle name="Normal 7 8 3" xfId="35740" xr:uid="{00000000-0005-0000-0000-0000FB8B0000}"/>
    <cellStyle name="Normal 7 8 3 2" xfId="35741" xr:uid="{00000000-0005-0000-0000-0000FC8B0000}"/>
    <cellStyle name="Normal 7 8 3 2 2" xfId="35742" xr:uid="{00000000-0005-0000-0000-0000FD8B0000}"/>
    <cellStyle name="Normal 7 8 3 3" xfId="35743" xr:uid="{00000000-0005-0000-0000-0000FE8B0000}"/>
    <cellStyle name="Normal 7 8 3 3 2" xfId="35744" xr:uid="{00000000-0005-0000-0000-0000FF8B0000}"/>
    <cellStyle name="Normal 7 8 3 4" xfId="35745" xr:uid="{00000000-0005-0000-0000-0000008C0000}"/>
    <cellStyle name="Normal 7 8 3 4 2" xfId="35746" xr:uid="{00000000-0005-0000-0000-0000018C0000}"/>
    <cellStyle name="Normal 7 8 3 5" xfId="35747" xr:uid="{00000000-0005-0000-0000-0000028C0000}"/>
    <cellStyle name="Normal 7 8 3 6" xfId="35748" xr:uid="{00000000-0005-0000-0000-0000038C0000}"/>
    <cellStyle name="Normal 7 8 4" xfId="35749" xr:uid="{00000000-0005-0000-0000-0000048C0000}"/>
    <cellStyle name="Normal 7 8 4 2" xfId="35750" xr:uid="{00000000-0005-0000-0000-0000058C0000}"/>
    <cellStyle name="Normal 7 8 4 2 2" xfId="35751" xr:uid="{00000000-0005-0000-0000-0000068C0000}"/>
    <cellStyle name="Normal 7 8 4 3" xfId="35752" xr:uid="{00000000-0005-0000-0000-0000078C0000}"/>
    <cellStyle name="Normal 7 8 4 3 2" xfId="35753" xr:uid="{00000000-0005-0000-0000-0000088C0000}"/>
    <cellStyle name="Normal 7 8 4 4" xfId="35754" xr:uid="{00000000-0005-0000-0000-0000098C0000}"/>
    <cellStyle name="Normal 7 8 4 4 2" xfId="35755" xr:uid="{00000000-0005-0000-0000-00000A8C0000}"/>
    <cellStyle name="Normal 7 8 4 5" xfId="35756" xr:uid="{00000000-0005-0000-0000-00000B8C0000}"/>
    <cellStyle name="Normal 7 8 4 6" xfId="35757" xr:uid="{00000000-0005-0000-0000-00000C8C0000}"/>
    <cellStyle name="Normal 7 8 5" xfId="35758" xr:uid="{00000000-0005-0000-0000-00000D8C0000}"/>
    <cellStyle name="Normal 7 8 5 2" xfId="35759" xr:uid="{00000000-0005-0000-0000-00000E8C0000}"/>
    <cellStyle name="Normal 7 8 5 2 2" xfId="35760" xr:uid="{00000000-0005-0000-0000-00000F8C0000}"/>
    <cellStyle name="Normal 7 8 5 3" xfId="35761" xr:uid="{00000000-0005-0000-0000-0000108C0000}"/>
    <cellStyle name="Normal 7 8 5 3 2" xfId="35762" xr:uid="{00000000-0005-0000-0000-0000118C0000}"/>
    <cellStyle name="Normal 7 8 5 4" xfId="35763" xr:uid="{00000000-0005-0000-0000-0000128C0000}"/>
    <cellStyle name="Normal 7 8 5 5" xfId="35764" xr:uid="{00000000-0005-0000-0000-0000138C0000}"/>
    <cellStyle name="Normal 7 8 6" xfId="35765" xr:uid="{00000000-0005-0000-0000-0000148C0000}"/>
    <cellStyle name="Normal 7 8 6 2" xfId="35766" xr:uid="{00000000-0005-0000-0000-0000158C0000}"/>
    <cellStyle name="Normal 7 8 7" xfId="35767" xr:uid="{00000000-0005-0000-0000-0000168C0000}"/>
    <cellStyle name="Normal 7 8 7 2" xfId="35768" xr:uid="{00000000-0005-0000-0000-0000178C0000}"/>
    <cellStyle name="Normal 7 8 8" xfId="35769" xr:uid="{00000000-0005-0000-0000-0000188C0000}"/>
    <cellStyle name="Normal 7 8 8 2" xfId="35770" xr:uid="{00000000-0005-0000-0000-0000198C0000}"/>
    <cellStyle name="Normal 7 8 9" xfId="35771" xr:uid="{00000000-0005-0000-0000-00001A8C0000}"/>
    <cellStyle name="Normal 7 9" xfId="35772" xr:uid="{00000000-0005-0000-0000-00001B8C0000}"/>
    <cellStyle name="Normal 7 9 10" xfId="35773" xr:uid="{00000000-0005-0000-0000-00001C8C0000}"/>
    <cellStyle name="Normal 7 9 2" xfId="35774" xr:uid="{00000000-0005-0000-0000-00001D8C0000}"/>
    <cellStyle name="Normal 7 9 2 2" xfId="35775" xr:uid="{00000000-0005-0000-0000-00001E8C0000}"/>
    <cellStyle name="Normal 7 9 2 2 2" xfId="35776" xr:uid="{00000000-0005-0000-0000-00001F8C0000}"/>
    <cellStyle name="Normal 7 9 2 3" xfId="35777" xr:uid="{00000000-0005-0000-0000-0000208C0000}"/>
    <cellStyle name="Normal 7 9 2 3 2" xfId="35778" xr:uid="{00000000-0005-0000-0000-0000218C0000}"/>
    <cellStyle name="Normal 7 9 2 4" xfId="35779" xr:uid="{00000000-0005-0000-0000-0000228C0000}"/>
    <cellStyle name="Normal 7 9 2 4 2" xfId="35780" xr:uid="{00000000-0005-0000-0000-0000238C0000}"/>
    <cellStyle name="Normal 7 9 2 5" xfId="35781" xr:uid="{00000000-0005-0000-0000-0000248C0000}"/>
    <cellStyle name="Normal 7 9 2 6" xfId="35782" xr:uid="{00000000-0005-0000-0000-0000258C0000}"/>
    <cellStyle name="Normal 7 9 3" xfId="35783" xr:uid="{00000000-0005-0000-0000-0000268C0000}"/>
    <cellStyle name="Normal 7 9 3 2" xfId="35784" xr:uid="{00000000-0005-0000-0000-0000278C0000}"/>
    <cellStyle name="Normal 7 9 3 2 2" xfId="35785" xr:uid="{00000000-0005-0000-0000-0000288C0000}"/>
    <cellStyle name="Normal 7 9 3 3" xfId="35786" xr:uid="{00000000-0005-0000-0000-0000298C0000}"/>
    <cellStyle name="Normal 7 9 3 3 2" xfId="35787" xr:uid="{00000000-0005-0000-0000-00002A8C0000}"/>
    <cellStyle name="Normal 7 9 3 4" xfId="35788" xr:uid="{00000000-0005-0000-0000-00002B8C0000}"/>
    <cellStyle name="Normal 7 9 3 4 2" xfId="35789" xr:uid="{00000000-0005-0000-0000-00002C8C0000}"/>
    <cellStyle name="Normal 7 9 3 5" xfId="35790" xr:uid="{00000000-0005-0000-0000-00002D8C0000}"/>
    <cellStyle name="Normal 7 9 3 6" xfId="35791" xr:uid="{00000000-0005-0000-0000-00002E8C0000}"/>
    <cellStyle name="Normal 7 9 4" xfId="35792" xr:uid="{00000000-0005-0000-0000-00002F8C0000}"/>
    <cellStyle name="Normal 7 9 4 2" xfId="35793" xr:uid="{00000000-0005-0000-0000-0000308C0000}"/>
    <cellStyle name="Normal 7 9 4 2 2" xfId="35794" xr:uid="{00000000-0005-0000-0000-0000318C0000}"/>
    <cellStyle name="Normal 7 9 4 3" xfId="35795" xr:uid="{00000000-0005-0000-0000-0000328C0000}"/>
    <cellStyle name="Normal 7 9 4 3 2" xfId="35796" xr:uid="{00000000-0005-0000-0000-0000338C0000}"/>
    <cellStyle name="Normal 7 9 4 4" xfId="35797" xr:uid="{00000000-0005-0000-0000-0000348C0000}"/>
    <cellStyle name="Normal 7 9 4 4 2" xfId="35798" xr:uid="{00000000-0005-0000-0000-0000358C0000}"/>
    <cellStyle name="Normal 7 9 4 5" xfId="35799" xr:uid="{00000000-0005-0000-0000-0000368C0000}"/>
    <cellStyle name="Normal 7 9 4 6" xfId="35800" xr:uid="{00000000-0005-0000-0000-0000378C0000}"/>
    <cellStyle name="Normal 7 9 5" xfId="35801" xr:uid="{00000000-0005-0000-0000-0000388C0000}"/>
    <cellStyle name="Normal 7 9 5 2" xfId="35802" xr:uid="{00000000-0005-0000-0000-0000398C0000}"/>
    <cellStyle name="Normal 7 9 5 2 2" xfId="35803" xr:uid="{00000000-0005-0000-0000-00003A8C0000}"/>
    <cellStyle name="Normal 7 9 5 3" xfId="35804" xr:uid="{00000000-0005-0000-0000-00003B8C0000}"/>
    <cellStyle name="Normal 7 9 5 3 2" xfId="35805" xr:uid="{00000000-0005-0000-0000-00003C8C0000}"/>
    <cellStyle name="Normal 7 9 5 4" xfId="35806" xr:uid="{00000000-0005-0000-0000-00003D8C0000}"/>
    <cellStyle name="Normal 7 9 5 5" xfId="35807" xr:uid="{00000000-0005-0000-0000-00003E8C0000}"/>
    <cellStyle name="Normal 7 9 6" xfId="35808" xr:uid="{00000000-0005-0000-0000-00003F8C0000}"/>
    <cellStyle name="Normal 7 9 6 2" xfId="35809" xr:uid="{00000000-0005-0000-0000-0000408C0000}"/>
    <cellStyle name="Normal 7 9 7" xfId="35810" xr:uid="{00000000-0005-0000-0000-0000418C0000}"/>
    <cellStyle name="Normal 7 9 7 2" xfId="35811" xr:uid="{00000000-0005-0000-0000-0000428C0000}"/>
    <cellStyle name="Normal 7 9 8" xfId="35812" xr:uid="{00000000-0005-0000-0000-0000438C0000}"/>
    <cellStyle name="Normal 7 9 8 2" xfId="35813" xr:uid="{00000000-0005-0000-0000-0000448C0000}"/>
    <cellStyle name="Normal 7 9 9" xfId="35814" xr:uid="{00000000-0005-0000-0000-0000458C0000}"/>
    <cellStyle name="Normal 7_Xl0000121" xfId="48597" xr:uid="{00000000-0005-0000-0000-0000468C0000}"/>
    <cellStyle name="Normal 70" xfId="35815" xr:uid="{00000000-0005-0000-0000-0000478C0000}"/>
    <cellStyle name="Normal 70 2" xfId="35816" xr:uid="{00000000-0005-0000-0000-0000488C0000}"/>
    <cellStyle name="Normal 70 2 2" xfId="35817" xr:uid="{00000000-0005-0000-0000-0000498C0000}"/>
    <cellStyle name="Normal 70 3" xfId="35818" xr:uid="{00000000-0005-0000-0000-00004A8C0000}"/>
    <cellStyle name="Normal 71" xfId="35819" xr:uid="{00000000-0005-0000-0000-00004B8C0000}"/>
    <cellStyle name="Normal 71 2" xfId="35820" xr:uid="{00000000-0005-0000-0000-00004C8C0000}"/>
    <cellStyle name="Normal 72" xfId="35821" xr:uid="{00000000-0005-0000-0000-00004D8C0000}"/>
    <cellStyle name="Normal 72 2" xfId="35822" xr:uid="{00000000-0005-0000-0000-00004E8C0000}"/>
    <cellStyle name="Normal 73" xfId="35823" xr:uid="{00000000-0005-0000-0000-00004F8C0000}"/>
    <cellStyle name="Normal 73 2" xfId="35824" xr:uid="{00000000-0005-0000-0000-0000508C0000}"/>
    <cellStyle name="Normal 74" xfId="35825" xr:uid="{00000000-0005-0000-0000-0000518C0000}"/>
    <cellStyle name="Normal 74 2" xfId="35826" xr:uid="{00000000-0005-0000-0000-0000528C0000}"/>
    <cellStyle name="Normal 75" xfId="35827" xr:uid="{00000000-0005-0000-0000-0000538C0000}"/>
    <cellStyle name="Normal 75 2" xfId="35828" xr:uid="{00000000-0005-0000-0000-0000548C0000}"/>
    <cellStyle name="Normal 76" xfId="35829" xr:uid="{00000000-0005-0000-0000-0000558C0000}"/>
    <cellStyle name="Normal 76 2" xfId="35830" xr:uid="{00000000-0005-0000-0000-0000568C0000}"/>
    <cellStyle name="Normal 77" xfId="35831" xr:uid="{00000000-0005-0000-0000-0000578C0000}"/>
    <cellStyle name="Normal 77 2" xfId="35832" xr:uid="{00000000-0005-0000-0000-0000588C0000}"/>
    <cellStyle name="Normal 78" xfId="35833" xr:uid="{00000000-0005-0000-0000-0000598C0000}"/>
    <cellStyle name="Normal 78 2" xfId="35834" xr:uid="{00000000-0005-0000-0000-00005A8C0000}"/>
    <cellStyle name="Normal 78 3" xfId="35835" xr:uid="{00000000-0005-0000-0000-00005B8C0000}"/>
    <cellStyle name="Normal 79" xfId="35836" xr:uid="{00000000-0005-0000-0000-00005C8C0000}"/>
    <cellStyle name="Normal 79 2" xfId="35837" xr:uid="{00000000-0005-0000-0000-00005D8C0000}"/>
    <cellStyle name="Normal 79 3" xfId="35838" xr:uid="{00000000-0005-0000-0000-00005E8C0000}"/>
    <cellStyle name="Normal 8" xfId="35839" xr:uid="{00000000-0005-0000-0000-00005F8C0000}"/>
    <cellStyle name="Normal 8 10" xfId="35840" xr:uid="{00000000-0005-0000-0000-0000608C0000}"/>
    <cellStyle name="Normal 8 10 2" xfId="35841" xr:uid="{00000000-0005-0000-0000-0000618C0000}"/>
    <cellStyle name="Normal 8 10 3" xfId="35842" xr:uid="{00000000-0005-0000-0000-0000628C0000}"/>
    <cellStyle name="Normal 8 11" xfId="35843" xr:uid="{00000000-0005-0000-0000-0000638C0000}"/>
    <cellStyle name="Normal 8 11 2" xfId="35844" xr:uid="{00000000-0005-0000-0000-0000648C0000}"/>
    <cellStyle name="Normal 8 12" xfId="35845" xr:uid="{00000000-0005-0000-0000-0000658C0000}"/>
    <cellStyle name="Normal 8 12 2" xfId="35846" xr:uid="{00000000-0005-0000-0000-0000668C0000}"/>
    <cellStyle name="Normal 8 13" xfId="35847" xr:uid="{00000000-0005-0000-0000-0000678C0000}"/>
    <cellStyle name="Normal 8 13 2" xfId="35848" xr:uid="{00000000-0005-0000-0000-0000688C0000}"/>
    <cellStyle name="Normal 8 14" xfId="35849" xr:uid="{00000000-0005-0000-0000-0000698C0000}"/>
    <cellStyle name="Normal 8 14 2" xfId="35850" xr:uid="{00000000-0005-0000-0000-00006A8C0000}"/>
    <cellStyle name="Normal 8 2" xfId="35851" xr:uid="{00000000-0005-0000-0000-00006B8C0000}"/>
    <cellStyle name="Normal 8 2 10" xfId="35852" xr:uid="{00000000-0005-0000-0000-00006C8C0000}"/>
    <cellStyle name="Normal 8 2 10 2" xfId="35853" xr:uid="{00000000-0005-0000-0000-00006D8C0000}"/>
    <cellStyle name="Normal 8 2 11" xfId="35854" xr:uid="{00000000-0005-0000-0000-00006E8C0000}"/>
    <cellStyle name="Normal 8 2 12" xfId="35855" xr:uid="{00000000-0005-0000-0000-00006F8C0000}"/>
    <cellStyle name="Normal 8 2 2" xfId="35856" xr:uid="{00000000-0005-0000-0000-0000708C0000}"/>
    <cellStyle name="Normal 8 2 2 2" xfId="35857" xr:uid="{00000000-0005-0000-0000-0000718C0000}"/>
    <cellStyle name="Normal 8 2 2 2 2" xfId="35858" xr:uid="{00000000-0005-0000-0000-0000728C0000}"/>
    <cellStyle name="Normal 8 2 2 2 2 2" xfId="35859" xr:uid="{00000000-0005-0000-0000-0000738C0000}"/>
    <cellStyle name="Normal 8 2 2 2 2 2 2" xfId="35860" xr:uid="{00000000-0005-0000-0000-0000748C0000}"/>
    <cellStyle name="Normal 8 2 2 2 2 2 3" xfId="35861" xr:uid="{00000000-0005-0000-0000-0000758C0000}"/>
    <cellStyle name="Normal 8 2 2 2 2 3" xfId="35862" xr:uid="{00000000-0005-0000-0000-0000768C0000}"/>
    <cellStyle name="Normal 8 2 2 2 2 3 2" xfId="35863" xr:uid="{00000000-0005-0000-0000-0000778C0000}"/>
    <cellStyle name="Normal 8 2 2 2 2 4" xfId="35864" xr:uid="{00000000-0005-0000-0000-0000788C0000}"/>
    <cellStyle name="Normal 8 2 2 2 2 4 2" xfId="35865" xr:uid="{00000000-0005-0000-0000-0000798C0000}"/>
    <cellStyle name="Normal 8 2 2 2 2 5" xfId="35866" xr:uid="{00000000-0005-0000-0000-00007A8C0000}"/>
    <cellStyle name="Normal 8 2 2 2 3" xfId="35867" xr:uid="{00000000-0005-0000-0000-00007B8C0000}"/>
    <cellStyle name="Normal 8 2 2 2 3 2" xfId="35868" xr:uid="{00000000-0005-0000-0000-00007C8C0000}"/>
    <cellStyle name="Normal 8 2 2 2 3 2 2" xfId="35869" xr:uid="{00000000-0005-0000-0000-00007D8C0000}"/>
    <cellStyle name="Normal 8 2 2 2 3 3" xfId="35870" xr:uid="{00000000-0005-0000-0000-00007E8C0000}"/>
    <cellStyle name="Normal 8 2 2 2 3 3 2" xfId="35871" xr:uid="{00000000-0005-0000-0000-00007F8C0000}"/>
    <cellStyle name="Normal 8 2 2 2 3 4" xfId="35872" xr:uid="{00000000-0005-0000-0000-0000808C0000}"/>
    <cellStyle name="Normal 8 2 2 2 4" xfId="35873" xr:uid="{00000000-0005-0000-0000-0000818C0000}"/>
    <cellStyle name="Normal 8 2 2 2 4 2" xfId="35874" xr:uid="{00000000-0005-0000-0000-0000828C0000}"/>
    <cellStyle name="Normal 8 2 2 2 4 3" xfId="35875" xr:uid="{00000000-0005-0000-0000-0000838C0000}"/>
    <cellStyle name="Normal 8 2 2 2 5" xfId="35876" xr:uid="{00000000-0005-0000-0000-0000848C0000}"/>
    <cellStyle name="Normal 8 2 2 2 5 2" xfId="35877" xr:uid="{00000000-0005-0000-0000-0000858C0000}"/>
    <cellStyle name="Normal 8 2 2 2 6" xfId="35878" xr:uid="{00000000-0005-0000-0000-0000868C0000}"/>
    <cellStyle name="Normal 8 2 2 2 6 2" xfId="35879" xr:uid="{00000000-0005-0000-0000-0000878C0000}"/>
    <cellStyle name="Normal 8 2 2 2 7" xfId="35880" xr:uid="{00000000-0005-0000-0000-0000888C0000}"/>
    <cellStyle name="Normal 8 2 2 3" xfId="35881" xr:uid="{00000000-0005-0000-0000-0000898C0000}"/>
    <cellStyle name="Normal 8 2 2 3 2" xfId="35882" xr:uid="{00000000-0005-0000-0000-00008A8C0000}"/>
    <cellStyle name="Normal 8 2 2 3 2 2" xfId="35883" xr:uid="{00000000-0005-0000-0000-00008B8C0000}"/>
    <cellStyle name="Normal 8 2 2 3 2 3" xfId="35884" xr:uid="{00000000-0005-0000-0000-00008C8C0000}"/>
    <cellStyle name="Normal 8 2 2 3 3" xfId="35885" xr:uid="{00000000-0005-0000-0000-00008D8C0000}"/>
    <cellStyle name="Normal 8 2 2 3 3 2" xfId="35886" xr:uid="{00000000-0005-0000-0000-00008E8C0000}"/>
    <cellStyle name="Normal 8 2 2 3 4" xfId="35887" xr:uid="{00000000-0005-0000-0000-00008F8C0000}"/>
    <cellStyle name="Normal 8 2 2 3 4 2" xfId="35888" xr:uid="{00000000-0005-0000-0000-0000908C0000}"/>
    <cellStyle name="Normal 8 2 2 3 5" xfId="35889" xr:uid="{00000000-0005-0000-0000-0000918C0000}"/>
    <cellStyle name="Normal 8 2 2 4" xfId="35890" xr:uid="{00000000-0005-0000-0000-0000928C0000}"/>
    <cellStyle name="Normal 8 2 2 4 2" xfId="35891" xr:uid="{00000000-0005-0000-0000-0000938C0000}"/>
    <cellStyle name="Normal 8 2 2 4 2 2" xfId="35892" xr:uid="{00000000-0005-0000-0000-0000948C0000}"/>
    <cellStyle name="Normal 8 2 2 4 3" xfId="35893" xr:uid="{00000000-0005-0000-0000-0000958C0000}"/>
    <cellStyle name="Normal 8 2 2 4 3 2" xfId="35894" xr:uid="{00000000-0005-0000-0000-0000968C0000}"/>
    <cellStyle name="Normal 8 2 2 4 4" xfId="35895" xr:uid="{00000000-0005-0000-0000-0000978C0000}"/>
    <cellStyle name="Normal 8 2 2 5" xfId="35896" xr:uid="{00000000-0005-0000-0000-0000988C0000}"/>
    <cellStyle name="Normal 8 2 2 5 2" xfId="35897" xr:uid="{00000000-0005-0000-0000-0000998C0000}"/>
    <cellStyle name="Normal 8 2 2 5 3" xfId="35898" xr:uid="{00000000-0005-0000-0000-00009A8C0000}"/>
    <cellStyle name="Normal 8 2 2 6" xfId="35899" xr:uid="{00000000-0005-0000-0000-00009B8C0000}"/>
    <cellStyle name="Normal 8 2 2 6 2" xfId="35900" xr:uid="{00000000-0005-0000-0000-00009C8C0000}"/>
    <cellStyle name="Normal 8 2 2 7" xfId="35901" xr:uid="{00000000-0005-0000-0000-00009D8C0000}"/>
    <cellStyle name="Normal 8 2 2 7 2" xfId="35902" xr:uid="{00000000-0005-0000-0000-00009E8C0000}"/>
    <cellStyle name="Normal 8 2 2 8" xfId="35903" xr:uid="{00000000-0005-0000-0000-00009F8C0000}"/>
    <cellStyle name="Normal 8 2 3" xfId="35904" xr:uid="{00000000-0005-0000-0000-0000A08C0000}"/>
    <cellStyle name="Normal 8 2 3 2" xfId="35905" xr:uid="{00000000-0005-0000-0000-0000A18C0000}"/>
    <cellStyle name="Normal 8 2 3 2 2" xfId="35906" xr:uid="{00000000-0005-0000-0000-0000A28C0000}"/>
    <cellStyle name="Normal 8 2 3 2 2 2" xfId="35907" xr:uid="{00000000-0005-0000-0000-0000A38C0000}"/>
    <cellStyle name="Normal 8 2 3 2 2 3" xfId="35908" xr:uid="{00000000-0005-0000-0000-0000A48C0000}"/>
    <cellStyle name="Normal 8 2 3 2 3" xfId="35909" xr:uid="{00000000-0005-0000-0000-0000A58C0000}"/>
    <cellStyle name="Normal 8 2 3 2 3 2" xfId="35910" xr:uid="{00000000-0005-0000-0000-0000A68C0000}"/>
    <cellStyle name="Normal 8 2 3 2 4" xfId="35911" xr:uid="{00000000-0005-0000-0000-0000A78C0000}"/>
    <cellStyle name="Normal 8 2 3 2 4 2" xfId="35912" xr:uid="{00000000-0005-0000-0000-0000A88C0000}"/>
    <cellStyle name="Normal 8 2 3 2 5" xfId="35913" xr:uid="{00000000-0005-0000-0000-0000A98C0000}"/>
    <cellStyle name="Normal 8 2 3 3" xfId="35914" xr:uid="{00000000-0005-0000-0000-0000AA8C0000}"/>
    <cellStyle name="Normal 8 2 3 3 2" xfId="35915" xr:uid="{00000000-0005-0000-0000-0000AB8C0000}"/>
    <cellStyle name="Normal 8 2 3 3 2 2" xfId="35916" xr:uid="{00000000-0005-0000-0000-0000AC8C0000}"/>
    <cellStyle name="Normal 8 2 3 3 3" xfId="35917" xr:uid="{00000000-0005-0000-0000-0000AD8C0000}"/>
    <cellStyle name="Normal 8 2 3 3 3 2" xfId="35918" xr:uid="{00000000-0005-0000-0000-0000AE8C0000}"/>
    <cellStyle name="Normal 8 2 3 3 4" xfId="35919" xr:uid="{00000000-0005-0000-0000-0000AF8C0000}"/>
    <cellStyle name="Normal 8 2 3 4" xfId="35920" xr:uid="{00000000-0005-0000-0000-0000B08C0000}"/>
    <cellStyle name="Normal 8 2 3 4 2" xfId="35921" xr:uid="{00000000-0005-0000-0000-0000B18C0000}"/>
    <cellStyle name="Normal 8 2 3 4 3" xfId="35922" xr:uid="{00000000-0005-0000-0000-0000B28C0000}"/>
    <cellStyle name="Normal 8 2 3 5" xfId="35923" xr:uid="{00000000-0005-0000-0000-0000B38C0000}"/>
    <cellStyle name="Normal 8 2 3 5 2" xfId="35924" xr:uid="{00000000-0005-0000-0000-0000B48C0000}"/>
    <cellStyle name="Normal 8 2 3 6" xfId="35925" xr:uid="{00000000-0005-0000-0000-0000B58C0000}"/>
    <cellStyle name="Normal 8 2 3 6 2" xfId="35926" xr:uid="{00000000-0005-0000-0000-0000B68C0000}"/>
    <cellStyle name="Normal 8 2 3 7" xfId="35927" xr:uid="{00000000-0005-0000-0000-0000B78C0000}"/>
    <cellStyle name="Normal 8 2 4" xfId="35928" xr:uid="{00000000-0005-0000-0000-0000B88C0000}"/>
    <cellStyle name="Normal 8 2 4 2" xfId="35929" xr:uid="{00000000-0005-0000-0000-0000B98C0000}"/>
    <cellStyle name="Normal 8 2 4 2 2" xfId="35930" xr:uid="{00000000-0005-0000-0000-0000BA8C0000}"/>
    <cellStyle name="Normal 8 2 4 2 2 2" xfId="35931" xr:uid="{00000000-0005-0000-0000-0000BB8C0000}"/>
    <cellStyle name="Normal 8 2 4 2 2 3" xfId="35932" xr:uid="{00000000-0005-0000-0000-0000BC8C0000}"/>
    <cellStyle name="Normal 8 2 4 2 3" xfId="35933" xr:uid="{00000000-0005-0000-0000-0000BD8C0000}"/>
    <cellStyle name="Normal 8 2 4 2 3 2" xfId="35934" xr:uid="{00000000-0005-0000-0000-0000BE8C0000}"/>
    <cellStyle name="Normal 8 2 4 2 4" xfId="35935" xr:uid="{00000000-0005-0000-0000-0000BF8C0000}"/>
    <cellStyle name="Normal 8 2 4 2 4 2" xfId="35936" xr:uid="{00000000-0005-0000-0000-0000C08C0000}"/>
    <cellStyle name="Normal 8 2 4 2 5" xfId="35937" xr:uid="{00000000-0005-0000-0000-0000C18C0000}"/>
    <cellStyle name="Normal 8 2 4 3" xfId="35938" xr:uid="{00000000-0005-0000-0000-0000C28C0000}"/>
    <cellStyle name="Normal 8 2 4 3 2" xfId="35939" xr:uid="{00000000-0005-0000-0000-0000C38C0000}"/>
    <cellStyle name="Normal 8 2 4 3 2 2" xfId="35940" xr:uid="{00000000-0005-0000-0000-0000C48C0000}"/>
    <cellStyle name="Normal 8 2 4 3 3" xfId="35941" xr:uid="{00000000-0005-0000-0000-0000C58C0000}"/>
    <cellStyle name="Normal 8 2 4 3 3 2" xfId="35942" xr:uid="{00000000-0005-0000-0000-0000C68C0000}"/>
    <cellStyle name="Normal 8 2 4 3 4" xfId="35943" xr:uid="{00000000-0005-0000-0000-0000C78C0000}"/>
    <cellStyle name="Normal 8 2 4 4" xfId="35944" xr:uid="{00000000-0005-0000-0000-0000C88C0000}"/>
    <cellStyle name="Normal 8 2 4 4 2" xfId="35945" xr:uid="{00000000-0005-0000-0000-0000C98C0000}"/>
    <cellStyle name="Normal 8 2 4 4 3" xfId="35946" xr:uid="{00000000-0005-0000-0000-0000CA8C0000}"/>
    <cellStyle name="Normal 8 2 4 5" xfId="35947" xr:uid="{00000000-0005-0000-0000-0000CB8C0000}"/>
    <cellStyle name="Normal 8 2 4 5 2" xfId="35948" xr:uid="{00000000-0005-0000-0000-0000CC8C0000}"/>
    <cellStyle name="Normal 8 2 4 6" xfId="35949" xr:uid="{00000000-0005-0000-0000-0000CD8C0000}"/>
    <cellStyle name="Normal 8 2 4 6 2" xfId="35950" xr:uid="{00000000-0005-0000-0000-0000CE8C0000}"/>
    <cellStyle name="Normal 8 2 4 7" xfId="35951" xr:uid="{00000000-0005-0000-0000-0000CF8C0000}"/>
    <cellStyle name="Normal 8 2 5" xfId="35952" xr:uid="{00000000-0005-0000-0000-0000D08C0000}"/>
    <cellStyle name="Normal 8 2 5 2" xfId="35953" xr:uid="{00000000-0005-0000-0000-0000D18C0000}"/>
    <cellStyle name="Normal 8 2 5 2 2" xfId="35954" xr:uid="{00000000-0005-0000-0000-0000D28C0000}"/>
    <cellStyle name="Normal 8 2 5 2 2 2" xfId="35955" xr:uid="{00000000-0005-0000-0000-0000D38C0000}"/>
    <cellStyle name="Normal 8 2 5 2 3" xfId="35956" xr:uid="{00000000-0005-0000-0000-0000D48C0000}"/>
    <cellStyle name="Normal 8 2 5 2 3 2" xfId="35957" xr:uid="{00000000-0005-0000-0000-0000D58C0000}"/>
    <cellStyle name="Normal 8 2 5 2 4" xfId="35958" xr:uid="{00000000-0005-0000-0000-0000D68C0000}"/>
    <cellStyle name="Normal 8 2 5 3" xfId="35959" xr:uid="{00000000-0005-0000-0000-0000D78C0000}"/>
    <cellStyle name="Normal 8 2 5 3 2" xfId="35960" xr:uid="{00000000-0005-0000-0000-0000D88C0000}"/>
    <cellStyle name="Normal 8 2 5 3 3" xfId="35961" xr:uid="{00000000-0005-0000-0000-0000D98C0000}"/>
    <cellStyle name="Normal 8 2 5 4" xfId="35962" xr:uid="{00000000-0005-0000-0000-0000DA8C0000}"/>
    <cellStyle name="Normal 8 2 5 4 2" xfId="35963" xr:uid="{00000000-0005-0000-0000-0000DB8C0000}"/>
    <cellStyle name="Normal 8 2 5 5" xfId="35964" xr:uid="{00000000-0005-0000-0000-0000DC8C0000}"/>
    <cellStyle name="Normal 8 2 5 5 2" xfId="35965" xr:uid="{00000000-0005-0000-0000-0000DD8C0000}"/>
    <cellStyle name="Normal 8 2 5 6" xfId="35966" xr:uid="{00000000-0005-0000-0000-0000DE8C0000}"/>
    <cellStyle name="Normal 8 2 6" xfId="35967" xr:uid="{00000000-0005-0000-0000-0000DF8C0000}"/>
    <cellStyle name="Normal 8 2 6 2" xfId="35968" xr:uid="{00000000-0005-0000-0000-0000E08C0000}"/>
    <cellStyle name="Normal 8 2 6 2 2" xfId="35969" xr:uid="{00000000-0005-0000-0000-0000E18C0000}"/>
    <cellStyle name="Normal 8 2 6 3" xfId="35970" xr:uid="{00000000-0005-0000-0000-0000E28C0000}"/>
    <cellStyle name="Normal 8 2 6 3 2" xfId="35971" xr:uid="{00000000-0005-0000-0000-0000E38C0000}"/>
    <cellStyle name="Normal 8 2 6 4" xfId="35972" xr:uid="{00000000-0005-0000-0000-0000E48C0000}"/>
    <cellStyle name="Normal 8 2 7" xfId="35973" xr:uid="{00000000-0005-0000-0000-0000E58C0000}"/>
    <cellStyle name="Normal 8 2 7 2" xfId="35974" xr:uid="{00000000-0005-0000-0000-0000E68C0000}"/>
    <cellStyle name="Normal 8 2 7 2 2" xfId="35975" xr:uid="{00000000-0005-0000-0000-0000E78C0000}"/>
    <cellStyle name="Normal 8 2 7 3" xfId="35976" xr:uid="{00000000-0005-0000-0000-0000E88C0000}"/>
    <cellStyle name="Normal 8 2 7 3 2" xfId="35977" xr:uid="{00000000-0005-0000-0000-0000E98C0000}"/>
    <cellStyle name="Normal 8 2 7 4" xfId="35978" xr:uid="{00000000-0005-0000-0000-0000EA8C0000}"/>
    <cellStyle name="Normal 8 2 8" xfId="35979" xr:uid="{00000000-0005-0000-0000-0000EB8C0000}"/>
    <cellStyle name="Normal 8 2 8 2" xfId="35980" xr:uid="{00000000-0005-0000-0000-0000EC8C0000}"/>
    <cellStyle name="Normal 8 2 8 3" xfId="35981" xr:uid="{00000000-0005-0000-0000-0000ED8C0000}"/>
    <cellStyle name="Normal 8 2 9" xfId="35982" xr:uid="{00000000-0005-0000-0000-0000EE8C0000}"/>
    <cellStyle name="Normal 8 2 9 2" xfId="35983" xr:uid="{00000000-0005-0000-0000-0000EF8C0000}"/>
    <cellStyle name="Normal 8 3" xfId="35984" xr:uid="{00000000-0005-0000-0000-0000F08C0000}"/>
    <cellStyle name="Normal 8 3 10" xfId="35985" xr:uid="{00000000-0005-0000-0000-0000F18C0000}"/>
    <cellStyle name="Normal 8 3 2" xfId="35986" xr:uid="{00000000-0005-0000-0000-0000F28C0000}"/>
    <cellStyle name="Normal 8 3 2 2" xfId="35987" xr:uid="{00000000-0005-0000-0000-0000F38C0000}"/>
    <cellStyle name="Normal 8 3 2 2 2" xfId="35988" xr:uid="{00000000-0005-0000-0000-0000F48C0000}"/>
    <cellStyle name="Normal 8 3 2 2 2 2" xfId="35989" xr:uid="{00000000-0005-0000-0000-0000F58C0000}"/>
    <cellStyle name="Normal 8 3 2 2 2 3" xfId="35990" xr:uid="{00000000-0005-0000-0000-0000F68C0000}"/>
    <cellStyle name="Normal 8 3 2 2 3" xfId="35991" xr:uid="{00000000-0005-0000-0000-0000F78C0000}"/>
    <cellStyle name="Normal 8 3 2 2 3 2" xfId="35992" xr:uid="{00000000-0005-0000-0000-0000F88C0000}"/>
    <cellStyle name="Normal 8 3 2 2 4" xfId="35993" xr:uid="{00000000-0005-0000-0000-0000F98C0000}"/>
    <cellStyle name="Normal 8 3 2 2 4 2" xfId="35994" xr:uid="{00000000-0005-0000-0000-0000FA8C0000}"/>
    <cellStyle name="Normal 8 3 2 2 5" xfId="35995" xr:uid="{00000000-0005-0000-0000-0000FB8C0000}"/>
    <cellStyle name="Normal 8 3 2 3" xfId="35996" xr:uid="{00000000-0005-0000-0000-0000FC8C0000}"/>
    <cellStyle name="Normal 8 3 2 3 2" xfId="35997" xr:uid="{00000000-0005-0000-0000-0000FD8C0000}"/>
    <cellStyle name="Normal 8 3 2 3 2 2" xfId="35998" xr:uid="{00000000-0005-0000-0000-0000FE8C0000}"/>
    <cellStyle name="Normal 8 3 2 3 3" xfId="35999" xr:uid="{00000000-0005-0000-0000-0000FF8C0000}"/>
    <cellStyle name="Normal 8 3 2 3 3 2" xfId="36000" xr:uid="{00000000-0005-0000-0000-0000008D0000}"/>
    <cellStyle name="Normal 8 3 2 3 4" xfId="36001" xr:uid="{00000000-0005-0000-0000-0000018D0000}"/>
    <cellStyle name="Normal 8 3 2 4" xfId="36002" xr:uid="{00000000-0005-0000-0000-0000028D0000}"/>
    <cellStyle name="Normal 8 3 2 4 2" xfId="36003" xr:uid="{00000000-0005-0000-0000-0000038D0000}"/>
    <cellStyle name="Normal 8 3 2 4 3" xfId="36004" xr:uid="{00000000-0005-0000-0000-0000048D0000}"/>
    <cellStyle name="Normal 8 3 2 5" xfId="36005" xr:uid="{00000000-0005-0000-0000-0000058D0000}"/>
    <cellStyle name="Normal 8 3 2 5 2" xfId="36006" xr:uid="{00000000-0005-0000-0000-0000068D0000}"/>
    <cellStyle name="Normal 8 3 2 6" xfId="36007" xr:uid="{00000000-0005-0000-0000-0000078D0000}"/>
    <cellStyle name="Normal 8 3 2 6 2" xfId="36008" xr:uid="{00000000-0005-0000-0000-0000088D0000}"/>
    <cellStyle name="Normal 8 3 2 7" xfId="36009" xr:uid="{00000000-0005-0000-0000-0000098D0000}"/>
    <cellStyle name="Normal 8 3 3" xfId="36010" xr:uid="{00000000-0005-0000-0000-00000A8D0000}"/>
    <cellStyle name="Normal 8 3 3 2" xfId="36011" xr:uid="{00000000-0005-0000-0000-00000B8D0000}"/>
    <cellStyle name="Normal 8 3 3 2 2" xfId="36012" xr:uid="{00000000-0005-0000-0000-00000C8D0000}"/>
    <cellStyle name="Normal 8 3 3 2 2 2" xfId="36013" xr:uid="{00000000-0005-0000-0000-00000D8D0000}"/>
    <cellStyle name="Normal 8 3 3 2 2 3" xfId="36014" xr:uid="{00000000-0005-0000-0000-00000E8D0000}"/>
    <cellStyle name="Normal 8 3 3 2 3" xfId="36015" xr:uid="{00000000-0005-0000-0000-00000F8D0000}"/>
    <cellStyle name="Normal 8 3 3 2 3 2" xfId="36016" xr:uid="{00000000-0005-0000-0000-0000108D0000}"/>
    <cellStyle name="Normal 8 3 3 2 4" xfId="36017" xr:uid="{00000000-0005-0000-0000-0000118D0000}"/>
    <cellStyle name="Normal 8 3 3 2 4 2" xfId="36018" xr:uid="{00000000-0005-0000-0000-0000128D0000}"/>
    <cellStyle name="Normal 8 3 3 2 5" xfId="36019" xr:uid="{00000000-0005-0000-0000-0000138D0000}"/>
    <cellStyle name="Normal 8 3 3 3" xfId="36020" xr:uid="{00000000-0005-0000-0000-0000148D0000}"/>
    <cellStyle name="Normal 8 3 3 3 2" xfId="36021" xr:uid="{00000000-0005-0000-0000-0000158D0000}"/>
    <cellStyle name="Normal 8 3 3 3 2 2" xfId="36022" xr:uid="{00000000-0005-0000-0000-0000168D0000}"/>
    <cellStyle name="Normal 8 3 3 3 3" xfId="36023" xr:uid="{00000000-0005-0000-0000-0000178D0000}"/>
    <cellStyle name="Normal 8 3 3 3 3 2" xfId="36024" xr:uid="{00000000-0005-0000-0000-0000188D0000}"/>
    <cellStyle name="Normal 8 3 3 3 4" xfId="36025" xr:uid="{00000000-0005-0000-0000-0000198D0000}"/>
    <cellStyle name="Normal 8 3 3 4" xfId="36026" xr:uid="{00000000-0005-0000-0000-00001A8D0000}"/>
    <cellStyle name="Normal 8 3 3 4 2" xfId="36027" xr:uid="{00000000-0005-0000-0000-00001B8D0000}"/>
    <cellStyle name="Normal 8 3 3 4 3" xfId="36028" xr:uid="{00000000-0005-0000-0000-00001C8D0000}"/>
    <cellStyle name="Normal 8 3 3 5" xfId="36029" xr:uid="{00000000-0005-0000-0000-00001D8D0000}"/>
    <cellStyle name="Normal 8 3 3 5 2" xfId="36030" xr:uid="{00000000-0005-0000-0000-00001E8D0000}"/>
    <cellStyle name="Normal 8 3 3 6" xfId="36031" xr:uid="{00000000-0005-0000-0000-00001F8D0000}"/>
    <cellStyle name="Normal 8 3 3 6 2" xfId="36032" xr:uid="{00000000-0005-0000-0000-0000208D0000}"/>
    <cellStyle name="Normal 8 3 3 7" xfId="36033" xr:uid="{00000000-0005-0000-0000-0000218D0000}"/>
    <cellStyle name="Normal 8 3 4" xfId="36034" xr:uid="{00000000-0005-0000-0000-0000228D0000}"/>
    <cellStyle name="Normal 8 3 4 2" xfId="36035" xr:uid="{00000000-0005-0000-0000-0000238D0000}"/>
    <cellStyle name="Normal 8 3 4 2 2" xfId="36036" xr:uid="{00000000-0005-0000-0000-0000248D0000}"/>
    <cellStyle name="Normal 8 3 4 2 2 2" xfId="36037" xr:uid="{00000000-0005-0000-0000-0000258D0000}"/>
    <cellStyle name="Normal 8 3 4 2 3" xfId="36038" xr:uid="{00000000-0005-0000-0000-0000268D0000}"/>
    <cellStyle name="Normal 8 3 4 2 3 2" xfId="36039" xr:uid="{00000000-0005-0000-0000-0000278D0000}"/>
    <cellStyle name="Normal 8 3 4 2 4" xfId="36040" xr:uid="{00000000-0005-0000-0000-0000288D0000}"/>
    <cellStyle name="Normal 8 3 4 3" xfId="36041" xr:uid="{00000000-0005-0000-0000-0000298D0000}"/>
    <cellStyle name="Normal 8 3 4 3 2" xfId="36042" xr:uid="{00000000-0005-0000-0000-00002A8D0000}"/>
    <cellStyle name="Normal 8 3 4 3 3" xfId="36043" xr:uid="{00000000-0005-0000-0000-00002B8D0000}"/>
    <cellStyle name="Normal 8 3 4 4" xfId="36044" xr:uid="{00000000-0005-0000-0000-00002C8D0000}"/>
    <cellStyle name="Normal 8 3 4 4 2" xfId="36045" xr:uid="{00000000-0005-0000-0000-00002D8D0000}"/>
    <cellStyle name="Normal 8 3 4 5" xfId="36046" xr:uid="{00000000-0005-0000-0000-00002E8D0000}"/>
    <cellStyle name="Normal 8 3 4 5 2" xfId="36047" xr:uid="{00000000-0005-0000-0000-00002F8D0000}"/>
    <cellStyle name="Normal 8 3 4 6" xfId="36048" xr:uid="{00000000-0005-0000-0000-0000308D0000}"/>
    <cellStyle name="Normal 8 3 5" xfId="36049" xr:uid="{00000000-0005-0000-0000-0000318D0000}"/>
    <cellStyle name="Normal 8 3 5 2" xfId="36050" xr:uid="{00000000-0005-0000-0000-0000328D0000}"/>
    <cellStyle name="Normal 8 3 5 2 2" xfId="36051" xr:uid="{00000000-0005-0000-0000-0000338D0000}"/>
    <cellStyle name="Normal 8 3 5 3" xfId="36052" xr:uid="{00000000-0005-0000-0000-0000348D0000}"/>
    <cellStyle name="Normal 8 3 5 3 2" xfId="36053" xr:uid="{00000000-0005-0000-0000-0000358D0000}"/>
    <cellStyle name="Normal 8 3 5 4" xfId="36054" xr:uid="{00000000-0005-0000-0000-0000368D0000}"/>
    <cellStyle name="Normal 8 3 6" xfId="36055" xr:uid="{00000000-0005-0000-0000-0000378D0000}"/>
    <cellStyle name="Normal 8 3 6 2" xfId="36056" xr:uid="{00000000-0005-0000-0000-0000388D0000}"/>
    <cellStyle name="Normal 8 3 6 2 2" xfId="36057" xr:uid="{00000000-0005-0000-0000-0000398D0000}"/>
    <cellStyle name="Normal 8 3 6 3" xfId="36058" xr:uid="{00000000-0005-0000-0000-00003A8D0000}"/>
    <cellStyle name="Normal 8 3 6 3 2" xfId="36059" xr:uid="{00000000-0005-0000-0000-00003B8D0000}"/>
    <cellStyle name="Normal 8 3 6 4" xfId="36060" xr:uid="{00000000-0005-0000-0000-00003C8D0000}"/>
    <cellStyle name="Normal 8 3 7" xfId="36061" xr:uid="{00000000-0005-0000-0000-00003D8D0000}"/>
    <cellStyle name="Normal 8 3 7 2" xfId="36062" xr:uid="{00000000-0005-0000-0000-00003E8D0000}"/>
    <cellStyle name="Normal 8 3 7 3" xfId="36063" xr:uid="{00000000-0005-0000-0000-00003F8D0000}"/>
    <cellStyle name="Normal 8 3 8" xfId="36064" xr:uid="{00000000-0005-0000-0000-0000408D0000}"/>
    <cellStyle name="Normal 8 3 8 2" xfId="36065" xr:uid="{00000000-0005-0000-0000-0000418D0000}"/>
    <cellStyle name="Normal 8 3 9" xfId="36066" xr:uid="{00000000-0005-0000-0000-0000428D0000}"/>
    <cellStyle name="Normal 8 3 9 2" xfId="36067" xr:uid="{00000000-0005-0000-0000-0000438D0000}"/>
    <cellStyle name="Normal 8 4" xfId="36068" xr:uid="{00000000-0005-0000-0000-0000448D0000}"/>
    <cellStyle name="Normal 8 4 2" xfId="36069" xr:uid="{00000000-0005-0000-0000-0000458D0000}"/>
    <cellStyle name="Normal 8 4 2 2" xfId="36070" xr:uid="{00000000-0005-0000-0000-0000468D0000}"/>
    <cellStyle name="Normal 8 4 2 2 2" xfId="36071" xr:uid="{00000000-0005-0000-0000-0000478D0000}"/>
    <cellStyle name="Normal 8 4 2 2 2 2" xfId="36072" xr:uid="{00000000-0005-0000-0000-0000488D0000}"/>
    <cellStyle name="Normal 8 4 2 2 2 3" xfId="36073" xr:uid="{00000000-0005-0000-0000-0000498D0000}"/>
    <cellStyle name="Normal 8 4 2 2 3" xfId="36074" xr:uid="{00000000-0005-0000-0000-00004A8D0000}"/>
    <cellStyle name="Normal 8 4 2 2 3 2" xfId="36075" xr:uid="{00000000-0005-0000-0000-00004B8D0000}"/>
    <cellStyle name="Normal 8 4 2 2 4" xfId="36076" xr:uid="{00000000-0005-0000-0000-00004C8D0000}"/>
    <cellStyle name="Normal 8 4 2 2 4 2" xfId="36077" xr:uid="{00000000-0005-0000-0000-00004D8D0000}"/>
    <cellStyle name="Normal 8 4 2 2 5" xfId="36078" xr:uid="{00000000-0005-0000-0000-00004E8D0000}"/>
    <cellStyle name="Normal 8 4 2 3" xfId="36079" xr:uid="{00000000-0005-0000-0000-00004F8D0000}"/>
    <cellStyle name="Normal 8 4 2 3 2" xfId="36080" xr:uid="{00000000-0005-0000-0000-0000508D0000}"/>
    <cellStyle name="Normal 8 4 2 3 2 2" xfId="36081" xr:uid="{00000000-0005-0000-0000-0000518D0000}"/>
    <cellStyle name="Normal 8 4 2 3 3" xfId="36082" xr:uid="{00000000-0005-0000-0000-0000528D0000}"/>
    <cellStyle name="Normal 8 4 2 3 3 2" xfId="36083" xr:uid="{00000000-0005-0000-0000-0000538D0000}"/>
    <cellStyle name="Normal 8 4 2 3 4" xfId="36084" xr:uid="{00000000-0005-0000-0000-0000548D0000}"/>
    <cellStyle name="Normal 8 4 2 4" xfId="36085" xr:uid="{00000000-0005-0000-0000-0000558D0000}"/>
    <cellStyle name="Normal 8 4 2 4 2" xfId="36086" xr:uid="{00000000-0005-0000-0000-0000568D0000}"/>
    <cellStyle name="Normal 8 4 2 4 3" xfId="36087" xr:uid="{00000000-0005-0000-0000-0000578D0000}"/>
    <cellStyle name="Normal 8 4 2 5" xfId="36088" xr:uid="{00000000-0005-0000-0000-0000588D0000}"/>
    <cellStyle name="Normal 8 4 2 5 2" xfId="36089" xr:uid="{00000000-0005-0000-0000-0000598D0000}"/>
    <cellStyle name="Normal 8 4 2 6" xfId="36090" xr:uid="{00000000-0005-0000-0000-00005A8D0000}"/>
    <cellStyle name="Normal 8 4 2 6 2" xfId="36091" xr:uid="{00000000-0005-0000-0000-00005B8D0000}"/>
    <cellStyle name="Normal 8 4 2 7" xfId="36092" xr:uid="{00000000-0005-0000-0000-00005C8D0000}"/>
    <cellStyle name="Normal 8 4 3" xfId="36093" xr:uid="{00000000-0005-0000-0000-00005D8D0000}"/>
    <cellStyle name="Normal 8 4 3 2" xfId="36094" xr:uid="{00000000-0005-0000-0000-00005E8D0000}"/>
    <cellStyle name="Normal 8 4 3 2 2" xfId="36095" xr:uid="{00000000-0005-0000-0000-00005F8D0000}"/>
    <cellStyle name="Normal 8 4 3 2 3" xfId="36096" xr:uid="{00000000-0005-0000-0000-0000608D0000}"/>
    <cellStyle name="Normal 8 4 3 3" xfId="36097" xr:uid="{00000000-0005-0000-0000-0000618D0000}"/>
    <cellStyle name="Normal 8 4 3 3 2" xfId="36098" xr:uid="{00000000-0005-0000-0000-0000628D0000}"/>
    <cellStyle name="Normal 8 4 3 4" xfId="36099" xr:uid="{00000000-0005-0000-0000-0000638D0000}"/>
    <cellStyle name="Normal 8 4 3 4 2" xfId="36100" xr:uid="{00000000-0005-0000-0000-0000648D0000}"/>
    <cellStyle name="Normal 8 4 3 5" xfId="36101" xr:uid="{00000000-0005-0000-0000-0000658D0000}"/>
    <cellStyle name="Normal 8 4 4" xfId="36102" xr:uid="{00000000-0005-0000-0000-0000668D0000}"/>
    <cellStyle name="Normal 8 4 4 2" xfId="36103" xr:uid="{00000000-0005-0000-0000-0000678D0000}"/>
    <cellStyle name="Normal 8 4 4 2 2" xfId="36104" xr:uid="{00000000-0005-0000-0000-0000688D0000}"/>
    <cellStyle name="Normal 8 4 4 3" xfId="36105" xr:uid="{00000000-0005-0000-0000-0000698D0000}"/>
    <cellStyle name="Normal 8 4 4 3 2" xfId="36106" xr:uid="{00000000-0005-0000-0000-00006A8D0000}"/>
    <cellStyle name="Normal 8 4 4 4" xfId="36107" xr:uid="{00000000-0005-0000-0000-00006B8D0000}"/>
    <cellStyle name="Normal 8 4 5" xfId="36108" xr:uid="{00000000-0005-0000-0000-00006C8D0000}"/>
    <cellStyle name="Normal 8 4 5 2" xfId="36109" xr:uid="{00000000-0005-0000-0000-00006D8D0000}"/>
    <cellStyle name="Normal 8 4 5 3" xfId="36110" xr:uid="{00000000-0005-0000-0000-00006E8D0000}"/>
    <cellStyle name="Normal 8 4 6" xfId="36111" xr:uid="{00000000-0005-0000-0000-00006F8D0000}"/>
    <cellStyle name="Normal 8 4 6 2" xfId="36112" xr:uid="{00000000-0005-0000-0000-0000708D0000}"/>
    <cellStyle name="Normal 8 4 7" xfId="36113" xr:uid="{00000000-0005-0000-0000-0000718D0000}"/>
    <cellStyle name="Normal 8 4 7 2" xfId="36114" xr:uid="{00000000-0005-0000-0000-0000728D0000}"/>
    <cellStyle name="Normal 8 4 8" xfId="36115" xr:uid="{00000000-0005-0000-0000-0000738D0000}"/>
    <cellStyle name="Normal 8 5" xfId="36116" xr:uid="{00000000-0005-0000-0000-0000748D0000}"/>
    <cellStyle name="Normal 8 5 2" xfId="36117" xr:uid="{00000000-0005-0000-0000-0000758D0000}"/>
    <cellStyle name="Normal 8 5 2 2" xfId="36118" xr:uid="{00000000-0005-0000-0000-0000768D0000}"/>
    <cellStyle name="Normal 8 5 2 2 2" xfId="36119" xr:uid="{00000000-0005-0000-0000-0000778D0000}"/>
    <cellStyle name="Normal 8 5 2 2 3" xfId="36120" xr:uid="{00000000-0005-0000-0000-0000788D0000}"/>
    <cellStyle name="Normal 8 5 2 3" xfId="36121" xr:uid="{00000000-0005-0000-0000-0000798D0000}"/>
    <cellStyle name="Normal 8 5 2 3 2" xfId="36122" xr:uid="{00000000-0005-0000-0000-00007A8D0000}"/>
    <cellStyle name="Normal 8 5 2 4" xfId="36123" xr:uid="{00000000-0005-0000-0000-00007B8D0000}"/>
    <cellStyle name="Normal 8 5 2 4 2" xfId="36124" xr:uid="{00000000-0005-0000-0000-00007C8D0000}"/>
    <cellStyle name="Normal 8 5 2 5" xfId="36125" xr:uid="{00000000-0005-0000-0000-00007D8D0000}"/>
    <cellStyle name="Normal 8 5 3" xfId="36126" xr:uid="{00000000-0005-0000-0000-00007E8D0000}"/>
    <cellStyle name="Normal 8 5 3 2" xfId="36127" xr:uid="{00000000-0005-0000-0000-00007F8D0000}"/>
    <cellStyle name="Normal 8 5 3 2 2" xfId="36128" xr:uid="{00000000-0005-0000-0000-0000808D0000}"/>
    <cellStyle name="Normal 8 5 3 3" xfId="36129" xr:uid="{00000000-0005-0000-0000-0000818D0000}"/>
    <cellStyle name="Normal 8 5 3 3 2" xfId="36130" xr:uid="{00000000-0005-0000-0000-0000828D0000}"/>
    <cellStyle name="Normal 8 5 3 4" xfId="36131" xr:uid="{00000000-0005-0000-0000-0000838D0000}"/>
    <cellStyle name="Normal 8 5 4" xfId="36132" xr:uid="{00000000-0005-0000-0000-0000848D0000}"/>
    <cellStyle name="Normal 8 5 4 2" xfId="36133" xr:uid="{00000000-0005-0000-0000-0000858D0000}"/>
    <cellStyle name="Normal 8 5 4 3" xfId="36134" xr:uid="{00000000-0005-0000-0000-0000868D0000}"/>
    <cellStyle name="Normal 8 5 5" xfId="36135" xr:uid="{00000000-0005-0000-0000-0000878D0000}"/>
    <cellStyle name="Normal 8 5 5 2" xfId="36136" xr:uid="{00000000-0005-0000-0000-0000888D0000}"/>
    <cellStyle name="Normal 8 5 6" xfId="36137" xr:uid="{00000000-0005-0000-0000-0000898D0000}"/>
    <cellStyle name="Normal 8 5 6 2" xfId="36138" xr:uid="{00000000-0005-0000-0000-00008A8D0000}"/>
    <cellStyle name="Normal 8 5 7" xfId="36139" xr:uid="{00000000-0005-0000-0000-00008B8D0000}"/>
    <cellStyle name="Normal 8 6" xfId="36140" xr:uid="{00000000-0005-0000-0000-00008C8D0000}"/>
    <cellStyle name="Normal 8 6 2" xfId="36141" xr:uid="{00000000-0005-0000-0000-00008D8D0000}"/>
    <cellStyle name="Normal 8 6 2 2" xfId="36142" xr:uid="{00000000-0005-0000-0000-00008E8D0000}"/>
    <cellStyle name="Normal 8 6 2 2 2" xfId="36143" xr:uid="{00000000-0005-0000-0000-00008F8D0000}"/>
    <cellStyle name="Normal 8 6 2 2 3" xfId="36144" xr:uid="{00000000-0005-0000-0000-0000908D0000}"/>
    <cellStyle name="Normal 8 6 2 3" xfId="36145" xr:uid="{00000000-0005-0000-0000-0000918D0000}"/>
    <cellStyle name="Normal 8 6 2 3 2" xfId="36146" xr:uid="{00000000-0005-0000-0000-0000928D0000}"/>
    <cellStyle name="Normal 8 6 2 4" xfId="36147" xr:uid="{00000000-0005-0000-0000-0000938D0000}"/>
    <cellStyle name="Normal 8 6 2 4 2" xfId="36148" xr:uid="{00000000-0005-0000-0000-0000948D0000}"/>
    <cellStyle name="Normal 8 6 2 5" xfId="36149" xr:uid="{00000000-0005-0000-0000-0000958D0000}"/>
    <cellStyle name="Normal 8 6 3" xfId="36150" xr:uid="{00000000-0005-0000-0000-0000968D0000}"/>
    <cellStyle name="Normal 8 6 3 2" xfId="36151" xr:uid="{00000000-0005-0000-0000-0000978D0000}"/>
    <cellStyle name="Normal 8 6 3 2 2" xfId="36152" xr:uid="{00000000-0005-0000-0000-0000988D0000}"/>
    <cellStyle name="Normal 8 6 3 3" xfId="36153" xr:uid="{00000000-0005-0000-0000-0000998D0000}"/>
    <cellStyle name="Normal 8 6 3 3 2" xfId="36154" xr:uid="{00000000-0005-0000-0000-00009A8D0000}"/>
    <cellStyle name="Normal 8 6 3 4" xfId="36155" xr:uid="{00000000-0005-0000-0000-00009B8D0000}"/>
    <cellStyle name="Normal 8 6 4" xfId="36156" xr:uid="{00000000-0005-0000-0000-00009C8D0000}"/>
    <cellStyle name="Normal 8 6 4 2" xfId="36157" xr:uid="{00000000-0005-0000-0000-00009D8D0000}"/>
    <cellStyle name="Normal 8 6 4 3" xfId="36158" xr:uid="{00000000-0005-0000-0000-00009E8D0000}"/>
    <cellStyle name="Normal 8 6 5" xfId="36159" xr:uid="{00000000-0005-0000-0000-00009F8D0000}"/>
    <cellStyle name="Normal 8 6 5 2" xfId="36160" xr:uid="{00000000-0005-0000-0000-0000A08D0000}"/>
    <cellStyle name="Normal 8 6 6" xfId="36161" xr:uid="{00000000-0005-0000-0000-0000A18D0000}"/>
    <cellStyle name="Normal 8 6 6 2" xfId="36162" xr:uid="{00000000-0005-0000-0000-0000A28D0000}"/>
    <cellStyle name="Normal 8 6 7" xfId="36163" xr:uid="{00000000-0005-0000-0000-0000A38D0000}"/>
    <cellStyle name="Normal 8 7" xfId="36164" xr:uid="{00000000-0005-0000-0000-0000A48D0000}"/>
    <cellStyle name="Normal 8 7 2" xfId="36165" xr:uid="{00000000-0005-0000-0000-0000A58D0000}"/>
    <cellStyle name="Normal 8 7 2 2" xfId="36166" xr:uid="{00000000-0005-0000-0000-0000A68D0000}"/>
    <cellStyle name="Normal 8 7 2 2 2" xfId="36167" xr:uid="{00000000-0005-0000-0000-0000A78D0000}"/>
    <cellStyle name="Normal 8 7 2 3" xfId="36168" xr:uid="{00000000-0005-0000-0000-0000A88D0000}"/>
    <cellStyle name="Normal 8 7 2 3 2" xfId="36169" xr:uid="{00000000-0005-0000-0000-0000A98D0000}"/>
    <cellStyle name="Normal 8 7 2 4" xfId="36170" xr:uid="{00000000-0005-0000-0000-0000AA8D0000}"/>
    <cellStyle name="Normal 8 7 3" xfId="36171" xr:uid="{00000000-0005-0000-0000-0000AB8D0000}"/>
    <cellStyle name="Normal 8 7 3 2" xfId="36172" xr:uid="{00000000-0005-0000-0000-0000AC8D0000}"/>
    <cellStyle name="Normal 8 7 3 3" xfId="36173" xr:uid="{00000000-0005-0000-0000-0000AD8D0000}"/>
    <cellStyle name="Normal 8 7 4" xfId="36174" xr:uid="{00000000-0005-0000-0000-0000AE8D0000}"/>
    <cellStyle name="Normal 8 7 4 2" xfId="36175" xr:uid="{00000000-0005-0000-0000-0000AF8D0000}"/>
    <cellStyle name="Normal 8 7 5" xfId="36176" xr:uid="{00000000-0005-0000-0000-0000B08D0000}"/>
    <cellStyle name="Normal 8 7 5 2" xfId="36177" xr:uid="{00000000-0005-0000-0000-0000B18D0000}"/>
    <cellStyle name="Normal 8 7 6" xfId="36178" xr:uid="{00000000-0005-0000-0000-0000B28D0000}"/>
    <cellStyle name="Normal 8 8" xfId="36179" xr:uid="{00000000-0005-0000-0000-0000B38D0000}"/>
    <cellStyle name="Normal 8 8 2" xfId="36180" xr:uid="{00000000-0005-0000-0000-0000B48D0000}"/>
    <cellStyle name="Normal 8 8 2 2" xfId="36181" xr:uid="{00000000-0005-0000-0000-0000B58D0000}"/>
    <cellStyle name="Normal 8 8 3" xfId="36182" xr:uid="{00000000-0005-0000-0000-0000B68D0000}"/>
    <cellStyle name="Normal 8 8 3 2" xfId="36183" xr:uid="{00000000-0005-0000-0000-0000B78D0000}"/>
    <cellStyle name="Normal 8 8 4" xfId="36184" xr:uid="{00000000-0005-0000-0000-0000B88D0000}"/>
    <cellStyle name="Normal 8 9" xfId="36185" xr:uid="{00000000-0005-0000-0000-0000B98D0000}"/>
    <cellStyle name="Normal 8 9 2" xfId="36186" xr:uid="{00000000-0005-0000-0000-0000BA8D0000}"/>
    <cellStyle name="Normal 8 9 2 2" xfId="36187" xr:uid="{00000000-0005-0000-0000-0000BB8D0000}"/>
    <cellStyle name="Normal 8 9 3" xfId="36188" xr:uid="{00000000-0005-0000-0000-0000BC8D0000}"/>
    <cellStyle name="Normal 8 9 3 2" xfId="36189" xr:uid="{00000000-0005-0000-0000-0000BD8D0000}"/>
    <cellStyle name="Normal 8 9 4" xfId="36190" xr:uid="{00000000-0005-0000-0000-0000BE8D0000}"/>
    <cellStyle name="Normal 80" xfId="36191" xr:uid="{00000000-0005-0000-0000-0000BF8D0000}"/>
    <cellStyle name="Normal 80 2" xfId="36192" xr:uid="{00000000-0005-0000-0000-0000C08D0000}"/>
    <cellStyle name="Normal 80 3" xfId="36193" xr:uid="{00000000-0005-0000-0000-0000C18D0000}"/>
    <cellStyle name="Normal 81" xfId="36194" xr:uid="{00000000-0005-0000-0000-0000C28D0000}"/>
    <cellStyle name="Normal 81 2" xfId="36195" xr:uid="{00000000-0005-0000-0000-0000C38D0000}"/>
    <cellStyle name="Normal 81 3" xfId="36196" xr:uid="{00000000-0005-0000-0000-0000C48D0000}"/>
    <cellStyle name="Normal 82" xfId="36197" xr:uid="{00000000-0005-0000-0000-0000C58D0000}"/>
    <cellStyle name="Normal 82 2" xfId="36198" xr:uid="{00000000-0005-0000-0000-0000C68D0000}"/>
    <cellStyle name="Normal 82 3" xfId="36199" xr:uid="{00000000-0005-0000-0000-0000C78D0000}"/>
    <cellStyle name="Normal 83" xfId="36200" xr:uid="{00000000-0005-0000-0000-0000C88D0000}"/>
    <cellStyle name="Normal 83 2" xfId="36201" xr:uid="{00000000-0005-0000-0000-0000C98D0000}"/>
    <cellStyle name="Normal 83 3" xfId="36202" xr:uid="{00000000-0005-0000-0000-0000CA8D0000}"/>
    <cellStyle name="Normal 84" xfId="36203" xr:uid="{00000000-0005-0000-0000-0000CB8D0000}"/>
    <cellStyle name="Normal 84 2" xfId="36204" xr:uid="{00000000-0005-0000-0000-0000CC8D0000}"/>
    <cellStyle name="Normal 85" xfId="36205" xr:uid="{00000000-0005-0000-0000-0000CD8D0000}"/>
    <cellStyle name="Normal 85 2" xfId="36206" xr:uid="{00000000-0005-0000-0000-0000CE8D0000}"/>
    <cellStyle name="Normal 86" xfId="36207" xr:uid="{00000000-0005-0000-0000-0000CF8D0000}"/>
    <cellStyle name="Normal 86 2" xfId="36208" xr:uid="{00000000-0005-0000-0000-0000D08D0000}"/>
    <cellStyle name="Normal 87" xfId="36209" xr:uid="{00000000-0005-0000-0000-0000D18D0000}"/>
    <cellStyle name="Normal 87 2" xfId="36210" xr:uid="{00000000-0005-0000-0000-0000D28D0000}"/>
    <cellStyle name="Normal 88" xfId="36211" xr:uid="{00000000-0005-0000-0000-0000D38D0000}"/>
    <cellStyle name="Normal 88 2" xfId="36212" xr:uid="{00000000-0005-0000-0000-0000D48D0000}"/>
    <cellStyle name="Normal 89" xfId="36213" xr:uid="{00000000-0005-0000-0000-0000D58D0000}"/>
    <cellStyle name="Normal 89 2" xfId="36214" xr:uid="{00000000-0005-0000-0000-0000D68D0000}"/>
    <cellStyle name="Normal 9" xfId="36215" xr:uid="{00000000-0005-0000-0000-0000D78D0000}"/>
    <cellStyle name="Normal 9 10" xfId="36216" xr:uid="{00000000-0005-0000-0000-0000D88D0000}"/>
    <cellStyle name="Normal 9 10 2" xfId="36217" xr:uid="{00000000-0005-0000-0000-0000D98D0000}"/>
    <cellStyle name="Normal 9 10 2 2" xfId="36218" xr:uid="{00000000-0005-0000-0000-0000DA8D0000}"/>
    <cellStyle name="Normal 9 10 2 3" xfId="36219" xr:uid="{00000000-0005-0000-0000-0000DB8D0000}"/>
    <cellStyle name="Normal 9 10 3" xfId="36220" xr:uid="{00000000-0005-0000-0000-0000DC8D0000}"/>
    <cellStyle name="Normal 9 10 3 2" xfId="36221" xr:uid="{00000000-0005-0000-0000-0000DD8D0000}"/>
    <cellStyle name="Normal 9 10 4" xfId="36222" xr:uid="{00000000-0005-0000-0000-0000DE8D0000}"/>
    <cellStyle name="Normal 9 10 4 2" xfId="36223" xr:uid="{00000000-0005-0000-0000-0000DF8D0000}"/>
    <cellStyle name="Normal 9 10 5" xfId="36224" xr:uid="{00000000-0005-0000-0000-0000E08D0000}"/>
    <cellStyle name="Normal 9 10 6" xfId="36225" xr:uid="{00000000-0005-0000-0000-0000E18D0000}"/>
    <cellStyle name="Normal 9 10 7" xfId="36226" xr:uid="{00000000-0005-0000-0000-0000E28D0000}"/>
    <cellStyle name="Normal 9 11" xfId="36227" xr:uid="{00000000-0005-0000-0000-0000E38D0000}"/>
    <cellStyle name="Normal 9 11 2" xfId="36228" xr:uid="{00000000-0005-0000-0000-0000E48D0000}"/>
    <cellStyle name="Normal 9 11 2 2" xfId="36229" xr:uid="{00000000-0005-0000-0000-0000E58D0000}"/>
    <cellStyle name="Normal 9 11 3" xfId="36230" xr:uid="{00000000-0005-0000-0000-0000E68D0000}"/>
    <cellStyle name="Normal 9 11 3 2" xfId="36231" xr:uid="{00000000-0005-0000-0000-0000E78D0000}"/>
    <cellStyle name="Normal 9 11 4" xfId="36232" xr:uid="{00000000-0005-0000-0000-0000E88D0000}"/>
    <cellStyle name="Normal 9 11 5" xfId="36233" xr:uid="{00000000-0005-0000-0000-0000E98D0000}"/>
    <cellStyle name="Normal 9 11 6" xfId="36234" xr:uid="{00000000-0005-0000-0000-0000EA8D0000}"/>
    <cellStyle name="Normal 9 12" xfId="36235" xr:uid="{00000000-0005-0000-0000-0000EB8D0000}"/>
    <cellStyle name="Normal 9 12 2" xfId="36236" xr:uid="{00000000-0005-0000-0000-0000EC8D0000}"/>
    <cellStyle name="Normal 9 13" xfId="36237" xr:uid="{00000000-0005-0000-0000-0000ED8D0000}"/>
    <cellStyle name="Normal 9 13 2" xfId="36238" xr:uid="{00000000-0005-0000-0000-0000EE8D0000}"/>
    <cellStyle name="Normal 9 14" xfId="36239" xr:uid="{00000000-0005-0000-0000-0000EF8D0000}"/>
    <cellStyle name="Normal 9 14 2" xfId="36240" xr:uid="{00000000-0005-0000-0000-0000F08D0000}"/>
    <cellStyle name="Normal 9 15" xfId="36241" xr:uid="{00000000-0005-0000-0000-0000F18D0000}"/>
    <cellStyle name="Normal 9 16" xfId="36242" xr:uid="{00000000-0005-0000-0000-0000F28D0000}"/>
    <cellStyle name="Normal 9 17" xfId="36243" xr:uid="{00000000-0005-0000-0000-0000F38D0000}"/>
    <cellStyle name="Normal 9 18" xfId="36244" xr:uid="{00000000-0005-0000-0000-0000F48D0000}"/>
    <cellStyle name="Normal 9 2" xfId="36245" xr:uid="{00000000-0005-0000-0000-0000F58D0000}"/>
    <cellStyle name="Normal 9 2 10" xfId="36246" xr:uid="{00000000-0005-0000-0000-0000F68D0000}"/>
    <cellStyle name="Normal 9 2 10 2" xfId="36247" xr:uid="{00000000-0005-0000-0000-0000F78D0000}"/>
    <cellStyle name="Normal 9 2 11" xfId="36248" xr:uid="{00000000-0005-0000-0000-0000F88D0000}"/>
    <cellStyle name="Normal 9 2 11 2" xfId="36249" xr:uid="{00000000-0005-0000-0000-0000F98D0000}"/>
    <cellStyle name="Normal 9 2 12" xfId="36250" xr:uid="{00000000-0005-0000-0000-0000FA8D0000}"/>
    <cellStyle name="Normal 9 2 13" xfId="36251" xr:uid="{00000000-0005-0000-0000-0000FB8D0000}"/>
    <cellStyle name="Normal 9 2 14" xfId="36252" xr:uid="{00000000-0005-0000-0000-0000FC8D0000}"/>
    <cellStyle name="Normal 9 2 15" xfId="36253" xr:uid="{00000000-0005-0000-0000-0000FD8D0000}"/>
    <cellStyle name="Normal 9 2 2" xfId="36254" xr:uid="{00000000-0005-0000-0000-0000FE8D0000}"/>
    <cellStyle name="Normal 9 2 2 10" xfId="36255" xr:uid="{00000000-0005-0000-0000-0000FF8D0000}"/>
    <cellStyle name="Normal 9 2 2 11" xfId="36256" xr:uid="{00000000-0005-0000-0000-0000008E0000}"/>
    <cellStyle name="Normal 9 2 2 12" xfId="36257" xr:uid="{00000000-0005-0000-0000-0000018E0000}"/>
    <cellStyle name="Normal 9 2 2 2" xfId="36258" xr:uid="{00000000-0005-0000-0000-0000028E0000}"/>
    <cellStyle name="Normal 9 2 2 2 2" xfId="36259" xr:uid="{00000000-0005-0000-0000-0000038E0000}"/>
    <cellStyle name="Normal 9 2 2 2 2 2" xfId="36260" xr:uid="{00000000-0005-0000-0000-0000048E0000}"/>
    <cellStyle name="Normal 9 2 2 2 2 2 2" xfId="36261" xr:uid="{00000000-0005-0000-0000-0000058E0000}"/>
    <cellStyle name="Normal 9 2 2 2 2 3" xfId="36262" xr:uid="{00000000-0005-0000-0000-0000068E0000}"/>
    <cellStyle name="Normal 9 2 2 2 2 4" xfId="36263" xr:uid="{00000000-0005-0000-0000-0000078E0000}"/>
    <cellStyle name="Normal 9 2 2 2 3" xfId="36264" xr:uid="{00000000-0005-0000-0000-0000088E0000}"/>
    <cellStyle name="Normal 9 2 2 2 3 2" xfId="36265" xr:uid="{00000000-0005-0000-0000-0000098E0000}"/>
    <cellStyle name="Normal 9 2 2 2 3 2 2" xfId="36266" xr:uid="{00000000-0005-0000-0000-00000A8E0000}"/>
    <cellStyle name="Normal 9 2 2 2 3 3" xfId="36267" xr:uid="{00000000-0005-0000-0000-00000B8E0000}"/>
    <cellStyle name="Normal 9 2 2 2 4" xfId="36268" xr:uid="{00000000-0005-0000-0000-00000C8E0000}"/>
    <cellStyle name="Normal 9 2 2 2 4 2" xfId="36269" xr:uid="{00000000-0005-0000-0000-00000D8E0000}"/>
    <cellStyle name="Normal 9 2 2 2 4 2 2" xfId="36270" xr:uid="{00000000-0005-0000-0000-00000E8E0000}"/>
    <cellStyle name="Normal 9 2 2 2 4 3" xfId="36271" xr:uid="{00000000-0005-0000-0000-00000F8E0000}"/>
    <cellStyle name="Normal 9 2 2 2 5" xfId="36272" xr:uid="{00000000-0005-0000-0000-0000108E0000}"/>
    <cellStyle name="Normal 9 2 2 2 5 2" xfId="36273" xr:uid="{00000000-0005-0000-0000-0000118E0000}"/>
    <cellStyle name="Normal 9 2 2 2 6" xfId="36274" xr:uid="{00000000-0005-0000-0000-0000128E0000}"/>
    <cellStyle name="Normal 9 2 2 2 7" xfId="36275" xr:uid="{00000000-0005-0000-0000-0000138E0000}"/>
    <cellStyle name="Normal 9 2 2 3" xfId="36276" xr:uid="{00000000-0005-0000-0000-0000148E0000}"/>
    <cellStyle name="Normal 9 2 2 3 2" xfId="36277" xr:uid="{00000000-0005-0000-0000-0000158E0000}"/>
    <cellStyle name="Normal 9 2 2 3 2 2" xfId="36278" xr:uid="{00000000-0005-0000-0000-0000168E0000}"/>
    <cellStyle name="Normal 9 2 2 3 2 2 2" xfId="36279" xr:uid="{00000000-0005-0000-0000-0000178E0000}"/>
    <cellStyle name="Normal 9 2 2 3 2 3" xfId="36280" xr:uid="{00000000-0005-0000-0000-0000188E0000}"/>
    <cellStyle name="Normal 9 2 2 3 3" xfId="36281" xr:uid="{00000000-0005-0000-0000-0000198E0000}"/>
    <cellStyle name="Normal 9 2 2 3 3 2" xfId="36282" xr:uid="{00000000-0005-0000-0000-00001A8E0000}"/>
    <cellStyle name="Normal 9 2 2 3 3 2 2" xfId="36283" xr:uid="{00000000-0005-0000-0000-00001B8E0000}"/>
    <cellStyle name="Normal 9 2 2 3 3 3" xfId="36284" xr:uid="{00000000-0005-0000-0000-00001C8E0000}"/>
    <cellStyle name="Normal 9 2 2 3 4" xfId="36285" xr:uid="{00000000-0005-0000-0000-00001D8E0000}"/>
    <cellStyle name="Normal 9 2 2 3 4 2" xfId="36286" xr:uid="{00000000-0005-0000-0000-00001E8E0000}"/>
    <cellStyle name="Normal 9 2 2 3 4 3" xfId="36287" xr:uid="{00000000-0005-0000-0000-00001F8E0000}"/>
    <cellStyle name="Normal 9 2 2 3 5" xfId="36288" xr:uid="{00000000-0005-0000-0000-0000208E0000}"/>
    <cellStyle name="Normal 9 2 2 3 6" xfId="36289" xr:uid="{00000000-0005-0000-0000-0000218E0000}"/>
    <cellStyle name="Normal 9 2 2 3 7" xfId="36290" xr:uid="{00000000-0005-0000-0000-0000228E0000}"/>
    <cellStyle name="Normal 9 2 2 4" xfId="36291" xr:uid="{00000000-0005-0000-0000-0000238E0000}"/>
    <cellStyle name="Normal 9 2 2 4 2" xfId="36292" xr:uid="{00000000-0005-0000-0000-0000248E0000}"/>
    <cellStyle name="Normal 9 2 2 4 2 2" xfId="36293" xr:uid="{00000000-0005-0000-0000-0000258E0000}"/>
    <cellStyle name="Normal 9 2 2 4 2 3" xfId="36294" xr:uid="{00000000-0005-0000-0000-0000268E0000}"/>
    <cellStyle name="Normal 9 2 2 4 3" xfId="36295" xr:uid="{00000000-0005-0000-0000-0000278E0000}"/>
    <cellStyle name="Normal 9 2 2 4 3 2" xfId="36296" xr:uid="{00000000-0005-0000-0000-0000288E0000}"/>
    <cellStyle name="Normal 9 2 2 4 3 3" xfId="36297" xr:uid="{00000000-0005-0000-0000-0000298E0000}"/>
    <cellStyle name="Normal 9 2 2 4 4" xfId="36298" xr:uid="{00000000-0005-0000-0000-00002A8E0000}"/>
    <cellStyle name="Normal 9 2 2 4 4 2" xfId="36299" xr:uid="{00000000-0005-0000-0000-00002B8E0000}"/>
    <cellStyle name="Normal 9 2 2 4 5" xfId="36300" xr:uid="{00000000-0005-0000-0000-00002C8E0000}"/>
    <cellStyle name="Normal 9 2 2 4 6" xfId="36301" xr:uid="{00000000-0005-0000-0000-00002D8E0000}"/>
    <cellStyle name="Normal 9 2 2 4 7" xfId="36302" xr:uid="{00000000-0005-0000-0000-00002E8E0000}"/>
    <cellStyle name="Normal 9 2 2 5" xfId="36303" xr:uid="{00000000-0005-0000-0000-00002F8E0000}"/>
    <cellStyle name="Normal 9 2 2 5 2" xfId="36304" xr:uid="{00000000-0005-0000-0000-0000308E0000}"/>
    <cellStyle name="Normal 9 2 2 5 2 2" xfId="36305" xr:uid="{00000000-0005-0000-0000-0000318E0000}"/>
    <cellStyle name="Normal 9 2 2 5 2 3" xfId="36306" xr:uid="{00000000-0005-0000-0000-0000328E0000}"/>
    <cellStyle name="Normal 9 2 2 5 3" xfId="36307" xr:uid="{00000000-0005-0000-0000-0000338E0000}"/>
    <cellStyle name="Normal 9 2 2 5 3 2" xfId="36308" xr:uid="{00000000-0005-0000-0000-0000348E0000}"/>
    <cellStyle name="Normal 9 2 2 5 4" xfId="36309" xr:uid="{00000000-0005-0000-0000-0000358E0000}"/>
    <cellStyle name="Normal 9 2 2 5 4 2" xfId="36310" xr:uid="{00000000-0005-0000-0000-0000368E0000}"/>
    <cellStyle name="Normal 9 2 2 5 5" xfId="36311" xr:uid="{00000000-0005-0000-0000-0000378E0000}"/>
    <cellStyle name="Normal 9 2 2 5 6" xfId="36312" xr:uid="{00000000-0005-0000-0000-0000388E0000}"/>
    <cellStyle name="Normal 9 2 2 5 7" xfId="36313" xr:uid="{00000000-0005-0000-0000-0000398E0000}"/>
    <cellStyle name="Normal 9 2 2 6" xfId="36314" xr:uid="{00000000-0005-0000-0000-00003A8E0000}"/>
    <cellStyle name="Normal 9 2 2 6 2" xfId="36315" xr:uid="{00000000-0005-0000-0000-00003B8E0000}"/>
    <cellStyle name="Normal 9 2 2 6 2 2" xfId="36316" xr:uid="{00000000-0005-0000-0000-00003C8E0000}"/>
    <cellStyle name="Normal 9 2 2 6 2 3" xfId="36317" xr:uid="{00000000-0005-0000-0000-00003D8E0000}"/>
    <cellStyle name="Normal 9 2 2 6 3" xfId="36318" xr:uid="{00000000-0005-0000-0000-00003E8E0000}"/>
    <cellStyle name="Normal 9 2 2 6 3 2" xfId="36319" xr:uid="{00000000-0005-0000-0000-00003F8E0000}"/>
    <cellStyle name="Normal 9 2 2 6 4" xfId="36320" xr:uid="{00000000-0005-0000-0000-0000408E0000}"/>
    <cellStyle name="Normal 9 2 2 6 5" xfId="36321" xr:uid="{00000000-0005-0000-0000-0000418E0000}"/>
    <cellStyle name="Normal 9 2 2 6 6" xfId="36322" xr:uid="{00000000-0005-0000-0000-0000428E0000}"/>
    <cellStyle name="Normal 9 2 2 7" xfId="36323" xr:uid="{00000000-0005-0000-0000-0000438E0000}"/>
    <cellStyle name="Normal 9 2 2 7 2" xfId="36324" xr:uid="{00000000-0005-0000-0000-0000448E0000}"/>
    <cellStyle name="Normal 9 2 2 7 3" xfId="36325" xr:uid="{00000000-0005-0000-0000-0000458E0000}"/>
    <cellStyle name="Normal 9 2 2 8" xfId="36326" xr:uid="{00000000-0005-0000-0000-0000468E0000}"/>
    <cellStyle name="Normal 9 2 2 8 2" xfId="36327" xr:uid="{00000000-0005-0000-0000-0000478E0000}"/>
    <cellStyle name="Normal 9 2 2 9" xfId="36328" xr:uid="{00000000-0005-0000-0000-0000488E0000}"/>
    <cellStyle name="Normal 9 2 2 9 2" xfId="36329" xr:uid="{00000000-0005-0000-0000-0000498E0000}"/>
    <cellStyle name="Normal 9 2 3" xfId="36330" xr:uid="{00000000-0005-0000-0000-00004A8E0000}"/>
    <cellStyle name="Normal 9 2 3 10" xfId="36331" xr:uid="{00000000-0005-0000-0000-00004B8E0000}"/>
    <cellStyle name="Normal 9 2 3 11" xfId="36332" xr:uid="{00000000-0005-0000-0000-00004C8E0000}"/>
    <cellStyle name="Normal 9 2 3 2" xfId="36333" xr:uid="{00000000-0005-0000-0000-00004D8E0000}"/>
    <cellStyle name="Normal 9 2 3 2 2" xfId="36334" xr:uid="{00000000-0005-0000-0000-00004E8E0000}"/>
    <cellStyle name="Normal 9 2 3 2 2 2" xfId="36335" xr:uid="{00000000-0005-0000-0000-00004F8E0000}"/>
    <cellStyle name="Normal 9 2 3 2 2 3" xfId="36336" xr:uid="{00000000-0005-0000-0000-0000508E0000}"/>
    <cellStyle name="Normal 9 2 3 2 3" xfId="36337" xr:uid="{00000000-0005-0000-0000-0000518E0000}"/>
    <cellStyle name="Normal 9 2 3 2 3 2" xfId="36338" xr:uid="{00000000-0005-0000-0000-0000528E0000}"/>
    <cellStyle name="Normal 9 2 3 2 3 3" xfId="36339" xr:uid="{00000000-0005-0000-0000-0000538E0000}"/>
    <cellStyle name="Normal 9 2 3 2 4" xfId="36340" xr:uid="{00000000-0005-0000-0000-0000548E0000}"/>
    <cellStyle name="Normal 9 2 3 2 4 2" xfId="36341" xr:uid="{00000000-0005-0000-0000-0000558E0000}"/>
    <cellStyle name="Normal 9 2 3 2 5" xfId="36342" xr:uid="{00000000-0005-0000-0000-0000568E0000}"/>
    <cellStyle name="Normal 9 2 3 2 6" xfId="36343" xr:uid="{00000000-0005-0000-0000-0000578E0000}"/>
    <cellStyle name="Normal 9 2 3 2 7" xfId="36344" xr:uid="{00000000-0005-0000-0000-0000588E0000}"/>
    <cellStyle name="Normal 9 2 3 3" xfId="36345" xr:uid="{00000000-0005-0000-0000-0000598E0000}"/>
    <cellStyle name="Normal 9 2 3 3 2" xfId="36346" xr:uid="{00000000-0005-0000-0000-00005A8E0000}"/>
    <cellStyle name="Normal 9 2 3 3 2 2" xfId="36347" xr:uid="{00000000-0005-0000-0000-00005B8E0000}"/>
    <cellStyle name="Normal 9 2 3 3 2 3" xfId="36348" xr:uid="{00000000-0005-0000-0000-00005C8E0000}"/>
    <cellStyle name="Normal 9 2 3 3 3" xfId="36349" xr:uid="{00000000-0005-0000-0000-00005D8E0000}"/>
    <cellStyle name="Normal 9 2 3 3 3 2" xfId="36350" xr:uid="{00000000-0005-0000-0000-00005E8E0000}"/>
    <cellStyle name="Normal 9 2 3 3 4" xfId="36351" xr:uid="{00000000-0005-0000-0000-00005F8E0000}"/>
    <cellStyle name="Normal 9 2 3 3 4 2" xfId="36352" xr:uid="{00000000-0005-0000-0000-0000608E0000}"/>
    <cellStyle name="Normal 9 2 3 3 5" xfId="36353" xr:uid="{00000000-0005-0000-0000-0000618E0000}"/>
    <cellStyle name="Normal 9 2 3 3 6" xfId="36354" xr:uid="{00000000-0005-0000-0000-0000628E0000}"/>
    <cellStyle name="Normal 9 2 3 3 7" xfId="36355" xr:uid="{00000000-0005-0000-0000-0000638E0000}"/>
    <cellStyle name="Normal 9 2 3 4" xfId="36356" xr:uid="{00000000-0005-0000-0000-0000648E0000}"/>
    <cellStyle name="Normal 9 2 3 4 2" xfId="36357" xr:uid="{00000000-0005-0000-0000-0000658E0000}"/>
    <cellStyle name="Normal 9 2 3 4 2 2" xfId="36358" xr:uid="{00000000-0005-0000-0000-0000668E0000}"/>
    <cellStyle name="Normal 9 2 3 4 2 3" xfId="36359" xr:uid="{00000000-0005-0000-0000-0000678E0000}"/>
    <cellStyle name="Normal 9 2 3 4 3" xfId="36360" xr:uid="{00000000-0005-0000-0000-0000688E0000}"/>
    <cellStyle name="Normal 9 2 3 4 3 2" xfId="36361" xr:uid="{00000000-0005-0000-0000-0000698E0000}"/>
    <cellStyle name="Normal 9 2 3 4 4" xfId="36362" xr:uid="{00000000-0005-0000-0000-00006A8E0000}"/>
    <cellStyle name="Normal 9 2 3 4 4 2" xfId="36363" xr:uid="{00000000-0005-0000-0000-00006B8E0000}"/>
    <cellStyle name="Normal 9 2 3 4 5" xfId="36364" xr:uid="{00000000-0005-0000-0000-00006C8E0000}"/>
    <cellStyle name="Normal 9 2 3 4 6" xfId="36365" xr:uid="{00000000-0005-0000-0000-00006D8E0000}"/>
    <cellStyle name="Normal 9 2 3 4 7" xfId="36366" xr:uid="{00000000-0005-0000-0000-00006E8E0000}"/>
    <cellStyle name="Normal 9 2 3 5" xfId="36367" xr:uid="{00000000-0005-0000-0000-00006F8E0000}"/>
    <cellStyle name="Normal 9 2 3 5 2" xfId="36368" xr:uid="{00000000-0005-0000-0000-0000708E0000}"/>
    <cellStyle name="Normal 9 2 3 5 2 2" xfId="36369" xr:uid="{00000000-0005-0000-0000-0000718E0000}"/>
    <cellStyle name="Normal 9 2 3 5 3" xfId="36370" xr:uid="{00000000-0005-0000-0000-0000728E0000}"/>
    <cellStyle name="Normal 9 2 3 5 3 2" xfId="36371" xr:uid="{00000000-0005-0000-0000-0000738E0000}"/>
    <cellStyle name="Normal 9 2 3 5 4" xfId="36372" xr:uid="{00000000-0005-0000-0000-0000748E0000}"/>
    <cellStyle name="Normal 9 2 3 5 5" xfId="36373" xr:uid="{00000000-0005-0000-0000-0000758E0000}"/>
    <cellStyle name="Normal 9 2 3 5 6" xfId="36374" xr:uid="{00000000-0005-0000-0000-0000768E0000}"/>
    <cellStyle name="Normal 9 2 3 6" xfId="36375" xr:uid="{00000000-0005-0000-0000-0000778E0000}"/>
    <cellStyle name="Normal 9 2 3 6 2" xfId="36376" xr:uid="{00000000-0005-0000-0000-0000788E0000}"/>
    <cellStyle name="Normal 9 2 3 7" xfId="36377" xr:uid="{00000000-0005-0000-0000-0000798E0000}"/>
    <cellStyle name="Normal 9 2 3 7 2" xfId="36378" xr:uid="{00000000-0005-0000-0000-00007A8E0000}"/>
    <cellStyle name="Normal 9 2 3 8" xfId="36379" xr:uid="{00000000-0005-0000-0000-00007B8E0000}"/>
    <cellStyle name="Normal 9 2 3 8 2" xfId="36380" xr:uid="{00000000-0005-0000-0000-00007C8E0000}"/>
    <cellStyle name="Normal 9 2 3 9" xfId="36381" xr:uid="{00000000-0005-0000-0000-00007D8E0000}"/>
    <cellStyle name="Normal 9 2 4" xfId="36382" xr:uid="{00000000-0005-0000-0000-00007E8E0000}"/>
    <cellStyle name="Normal 9 2 4 10" xfId="36383" xr:uid="{00000000-0005-0000-0000-00007F8E0000}"/>
    <cellStyle name="Normal 9 2 4 11" xfId="36384" xr:uid="{00000000-0005-0000-0000-0000808E0000}"/>
    <cellStyle name="Normal 9 2 4 2" xfId="36385" xr:uid="{00000000-0005-0000-0000-0000818E0000}"/>
    <cellStyle name="Normal 9 2 4 2 2" xfId="36386" xr:uid="{00000000-0005-0000-0000-0000828E0000}"/>
    <cellStyle name="Normal 9 2 4 2 2 2" xfId="36387" xr:uid="{00000000-0005-0000-0000-0000838E0000}"/>
    <cellStyle name="Normal 9 2 4 2 2 3" xfId="36388" xr:uid="{00000000-0005-0000-0000-0000848E0000}"/>
    <cellStyle name="Normal 9 2 4 2 3" xfId="36389" xr:uid="{00000000-0005-0000-0000-0000858E0000}"/>
    <cellStyle name="Normal 9 2 4 2 3 2" xfId="36390" xr:uid="{00000000-0005-0000-0000-0000868E0000}"/>
    <cellStyle name="Normal 9 2 4 2 4" xfId="36391" xr:uid="{00000000-0005-0000-0000-0000878E0000}"/>
    <cellStyle name="Normal 9 2 4 2 4 2" xfId="36392" xr:uid="{00000000-0005-0000-0000-0000888E0000}"/>
    <cellStyle name="Normal 9 2 4 2 5" xfId="36393" xr:uid="{00000000-0005-0000-0000-0000898E0000}"/>
    <cellStyle name="Normal 9 2 4 2 6" xfId="36394" xr:uid="{00000000-0005-0000-0000-00008A8E0000}"/>
    <cellStyle name="Normal 9 2 4 2 7" xfId="36395" xr:uid="{00000000-0005-0000-0000-00008B8E0000}"/>
    <cellStyle name="Normal 9 2 4 3" xfId="36396" xr:uid="{00000000-0005-0000-0000-00008C8E0000}"/>
    <cellStyle name="Normal 9 2 4 3 2" xfId="36397" xr:uid="{00000000-0005-0000-0000-00008D8E0000}"/>
    <cellStyle name="Normal 9 2 4 3 2 2" xfId="36398" xr:uid="{00000000-0005-0000-0000-00008E8E0000}"/>
    <cellStyle name="Normal 9 2 4 3 2 3" xfId="36399" xr:uid="{00000000-0005-0000-0000-00008F8E0000}"/>
    <cellStyle name="Normal 9 2 4 3 3" xfId="36400" xr:uid="{00000000-0005-0000-0000-0000908E0000}"/>
    <cellStyle name="Normal 9 2 4 3 3 2" xfId="36401" xr:uid="{00000000-0005-0000-0000-0000918E0000}"/>
    <cellStyle name="Normal 9 2 4 3 4" xfId="36402" xr:uid="{00000000-0005-0000-0000-0000928E0000}"/>
    <cellStyle name="Normal 9 2 4 3 4 2" xfId="36403" xr:uid="{00000000-0005-0000-0000-0000938E0000}"/>
    <cellStyle name="Normal 9 2 4 3 5" xfId="36404" xr:uid="{00000000-0005-0000-0000-0000948E0000}"/>
    <cellStyle name="Normal 9 2 4 3 6" xfId="36405" xr:uid="{00000000-0005-0000-0000-0000958E0000}"/>
    <cellStyle name="Normal 9 2 4 3 7" xfId="36406" xr:uid="{00000000-0005-0000-0000-0000968E0000}"/>
    <cellStyle name="Normal 9 2 4 4" xfId="36407" xr:uid="{00000000-0005-0000-0000-0000978E0000}"/>
    <cellStyle name="Normal 9 2 4 4 2" xfId="36408" xr:uid="{00000000-0005-0000-0000-0000988E0000}"/>
    <cellStyle name="Normal 9 2 4 4 2 2" xfId="36409" xr:uid="{00000000-0005-0000-0000-0000998E0000}"/>
    <cellStyle name="Normal 9 2 4 4 3" xfId="36410" xr:uid="{00000000-0005-0000-0000-00009A8E0000}"/>
    <cellStyle name="Normal 9 2 4 4 3 2" xfId="36411" xr:uid="{00000000-0005-0000-0000-00009B8E0000}"/>
    <cellStyle name="Normal 9 2 4 4 4" xfId="36412" xr:uid="{00000000-0005-0000-0000-00009C8E0000}"/>
    <cellStyle name="Normal 9 2 4 4 4 2" xfId="36413" xr:uid="{00000000-0005-0000-0000-00009D8E0000}"/>
    <cellStyle name="Normal 9 2 4 4 5" xfId="36414" xr:uid="{00000000-0005-0000-0000-00009E8E0000}"/>
    <cellStyle name="Normal 9 2 4 4 6" xfId="36415" xr:uid="{00000000-0005-0000-0000-00009F8E0000}"/>
    <cellStyle name="Normal 9 2 4 4 7" xfId="36416" xr:uid="{00000000-0005-0000-0000-0000A08E0000}"/>
    <cellStyle name="Normal 9 2 4 5" xfId="36417" xr:uid="{00000000-0005-0000-0000-0000A18E0000}"/>
    <cellStyle name="Normal 9 2 4 5 2" xfId="36418" xr:uid="{00000000-0005-0000-0000-0000A28E0000}"/>
    <cellStyle name="Normal 9 2 4 5 2 2" xfId="36419" xr:uid="{00000000-0005-0000-0000-0000A38E0000}"/>
    <cellStyle name="Normal 9 2 4 5 3" xfId="36420" xr:uid="{00000000-0005-0000-0000-0000A48E0000}"/>
    <cellStyle name="Normal 9 2 4 5 3 2" xfId="36421" xr:uid="{00000000-0005-0000-0000-0000A58E0000}"/>
    <cellStyle name="Normal 9 2 4 5 4" xfId="36422" xr:uid="{00000000-0005-0000-0000-0000A68E0000}"/>
    <cellStyle name="Normal 9 2 4 5 5" xfId="36423" xr:uid="{00000000-0005-0000-0000-0000A78E0000}"/>
    <cellStyle name="Normal 9 2 4 6" xfId="36424" xr:uid="{00000000-0005-0000-0000-0000A88E0000}"/>
    <cellStyle name="Normal 9 2 4 6 2" xfId="36425" xr:uid="{00000000-0005-0000-0000-0000A98E0000}"/>
    <cellStyle name="Normal 9 2 4 7" xfId="36426" xr:uid="{00000000-0005-0000-0000-0000AA8E0000}"/>
    <cellStyle name="Normal 9 2 4 7 2" xfId="36427" xr:uid="{00000000-0005-0000-0000-0000AB8E0000}"/>
    <cellStyle name="Normal 9 2 4 8" xfId="36428" xr:uid="{00000000-0005-0000-0000-0000AC8E0000}"/>
    <cellStyle name="Normal 9 2 4 8 2" xfId="36429" xr:uid="{00000000-0005-0000-0000-0000AD8E0000}"/>
    <cellStyle name="Normal 9 2 4 9" xfId="36430" xr:uid="{00000000-0005-0000-0000-0000AE8E0000}"/>
    <cellStyle name="Normal 9 2 5" xfId="36431" xr:uid="{00000000-0005-0000-0000-0000AF8E0000}"/>
    <cellStyle name="Normal 9 2 5 2" xfId="36432" xr:uid="{00000000-0005-0000-0000-0000B08E0000}"/>
    <cellStyle name="Normal 9 2 5 2 2" xfId="36433" xr:uid="{00000000-0005-0000-0000-0000B18E0000}"/>
    <cellStyle name="Normal 9 2 5 2 3" xfId="36434" xr:uid="{00000000-0005-0000-0000-0000B28E0000}"/>
    <cellStyle name="Normal 9 2 5 3" xfId="36435" xr:uid="{00000000-0005-0000-0000-0000B38E0000}"/>
    <cellStyle name="Normal 9 2 5 3 2" xfId="36436" xr:uid="{00000000-0005-0000-0000-0000B48E0000}"/>
    <cellStyle name="Normal 9 2 5 3 3" xfId="36437" xr:uid="{00000000-0005-0000-0000-0000B58E0000}"/>
    <cellStyle name="Normal 9 2 5 4" xfId="36438" xr:uid="{00000000-0005-0000-0000-0000B68E0000}"/>
    <cellStyle name="Normal 9 2 5 4 2" xfId="36439" xr:uid="{00000000-0005-0000-0000-0000B78E0000}"/>
    <cellStyle name="Normal 9 2 5 5" xfId="36440" xr:uid="{00000000-0005-0000-0000-0000B88E0000}"/>
    <cellStyle name="Normal 9 2 5 6" xfId="36441" xr:uid="{00000000-0005-0000-0000-0000B98E0000}"/>
    <cellStyle name="Normal 9 2 5 7" xfId="36442" xr:uid="{00000000-0005-0000-0000-0000BA8E0000}"/>
    <cellStyle name="Normal 9 2 6" xfId="36443" xr:uid="{00000000-0005-0000-0000-0000BB8E0000}"/>
    <cellStyle name="Normal 9 2 6 2" xfId="36444" xr:uid="{00000000-0005-0000-0000-0000BC8E0000}"/>
    <cellStyle name="Normal 9 2 6 2 2" xfId="36445" xr:uid="{00000000-0005-0000-0000-0000BD8E0000}"/>
    <cellStyle name="Normal 9 2 6 2 3" xfId="36446" xr:uid="{00000000-0005-0000-0000-0000BE8E0000}"/>
    <cellStyle name="Normal 9 2 6 3" xfId="36447" xr:uid="{00000000-0005-0000-0000-0000BF8E0000}"/>
    <cellStyle name="Normal 9 2 6 3 2" xfId="36448" xr:uid="{00000000-0005-0000-0000-0000C08E0000}"/>
    <cellStyle name="Normal 9 2 6 4" xfId="36449" xr:uid="{00000000-0005-0000-0000-0000C18E0000}"/>
    <cellStyle name="Normal 9 2 6 4 2" xfId="36450" xr:uid="{00000000-0005-0000-0000-0000C28E0000}"/>
    <cellStyle name="Normal 9 2 6 5" xfId="36451" xr:uid="{00000000-0005-0000-0000-0000C38E0000}"/>
    <cellStyle name="Normal 9 2 6 6" xfId="36452" xr:uid="{00000000-0005-0000-0000-0000C48E0000}"/>
    <cellStyle name="Normal 9 2 6 7" xfId="36453" xr:uid="{00000000-0005-0000-0000-0000C58E0000}"/>
    <cellStyle name="Normal 9 2 7" xfId="36454" xr:uid="{00000000-0005-0000-0000-0000C68E0000}"/>
    <cellStyle name="Normal 9 2 7 2" xfId="36455" xr:uid="{00000000-0005-0000-0000-0000C78E0000}"/>
    <cellStyle name="Normal 9 2 7 2 2" xfId="36456" xr:uid="{00000000-0005-0000-0000-0000C88E0000}"/>
    <cellStyle name="Normal 9 2 7 2 3" xfId="36457" xr:uid="{00000000-0005-0000-0000-0000C98E0000}"/>
    <cellStyle name="Normal 9 2 7 3" xfId="36458" xr:uid="{00000000-0005-0000-0000-0000CA8E0000}"/>
    <cellStyle name="Normal 9 2 7 3 2" xfId="36459" xr:uid="{00000000-0005-0000-0000-0000CB8E0000}"/>
    <cellStyle name="Normal 9 2 7 4" xfId="36460" xr:uid="{00000000-0005-0000-0000-0000CC8E0000}"/>
    <cellStyle name="Normal 9 2 7 4 2" xfId="36461" xr:uid="{00000000-0005-0000-0000-0000CD8E0000}"/>
    <cellStyle name="Normal 9 2 7 5" xfId="36462" xr:uid="{00000000-0005-0000-0000-0000CE8E0000}"/>
    <cellStyle name="Normal 9 2 7 6" xfId="36463" xr:uid="{00000000-0005-0000-0000-0000CF8E0000}"/>
    <cellStyle name="Normal 9 2 7 7" xfId="36464" xr:uid="{00000000-0005-0000-0000-0000D08E0000}"/>
    <cellStyle name="Normal 9 2 8" xfId="36465" xr:uid="{00000000-0005-0000-0000-0000D18E0000}"/>
    <cellStyle name="Normal 9 2 8 2" xfId="36466" xr:uid="{00000000-0005-0000-0000-0000D28E0000}"/>
    <cellStyle name="Normal 9 2 8 2 2" xfId="36467" xr:uid="{00000000-0005-0000-0000-0000D38E0000}"/>
    <cellStyle name="Normal 9 2 8 3" xfId="36468" xr:uid="{00000000-0005-0000-0000-0000D48E0000}"/>
    <cellStyle name="Normal 9 2 8 3 2" xfId="36469" xr:uid="{00000000-0005-0000-0000-0000D58E0000}"/>
    <cellStyle name="Normal 9 2 8 4" xfId="36470" xr:uid="{00000000-0005-0000-0000-0000D68E0000}"/>
    <cellStyle name="Normal 9 2 8 5" xfId="36471" xr:uid="{00000000-0005-0000-0000-0000D78E0000}"/>
    <cellStyle name="Normal 9 2 8 6" xfId="36472" xr:uid="{00000000-0005-0000-0000-0000D88E0000}"/>
    <cellStyle name="Normal 9 2 9" xfId="36473" xr:uid="{00000000-0005-0000-0000-0000D98E0000}"/>
    <cellStyle name="Normal 9 2 9 2" xfId="36474" xr:uid="{00000000-0005-0000-0000-0000DA8E0000}"/>
    <cellStyle name="Normal 9 3" xfId="36475" xr:uid="{00000000-0005-0000-0000-0000DB8E0000}"/>
    <cellStyle name="Normal 9 3 10" xfId="36476" xr:uid="{00000000-0005-0000-0000-0000DC8E0000}"/>
    <cellStyle name="Normal 9 3 10 2" xfId="36477" xr:uid="{00000000-0005-0000-0000-0000DD8E0000}"/>
    <cellStyle name="Normal 9 3 11" xfId="36478" xr:uid="{00000000-0005-0000-0000-0000DE8E0000}"/>
    <cellStyle name="Normal 9 3 11 2" xfId="36479" xr:uid="{00000000-0005-0000-0000-0000DF8E0000}"/>
    <cellStyle name="Normal 9 3 12" xfId="36480" xr:uid="{00000000-0005-0000-0000-0000E08E0000}"/>
    <cellStyle name="Normal 9 3 13" xfId="36481" xr:uid="{00000000-0005-0000-0000-0000E18E0000}"/>
    <cellStyle name="Normal 9 3 14" xfId="36482" xr:uid="{00000000-0005-0000-0000-0000E28E0000}"/>
    <cellStyle name="Normal 9 3 2" xfId="36483" xr:uid="{00000000-0005-0000-0000-0000E38E0000}"/>
    <cellStyle name="Normal 9 3 2 10" xfId="36484" xr:uid="{00000000-0005-0000-0000-0000E48E0000}"/>
    <cellStyle name="Normal 9 3 2 11" xfId="36485" xr:uid="{00000000-0005-0000-0000-0000E58E0000}"/>
    <cellStyle name="Normal 9 3 2 12" xfId="36486" xr:uid="{00000000-0005-0000-0000-0000E68E0000}"/>
    <cellStyle name="Normal 9 3 2 2" xfId="36487" xr:uid="{00000000-0005-0000-0000-0000E78E0000}"/>
    <cellStyle name="Normal 9 3 2 2 2" xfId="36488" xr:uid="{00000000-0005-0000-0000-0000E88E0000}"/>
    <cellStyle name="Normal 9 3 2 2 2 2" xfId="36489" xr:uid="{00000000-0005-0000-0000-0000E98E0000}"/>
    <cellStyle name="Normal 9 3 2 2 2 3" xfId="36490" xr:uid="{00000000-0005-0000-0000-0000EA8E0000}"/>
    <cellStyle name="Normal 9 3 2 2 3" xfId="36491" xr:uid="{00000000-0005-0000-0000-0000EB8E0000}"/>
    <cellStyle name="Normal 9 3 2 2 3 2" xfId="36492" xr:uid="{00000000-0005-0000-0000-0000EC8E0000}"/>
    <cellStyle name="Normal 9 3 2 2 3 3" xfId="36493" xr:uid="{00000000-0005-0000-0000-0000ED8E0000}"/>
    <cellStyle name="Normal 9 3 2 2 4" xfId="36494" xr:uid="{00000000-0005-0000-0000-0000EE8E0000}"/>
    <cellStyle name="Normal 9 3 2 2 4 2" xfId="36495" xr:uid="{00000000-0005-0000-0000-0000EF8E0000}"/>
    <cellStyle name="Normal 9 3 2 2 5" xfId="36496" xr:uid="{00000000-0005-0000-0000-0000F08E0000}"/>
    <cellStyle name="Normal 9 3 2 2 6" xfId="36497" xr:uid="{00000000-0005-0000-0000-0000F18E0000}"/>
    <cellStyle name="Normal 9 3 2 2 7" xfId="36498" xr:uid="{00000000-0005-0000-0000-0000F28E0000}"/>
    <cellStyle name="Normal 9 3 2 3" xfId="36499" xr:uid="{00000000-0005-0000-0000-0000F38E0000}"/>
    <cellStyle name="Normal 9 3 2 3 2" xfId="36500" xr:uid="{00000000-0005-0000-0000-0000F48E0000}"/>
    <cellStyle name="Normal 9 3 2 3 2 2" xfId="36501" xr:uid="{00000000-0005-0000-0000-0000F58E0000}"/>
    <cellStyle name="Normal 9 3 2 3 2 3" xfId="36502" xr:uid="{00000000-0005-0000-0000-0000F68E0000}"/>
    <cellStyle name="Normal 9 3 2 3 3" xfId="36503" xr:uid="{00000000-0005-0000-0000-0000F78E0000}"/>
    <cellStyle name="Normal 9 3 2 3 3 2" xfId="36504" xr:uid="{00000000-0005-0000-0000-0000F88E0000}"/>
    <cellStyle name="Normal 9 3 2 3 4" xfId="36505" xr:uid="{00000000-0005-0000-0000-0000F98E0000}"/>
    <cellStyle name="Normal 9 3 2 3 4 2" xfId="36506" xr:uid="{00000000-0005-0000-0000-0000FA8E0000}"/>
    <cellStyle name="Normal 9 3 2 3 5" xfId="36507" xr:uid="{00000000-0005-0000-0000-0000FB8E0000}"/>
    <cellStyle name="Normal 9 3 2 3 6" xfId="36508" xr:uid="{00000000-0005-0000-0000-0000FC8E0000}"/>
    <cellStyle name="Normal 9 3 2 3 7" xfId="36509" xr:uid="{00000000-0005-0000-0000-0000FD8E0000}"/>
    <cellStyle name="Normal 9 3 2 4" xfId="36510" xr:uid="{00000000-0005-0000-0000-0000FE8E0000}"/>
    <cellStyle name="Normal 9 3 2 4 2" xfId="36511" xr:uid="{00000000-0005-0000-0000-0000FF8E0000}"/>
    <cellStyle name="Normal 9 3 2 4 2 2" xfId="36512" xr:uid="{00000000-0005-0000-0000-0000008F0000}"/>
    <cellStyle name="Normal 9 3 2 4 2 3" xfId="36513" xr:uid="{00000000-0005-0000-0000-0000018F0000}"/>
    <cellStyle name="Normal 9 3 2 4 3" xfId="36514" xr:uid="{00000000-0005-0000-0000-0000028F0000}"/>
    <cellStyle name="Normal 9 3 2 4 3 2" xfId="36515" xr:uid="{00000000-0005-0000-0000-0000038F0000}"/>
    <cellStyle name="Normal 9 3 2 4 4" xfId="36516" xr:uid="{00000000-0005-0000-0000-0000048F0000}"/>
    <cellStyle name="Normal 9 3 2 4 4 2" xfId="36517" xr:uid="{00000000-0005-0000-0000-0000058F0000}"/>
    <cellStyle name="Normal 9 3 2 4 5" xfId="36518" xr:uid="{00000000-0005-0000-0000-0000068F0000}"/>
    <cellStyle name="Normal 9 3 2 4 6" xfId="36519" xr:uid="{00000000-0005-0000-0000-0000078F0000}"/>
    <cellStyle name="Normal 9 3 2 4 7" xfId="36520" xr:uid="{00000000-0005-0000-0000-0000088F0000}"/>
    <cellStyle name="Normal 9 3 2 5" xfId="36521" xr:uid="{00000000-0005-0000-0000-0000098F0000}"/>
    <cellStyle name="Normal 9 3 2 5 2" xfId="36522" xr:uid="{00000000-0005-0000-0000-00000A8F0000}"/>
    <cellStyle name="Normal 9 3 2 5 2 2" xfId="36523" xr:uid="{00000000-0005-0000-0000-00000B8F0000}"/>
    <cellStyle name="Normal 9 3 2 5 3" xfId="36524" xr:uid="{00000000-0005-0000-0000-00000C8F0000}"/>
    <cellStyle name="Normal 9 3 2 5 3 2" xfId="36525" xr:uid="{00000000-0005-0000-0000-00000D8F0000}"/>
    <cellStyle name="Normal 9 3 2 5 4" xfId="36526" xr:uid="{00000000-0005-0000-0000-00000E8F0000}"/>
    <cellStyle name="Normal 9 3 2 5 4 2" xfId="36527" xr:uid="{00000000-0005-0000-0000-00000F8F0000}"/>
    <cellStyle name="Normal 9 3 2 5 5" xfId="36528" xr:uid="{00000000-0005-0000-0000-0000108F0000}"/>
    <cellStyle name="Normal 9 3 2 5 6" xfId="36529" xr:uid="{00000000-0005-0000-0000-0000118F0000}"/>
    <cellStyle name="Normal 9 3 2 5 7" xfId="36530" xr:uid="{00000000-0005-0000-0000-0000128F0000}"/>
    <cellStyle name="Normal 9 3 2 6" xfId="36531" xr:uid="{00000000-0005-0000-0000-0000138F0000}"/>
    <cellStyle name="Normal 9 3 2 6 2" xfId="36532" xr:uid="{00000000-0005-0000-0000-0000148F0000}"/>
    <cellStyle name="Normal 9 3 2 6 2 2" xfId="36533" xr:uid="{00000000-0005-0000-0000-0000158F0000}"/>
    <cellStyle name="Normal 9 3 2 6 3" xfId="36534" xr:uid="{00000000-0005-0000-0000-0000168F0000}"/>
    <cellStyle name="Normal 9 3 2 6 3 2" xfId="36535" xr:uid="{00000000-0005-0000-0000-0000178F0000}"/>
    <cellStyle name="Normal 9 3 2 6 4" xfId="36536" xr:uid="{00000000-0005-0000-0000-0000188F0000}"/>
    <cellStyle name="Normal 9 3 2 6 5" xfId="36537" xr:uid="{00000000-0005-0000-0000-0000198F0000}"/>
    <cellStyle name="Normal 9 3 2 7" xfId="36538" xr:uid="{00000000-0005-0000-0000-00001A8F0000}"/>
    <cellStyle name="Normal 9 3 2 7 2" xfId="36539" xr:uid="{00000000-0005-0000-0000-00001B8F0000}"/>
    <cellStyle name="Normal 9 3 2 8" xfId="36540" xr:uid="{00000000-0005-0000-0000-00001C8F0000}"/>
    <cellStyle name="Normal 9 3 2 8 2" xfId="36541" xr:uid="{00000000-0005-0000-0000-00001D8F0000}"/>
    <cellStyle name="Normal 9 3 2 9" xfId="36542" xr:uid="{00000000-0005-0000-0000-00001E8F0000}"/>
    <cellStyle name="Normal 9 3 2 9 2" xfId="36543" xr:uid="{00000000-0005-0000-0000-00001F8F0000}"/>
    <cellStyle name="Normal 9 3 3" xfId="36544" xr:uid="{00000000-0005-0000-0000-0000208F0000}"/>
    <cellStyle name="Normal 9 3 3 10" xfId="36545" xr:uid="{00000000-0005-0000-0000-0000218F0000}"/>
    <cellStyle name="Normal 9 3 3 11" xfId="36546" xr:uid="{00000000-0005-0000-0000-0000228F0000}"/>
    <cellStyle name="Normal 9 3 3 2" xfId="36547" xr:uid="{00000000-0005-0000-0000-0000238F0000}"/>
    <cellStyle name="Normal 9 3 3 2 2" xfId="36548" xr:uid="{00000000-0005-0000-0000-0000248F0000}"/>
    <cellStyle name="Normal 9 3 3 2 2 2" xfId="36549" xr:uid="{00000000-0005-0000-0000-0000258F0000}"/>
    <cellStyle name="Normal 9 3 3 2 2 3" xfId="36550" xr:uid="{00000000-0005-0000-0000-0000268F0000}"/>
    <cellStyle name="Normal 9 3 3 2 3" xfId="36551" xr:uid="{00000000-0005-0000-0000-0000278F0000}"/>
    <cellStyle name="Normal 9 3 3 2 3 2" xfId="36552" xr:uid="{00000000-0005-0000-0000-0000288F0000}"/>
    <cellStyle name="Normal 9 3 3 2 4" xfId="36553" xr:uid="{00000000-0005-0000-0000-0000298F0000}"/>
    <cellStyle name="Normal 9 3 3 2 4 2" xfId="36554" xr:uid="{00000000-0005-0000-0000-00002A8F0000}"/>
    <cellStyle name="Normal 9 3 3 2 5" xfId="36555" xr:uid="{00000000-0005-0000-0000-00002B8F0000}"/>
    <cellStyle name="Normal 9 3 3 2 6" xfId="36556" xr:uid="{00000000-0005-0000-0000-00002C8F0000}"/>
    <cellStyle name="Normal 9 3 3 2 7" xfId="36557" xr:uid="{00000000-0005-0000-0000-00002D8F0000}"/>
    <cellStyle name="Normal 9 3 3 3" xfId="36558" xr:uid="{00000000-0005-0000-0000-00002E8F0000}"/>
    <cellStyle name="Normal 9 3 3 3 2" xfId="36559" xr:uid="{00000000-0005-0000-0000-00002F8F0000}"/>
    <cellStyle name="Normal 9 3 3 3 2 2" xfId="36560" xr:uid="{00000000-0005-0000-0000-0000308F0000}"/>
    <cellStyle name="Normal 9 3 3 3 2 3" xfId="36561" xr:uid="{00000000-0005-0000-0000-0000318F0000}"/>
    <cellStyle name="Normal 9 3 3 3 3" xfId="36562" xr:uid="{00000000-0005-0000-0000-0000328F0000}"/>
    <cellStyle name="Normal 9 3 3 3 3 2" xfId="36563" xr:uid="{00000000-0005-0000-0000-0000338F0000}"/>
    <cellStyle name="Normal 9 3 3 3 4" xfId="36564" xr:uid="{00000000-0005-0000-0000-0000348F0000}"/>
    <cellStyle name="Normal 9 3 3 3 4 2" xfId="36565" xr:uid="{00000000-0005-0000-0000-0000358F0000}"/>
    <cellStyle name="Normal 9 3 3 3 5" xfId="36566" xr:uid="{00000000-0005-0000-0000-0000368F0000}"/>
    <cellStyle name="Normal 9 3 3 3 6" xfId="36567" xr:uid="{00000000-0005-0000-0000-0000378F0000}"/>
    <cellStyle name="Normal 9 3 3 3 7" xfId="36568" xr:uid="{00000000-0005-0000-0000-0000388F0000}"/>
    <cellStyle name="Normal 9 3 3 4" xfId="36569" xr:uid="{00000000-0005-0000-0000-0000398F0000}"/>
    <cellStyle name="Normal 9 3 3 4 2" xfId="36570" xr:uid="{00000000-0005-0000-0000-00003A8F0000}"/>
    <cellStyle name="Normal 9 3 3 4 2 2" xfId="36571" xr:uid="{00000000-0005-0000-0000-00003B8F0000}"/>
    <cellStyle name="Normal 9 3 3 4 3" xfId="36572" xr:uid="{00000000-0005-0000-0000-00003C8F0000}"/>
    <cellStyle name="Normal 9 3 3 4 3 2" xfId="36573" xr:uid="{00000000-0005-0000-0000-00003D8F0000}"/>
    <cellStyle name="Normal 9 3 3 4 4" xfId="36574" xr:uid="{00000000-0005-0000-0000-00003E8F0000}"/>
    <cellStyle name="Normal 9 3 3 4 4 2" xfId="36575" xr:uid="{00000000-0005-0000-0000-00003F8F0000}"/>
    <cellStyle name="Normal 9 3 3 4 5" xfId="36576" xr:uid="{00000000-0005-0000-0000-0000408F0000}"/>
    <cellStyle name="Normal 9 3 3 4 6" xfId="36577" xr:uid="{00000000-0005-0000-0000-0000418F0000}"/>
    <cellStyle name="Normal 9 3 3 4 7" xfId="36578" xr:uid="{00000000-0005-0000-0000-0000428F0000}"/>
    <cellStyle name="Normal 9 3 3 5" xfId="36579" xr:uid="{00000000-0005-0000-0000-0000438F0000}"/>
    <cellStyle name="Normal 9 3 3 5 2" xfId="36580" xr:uid="{00000000-0005-0000-0000-0000448F0000}"/>
    <cellStyle name="Normal 9 3 3 5 2 2" xfId="36581" xr:uid="{00000000-0005-0000-0000-0000458F0000}"/>
    <cellStyle name="Normal 9 3 3 5 3" xfId="36582" xr:uid="{00000000-0005-0000-0000-0000468F0000}"/>
    <cellStyle name="Normal 9 3 3 5 3 2" xfId="36583" xr:uid="{00000000-0005-0000-0000-0000478F0000}"/>
    <cellStyle name="Normal 9 3 3 5 4" xfId="36584" xr:uid="{00000000-0005-0000-0000-0000488F0000}"/>
    <cellStyle name="Normal 9 3 3 5 5" xfId="36585" xr:uid="{00000000-0005-0000-0000-0000498F0000}"/>
    <cellStyle name="Normal 9 3 3 6" xfId="36586" xr:uid="{00000000-0005-0000-0000-00004A8F0000}"/>
    <cellStyle name="Normal 9 3 3 6 2" xfId="36587" xr:uid="{00000000-0005-0000-0000-00004B8F0000}"/>
    <cellStyle name="Normal 9 3 3 7" xfId="36588" xr:uid="{00000000-0005-0000-0000-00004C8F0000}"/>
    <cellStyle name="Normal 9 3 3 7 2" xfId="36589" xr:uid="{00000000-0005-0000-0000-00004D8F0000}"/>
    <cellStyle name="Normal 9 3 3 8" xfId="36590" xr:uid="{00000000-0005-0000-0000-00004E8F0000}"/>
    <cellStyle name="Normal 9 3 3 8 2" xfId="36591" xr:uid="{00000000-0005-0000-0000-00004F8F0000}"/>
    <cellStyle name="Normal 9 3 3 9" xfId="36592" xr:uid="{00000000-0005-0000-0000-0000508F0000}"/>
    <cellStyle name="Normal 9 3 4" xfId="36593" xr:uid="{00000000-0005-0000-0000-0000518F0000}"/>
    <cellStyle name="Normal 9 3 4 10" xfId="36594" xr:uid="{00000000-0005-0000-0000-0000528F0000}"/>
    <cellStyle name="Normal 9 3 4 11" xfId="36595" xr:uid="{00000000-0005-0000-0000-0000538F0000}"/>
    <cellStyle name="Normal 9 3 4 2" xfId="36596" xr:uid="{00000000-0005-0000-0000-0000548F0000}"/>
    <cellStyle name="Normal 9 3 4 2 2" xfId="36597" xr:uid="{00000000-0005-0000-0000-0000558F0000}"/>
    <cellStyle name="Normal 9 3 4 2 2 2" xfId="36598" xr:uid="{00000000-0005-0000-0000-0000568F0000}"/>
    <cellStyle name="Normal 9 3 4 2 3" xfId="36599" xr:uid="{00000000-0005-0000-0000-0000578F0000}"/>
    <cellStyle name="Normal 9 3 4 2 3 2" xfId="36600" xr:uid="{00000000-0005-0000-0000-0000588F0000}"/>
    <cellStyle name="Normal 9 3 4 2 4" xfId="36601" xr:uid="{00000000-0005-0000-0000-0000598F0000}"/>
    <cellStyle name="Normal 9 3 4 2 4 2" xfId="36602" xr:uid="{00000000-0005-0000-0000-00005A8F0000}"/>
    <cellStyle name="Normal 9 3 4 2 5" xfId="36603" xr:uid="{00000000-0005-0000-0000-00005B8F0000}"/>
    <cellStyle name="Normal 9 3 4 2 6" xfId="36604" xr:uid="{00000000-0005-0000-0000-00005C8F0000}"/>
    <cellStyle name="Normal 9 3 4 2 7" xfId="36605" xr:uid="{00000000-0005-0000-0000-00005D8F0000}"/>
    <cellStyle name="Normal 9 3 4 3" xfId="36606" xr:uid="{00000000-0005-0000-0000-00005E8F0000}"/>
    <cellStyle name="Normal 9 3 4 3 2" xfId="36607" xr:uid="{00000000-0005-0000-0000-00005F8F0000}"/>
    <cellStyle name="Normal 9 3 4 3 2 2" xfId="36608" xr:uid="{00000000-0005-0000-0000-0000608F0000}"/>
    <cellStyle name="Normal 9 3 4 3 3" xfId="36609" xr:uid="{00000000-0005-0000-0000-0000618F0000}"/>
    <cellStyle name="Normal 9 3 4 3 3 2" xfId="36610" xr:uid="{00000000-0005-0000-0000-0000628F0000}"/>
    <cellStyle name="Normal 9 3 4 3 4" xfId="36611" xr:uid="{00000000-0005-0000-0000-0000638F0000}"/>
    <cellStyle name="Normal 9 3 4 3 4 2" xfId="36612" xr:uid="{00000000-0005-0000-0000-0000648F0000}"/>
    <cellStyle name="Normal 9 3 4 3 5" xfId="36613" xr:uid="{00000000-0005-0000-0000-0000658F0000}"/>
    <cellStyle name="Normal 9 3 4 3 6" xfId="36614" xr:uid="{00000000-0005-0000-0000-0000668F0000}"/>
    <cellStyle name="Normal 9 3 4 3 7" xfId="36615" xr:uid="{00000000-0005-0000-0000-0000678F0000}"/>
    <cellStyle name="Normal 9 3 4 4" xfId="36616" xr:uid="{00000000-0005-0000-0000-0000688F0000}"/>
    <cellStyle name="Normal 9 3 4 4 2" xfId="36617" xr:uid="{00000000-0005-0000-0000-0000698F0000}"/>
    <cellStyle name="Normal 9 3 4 4 2 2" xfId="36618" xr:uid="{00000000-0005-0000-0000-00006A8F0000}"/>
    <cellStyle name="Normal 9 3 4 4 3" xfId="36619" xr:uid="{00000000-0005-0000-0000-00006B8F0000}"/>
    <cellStyle name="Normal 9 3 4 4 3 2" xfId="36620" xr:uid="{00000000-0005-0000-0000-00006C8F0000}"/>
    <cellStyle name="Normal 9 3 4 4 4" xfId="36621" xr:uid="{00000000-0005-0000-0000-00006D8F0000}"/>
    <cellStyle name="Normal 9 3 4 4 4 2" xfId="36622" xr:uid="{00000000-0005-0000-0000-00006E8F0000}"/>
    <cellStyle name="Normal 9 3 4 4 5" xfId="36623" xr:uid="{00000000-0005-0000-0000-00006F8F0000}"/>
    <cellStyle name="Normal 9 3 4 4 6" xfId="36624" xr:uid="{00000000-0005-0000-0000-0000708F0000}"/>
    <cellStyle name="Normal 9 3 4 5" xfId="36625" xr:uid="{00000000-0005-0000-0000-0000718F0000}"/>
    <cellStyle name="Normal 9 3 4 5 2" xfId="36626" xr:uid="{00000000-0005-0000-0000-0000728F0000}"/>
    <cellStyle name="Normal 9 3 4 5 2 2" xfId="36627" xr:uid="{00000000-0005-0000-0000-0000738F0000}"/>
    <cellStyle name="Normal 9 3 4 5 3" xfId="36628" xr:uid="{00000000-0005-0000-0000-0000748F0000}"/>
    <cellStyle name="Normal 9 3 4 5 3 2" xfId="36629" xr:uid="{00000000-0005-0000-0000-0000758F0000}"/>
    <cellStyle name="Normal 9 3 4 5 4" xfId="36630" xr:uid="{00000000-0005-0000-0000-0000768F0000}"/>
    <cellStyle name="Normal 9 3 4 5 5" xfId="36631" xr:uid="{00000000-0005-0000-0000-0000778F0000}"/>
    <cellStyle name="Normal 9 3 4 6" xfId="36632" xr:uid="{00000000-0005-0000-0000-0000788F0000}"/>
    <cellStyle name="Normal 9 3 4 6 2" xfId="36633" xr:uid="{00000000-0005-0000-0000-0000798F0000}"/>
    <cellStyle name="Normal 9 3 4 7" xfId="36634" xr:uid="{00000000-0005-0000-0000-00007A8F0000}"/>
    <cellStyle name="Normal 9 3 4 7 2" xfId="36635" xr:uid="{00000000-0005-0000-0000-00007B8F0000}"/>
    <cellStyle name="Normal 9 3 4 8" xfId="36636" xr:uid="{00000000-0005-0000-0000-00007C8F0000}"/>
    <cellStyle name="Normal 9 3 4 8 2" xfId="36637" xr:uid="{00000000-0005-0000-0000-00007D8F0000}"/>
    <cellStyle name="Normal 9 3 4 9" xfId="36638" xr:uid="{00000000-0005-0000-0000-00007E8F0000}"/>
    <cellStyle name="Normal 9 3 5" xfId="36639" xr:uid="{00000000-0005-0000-0000-00007F8F0000}"/>
    <cellStyle name="Normal 9 3 5 2" xfId="36640" xr:uid="{00000000-0005-0000-0000-0000808F0000}"/>
    <cellStyle name="Normal 9 3 5 2 2" xfId="36641" xr:uid="{00000000-0005-0000-0000-0000818F0000}"/>
    <cellStyle name="Normal 9 3 5 2 3" xfId="36642" xr:uid="{00000000-0005-0000-0000-0000828F0000}"/>
    <cellStyle name="Normal 9 3 5 3" xfId="36643" xr:uid="{00000000-0005-0000-0000-0000838F0000}"/>
    <cellStyle name="Normal 9 3 5 3 2" xfId="36644" xr:uid="{00000000-0005-0000-0000-0000848F0000}"/>
    <cellStyle name="Normal 9 3 5 4" xfId="36645" xr:uid="{00000000-0005-0000-0000-0000858F0000}"/>
    <cellStyle name="Normal 9 3 5 4 2" xfId="36646" xr:uid="{00000000-0005-0000-0000-0000868F0000}"/>
    <cellStyle name="Normal 9 3 5 5" xfId="36647" xr:uid="{00000000-0005-0000-0000-0000878F0000}"/>
    <cellStyle name="Normal 9 3 5 6" xfId="36648" xr:uid="{00000000-0005-0000-0000-0000888F0000}"/>
    <cellStyle name="Normal 9 3 5 7" xfId="36649" xr:uid="{00000000-0005-0000-0000-0000898F0000}"/>
    <cellStyle name="Normal 9 3 6" xfId="36650" xr:uid="{00000000-0005-0000-0000-00008A8F0000}"/>
    <cellStyle name="Normal 9 3 6 2" xfId="36651" xr:uid="{00000000-0005-0000-0000-00008B8F0000}"/>
    <cellStyle name="Normal 9 3 6 2 2" xfId="36652" xr:uid="{00000000-0005-0000-0000-00008C8F0000}"/>
    <cellStyle name="Normal 9 3 6 2 3" xfId="36653" xr:uid="{00000000-0005-0000-0000-00008D8F0000}"/>
    <cellStyle name="Normal 9 3 6 3" xfId="36654" xr:uid="{00000000-0005-0000-0000-00008E8F0000}"/>
    <cellStyle name="Normal 9 3 6 3 2" xfId="36655" xr:uid="{00000000-0005-0000-0000-00008F8F0000}"/>
    <cellStyle name="Normal 9 3 6 4" xfId="36656" xr:uid="{00000000-0005-0000-0000-0000908F0000}"/>
    <cellStyle name="Normal 9 3 6 4 2" xfId="36657" xr:uid="{00000000-0005-0000-0000-0000918F0000}"/>
    <cellStyle name="Normal 9 3 6 5" xfId="36658" xr:uid="{00000000-0005-0000-0000-0000928F0000}"/>
    <cellStyle name="Normal 9 3 6 6" xfId="36659" xr:uid="{00000000-0005-0000-0000-0000938F0000}"/>
    <cellStyle name="Normal 9 3 6 7" xfId="36660" xr:uid="{00000000-0005-0000-0000-0000948F0000}"/>
    <cellStyle name="Normal 9 3 7" xfId="36661" xr:uid="{00000000-0005-0000-0000-0000958F0000}"/>
    <cellStyle name="Normal 9 3 7 2" xfId="36662" xr:uid="{00000000-0005-0000-0000-0000968F0000}"/>
    <cellStyle name="Normal 9 3 7 2 2" xfId="36663" xr:uid="{00000000-0005-0000-0000-0000978F0000}"/>
    <cellStyle name="Normal 9 3 7 3" xfId="36664" xr:uid="{00000000-0005-0000-0000-0000988F0000}"/>
    <cellStyle name="Normal 9 3 7 3 2" xfId="36665" xr:uid="{00000000-0005-0000-0000-0000998F0000}"/>
    <cellStyle name="Normal 9 3 7 4" xfId="36666" xr:uid="{00000000-0005-0000-0000-00009A8F0000}"/>
    <cellStyle name="Normal 9 3 7 4 2" xfId="36667" xr:uid="{00000000-0005-0000-0000-00009B8F0000}"/>
    <cellStyle name="Normal 9 3 7 5" xfId="36668" xr:uid="{00000000-0005-0000-0000-00009C8F0000}"/>
    <cellStyle name="Normal 9 3 7 6" xfId="36669" xr:uid="{00000000-0005-0000-0000-00009D8F0000}"/>
    <cellStyle name="Normal 9 3 7 7" xfId="36670" xr:uid="{00000000-0005-0000-0000-00009E8F0000}"/>
    <cellStyle name="Normal 9 3 8" xfId="36671" xr:uid="{00000000-0005-0000-0000-00009F8F0000}"/>
    <cellStyle name="Normal 9 3 8 2" xfId="36672" xr:uid="{00000000-0005-0000-0000-0000A08F0000}"/>
    <cellStyle name="Normal 9 3 8 2 2" xfId="36673" xr:uid="{00000000-0005-0000-0000-0000A18F0000}"/>
    <cellStyle name="Normal 9 3 8 3" xfId="36674" xr:uid="{00000000-0005-0000-0000-0000A28F0000}"/>
    <cellStyle name="Normal 9 3 8 3 2" xfId="36675" xr:uid="{00000000-0005-0000-0000-0000A38F0000}"/>
    <cellStyle name="Normal 9 3 8 4" xfId="36676" xr:uid="{00000000-0005-0000-0000-0000A48F0000}"/>
    <cellStyle name="Normal 9 3 8 5" xfId="36677" xr:uid="{00000000-0005-0000-0000-0000A58F0000}"/>
    <cellStyle name="Normal 9 3 9" xfId="36678" xr:uid="{00000000-0005-0000-0000-0000A68F0000}"/>
    <cellStyle name="Normal 9 3 9 2" xfId="36679" xr:uid="{00000000-0005-0000-0000-0000A78F0000}"/>
    <cellStyle name="Normal 9 4" xfId="36680" xr:uid="{00000000-0005-0000-0000-0000A88F0000}"/>
    <cellStyle name="Normal 9 4 10" xfId="36681" xr:uid="{00000000-0005-0000-0000-0000A98F0000}"/>
    <cellStyle name="Normal 9 4 10 2" xfId="36682" xr:uid="{00000000-0005-0000-0000-0000AA8F0000}"/>
    <cellStyle name="Normal 9 4 11" xfId="36683" xr:uid="{00000000-0005-0000-0000-0000AB8F0000}"/>
    <cellStyle name="Normal 9 4 12" xfId="36684" xr:uid="{00000000-0005-0000-0000-0000AC8F0000}"/>
    <cellStyle name="Normal 9 4 13" xfId="36685" xr:uid="{00000000-0005-0000-0000-0000AD8F0000}"/>
    <cellStyle name="Normal 9 4 2" xfId="36686" xr:uid="{00000000-0005-0000-0000-0000AE8F0000}"/>
    <cellStyle name="Normal 9 4 2 10" xfId="36687" xr:uid="{00000000-0005-0000-0000-0000AF8F0000}"/>
    <cellStyle name="Normal 9 4 2 11" xfId="36688" xr:uid="{00000000-0005-0000-0000-0000B08F0000}"/>
    <cellStyle name="Normal 9 4 2 2" xfId="36689" xr:uid="{00000000-0005-0000-0000-0000B18F0000}"/>
    <cellStyle name="Normal 9 4 2 2 2" xfId="36690" xr:uid="{00000000-0005-0000-0000-0000B28F0000}"/>
    <cellStyle name="Normal 9 4 2 2 2 2" xfId="36691" xr:uid="{00000000-0005-0000-0000-0000B38F0000}"/>
    <cellStyle name="Normal 9 4 2 2 2 3" xfId="36692" xr:uid="{00000000-0005-0000-0000-0000B48F0000}"/>
    <cellStyle name="Normal 9 4 2 2 3" xfId="36693" xr:uid="{00000000-0005-0000-0000-0000B58F0000}"/>
    <cellStyle name="Normal 9 4 2 2 3 2" xfId="36694" xr:uid="{00000000-0005-0000-0000-0000B68F0000}"/>
    <cellStyle name="Normal 9 4 2 2 3 3" xfId="36695" xr:uid="{00000000-0005-0000-0000-0000B78F0000}"/>
    <cellStyle name="Normal 9 4 2 2 4" xfId="36696" xr:uid="{00000000-0005-0000-0000-0000B88F0000}"/>
    <cellStyle name="Normal 9 4 2 2 4 2" xfId="36697" xr:uid="{00000000-0005-0000-0000-0000B98F0000}"/>
    <cellStyle name="Normal 9 4 2 2 5" xfId="36698" xr:uid="{00000000-0005-0000-0000-0000BA8F0000}"/>
    <cellStyle name="Normal 9 4 2 2 6" xfId="36699" xr:uid="{00000000-0005-0000-0000-0000BB8F0000}"/>
    <cellStyle name="Normal 9 4 2 2 7" xfId="36700" xr:uid="{00000000-0005-0000-0000-0000BC8F0000}"/>
    <cellStyle name="Normal 9 4 2 3" xfId="36701" xr:uid="{00000000-0005-0000-0000-0000BD8F0000}"/>
    <cellStyle name="Normal 9 4 2 3 2" xfId="36702" xr:uid="{00000000-0005-0000-0000-0000BE8F0000}"/>
    <cellStyle name="Normal 9 4 2 3 2 2" xfId="36703" xr:uid="{00000000-0005-0000-0000-0000BF8F0000}"/>
    <cellStyle name="Normal 9 4 2 3 2 3" xfId="36704" xr:uid="{00000000-0005-0000-0000-0000C08F0000}"/>
    <cellStyle name="Normal 9 4 2 3 3" xfId="36705" xr:uid="{00000000-0005-0000-0000-0000C18F0000}"/>
    <cellStyle name="Normal 9 4 2 3 3 2" xfId="36706" xr:uid="{00000000-0005-0000-0000-0000C28F0000}"/>
    <cellStyle name="Normal 9 4 2 3 4" xfId="36707" xr:uid="{00000000-0005-0000-0000-0000C38F0000}"/>
    <cellStyle name="Normal 9 4 2 3 4 2" xfId="36708" xr:uid="{00000000-0005-0000-0000-0000C48F0000}"/>
    <cellStyle name="Normal 9 4 2 3 5" xfId="36709" xr:uid="{00000000-0005-0000-0000-0000C58F0000}"/>
    <cellStyle name="Normal 9 4 2 3 6" xfId="36710" xr:uid="{00000000-0005-0000-0000-0000C68F0000}"/>
    <cellStyle name="Normal 9 4 2 3 7" xfId="36711" xr:uid="{00000000-0005-0000-0000-0000C78F0000}"/>
    <cellStyle name="Normal 9 4 2 4" xfId="36712" xr:uid="{00000000-0005-0000-0000-0000C88F0000}"/>
    <cellStyle name="Normal 9 4 2 4 2" xfId="36713" xr:uid="{00000000-0005-0000-0000-0000C98F0000}"/>
    <cellStyle name="Normal 9 4 2 4 2 2" xfId="36714" xr:uid="{00000000-0005-0000-0000-0000CA8F0000}"/>
    <cellStyle name="Normal 9 4 2 4 2 3" xfId="36715" xr:uid="{00000000-0005-0000-0000-0000CB8F0000}"/>
    <cellStyle name="Normal 9 4 2 4 3" xfId="36716" xr:uid="{00000000-0005-0000-0000-0000CC8F0000}"/>
    <cellStyle name="Normal 9 4 2 4 3 2" xfId="36717" xr:uid="{00000000-0005-0000-0000-0000CD8F0000}"/>
    <cellStyle name="Normal 9 4 2 4 4" xfId="36718" xr:uid="{00000000-0005-0000-0000-0000CE8F0000}"/>
    <cellStyle name="Normal 9 4 2 4 4 2" xfId="36719" xr:uid="{00000000-0005-0000-0000-0000CF8F0000}"/>
    <cellStyle name="Normal 9 4 2 4 5" xfId="36720" xr:uid="{00000000-0005-0000-0000-0000D08F0000}"/>
    <cellStyle name="Normal 9 4 2 4 6" xfId="36721" xr:uid="{00000000-0005-0000-0000-0000D18F0000}"/>
    <cellStyle name="Normal 9 4 2 4 7" xfId="36722" xr:uid="{00000000-0005-0000-0000-0000D28F0000}"/>
    <cellStyle name="Normal 9 4 2 5" xfId="36723" xr:uid="{00000000-0005-0000-0000-0000D38F0000}"/>
    <cellStyle name="Normal 9 4 2 5 2" xfId="36724" xr:uid="{00000000-0005-0000-0000-0000D48F0000}"/>
    <cellStyle name="Normal 9 4 2 5 2 2" xfId="36725" xr:uid="{00000000-0005-0000-0000-0000D58F0000}"/>
    <cellStyle name="Normal 9 4 2 5 3" xfId="36726" xr:uid="{00000000-0005-0000-0000-0000D68F0000}"/>
    <cellStyle name="Normal 9 4 2 5 3 2" xfId="36727" xr:uid="{00000000-0005-0000-0000-0000D78F0000}"/>
    <cellStyle name="Normal 9 4 2 5 4" xfId="36728" xr:uid="{00000000-0005-0000-0000-0000D88F0000}"/>
    <cellStyle name="Normal 9 4 2 5 5" xfId="36729" xr:uid="{00000000-0005-0000-0000-0000D98F0000}"/>
    <cellStyle name="Normal 9 4 2 5 6" xfId="36730" xr:uid="{00000000-0005-0000-0000-0000DA8F0000}"/>
    <cellStyle name="Normal 9 4 2 6" xfId="36731" xr:uid="{00000000-0005-0000-0000-0000DB8F0000}"/>
    <cellStyle name="Normal 9 4 2 6 2" xfId="36732" xr:uid="{00000000-0005-0000-0000-0000DC8F0000}"/>
    <cellStyle name="Normal 9 4 2 7" xfId="36733" xr:uid="{00000000-0005-0000-0000-0000DD8F0000}"/>
    <cellStyle name="Normal 9 4 2 7 2" xfId="36734" xr:uid="{00000000-0005-0000-0000-0000DE8F0000}"/>
    <cellStyle name="Normal 9 4 2 8" xfId="36735" xr:uid="{00000000-0005-0000-0000-0000DF8F0000}"/>
    <cellStyle name="Normal 9 4 2 8 2" xfId="36736" xr:uid="{00000000-0005-0000-0000-0000E08F0000}"/>
    <cellStyle name="Normal 9 4 2 9" xfId="36737" xr:uid="{00000000-0005-0000-0000-0000E18F0000}"/>
    <cellStyle name="Normal 9 4 3" xfId="36738" xr:uid="{00000000-0005-0000-0000-0000E28F0000}"/>
    <cellStyle name="Normal 9 4 3 10" xfId="36739" xr:uid="{00000000-0005-0000-0000-0000E38F0000}"/>
    <cellStyle name="Normal 9 4 3 11" xfId="36740" xr:uid="{00000000-0005-0000-0000-0000E48F0000}"/>
    <cellStyle name="Normal 9 4 3 2" xfId="36741" xr:uid="{00000000-0005-0000-0000-0000E58F0000}"/>
    <cellStyle name="Normal 9 4 3 2 2" xfId="36742" xr:uid="{00000000-0005-0000-0000-0000E68F0000}"/>
    <cellStyle name="Normal 9 4 3 2 2 2" xfId="36743" xr:uid="{00000000-0005-0000-0000-0000E78F0000}"/>
    <cellStyle name="Normal 9 4 3 2 2 3" xfId="36744" xr:uid="{00000000-0005-0000-0000-0000E88F0000}"/>
    <cellStyle name="Normal 9 4 3 2 3" xfId="36745" xr:uid="{00000000-0005-0000-0000-0000E98F0000}"/>
    <cellStyle name="Normal 9 4 3 2 3 2" xfId="36746" xr:uid="{00000000-0005-0000-0000-0000EA8F0000}"/>
    <cellStyle name="Normal 9 4 3 2 4" xfId="36747" xr:uid="{00000000-0005-0000-0000-0000EB8F0000}"/>
    <cellStyle name="Normal 9 4 3 2 4 2" xfId="36748" xr:uid="{00000000-0005-0000-0000-0000EC8F0000}"/>
    <cellStyle name="Normal 9 4 3 2 5" xfId="36749" xr:uid="{00000000-0005-0000-0000-0000ED8F0000}"/>
    <cellStyle name="Normal 9 4 3 2 6" xfId="36750" xr:uid="{00000000-0005-0000-0000-0000EE8F0000}"/>
    <cellStyle name="Normal 9 4 3 2 7" xfId="36751" xr:uid="{00000000-0005-0000-0000-0000EF8F0000}"/>
    <cellStyle name="Normal 9 4 3 3" xfId="36752" xr:uid="{00000000-0005-0000-0000-0000F08F0000}"/>
    <cellStyle name="Normal 9 4 3 3 2" xfId="36753" xr:uid="{00000000-0005-0000-0000-0000F18F0000}"/>
    <cellStyle name="Normal 9 4 3 3 2 2" xfId="36754" xr:uid="{00000000-0005-0000-0000-0000F28F0000}"/>
    <cellStyle name="Normal 9 4 3 3 2 3" xfId="36755" xr:uid="{00000000-0005-0000-0000-0000F38F0000}"/>
    <cellStyle name="Normal 9 4 3 3 3" xfId="36756" xr:uid="{00000000-0005-0000-0000-0000F48F0000}"/>
    <cellStyle name="Normal 9 4 3 3 3 2" xfId="36757" xr:uid="{00000000-0005-0000-0000-0000F58F0000}"/>
    <cellStyle name="Normal 9 4 3 3 4" xfId="36758" xr:uid="{00000000-0005-0000-0000-0000F68F0000}"/>
    <cellStyle name="Normal 9 4 3 3 4 2" xfId="36759" xr:uid="{00000000-0005-0000-0000-0000F78F0000}"/>
    <cellStyle name="Normal 9 4 3 3 5" xfId="36760" xr:uid="{00000000-0005-0000-0000-0000F88F0000}"/>
    <cellStyle name="Normal 9 4 3 3 6" xfId="36761" xr:uid="{00000000-0005-0000-0000-0000F98F0000}"/>
    <cellStyle name="Normal 9 4 3 3 7" xfId="36762" xr:uid="{00000000-0005-0000-0000-0000FA8F0000}"/>
    <cellStyle name="Normal 9 4 3 4" xfId="36763" xr:uid="{00000000-0005-0000-0000-0000FB8F0000}"/>
    <cellStyle name="Normal 9 4 3 4 2" xfId="36764" xr:uid="{00000000-0005-0000-0000-0000FC8F0000}"/>
    <cellStyle name="Normal 9 4 3 4 2 2" xfId="36765" xr:uid="{00000000-0005-0000-0000-0000FD8F0000}"/>
    <cellStyle name="Normal 9 4 3 4 3" xfId="36766" xr:uid="{00000000-0005-0000-0000-0000FE8F0000}"/>
    <cellStyle name="Normal 9 4 3 4 3 2" xfId="36767" xr:uid="{00000000-0005-0000-0000-0000FF8F0000}"/>
    <cellStyle name="Normal 9 4 3 4 4" xfId="36768" xr:uid="{00000000-0005-0000-0000-000000900000}"/>
    <cellStyle name="Normal 9 4 3 4 4 2" xfId="36769" xr:uid="{00000000-0005-0000-0000-000001900000}"/>
    <cellStyle name="Normal 9 4 3 4 5" xfId="36770" xr:uid="{00000000-0005-0000-0000-000002900000}"/>
    <cellStyle name="Normal 9 4 3 4 6" xfId="36771" xr:uid="{00000000-0005-0000-0000-000003900000}"/>
    <cellStyle name="Normal 9 4 3 4 7" xfId="36772" xr:uid="{00000000-0005-0000-0000-000004900000}"/>
    <cellStyle name="Normal 9 4 3 5" xfId="36773" xr:uid="{00000000-0005-0000-0000-000005900000}"/>
    <cellStyle name="Normal 9 4 3 5 2" xfId="36774" xr:uid="{00000000-0005-0000-0000-000006900000}"/>
    <cellStyle name="Normal 9 4 3 5 2 2" xfId="36775" xr:uid="{00000000-0005-0000-0000-000007900000}"/>
    <cellStyle name="Normal 9 4 3 5 3" xfId="36776" xr:uid="{00000000-0005-0000-0000-000008900000}"/>
    <cellStyle name="Normal 9 4 3 5 3 2" xfId="36777" xr:uid="{00000000-0005-0000-0000-000009900000}"/>
    <cellStyle name="Normal 9 4 3 5 4" xfId="36778" xr:uid="{00000000-0005-0000-0000-00000A900000}"/>
    <cellStyle name="Normal 9 4 3 5 5" xfId="36779" xr:uid="{00000000-0005-0000-0000-00000B900000}"/>
    <cellStyle name="Normal 9 4 3 6" xfId="36780" xr:uid="{00000000-0005-0000-0000-00000C900000}"/>
    <cellStyle name="Normal 9 4 3 6 2" xfId="36781" xr:uid="{00000000-0005-0000-0000-00000D900000}"/>
    <cellStyle name="Normal 9 4 3 7" xfId="36782" xr:uid="{00000000-0005-0000-0000-00000E900000}"/>
    <cellStyle name="Normal 9 4 3 7 2" xfId="36783" xr:uid="{00000000-0005-0000-0000-00000F900000}"/>
    <cellStyle name="Normal 9 4 3 8" xfId="36784" xr:uid="{00000000-0005-0000-0000-000010900000}"/>
    <cellStyle name="Normal 9 4 3 8 2" xfId="36785" xr:uid="{00000000-0005-0000-0000-000011900000}"/>
    <cellStyle name="Normal 9 4 3 9" xfId="36786" xr:uid="{00000000-0005-0000-0000-000012900000}"/>
    <cellStyle name="Normal 9 4 4" xfId="36787" xr:uid="{00000000-0005-0000-0000-000013900000}"/>
    <cellStyle name="Normal 9 4 4 2" xfId="36788" xr:uid="{00000000-0005-0000-0000-000014900000}"/>
    <cellStyle name="Normal 9 4 4 2 2" xfId="36789" xr:uid="{00000000-0005-0000-0000-000015900000}"/>
    <cellStyle name="Normal 9 4 4 2 3" xfId="36790" xr:uid="{00000000-0005-0000-0000-000016900000}"/>
    <cellStyle name="Normal 9 4 4 3" xfId="36791" xr:uid="{00000000-0005-0000-0000-000017900000}"/>
    <cellStyle name="Normal 9 4 4 3 2" xfId="36792" xr:uid="{00000000-0005-0000-0000-000018900000}"/>
    <cellStyle name="Normal 9 4 4 3 3" xfId="36793" xr:uid="{00000000-0005-0000-0000-000019900000}"/>
    <cellStyle name="Normal 9 4 4 4" xfId="36794" xr:uid="{00000000-0005-0000-0000-00001A900000}"/>
    <cellStyle name="Normal 9 4 4 4 2" xfId="36795" xr:uid="{00000000-0005-0000-0000-00001B900000}"/>
    <cellStyle name="Normal 9 4 4 5" xfId="36796" xr:uid="{00000000-0005-0000-0000-00001C900000}"/>
    <cellStyle name="Normal 9 4 4 6" xfId="36797" xr:uid="{00000000-0005-0000-0000-00001D900000}"/>
    <cellStyle name="Normal 9 4 4 7" xfId="36798" xr:uid="{00000000-0005-0000-0000-00001E900000}"/>
    <cellStyle name="Normal 9 4 5" xfId="36799" xr:uid="{00000000-0005-0000-0000-00001F900000}"/>
    <cellStyle name="Normal 9 4 5 2" xfId="36800" xr:uid="{00000000-0005-0000-0000-000020900000}"/>
    <cellStyle name="Normal 9 4 5 2 2" xfId="36801" xr:uid="{00000000-0005-0000-0000-000021900000}"/>
    <cellStyle name="Normal 9 4 5 2 3" xfId="36802" xr:uid="{00000000-0005-0000-0000-000022900000}"/>
    <cellStyle name="Normal 9 4 5 3" xfId="36803" xr:uid="{00000000-0005-0000-0000-000023900000}"/>
    <cellStyle name="Normal 9 4 5 3 2" xfId="36804" xr:uid="{00000000-0005-0000-0000-000024900000}"/>
    <cellStyle name="Normal 9 4 5 4" xfId="36805" xr:uid="{00000000-0005-0000-0000-000025900000}"/>
    <cellStyle name="Normal 9 4 5 4 2" xfId="36806" xr:uid="{00000000-0005-0000-0000-000026900000}"/>
    <cellStyle name="Normal 9 4 5 5" xfId="36807" xr:uid="{00000000-0005-0000-0000-000027900000}"/>
    <cellStyle name="Normal 9 4 5 6" xfId="36808" xr:uid="{00000000-0005-0000-0000-000028900000}"/>
    <cellStyle name="Normal 9 4 5 7" xfId="36809" xr:uid="{00000000-0005-0000-0000-000029900000}"/>
    <cellStyle name="Normal 9 4 6" xfId="36810" xr:uid="{00000000-0005-0000-0000-00002A900000}"/>
    <cellStyle name="Normal 9 4 6 2" xfId="36811" xr:uid="{00000000-0005-0000-0000-00002B900000}"/>
    <cellStyle name="Normal 9 4 6 2 2" xfId="36812" xr:uid="{00000000-0005-0000-0000-00002C900000}"/>
    <cellStyle name="Normal 9 4 6 2 3" xfId="36813" xr:uid="{00000000-0005-0000-0000-00002D900000}"/>
    <cellStyle name="Normal 9 4 6 3" xfId="36814" xr:uid="{00000000-0005-0000-0000-00002E900000}"/>
    <cellStyle name="Normal 9 4 6 3 2" xfId="36815" xr:uid="{00000000-0005-0000-0000-00002F900000}"/>
    <cellStyle name="Normal 9 4 6 4" xfId="36816" xr:uid="{00000000-0005-0000-0000-000030900000}"/>
    <cellStyle name="Normal 9 4 6 4 2" xfId="36817" xr:uid="{00000000-0005-0000-0000-000031900000}"/>
    <cellStyle name="Normal 9 4 6 5" xfId="36818" xr:uid="{00000000-0005-0000-0000-000032900000}"/>
    <cellStyle name="Normal 9 4 6 6" xfId="36819" xr:uid="{00000000-0005-0000-0000-000033900000}"/>
    <cellStyle name="Normal 9 4 6 7" xfId="36820" xr:uid="{00000000-0005-0000-0000-000034900000}"/>
    <cellStyle name="Normal 9 4 7" xfId="36821" xr:uid="{00000000-0005-0000-0000-000035900000}"/>
    <cellStyle name="Normal 9 4 7 2" xfId="36822" xr:uid="{00000000-0005-0000-0000-000036900000}"/>
    <cellStyle name="Normal 9 4 7 2 2" xfId="36823" xr:uid="{00000000-0005-0000-0000-000037900000}"/>
    <cellStyle name="Normal 9 4 7 3" xfId="36824" xr:uid="{00000000-0005-0000-0000-000038900000}"/>
    <cellStyle name="Normal 9 4 7 3 2" xfId="36825" xr:uid="{00000000-0005-0000-0000-000039900000}"/>
    <cellStyle name="Normal 9 4 7 4" xfId="36826" xr:uid="{00000000-0005-0000-0000-00003A900000}"/>
    <cellStyle name="Normal 9 4 7 5" xfId="36827" xr:uid="{00000000-0005-0000-0000-00003B900000}"/>
    <cellStyle name="Normal 9 4 7 6" xfId="36828" xr:uid="{00000000-0005-0000-0000-00003C900000}"/>
    <cellStyle name="Normal 9 4 8" xfId="36829" xr:uid="{00000000-0005-0000-0000-00003D900000}"/>
    <cellStyle name="Normal 9 4 8 2" xfId="36830" xr:uid="{00000000-0005-0000-0000-00003E900000}"/>
    <cellStyle name="Normal 9 4 9" xfId="36831" xr:uid="{00000000-0005-0000-0000-00003F900000}"/>
    <cellStyle name="Normal 9 4 9 2" xfId="36832" xr:uid="{00000000-0005-0000-0000-000040900000}"/>
    <cellStyle name="Normal 9 5" xfId="36833" xr:uid="{00000000-0005-0000-0000-000041900000}"/>
    <cellStyle name="Normal 9 5 10" xfId="36834" xr:uid="{00000000-0005-0000-0000-000042900000}"/>
    <cellStyle name="Normal 9 5 11" xfId="36835" xr:uid="{00000000-0005-0000-0000-000043900000}"/>
    <cellStyle name="Normal 9 5 12" xfId="36836" xr:uid="{00000000-0005-0000-0000-000044900000}"/>
    <cellStyle name="Normal 9 5 2" xfId="36837" xr:uid="{00000000-0005-0000-0000-000045900000}"/>
    <cellStyle name="Normal 9 5 2 2" xfId="36838" xr:uid="{00000000-0005-0000-0000-000046900000}"/>
    <cellStyle name="Normal 9 5 2 2 2" xfId="36839" xr:uid="{00000000-0005-0000-0000-000047900000}"/>
    <cellStyle name="Normal 9 5 2 2 2 2" xfId="36840" xr:uid="{00000000-0005-0000-0000-000048900000}"/>
    <cellStyle name="Normal 9 5 2 2 3" xfId="36841" xr:uid="{00000000-0005-0000-0000-000049900000}"/>
    <cellStyle name="Normal 9 5 2 3" xfId="36842" xr:uid="{00000000-0005-0000-0000-00004A900000}"/>
    <cellStyle name="Normal 9 5 2 3 2" xfId="36843" xr:uid="{00000000-0005-0000-0000-00004B900000}"/>
    <cellStyle name="Normal 9 5 2 3 2 2" xfId="36844" xr:uid="{00000000-0005-0000-0000-00004C900000}"/>
    <cellStyle name="Normal 9 5 2 3 3" xfId="36845" xr:uid="{00000000-0005-0000-0000-00004D900000}"/>
    <cellStyle name="Normal 9 5 2 4" xfId="36846" xr:uid="{00000000-0005-0000-0000-00004E900000}"/>
    <cellStyle name="Normal 9 5 2 4 2" xfId="36847" xr:uid="{00000000-0005-0000-0000-00004F900000}"/>
    <cellStyle name="Normal 9 5 2 4 3" xfId="36848" xr:uid="{00000000-0005-0000-0000-000050900000}"/>
    <cellStyle name="Normal 9 5 2 5" xfId="36849" xr:uid="{00000000-0005-0000-0000-000051900000}"/>
    <cellStyle name="Normal 9 5 2 6" xfId="36850" xr:uid="{00000000-0005-0000-0000-000052900000}"/>
    <cellStyle name="Normal 9 5 2 7" xfId="36851" xr:uid="{00000000-0005-0000-0000-000053900000}"/>
    <cellStyle name="Normal 9 5 3" xfId="36852" xr:uid="{00000000-0005-0000-0000-000054900000}"/>
    <cellStyle name="Normal 9 5 3 2" xfId="36853" xr:uid="{00000000-0005-0000-0000-000055900000}"/>
    <cellStyle name="Normal 9 5 3 2 2" xfId="36854" xr:uid="{00000000-0005-0000-0000-000056900000}"/>
    <cellStyle name="Normal 9 5 3 2 3" xfId="36855" xr:uid="{00000000-0005-0000-0000-000057900000}"/>
    <cellStyle name="Normal 9 5 3 3" xfId="36856" xr:uid="{00000000-0005-0000-0000-000058900000}"/>
    <cellStyle name="Normal 9 5 3 3 2" xfId="36857" xr:uid="{00000000-0005-0000-0000-000059900000}"/>
    <cellStyle name="Normal 9 5 3 3 3" xfId="36858" xr:uid="{00000000-0005-0000-0000-00005A900000}"/>
    <cellStyle name="Normal 9 5 3 4" xfId="36859" xr:uid="{00000000-0005-0000-0000-00005B900000}"/>
    <cellStyle name="Normal 9 5 3 4 2" xfId="36860" xr:uid="{00000000-0005-0000-0000-00005C900000}"/>
    <cellStyle name="Normal 9 5 3 5" xfId="36861" xr:uid="{00000000-0005-0000-0000-00005D900000}"/>
    <cellStyle name="Normal 9 5 3 6" xfId="36862" xr:uid="{00000000-0005-0000-0000-00005E900000}"/>
    <cellStyle name="Normal 9 5 3 7" xfId="36863" xr:uid="{00000000-0005-0000-0000-00005F900000}"/>
    <cellStyle name="Normal 9 5 4" xfId="36864" xr:uid="{00000000-0005-0000-0000-000060900000}"/>
    <cellStyle name="Normal 9 5 4 2" xfId="36865" xr:uid="{00000000-0005-0000-0000-000061900000}"/>
    <cellStyle name="Normal 9 5 4 2 2" xfId="36866" xr:uid="{00000000-0005-0000-0000-000062900000}"/>
    <cellStyle name="Normal 9 5 4 2 3" xfId="36867" xr:uid="{00000000-0005-0000-0000-000063900000}"/>
    <cellStyle name="Normal 9 5 4 3" xfId="36868" xr:uid="{00000000-0005-0000-0000-000064900000}"/>
    <cellStyle name="Normal 9 5 4 3 2" xfId="36869" xr:uid="{00000000-0005-0000-0000-000065900000}"/>
    <cellStyle name="Normal 9 5 4 4" xfId="36870" xr:uid="{00000000-0005-0000-0000-000066900000}"/>
    <cellStyle name="Normal 9 5 4 4 2" xfId="36871" xr:uid="{00000000-0005-0000-0000-000067900000}"/>
    <cellStyle name="Normal 9 5 4 5" xfId="36872" xr:uid="{00000000-0005-0000-0000-000068900000}"/>
    <cellStyle name="Normal 9 5 4 6" xfId="36873" xr:uid="{00000000-0005-0000-0000-000069900000}"/>
    <cellStyle name="Normal 9 5 4 7" xfId="36874" xr:uid="{00000000-0005-0000-0000-00006A900000}"/>
    <cellStyle name="Normal 9 5 5" xfId="36875" xr:uid="{00000000-0005-0000-0000-00006B900000}"/>
    <cellStyle name="Normal 9 5 5 2" xfId="36876" xr:uid="{00000000-0005-0000-0000-00006C900000}"/>
    <cellStyle name="Normal 9 5 5 2 2" xfId="36877" xr:uid="{00000000-0005-0000-0000-00006D900000}"/>
    <cellStyle name="Normal 9 5 5 2 3" xfId="36878" xr:uid="{00000000-0005-0000-0000-00006E900000}"/>
    <cellStyle name="Normal 9 5 5 3" xfId="36879" xr:uid="{00000000-0005-0000-0000-00006F900000}"/>
    <cellStyle name="Normal 9 5 5 3 2" xfId="36880" xr:uid="{00000000-0005-0000-0000-000070900000}"/>
    <cellStyle name="Normal 9 5 5 4" xfId="36881" xr:uid="{00000000-0005-0000-0000-000071900000}"/>
    <cellStyle name="Normal 9 5 5 4 2" xfId="36882" xr:uid="{00000000-0005-0000-0000-000072900000}"/>
    <cellStyle name="Normal 9 5 5 5" xfId="36883" xr:uid="{00000000-0005-0000-0000-000073900000}"/>
    <cellStyle name="Normal 9 5 5 6" xfId="36884" xr:uid="{00000000-0005-0000-0000-000074900000}"/>
    <cellStyle name="Normal 9 5 5 7" xfId="36885" xr:uid="{00000000-0005-0000-0000-000075900000}"/>
    <cellStyle name="Normal 9 5 6" xfId="36886" xr:uid="{00000000-0005-0000-0000-000076900000}"/>
    <cellStyle name="Normal 9 5 6 2" xfId="36887" xr:uid="{00000000-0005-0000-0000-000077900000}"/>
    <cellStyle name="Normal 9 5 6 2 2" xfId="36888" xr:uid="{00000000-0005-0000-0000-000078900000}"/>
    <cellStyle name="Normal 9 5 6 3" xfId="36889" xr:uid="{00000000-0005-0000-0000-000079900000}"/>
    <cellStyle name="Normal 9 5 6 3 2" xfId="36890" xr:uid="{00000000-0005-0000-0000-00007A900000}"/>
    <cellStyle name="Normal 9 5 6 4" xfId="36891" xr:uid="{00000000-0005-0000-0000-00007B900000}"/>
    <cellStyle name="Normal 9 5 6 5" xfId="36892" xr:uid="{00000000-0005-0000-0000-00007C900000}"/>
    <cellStyle name="Normal 9 5 6 6" xfId="36893" xr:uid="{00000000-0005-0000-0000-00007D900000}"/>
    <cellStyle name="Normal 9 5 7" xfId="36894" xr:uid="{00000000-0005-0000-0000-00007E900000}"/>
    <cellStyle name="Normal 9 5 7 2" xfId="36895" xr:uid="{00000000-0005-0000-0000-00007F900000}"/>
    <cellStyle name="Normal 9 5 8" xfId="36896" xr:uid="{00000000-0005-0000-0000-000080900000}"/>
    <cellStyle name="Normal 9 5 8 2" xfId="36897" xr:uid="{00000000-0005-0000-0000-000081900000}"/>
    <cellStyle name="Normal 9 5 9" xfId="36898" xr:uid="{00000000-0005-0000-0000-000082900000}"/>
    <cellStyle name="Normal 9 5 9 2" xfId="36899" xr:uid="{00000000-0005-0000-0000-000083900000}"/>
    <cellStyle name="Normal 9 6" xfId="36900" xr:uid="{00000000-0005-0000-0000-000084900000}"/>
    <cellStyle name="Normal 9 6 10" xfId="36901" xr:uid="{00000000-0005-0000-0000-000085900000}"/>
    <cellStyle name="Normal 9 6 11" xfId="36902" xr:uid="{00000000-0005-0000-0000-000086900000}"/>
    <cellStyle name="Normal 9 6 2" xfId="36903" xr:uid="{00000000-0005-0000-0000-000087900000}"/>
    <cellStyle name="Normal 9 6 2 2" xfId="36904" xr:uid="{00000000-0005-0000-0000-000088900000}"/>
    <cellStyle name="Normal 9 6 2 2 2" xfId="36905" xr:uid="{00000000-0005-0000-0000-000089900000}"/>
    <cellStyle name="Normal 9 6 2 2 3" xfId="36906" xr:uid="{00000000-0005-0000-0000-00008A900000}"/>
    <cellStyle name="Normal 9 6 2 3" xfId="36907" xr:uid="{00000000-0005-0000-0000-00008B900000}"/>
    <cellStyle name="Normal 9 6 2 3 2" xfId="36908" xr:uid="{00000000-0005-0000-0000-00008C900000}"/>
    <cellStyle name="Normal 9 6 2 4" xfId="36909" xr:uid="{00000000-0005-0000-0000-00008D900000}"/>
    <cellStyle name="Normal 9 6 2 4 2" xfId="36910" xr:uid="{00000000-0005-0000-0000-00008E900000}"/>
    <cellStyle name="Normal 9 6 2 5" xfId="36911" xr:uid="{00000000-0005-0000-0000-00008F900000}"/>
    <cellStyle name="Normal 9 6 2 6" xfId="36912" xr:uid="{00000000-0005-0000-0000-000090900000}"/>
    <cellStyle name="Normal 9 6 2 7" xfId="36913" xr:uid="{00000000-0005-0000-0000-000091900000}"/>
    <cellStyle name="Normal 9 6 3" xfId="36914" xr:uid="{00000000-0005-0000-0000-000092900000}"/>
    <cellStyle name="Normal 9 6 3 2" xfId="36915" xr:uid="{00000000-0005-0000-0000-000093900000}"/>
    <cellStyle name="Normal 9 6 3 2 2" xfId="36916" xr:uid="{00000000-0005-0000-0000-000094900000}"/>
    <cellStyle name="Normal 9 6 3 2 3" xfId="36917" xr:uid="{00000000-0005-0000-0000-000095900000}"/>
    <cellStyle name="Normal 9 6 3 3" xfId="36918" xr:uid="{00000000-0005-0000-0000-000096900000}"/>
    <cellStyle name="Normal 9 6 3 3 2" xfId="36919" xr:uid="{00000000-0005-0000-0000-000097900000}"/>
    <cellStyle name="Normal 9 6 3 4" xfId="36920" xr:uid="{00000000-0005-0000-0000-000098900000}"/>
    <cellStyle name="Normal 9 6 3 4 2" xfId="36921" xr:uid="{00000000-0005-0000-0000-000099900000}"/>
    <cellStyle name="Normal 9 6 3 5" xfId="36922" xr:uid="{00000000-0005-0000-0000-00009A900000}"/>
    <cellStyle name="Normal 9 6 3 6" xfId="36923" xr:uid="{00000000-0005-0000-0000-00009B900000}"/>
    <cellStyle name="Normal 9 6 3 7" xfId="36924" xr:uid="{00000000-0005-0000-0000-00009C900000}"/>
    <cellStyle name="Normal 9 6 4" xfId="36925" xr:uid="{00000000-0005-0000-0000-00009D900000}"/>
    <cellStyle name="Normal 9 6 4 2" xfId="36926" xr:uid="{00000000-0005-0000-0000-00009E900000}"/>
    <cellStyle name="Normal 9 6 4 2 2" xfId="36927" xr:uid="{00000000-0005-0000-0000-00009F900000}"/>
    <cellStyle name="Normal 9 6 4 3" xfId="36928" xr:uid="{00000000-0005-0000-0000-0000A0900000}"/>
    <cellStyle name="Normal 9 6 4 3 2" xfId="36929" xr:uid="{00000000-0005-0000-0000-0000A1900000}"/>
    <cellStyle name="Normal 9 6 4 4" xfId="36930" xr:uid="{00000000-0005-0000-0000-0000A2900000}"/>
    <cellStyle name="Normal 9 6 4 4 2" xfId="36931" xr:uid="{00000000-0005-0000-0000-0000A3900000}"/>
    <cellStyle name="Normal 9 6 4 5" xfId="36932" xr:uid="{00000000-0005-0000-0000-0000A4900000}"/>
    <cellStyle name="Normal 9 6 4 6" xfId="36933" xr:uid="{00000000-0005-0000-0000-0000A5900000}"/>
    <cellStyle name="Normal 9 6 4 7" xfId="36934" xr:uid="{00000000-0005-0000-0000-0000A6900000}"/>
    <cellStyle name="Normal 9 6 5" xfId="36935" xr:uid="{00000000-0005-0000-0000-0000A7900000}"/>
    <cellStyle name="Normal 9 6 5 2" xfId="36936" xr:uid="{00000000-0005-0000-0000-0000A8900000}"/>
    <cellStyle name="Normal 9 6 5 2 2" xfId="36937" xr:uid="{00000000-0005-0000-0000-0000A9900000}"/>
    <cellStyle name="Normal 9 6 5 3" xfId="36938" xr:uid="{00000000-0005-0000-0000-0000AA900000}"/>
    <cellStyle name="Normal 9 6 5 3 2" xfId="36939" xr:uid="{00000000-0005-0000-0000-0000AB900000}"/>
    <cellStyle name="Normal 9 6 5 4" xfId="36940" xr:uid="{00000000-0005-0000-0000-0000AC900000}"/>
    <cellStyle name="Normal 9 6 5 5" xfId="36941" xr:uid="{00000000-0005-0000-0000-0000AD900000}"/>
    <cellStyle name="Normal 9 6 6" xfId="36942" xr:uid="{00000000-0005-0000-0000-0000AE900000}"/>
    <cellStyle name="Normal 9 6 6 2" xfId="36943" xr:uid="{00000000-0005-0000-0000-0000AF900000}"/>
    <cellStyle name="Normal 9 6 7" xfId="36944" xr:uid="{00000000-0005-0000-0000-0000B0900000}"/>
    <cellStyle name="Normal 9 6 7 2" xfId="36945" xr:uid="{00000000-0005-0000-0000-0000B1900000}"/>
    <cellStyle name="Normal 9 6 8" xfId="36946" xr:uid="{00000000-0005-0000-0000-0000B2900000}"/>
    <cellStyle name="Normal 9 6 8 2" xfId="36947" xr:uid="{00000000-0005-0000-0000-0000B3900000}"/>
    <cellStyle name="Normal 9 6 9" xfId="36948" xr:uid="{00000000-0005-0000-0000-0000B4900000}"/>
    <cellStyle name="Normal 9 7" xfId="36949" xr:uid="{00000000-0005-0000-0000-0000B5900000}"/>
    <cellStyle name="Normal 9 7 10" xfId="36950" xr:uid="{00000000-0005-0000-0000-0000B6900000}"/>
    <cellStyle name="Normal 9 7 11" xfId="36951" xr:uid="{00000000-0005-0000-0000-0000B7900000}"/>
    <cellStyle name="Normal 9 7 2" xfId="36952" xr:uid="{00000000-0005-0000-0000-0000B8900000}"/>
    <cellStyle name="Normal 9 7 2 2" xfId="36953" xr:uid="{00000000-0005-0000-0000-0000B9900000}"/>
    <cellStyle name="Normal 9 7 2 2 2" xfId="36954" xr:uid="{00000000-0005-0000-0000-0000BA900000}"/>
    <cellStyle name="Normal 9 7 2 2 3" xfId="36955" xr:uid="{00000000-0005-0000-0000-0000BB900000}"/>
    <cellStyle name="Normal 9 7 2 3" xfId="36956" xr:uid="{00000000-0005-0000-0000-0000BC900000}"/>
    <cellStyle name="Normal 9 7 2 3 2" xfId="36957" xr:uid="{00000000-0005-0000-0000-0000BD900000}"/>
    <cellStyle name="Normal 9 7 2 4" xfId="36958" xr:uid="{00000000-0005-0000-0000-0000BE900000}"/>
    <cellStyle name="Normal 9 7 2 4 2" xfId="36959" xr:uid="{00000000-0005-0000-0000-0000BF900000}"/>
    <cellStyle name="Normal 9 7 2 5" xfId="36960" xr:uid="{00000000-0005-0000-0000-0000C0900000}"/>
    <cellStyle name="Normal 9 7 2 6" xfId="36961" xr:uid="{00000000-0005-0000-0000-0000C1900000}"/>
    <cellStyle name="Normal 9 7 2 7" xfId="36962" xr:uid="{00000000-0005-0000-0000-0000C2900000}"/>
    <cellStyle name="Normal 9 7 3" xfId="36963" xr:uid="{00000000-0005-0000-0000-0000C3900000}"/>
    <cellStyle name="Normal 9 7 3 2" xfId="36964" xr:uid="{00000000-0005-0000-0000-0000C4900000}"/>
    <cellStyle name="Normal 9 7 3 2 2" xfId="36965" xr:uid="{00000000-0005-0000-0000-0000C5900000}"/>
    <cellStyle name="Normal 9 7 3 2 3" xfId="36966" xr:uid="{00000000-0005-0000-0000-0000C6900000}"/>
    <cellStyle name="Normal 9 7 3 3" xfId="36967" xr:uid="{00000000-0005-0000-0000-0000C7900000}"/>
    <cellStyle name="Normal 9 7 3 3 2" xfId="36968" xr:uid="{00000000-0005-0000-0000-0000C8900000}"/>
    <cellStyle name="Normal 9 7 3 4" xfId="36969" xr:uid="{00000000-0005-0000-0000-0000C9900000}"/>
    <cellStyle name="Normal 9 7 3 4 2" xfId="36970" xr:uid="{00000000-0005-0000-0000-0000CA900000}"/>
    <cellStyle name="Normal 9 7 3 5" xfId="36971" xr:uid="{00000000-0005-0000-0000-0000CB900000}"/>
    <cellStyle name="Normal 9 7 3 6" xfId="36972" xr:uid="{00000000-0005-0000-0000-0000CC900000}"/>
    <cellStyle name="Normal 9 7 3 7" xfId="36973" xr:uid="{00000000-0005-0000-0000-0000CD900000}"/>
    <cellStyle name="Normal 9 7 4" xfId="36974" xr:uid="{00000000-0005-0000-0000-0000CE900000}"/>
    <cellStyle name="Normal 9 7 4 2" xfId="36975" xr:uid="{00000000-0005-0000-0000-0000CF900000}"/>
    <cellStyle name="Normal 9 7 4 2 2" xfId="36976" xr:uid="{00000000-0005-0000-0000-0000D0900000}"/>
    <cellStyle name="Normal 9 7 4 3" xfId="36977" xr:uid="{00000000-0005-0000-0000-0000D1900000}"/>
    <cellStyle name="Normal 9 7 4 3 2" xfId="36978" xr:uid="{00000000-0005-0000-0000-0000D2900000}"/>
    <cellStyle name="Normal 9 7 4 4" xfId="36979" xr:uid="{00000000-0005-0000-0000-0000D3900000}"/>
    <cellStyle name="Normal 9 7 4 4 2" xfId="36980" xr:uid="{00000000-0005-0000-0000-0000D4900000}"/>
    <cellStyle name="Normal 9 7 4 5" xfId="36981" xr:uid="{00000000-0005-0000-0000-0000D5900000}"/>
    <cellStyle name="Normal 9 7 4 6" xfId="36982" xr:uid="{00000000-0005-0000-0000-0000D6900000}"/>
    <cellStyle name="Normal 9 7 4 7" xfId="36983" xr:uid="{00000000-0005-0000-0000-0000D7900000}"/>
    <cellStyle name="Normal 9 7 5" xfId="36984" xr:uid="{00000000-0005-0000-0000-0000D8900000}"/>
    <cellStyle name="Normal 9 7 5 2" xfId="36985" xr:uid="{00000000-0005-0000-0000-0000D9900000}"/>
    <cellStyle name="Normal 9 7 5 2 2" xfId="36986" xr:uid="{00000000-0005-0000-0000-0000DA900000}"/>
    <cellStyle name="Normal 9 7 5 3" xfId="36987" xr:uid="{00000000-0005-0000-0000-0000DB900000}"/>
    <cellStyle name="Normal 9 7 5 3 2" xfId="36988" xr:uid="{00000000-0005-0000-0000-0000DC900000}"/>
    <cellStyle name="Normal 9 7 5 4" xfId="36989" xr:uid="{00000000-0005-0000-0000-0000DD900000}"/>
    <cellStyle name="Normal 9 7 5 5" xfId="36990" xr:uid="{00000000-0005-0000-0000-0000DE900000}"/>
    <cellStyle name="Normal 9 7 6" xfId="36991" xr:uid="{00000000-0005-0000-0000-0000DF900000}"/>
    <cellStyle name="Normal 9 7 6 2" xfId="36992" xr:uid="{00000000-0005-0000-0000-0000E0900000}"/>
    <cellStyle name="Normal 9 7 7" xfId="36993" xr:uid="{00000000-0005-0000-0000-0000E1900000}"/>
    <cellStyle name="Normal 9 7 7 2" xfId="36994" xr:uid="{00000000-0005-0000-0000-0000E2900000}"/>
    <cellStyle name="Normal 9 7 8" xfId="36995" xr:uid="{00000000-0005-0000-0000-0000E3900000}"/>
    <cellStyle name="Normal 9 7 8 2" xfId="36996" xr:uid="{00000000-0005-0000-0000-0000E4900000}"/>
    <cellStyle name="Normal 9 7 9" xfId="36997" xr:uid="{00000000-0005-0000-0000-0000E5900000}"/>
    <cellStyle name="Normal 9 8" xfId="36998" xr:uid="{00000000-0005-0000-0000-0000E6900000}"/>
    <cellStyle name="Normal 9 8 2" xfId="36999" xr:uid="{00000000-0005-0000-0000-0000E7900000}"/>
    <cellStyle name="Normal 9 8 2 2" xfId="37000" xr:uid="{00000000-0005-0000-0000-0000E8900000}"/>
    <cellStyle name="Normal 9 8 2 3" xfId="37001" xr:uid="{00000000-0005-0000-0000-0000E9900000}"/>
    <cellStyle name="Normal 9 8 3" xfId="37002" xr:uid="{00000000-0005-0000-0000-0000EA900000}"/>
    <cellStyle name="Normal 9 8 3 2" xfId="37003" xr:uid="{00000000-0005-0000-0000-0000EB900000}"/>
    <cellStyle name="Normal 9 8 3 3" xfId="37004" xr:uid="{00000000-0005-0000-0000-0000EC900000}"/>
    <cellStyle name="Normal 9 8 4" xfId="37005" xr:uid="{00000000-0005-0000-0000-0000ED900000}"/>
    <cellStyle name="Normal 9 8 4 2" xfId="37006" xr:uid="{00000000-0005-0000-0000-0000EE900000}"/>
    <cellStyle name="Normal 9 8 5" xfId="37007" xr:uid="{00000000-0005-0000-0000-0000EF900000}"/>
    <cellStyle name="Normal 9 8 6" xfId="37008" xr:uid="{00000000-0005-0000-0000-0000F0900000}"/>
    <cellStyle name="Normal 9 8 7" xfId="37009" xr:uid="{00000000-0005-0000-0000-0000F1900000}"/>
    <cellStyle name="Normal 9 9" xfId="37010" xr:uid="{00000000-0005-0000-0000-0000F2900000}"/>
    <cellStyle name="Normal 9 9 2" xfId="37011" xr:uid="{00000000-0005-0000-0000-0000F3900000}"/>
    <cellStyle name="Normal 9 9 2 2" xfId="37012" xr:uid="{00000000-0005-0000-0000-0000F4900000}"/>
    <cellStyle name="Normal 9 9 2 3" xfId="37013" xr:uid="{00000000-0005-0000-0000-0000F5900000}"/>
    <cellStyle name="Normal 9 9 3" xfId="37014" xr:uid="{00000000-0005-0000-0000-0000F6900000}"/>
    <cellStyle name="Normal 9 9 3 2" xfId="37015" xr:uid="{00000000-0005-0000-0000-0000F7900000}"/>
    <cellStyle name="Normal 9 9 4" xfId="37016" xr:uid="{00000000-0005-0000-0000-0000F8900000}"/>
    <cellStyle name="Normal 9 9 4 2" xfId="37017" xr:uid="{00000000-0005-0000-0000-0000F9900000}"/>
    <cellStyle name="Normal 9 9 5" xfId="37018" xr:uid="{00000000-0005-0000-0000-0000FA900000}"/>
    <cellStyle name="Normal 9 9 6" xfId="37019" xr:uid="{00000000-0005-0000-0000-0000FB900000}"/>
    <cellStyle name="Normal 9 9 7" xfId="37020" xr:uid="{00000000-0005-0000-0000-0000FC900000}"/>
    <cellStyle name="Normal 90" xfId="37021" xr:uid="{00000000-0005-0000-0000-0000FD900000}"/>
    <cellStyle name="Normal 90 2" xfId="37022" xr:uid="{00000000-0005-0000-0000-0000FE900000}"/>
    <cellStyle name="Normal 91" xfId="37023" xr:uid="{00000000-0005-0000-0000-0000FF900000}"/>
    <cellStyle name="Normal 91 2" xfId="37024" xr:uid="{00000000-0005-0000-0000-000000910000}"/>
    <cellStyle name="Normal 92" xfId="37025" xr:uid="{00000000-0005-0000-0000-000001910000}"/>
    <cellStyle name="Normal 92 2" xfId="37026" xr:uid="{00000000-0005-0000-0000-000002910000}"/>
    <cellStyle name="Normal 93" xfId="37027" xr:uid="{00000000-0005-0000-0000-000003910000}"/>
    <cellStyle name="Normal 93 2" xfId="37028" xr:uid="{00000000-0005-0000-0000-000004910000}"/>
    <cellStyle name="Normal 94" xfId="37029" xr:uid="{00000000-0005-0000-0000-000005910000}"/>
    <cellStyle name="Normal 94 2" xfId="37030" xr:uid="{00000000-0005-0000-0000-000006910000}"/>
    <cellStyle name="Normal 95" xfId="37031" xr:uid="{00000000-0005-0000-0000-000007910000}"/>
    <cellStyle name="Normal 95 2" xfId="37032" xr:uid="{00000000-0005-0000-0000-000008910000}"/>
    <cellStyle name="Normal 96" xfId="37033" xr:uid="{00000000-0005-0000-0000-000009910000}"/>
    <cellStyle name="Normal 96 2" xfId="37034" xr:uid="{00000000-0005-0000-0000-00000A910000}"/>
    <cellStyle name="Normal 97" xfId="37035" xr:uid="{00000000-0005-0000-0000-00000B910000}"/>
    <cellStyle name="Normal 97 2" xfId="37036" xr:uid="{00000000-0005-0000-0000-00000C910000}"/>
    <cellStyle name="Normal 98" xfId="37037" xr:uid="{00000000-0005-0000-0000-00000D910000}"/>
    <cellStyle name="Normal 98 2" xfId="37038" xr:uid="{00000000-0005-0000-0000-00000E910000}"/>
    <cellStyle name="Normal 99" xfId="37039" xr:uid="{00000000-0005-0000-0000-00000F910000}"/>
    <cellStyle name="Normal 99 2" xfId="37040" xr:uid="{00000000-0005-0000-0000-000010910000}"/>
    <cellStyle name="Normal Bold" xfId="37041" xr:uid="{00000000-0005-0000-0000-000011910000}"/>
    <cellStyle name="Normal Pct" xfId="37042" xr:uid="{00000000-0005-0000-0000-000012910000}"/>
    <cellStyle name="Note 10" xfId="37043" xr:uid="{00000000-0005-0000-0000-000013910000}"/>
    <cellStyle name="Note 10 2" xfId="37044" xr:uid="{00000000-0005-0000-0000-000014910000}"/>
    <cellStyle name="Note 10 2 2" xfId="37045" xr:uid="{00000000-0005-0000-0000-000015910000}"/>
    <cellStyle name="Note 10 3" xfId="37046" xr:uid="{00000000-0005-0000-0000-000016910000}"/>
    <cellStyle name="Note 10 3 2" xfId="37047" xr:uid="{00000000-0005-0000-0000-000017910000}"/>
    <cellStyle name="Note 10 4" xfId="37048" xr:uid="{00000000-0005-0000-0000-000018910000}"/>
    <cellStyle name="Note 10 4 2" xfId="37049" xr:uid="{00000000-0005-0000-0000-000019910000}"/>
    <cellStyle name="Note 10 5" xfId="37050" xr:uid="{00000000-0005-0000-0000-00001A910000}"/>
    <cellStyle name="Note 10 5 2" xfId="37051" xr:uid="{00000000-0005-0000-0000-00001B910000}"/>
    <cellStyle name="Note 10 6" xfId="37052" xr:uid="{00000000-0005-0000-0000-00001C910000}"/>
    <cellStyle name="Note 10 6 2" xfId="37053" xr:uid="{00000000-0005-0000-0000-00001D910000}"/>
    <cellStyle name="Note 10 7" xfId="37054" xr:uid="{00000000-0005-0000-0000-00001E910000}"/>
    <cellStyle name="Note 10 8" xfId="37055" xr:uid="{00000000-0005-0000-0000-00001F910000}"/>
    <cellStyle name="Note 11" xfId="37056" xr:uid="{00000000-0005-0000-0000-000020910000}"/>
    <cellStyle name="Note 11 2" xfId="37057" xr:uid="{00000000-0005-0000-0000-000021910000}"/>
    <cellStyle name="Note 11 2 2" xfId="37058" xr:uid="{00000000-0005-0000-0000-000022910000}"/>
    <cellStyle name="Note 11 3" xfId="37059" xr:uid="{00000000-0005-0000-0000-000023910000}"/>
    <cellStyle name="Note 11 3 2" xfId="37060" xr:uid="{00000000-0005-0000-0000-000024910000}"/>
    <cellStyle name="Note 11 4" xfId="37061" xr:uid="{00000000-0005-0000-0000-000025910000}"/>
    <cellStyle name="Note 11 4 2" xfId="37062" xr:uid="{00000000-0005-0000-0000-000026910000}"/>
    <cellStyle name="Note 11 5" xfId="37063" xr:uid="{00000000-0005-0000-0000-000027910000}"/>
    <cellStyle name="Note 11 5 2" xfId="37064" xr:uid="{00000000-0005-0000-0000-000028910000}"/>
    <cellStyle name="Note 11 6" xfId="37065" xr:uid="{00000000-0005-0000-0000-000029910000}"/>
    <cellStyle name="Note 11 6 2" xfId="37066" xr:uid="{00000000-0005-0000-0000-00002A910000}"/>
    <cellStyle name="Note 11 7" xfId="37067" xr:uid="{00000000-0005-0000-0000-00002B910000}"/>
    <cellStyle name="Note 11 7 2" xfId="37068" xr:uid="{00000000-0005-0000-0000-00002C910000}"/>
    <cellStyle name="Note 11 8" xfId="37069" xr:uid="{00000000-0005-0000-0000-00002D910000}"/>
    <cellStyle name="Note 11 9" xfId="37070" xr:uid="{00000000-0005-0000-0000-00002E910000}"/>
    <cellStyle name="Note 12" xfId="37071" xr:uid="{00000000-0005-0000-0000-00002F910000}"/>
    <cellStyle name="Note 12 2" xfId="37072" xr:uid="{00000000-0005-0000-0000-000030910000}"/>
    <cellStyle name="Note 12 2 2" xfId="37073" xr:uid="{00000000-0005-0000-0000-000031910000}"/>
    <cellStyle name="Note 12 3" xfId="37074" xr:uid="{00000000-0005-0000-0000-000032910000}"/>
    <cellStyle name="Note 12 3 2" xfId="37075" xr:uid="{00000000-0005-0000-0000-000033910000}"/>
    <cellStyle name="Note 12 4" xfId="37076" xr:uid="{00000000-0005-0000-0000-000034910000}"/>
    <cellStyle name="Note 12 4 2" xfId="37077" xr:uid="{00000000-0005-0000-0000-000035910000}"/>
    <cellStyle name="Note 12 5" xfId="37078" xr:uid="{00000000-0005-0000-0000-000036910000}"/>
    <cellStyle name="Note 12 5 2" xfId="37079" xr:uid="{00000000-0005-0000-0000-000037910000}"/>
    <cellStyle name="Note 12 6" xfId="37080" xr:uid="{00000000-0005-0000-0000-000038910000}"/>
    <cellStyle name="Note 12 6 2" xfId="37081" xr:uid="{00000000-0005-0000-0000-000039910000}"/>
    <cellStyle name="Note 12 7" xfId="37082" xr:uid="{00000000-0005-0000-0000-00003A910000}"/>
    <cellStyle name="Note 13" xfId="37083" xr:uid="{00000000-0005-0000-0000-00003B910000}"/>
    <cellStyle name="Note 13 2" xfId="37084" xr:uid="{00000000-0005-0000-0000-00003C910000}"/>
    <cellStyle name="Note 13 2 2" xfId="37085" xr:uid="{00000000-0005-0000-0000-00003D910000}"/>
    <cellStyle name="Note 13 3" xfId="37086" xr:uid="{00000000-0005-0000-0000-00003E910000}"/>
    <cellStyle name="Note 13 3 2" xfId="37087" xr:uid="{00000000-0005-0000-0000-00003F910000}"/>
    <cellStyle name="Note 13 4" xfId="37088" xr:uid="{00000000-0005-0000-0000-000040910000}"/>
    <cellStyle name="Note 13 4 2" xfId="37089" xr:uid="{00000000-0005-0000-0000-000041910000}"/>
    <cellStyle name="Note 13 5" xfId="37090" xr:uid="{00000000-0005-0000-0000-000042910000}"/>
    <cellStyle name="Note 13 5 2" xfId="37091" xr:uid="{00000000-0005-0000-0000-000043910000}"/>
    <cellStyle name="Note 13 6" xfId="37092" xr:uid="{00000000-0005-0000-0000-000044910000}"/>
    <cellStyle name="Note 14" xfId="37093" xr:uid="{00000000-0005-0000-0000-000045910000}"/>
    <cellStyle name="Note 14 2" xfId="37094" xr:uid="{00000000-0005-0000-0000-000046910000}"/>
    <cellStyle name="Note 14 2 2" xfId="37095" xr:uid="{00000000-0005-0000-0000-000047910000}"/>
    <cellStyle name="Note 14 3" xfId="37096" xr:uid="{00000000-0005-0000-0000-000048910000}"/>
    <cellStyle name="Note 14 3 2" xfId="37097" xr:uid="{00000000-0005-0000-0000-000049910000}"/>
    <cellStyle name="Note 14 4" xfId="37098" xr:uid="{00000000-0005-0000-0000-00004A910000}"/>
    <cellStyle name="Note 14 4 2" xfId="37099" xr:uid="{00000000-0005-0000-0000-00004B910000}"/>
    <cellStyle name="Note 14 5" xfId="37100" xr:uid="{00000000-0005-0000-0000-00004C910000}"/>
    <cellStyle name="Note 14 5 2" xfId="37101" xr:uid="{00000000-0005-0000-0000-00004D910000}"/>
    <cellStyle name="Note 14 6" xfId="37102" xr:uid="{00000000-0005-0000-0000-00004E910000}"/>
    <cellStyle name="Note 15" xfId="37103" xr:uid="{00000000-0005-0000-0000-00004F910000}"/>
    <cellStyle name="Note 2" xfId="37104" xr:uid="{00000000-0005-0000-0000-000050910000}"/>
    <cellStyle name="Note 2 2" xfId="37105" xr:uid="{00000000-0005-0000-0000-000051910000}"/>
    <cellStyle name="Note 2 2 2" xfId="37106" xr:uid="{00000000-0005-0000-0000-000052910000}"/>
    <cellStyle name="Note 2 2 2 2" xfId="37107" xr:uid="{00000000-0005-0000-0000-000053910000}"/>
    <cellStyle name="Note 2 2 2 2 2" xfId="37108" xr:uid="{00000000-0005-0000-0000-000054910000}"/>
    <cellStyle name="Note 2 2 2 2 3" xfId="37109" xr:uid="{00000000-0005-0000-0000-000055910000}"/>
    <cellStyle name="Note 2 2 2 2 4" xfId="37110" xr:uid="{00000000-0005-0000-0000-000056910000}"/>
    <cellStyle name="Note 2 2 2 3" xfId="37111" xr:uid="{00000000-0005-0000-0000-000057910000}"/>
    <cellStyle name="Note 2 2 2 4" xfId="37112" xr:uid="{00000000-0005-0000-0000-000058910000}"/>
    <cellStyle name="Note 2 2 2 5" xfId="37113" xr:uid="{00000000-0005-0000-0000-000059910000}"/>
    <cellStyle name="Note 2 2 3" xfId="37114" xr:uid="{00000000-0005-0000-0000-00005A910000}"/>
    <cellStyle name="Note 2 2 3 2" xfId="37115" xr:uid="{00000000-0005-0000-0000-00005B910000}"/>
    <cellStyle name="Note 2 2 3 3" xfId="37116" xr:uid="{00000000-0005-0000-0000-00005C910000}"/>
    <cellStyle name="Note 2 2 3 4" xfId="37117" xr:uid="{00000000-0005-0000-0000-00005D910000}"/>
    <cellStyle name="Note 2 2 4" xfId="37118" xr:uid="{00000000-0005-0000-0000-00005E910000}"/>
    <cellStyle name="Note 2 2 4 2" xfId="37119" xr:uid="{00000000-0005-0000-0000-00005F910000}"/>
    <cellStyle name="Note 2 2 5" xfId="37120" xr:uid="{00000000-0005-0000-0000-000060910000}"/>
    <cellStyle name="Note 2 2 5 2" xfId="37121" xr:uid="{00000000-0005-0000-0000-000061910000}"/>
    <cellStyle name="Note 2 2 5 3" xfId="37122" xr:uid="{00000000-0005-0000-0000-000062910000}"/>
    <cellStyle name="Note 2 2 6" xfId="37123" xr:uid="{00000000-0005-0000-0000-000063910000}"/>
    <cellStyle name="Note 2 2 6 2" xfId="37124" xr:uid="{00000000-0005-0000-0000-000064910000}"/>
    <cellStyle name="Note 2 2 7" xfId="37125" xr:uid="{00000000-0005-0000-0000-000065910000}"/>
    <cellStyle name="Note 2 3" xfId="37126" xr:uid="{00000000-0005-0000-0000-000066910000}"/>
    <cellStyle name="Note 2 3 2" xfId="37127" xr:uid="{00000000-0005-0000-0000-000067910000}"/>
    <cellStyle name="Note 2 3 2 2" xfId="48385" xr:uid="{00000000-0005-0000-0000-000068910000}"/>
    <cellStyle name="Note 2 3 3" xfId="37128" xr:uid="{00000000-0005-0000-0000-000069910000}"/>
    <cellStyle name="Note 2 3 3 2" xfId="37129" xr:uid="{00000000-0005-0000-0000-00006A910000}"/>
    <cellStyle name="Note 2 3 4" xfId="37130" xr:uid="{00000000-0005-0000-0000-00006B910000}"/>
    <cellStyle name="Note 2 4" xfId="37131" xr:uid="{00000000-0005-0000-0000-00006C910000}"/>
    <cellStyle name="Note 2 4 2" xfId="37132" xr:uid="{00000000-0005-0000-0000-00006D910000}"/>
    <cellStyle name="Note 2 4 2 2" xfId="37133" xr:uid="{00000000-0005-0000-0000-00006E910000}"/>
    <cellStyle name="Note 2 5" xfId="37134" xr:uid="{00000000-0005-0000-0000-00006F910000}"/>
    <cellStyle name="Note 2 5 2" xfId="37135" xr:uid="{00000000-0005-0000-0000-000070910000}"/>
    <cellStyle name="Note 2 6" xfId="37136" xr:uid="{00000000-0005-0000-0000-000071910000}"/>
    <cellStyle name="Note 2 6 2" xfId="37137" xr:uid="{00000000-0005-0000-0000-000072910000}"/>
    <cellStyle name="Note 2 7" xfId="37138" xr:uid="{00000000-0005-0000-0000-000073910000}"/>
    <cellStyle name="Note 2 8" xfId="37139" xr:uid="{00000000-0005-0000-0000-000074910000}"/>
    <cellStyle name="Note 2 9" xfId="48579" xr:uid="{00000000-0005-0000-0000-000075910000}"/>
    <cellStyle name="Note 2_Allocators" xfId="37140" xr:uid="{00000000-0005-0000-0000-000076910000}"/>
    <cellStyle name="Note 3" xfId="37141" xr:uid="{00000000-0005-0000-0000-000077910000}"/>
    <cellStyle name="Note 3 2" xfId="37142" xr:uid="{00000000-0005-0000-0000-000078910000}"/>
    <cellStyle name="Note 3 2 2" xfId="37143" xr:uid="{00000000-0005-0000-0000-000079910000}"/>
    <cellStyle name="Note 3 2 2 2" xfId="37144" xr:uid="{00000000-0005-0000-0000-00007A910000}"/>
    <cellStyle name="Note 3 2 2 3" xfId="37145" xr:uid="{00000000-0005-0000-0000-00007B910000}"/>
    <cellStyle name="Note 3 2 3" xfId="37146" xr:uid="{00000000-0005-0000-0000-00007C910000}"/>
    <cellStyle name="Note 3 2 3 2" xfId="37147" xr:uid="{00000000-0005-0000-0000-00007D910000}"/>
    <cellStyle name="Note 3 2 4" xfId="37148" xr:uid="{00000000-0005-0000-0000-00007E910000}"/>
    <cellStyle name="Note 3 3" xfId="37149" xr:uid="{00000000-0005-0000-0000-00007F910000}"/>
    <cellStyle name="Note 3 3 2" xfId="37150" xr:uid="{00000000-0005-0000-0000-000080910000}"/>
    <cellStyle name="Note 3 3 2 2" xfId="37151" xr:uid="{00000000-0005-0000-0000-000081910000}"/>
    <cellStyle name="Note 3 3 3" xfId="37152" xr:uid="{00000000-0005-0000-0000-000082910000}"/>
    <cellStyle name="Note 3 3 4" xfId="37153" xr:uid="{00000000-0005-0000-0000-000083910000}"/>
    <cellStyle name="Note 3 4" xfId="37154" xr:uid="{00000000-0005-0000-0000-000084910000}"/>
    <cellStyle name="Note 3 4 2" xfId="37155" xr:uid="{00000000-0005-0000-0000-000085910000}"/>
    <cellStyle name="Note 3 4 2 2" xfId="37156" xr:uid="{00000000-0005-0000-0000-000086910000}"/>
    <cellStyle name="Note 3 4 3" xfId="37157" xr:uid="{00000000-0005-0000-0000-000087910000}"/>
    <cellStyle name="Note 3 5" xfId="37158" xr:uid="{00000000-0005-0000-0000-000088910000}"/>
    <cellStyle name="Note 3 5 2" xfId="37159" xr:uid="{00000000-0005-0000-0000-000089910000}"/>
    <cellStyle name="Note 3 6" xfId="37160" xr:uid="{00000000-0005-0000-0000-00008A910000}"/>
    <cellStyle name="Note 3 6 2" xfId="37161" xr:uid="{00000000-0005-0000-0000-00008B910000}"/>
    <cellStyle name="Note 3 7" xfId="37162" xr:uid="{00000000-0005-0000-0000-00008C910000}"/>
    <cellStyle name="Note 3_Allocators" xfId="37163" xr:uid="{00000000-0005-0000-0000-00008D910000}"/>
    <cellStyle name="Note 4" xfId="37164" xr:uid="{00000000-0005-0000-0000-00008E910000}"/>
    <cellStyle name="Note 4 2" xfId="37165" xr:uid="{00000000-0005-0000-0000-00008F910000}"/>
    <cellStyle name="Note 4 2 2" xfId="37166" xr:uid="{00000000-0005-0000-0000-000090910000}"/>
    <cellStyle name="Note 4 2 2 2" xfId="37167" xr:uid="{00000000-0005-0000-0000-000091910000}"/>
    <cellStyle name="Note 4 2 2 3" xfId="37168" xr:uid="{00000000-0005-0000-0000-000092910000}"/>
    <cellStyle name="Note 4 2 3" xfId="37169" xr:uid="{00000000-0005-0000-0000-000093910000}"/>
    <cellStyle name="Note 4 2 3 2" xfId="37170" xr:uid="{00000000-0005-0000-0000-000094910000}"/>
    <cellStyle name="Note 4 2 4" xfId="37171" xr:uid="{00000000-0005-0000-0000-000095910000}"/>
    <cellStyle name="Note 4 3" xfId="37172" xr:uid="{00000000-0005-0000-0000-000096910000}"/>
    <cellStyle name="Note 4 3 2" xfId="37173" xr:uid="{00000000-0005-0000-0000-000097910000}"/>
    <cellStyle name="Note 4 3 2 2" xfId="37174" xr:uid="{00000000-0005-0000-0000-000098910000}"/>
    <cellStyle name="Note 4 3 3" xfId="37175" xr:uid="{00000000-0005-0000-0000-000099910000}"/>
    <cellStyle name="Note 4 4" xfId="37176" xr:uid="{00000000-0005-0000-0000-00009A910000}"/>
    <cellStyle name="Note 4 4 2" xfId="37177" xr:uid="{00000000-0005-0000-0000-00009B910000}"/>
    <cellStyle name="Note 4 5" xfId="37178" xr:uid="{00000000-0005-0000-0000-00009C910000}"/>
    <cellStyle name="Note 4 5 2" xfId="37179" xr:uid="{00000000-0005-0000-0000-00009D910000}"/>
    <cellStyle name="Note 4 6" xfId="37180" xr:uid="{00000000-0005-0000-0000-00009E910000}"/>
    <cellStyle name="Note 4 6 2" xfId="37181" xr:uid="{00000000-0005-0000-0000-00009F910000}"/>
    <cellStyle name="Note 4 7" xfId="37182" xr:uid="{00000000-0005-0000-0000-0000A0910000}"/>
    <cellStyle name="Note 4_Allocators" xfId="37183" xr:uid="{00000000-0005-0000-0000-0000A1910000}"/>
    <cellStyle name="Note 5" xfId="37184" xr:uid="{00000000-0005-0000-0000-0000A2910000}"/>
    <cellStyle name="Note 5 2" xfId="37185" xr:uid="{00000000-0005-0000-0000-0000A3910000}"/>
    <cellStyle name="Note 5 2 2" xfId="37186" xr:uid="{00000000-0005-0000-0000-0000A4910000}"/>
    <cellStyle name="Note 5 2 2 2" xfId="37187" xr:uid="{00000000-0005-0000-0000-0000A5910000}"/>
    <cellStyle name="Note 5 2 3" xfId="37188" xr:uid="{00000000-0005-0000-0000-0000A6910000}"/>
    <cellStyle name="Note 5 3" xfId="37189" xr:uid="{00000000-0005-0000-0000-0000A7910000}"/>
    <cellStyle name="Note 5 3 2" xfId="37190" xr:uid="{00000000-0005-0000-0000-0000A8910000}"/>
    <cellStyle name="Note 5 4" xfId="37191" xr:uid="{00000000-0005-0000-0000-0000A9910000}"/>
    <cellStyle name="Note 5 4 2" xfId="37192" xr:uid="{00000000-0005-0000-0000-0000AA910000}"/>
    <cellStyle name="Note 5 5" xfId="37193" xr:uid="{00000000-0005-0000-0000-0000AB910000}"/>
    <cellStyle name="Note 5 5 2" xfId="37194" xr:uid="{00000000-0005-0000-0000-0000AC910000}"/>
    <cellStyle name="Note 5 6" xfId="37195" xr:uid="{00000000-0005-0000-0000-0000AD910000}"/>
    <cellStyle name="Note 5 6 2" xfId="37196" xr:uid="{00000000-0005-0000-0000-0000AE910000}"/>
    <cellStyle name="Note 5 7" xfId="37197" xr:uid="{00000000-0005-0000-0000-0000AF910000}"/>
    <cellStyle name="Note 5 8" xfId="37198" xr:uid="{00000000-0005-0000-0000-0000B0910000}"/>
    <cellStyle name="Note 6" xfId="37199" xr:uid="{00000000-0005-0000-0000-0000B1910000}"/>
    <cellStyle name="Note 6 2" xfId="37200" xr:uid="{00000000-0005-0000-0000-0000B2910000}"/>
    <cellStyle name="Note 6 2 2" xfId="37201" xr:uid="{00000000-0005-0000-0000-0000B3910000}"/>
    <cellStyle name="Note 6 2 2 2" xfId="37202" xr:uid="{00000000-0005-0000-0000-0000B4910000}"/>
    <cellStyle name="Note 6 2 3" xfId="37203" xr:uid="{00000000-0005-0000-0000-0000B5910000}"/>
    <cellStyle name="Note 6 2 4" xfId="37204" xr:uid="{00000000-0005-0000-0000-0000B6910000}"/>
    <cellStyle name="Note 6 2 5" xfId="37205" xr:uid="{00000000-0005-0000-0000-0000B7910000}"/>
    <cellStyle name="Note 6 2 6" xfId="37206" xr:uid="{00000000-0005-0000-0000-0000B8910000}"/>
    <cellStyle name="Note 6 3" xfId="37207" xr:uid="{00000000-0005-0000-0000-0000B9910000}"/>
    <cellStyle name="Note 6 3 2" xfId="37208" xr:uid="{00000000-0005-0000-0000-0000BA910000}"/>
    <cellStyle name="Note 6 4" xfId="37209" xr:uid="{00000000-0005-0000-0000-0000BB910000}"/>
    <cellStyle name="Note 6 4 2" xfId="37210" xr:uid="{00000000-0005-0000-0000-0000BC910000}"/>
    <cellStyle name="Note 6 5" xfId="37211" xr:uid="{00000000-0005-0000-0000-0000BD910000}"/>
    <cellStyle name="Note 6 5 2" xfId="37212" xr:uid="{00000000-0005-0000-0000-0000BE910000}"/>
    <cellStyle name="Note 6 6" xfId="37213" xr:uid="{00000000-0005-0000-0000-0000BF910000}"/>
    <cellStyle name="Note 6 6 2" xfId="37214" xr:uid="{00000000-0005-0000-0000-0000C0910000}"/>
    <cellStyle name="Note 6 7" xfId="37215" xr:uid="{00000000-0005-0000-0000-0000C1910000}"/>
    <cellStyle name="Note 6 8" xfId="37216" xr:uid="{00000000-0005-0000-0000-0000C2910000}"/>
    <cellStyle name="Note 6_Allocators" xfId="37217" xr:uid="{00000000-0005-0000-0000-0000C3910000}"/>
    <cellStyle name="Note 7" xfId="37218" xr:uid="{00000000-0005-0000-0000-0000C4910000}"/>
    <cellStyle name="Note 7 2" xfId="37219" xr:uid="{00000000-0005-0000-0000-0000C5910000}"/>
    <cellStyle name="Note 7 2 2" xfId="37220" xr:uid="{00000000-0005-0000-0000-0000C6910000}"/>
    <cellStyle name="Note 7 2 2 2" xfId="37221" xr:uid="{00000000-0005-0000-0000-0000C7910000}"/>
    <cellStyle name="Note 7 2 3" xfId="37222" xr:uid="{00000000-0005-0000-0000-0000C8910000}"/>
    <cellStyle name="Note 7 2 4" xfId="37223" xr:uid="{00000000-0005-0000-0000-0000C9910000}"/>
    <cellStyle name="Note 7 3" xfId="37224" xr:uid="{00000000-0005-0000-0000-0000CA910000}"/>
    <cellStyle name="Note 7 3 2" xfId="37225" xr:uid="{00000000-0005-0000-0000-0000CB910000}"/>
    <cellStyle name="Note 7 4" xfId="37226" xr:uid="{00000000-0005-0000-0000-0000CC910000}"/>
    <cellStyle name="Note 7 4 2" xfId="37227" xr:uid="{00000000-0005-0000-0000-0000CD910000}"/>
    <cellStyle name="Note 7 5" xfId="37228" xr:uid="{00000000-0005-0000-0000-0000CE910000}"/>
    <cellStyle name="Note 7 5 2" xfId="37229" xr:uid="{00000000-0005-0000-0000-0000CF910000}"/>
    <cellStyle name="Note 7 6" xfId="37230" xr:uid="{00000000-0005-0000-0000-0000D0910000}"/>
    <cellStyle name="Note 7 6 2" xfId="37231" xr:uid="{00000000-0005-0000-0000-0000D1910000}"/>
    <cellStyle name="Note 7 7" xfId="37232" xr:uid="{00000000-0005-0000-0000-0000D2910000}"/>
    <cellStyle name="Note 7 8" xfId="37233" xr:uid="{00000000-0005-0000-0000-0000D3910000}"/>
    <cellStyle name="Note 8" xfId="37234" xr:uid="{00000000-0005-0000-0000-0000D4910000}"/>
    <cellStyle name="Note 8 2" xfId="37235" xr:uid="{00000000-0005-0000-0000-0000D5910000}"/>
    <cellStyle name="Note 8 2 2" xfId="37236" xr:uid="{00000000-0005-0000-0000-0000D6910000}"/>
    <cellStyle name="Note 8 3" xfId="37237" xr:uid="{00000000-0005-0000-0000-0000D7910000}"/>
    <cellStyle name="Note 8 3 2" xfId="37238" xr:uid="{00000000-0005-0000-0000-0000D8910000}"/>
    <cellStyle name="Note 8 4" xfId="37239" xr:uid="{00000000-0005-0000-0000-0000D9910000}"/>
    <cellStyle name="Note 8 4 2" xfId="37240" xr:uid="{00000000-0005-0000-0000-0000DA910000}"/>
    <cellStyle name="Note 8 5" xfId="37241" xr:uid="{00000000-0005-0000-0000-0000DB910000}"/>
    <cellStyle name="Note 8 5 2" xfId="37242" xr:uid="{00000000-0005-0000-0000-0000DC910000}"/>
    <cellStyle name="Note 8 6" xfId="37243" xr:uid="{00000000-0005-0000-0000-0000DD910000}"/>
    <cellStyle name="Note 8 6 2" xfId="37244" xr:uid="{00000000-0005-0000-0000-0000DE910000}"/>
    <cellStyle name="Note 8 7" xfId="37245" xr:uid="{00000000-0005-0000-0000-0000DF910000}"/>
    <cellStyle name="Note 8 7 2" xfId="37246" xr:uid="{00000000-0005-0000-0000-0000E0910000}"/>
    <cellStyle name="Note 8 8" xfId="37247" xr:uid="{00000000-0005-0000-0000-0000E1910000}"/>
    <cellStyle name="Note 8 9" xfId="37248" xr:uid="{00000000-0005-0000-0000-0000E2910000}"/>
    <cellStyle name="Note 9" xfId="37249" xr:uid="{00000000-0005-0000-0000-0000E3910000}"/>
    <cellStyle name="Note 9 2" xfId="37250" xr:uid="{00000000-0005-0000-0000-0000E4910000}"/>
    <cellStyle name="Note 9 2 2" xfId="37251" xr:uid="{00000000-0005-0000-0000-0000E5910000}"/>
    <cellStyle name="Note 9 3" xfId="37252" xr:uid="{00000000-0005-0000-0000-0000E6910000}"/>
    <cellStyle name="Note 9 3 2" xfId="37253" xr:uid="{00000000-0005-0000-0000-0000E7910000}"/>
    <cellStyle name="Note 9 4" xfId="37254" xr:uid="{00000000-0005-0000-0000-0000E8910000}"/>
    <cellStyle name="Note 9 4 2" xfId="37255" xr:uid="{00000000-0005-0000-0000-0000E9910000}"/>
    <cellStyle name="Note 9 5" xfId="37256" xr:uid="{00000000-0005-0000-0000-0000EA910000}"/>
    <cellStyle name="Note 9 5 2" xfId="37257" xr:uid="{00000000-0005-0000-0000-0000EB910000}"/>
    <cellStyle name="Note 9 6" xfId="37258" xr:uid="{00000000-0005-0000-0000-0000EC910000}"/>
    <cellStyle name="Note 9 6 2" xfId="37259" xr:uid="{00000000-0005-0000-0000-0000ED910000}"/>
    <cellStyle name="Note 9 7" xfId="37260" xr:uid="{00000000-0005-0000-0000-0000EE910000}"/>
    <cellStyle name="Note 9 7 2" xfId="37261" xr:uid="{00000000-0005-0000-0000-0000EF910000}"/>
    <cellStyle name="Note 9 8" xfId="37262" xr:uid="{00000000-0005-0000-0000-0000F0910000}"/>
    <cellStyle name="Note 9 9" xfId="37263" xr:uid="{00000000-0005-0000-0000-0000F1910000}"/>
    <cellStyle name="nPlosion" xfId="37" xr:uid="{00000000-0005-0000-0000-0000F2910000}"/>
    <cellStyle name="NPPESalesPct" xfId="37264" xr:uid="{00000000-0005-0000-0000-0000F3910000}"/>
    <cellStyle name="ntec" xfId="37265" xr:uid="{00000000-0005-0000-0000-0000F4910000}"/>
    <cellStyle name="Numbers" xfId="48386" xr:uid="{00000000-0005-0000-0000-0000F5910000}"/>
    <cellStyle name="nvision" xfId="37266" xr:uid="{00000000-0005-0000-0000-0000F6910000}"/>
    <cellStyle name="NWI%S" xfId="37267" xr:uid="{00000000-0005-0000-0000-0000F7910000}"/>
    <cellStyle name="Œ…‹æØ‚è [0.00]_PRODUCT DETAIL Q1" xfId="48387" xr:uid="{00000000-0005-0000-0000-0000F8910000}"/>
    <cellStyle name="Œ…‹æØ‚è_PRODUCT DETAIL Q1" xfId="48388" xr:uid="{00000000-0005-0000-0000-0000F9910000}"/>
    <cellStyle name="Output 10" xfId="37268" xr:uid="{00000000-0005-0000-0000-0000FA910000}"/>
    <cellStyle name="Output 11" xfId="37269" xr:uid="{00000000-0005-0000-0000-0000FB910000}"/>
    <cellStyle name="Output 12" xfId="37270" xr:uid="{00000000-0005-0000-0000-0000FC910000}"/>
    <cellStyle name="Output 13" xfId="37271" xr:uid="{00000000-0005-0000-0000-0000FD910000}"/>
    <cellStyle name="Output 14" xfId="37272" xr:uid="{00000000-0005-0000-0000-0000FE910000}"/>
    <cellStyle name="Output 2" xfId="37273" xr:uid="{00000000-0005-0000-0000-0000FF910000}"/>
    <cellStyle name="Output 2 2" xfId="37274" xr:uid="{00000000-0005-0000-0000-000000920000}"/>
    <cellStyle name="Output 3" xfId="37275" xr:uid="{00000000-0005-0000-0000-000001920000}"/>
    <cellStyle name="Output 3 2" xfId="37276" xr:uid="{00000000-0005-0000-0000-000002920000}"/>
    <cellStyle name="Output 3 3" xfId="37277" xr:uid="{00000000-0005-0000-0000-000003920000}"/>
    <cellStyle name="Output 4" xfId="37278" xr:uid="{00000000-0005-0000-0000-000004920000}"/>
    <cellStyle name="Output 4 2" xfId="37279" xr:uid="{00000000-0005-0000-0000-000005920000}"/>
    <cellStyle name="Output 5" xfId="37280" xr:uid="{00000000-0005-0000-0000-000006920000}"/>
    <cellStyle name="Output 5 2" xfId="37281" xr:uid="{00000000-0005-0000-0000-000007920000}"/>
    <cellStyle name="Output 6" xfId="37282" xr:uid="{00000000-0005-0000-0000-000008920000}"/>
    <cellStyle name="Output 6 2" xfId="37283" xr:uid="{00000000-0005-0000-0000-000009920000}"/>
    <cellStyle name="Output 7" xfId="37284" xr:uid="{00000000-0005-0000-0000-00000A920000}"/>
    <cellStyle name="Output 8" xfId="37285" xr:uid="{00000000-0005-0000-0000-00000B920000}"/>
    <cellStyle name="Output 9" xfId="37286" xr:uid="{00000000-0005-0000-0000-00000C920000}"/>
    <cellStyle name="Output Amounts" xfId="38" xr:uid="{00000000-0005-0000-0000-00000D920000}"/>
    <cellStyle name="Output Amounts 2" xfId="48484" xr:uid="{00000000-0005-0000-0000-00000E920000}"/>
    <cellStyle name="OUTPUT AMOUNTS 3" xfId="48485" xr:uid="{00000000-0005-0000-0000-00000F920000}"/>
    <cellStyle name="Output Amounts_d1" xfId="48486" xr:uid="{00000000-0005-0000-0000-000010920000}"/>
    <cellStyle name="Output Column Headings" xfId="39" xr:uid="{00000000-0005-0000-0000-000011920000}"/>
    <cellStyle name="Output Column Headings 2" xfId="48487" xr:uid="{00000000-0005-0000-0000-000012920000}"/>
    <cellStyle name="OUTPUT COLUMN HEADINGS 3" xfId="48488" xr:uid="{00000000-0005-0000-0000-000013920000}"/>
    <cellStyle name="Output Column Headings_d1" xfId="48489" xr:uid="{00000000-0005-0000-0000-000014920000}"/>
    <cellStyle name="Output Line Items" xfId="40" xr:uid="{00000000-0005-0000-0000-000015920000}"/>
    <cellStyle name="Output Line Items 2" xfId="48490" xr:uid="{00000000-0005-0000-0000-000016920000}"/>
    <cellStyle name="OUTPUT LINE ITEMS 3" xfId="48491" xr:uid="{00000000-0005-0000-0000-000017920000}"/>
    <cellStyle name="Output Line Items_d1" xfId="48492" xr:uid="{00000000-0005-0000-0000-000018920000}"/>
    <cellStyle name="Output Report Heading" xfId="41" xr:uid="{00000000-0005-0000-0000-000019920000}"/>
    <cellStyle name="Output Report Heading 2" xfId="48493" xr:uid="{00000000-0005-0000-0000-00001A920000}"/>
    <cellStyle name="OUTPUT REPORT HEADING 3" xfId="48494" xr:uid="{00000000-0005-0000-0000-00001B920000}"/>
    <cellStyle name="Output Report Heading_d1" xfId="48495" xr:uid="{00000000-0005-0000-0000-00001C920000}"/>
    <cellStyle name="Output Report Title" xfId="42" xr:uid="{00000000-0005-0000-0000-00001D920000}"/>
    <cellStyle name="Output Report Title 2" xfId="48496" xr:uid="{00000000-0005-0000-0000-00001E920000}"/>
    <cellStyle name="OUTPUT REPORT TITLE 3" xfId="48497" xr:uid="{00000000-0005-0000-0000-00001F920000}"/>
    <cellStyle name="Output Report Title_d1" xfId="48498" xr:uid="{00000000-0005-0000-0000-000020920000}"/>
    <cellStyle name="Page Heading Large" xfId="37287" xr:uid="{00000000-0005-0000-0000-000021920000}"/>
    <cellStyle name="Page Heading Small" xfId="37288" xr:uid="{00000000-0005-0000-0000-000022920000}"/>
    <cellStyle name="Percen - Style1" xfId="37289" xr:uid="{00000000-0005-0000-0000-000023920000}"/>
    <cellStyle name="Percen - Style2" xfId="37290" xr:uid="{00000000-0005-0000-0000-000024920000}"/>
    <cellStyle name="Percent" xfId="43" builtinId="5"/>
    <cellStyle name="Percent [0]" xfId="37291" xr:uid="{00000000-0005-0000-0000-000026920000}"/>
    <cellStyle name="Percent [0] 2" xfId="37292" xr:uid="{00000000-0005-0000-0000-000027920000}"/>
    <cellStyle name="Percent [1]" xfId="37293" xr:uid="{00000000-0005-0000-0000-000028920000}"/>
    <cellStyle name="Percent [2]" xfId="44" xr:uid="{00000000-0005-0000-0000-000029920000}"/>
    <cellStyle name="Percent [2] 2" xfId="37294" xr:uid="{00000000-0005-0000-0000-00002A920000}"/>
    <cellStyle name="Percent 1" xfId="37295" xr:uid="{00000000-0005-0000-0000-00002B920000}"/>
    <cellStyle name="Percent 10" xfId="37296" xr:uid="{00000000-0005-0000-0000-00002C920000}"/>
    <cellStyle name="Percent 10 2" xfId="37297" xr:uid="{00000000-0005-0000-0000-00002D920000}"/>
    <cellStyle name="Percent 10 2 2" xfId="37298" xr:uid="{00000000-0005-0000-0000-00002E920000}"/>
    <cellStyle name="Percent 10 3" xfId="37299" xr:uid="{00000000-0005-0000-0000-00002F920000}"/>
    <cellStyle name="Percent 10 3 2" xfId="37300" xr:uid="{00000000-0005-0000-0000-000030920000}"/>
    <cellStyle name="Percent 10 3 3" xfId="37301" xr:uid="{00000000-0005-0000-0000-000031920000}"/>
    <cellStyle name="Percent 10 3 3 2" xfId="37302" xr:uid="{00000000-0005-0000-0000-000032920000}"/>
    <cellStyle name="Percent 10 3 4" xfId="37303" xr:uid="{00000000-0005-0000-0000-000033920000}"/>
    <cellStyle name="Percent 11" xfId="37304" xr:uid="{00000000-0005-0000-0000-000034920000}"/>
    <cellStyle name="Percent 11 10" xfId="37305" xr:uid="{00000000-0005-0000-0000-000035920000}"/>
    <cellStyle name="Percent 11 2" xfId="37306" xr:uid="{00000000-0005-0000-0000-000036920000}"/>
    <cellStyle name="Percent 11 2 2" xfId="37307" xr:uid="{00000000-0005-0000-0000-000037920000}"/>
    <cellStyle name="Percent 11 2 2 2" xfId="37308" xr:uid="{00000000-0005-0000-0000-000038920000}"/>
    <cellStyle name="Percent 11 2 2 2 2" xfId="37309" xr:uid="{00000000-0005-0000-0000-000039920000}"/>
    <cellStyle name="Percent 11 2 2 3" xfId="37310" xr:uid="{00000000-0005-0000-0000-00003A920000}"/>
    <cellStyle name="Percent 11 2 3" xfId="37311" xr:uid="{00000000-0005-0000-0000-00003B920000}"/>
    <cellStyle name="Percent 11 2 3 2" xfId="37312" xr:uid="{00000000-0005-0000-0000-00003C920000}"/>
    <cellStyle name="Percent 11 2 4" xfId="37313" xr:uid="{00000000-0005-0000-0000-00003D920000}"/>
    <cellStyle name="Percent 11 3" xfId="37314" xr:uid="{00000000-0005-0000-0000-00003E920000}"/>
    <cellStyle name="Percent 11 3 2" xfId="37315" xr:uid="{00000000-0005-0000-0000-00003F920000}"/>
    <cellStyle name="Percent 11 3 2 2" xfId="37316" xr:uid="{00000000-0005-0000-0000-000040920000}"/>
    <cellStyle name="Percent 11 3 3" xfId="37317" xr:uid="{00000000-0005-0000-0000-000041920000}"/>
    <cellStyle name="Percent 11 4" xfId="37318" xr:uid="{00000000-0005-0000-0000-000042920000}"/>
    <cellStyle name="Percent 11 4 2" xfId="37319" xr:uid="{00000000-0005-0000-0000-000043920000}"/>
    <cellStyle name="Percent 11 4 2 2" xfId="37320" xr:uid="{00000000-0005-0000-0000-000044920000}"/>
    <cellStyle name="Percent 11 4 3" xfId="37321" xr:uid="{00000000-0005-0000-0000-000045920000}"/>
    <cellStyle name="Percent 11 5" xfId="37322" xr:uid="{00000000-0005-0000-0000-000046920000}"/>
    <cellStyle name="Percent 11 5 2" xfId="37323" xr:uid="{00000000-0005-0000-0000-000047920000}"/>
    <cellStyle name="Percent 11 6" xfId="37324" xr:uid="{00000000-0005-0000-0000-000048920000}"/>
    <cellStyle name="Percent 11 6 2" xfId="37325" xr:uid="{00000000-0005-0000-0000-000049920000}"/>
    <cellStyle name="Percent 11 7" xfId="37326" xr:uid="{00000000-0005-0000-0000-00004A920000}"/>
    <cellStyle name="Percent 11 7 2" xfId="37327" xr:uid="{00000000-0005-0000-0000-00004B920000}"/>
    <cellStyle name="Percent 11 7 2 2" xfId="37328" xr:uid="{00000000-0005-0000-0000-00004C920000}"/>
    <cellStyle name="Percent 11 7 3" xfId="37329" xr:uid="{00000000-0005-0000-0000-00004D920000}"/>
    <cellStyle name="Percent 11 8" xfId="37330" xr:uid="{00000000-0005-0000-0000-00004E920000}"/>
    <cellStyle name="Percent 11 8 2" xfId="37331" xr:uid="{00000000-0005-0000-0000-00004F920000}"/>
    <cellStyle name="Percent 11 9" xfId="37332" xr:uid="{00000000-0005-0000-0000-000050920000}"/>
    <cellStyle name="Percent 12" xfId="37333" xr:uid="{00000000-0005-0000-0000-000051920000}"/>
    <cellStyle name="Percent 12 2" xfId="37334" xr:uid="{00000000-0005-0000-0000-000052920000}"/>
    <cellStyle name="Percent 12 2 2" xfId="37335" xr:uid="{00000000-0005-0000-0000-000053920000}"/>
    <cellStyle name="Percent 12 2 2 2" xfId="37336" xr:uid="{00000000-0005-0000-0000-000054920000}"/>
    <cellStyle name="Percent 12 2 3" xfId="37337" xr:uid="{00000000-0005-0000-0000-000055920000}"/>
    <cellStyle name="Percent 12 3" xfId="37338" xr:uid="{00000000-0005-0000-0000-000056920000}"/>
    <cellStyle name="Percent 12 3 2" xfId="37339" xr:uid="{00000000-0005-0000-0000-000057920000}"/>
    <cellStyle name="Percent 12 3 3" xfId="37340" xr:uid="{00000000-0005-0000-0000-000058920000}"/>
    <cellStyle name="Percent 12 4" xfId="37341" xr:uid="{00000000-0005-0000-0000-000059920000}"/>
    <cellStyle name="Percent 12 5" xfId="37342" xr:uid="{00000000-0005-0000-0000-00005A920000}"/>
    <cellStyle name="Percent 13" xfId="37343" xr:uid="{00000000-0005-0000-0000-00005B920000}"/>
    <cellStyle name="Percent 13 2" xfId="37344" xr:uid="{00000000-0005-0000-0000-00005C920000}"/>
    <cellStyle name="Percent 13 2 2" xfId="37345" xr:uid="{00000000-0005-0000-0000-00005D920000}"/>
    <cellStyle name="Percent 13 2 2 2" xfId="37346" xr:uid="{00000000-0005-0000-0000-00005E920000}"/>
    <cellStyle name="Percent 13 2 2 2 2" xfId="37347" xr:uid="{00000000-0005-0000-0000-00005F920000}"/>
    <cellStyle name="Percent 13 2 2 2 2 2" xfId="37348" xr:uid="{00000000-0005-0000-0000-000060920000}"/>
    <cellStyle name="Percent 13 2 2 2 3" xfId="37349" xr:uid="{00000000-0005-0000-0000-000061920000}"/>
    <cellStyle name="Percent 13 2 2 3" xfId="37350" xr:uid="{00000000-0005-0000-0000-000062920000}"/>
    <cellStyle name="Percent 13 2 2 3 2" xfId="37351" xr:uid="{00000000-0005-0000-0000-000063920000}"/>
    <cellStyle name="Percent 13 2 2 4" xfId="37352" xr:uid="{00000000-0005-0000-0000-000064920000}"/>
    <cellStyle name="Percent 13 2 3" xfId="37353" xr:uid="{00000000-0005-0000-0000-000065920000}"/>
    <cellStyle name="Percent 13 2 3 2" xfId="37354" xr:uid="{00000000-0005-0000-0000-000066920000}"/>
    <cellStyle name="Percent 13 2 3 2 2" xfId="37355" xr:uid="{00000000-0005-0000-0000-000067920000}"/>
    <cellStyle name="Percent 13 2 3 3" xfId="37356" xr:uid="{00000000-0005-0000-0000-000068920000}"/>
    <cellStyle name="Percent 13 2 4" xfId="37357" xr:uid="{00000000-0005-0000-0000-000069920000}"/>
    <cellStyle name="Percent 13 2 4 2" xfId="37358" xr:uid="{00000000-0005-0000-0000-00006A920000}"/>
    <cellStyle name="Percent 13 2 5" xfId="37359" xr:uid="{00000000-0005-0000-0000-00006B920000}"/>
    <cellStyle name="Percent 13 3" xfId="37360" xr:uid="{00000000-0005-0000-0000-00006C920000}"/>
    <cellStyle name="Percent 13 3 2" xfId="37361" xr:uid="{00000000-0005-0000-0000-00006D920000}"/>
    <cellStyle name="Percent 13 3 2 2" xfId="37362" xr:uid="{00000000-0005-0000-0000-00006E920000}"/>
    <cellStyle name="Percent 13 3 2 2 2" xfId="37363" xr:uid="{00000000-0005-0000-0000-00006F920000}"/>
    <cellStyle name="Percent 13 3 2 2 2 2" xfId="37364" xr:uid="{00000000-0005-0000-0000-000070920000}"/>
    <cellStyle name="Percent 13 3 2 2 3" xfId="37365" xr:uid="{00000000-0005-0000-0000-000071920000}"/>
    <cellStyle name="Percent 13 3 2 3" xfId="37366" xr:uid="{00000000-0005-0000-0000-000072920000}"/>
    <cellStyle name="Percent 13 3 2 3 2" xfId="37367" xr:uid="{00000000-0005-0000-0000-000073920000}"/>
    <cellStyle name="Percent 13 3 2 4" xfId="37368" xr:uid="{00000000-0005-0000-0000-000074920000}"/>
    <cellStyle name="Percent 13 3 3" xfId="37369" xr:uid="{00000000-0005-0000-0000-000075920000}"/>
    <cellStyle name="Percent 13 3 3 2" xfId="37370" xr:uid="{00000000-0005-0000-0000-000076920000}"/>
    <cellStyle name="Percent 13 3 3 2 2" xfId="37371" xr:uid="{00000000-0005-0000-0000-000077920000}"/>
    <cellStyle name="Percent 13 3 3 3" xfId="37372" xr:uid="{00000000-0005-0000-0000-000078920000}"/>
    <cellStyle name="Percent 13 3 4" xfId="37373" xr:uid="{00000000-0005-0000-0000-000079920000}"/>
    <cellStyle name="Percent 13 3 4 2" xfId="37374" xr:uid="{00000000-0005-0000-0000-00007A920000}"/>
    <cellStyle name="Percent 13 3 5" xfId="37375" xr:uid="{00000000-0005-0000-0000-00007B920000}"/>
    <cellStyle name="Percent 13 3 6" xfId="37376" xr:uid="{00000000-0005-0000-0000-00007C920000}"/>
    <cellStyle name="Percent 13 4" xfId="37377" xr:uid="{00000000-0005-0000-0000-00007D920000}"/>
    <cellStyle name="Percent 13 4 2" xfId="37378" xr:uid="{00000000-0005-0000-0000-00007E920000}"/>
    <cellStyle name="Percent 13 4 2 2" xfId="37379" xr:uid="{00000000-0005-0000-0000-00007F920000}"/>
    <cellStyle name="Percent 13 4 2 2 2" xfId="37380" xr:uid="{00000000-0005-0000-0000-000080920000}"/>
    <cellStyle name="Percent 13 4 2 3" xfId="37381" xr:uid="{00000000-0005-0000-0000-000081920000}"/>
    <cellStyle name="Percent 13 4 3" xfId="37382" xr:uid="{00000000-0005-0000-0000-000082920000}"/>
    <cellStyle name="Percent 13 4 3 2" xfId="37383" xr:uid="{00000000-0005-0000-0000-000083920000}"/>
    <cellStyle name="Percent 13 4 4" xfId="37384" xr:uid="{00000000-0005-0000-0000-000084920000}"/>
    <cellStyle name="Percent 13 5" xfId="37385" xr:uid="{00000000-0005-0000-0000-000085920000}"/>
    <cellStyle name="Percent 13 5 2" xfId="37386" xr:uid="{00000000-0005-0000-0000-000086920000}"/>
    <cellStyle name="Percent 13 5 2 2" xfId="37387" xr:uid="{00000000-0005-0000-0000-000087920000}"/>
    <cellStyle name="Percent 13 5 3" xfId="37388" xr:uid="{00000000-0005-0000-0000-000088920000}"/>
    <cellStyle name="Percent 13 6" xfId="37389" xr:uid="{00000000-0005-0000-0000-000089920000}"/>
    <cellStyle name="Percent 13 6 2" xfId="37390" xr:uid="{00000000-0005-0000-0000-00008A920000}"/>
    <cellStyle name="Percent 13 7" xfId="37391" xr:uid="{00000000-0005-0000-0000-00008B920000}"/>
    <cellStyle name="Percent 14" xfId="37392" xr:uid="{00000000-0005-0000-0000-00008C920000}"/>
    <cellStyle name="Percent 14 2" xfId="37393" xr:uid="{00000000-0005-0000-0000-00008D920000}"/>
    <cellStyle name="Percent 14 2 2" xfId="37394" xr:uid="{00000000-0005-0000-0000-00008E920000}"/>
    <cellStyle name="Percent 14 2 2 2" xfId="37395" xr:uid="{00000000-0005-0000-0000-00008F920000}"/>
    <cellStyle name="Percent 14 2 3" xfId="37396" xr:uid="{00000000-0005-0000-0000-000090920000}"/>
    <cellStyle name="Percent 14 3" xfId="37397" xr:uid="{00000000-0005-0000-0000-000091920000}"/>
    <cellStyle name="Percent 14 3 2" xfId="37398" xr:uid="{00000000-0005-0000-0000-000092920000}"/>
    <cellStyle name="Percent 14 3 3" xfId="37399" xr:uid="{00000000-0005-0000-0000-000093920000}"/>
    <cellStyle name="Percent 14 4" xfId="37400" xr:uid="{00000000-0005-0000-0000-000094920000}"/>
    <cellStyle name="Percent 14 4 2" xfId="37401" xr:uid="{00000000-0005-0000-0000-000095920000}"/>
    <cellStyle name="Percent 15" xfId="37402" xr:uid="{00000000-0005-0000-0000-000096920000}"/>
    <cellStyle name="Percent 15 2" xfId="37403" xr:uid="{00000000-0005-0000-0000-000097920000}"/>
    <cellStyle name="Percent 15 3" xfId="37404" xr:uid="{00000000-0005-0000-0000-000098920000}"/>
    <cellStyle name="Percent 15 3 2" xfId="37405" xr:uid="{00000000-0005-0000-0000-000099920000}"/>
    <cellStyle name="Percent 16" xfId="37406" xr:uid="{00000000-0005-0000-0000-00009A920000}"/>
    <cellStyle name="Percent 16 2" xfId="37407" xr:uid="{00000000-0005-0000-0000-00009B920000}"/>
    <cellStyle name="Percent 16 3" xfId="37408" xr:uid="{00000000-0005-0000-0000-00009C920000}"/>
    <cellStyle name="Percent 16 3 2" xfId="37409" xr:uid="{00000000-0005-0000-0000-00009D920000}"/>
    <cellStyle name="Percent 16 4" xfId="37410" xr:uid="{00000000-0005-0000-0000-00009E920000}"/>
    <cellStyle name="Percent 17" xfId="37411" xr:uid="{00000000-0005-0000-0000-00009F920000}"/>
    <cellStyle name="Percent 17 2" xfId="37412" xr:uid="{00000000-0005-0000-0000-0000A0920000}"/>
    <cellStyle name="Percent 17 3" xfId="37413" xr:uid="{00000000-0005-0000-0000-0000A1920000}"/>
    <cellStyle name="Percent 17 3 2" xfId="37414" xr:uid="{00000000-0005-0000-0000-0000A2920000}"/>
    <cellStyle name="Percent 18" xfId="37415" xr:uid="{00000000-0005-0000-0000-0000A3920000}"/>
    <cellStyle name="Percent 18 2" xfId="37416" xr:uid="{00000000-0005-0000-0000-0000A4920000}"/>
    <cellStyle name="Percent 18 3" xfId="37417" xr:uid="{00000000-0005-0000-0000-0000A5920000}"/>
    <cellStyle name="Percent 18 3 2" xfId="37418" xr:uid="{00000000-0005-0000-0000-0000A6920000}"/>
    <cellStyle name="Percent 19" xfId="37419" xr:uid="{00000000-0005-0000-0000-0000A7920000}"/>
    <cellStyle name="Percent 19 2" xfId="37420" xr:uid="{00000000-0005-0000-0000-0000A8920000}"/>
    <cellStyle name="Percent 19 3" xfId="37421" xr:uid="{00000000-0005-0000-0000-0000A9920000}"/>
    <cellStyle name="Percent 19 3 2" xfId="37422" xr:uid="{00000000-0005-0000-0000-0000AA920000}"/>
    <cellStyle name="Percent 2" xfId="67" xr:uid="{00000000-0005-0000-0000-0000AB920000}"/>
    <cellStyle name="Percent 2 10" xfId="37423" xr:uid="{00000000-0005-0000-0000-0000AC920000}"/>
    <cellStyle name="Percent 2 10 2" xfId="37424" xr:uid="{00000000-0005-0000-0000-0000AD920000}"/>
    <cellStyle name="Percent 2 11" xfId="37425" xr:uid="{00000000-0005-0000-0000-0000AE920000}"/>
    <cellStyle name="Percent 2 12" xfId="37426" xr:uid="{00000000-0005-0000-0000-0000AF920000}"/>
    <cellStyle name="Percent 2 13" xfId="48575" xr:uid="{00000000-0005-0000-0000-0000B0920000}"/>
    <cellStyle name="Percent 2 2" xfId="37427" xr:uid="{00000000-0005-0000-0000-0000B1920000}"/>
    <cellStyle name="Percent 2 2 10" xfId="37428" xr:uid="{00000000-0005-0000-0000-0000B2920000}"/>
    <cellStyle name="Percent 2 2 10 2" xfId="37429" xr:uid="{00000000-0005-0000-0000-0000B3920000}"/>
    <cellStyle name="Percent 2 2 10 2 2" xfId="37430" xr:uid="{00000000-0005-0000-0000-0000B4920000}"/>
    <cellStyle name="Percent 2 2 10 3" xfId="37431" xr:uid="{00000000-0005-0000-0000-0000B5920000}"/>
    <cellStyle name="Percent 2 2 10 3 2" xfId="37432" xr:uid="{00000000-0005-0000-0000-0000B6920000}"/>
    <cellStyle name="Percent 2 2 10 4" xfId="37433" xr:uid="{00000000-0005-0000-0000-0000B7920000}"/>
    <cellStyle name="Percent 2 2 10 4 2" xfId="37434" xr:uid="{00000000-0005-0000-0000-0000B8920000}"/>
    <cellStyle name="Percent 2 2 10 5" xfId="37435" xr:uid="{00000000-0005-0000-0000-0000B9920000}"/>
    <cellStyle name="Percent 2 2 10 6" xfId="37436" xr:uid="{00000000-0005-0000-0000-0000BA920000}"/>
    <cellStyle name="Percent 2 2 11" xfId="37437" xr:uid="{00000000-0005-0000-0000-0000BB920000}"/>
    <cellStyle name="Percent 2 2 11 2" xfId="37438" xr:uid="{00000000-0005-0000-0000-0000BC920000}"/>
    <cellStyle name="Percent 2 2 11 2 2" xfId="37439" xr:uid="{00000000-0005-0000-0000-0000BD920000}"/>
    <cellStyle name="Percent 2 2 11 3" xfId="37440" xr:uid="{00000000-0005-0000-0000-0000BE920000}"/>
    <cellStyle name="Percent 2 2 11 3 2" xfId="37441" xr:uid="{00000000-0005-0000-0000-0000BF920000}"/>
    <cellStyle name="Percent 2 2 11 4" xfId="37442" xr:uid="{00000000-0005-0000-0000-0000C0920000}"/>
    <cellStyle name="Percent 2 2 11 5" xfId="37443" xr:uid="{00000000-0005-0000-0000-0000C1920000}"/>
    <cellStyle name="Percent 2 2 12" xfId="37444" xr:uid="{00000000-0005-0000-0000-0000C2920000}"/>
    <cellStyle name="Percent 2 2 12 2" xfId="37445" xr:uid="{00000000-0005-0000-0000-0000C3920000}"/>
    <cellStyle name="Percent 2 2 13" xfId="37446" xr:uid="{00000000-0005-0000-0000-0000C4920000}"/>
    <cellStyle name="Percent 2 2 13 2" xfId="37447" xr:uid="{00000000-0005-0000-0000-0000C5920000}"/>
    <cellStyle name="Percent 2 2 14" xfId="37448" xr:uid="{00000000-0005-0000-0000-0000C6920000}"/>
    <cellStyle name="Percent 2 2 14 2" xfId="37449" xr:uid="{00000000-0005-0000-0000-0000C7920000}"/>
    <cellStyle name="Percent 2 2 15" xfId="37450" xr:uid="{00000000-0005-0000-0000-0000C8920000}"/>
    <cellStyle name="Percent 2 2 16" xfId="37451" xr:uid="{00000000-0005-0000-0000-0000C9920000}"/>
    <cellStyle name="Percent 2 2 17" xfId="37452" xr:uid="{00000000-0005-0000-0000-0000CA920000}"/>
    <cellStyle name="Percent 2 2 2" xfId="37453" xr:uid="{00000000-0005-0000-0000-0000CB920000}"/>
    <cellStyle name="Percent 2 2 2 10" xfId="37454" xr:uid="{00000000-0005-0000-0000-0000CC920000}"/>
    <cellStyle name="Percent 2 2 2 10 2" xfId="37455" xr:uid="{00000000-0005-0000-0000-0000CD920000}"/>
    <cellStyle name="Percent 2 2 2 11" xfId="37456" xr:uid="{00000000-0005-0000-0000-0000CE920000}"/>
    <cellStyle name="Percent 2 2 2 11 2" xfId="37457" xr:uid="{00000000-0005-0000-0000-0000CF920000}"/>
    <cellStyle name="Percent 2 2 2 12" xfId="37458" xr:uid="{00000000-0005-0000-0000-0000D0920000}"/>
    <cellStyle name="Percent 2 2 2 13" xfId="37459" xr:uid="{00000000-0005-0000-0000-0000D1920000}"/>
    <cellStyle name="Percent 2 2 2 2" xfId="37460" xr:uid="{00000000-0005-0000-0000-0000D2920000}"/>
    <cellStyle name="Percent 2 2 2 2 10" xfId="37461" xr:uid="{00000000-0005-0000-0000-0000D3920000}"/>
    <cellStyle name="Percent 2 2 2 2 11" xfId="37462" xr:uid="{00000000-0005-0000-0000-0000D4920000}"/>
    <cellStyle name="Percent 2 2 2 2 2" xfId="37463" xr:uid="{00000000-0005-0000-0000-0000D5920000}"/>
    <cellStyle name="Percent 2 2 2 2 2 2" xfId="37464" xr:uid="{00000000-0005-0000-0000-0000D6920000}"/>
    <cellStyle name="Percent 2 2 2 2 2 2 2" xfId="37465" xr:uid="{00000000-0005-0000-0000-0000D7920000}"/>
    <cellStyle name="Percent 2 2 2 2 2 3" xfId="37466" xr:uid="{00000000-0005-0000-0000-0000D8920000}"/>
    <cellStyle name="Percent 2 2 2 2 2 3 2" xfId="37467" xr:uid="{00000000-0005-0000-0000-0000D9920000}"/>
    <cellStyle name="Percent 2 2 2 2 2 4" xfId="37468" xr:uid="{00000000-0005-0000-0000-0000DA920000}"/>
    <cellStyle name="Percent 2 2 2 2 2 4 2" xfId="37469" xr:uid="{00000000-0005-0000-0000-0000DB920000}"/>
    <cellStyle name="Percent 2 2 2 2 2 5" xfId="37470" xr:uid="{00000000-0005-0000-0000-0000DC920000}"/>
    <cellStyle name="Percent 2 2 2 2 2 6" xfId="37471" xr:uid="{00000000-0005-0000-0000-0000DD920000}"/>
    <cellStyle name="Percent 2 2 2 2 3" xfId="37472" xr:uid="{00000000-0005-0000-0000-0000DE920000}"/>
    <cellStyle name="Percent 2 2 2 2 3 2" xfId="37473" xr:uid="{00000000-0005-0000-0000-0000DF920000}"/>
    <cellStyle name="Percent 2 2 2 2 3 2 2" xfId="37474" xr:uid="{00000000-0005-0000-0000-0000E0920000}"/>
    <cellStyle name="Percent 2 2 2 2 3 3" xfId="37475" xr:uid="{00000000-0005-0000-0000-0000E1920000}"/>
    <cellStyle name="Percent 2 2 2 2 3 3 2" xfId="37476" xr:uid="{00000000-0005-0000-0000-0000E2920000}"/>
    <cellStyle name="Percent 2 2 2 2 3 4" xfId="37477" xr:uid="{00000000-0005-0000-0000-0000E3920000}"/>
    <cellStyle name="Percent 2 2 2 2 3 4 2" xfId="37478" xr:uid="{00000000-0005-0000-0000-0000E4920000}"/>
    <cellStyle name="Percent 2 2 2 2 3 5" xfId="37479" xr:uid="{00000000-0005-0000-0000-0000E5920000}"/>
    <cellStyle name="Percent 2 2 2 2 3 6" xfId="37480" xr:uid="{00000000-0005-0000-0000-0000E6920000}"/>
    <cellStyle name="Percent 2 2 2 2 4" xfId="37481" xr:uid="{00000000-0005-0000-0000-0000E7920000}"/>
    <cellStyle name="Percent 2 2 2 2 4 2" xfId="37482" xr:uid="{00000000-0005-0000-0000-0000E8920000}"/>
    <cellStyle name="Percent 2 2 2 2 4 2 2" xfId="37483" xr:uid="{00000000-0005-0000-0000-0000E9920000}"/>
    <cellStyle name="Percent 2 2 2 2 4 3" xfId="37484" xr:uid="{00000000-0005-0000-0000-0000EA920000}"/>
    <cellStyle name="Percent 2 2 2 2 4 3 2" xfId="37485" xr:uid="{00000000-0005-0000-0000-0000EB920000}"/>
    <cellStyle name="Percent 2 2 2 2 4 4" xfId="37486" xr:uid="{00000000-0005-0000-0000-0000EC920000}"/>
    <cellStyle name="Percent 2 2 2 2 4 4 2" xfId="37487" xr:uid="{00000000-0005-0000-0000-0000ED920000}"/>
    <cellStyle name="Percent 2 2 2 2 4 5" xfId="37488" xr:uid="{00000000-0005-0000-0000-0000EE920000}"/>
    <cellStyle name="Percent 2 2 2 2 4 6" xfId="37489" xr:uid="{00000000-0005-0000-0000-0000EF920000}"/>
    <cellStyle name="Percent 2 2 2 2 5" xfId="37490" xr:uid="{00000000-0005-0000-0000-0000F0920000}"/>
    <cellStyle name="Percent 2 2 2 2 5 2" xfId="37491" xr:uid="{00000000-0005-0000-0000-0000F1920000}"/>
    <cellStyle name="Percent 2 2 2 2 5 2 2" xfId="37492" xr:uid="{00000000-0005-0000-0000-0000F2920000}"/>
    <cellStyle name="Percent 2 2 2 2 5 3" xfId="37493" xr:uid="{00000000-0005-0000-0000-0000F3920000}"/>
    <cellStyle name="Percent 2 2 2 2 5 3 2" xfId="37494" xr:uid="{00000000-0005-0000-0000-0000F4920000}"/>
    <cellStyle name="Percent 2 2 2 2 5 4" xfId="37495" xr:uid="{00000000-0005-0000-0000-0000F5920000}"/>
    <cellStyle name="Percent 2 2 2 2 5 4 2" xfId="37496" xr:uid="{00000000-0005-0000-0000-0000F6920000}"/>
    <cellStyle name="Percent 2 2 2 2 5 5" xfId="37497" xr:uid="{00000000-0005-0000-0000-0000F7920000}"/>
    <cellStyle name="Percent 2 2 2 2 5 6" xfId="37498" xr:uid="{00000000-0005-0000-0000-0000F8920000}"/>
    <cellStyle name="Percent 2 2 2 2 6" xfId="37499" xr:uid="{00000000-0005-0000-0000-0000F9920000}"/>
    <cellStyle name="Percent 2 2 2 2 6 2" xfId="37500" xr:uid="{00000000-0005-0000-0000-0000FA920000}"/>
    <cellStyle name="Percent 2 2 2 2 6 2 2" xfId="37501" xr:uid="{00000000-0005-0000-0000-0000FB920000}"/>
    <cellStyle name="Percent 2 2 2 2 6 3" xfId="37502" xr:uid="{00000000-0005-0000-0000-0000FC920000}"/>
    <cellStyle name="Percent 2 2 2 2 6 3 2" xfId="37503" xr:uid="{00000000-0005-0000-0000-0000FD920000}"/>
    <cellStyle name="Percent 2 2 2 2 6 4" xfId="37504" xr:uid="{00000000-0005-0000-0000-0000FE920000}"/>
    <cellStyle name="Percent 2 2 2 2 6 5" xfId="37505" xr:uid="{00000000-0005-0000-0000-0000FF920000}"/>
    <cellStyle name="Percent 2 2 2 2 7" xfId="37506" xr:uid="{00000000-0005-0000-0000-000000930000}"/>
    <cellStyle name="Percent 2 2 2 2 7 2" xfId="37507" xr:uid="{00000000-0005-0000-0000-000001930000}"/>
    <cellStyle name="Percent 2 2 2 2 8" xfId="37508" xr:uid="{00000000-0005-0000-0000-000002930000}"/>
    <cellStyle name="Percent 2 2 2 2 8 2" xfId="37509" xr:uid="{00000000-0005-0000-0000-000003930000}"/>
    <cellStyle name="Percent 2 2 2 2 9" xfId="37510" xr:uid="{00000000-0005-0000-0000-000004930000}"/>
    <cellStyle name="Percent 2 2 2 2 9 2" xfId="37511" xr:uid="{00000000-0005-0000-0000-000005930000}"/>
    <cellStyle name="Percent 2 2 2 3" xfId="37512" xr:uid="{00000000-0005-0000-0000-000006930000}"/>
    <cellStyle name="Percent 2 2 2 3 10" xfId="37513" xr:uid="{00000000-0005-0000-0000-000007930000}"/>
    <cellStyle name="Percent 2 2 2 3 2" xfId="37514" xr:uid="{00000000-0005-0000-0000-000008930000}"/>
    <cellStyle name="Percent 2 2 2 3 2 2" xfId="37515" xr:uid="{00000000-0005-0000-0000-000009930000}"/>
    <cellStyle name="Percent 2 2 2 3 2 2 2" xfId="37516" xr:uid="{00000000-0005-0000-0000-00000A930000}"/>
    <cellStyle name="Percent 2 2 2 3 2 3" xfId="37517" xr:uid="{00000000-0005-0000-0000-00000B930000}"/>
    <cellStyle name="Percent 2 2 2 3 2 3 2" xfId="37518" xr:uid="{00000000-0005-0000-0000-00000C930000}"/>
    <cellStyle name="Percent 2 2 2 3 2 4" xfId="37519" xr:uid="{00000000-0005-0000-0000-00000D930000}"/>
    <cellStyle name="Percent 2 2 2 3 2 4 2" xfId="37520" xr:uid="{00000000-0005-0000-0000-00000E930000}"/>
    <cellStyle name="Percent 2 2 2 3 2 5" xfId="37521" xr:uid="{00000000-0005-0000-0000-00000F930000}"/>
    <cellStyle name="Percent 2 2 2 3 2 6" xfId="37522" xr:uid="{00000000-0005-0000-0000-000010930000}"/>
    <cellStyle name="Percent 2 2 2 3 3" xfId="37523" xr:uid="{00000000-0005-0000-0000-000011930000}"/>
    <cellStyle name="Percent 2 2 2 3 3 2" xfId="37524" xr:uid="{00000000-0005-0000-0000-000012930000}"/>
    <cellStyle name="Percent 2 2 2 3 3 2 2" xfId="37525" xr:uid="{00000000-0005-0000-0000-000013930000}"/>
    <cellStyle name="Percent 2 2 2 3 3 3" xfId="37526" xr:uid="{00000000-0005-0000-0000-000014930000}"/>
    <cellStyle name="Percent 2 2 2 3 3 3 2" xfId="37527" xr:uid="{00000000-0005-0000-0000-000015930000}"/>
    <cellStyle name="Percent 2 2 2 3 3 4" xfId="37528" xr:uid="{00000000-0005-0000-0000-000016930000}"/>
    <cellStyle name="Percent 2 2 2 3 3 4 2" xfId="37529" xr:uid="{00000000-0005-0000-0000-000017930000}"/>
    <cellStyle name="Percent 2 2 2 3 3 5" xfId="37530" xr:uid="{00000000-0005-0000-0000-000018930000}"/>
    <cellStyle name="Percent 2 2 2 3 3 6" xfId="37531" xr:uid="{00000000-0005-0000-0000-000019930000}"/>
    <cellStyle name="Percent 2 2 2 3 4" xfId="37532" xr:uid="{00000000-0005-0000-0000-00001A930000}"/>
    <cellStyle name="Percent 2 2 2 3 4 2" xfId="37533" xr:uid="{00000000-0005-0000-0000-00001B930000}"/>
    <cellStyle name="Percent 2 2 2 3 4 2 2" xfId="37534" xr:uid="{00000000-0005-0000-0000-00001C930000}"/>
    <cellStyle name="Percent 2 2 2 3 4 2 3" xfId="37535" xr:uid="{00000000-0005-0000-0000-00001D930000}"/>
    <cellStyle name="Percent 2 2 2 3 4 2 3 2" xfId="37536" xr:uid="{00000000-0005-0000-0000-00001E930000}"/>
    <cellStyle name="Percent 2 2 2 3 4 3" xfId="37537" xr:uid="{00000000-0005-0000-0000-00001F930000}"/>
    <cellStyle name="Percent 2 2 2 3 4 3 2" xfId="37538" xr:uid="{00000000-0005-0000-0000-000020930000}"/>
    <cellStyle name="Percent 2 2 2 3 4 4" xfId="37539" xr:uid="{00000000-0005-0000-0000-000021930000}"/>
    <cellStyle name="Percent 2 2 2 3 4 4 2" xfId="37540" xr:uid="{00000000-0005-0000-0000-000022930000}"/>
    <cellStyle name="Percent 2 2 2 3 4 5" xfId="37541" xr:uid="{00000000-0005-0000-0000-000023930000}"/>
    <cellStyle name="Percent 2 2 2 3 4 6" xfId="37542" xr:uid="{00000000-0005-0000-0000-000024930000}"/>
    <cellStyle name="Percent 2 2 2 3 5" xfId="37543" xr:uid="{00000000-0005-0000-0000-000025930000}"/>
    <cellStyle name="Percent 2 2 2 3 5 2" xfId="37544" xr:uid="{00000000-0005-0000-0000-000026930000}"/>
    <cellStyle name="Percent 2 2 2 3 5 2 2" xfId="37545" xr:uid="{00000000-0005-0000-0000-000027930000}"/>
    <cellStyle name="Percent 2 2 2 3 5 3" xfId="37546" xr:uid="{00000000-0005-0000-0000-000028930000}"/>
    <cellStyle name="Percent 2 2 2 3 5 3 2" xfId="37547" xr:uid="{00000000-0005-0000-0000-000029930000}"/>
    <cellStyle name="Percent 2 2 2 3 5 4" xfId="37548" xr:uid="{00000000-0005-0000-0000-00002A930000}"/>
    <cellStyle name="Percent 2 2 2 3 5 5" xfId="37549" xr:uid="{00000000-0005-0000-0000-00002B930000}"/>
    <cellStyle name="Percent 2 2 2 3 6" xfId="37550" xr:uid="{00000000-0005-0000-0000-00002C930000}"/>
    <cellStyle name="Percent 2 2 2 3 6 2" xfId="37551" xr:uid="{00000000-0005-0000-0000-00002D930000}"/>
    <cellStyle name="Percent 2 2 2 3 7" xfId="37552" xr:uid="{00000000-0005-0000-0000-00002E930000}"/>
    <cellStyle name="Percent 2 2 2 3 7 2" xfId="37553" xr:uid="{00000000-0005-0000-0000-00002F930000}"/>
    <cellStyle name="Percent 2 2 2 3 8" xfId="37554" xr:uid="{00000000-0005-0000-0000-000030930000}"/>
    <cellStyle name="Percent 2 2 2 3 8 2" xfId="37555" xr:uid="{00000000-0005-0000-0000-000031930000}"/>
    <cellStyle name="Percent 2 2 2 3 9" xfId="37556" xr:uid="{00000000-0005-0000-0000-000032930000}"/>
    <cellStyle name="Percent 2 2 2 4" xfId="37557" xr:uid="{00000000-0005-0000-0000-000033930000}"/>
    <cellStyle name="Percent 2 2 2 4 10" xfId="37558" xr:uid="{00000000-0005-0000-0000-000034930000}"/>
    <cellStyle name="Percent 2 2 2 4 2" xfId="37559" xr:uid="{00000000-0005-0000-0000-000035930000}"/>
    <cellStyle name="Percent 2 2 2 4 2 2" xfId="37560" xr:uid="{00000000-0005-0000-0000-000036930000}"/>
    <cellStyle name="Percent 2 2 2 4 2 2 2" xfId="37561" xr:uid="{00000000-0005-0000-0000-000037930000}"/>
    <cellStyle name="Percent 2 2 2 4 2 3" xfId="37562" xr:uid="{00000000-0005-0000-0000-000038930000}"/>
    <cellStyle name="Percent 2 2 2 4 2 3 2" xfId="37563" xr:uid="{00000000-0005-0000-0000-000039930000}"/>
    <cellStyle name="Percent 2 2 2 4 2 4" xfId="37564" xr:uid="{00000000-0005-0000-0000-00003A930000}"/>
    <cellStyle name="Percent 2 2 2 4 2 4 2" xfId="37565" xr:uid="{00000000-0005-0000-0000-00003B930000}"/>
    <cellStyle name="Percent 2 2 2 4 2 5" xfId="37566" xr:uid="{00000000-0005-0000-0000-00003C930000}"/>
    <cellStyle name="Percent 2 2 2 4 2 6" xfId="37567" xr:uid="{00000000-0005-0000-0000-00003D930000}"/>
    <cellStyle name="Percent 2 2 2 4 3" xfId="37568" xr:uid="{00000000-0005-0000-0000-00003E930000}"/>
    <cellStyle name="Percent 2 2 2 4 3 2" xfId="37569" xr:uid="{00000000-0005-0000-0000-00003F930000}"/>
    <cellStyle name="Percent 2 2 2 4 3 2 2" xfId="37570" xr:uid="{00000000-0005-0000-0000-000040930000}"/>
    <cellStyle name="Percent 2 2 2 4 3 3" xfId="37571" xr:uid="{00000000-0005-0000-0000-000041930000}"/>
    <cellStyle name="Percent 2 2 2 4 3 3 2" xfId="37572" xr:uid="{00000000-0005-0000-0000-000042930000}"/>
    <cellStyle name="Percent 2 2 2 4 3 4" xfId="37573" xr:uid="{00000000-0005-0000-0000-000043930000}"/>
    <cellStyle name="Percent 2 2 2 4 3 4 2" xfId="37574" xr:uid="{00000000-0005-0000-0000-000044930000}"/>
    <cellStyle name="Percent 2 2 2 4 3 5" xfId="37575" xr:uid="{00000000-0005-0000-0000-000045930000}"/>
    <cellStyle name="Percent 2 2 2 4 3 6" xfId="37576" xr:uid="{00000000-0005-0000-0000-000046930000}"/>
    <cellStyle name="Percent 2 2 2 4 4" xfId="37577" xr:uid="{00000000-0005-0000-0000-000047930000}"/>
    <cellStyle name="Percent 2 2 2 4 4 2" xfId="37578" xr:uid="{00000000-0005-0000-0000-000048930000}"/>
    <cellStyle name="Percent 2 2 2 4 4 2 2" xfId="37579" xr:uid="{00000000-0005-0000-0000-000049930000}"/>
    <cellStyle name="Percent 2 2 2 4 4 3" xfId="37580" xr:uid="{00000000-0005-0000-0000-00004A930000}"/>
    <cellStyle name="Percent 2 2 2 4 4 3 2" xfId="37581" xr:uid="{00000000-0005-0000-0000-00004B930000}"/>
    <cellStyle name="Percent 2 2 2 4 4 4" xfId="37582" xr:uid="{00000000-0005-0000-0000-00004C930000}"/>
    <cellStyle name="Percent 2 2 2 4 4 4 2" xfId="37583" xr:uid="{00000000-0005-0000-0000-00004D930000}"/>
    <cellStyle name="Percent 2 2 2 4 4 5" xfId="37584" xr:uid="{00000000-0005-0000-0000-00004E930000}"/>
    <cellStyle name="Percent 2 2 2 4 4 6" xfId="37585" xr:uid="{00000000-0005-0000-0000-00004F930000}"/>
    <cellStyle name="Percent 2 2 2 4 5" xfId="37586" xr:uid="{00000000-0005-0000-0000-000050930000}"/>
    <cellStyle name="Percent 2 2 2 4 5 2" xfId="37587" xr:uid="{00000000-0005-0000-0000-000051930000}"/>
    <cellStyle name="Percent 2 2 2 4 5 2 2" xfId="37588" xr:uid="{00000000-0005-0000-0000-000052930000}"/>
    <cellStyle name="Percent 2 2 2 4 5 3" xfId="37589" xr:uid="{00000000-0005-0000-0000-000053930000}"/>
    <cellStyle name="Percent 2 2 2 4 5 3 2" xfId="37590" xr:uid="{00000000-0005-0000-0000-000054930000}"/>
    <cellStyle name="Percent 2 2 2 4 5 4" xfId="37591" xr:uid="{00000000-0005-0000-0000-000055930000}"/>
    <cellStyle name="Percent 2 2 2 4 5 5" xfId="37592" xr:uid="{00000000-0005-0000-0000-000056930000}"/>
    <cellStyle name="Percent 2 2 2 4 6" xfId="37593" xr:uid="{00000000-0005-0000-0000-000057930000}"/>
    <cellStyle name="Percent 2 2 2 4 6 2" xfId="37594" xr:uid="{00000000-0005-0000-0000-000058930000}"/>
    <cellStyle name="Percent 2 2 2 4 7" xfId="37595" xr:uid="{00000000-0005-0000-0000-000059930000}"/>
    <cellStyle name="Percent 2 2 2 4 7 2" xfId="37596" xr:uid="{00000000-0005-0000-0000-00005A930000}"/>
    <cellStyle name="Percent 2 2 2 4 8" xfId="37597" xr:uid="{00000000-0005-0000-0000-00005B930000}"/>
    <cellStyle name="Percent 2 2 2 4 8 2" xfId="37598" xr:uid="{00000000-0005-0000-0000-00005C930000}"/>
    <cellStyle name="Percent 2 2 2 4 9" xfId="37599" xr:uid="{00000000-0005-0000-0000-00005D930000}"/>
    <cellStyle name="Percent 2 2 2 5" xfId="37600" xr:uid="{00000000-0005-0000-0000-00005E930000}"/>
    <cellStyle name="Percent 2 2 2 5 2" xfId="37601" xr:uid="{00000000-0005-0000-0000-00005F930000}"/>
    <cellStyle name="Percent 2 2 2 5 2 2" xfId="37602" xr:uid="{00000000-0005-0000-0000-000060930000}"/>
    <cellStyle name="Percent 2 2 2 5 3" xfId="37603" xr:uid="{00000000-0005-0000-0000-000061930000}"/>
    <cellStyle name="Percent 2 2 2 5 3 2" xfId="37604" xr:uid="{00000000-0005-0000-0000-000062930000}"/>
    <cellStyle name="Percent 2 2 2 5 4" xfId="37605" xr:uid="{00000000-0005-0000-0000-000063930000}"/>
    <cellStyle name="Percent 2 2 2 5 4 2" xfId="37606" xr:uid="{00000000-0005-0000-0000-000064930000}"/>
    <cellStyle name="Percent 2 2 2 5 5" xfId="37607" xr:uid="{00000000-0005-0000-0000-000065930000}"/>
    <cellStyle name="Percent 2 2 2 5 6" xfId="37608" xr:uid="{00000000-0005-0000-0000-000066930000}"/>
    <cellStyle name="Percent 2 2 2 6" xfId="37609" xr:uid="{00000000-0005-0000-0000-000067930000}"/>
    <cellStyle name="Percent 2 2 2 6 2" xfId="37610" xr:uid="{00000000-0005-0000-0000-000068930000}"/>
    <cellStyle name="Percent 2 2 2 6 2 2" xfId="37611" xr:uid="{00000000-0005-0000-0000-000069930000}"/>
    <cellStyle name="Percent 2 2 2 6 3" xfId="37612" xr:uid="{00000000-0005-0000-0000-00006A930000}"/>
    <cellStyle name="Percent 2 2 2 6 3 2" xfId="37613" xr:uid="{00000000-0005-0000-0000-00006B930000}"/>
    <cellStyle name="Percent 2 2 2 6 4" xfId="37614" xr:uid="{00000000-0005-0000-0000-00006C930000}"/>
    <cellStyle name="Percent 2 2 2 6 4 2" xfId="37615" xr:uid="{00000000-0005-0000-0000-00006D930000}"/>
    <cellStyle name="Percent 2 2 2 6 5" xfId="37616" xr:uid="{00000000-0005-0000-0000-00006E930000}"/>
    <cellStyle name="Percent 2 2 2 6 6" xfId="37617" xr:uid="{00000000-0005-0000-0000-00006F930000}"/>
    <cellStyle name="Percent 2 2 2 7" xfId="37618" xr:uid="{00000000-0005-0000-0000-000070930000}"/>
    <cellStyle name="Percent 2 2 2 7 2" xfId="37619" xr:uid="{00000000-0005-0000-0000-000071930000}"/>
    <cellStyle name="Percent 2 2 2 7 2 2" xfId="37620" xr:uid="{00000000-0005-0000-0000-000072930000}"/>
    <cellStyle name="Percent 2 2 2 7 3" xfId="37621" xr:uid="{00000000-0005-0000-0000-000073930000}"/>
    <cellStyle name="Percent 2 2 2 7 3 2" xfId="37622" xr:uid="{00000000-0005-0000-0000-000074930000}"/>
    <cellStyle name="Percent 2 2 2 7 4" xfId="37623" xr:uid="{00000000-0005-0000-0000-000075930000}"/>
    <cellStyle name="Percent 2 2 2 7 4 2" xfId="37624" xr:uid="{00000000-0005-0000-0000-000076930000}"/>
    <cellStyle name="Percent 2 2 2 7 5" xfId="37625" xr:uid="{00000000-0005-0000-0000-000077930000}"/>
    <cellStyle name="Percent 2 2 2 7 6" xfId="37626" xr:uid="{00000000-0005-0000-0000-000078930000}"/>
    <cellStyle name="Percent 2 2 2 8" xfId="37627" xr:uid="{00000000-0005-0000-0000-000079930000}"/>
    <cellStyle name="Percent 2 2 2 8 2" xfId="37628" xr:uid="{00000000-0005-0000-0000-00007A930000}"/>
    <cellStyle name="Percent 2 2 2 8 2 2" xfId="37629" xr:uid="{00000000-0005-0000-0000-00007B930000}"/>
    <cellStyle name="Percent 2 2 2 8 3" xfId="37630" xr:uid="{00000000-0005-0000-0000-00007C930000}"/>
    <cellStyle name="Percent 2 2 2 8 3 2" xfId="37631" xr:uid="{00000000-0005-0000-0000-00007D930000}"/>
    <cellStyle name="Percent 2 2 2 8 4" xfId="37632" xr:uid="{00000000-0005-0000-0000-00007E930000}"/>
    <cellStyle name="Percent 2 2 2 8 5" xfId="37633" xr:uid="{00000000-0005-0000-0000-00007F930000}"/>
    <cellStyle name="Percent 2 2 2 9" xfId="37634" xr:uid="{00000000-0005-0000-0000-000080930000}"/>
    <cellStyle name="Percent 2 2 2 9 2" xfId="37635" xr:uid="{00000000-0005-0000-0000-000081930000}"/>
    <cellStyle name="Percent 2 2 3" xfId="37636" xr:uid="{00000000-0005-0000-0000-000082930000}"/>
    <cellStyle name="Percent 2 2 3 10" xfId="37637" xr:uid="{00000000-0005-0000-0000-000083930000}"/>
    <cellStyle name="Percent 2 2 3 10 2" xfId="37638" xr:uid="{00000000-0005-0000-0000-000084930000}"/>
    <cellStyle name="Percent 2 2 3 11" xfId="37639" xr:uid="{00000000-0005-0000-0000-000085930000}"/>
    <cellStyle name="Percent 2 2 3 11 2" xfId="37640" xr:uid="{00000000-0005-0000-0000-000086930000}"/>
    <cellStyle name="Percent 2 2 3 12" xfId="37641" xr:uid="{00000000-0005-0000-0000-000087930000}"/>
    <cellStyle name="Percent 2 2 3 13" xfId="37642" xr:uid="{00000000-0005-0000-0000-000088930000}"/>
    <cellStyle name="Percent 2 2 3 2" xfId="37643" xr:uid="{00000000-0005-0000-0000-000089930000}"/>
    <cellStyle name="Percent 2 2 3 2 10" xfId="37644" xr:uid="{00000000-0005-0000-0000-00008A930000}"/>
    <cellStyle name="Percent 2 2 3 2 11" xfId="37645" xr:uid="{00000000-0005-0000-0000-00008B930000}"/>
    <cellStyle name="Percent 2 2 3 2 2" xfId="37646" xr:uid="{00000000-0005-0000-0000-00008C930000}"/>
    <cellStyle name="Percent 2 2 3 2 2 2" xfId="37647" xr:uid="{00000000-0005-0000-0000-00008D930000}"/>
    <cellStyle name="Percent 2 2 3 2 2 2 2" xfId="37648" xr:uid="{00000000-0005-0000-0000-00008E930000}"/>
    <cellStyle name="Percent 2 2 3 2 2 3" xfId="37649" xr:uid="{00000000-0005-0000-0000-00008F930000}"/>
    <cellStyle name="Percent 2 2 3 2 2 3 2" xfId="37650" xr:uid="{00000000-0005-0000-0000-000090930000}"/>
    <cellStyle name="Percent 2 2 3 2 2 4" xfId="37651" xr:uid="{00000000-0005-0000-0000-000091930000}"/>
    <cellStyle name="Percent 2 2 3 2 2 4 2" xfId="37652" xr:uid="{00000000-0005-0000-0000-000092930000}"/>
    <cellStyle name="Percent 2 2 3 2 2 5" xfId="37653" xr:uid="{00000000-0005-0000-0000-000093930000}"/>
    <cellStyle name="Percent 2 2 3 2 2 6" xfId="37654" xr:uid="{00000000-0005-0000-0000-000094930000}"/>
    <cellStyle name="Percent 2 2 3 2 3" xfId="37655" xr:uid="{00000000-0005-0000-0000-000095930000}"/>
    <cellStyle name="Percent 2 2 3 2 3 2" xfId="37656" xr:uid="{00000000-0005-0000-0000-000096930000}"/>
    <cellStyle name="Percent 2 2 3 2 3 2 2" xfId="37657" xr:uid="{00000000-0005-0000-0000-000097930000}"/>
    <cellStyle name="Percent 2 2 3 2 3 3" xfId="37658" xr:uid="{00000000-0005-0000-0000-000098930000}"/>
    <cellStyle name="Percent 2 2 3 2 3 3 2" xfId="37659" xr:uid="{00000000-0005-0000-0000-000099930000}"/>
    <cellStyle name="Percent 2 2 3 2 3 4" xfId="37660" xr:uid="{00000000-0005-0000-0000-00009A930000}"/>
    <cellStyle name="Percent 2 2 3 2 3 4 2" xfId="37661" xr:uid="{00000000-0005-0000-0000-00009B930000}"/>
    <cellStyle name="Percent 2 2 3 2 3 5" xfId="37662" xr:uid="{00000000-0005-0000-0000-00009C930000}"/>
    <cellStyle name="Percent 2 2 3 2 3 6" xfId="37663" xr:uid="{00000000-0005-0000-0000-00009D930000}"/>
    <cellStyle name="Percent 2 2 3 2 4" xfId="37664" xr:uid="{00000000-0005-0000-0000-00009E930000}"/>
    <cellStyle name="Percent 2 2 3 2 4 2" xfId="37665" xr:uid="{00000000-0005-0000-0000-00009F930000}"/>
    <cellStyle name="Percent 2 2 3 2 4 2 2" xfId="37666" xr:uid="{00000000-0005-0000-0000-0000A0930000}"/>
    <cellStyle name="Percent 2 2 3 2 4 3" xfId="37667" xr:uid="{00000000-0005-0000-0000-0000A1930000}"/>
    <cellStyle name="Percent 2 2 3 2 4 3 2" xfId="37668" xr:uid="{00000000-0005-0000-0000-0000A2930000}"/>
    <cellStyle name="Percent 2 2 3 2 4 4" xfId="37669" xr:uid="{00000000-0005-0000-0000-0000A3930000}"/>
    <cellStyle name="Percent 2 2 3 2 4 4 2" xfId="37670" xr:uid="{00000000-0005-0000-0000-0000A4930000}"/>
    <cellStyle name="Percent 2 2 3 2 4 5" xfId="37671" xr:uid="{00000000-0005-0000-0000-0000A5930000}"/>
    <cellStyle name="Percent 2 2 3 2 4 6" xfId="37672" xr:uid="{00000000-0005-0000-0000-0000A6930000}"/>
    <cellStyle name="Percent 2 2 3 2 5" xfId="37673" xr:uid="{00000000-0005-0000-0000-0000A7930000}"/>
    <cellStyle name="Percent 2 2 3 2 5 2" xfId="37674" xr:uid="{00000000-0005-0000-0000-0000A8930000}"/>
    <cellStyle name="Percent 2 2 3 2 5 2 2" xfId="37675" xr:uid="{00000000-0005-0000-0000-0000A9930000}"/>
    <cellStyle name="Percent 2 2 3 2 5 3" xfId="37676" xr:uid="{00000000-0005-0000-0000-0000AA930000}"/>
    <cellStyle name="Percent 2 2 3 2 5 3 2" xfId="37677" xr:uid="{00000000-0005-0000-0000-0000AB930000}"/>
    <cellStyle name="Percent 2 2 3 2 5 4" xfId="37678" xr:uid="{00000000-0005-0000-0000-0000AC930000}"/>
    <cellStyle name="Percent 2 2 3 2 5 4 2" xfId="37679" xr:uid="{00000000-0005-0000-0000-0000AD930000}"/>
    <cellStyle name="Percent 2 2 3 2 5 5" xfId="37680" xr:uid="{00000000-0005-0000-0000-0000AE930000}"/>
    <cellStyle name="Percent 2 2 3 2 5 6" xfId="37681" xr:uid="{00000000-0005-0000-0000-0000AF930000}"/>
    <cellStyle name="Percent 2 2 3 2 6" xfId="37682" xr:uid="{00000000-0005-0000-0000-0000B0930000}"/>
    <cellStyle name="Percent 2 2 3 2 6 2" xfId="37683" xr:uid="{00000000-0005-0000-0000-0000B1930000}"/>
    <cellStyle name="Percent 2 2 3 2 6 2 2" xfId="37684" xr:uid="{00000000-0005-0000-0000-0000B2930000}"/>
    <cellStyle name="Percent 2 2 3 2 6 3" xfId="37685" xr:uid="{00000000-0005-0000-0000-0000B3930000}"/>
    <cellStyle name="Percent 2 2 3 2 6 3 2" xfId="37686" xr:uid="{00000000-0005-0000-0000-0000B4930000}"/>
    <cellStyle name="Percent 2 2 3 2 6 4" xfId="37687" xr:uid="{00000000-0005-0000-0000-0000B5930000}"/>
    <cellStyle name="Percent 2 2 3 2 6 5" xfId="37688" xr:uid="{00000000-0005-0000-0000-0000B6930000}"/>
    <cellStyle name="Percent 2 2 3 2 7" xfId="37689" xr:uid="{00000000-0005-0000-0000-0000B7930000}"/>
    <cellStyle name="Percent 2 2 3 2 7 2" xfId="37690" xr:uid="{00000000-0005-0000-0000-0000B8930000}"/>
    <cellStyle name="Percent 2 2 3 2 8" xfId="37691" xr:uid="{00000000-0005-0000-0000-0000B9930000}"/>
    <cellStyle name="Percent 2 2 3 2 8 2" xfId="37692" xr:uid="{00000000-0005-0000-0000-0000BA930000}"/>
    <cellStyle name="Percent 2 2 3 2 9" xfId="37693" xr:uid="{00000000-0005-0000-0000-0000BB930000}"/>
    <cellStyle name="Percent 2 2 3 2 9 2" xfId="37694" xr:uid="{00000000-0005-0000-0000-0000BC930000}"/>
    <cellStyle name="Percent 2 2 3 3" xfId="37695" xr:uid="{00000000-0005-0000-0000-0000BD930000}"/>
    <cellStyle name="Percent 2 2 3 3 10" xfId="37696" xr:uid="{00000000-0005-0000-0000-0000BE930000}"/>
    <cellStyle name="Percent 2 2 3 3 2" xfId="37697" xr:uid="{00000000-0005-0000-0000-0000BF930000}"/>
    <cellStyle name="Percent 2 2 3 3 2 2" xfId="37698" xr:uid="{00000000-0005-0000-0000-0000C0930000}"/>
    <cellStyle name="Percent 2 2 3 3 2 2 2" xfId="37699" xr:uid="{00000000-0005-0000-0000-0000C1930000}"/>
    <cellStyle name="Percent 2 2 3 3 2 3" xfId="37700" xr:uid="{00000000-0005-0000-0000-0000C2930000}"/>
    <cellStyle name="Percent 2 2 3 3 2 3 2" xfId="37701" xr:uid="{00000000-0005-0000-0000-0000C3930000}"/>
    <cellStyle name="Percent 2 2 3 3 2 4" xfId="37702" xr:uid="{00000000-0005-0000-0000-0000C4930000}"/>
    <cellStyle name="Percent 2 2 3 3 2 4 2" xfId="37703" xr:uid="{00000000-0005-0000-0000-0000C5930000}"/>
    <cellStyle name="Percent 2 2 3 3 2 5" xfId="37704" xr:uid="{00000000-0005-0000-0000-0000C6930000}"/>
    <cellStyle name="Percent 2 2 3 3 2 6" xfId="37705" xr:uid="{00000000-0005-0000-0000-0000C7930000}"/>
    <cellStyle name="Percent 2 2 3 3 3" xfId="37706" xr:uid="{00000000-0005-0000-0000-0000C8930000}"/>
    <cellStyle name="Percent 2 2 3 3 3 2" xfId="37707" xr:uid="{00000000-0005-0000-0000-0000C9930000}"/>
    <cellStyle name="Percent 2 2 3 3 3 2 2" xfId="37708" xr:uid="{00000000-0005-0000-0000-0000CA930000}"/>
    <cellStyle name="Percent 2 2 3 3 3 3" xfId="37709" xr:uid="{00000000-0005-0000-0000-0000CB930000}"/>
    <cellStyle name="Percent 2 2 3 3 3 3 2" xfId="37710" xr:uid="{00000000-0005-0000-0000-0000CC930000}"/>
    <cellStyle name="Percent 2 2 3 3 3 4" xfId="37711" xr:uid="{00000000-0005-0000-0000-0000CD930000}"/>
    <cellStyle name="Percent 2 2 3 3 3 4 2" xfId="37712" xr:uid="{00000000-0005-0000-0000-0000CE930000}"/>
    <cellStyle name="Percent 2 2 3 3 3 5" xfId="37713" xr:uid="{00000000-0005-0000-0000-0000CF930000}"/>
    <cellStyle name="Percent 2 2 3 3 3 6" xfId="37714" xr:uid="{00000000-0005-0000-0000-0000D0930000}"/>
    <cellStyle name="Percent 2 2 3 3 4" xfId="37715" xr:uid="{00000000-0005-0000-0000-0000D1930000}"/>
    <cellStyle name="Percent 2 2 3 3 4 2" xfId="37716" xr:uid="{00000000-0005-0000-0000-0000D2930000}"/>
    <cellStyle name="Percent 2 2 3 3 4 2 2" xfId="37717" xr:uid="{00000000-0005-0000-0000-0000D3930000}"/>
    <cellStyle name="Percent 2 2 3 3 4 3" xfId="37718" xr:uid="{00000000-0005-0000-0000-0000D4930000}"/>
    <cellStyle name="Percent 2 2 3 3 4 3 2" xfId="37719" xr:uid="{00000000-0005-0000-0000-0000D5930000}"/>
    <cellStyle name="Percent 2 2 3 3 4 4" xfId="37720" xr:uid="{00000000-0005-0000-0000-0000D6930000}"/>
    <cellStyle name="Percent 2 2 3 3 4 4 2" xfId="37721" xr:uid="{00000000-0005-0000-0000-0000D7930000}"/>
    <cellStyle name="Percent 2 2 3 3 4 5" xfId="37722" xr:uid="{00000000-0005-0000-0000-0000D8930000}"/>
    <cellStyle name="Percent 2 2 3 3 4 6" xfId="37723" xr:uid="{00000000-0005-0000-0000-0000D9930000}"/>
    <cellStyle name="Percent 2 2 3 3 5" xfId="37724" xr:uid="{00000000-0005-0000-0000-0000DA930000}"/>
    <cellStyle name="Percent 2 2 3 3 5 2" xfId="37725" xr:uid="{00000000-0005-0000-0000-0000DB930000}"/>
    <cellStyle name="Percent 2 2 3 3 5 2 2" xfId="37726" xr:uid="{00000000-0005-0000-0000-0000DC930000}"/>
    <cellStyle name="Percent 2 2 3 3 5 3" xfId="37727" xr:uid="{00000000-0005-0000-0000-0000DD930000}"/>
    <cellStyle name="Percent 2 2 3 3 5 3 2" xfId="37728" xr:uid="{00000000-0005-0000-0000-0000DE930000}"/>
    <cellStyle name="Percent 2 2 3 3 5 4" xfId="37729" xr:uid="{00000000-0005-0000-0000-0000DF930000}"/>
    <cellStyle name="Percent 2 2 3 3 5 5" xfId="37730" xr:uid="{00000000-0005-0000-0000-0000E0930000}"/>
    <cellStyle name="Percent 2 2 3 3 6" xfId="37731" xr:uid="{00000000-0005-0000-0000-0000E1930000}"/>
    <cellStyle name="Percent 2 2 3 3 6 2" xfId="37732" xr:uid="{00000000-0005-0000-0000-0000E2930000}"/>
    <cellStyle name="Percent 2 2 3 3 7" xfId="37733" xr:uid="{00000000-0005-0000-0000-0000E3930000}"/>
    <cellStyle name="Percent 2 2 3 3 7 2" xfId="37734" xr:uid="{00000000-0005-0000-0000-0000E4930000}"/>
    <cellStyle name="Percent 2 2 3 3 8" xfId="37735" xr:uid="{00000000-0005-0000-0000-0000E5930000}"/>
    <cellStyle name="Percent 2 2 3 3 8 2" xfId="37736" xr:uid="{00000000-0005-0000-0000-0000E6930000}"/>
    <cellStyle name="Percent 2 2 3 3 9" xfId="37737" xr:uid="{00000000-0005-0000-0000-0000E7930000}"/>
    <cellStyle name="Percent 2 2 3 4" xfId="37738" xr:uid="{00000000-0005-0000-0000-0000E8930000}"/>
    <cellStyle name="Percent 2 2 3 4 10" xfId="37739" xr:uid="{00000000-0005-0000-0000-0000E9930000}"/>
    <cellStyle name="Percent 2 2 3 4 2" xfId="37740" xr:uid="{00000000-0005-0000-0000-0000EA930000}"/>
    <cellStyle name="Percent 2 2 3 4 2 2" xfId="37741" xr:uid="{00000000-0005-0000-0000-0000EB930000}"/>
    <cellStyle name="Percent 2 2 3 4 2 2 2" xfId="37742" xr:uid="{00000000-0005-0000-0000-0000EC930000}"/>
    <cellStyle name="Percent 2 2 3 4 2 3" xfId="37743" xr:uid="{00000000-0005-0000-0000-0000ED930000}"/>
    <cellStyle name="Percent 2 2 3 4 2 3 2" xfId="37744" xr:uid="{00000000-0005-0000-0000-0000EE930000}"/>
    <cellStyle name="Percent 2 2 3 4 2 4" xfId="37745" xr:uid="{00000000-0005-0000-0000-0000EF930000}"/>
    <cellStyle name="Percent 2 2 3 4 2 4 2" xfId="37746" xr:uid="{00000000-0005-0000-0000-0000F0930000}"/>
    <cellStyle name="Percent 2 2 3 4 2 5" xfId="37747" xr:uid="{00000000-0005-0000-0000-0000F1930000}"/>
    <cellStyle name="Percent 2 2 3 4 2 6" xfId="37748" xr:uid="{00000000-0005-0000-0000-0000F2930000}"/>
    <cellStyle name="Percent 2 2 3 4 3" xfId="37749" xr:uid="{00000000-0005-0000-0000-0000F3930000}"/>
    <cellStyle name="Percent 2 2 3 4 3 2" xfId="37750" xr:uid="{00000000-0005-0000-0000-0000F4930000}"/>
    <cellStyle name="Percent 2 2 3 4 3 2 2" xfId="37751" xr:uid="{00000000-0005-0000-0000-0000F5930000}"/>
    <cellStyle name="Percent 2 2 3 4 3 3" xfId="37752" xr:uid="{00000000-0005-0000-0000-0000F6930000}"/>
    <cellStyle name="Percent 2 2 3 4 3 3 2" xfId="37753" xr:uid="{00000000-0005-0000-0000-0000F7930000}"/>
    <cellStyle name="Percent 2 2 3 4 3 4" xfId="37754" xr:uid="{00000000-0005-0000-0000-0000F8930000}"/>
    <cellStyle name="Percent 2 2 3 4 3 4 2" xfId="37755" xr:uid="{00000000-0005-0000-0000-0000F9930000}"/>
    <cellStyle name="Percent 2 2 3 4 3 5" xfId="37756" xr:uid="{00000000-0005-0000-0000-0000FA930000}"/>
    <cellStyle name="Percent 2 2 3 4 3 6" xfId="37757" xr:uid="{00000000-0005-0000-0000-0000FB930000}"/>
    <cellStyle name="Percent 2 2 3 4 4" xfId="37758" xr:uid="{00000000-0005-0000-0000-0000FC930000}"/>
    <cellStyle name="Percent 2 2 3 4 4 2" xfId="37759" xr:uid="{00000000-0005-0000-0000-0000FD930000}"/>
    <cellStyle name="Percent 2 2 3 4 4 2 2" xfId="37760" xr:uid="{00000000-0005-0000-0000-0000FE930000}"/>
    <cellStyle name="Percent 2 2 3 4 4 3" xfId="37761" xr:uid="{00000000-0005-0000-0000-0000FF930000}"/>
    <cellStyle name="Percent 2 2 3 4 4 3 2" xfId="37762" xr:uid="{00000000-0005-0000-0000-000000940000}"/>
    <cellStyle name="Percent 2 2 3 4 4 4" xfId="37763" xr:uid="{00000000-0005-0000-0000-000001940000}"/>
    <cellStyle name="Percent 2 2 3 4 4 4 2" xfId="37764" xr:uid="{00000000-0005-0000-0000-000002940000}"/>
    <cellStyle name="Percent 2 2 3 4 4 5" xfId="37765" xr:uid="{00000000-0005-0000-0000-000003940000}"/>
    <cellStyle name="Percent 2 2 3 4 4 6" xfId="37766" xr:uid="{00000000-0005-0000-0000-000004940000}"/>
    <cellStyle name="Percent 2 2 3 4 5" xfId="37767" xr:uid="{00000000-0005-0000-0000-000005940000}"/>
    <cellStyle name="Percent 2 2 3 4 5 2" xfId="37768" xr:uid="{00000000-0005-0000-0000-000006940000}"/>
    <cellStyle name="Percent 2 2 3 4 5 2 2" xfId="37769" xr:uid="{00000000-0005-0000-0000-000007940000}"/>
    <cellStyle name="Percent 2 2 3 4 5 3" xfId="37770" xr:uid="{00000000-0005-0000-0000-000008940000}"/>
    <cellStyle name="Percent 2 2 3 4 5 3 2" xfId="37771" xr:uid="{00000000-0005-0000-0000-000009940000}"/>
    <cellStyle name="Percent 2 2 3 4 5 4" xfId="37772" xr:uid="{00000000-0005-0000-0000-00000A940000}"/>
    <cellStyle name="Percent 2 2 3 4 5 5" xfId="37773" xr:uid="{00000000-0005-0000-0000-00000B940000}"/>
    <cellStyle name="Percent 2 2 3 4 6" xfId="37774" xr:uid="{00000000-0005-0000-0000-00000C940000}"/>
    <cellStyle name="Percent 2 2 3 4 6 2" xfId="37775" xr:uid="{00000000-0005-0000-0000-00000D940000}"/>
    <cellStyle name="Percent 2 2 3 4 7" xfId="37776" xr:uid="{00000000-0005-0000-0000-00000E940000}"/>
    <cellStyle name="Percent 2 2 3 4 7 2" xfId="37777" xr:uid="{00000000-0005-0000-0000-00000F940000}"/>
    <cellStyle name="Percent 2 2 3 4 8" xfId="37778" xr:uid="{00000000-0005-0000-0000-000010940000}"/>
    <cellStyle name="Percent 2 2 3 4 8 2" xfId="37779" xr:uid="{00000000-0005-0000-0000-000011940000}"/>
    <cellStyle name="Percent 2 2 3 4 9" xfId="37780" xr:uid="{00000000-0005-0000-0000-000012940000}"/>
    <cellStyle name="Percent 2 2 3 5" xfId="37781" xr:uid="{00000000-0005-0000-0000-000013940000}"/>
    <cellStyle name="Percent 2 2 3 5 2" xfId="37782" xr:uid="{00000000-0005-0000-0000-000014940000}"/>
    <cellStyle name="Percent 2 2 3 5 2 2" xfId="37783" xr:uid="{00000000-0005-0000-0000-000015940000}"/>
    <cellStyle name="Percent 2 2 3 5 3" xfId="37784" xr:uid="{00000000-0005-0000-0000-000016940000}"/>
    <cellStyle name="Percent 2 2 3 5 3 2" xfId="37785" xr:uid="{00000000-0005-0000-0000-000017940000}"/>
    <cellStyle name="Percent 2 2 3 5 4" xfId="37786" xr:uid="{00000000-0005-0000-0000-000018940000}"/>
    <cellStyle name="Percent 2 2 3 5 4 2" xfId="37787" xr:uid="{00000000-0005-0000-0000-000019940000}"/>
    <cellStyle name="Percent 2 2 3 5 5" xfId="37788" xr:uid="{00000000-0005-0000-0000-00001A940000}"/>
    <cellStyle name="Percent 2 2 3 5 6" xfId="37789" xr:uid="{00000000-0005-0000-0000-00001B940000}"/>
    <cellStyle name="Percent 2 2 3 6" xfId="37790" xr:uid="{00000000-0005-0000-0000-00001C940000}"/>
    <cellStyle name="Percent 2 2 3 6 2" xfId="37791" xr:uid="{00000000-0005-0000-0000-00001D940000}"/>
    <cellStyle name="Percent 2 2 3 6 2 2" xfId="37792" xr:uid="{00000000-0005-0000-0000-00001E940000}"/>
    <cellStyle name="Percent 2 2 3 6 3" xfId="37793" xr:uid="{00000000-0005-0000-0000-00001F940000}"/>
    <cellStyle name="Percent 2 2 3 6 3 2" xfId="37794" xr:uid="{00000000-0005-0000-0000-000020940000}"/>
    <cellStyle name="Percent 2 2 3 6 4" xfId="37795" xr:uid="{00000000-0005-0000-0000-000021940000}"/>
    <cellStyle name="Percent 2 2 3 6 4 2" xfId="37796" xr:uid="{00000000-0005-0000-0000-000022940000}"/>
    <cellStyle name="Percent 2 2 3 6 5" xfId="37797" xr:uid="{00000000-0005-0000-0000-000023940000}"/>
    <cellStyle name="Percent 2 2 3 6 6" xfId="37798" xr:uid="{00000000-0005-0000-0000-000024940000}"/>
    <cellStyle name="Percent 2 2 3 7" xfId="37799" xr:uid="{00000000-0005-0000-0000-000025940000}"/>
    <cellStyle name="Percent 2 2 3 7 2" xfId="37800" xr:uid="{00000000-0005-0000-0000-000026940000}"/>
    <cellStyle name="Percent 2 2 3 7 2 2" xfId="37801" xr:uid="{00000000-0005-0000-0000-000027940000}"/>
    <cellStyle name="Percent 2 2 3 7 3" xfId="37802" xr:uid="{00000000-0005-0000-0000-000028940000}"/>
    <cellStyle name="Percent 2 2 3 7 3 2" xfId="37803" xr:uid="{00000000-0005-0000-0000-000029940000}"/>
    <cellStyle name="Percent 2 2 3 7 4" xfId="37804" xr:uid="{00000000-0005-0000-0000-00002A940000}"/>
    <cellStyle name="Percent 2 2 3 7 4 2" xfId="37805" xr:uid="{00000000-0005-0000-0000-00002B940000}"/>
    <cellStyle name="Percent 2 2 3 7 5" xfId="37806" xr:uid="{00000000-0005-0000-0000-00002C940000}"/>
    <cellStyle name="Percent 2 2 3 7 6" xfId="37807" xr:uid="{00000000-0005-0000-0000-00002D940000}"/>
    <cellStyle name="Percent 2 2 3 8" xfId="37808" xr:uid="{00000000-0005-0000-0000-00002E940000}"/>
    <cellStyle name="Percent 2 2 3 8 2" xfId="37809" xr:uid="{00000000-0005-0000-0000-00002F940000}"/>
    <cellStyle name="Percent 2 2 3 8 2 2" xfId="37810" xr:uid="{00000000-0005-0000-0000-000030940000}"/>
    <cellStyle name="Percent 2 2 3 8 3" xfId="37811" xr:uid="{00000000-0005-0000-0000-000031940000}"/>
    <cellStyle name="Percent 2 2 3 8 3 2" xfId="37812" xr:uid="{00000000-0005-0000-0000-000032940000}"/>
    <cellStyle name="Percent 2 2 3 8 4" xfId="37813" xr:uid="{00000000-0005-0000-0000-000033940000}"/>
    <cellStyle name="Percent 2 2 3 8 5" xfId="37814" xr:uid="{00000000-0005-0000-0000-000034940000}"/>
    <cellStyle name="Percent 2 2 3 9" xfId="37815" xr:uid="{00000000-0005-0000-0000-000035940000}"/>
    <cellStyle name="Percent 2 2 3 9 2" xfId="37816" xr:uid="{00000000-0005-0000-0000-000036940000}"/>
    <cellStyle name="Percent 2 2 4" xfId="37817" xr:uid="{00000000-0005-0000-0000-000037940000}"/>
    <cellStyle name="Percent 2 2 4 10" xfId="37818" xr:uid="{00000000-0005-0000-0000-000038940000}"/>
    <cellStyle name="Percent 2 2 4 10 2" xfId="37819" xr:uid="{00000000-0005-0000-0000-000039940000}"/>
    <cellStyle name="Percent 2 2 4 11" xfId="37820" xr:uid="{00000000-0005-0000-0000-00003A940000}"/>
    <cellStyle name="Percent 2 2 4 12" xfId="37821" xr:uid="{00000000-0005-0000-0000-00003B940000}"/>
    <cellStyle name="Percent 2 2 4 2" xfId="37822" xr:uid="{00000000-0005-0000-0000-00003C940000}"/>
    <cellStyle name="Percent 2 2 4 2 10" xfId="37823" xr:uid="{00000000-0005-0000-0000-00003D940000}"/>
    <cellStyle name="Percent 2 2 4 2 2" xfId="37824" xr:uid="{00000000-0005-0000-0000-00003E940000}"/>
    <cellStyle name="Percent 2 2 4 2 2 2" xfId="37825" xr:uid="{00000000-0005-0000-0000-00003F940000}"/>
    <cellStyle name="Percent 2 2 4 2 2 2 2" xfId="37826" xr:uid="{00000000-0005-0000-0000-000040940000}"/>
    <cellStyle name="Percent 2 2 4 2 2 3" xfId="37827" xr:uid="{00000000-0005-0000-0000-000041940000}"/>
    <cellStyle name="Percent 2 2 4 2 2 3 2" xfId="37828" xr:uid="{00000000-0005-0000-0000-000042940000}"/>
    <cellStyle name="Percent 2 2 4 2 2 4" xfId="37829" xr:uid="{00000000-0005-0000-0000-000043940000}"/>
    <cellStyle name="Percent 2 2 4 2 2 4 2" xfId="37830" xr:uid="{00000000-0005-0000-0000-000044940000}"/>
    <cellStyle name="Percent 2 2 4 2 2 5" xfId="37831" xr:uid="{00000000-0005-0000-0000-000045940000}"/>
    <cellStyle name="Percent 2 2 4 2 2 6" xfId="37832" xr:uid="{00000000-0005-0000-0000-000046940000}"/>
    <cellStyle name="Percent 2 2 4 2 3" xfId="37833" xr:uid="{00000000-0005-0000-0000-000047940000}"/>
    <cellStyle name="Percent 2 2 4 2 3 2" xfId="37834" xr:uid="{00000000-0005-0000-0000-000048940000}"/>
    <cellStyle name="Percent 2 2 4 2 3 2 2" xfId="37835" xr:uid="{00000000-0005-0000-0000-000049940000}"/>
    <cellStyle name="Percent 2 2 4 2 3 3" xfId="37836" xr:uid="{00000000-0005-0000-0000-00004A940000}"/>
    <cellStyle name="Percent 2 2 4 2 3 3 2" xfId="37837" xr:uid="{00000000-0005-0000-0000-00004B940000}"/>
    <cellStyle name="Percent 2 2 4 2 3 4" xfId="37838" xr:uid="{00000000-0005-0000-0000-00004C940000}"/>
    <cellStyle name="Percent 2 2 4 2 3 4 2" xfId="37839" xr:uid="{00000000-0005-0000-0000-00004D940000}"/>
    <cellStyle name="Percent 2 2 4 2 3 5" xfId="37840" xr:uid="{00000000-0005-0000-0000-00004E940000}"/>
    <cellStyle name="Percent 2 2 4 2 3 6" xfId="37841" xr:uid="{00000000-0005-0000-0000-00004F940000}"/>
    <cellStyle name="Percent 2 2 4 2 4" xfId="37842" xr:uid="{00000000-0005-0000-0000-000050940000}"/>
    <cellStyle name="Percent 2 2 4 2 4 2" xfId="37843" xr:uid="{00000000-0005-0000-0000-000051940000}"/>
    <cellStyle name="Percent 2 2 4 2 4 2 2" xfId="37844" xr:uid="{00000000-0005-0000-0000-000052940000}"/>
    <cellStyle name="Percent 2 2 4 2 4 3" xfId="37845" xr:uid="{00000000-0005-0000-0000-000053940000}"/>
    <cellStyle name="Percent 2 2 4 2 4 3 2" xfId="37846" xr:uid="{00000000-0005-0000-0000-000054940000}"/>
    <cellStyle name="Percent 2 2 4 2 4 4" xfId="37847" xr:uid="{00000000-0005-0000-0000-000055940000}"/>
    <cellStyle name="Percent 2 2 4 2 4 4 2" xfId="37848" xr:uid="{00000000-0005-0000-0000-000056940000}"/>
    <cellStyle name="Percent 2 2 4 2 4 5" xfId="37849" xr:uid="{00000000-0005-0000-0000-000057940000}"/>
    <cellStyle name="Percent 2 2 4 2 4 6" xfId="37850" xr:uid="{00000000-0005-0000-0000-000058940000}"/>
    <cellStyle name="Percent 2 2 4 2 5" xfId="37851" xr:uid="{00000000-0005-0000-0000-000059940000}"/>
    <cellStyle name="Percent 2 2 4 2 5 2" xfId="37852" xr:uid="{00000000-0005-0000-0000-00005A940000}"/>
    <cellStyle name="Percent 2 2 4 2 5 2 2" xfId="37853" xr:uid="{00000000-0005-0000-0000-00005B940000}"/>
    <cellStyle name="Percent 2 2 4 2 5 3" xfId="37854" xr:uid="{00000000-0005-0000-0000-00005C940000}"/>
    <cellStyle name="Percent 2 2 4 2 5 3 2" xfId="37855" xr:uid="{00000000-0005-0000-0000-00005D940000}"/>
    <cellStyle name="Percent 2 2 4 2 5 4" xfId="37856" xr:uid="{00000000-0005-0000-0000-00005E940000}"/>
    <cellStyle name="Percent 2 2 4 2 5 5" xfId="37857" xr:uid="{00000000-0005-0000-0000-00005F940000}"/>
    <cellStyle name="Percent 2 2 4 2 6" xfId="37858" xr:uid="{00000000-0005-0000-0000-000060940000}"/>
    <cellStyle name="Percent 2 2 4 2 6 2" xfId="37859" xr:uid="{00000000-0005-0000-0000-000061940000}"/>
    <cellStyle name="Percent 2 2 4 2 7" xfId="37860" xr:uid="{00000000-0005-0000-0000-000062940000}"/>
    <cellStyle name="Percent 2 2 4 2 7 2" xfId="37861" xr:uid="{00000000-0005-0000-0000-000063940000}"/>
    <cellStyle name="Percent 2 2 4 2 8" xfId="37862" xr:uid="{00000000-0005-0000-0000-000064940000}"/>
    <cellStyle name="Percent 2 2 4 2 8 2" xfId="37863" xr:uid="{00000000-0005-0000-0000-000065940000}"/>
    <cellStyle name="Percent 2 2 4 2 9" xfId="37864" xr:uid="{00000000-0005-0000-0000-000066940000}"/>
    <cellStyle name="Percent 2 2 4 3" xfId="37865" xr:uid="{00000000-0005-0000-0000-000067940000}"/>
    <cellStyle name="Percent 2 2 4 3 10" xfId="37866" xr:uid="{00000000-0005-0000-0000-000068940000}"/>
    <cellStyle name="Percent 2 2 4 3 2" xfId="37867" xr:uid="{00000000-0005-0000-0000-000069940000}"/>
    <cellStyle name="Percent 2 2 4 3 2 2" xfId="37868" xr:uid="{00000000-0005-0000-0000-00006A940000}"/>
    <cellStyle name="Percent 2 2 4 3 2 2 2" xfId="37869" xr:uid="{00000000-0005-0000-0000-00006B940000}"/>
    <cellStyle name="Percent 2 2 4 3 2 3" xfId="37870" xr:uid="{00000000-0005-0000-0000-00006C940000}"/>
    <cellStyle name="Percent 2 2 4 3 2 3 2" xfId="37871" xr:uid="{00000000-0005-0000-0000-00006D940000}"/>
    <cellStyle name="Percent 2 2 4 3 2 4" xfId="37872" xr:uid="{00000000-0005-0000-0000-00006E940000}"/>
    <cellStyle name="Percent 2 2 4 3 2 4 2" xfId="37873" xr:uid="{00000000-0005-0000-0000-00006F940000}"/>
    <cellStyle name="Percent 2 2 4 3 2 5" xfId="37874" xr:uid="{00000000-0005-0000-0000-000070940000}"/>
    <cellStyle name="Percent 2 2 4 3 2 6" xfId="37875" xr:uid="{00000000-0005-0000-0000-000071940000}"/>
    <cellStyle name="Percent 2 2 4 3 3" xfId="37876" xr:uid="{00000000-0005-0000-0000-000072940000}"/>
    <cellStyle name="Percent 2 2 4 3 3 2" xfId="37877" xr:uid="{00000000-0005-0000-0000-000073940000}"/>
    <cellStyle name="Percent 2 2 4 3 3 2 2" xfId="37878" xr:uid="{00000000-0005-0000-0000-000074940000}"/>
    <cellStyle name="Percent 2 2 4 3 3 3" xfId="37879" xr:uid="{00000000-0005-0000-0000-000075940000}"/>
    <cellStyle name="Percent 2 2 4 3 3 3 2" xfId="37880" xr:uid="{00000000-0005-0000-0000-000076940000}"/>
    <cellStyle name="Percent 2 2 4 3 3 4" xfId="37881" xr:uid="{00000000-0005-0000-0000-000077940000}"/>
    <cellStyle name="Percent 2 2 4 3 3 4 2" xfId="37882" xr:uid="{00000000-0005-0000-0000-000078940000}"/>
    <cellStyle name="Percent 2 2 4 3 3 5" xfId="37883" xr:uid="{00000000-0005-0000-0000-000079940000}"/>
    <cellStyle name="Percent 2 2 4 3 3 6" xfId="37884" xr:uid="{00000000-0005-0000-0000-00007A940000}"/>
    <cellStyle name="Percent 2 2 4 3 4" xfId="37885" xr:uid="{00000000-0005-0000-0000-00007B940000}"/>
    <cellStyle name="Percent 2 2 4 3 4 2" xfId="37886" xr:uid="{00000000-0005-0000-0000-00007C940000}"/>
    <cellStyle name="Percent 2 2 4 3 4 2 2" xfId="37887" xr:uid="{00000000-0005-0000-0000-00007D940000}"/>
    <cellStyle name="Percent 2 2 4 3 4 3" xfId="37888" xr:uid="{00000000-0005-0000-0000-00007E940000}"/>
    <cellStyle name="Percent 2 2 4 3 4 3 2" xfId="37889" xr:uid="{00000000-0005-0000-0000-00007F940000}"/>
    <cellStyle name="Percent 2 2 4 3 4 4" xfId="37890" xr:uid="{00000000-0005-0000-0000-000080940000}"/>
    <cellStyle name="Percent 2 2 4 3 4 4 2" xfId="37891" xr:uid="{00000000-0005-0000-0000-000081940000}"/>
    <cellStyle name="Percent 2 2 4 3 4 5" xfId="37892" xr:uid="{00000000-0005-0000-0000-000082940000}"/>
    <cellStyle name="Percent 2 2 4 3 4 6" xfId="37893" xr:uid="{00000000-0005-0000-0000-000083940000}"/>
    <cellStyle name="Percent 2 2 4 3 5" xfId="37894" xr:uid="{00000000-0005-0000-0000-000084940000}"/>
    <cellStyle name="Percent 2 2 4 3 5 2" xfId="37895" xr:uid="{00000000-0005-0000-0000-000085940000}"/>
    <cellStyle name="Percent 2 2 4 3 5 2 2" xfId="37896" xr:uid="{00000000-0005-0000-0000-000086940000}"/>
    <cellStyle name="Percent 2 2 4 3 5 3" xfId="37897" xr:uid="{00000000-0005-0000-0000-000087940000}"/>
    <cellStyle name="Percent 2 2 4 3 5 3 2" xfId="37898" xr:uid="{00000000-0005-0000-0000-000088940000}"/>
    <cellStyle name="Percent 2 2 4 3 5 4" xfId="37899" xr:uid="{00000000-0005-0000-0000-000089940000}"/>
    <cellStyle name="Percent 2 2 4 3 5 5" xfId="37900" xr:uid="{00000000-0005-0000-0000-00008A940000}"/>
    <cellStyle name="Percent 2 2 4 3 6" xfId="37901" xr:uid="{00000000-0005-0000-0000-00008B940000}"/>
    <cellStyle name="Percent 2 2 4 3 6 2" xfId="37902" xr:uid="{00000000-0005-0000-0000-00008C940000}"/>
    <cellStyle name="Percent 2 2 4 3 7" xfId="37903" xr:uid="{00000000-0005-0000-0000-00008D940000}"/>
    <cellStyle name="Percent 2 2 4 3 7 2" xfId="37904" xr:uid="{00000000-0005-0000-0000-00008E940000}"/>
    <cellStyle name="Percent 2 2 4 3 8" xfId="37905" xr:uid="{00000000-0005-0000-0000-00008F940000}"/>
    <cellStyle name="Percent 2 2 4 3 8 2" xfId="37906" xr:uid="{00000000-0005-0000-0000-000090940000}"/>
    <cellStyle name="Percent 2 2 4 3 9" xfId="37907" xr:uid="{00000000-0005-0000-0000-000091940000}"/>
    <cellStyle name="Percent 2 2 4 4" xfId="37908" xr:uid="{00000000-0005-0000-0000-000092940000}"/>
    <cellStyle name="Percent 2 2 4 4 2" xfId="37909" xr:uid="{00000000-0005-0000-0000-000093940000}"/>
    <cellStyle name="Percent 2 2 4 4 2 2" xfId="37910" xr:uid="{00000000-0005-0000-0000-000094940000}"/>
    <cellStyle name="Percent 2 2 4 4 3" xfId="37911" xr:uid="{00000000-0005-0000-0000-000095940000}"/>
    <cellStyle name="Percent 2 2 4 4 3 2" xfId="37912" xr:uid="{00000000-0005-0000-0000-000096940000}"/>
    <cellStyle name="Percent 2 2 4 4 4" xfId="37913" xr:uid="{00000000-0005-0000-0000-000097940000}"/>
    <cellStyle name="Percent 2 2 4 4 4 2" xfId="37914" xr:uid="{00000000-0005-0000-0000-000098940000}"/>
    <cellStyle name="Percent 2 2 4 4 5" xfId="37915" xr:uid="{00000000-0005-0000-0000-000099940000}"/>
    <cellStyle name="Percent 2 2 4 4 6" xfId="37916" xr:uid="{00000000-0005-0000-0000-00009A940000}"/>
    <cellStyle name="Percent 2 2 4 5" xfId="37917" xr:uid="{00000000-0005-0000-0000-00009B940000}"/>
    <cellStyle name="Percent 2 2 4 5 2" xfId="37918" xr:uid="{00000000-0005-0000-0000-00009C940000}"/>
    <cellStyle name="Percent 2 2 4 5 2 2" xfId="37919" xr:uid="{00000000-0005-0000-0000-00009D940000}"/>
    <cellStyle name="Percent 2 2 4 5 3" xfId="37920" xr:uid="{00000000-0005-0000-0000-00009E940000}"/>
    <cellStyle name="Percent 2 2 4 5 3 2" xfId="37921" xr:uid="{00000000-0005-0000-0000-00009F940000}"/>
    <cellStyle name="Percent 2 2 4 5 4" xfId="37922" xr:uid="{00000000-0005-0000-0000-0000A0940000}"/>
    <cellStyle name="Percent 2 2 4 5 4 2" xfId="37923" xr:uid="{00000000-0005-0000-0000-0000A1940000}"/>
    <cellStyle name="Percent 2 2 4 5 5" xfId="37924" xr:uid="{00000000-0005-0000-0000-0000A2940000}"/>
    <cellStyle name="Percent 2 2 4 5 6" xfId="37925" xr:uid="{00000000-0005-0000-0000-0000A3940000}"/>
    <cellStyle name="Percent 2 2 4 6" xfId="37926" xr:uid="{00000000-0005-0000-0000-0000A4940000}"/>
    <cellStyle name="Percent 2 2 4 6 2" xfId="37927" xr:uid="{00000000-0005-0000-0000-0000A5940000}"/>
    <cellStyle name="Percent 2 2 4 6 2 2" xfId="37928" xr:uid="{00000000-0005-0000-0000-0000A6940000}"/>
    <cellStyle name="Percent 2 2 4 6 3" xfId="37929" xr:uid="{00000000-0005-0000-0000-0000A7940000}"/>
    <cellStyle name="Percent 2 2 4 6 3 2" xfId="37930" xr:uid="{00000000-0005-0000-0000-0000A8940000}"/>
    <cellStyle name="Percent 2 2 4 6 4" xfId="37931" xr:uid="{00000000-0005-0000-0000-0000A9940000}"/>
    <cellStyle name="Percent 2 2 4 6 4 2" xfId="37932" xr:uid="{00000000-0005-0000-0000-0000AA940000}"/>
    <cellStyle name="Percent 2 2 4 6 5" xfId="37933" xr:uid="{00000000-0005-0000-0000-0000AB940000}"/>
    <cellStyle name="Percent 2 2 4 6 6" xfId="37934" xr:uid="{00000000-0005-0000-0000-0000AC940000}"/>
    <cellStyle name="Percent 2 2 4 7" xfId="37935" xr:uid="{00000000-0005-0000-0000-0000AD940000}"/>
    <cellStyle name="Percent 2 2 4 7 2" xfId="37936" xr:uid="{00000000-0005-0000-0000-0000AE940000}"/>
    <cellStyle name="Percent 2 2 4 7 2 2" xfId="37937" xr:uid="{00000000-0005-0000-0000-0000AF940000}"/>
    <cellStyle name="Percent 2 2 4 7 3" xfId="37938" xr:uid="{00000000-0005-0000-0000-0000B0940000}"/>
    <cellStyle name="Percent 2 2 4 7 3 2" xfId="37939" xr:uid="{00000000-0005-0000-0000-0000B1940000}"/>
    <cellStyle name="Percent 2 2 4 7 4" xfId="37940" xr:uid="{00000000-0005-0000-0000-0000B2940000}"/>
    <cellStyle name="Percent 2 2 4 7 5" xfId="37941" xr:uid="{00000000-0005-0000-0000-0000B3940000}"/>
    <cellStyle name="Percent 2 2 4 8" xfId="37942" xr:uid="{00000000-0005-0000-0000-0000B4940000}"/>
    <cellStyle name="Percent 2 2 4 8 2" xfId="37943" xr:uid="{00000000-0005-0000-0000-0000B5940000}"/>
    <cellStyle name="Percent 2 2 4 9" xfId="37944" xr:uid="{00000000-0005-0000-0000-0000B6940000}"/>
    <cellStyle name="Percent 2 2 4 9 2" xfId="37945" xr:uid="{00000000-0005-0000-0000-0000B7940000}"/>
    <cellStyle name="Percent 2 2 5" xfId="37946" xr:uid="{00000000-0005-0000-0000-0000B8940000}"/>
    <cellStyle name="Percent 2 2 5 10" xfId="37947" xr:uid="{00000000-0005-0000-0000-0000B9940000}"/>
    <cellStyle name="Percent 2 2 5 11" xfId="37948" xr:uid="{00000000-0005-0000-0000-0000BA940000}"/>
    <cellStyle name="Percent 2 2 5 2" xfId="37949" xr:uid="{00000000-0005-0000-0000-0000BB940000}"/>
    <cellStyle name="Percent 2 2 5 2 2" xfId="37950" xr:uid="{00000000-0005-0000-0000-0000BC940000}"/>
    <cellStyle name="Percent 2 2 5 2 2 2" xfId="37951" xr:uid="{00000000-0005-0000-0000-0000BD940000}"/>
    <cellStyle name="Percent 2 2 5 2 3" xfId="37952" xr:uid="{00000000-0005-0000-0000-0000BE940000}"/>
    <cellStyle name="Percent 2 2 5 2 3 2" xfId="37953" xr:uid="{00000000-0005-0000-0000-0000BF940000}"/>
    <cellStyle name="Percent 2 2 5 2 4" xfId="37954" xr:uid="{00000000-0005-0000-0000-0000C0940000}"/>
    <cellStyle name="Percent 2 2 5 2 4 2" xfId="37955" xr:uid="{00000000-0005-0000-0000-0000C1940000}"/>
    <cellStyle name="Percent 2 2 5 2 5" xfId="37956" xr:uid="{00000000-0005-0000-0000-0000C2940000}"/>
    <cellStyle name="Percent 2 2 5 2 6" xfId="37957" xr:uid="{00000000-0005-0000-0000-0000C3940000}"/>
    <cellStyle name="Percent 2 2 5 3" xfId="37958" xr:uid="{00000000-0005-0000-0000-0000C4940000}"/>
    <cellStyle name="Percent 2 2 5 3 2" xfId="37959" xr:uid="{00000000-0005-0000-0000-0000C5940000}"/>
    <cellStyle name="Percent 2 2 5 3 2 2" xfId="37960" xr:uid="{00000000-0005-0000-0000-0000C6940000}"/>
    <cellStyle name="Percent 2 2 5 3 3" xfId="37961" xr:uid="{00000000-0005-0000-0000-0000C7940000}"/>
    <cellStyle name="Percent 2 2 5 3 3 2" xfId="37962" xr:uid="{00000000-0005-0000-0000-0000C8940000}"/>
    <cellStyle name="Percent 2 2 5 3 4" xfId="37963" xr:uid="{00000000-0005-0000-0000-0000C9940000}"/>
    <cellStyle name="Percent 2 2 5 3 4 2" xfId="37964" xr:uid="{00000000-0005-0000-0000-0000CA940000}"/>
    <cellStyle name="Percent 2 2 5 3 5" xfId="37965" xr:uid="{00000000-0005-0000-0000-0000CB940000}"/>
    <cellStyle name="Percent 2 2 5 3 6" xfId="37966" xr:uid="{00000000-0005-0000-0000-0000CC940000}"/>
    <cellStyle name="Percent 2 2 5 4" xfId="37967" xr:uid="{00000000-0005-0000-0000-0000CD940000}"/>
    <cellStyle name="Percent 2 2 5 4 2" xfId="37968" xr:uid="{00000000-0005-0000-0000-0000CE940000}"/>
    <cellStyle name="Percent 2 2 5 4 2 2" xfId="37969" xr:uid="{00000000-0005-0000-0000-0000CF940000}"/>
    <cellStyle name="Percent 2 2 5 4 3" xfId="37970" xr:uid="{00000000-0005-0000-0000-0000D0940000}"/>
    <cellStyle name="Percent 2 2 5 4 3 2" xfId="37971" xr:uid="{00000000-0005-0000-0000-0000D1940000}"/>
    <cellStyle name="Percent 2 2 5 4 4" xfId="37972" xr:uid="{00000000-0005-0000-0000-0000D2940000}"/>
    <cellStyle name="Percent 2 2 5 4 4 2" xfId="37973" xr:uid="{00000000-0005-0000-0000-0000D3940000}"/>
    <cellStyle name="Percent 2 2 5 4 5" xfId="37974" xr:uid="{00000000-0005-0000-0000-0000D4940000}"/>
    <cellStyle name="Percent 2 2 5 4 6" xfId="37975" xr:uid="{00000000-0005-0000-0000-0000D5940000}"/>
    <cellStyle name="Percent 2 2 5 5" xfId="37976" xr:uid="{00000000-0005-0000-0000-0000D6940000}"/>
    <cellStyle name="Percent 2 2 5 5 2" xfId="37977" xr:uid="{00000000-0005-0000-0000-0000D7940000}"/>
    <cellStyle name="Percent 2 2 5 5 2 2" xfId="37978" xr:uid="{00000000-0005-0000-0000-0000D8940000}"/>
    <cellStyle name="Percent 2 2 5 5 3" xfId="37979" xr:uid="{00000000-0005-0000-0000-0000D9940000}"/>
    <cellStyle name="Percent 2 2 5 5 3 2" xfId="37980" xr:uid="{00000000-0005-0000-0000-0000DA940000}"/>
    <cellStyle name="Percent 2 2 5 5 4" xfId="37981" xr:uid="{00000000-0005-0000-0000-0000DB940000}"/>
    <cellStyle name="Percent 2 2 5 5 4 2" xfId="37982" xr:uid="{00000000-0005-0000-0000-0000DC940000}"/>
    <cellStyle name="Percent 2 2 5 5 5" xfId="37983" xr:uid="{00000000-0005-0000-0000-0000DD940000}"/>
    <cellStyle name="Percent 2 2 5 5 6" xfId="37984" xr:uid="{00000000-0005-0000-0000-0000DE940000}"/>
    <cellStyle name="Percent 2 2 5 6" xfId="37985" xr:uid="{00000000-0005-0000-0000-0000DF940000}"/>
    <cellStyle name="Percent 2 2 5 6 2" xfId="37986" xr:uid="{00000000-0005-0000-0000-0000E0940000}"/>
    <cellStyle name="Percent 2 2 5 6 2 2" xfId="37987" xr:uid="{00000000-0005-0000-0000-0000E1940000}"/>
    <cellStyle name="Percent 2 2 5 6 3" xfId="37988" xr:uid="{00000000-0005-0000-0000-0000E2940000}"/>
    <cellStyle name="Percent 2 2 5 6 3 2" xfId="37989" xr:uid="{00000000-0005-0000-0000-0000E3940000}"/>
    <cellStyle name="Percent 2 2 5 6 4" xfId="37990" xr:uid="{00000000-0005-0000-0000-0000E4940000}"/>
    <cellStyle name="Percent 2 2 5 6 5" xfId="37991" xr:uid="{00000000-0005-0000-0000-0000E5940000}"/>
    <cellStyle name="Percent 2 2 5 7" xfId="37992" xr:uid="{00000000-0005-0000-0000-0000E6940000}"/>
    <cellStyle name="Percent 2 2 5 7 2" xfId="37993" xr:uid="{00000000-0005-0000-0000-0000E7940000}"/>
    <cellStyle name="Percent 2 2 5 8" xfId="37994" xr:uid="{00000000-0005-0000-0000-0000E8940000}"/>
    <cellStyle name="Percent 2 2 5 8 2" xfId="37995" xr:uid="{00000000-0005-0000-0000-0000E9940000}"/>
    <cellStyle name="Percent 2 2 5 9" xfId="37996" xr:uid="{00000000-0005-0000-0000-0000EA940000}"/>
    <cellStyle name="Percent 2 2 5 9 2" xfId="37997" xr:uid="{00000000-0005-0000-0000-0000EB940000}"/>
    <cellStyle name="Percent 2 2 6" xfId="37998" xr:uid="{00000000-0005-0000-0000-0000EC940000}"/>
    <cellStyle name="Percent 2 2 6 10" xfId="37999" xr:uid="{00000000-0005-0000-0000-0000ED940000}"/>
    <cellStyle name="Percent 2 2 6 2" xfId="38000" xr:uid="{00000000-0005-0000-0000-0000EE940000}"/>
    <cellStyle name="Percent 2 2 6 2 2" xfId="38001" xr:uid="{00000000-0005-0000-0000-0000EF940000}"/>
    <cellStyle name="Percent 2 2 6 2 2 2" xfId="38002" xr:uid="{00000000-0005-0000-0000-0000F0940000}"/>
    <cellStyle name="Percent 2 2 6 2 3" xfId="38003" xr:uid="{00000000-0005-0000-0000-0000F1940000}"/>
    <cellStyle name="Percent 2 2 6 2 3 2" xfId="38004" xr:uid="{00000000-0005-0000-0000-0000F2940000}"/>
    <cellStyle name="Percent 2 2 6 2 4" xfId="38005" xr:uid="{00000000-0005-0000-0000-0000F3940000}"/>
    <cellStyle name="Percent 2 2 6 2 4 2" xfId="38006" xr:uid="{00000000-0005-0000-0000-0000F4940000}"/>
    <cellStyle name="Percent 2 2 6 2 5" xfId="38007" xr:uid="{00000000-0005-0000-0000-0000F5940000}"/>
    <cellStyle name="Percent 2 2 6 2 6" xfId="38008" xr:uid="{00000000-0005-0000-0000-0000F6940000}"/>
    <cellStyle name="Percent 2 2 6 3" xfId="38009" xr:uid="{00000000-0005-0000-0000-0000F7940000}"/>
    <cellStyle name="Percent 2 2 6 3 2" xfId="38010" xr:uid="{00000000-0005-0000-0000-0000F8940000}"/>
    <cellStyle name="Percent 2 2 6 3 2 2" xfId="38011" xr:uid="{00000000-0005-0000-0000-0000F9940000}"/>
    <cellStyle name="Percent 2 2 6 3 3" xfId="38012" xr:uid="{00000000-0005-0000-0000-0000FA940000}"/>
    <cellStyle name="Percent 2 2 6 3 3 2" xfId="38013" xr:uid="{00000000-0005-0000-0000-0000FB940000}"/>
    <cellStyle name="Percent 2 2 6 3 4" xfId="38014" xr:uid="{00000000-0005-0000-0000-0000FC940000}"/>
    <cellStyle name="Percent 2 2 6 3 4 2" xfId="38015" xr:uid="{00000000-0005-0000-0000-0000FD940000}"/>
    <cellStyle name="Percent 2 2 6 3 5" xfId="38016" xr:uid="{00000000-0005-0000-0000-0000FE940000}"/>
    <cellStyle name="Percent 2 2 6 3 6" xfId="38017" xr:uid="{00000000-0005-0000-0000-0000FF940000}"/>
    <cellStyle name="Percent 2 2 6 4" xfId="38018" xr:uid="{00000000-0005-0000-0000-000000950000}"/>
    <cellStyle name="Percent 2 2 6 4 2" xfId="38019" xr:uid="{00000000-0005-0000-0000-000001950000}"/>
    <cellStyle name="Percent 2 2 6 4 2 2" xfId="38020" xr:uid="{00000000-0005-0000-0000-000002950000}"/>
    <cellStyle name="Percent 2 2 6 4 3" xfId="38021" xr:uid="{00000000-0005-0000-0000-000003950000}"/>
    <cellStyle name="Percent 2 2 6 4 3 2" xfId="38022" xr:uid="{00000000-0005-0000-0000-000004950000}"/>
    <cellStyle name="Percent 2 2 6 4 4" xfId="38023" xr:uid="{00000000-0005-0000-0000-000005950000}"/>
    <cellStyle name="Percent 2 2 6 4 4 2" xfId="38024" xr:uid="{00000000-0005-0000-0000-000006950000}"/>
    <cellStyle name="Percent 2 2 6 4 5" xfId="38025" xr:uid="{00000000-0005-0000-0000-000007950000}"/>
    <cellStyle name="Percent 2 2 6 4 6" xfId="38026" xr:uid="{00000000-0005-0000-0000-000008950000}"/>
    <cellStyle name="Percent 2 2 6 5" xfId="38027" xr:uid="{00000000-0005-0000-0000-000009950000}"/>
    <cellStyle name="Percent 2 2 6 5 2" xfId="38028" xr:uid="{00000000-0005-0000-0000-00000A950000}"/>
    <cellStyle name="Percent 2 2 6 5 2 2" xfId="38029" xr:uid="{00000000-0005-0000-0000-00000B950000}"/>
    <cellStyle name="Percent 2 2 6 5 3" xfId="38030" xr:uid="{00000000-0005-0000-0000-00000C950000}"/>
    <cellStyle name="Percent 2 2 6 5 3 2" xfId="38031" xr:uid="{00000000-0005-0000-0000-00000D950000}"/>
    <cellStyle name="Percent 2 2 6 5 4" xfId="38032" xr:uid="{00000000-0005-0000-0000-00000E950000}"/>
    <cellStyle name="Percent 2 2 6 5 5" xfId="38033" xr:uid="{00000000-0005-0000-0000-00000F950000}"/>
    <cellStyle name="Percent 2 2 6 6" xfId="38034" xr:uid="{00000000-0005-0000-0000-000010950000}"/>
    <cellStyle name="Percent 2 2 6 6 2" xfId="38035" xr:uid="{00000000-0005-0000-0000-000011950000}"/>
    <cellStyle name="Percent 2 2 6 7" xfId="38036" xr:uid="{00000000-0005-0000-0000-000012950000}"/>
    <cellStyle name="Percent 2 2 6 7 2" xfId="38037" xr:uid="{00000000-0005-0000-0000-000013950000}"/>
    <cellStyle name="Percent 2 2 6 8" xfId="38038" xr:uid="{00000000-0005-0000-0000-000014950000}"/>
    <cellStyle name="Percent 2 2 6 8 2" xfId="38039" xr:uid="{00000000-0005-0000-0000-000015950000}"/>
    <cellStyle name="Percent 2 2 6 9" xfId="38040" xr:uid="{00000000-0005-0000-0000-000016950000}"/>
    <cellStyle name="Percent 2 2 7" xfId="38041" xr:uid="{00000000-0005-0000-0000-000017950000}"/>
    <cellStyle name="Percent 2 2 7 10" xfId="38042" xr:uid="{00000000-0005-0000-0000-000018950000}"/>
    <cellStyle name="Percent 2 2 7 2" xfId="38043" xr:uid="{00000000-0005-0000-0000-000019950000}"/>
    <cellStyle name="Percent 2 2 7 2 2" xfId="38044" xr:uid="{00000000-0005-0000-0000-00001A950000}"/>
    <cellStyle name="Percent 2 2 7 2 2 2" xfId="38045" xr:uid="{00000000-0005-0000-0000-00001B950000}"/>
    <cellStyle name="Percent 2 2 7 2 3" xfId="38046" xr:uid="{00000000-0005-0000-0000-00001C950000}"/>
    <cellStyle name="Percent 2 2 7 2 3 2" xfId="38047" xr:uid="{00000000-0005-0000-0000-00001D950000}"/>
    <cellStyle name="Percent 2 2 7 2 4" xfId="38048" xr:uid="{00000000-0005-0000-0000-00001E950000}"/>
    <cellStyle name="Percent 2 2 7 2 4 2" xfId="38049" xr:uid="{00000000-0005-0000-0000-00001F950000}"/>
    <cellStyle name="Percent 2 2 7 2 5" xfId="38050" xr:uid="{00000000-0005-0000-0000-000020950000}"/>
    <cellStyle name="Percent 2 2 7 2 6" xfId="38051" xr:uid="{00000000-0005-0000-0000-000021950000}"/>
    <cellStyle name="Percent 2 2 7 3" xfId="38052" xr:uid="{00000000-0005-0000-0000-000022950000}"/>
    <cellStyle name="Percent 2 2 7 3 2" xfId="38053" xr:uid="{00000000-0005-0000-0000-000023950000}"/>
    <cellStyle name="Percent 2 2 7 3 2 2" xfId="38054" xr:uid="{00000000-0005-0000-0000-000024950000}"/>
    <cellStyle name="Percent 2 2 7 3 3" xfId="38055" xr:uid="{00000000-0005-0000-0000-000025950000}"/>
    <cellStyle name="Percent 2 2 7 3 3 2" xfId="38056" xr:uid="{00000000-0005-0000-0000-000026950000}"/>
    <cellStyle name="Percent 2 2 7 3 4" xfId="38057" xr:uid="{00000000-0005-0000-0000-000027950000}"/>
    <cellStyle name="Percent 2 2 7 3 4 2" xfId="38058" xr:uid="{00000000-0005-0000-0000-000028950000}"/>
    <cellStyle name="Percent 2 2 7 3 5" xfId="38059" xr:uid="{00000000-0005-0000-0000-000029950000}"/>
    <cellStyle name="Percent 2 2 7 3 6" xfId="38060" xr:uid="{00000000-0005-0000-0000-00002A950000}"/>
    <cellStyle name="Percent 2 2 7 4" xfId="38061" xr:uid="{00000000-0005-0000-0000-00002B950000}"/>
    <cellStyle name="Percent 2 2 7 4 2" xfId="38062" xr:uid="{00000000-0005-0000-0000-00002C950000}"/>
    <cellStyle name="Percent 2 2 7 4 2 2" xfId="38063" xr:uid="{00000000-0005-0000-0000-00002D950000}"/>
    <cellStyle name="Percent 2 2 7 4 3" xfId="38064" xr:uid="{00000000-0005-0000-0000-00002E950000}"/>
    <cellStyle name="Percent 2 2 7 4 3 2" xfId="38065" xr:uid="{00000000-0005-0000-0000-00002F950000}"/>
    <cellStyle name="Percent 2 2 7 4 4" xfId="38066" xr:uid="{00000000-0005-0000-0000-000030950000}"/>
    <cellStyle name="Percent 2 2 7 4 4 2" xfId="38067" xr:uid="{00000000-0005-0000-0000-000031950000}"/>
    <cellStyle name="Percent 2 2 7 4 5" xfId="38068" xr:uid="{00000000-0005-0000-0000-000032950000}"/>
    <cellStyle name="Percent 2 2 7 4 6" xfId="38069" xr:uid="{00000000-0005-0000-0000-000033950000}"/>
    <cellStyle name="Percent 2 2 7 5" xfId="38070" xr:uid="{00000000-0005-0000-0000-000034950000}"/>
    <cellStyle name="Percent 2 2 7 5 2" xfId="38071" xr:uid="{00000000-0005-0000-0000-000035950000}"/>
    <cellStyle name="Percent 2 2 7 5 2 2" xfId="38072" xr:uid="{00000000-0005-0000-0000-000036950000}"/>
    <cellStyle name="Percent 2 2 7 5 3" xfId="38073" xr:uid="{00000000-0005-0000-0000-000037950000}"/>
    <cellStyle name="Percent 2 2 7 5 3 2" xfId="38074" xr:uid="{00000000-0005-0000-0000-000038950000}"/>
    <cellStyle name="Percent 2 2 7 5 4" xfId="38075" xr:uid="{00000000-0005-0000-0000-000039950000}"/>
    <cellStyle name="Percent 2 2 7 5 5" xfId="38076" xr:uid="{00000000-0005-0000-0000-00003A950000}"/>
    <cellStyle name="Percent 2 2 7 6" xfId="38077" xr:uid="{00000000-0005-0000-0000-00003B950000}"/>
    <cellStyle name="Percent 2 2 7 6 2" xfId="38078" xr:uid="{00000000-0005-0000-0000-00003C950000}"/>
    <cellStyle name="Percent 2 2 7 7" xfId="38079" xr:uid="{00000000-0005-0000-0000-00003D950000}"/>
    <cellStyle name="Percent 2 2 7 7 2" xfId="38080" xr:uid="{00000000-0005-0000-0000-00003E950000}"/>
    <cellStyle name="Percent 2 2 7 8" xfId="38081" xr:uid="{00000000-0005-0000-0000-00003F950000}"/>
    <cellStyle name="Percent 2 2 7 8 2" xfId="38082" xr:uid="{00000000-0005-0000-0000-000040950000}"/>
    <cellStyle name="Percent 2 2 7 9" xfId="38083" xr:uid="{00000000-0005-0000-0000-000041950000}"/>
    <cellStyle name="Percent 2 2 8" xfId="38084" xr:uid="{00000000-0005-0000-0000-000042950000}"/>
    <cellStyle name="Percent 2 2 8 2" xfId="38085" xr:uid="{00000000-0005-0000-0000-000043950000}"/>
    <cellStyle name="Percent 2 2 8 2 2" xfId="38086" xr:uid="{00000000-0005-0000-0000-000044950000}"/>
    <cellStyle name="Percent 2 2 8 3" xfId="38087" xr:uid="{00000000-0005-0000-0000-000045950000}"/>
    <cellStyle name="Percent 2 2 8 3 2" xfId="38088" xr:uid="{00000000-0005-0000-0000-000046950000}"/>
    <cellStyle name="Percent 2 2 8 4" xfId="38089" xr:uid="{00000000-0005-0000-0000-000047950000}"/>
    <cellStyle name="Percent 2 2 8 4 2" xfId="38090" xr:uid="{00000000-0005-0000-0000-000048950000}"/>
    <cellStyle name="Percent 2 2 8 5" xfId="38091" xr:uid="{00000000-0005-0000-0000-000049950000}"/>
    <cellStyle name="Percent 2 2 8 6" xfId="38092" xr:uid="{00000000-0005-0000-0000-00004A950000}"/>
    <cellStyle name="Percent 2 2 9" xfId="38093" xr:uid="{00000000-0005-0000-0000-00004B950000}"/>
    <cellStyle name="Percent 2 2 9 2" xfId="38094" xr:uid="{00000000-0005-0000-0000-00004C950000}"/>
    <cellStyle name="Percent 2 2 9 2 2" xfId="38095" xr:uid="{00000000-0005-0000-0000-00004D950000}"/>
    <cellStyle name="Percent 2 2 9 3" xfId="38096" xr:uid="{00000000-0005-0000-0000-00004E950000}"/>
    <cellStyle name="Percent 2 2 9 3 2" xfId="38097" xr:uid="{00000000-0005-0000-0000-00004F950000}"/>
    <cellStyle name="Percent 2 2 9 4" xfId="38098" xr:uid="{00000000-0005-0000-0000-000050950000}"/>
    <cellStyle name="Percent 2 2 9 4 2" xfId="38099" xr:uid="{00000000-0005-0000-0000-000051950000}"/>
    <cellStyle name="Percent 2 2 9 5" xfId="38100" xr:uid="{00000000-0005-0000-0000-000052950000}"/>
    <cellStyle name="Percent 2 2 9 6" xfId="38101" xr:uid="{00000000-0005-0000-0000-000053950000}"/>
    <cellStyle name="Percent 2 3" xfId="38102" xr:uid="{00000000-0005-0000-0000-000054950000}"/>
    <cellStyle name="Percent 2 3 10" xfId="38103" xr:uid="{00000000-0005-0000-0000-000055950000}"/>
    <cellStyle name="Percent 2 3 10 2" xfId="38104" xr:uid="{00000000-0005-0000-0000-000056950000}"/>
    <cellStyle name="Percent 2 3 10 2 2" xfId="38105" xr:uid="{00000000-0005-0000-0000-000057950000}"/>
    <cellStyle name="Percent 2 3 10 3" xfId="38106" xr:uid="{00000000-0005-0000-0000-000058950000}"/>
    <cellStyle name="Percent 2 3 10 3 2" xfId="38107" xr:uid="{00000000-0005-0000-0000-000059950000}"/>
    <cellStyle name="Percent 2 3 10 4" xfId="38108" xr:uid="{00000000-0005-0000-0000-00005A950000}"/>
    <cellStyle name="Percent 2 3 10 4 2" xfId="38109" xr:uid="{00000000-0005-0000-0000-00005B950000}"/>
    <cellStyle name="Percent 2 3 10 5" xfId="38110" xr:uid="{00000000-0005-0000-0000-00005C950000}"/>
    <cellStyle name="Percent 2 3 10 6" xfId="38111" xr:uid="{00000000-0005-0000-0000-00005D950000}"/>
    <cellStyle name="Percent 2 3 11" xfId="38112" xr:uid="{00000000-0005-0000-0000-00005E950000}"/>
    <cellStyle name="Percent 2 3 11 2" xfId="38113" xr:uid="{00000000-0005-0000-0000-00005F950000}"/>
    <cellStyle name="Percent 2 3 11 2 2" xfId="38114" xr:uid="{00000000-0005-0000-0000-000060950000}"/>
    <cellStyle name="Percent 2 3 11 3" xfId="38115" xr:uid="{00000000-0005-0000-0000-000061950000}"/>
    <cellStyle name="Percent 2 3 11 3 2" xfId="38116" xr:uid="{00000000-0005-0000-0000-000062950000}"/>
    <cellStyle name="Percent 2 3 11 4" xfId="38117" xr:uid="{00000000-0005-0000-0000-000063950000}"/>
    <cellStyle name="Percent 2 3 11 4 2" xfId="38118" xr:uid="{00000000-0005-0000-0000-000064950000}"/>
    <cellStyle name="Percent 2 3 11 5" xfId="38119" xr:uid="{00000000-0005-0000-0000-000065950000}"/>
    <cellStyle name="Percent 2 3 11 6" xfId="38120" xr:uid="{00000000-0005-0000-0000-000066950000}"/>
    <cellStyle name="Percent 2 3 12" xfId="38121" xr:uid="{00000000-0005-0000-0000-000067950000}"/>
    <cellStyle name="Percent 2 3 12 2" xfId="38122" xr:uid="{00000000-0005-0000-0000-000068950000}"/>
    <cellStyle name="Percent 2 3 12 2 2" xfId="38123" xr:uid="{00000000-0005-0000-0000-000069950000}"/>
    <cellStyle name="Percent 2 3 12 3" xfId="38124" xr:uid="{00000000-0005-0000-0000-00006A950000}"/>
    <cellStyle name="Percent 2 3 12 3 2" xfId="38125" xr:uid="{00000000-0005-0000-0000-00006B950000}"/>
    <cellStyle name="Percent 2 3 12 4" xfId="38126" xr:uid="{00000000-0005-0000-0000-00006C950000}"/>
    <cellStyle name="Percent 2 3 12 5" xfId="38127" xr:uid="{00000000-0005-0000-0000-00006D950000}"/>
    <cellStyle name="Percent 2 3 13" xfId="38128" xr:uid="{00000000-0005-0000-0000-00006E950000}"/>
    <cellStyle name="Percent 2 3 13 2" xfId="38129" xr:uid="{00000000-0005-0000-0000-00006F950000}"/>
    <cellStyle name="Percent 2 3 14" xfId="38130" xr:uid="{00000000-0005-0000-0000-000070950000}"/>
    <cellStyle name="Percent 2 3 14 2" xfId="38131" xr:uid="{00000000-0005-0000-0000-000071950000}"/>
    <cellStyle name="Percent 2 3 15" xfId="38132" xr:uid="{00000000-0005-0000-0000-000072950000}"/>
    <cellStyle name="Percent 2 3 15 2" xfId="38133" xr:uid="{00000000-0005-0000-0000-000073950000}"/>
    <cellStyle name="Percent 2 3 16" xfId="38134" xr:uid="{00000000-0005-0000-0000-000074950000}"/>
    <cellStyle name="Percent 2 3 17" xfId="38135" xr:uid="{00000000-0005-0000-0000-000075950000}"/>
    <cellStyle name="Percent 2 3 18" xfId="38136" xr:uid="{00000000-0005-0000-0000-000076950000}"/>
    <cellStyle name="Percent 2 3 19" xfId="38137" xr:uid="{00000000-0005-0000-0000-000077950000}"/>
    <cellStyle name="Percent 2 3 2" xfId="38138" xr:uid="{00000000-0005-0000-0000-000078950000}"/>
    <cellStyle name="Percent 2 3 2 2" xfId="38139" xr:uid="{00000000-0005-0000-0000-000079950000}"/>
    <cellStyle name="Percent 2 3 2 2 2" xfId="38140" xr:uid="{00000000-0005-0000-0000-00007A950000}"/>
    <cellStyle name="Percent 2 3 2 3" xfId="38141" xr:uid="{00000000-0005-0000-0000-00007B950000}"/>
    <cellStyle name="Percent 2 3 3" xfId="38142" xr:uid="{00000000-0005-0000-0000-00007C950000}"/>
    <cellStyle name="Percent 2 3 3 10" xfId="38143" xr:uid="{00000000-0005-0000-0000-00007D950000}"/>
    <cellStyle name="Percent 2 3 3 10 2" xfId="38144" xr:uid="{00000000-0005-0000-0000-00007E950000}"/>
    <cellStyle name="Percent 2 3 3 11" xfId="38145" xr:uid="{00000000-0005-0000-0000-00007F950000}"/>
    <cellStyle name="Percent 2 3 3 11 2" xfId="38146" xr:uid="{00000000-0005-0000-0000-000080950000}"/>
    <cellStyle name="Percent 2 3 3 12" xfId="38147" xr:uid="{00000000-0005-0000-0000-000081950000}"/>
    <cellStyle name="Percent 2 3 3 13" xfId="38148" xr:uid="{00000000-0005-0000-0000-000082950000}"/>
    <cellStyle name="Percent 2 3 3 2" xfId="38149" xr:uid="{00000000-0005-0000-0000-000083950000}"/>
    <cellStyle name="Percent 2 3 3 2 10" xfId="38150" xr:uid="{00000000-0005-0000-0000-000084950000}"/>
    <cellStyle name="Percent 2 3 3 2 11" xfId="38151" xr:uid="{00000000-0005-0000-0000-000085950000}"/>
    <cellStyle name="Percent 2 3 3 2 2" xfId="38152" xr:uid="{00000000-0005-0000-0000-000086950000}"/>
    <cellStyle name="Percent 2 3 3 2 2 2" xfId="38153" xr:uid="{00000000-0005-0000-0000-000087950000}"/>
    <cellStyle name="Percent 2 3 3 2 2 2 2" xfId="38154" xr:uid="{00000000-0005-0000-0000-000088950000}"/>
    <cellStyle name="Percent 2 3 3 2 2 3" xfId="38155" xr:uid="{00000000-0005-0000-0000-000089950000}"/>
    <cellStyle name="Percent 2 3 3 2 2 3 2" xfId="38156" xr:uid="{00000000-0005-0000-0000-00008A950000}"/>
    <cellStyle name="Percent 2 3 3 2 2 4" xfId="38157" xr:uid="{00000000-0005-0000-0000-00008B950000}"/>
    <cellStyle name="Percent 2 3 3 2 2 4 2" xfId="38158" xr:uid="{00000000-0005-0000-0000-00008C950000}"/>
    <cellStyle name="Percent 2 3 3 2 2 5" xfId="38159" xr:uid="{00000000-0005-0000-0000-00008D950000}"/>
    <cellStyle name="Percent 2 3 3 2 2 6" xfId="38160" xr:uid="{00000000-0005-0000-0000-00008E950000}"/>
    <cellStyle name="Percent 2 3 3 2 3" xfId="38161" xr:uid="{00000000-0005-0000-0000-00008F950000}"/>
    <cellStyle name="Percent 2 3 3 2 3 2" xfId="38162" xr:uid="{00000000-0005-0000-0000-000090950000}"/>
    <cellStyle name="Percent 2 3 3 2 3 2 2" xfId="38163" xr:uid="{00000000-0005-0000-0000-000091950000}"/>
    <cellStyle name="Percent 2 3 3 2 3 3" xfId="38164" xr:uid="{00000000-0005-0000-0000-000092950000}"/>
    <cellStyle name="Percent 2 3 3 2 3 3 2" xfId="38165" xr:uid="{00000000-0005-0000-0000-000093950000}"/>
    <cellStyle name="Percent 2 3 3 2 3 4" xfId="38166" xr:uid="{00000000-0005-0000-0000-000094950000}"/>
    <cellStyle name="Percent 2 3 3 2 3 4 2" xfId="38167" xr:uid="{00000000-0005-0000-0000-000095950000}"/>
    <cellStyle name="Percent 2 3 3 2 3 5" xfId="38168" xr:uid="{00000000-0005-0000-0000-000096950000}"/>
    <cellStyle name="Percent 2 3 3 2 3 6" xfId="38169" xr:uid="{00000000-0005-0000-0000-000097950000}"/>
    <cellStyle name="Percent 2 3 3 2 4" xfId="38170" xr:uid="{00000000-0005-0000-0000-000098950000}"/>
    <cellStyle name="Percent 2 3 3 2 4 2" xfId="38171" xr:uid="{00000000-0005-0000-0000-000099950000}"/>
    <cellStyle name="Percent 2 3 3 2 4 2 2" xfId="38172" xr:uid="{00000000-0005-0000-0000-00009A950000}"/>
    <cellStyle name="Percent 2 3 3 2 4 3" xfId="38173" xr:uid="{00000000-0005-0000-0000-00009B950000}"/>
    <cellStyle name="Percent 2 3 3 2 4 3 2" xfId="38174" xr:uid="{00000000-0005-0000-0000-00009C950000}"/>
    <cellStyle name="Percent 2 3 3 2 4 4" xfId="38175" xr:uid="{00000000-0005-0000-0000-00009D950000}"/>
    <cellStyle name="Percent 2 3 3 2 4 4 2" xfId="38176" xr:uid="{00000000-0005-0000-0000-00009E950000}"/>
    <cellStyle name="Percent 2 3 3 2 4 5" xfId="38177" xr:uid="{00000000-0005-0000-0000-00009F950000}"/>
    <cellStyle name="Percent 2 3 3 2 4 6" xfId="38178" xr:uid="{00000000-0005-0000-0000-0000A0950000}"/>
    <cellStyle name="Percent 2 3 3 2 5" xfId="38179" xr:uid="{00000000-0005-0000-0000-0000A1950000}"/>
    <cellStyle name="Percent 2 3 3 2 5 2" xfId="38180" xr:uid="{00000000-0005-0000-0000-0000A2950000}"/>
    <cellStyle name="Percent 2 3 3 2 5 2 2" xfId="38181" xr:uid="{00000000-0005-0000-0000-0000A3950000}"/>
    <cellStyle name="Percent 2 3 3 2 5 3" xfId="38182" xr:uid="{00000000-0005-0000-0000-0000A4950000}"/>
    <cellStyle name="Percent 2 3 3 2 5 3 2" xfId="38183" xr:uid="{00000000-0005-0000-0000-0000A5950000}"/>
    <cellStyle name="Percent 2 3 3 2 5 4" xfId="38184" xr:uid="{00000000-0005-0000-0000-0000A6950000}"/>
    <cellStyle name="Percent 2 3 3 2 5 4 2" xfId="38185" xr:uid="{00000000-0005-0000-0000-0000A7950000}"/>
    <cellStyle name="Percent 2 3 3 2 5 5" xfId="38186" xr:uid="{00000000-0005-0000-0000-0000A8950000}"/>
    <cellStyle name="Percent 2 3 3 2 5 6" xfId="38187" xr:uid="{00000000-0005-0000-0000-0000A9950000}"/>
    <cellStyle name="Percent 2 3 3 2 6" xfId="38188" xr:uid="{00000000-0005-0000-0000-0000AA950000}"/>
    <cellStyle name="Percent 2 3 3 2 6 2" xfId="38189" xr:uid="{00000000-0005-0000-0000-0000AB950000}"/>
    <cellStyle name="Percent 2 3 3 2 6 2 2" xfId="38190" xr:uid="{00000000-0005-0000-0000-0000AC950000}"/>
    <cellStyle name="Percent 2 3 3 2 6 3" xfId="38191" xr:uid="{00000000-0005-0000-0000-0000AD950000}"/>
    <cellStyle name="Percent 2 3 3 2 6 3 2" xfId="38192" xr:uid="{00000000-0005-0000-0000-0000AE950000}"/>
    <cellStyle name="Percent 2 3 3 2 6 4" xfId="38193" xr:uid="{00000000-0005-0000-0000-0000AF950000}"/>
    <cellStyle name="Percent 2 3 3 2 6 5" xfId="38194" xr:uid="{00000000-0005-0000-0000-0000B0950000}"/>
    <cellStyle name="Percent 2 3 3 2 7" xfId="38195" xr:uid="{00000000-0005-0000-0000-0000B1950000}"/>
    <cellStyle name="Percent 2 3 3 2 7 2" xfId="38196" xr:uid="{00000000-0005-0000-0000-0000B2950000}"/>
    <cellStyle name="Percent 2 3 3 2 8" xfId="38197" xr:uid="{00000000-0005-0000-0000-0000B3950000}"/>
    <cellStyle name="Percent 2 3 3 2 8 2" xfId="38198" xr:uid="{00000000-0005-0000-0000-0000B4950000}"/>
    <cellStyle name="Percent 2 3 3 2 9" xfId="38199" xr:uid="{00000000-0005-0000-0000-0000B5950000}"/>
    <cellStyle name="Percent 2 3 3 2 9 2" xfId="38200" xr:uid="{00000000-0005-0000-0000-0000B6950000}"/>
    <cellStyle name="Percent 2 3 3 3" xfId="38201" xr:uid="{00000000-0005-0000-0000-0000B7950000}"/>
    <cellStyle name="Percent 2 3 3 3 10" xfId="38202" xr:uid="{00000000-0005-0000-0000-0000B8950000}"/>
    <cellStyle name="Percent 2 3 3 3 2" xfId="38203" xr:uid="{00000000-0005-0000-0000-0000B9950000}"/>
    <cellStyle name="Percent 2 3 3 3 2 2" xfId="38204" xr:uid="{00000000-0005-0000-0000-0000BA950000}"/>
    <cellStyle name="Percent 2 3 3 3 2 2 2" xfId="38205" xr:uid="{00000000-0005-0000-0000-0000BB950000}"/>
    <cellStyle name="Percent 2 3 3 3 2 3" xfId="38206" xr:uid="{00000000-0005-0000-0000-0000BC950000}"/>
    <cellStyle name="Percent 2 3 3 3 2 3 2" xfId="38207" xr:uid="{00000000-0005-0000-0000-0000BD950000}"/>
    <cellStyle name="Percent 2 3 3 3 2 4" xfId="38208" xr:uid="{00000000-0005-0000-0000-0000BE950000}"/>
    <cellStyle name="Percent 2 3 3 3 2 4 2" xfId="38209" xr:uid="{00000000-0005-0000-0000-0000BF950000}"/>
    <cellStyle name="Percent 2 3 3 3 2 5" xfId="38210" xr:uid="{00000000-0005-0000-0000-0000C0950000}"/>
    <cellStyle name="Percent 2 3 3 3 2 6" xfId="38211" xr:uid="{00000000-0005-0000-0000-0000C1950000}"/>
    <cellStyle name="Percent 2 3 3 3 3" xfId="38212" xr:uid="{00000000-0005-0000-0000-0000C2950000}"/>
    <cellStyle name="Percent 2 3 3 3 3 2" xfId="38213" xr:uid="{00000000-0005-0000-0000-0000C3950000}"/>
    <cellStyle name="Percent 2 3 3 3 3 2 2" xfId="38214" xr:uid="{00000000-0005-0000-0000-0000C4950000}"/>
    <cellStyle name="Percent 2 3 3 3 3 3" xfId="38215" xr:uid="{00000000-0005-0000-0000-0000C5950000}"/>
    <cellStyle name="Percent 2 3 3 3 3 3 2" xfId="38216" xr:uid="{00000000-0005-0000-0000-0000C6950000}"/>
    <cellStyle name="Percent 2 3 3 3 3 4" xfId="38217" xr:uid="{00000000-0005-0000-0000-0000C7950000}"/>
    <cellStyle name="Percent 2 3 3 3 3 4 2" xfId="38218" xr:uid="{00000000-0005-0000-0000-0000C8950000}"/>
    <cellStyle name="Percent 2 3 3 3 3 5" xfId="38219" xr:uid="{00000000-0005-0000-0000-0000C9950000}"/>
    <cellStyle name="Percent 2 3 3 3 3 6" xfId="38220" xr:uid="{00000000-0005-0000-0000-0000CA950000}"/>
    <cellStyle name="Percent 2 3 3 3 4" xfId="38221" xr:uid="{00000000-0005-0000-0000-0000CB950000}"/>
    <cellStyle name="Percent 2 3 3 3 4 2" xfId="38222" xr:uid="{00000000-0005-0000-0000-0000CC950000}"/>
    <cellStyle name="Percent 2 3 3 3 4 2 2" xfId="38223" xr:uid="{00000000-0005-0000-0000-0000CD950000}"/>
    <cellStyle name="Percent 2 3 3 3 4 3" xfId="38224" xr:uid="{00000000-0005-0000-0000-0000CE950000}"/>
    <cellStyle name="Percent 2 3 3 3 4 3 2" xfId="38225" xr:uid="{00000000-0005-0000-0000-0000CF950000}"/>
    <cellStyle name="Percent 2 3 3 3 4 4" xfId="38226" xr:uid="{00000000-0005-0000-0000-0000D0950000}"/>
    <cellStyle name="Percent 2 3 3 3 4 4 2" xfId="38227" xr:uid="{00000000-0005-0000-0000-0000D1950000}"/>
    <cellStyle name="Percent 2 3 3 3 4 5" xfId="38228" xr:uid="{00000000-0005-0000-0000-0000D2950000}"/>
    <cellStyle name="Percent 2 3 3 3 4 6" xfId="38229" xr:uid="{00000000-0005-0000-0000-0000D3950000}"/>
    <cellStyle name="Percent 2 3 3 3 5" xfId="38230" xr:uid="{00000000-0005-0000-0000-0000D4950000}"/>
    <cellStyle name="Percent 2 3 3 3 5 2" xfId="38231" xr:uid="{00000000-0005-0000-0000-0000D5950000}"/>
    <cellStyle name="Percent 2 3 3 3 5 2 2" xfId="38232" xr:uid="{00000000-0005-0000-0000-0000D6950000}"/>
    <cellStyle name="Percent 2 3 3 3 5 3" xfId="38233" xr:uid="{00000000-0005-0000-0000-0000D7950000}"/>
    <cellStyle name="Percent 2 3 3 3 5 3 2" xfId="38234" xr:uid="{00000000-0005-0000-0000-0000D8950000}"/>
    <cellStyle name="Percent 2 3 3 3 5 4" xfId="38235" xr:uid="{00000000-0005-0000-0000-0000D9950000}"/>
    <cellStyle name="Percent 2 3 3 3 5 5" xfId="38236" xr:uid="{00000000-0005-0000-0000-0000DA950000}"/>
    <cellStyle name="Percent 2 3 3 3 6" xfId="38237" xr:uid="{00000000-0005-0000-0000-0000DB950000}"/>
    <cellStyle name="Percent 2 3 3 3 6 2" xfId="38238" xr:uid="{00000000-0005-0000-0000-0000DC950000}"/>
    <cellStyle name="Percent 2 3 3 3 7" xfId="38239" xr:uid="{00000000-0005-0000-0000-0000DD950000}"/>
    <cellStyle name="Percent 2 3 3 3 7 2" xfId="38240" xr:uid="{00000000-0005-0000-0000-0000DE950000}"/>
    <cellStyle name="Percent 2 3 3 3 8" xfId="38241" xr:uid="{00000000-0005-0000-0000-0000DF950000}"/>
    <cellStyle name="Percent 2 3 3 3 8 2" xfId="38242" xr:uid="{00000000-0005-0000-0000-0000E0950000}"/>
    <cellStyle name="Percent 2 3 3 3 9" xfId="38243" xr:uid="{00000000-0005-0000-0000-0000E1950000}"/>
    <cellStyle name="Percent 2 3 3 4" xfId="38244" xr:uid="{00000000-0005-0000-0000-0000E2950000}"/>
    <cellStyle name="Percent 2 3 3 4 10" xfId="38245" xr:uid="{00000000-0005-0000-0000-0000E3950000}"/>
    <cellStyle name="Percent 2 3 3 4 2" xfId="38246" xr:uid="{00000000-0005-0000-0000-0000E4950000}"/>
    <cellStyle name="Percent 2 3 3 4 2 2" xfId="38247" xr:uid="{00000000-0005-0000-0000-0000E5950000}"/>
    <cellStyle name="Percent 2 3 3 4 2 2 2" xfId="38248" xr:uid="{00000000-0005-0000-0000-0000E6950000}"/>
    <cellStyle name="Percent 2 3 3 4 2 3" xfId="38249" xr:uid="{00000000-0005-0000-0000-0000E7950000}"/>
    <cellStyle name="Percent 2 3 3 4 2 3 2" xfId="38250" xr:uid="{00000000-0005-0000-0000-0000E8950000}"/>
    <cellStyle name="Percent 2 3 3 4 2 4" xfId="38251" xr:uid="{00000000-0005-0000-0000-0000E9950000}"/>
    <cellStyle name="Percent 2 3 3 4 2 4 2" xfId="38252" xr:uid="{00000000-0005-0000-0000-0000EA950000}"/>
    <cellStyle name="Percent 2 3 3 4 2 5" xfId="38253" xr:uid="{00000000-0005-0000-0000-0000EB950000}"/>
    <cellStyle name="Percent 2 3 3 4 2 6" xfId="38254" xr:uid="{00000000-0005-0000-0000-0000EC950000}"/>
    <cellStyle name="Percent 2 3 3 4 3" xfId="38255" xr:uid="{00000000-0005-0000-0000-0000ED950000}"/>
    <cellStyle name="Percent 2 3 3 4 3 2" xfId="38256" xr:uid="{00000000-0005-0000-0000-0000EE950000}"/>
    <cellStyle name="Percent 2 3 3 4 3 2 2" xfId="38257" xr:uid="{00000000-0005-0000-0000-0000EF950000}"/>
    <cellStyle name="Percent 2 3 3 4 3 3" xfId="38258" xr:uid="{00000000-0005-0000-0000-0000F0950000}"/>
    <cellStyle name="Percent 2 3 3 4 3 3 2" xfId="38259" xr:uid="{00000000-0005-0000-0000-0000F1950000}"/>
    <cellStyle name="Percent 2 3 3 4 3 4" xfId="38260" xr:uid="{00000000-0005-0000-0000-0000F2950000}"/>
    <cellStyle name="Percent 2 3 3 4 3 4 2" xfId="38261" xr:uid="{00000000-0005-0000-0000-0000F3950000}"/>
    <cellStyle name="Percent 2 3 3 4 3 5" xfId="38262" xr:uid="{00000000-0005-0000-0000-0000F4950000}"/>
    <cellStyle name="Percent 2 3 3 4 3 6" xfId="38263" xr:uid="{00000000-0005-0000-0000-0000F5950000}"/>
    <cellStyle name="Percent 2 3 3 4 4" xfId="38264" xr:uid="{00000000-0005-0000-0000-0000F6950000}"/>
    <cellStyle name="Percent 2 3 3 4 4 2" xfId="38265" xr:uid="{00000000-0005-0000-0000-0000F7950000}"/>
    <cellStyle name="Percent 2 3 3 4 4 2 2" xfId="38266" xr:uid="{00000000-0005-0000-0000-0000F8950000}"/>
    <cellStyle name="Percent 2 3 3 4 4 3" xfId="38267" xr:uid="{00000000-0005-0000-0000-0000F9950000}"/>
    <cellStyle name="Percent 2 3 3 4 4 3 2" xfId="38268" xr:uid="{00000000-0005-0000-0000-0000FA950000}"/>
    <cellStyle name="Percent 2 3 3 4 4 4" xfId="38269" xr:uid="{00000000-0005-0000-0000-0000FB950000}"/>
    <cellStyle name="Percent 2 3 3 4 4 4 2" xfId="38270" xr:uid="{00000000-0005-0000-0000-0000FC950000}"/>
    <cellStyle name="Percent 2 3 3 4 4 5" xfId="38271" xr:uid="{00000000-0005-0000-0000-0000FD950000}"/>
    <cellStyle name="Percent 2 3 3 4 4 6" xfId="38272" xr:uid="{00000000-0005-0000-0000-0000FE950000}"/>
    <cellStyle name="Percent 2 3 3 4 5" xfId="38273" xr:uid="{00000000-0005-0000-0000-0000FF950000}"/>
    <cellStyle name="Percent 2 3 3 4 5 2" xfId="38274" xr:uid="{00000000-0005-0000-0000-000000960000}"/>
    <cellStyle name="Percent 2 3 3 4 5 2 2" xfId="38275" xr:uid="{00000000-0005-0000-0000-000001960000}"/>
    <cellStyle name="Percent 2 3 3 4 5 3" xfId="38276" xr:uid="{00000000-0005-0000-0000-000002960000}"/>
    <cellStyle name="Percent 2 3 3 4 5 3 2" xfId="38277" xr:uid="{00000000-0005-0000-0000-000003960000}"/>
    <cellStyle name="Percent 2 3 3 4 5 4" xfId="38278" xr:uid="{00000000-0005-0000-0000-000004960000}"/>
    <cellStyle name="Percent 2 3 3 4 5 5" xfId="38279" xr:uid="{00000000-0005-0000-0000-000005960000}"/>
    <cellStyle name="Percent 2 3 3 4 6" xfId="38280" xr:uid="{00000000-0005-0000-0000-000006960000}"/>
    <cellStyle name="Percent 2 3 3 4 6 2" xfId="38281" xr:uid="{00000000-0005-0000-0000-000007960000}"/>
    <cellStyle name="Percent 2 3 3 4 7" xfId="38282" xr:uid="{00000000-0005-0000-0000-000008960000}"/>
    <cellStyle name="Percent 2 3 3 4 7 2" xfId="38283" xr:uid="{00000000-0005-0000-0000-000009960000}"/>
    <cellStyle name="Percent 2 3 3 4 8" xfId="38284" xr:uid="{00000000-0005-0000-0000-00000A960000}"/>
    <cellStyle name="Percent 2 3 3 4 8 2" xfId="38285" xr:uid="{00000000-0005-0000-0000-00000B960000}"/>
    <cellStyle name="Percent 2 3 3 4 9" xfId="38286" xr:uid="{00000000-0005-0000-0000-00000C960000}"/>
    <cellStyle name="Percent 2 3 3 5" xfId="38287" xr:uid="{00000000-0005-0000-0000-00000D960000}"/>
    <cellStyle name="Percent 2 3 3 5 2" xfId="38288" xr:uid="{00000000-0005-0000-0000-00000E960000}"/>
    <cellStyle name="Percent 2 3 3 5 2 2" xfId="38289" xr:uid="{00000000-0005-0000-0000-00000F960000}"/>
    <cellStyle name="Percent 2 3 3 5 3" xfId="38290" xr:uid="{00000000-0005-0000-0000-000010960000}"/>
    <cellStyle name="Percent 2 3 3 5 3 2" xfId="38291" xr:uid="{00000000-0005-0000-0000-000011960000}"/>
    <cellStyle name="Percent 2 3 3 5 4" xfId="38292" xr:uid="{00000000-0005-0000-0000-000012960000}"/>
    <cellStyle name="Percent 2 3 3 5 4 2" xfId="38293" xr:uid="{00000000-0005-0000-0000-000013960000}"/>
    <cellStyle name="Percent 2 3 3 5 5" xfId="38294" xr:uid="{00000000-0005-0000-0000-000014960000}"/>
    <cellStyle name="Percent 2 3 3 5 6" xfId="38295" xr:uid="{00000000-0005-0000-0000-000015960000}"/>
    <cellStyle name="Percent 2 3 3 6" xfId="38296" xr:uid="{00000000-0005-0000-0000-000016960000}"/>
    <cellStyle name="Percent 2 3 3 6 2" xfId="38297" xr:uid="{00000000-0005-0000-0000-000017960000}"/>
    <cellStyle name="Percent 2 3 3 6 2 2" xfId="38298" xr:uid="{00000000-0005-0000-0000-000018960000}"/>
    <cellStyle name="Percent 2 3 3 6 3" xfId="38299" xr:uid="{00000000-0005-0000-0000-000019960000}"/>
    <cellStyle name="Percent 2 3 3 6 3 2" xfId="38300" xr:uid="{00000000-0005-0000-0000-00001A960000}"/>
    <cellStyle name="Percent 2 3 3 6 4" xfId="38301" xr:uid="{00000000-0005-0000-0000-00001B960000}"/>
    <cellStyle name="Percent 2 3 3 6 4 2" xfId="38302" xr:uid="{00000000-0005-0000-0000-00001C960000}"/>
    <cellStyle name="Percent 2 3 3 6 5" xfId="38303" xr:uid="{00000000-0005-0000-0000-00001D960000}"/>
    <cellStyle name="Percent 2 3 3 6 6" xfId="38304" xr:uid="{00000000-0005-0000-0000-00001E960000}"/>
    <cellStyle name="Percent 2 3 3 7" xfId="38305" xr:uid="{00000000-0005-0000-0000-00001F960000}"/>
    <cellStyle name="Percent 2 3 3 7 2" xfId="38306" xr:uid="{00000000-0005-0000-0000-000020960000}"/>
    <cellStyle name="Percent 2 3 3 7 2 2" xfId="38307" xr:uid="{00000000-0005-0000-0000-000021960000}"/>
    <cellStyle name="Percent 2 3 3 7 3" xfId="38308" xr:uid="{00000000-0005-0000-0000-000022960000}"/>
    <cellStyle name="Percent 2 3 3 7 3 2" xfId="38309" xr:uid="{00000000-0005-0000-0000-000023960000}"/>
    <cellStyle name="Percent 2 3 3 7 4" xfId="38310" xr:uid="{00000000-0005-0000-0000-000024960000}"/>
    <cellStyle name="Percent 2 3 3 7 4 2" xfId="38311" xr:uid="{00000000-0005-0000-0000-000025960000}"/>
    <cellStyle name="Percent 2 3 3 7 5" xfId="38312" xr:uid="{00000000-0005-0000-0000-000026960000}"/>
    <cellStyle name="Percent 2 3 3 7 6" xfId="38313" xr:uid="{00000000-0005-0000-0000-000027960000}"/>
    <cellStyle name="Percent 2 3 3 8" xfId="38314" xr:uid="{00000000-0005-0000-0000-000028960000}"/>
    <cellStyle name="Percent 2 3 3 8 2" xfId="38315" xr:uid="{00000000-0005-0000-0000-000029960000}"/>
    <cellStyle name="Percent 2 3 3 8 2 2" xfId="38316" xr:uid="{00000000-0005-0000-0000-00002A960000}"/>
    <cellStyle name="Percent 2 3 3 8 3" xfId="38317" xr:uid="{00000000-0005-0000-0000-00002B960000}"/>
    <cellStyle name="Percent 2 3 3 8 3 2" xfId="38318" xr:uid="{00000000-0005-0000-0000-00002C960000}"/>
    <cellStyle name="Percent 2 3 3 8 4" xfId="38319" xr:uid="{00000000-0005-0000-0000-00002D960000}"/>
    <cellStyle name="Percent 2 3 3 8 5" xfId="38320" xr:uid="{00000000-0005-0000-0000-00002E960000}"/>
    <cellStyle name="Percent 2 3 3 9" xfId="38321" xr:uid="{00000000-0005-0000-0000-00002F960000}"/>
    <cellStyle name="Percent 2 3 3 9 2" xfId="38322" xr:uid="{00000000-0005-0000-0000-000030960000}"/>
    <cellStyle name="Percent 2 3 4" xfId="38323" xr:uid="{00000000-0005-0000-0000-000031960000}"/>
    <cellStyle name="Percent 2 3 4 10" xfId="38324" xr:uid="{00000000-0005-0000-0000-000032960000}"/>
    <cellStyle name="Percent 2 3 4 10 2" xfId="38325" xr:uid="{00000000-0005-0000-0000-000033960000}"/>
    <cellStyle name="Percent 2 3 4 11" xfId="38326" xr:uid="{00000000-0005-0000-0000-000034960000}"/>
    <cellStyle name="Percent 2 3 4 11 2" xfId="38327" xr:uid="{00000000-0005-0000-0000-000035960000}"/>
    <cellStyle name="Percent 2 3 4 12" xfId="38328" xr:uid="{00000000-0005-0000-0000-000036960000}"/>
    <cellStyle name="Percent 2 3 4 13" xfId="38329" xr:uid="{00000000-0005-0000-0000-000037960000}"/>
    <cellStyle name="Percent 2 3 4 2" xfId="38330" xr:uid="{00000000-0005-0000-0000-000038960000}"/>
    <cellStyle name="Percent 2 3 4 2 10" xfId="38331" xr:uid="{00000000-0005-0000-0000-000039960000}"/>
    <cellStyle name="Percent 2 3 4 2 11" xfId="38332" xr:uid="{00000000-0005-0000-0000-00003A960000}"/>
    <cellStyle name="Percent 2 3 4 2 2" xfId="38333" xr:uid="{00000000-0005-0000-0000-00003B960000}"/>
    <cellStyle name="Percent 2 3 4 2 2 2" xfId="38334" xr:uid="{00000000-0005-0000-0000-00003C960000}"/>
    <cellStyle name="Percent 2 3 4 2 2 2 2" xfId="38335" xr:uid="{00000000-0005-0000-0000-00003D960000}"/>
    <cellStyle name="Percent 2 3 4 2 2 3" xfId="38336" xr:uid="{00000000-0005-0000-0000-00003E960000}"/>
    <cellStyle name="Percent 2 3 4 2 2 3 2" xfId="38337" xr:uid="{00000000-0005-0000-0000-00003F960000}"/>
    <cellStyle name="Percent 2 3 4 2 2 4" xfId="38338" xr:uid="{00000000-0005-0000-0000-000040960000}"/>
    <cellStyle name="Percent 2 3 4 2 2 4 2" xfId="38339" xr:uid="{00000000-0005-0000-0000-000041960000}"/>
    <cellStyle name="Percent 2 3 4 2 2 5" xfId="38340" xr:uid="{00000000-0005-0000-0000-000042960000}"/>
    <cellStyle name="Percent 2 3 4 2 2 6" xfId="38341" xr:uid="{00000000-0005-0000-0000-000043960000}"/>
    <cellStyle name="Percent 2 3 4 2 3" xfId="38342" xr:uid="{00000000-0005-0000-0000-000044960000}"/>
    <cellStyle name="Percent 2 3 4 2 3 2" xfId="38343" xr:uid="{00000000-0005-0000-0000-000045960000}"/>
    <cellStyle name="Percent 2 3 4 2 3 2 2" xfId="38344" xr:uid="{00000000-0005-0000-0000-000046960000}"/>
    <cellStyle name="Percent 2 3 4 2 3 3" xfId="38345" xr:uid="{00000000-0005-0000-0000-000047960000}"/>
    <cellStyle name="Percent 2 3 4 2 3 3 2" xfId="38346" xr:uid="{00000000-0005-0000-0000-000048960000}"/>
    <cellStyle name="Percent 2 3 4 2 3 4" xfId="38347" xr:uid="{00000000-0005-0000-0000-000049960000}"/>
    <cellStyle name="Percent 2 3 4 2 3 4 2" xfId="38348" xr:uid="{00000000-0005-0000-0000-00004A960000}"/>
    <cellStyle name="Percent 2 3 4 2 3 5" xfId="38349" xr:uid="{00000000-0005-0000-0000-00004B960000}"/>
    <cellStyle name="Percent 2 3 4 2 3 6" xfId="38350" xr:uid="{00000000-0005-0000-0000-00004C960000}"/>
    <cellStyle name="Percent 2 3 4 2 4" xfId="38351" xr:uid="{00000000-0005-0000-0000-00004D960000}"/>
    <cellStyle name="Percent 2 3 4 2 4 2" xfId="38352" xr:uid="{00000000-0005-0000-0000-00004E960000}"/>
    <cellStyle name="Percent 2 3 4 2 4 2 2" xfId="38353" xr:uid="{00000000-0005-0000-0000-00004F960000}"/>
    <cellStyle name="Percent 2 3 4 2 4 3" xfId="38354" xr:uid="{00000000-0005-0000-0000-000050960000}"/>
    <cellStyle name="Percent 2 3 4 2 4 3 2" xfId="38355" xr:uid="{00000000-0005-0000-0000-000051960000}"/>
    <cellStyle name="Percent 2 3 4 2 4 4" xfId="38356" xr:uid="{00000000-0005-0000-0000-000052960000}"/>
    <cellStyle name="Percent 2 3 4 2 4 4 2" xfId="38357" xr:uid="{00000000-0005-0000-0000-000053960000}"/>
    <cellStyle name="Percent 2 3 4 2 4 5" xfId="38358" xr:uid="{00000000-0005-0000-0000-000054960000}"/>
    <cellStyle name="Percent 2 3 4 2 4 6" xfId="38359" xr:uid="{00000000-0005-0000-0000-000055960000}"/>
    <cellStyle name="Percent 2 3 4 2 5" xfId="38360" xr:uid="{00000000-0005-0000-0000-000056960000}"/>
    <cellStyle name="Percent 2 3 4 2 5 2" xfId="38361" xr:uid="{00000000-0005-0000-0000-000057960000}"/>
    <cellStyle name="Percent 2 3 4 2 5 2 2" xfId="38362" xr:uid="{00000000-0005-0000-0000-000058960000}"/>
    <cellStyle name="Percent 2 3 4 2 5 3" xfId="38363" xr:uid="{00000000-0005-0000-0000-000059960000}"/>
    <cellStyle name="Percent 2 3 4 2 5 3 2" xfId="38364" xr:uid="{00000000-0005-0000-0000-00005A960000}"/>
    <cellStyle name="Percent 2 3 4 2 5 4" xfId="38365" xr:uid="{00000000-0005-0000-0000-00005B960000}"/>
    <cellStyle name="Percent 2 3 4 2 5 4 2" xfId="38366" xr:uid="{00000000-0005-0000-0000-00005C960000}"/>
    <cellStyle name="Percent 2 3 4 2 5 5" xfId="38367" xr:uid="{00000000-0005-0000-0000-00005D960000}"/>
    <cellStyle name="Percent 2 3 4 2 5 6" xfId="38368" xr:uid="{00000000-0005-0000-0000-00005E960000}"/>
    <cellStyle name="Percent 2 3 4 2 6" xfId="38369" xr:uid="{00000000-0005-0000-0000-00005F960000}"/>
    <cellStyle name="Percent 2 3 4 2 6 2" xfId="38370" xr:uid="{00000000-0005-0000-0000-000060960000}"/>
    <cellStyle name="Percent 2 3 4 2 6 2 2" xfId="38371" xr:uid="{00000000-0005-0000-0000-000061960000}"/>
    <cellStyle name="Percent 2 3 4 2 6 3" xfId="38372" xr:uid="{00000000-0005-0000-0000-000062960000}"/>
    <cellStyle name="Percent 2 3 4 2 6 3 2" xfId="38373" xr:uid="{00000000-0005-0000-0000-000063960000}"/>
    <cellStyle name="Percent 2 3 4 2 6 4" xfId="38374" xr:uid="{00000000-0005-0000-0000-000064960000}"/>
    <cellStyle name="Percent 2 3 4 2 6 5" xfId="38375" xr:uid="{00000000-0005-0000-0000-000065960000}"/>
    <cellStyle name="Percent 2 3 4 2 7" xfId="38376" xr:uid="{00000000-0005-0000-0000-000066960000}"/>
    <cellStyle name="Percent 2 3 4 2 7 2" xfId="38377" xr:uid="{00000000-0005-0000-0000-000067960000}"/>
    <cellStyle name="Percent 2 3 4 2 8" xfId="38378" xr:uid="{00000000-0005-0000-0000-000068960000}"/>
    <cellStyle name="Percent 2 3 4 2 8 2" xfId="38379" xr:uid="{00000000-0005-0000-0000-000069960000}"/>
    <cellStyle name="Percent 2 3 4 2 9" xfId="38380" xr:uid="{00000000-0005-0000-0000-00006A960000}"/>
    <cellStyle name="Percent 2 3 4 2 9 2" xfId="38381" xr:uid="{00000000-0005-0000-0000-00006B960000}"/>
    <cellStyle name="Percent 2 3 4 3" xfId="38382" xr:uid="{00000000-0005-0000-0000-00006C960000}"/>
    <cellStyle name="Percent 2 3 4 3 10" xfId="38383" xr:uid="{00000000-0005-0000-0000-00006D960000}"/>
    <cellStyle name="Percent 2 3 4 3 2" xfId="38384" xr:uid="{00000000-0005-0000-0000-00006E960000}"/>
    <cellStyle name="Percent 2 3 4 3 2 2" xfId="38385" xr:uid="{00000000-0005-0000-0000-00006F960000}"/>
    <cellStyle name="Percent 2 3 4 3 2 2 2" xfId="38386" xr:uid="{00000000-0005-0000-0000-000070960000}"/>
    <cellStyle name="Percent 2 3 4 3 2 3" xfId="38387" xr:uid="{00000000-0005-0000-0000-000071960000}"/>
    <cellStyle name="Percent 2 3 4 3 2 3 2" xfId="38388" xr:uid="{00000000-0005-0000-0000-000072960000}"/>
    <cellStyle name="Percent 2 3 4 3 2 4" xfId="38389" xr:uid="{00000000-0005-0000-0000-000073960000}"/>
    <cellStyle name="Percent 2 3 4 3 2 4 2" xfId="38390" xr:uid="{00000000-0005-0000-0000-000074960000}"/>
    <cellStyle name="Percent 2 3 4 3 2 5" xfId="38391" xr:uid="{00000000-0005-0000-0000-000075960000}"/>
    <cellStyle name="Percent 2 3 4 3 2 6" xfId="38392" xr:uid="{00000000-0005-0000-0000-000076960000}"/>
    <cellStyle name="Percent 2 3 4 3 3" xfId="38393" xr:uid="{00000000-0005-0000-0000-000077960000}"/>
    <cellStyle name="Percent 2 3 4 3 3 2" xfId="38394" xr:uid="{00000000-0005-0000-0000-000078960000}"/>
    <cellStyle name="Percent 2 3 4 3 3 2 2" xfId="38395" xr:uid="{00000000-0005-0000-0000-000079960000}"/>
    <cellStyle name="Percent 2 3 4 3 3 3" xfId="38396" xr:uid="{00000000-0005-0000-0000-00007A960000}"/>
    <cellStyle name="Percent 2 3 4 3 3 3 2" xfId="38397" xr:uid="{00000000-0005-0000-0000-00007B960000}"/>
    <cellStyle name="Percent 2 3 4 3 3 4" xfId="38398" xr:uid="{00000000-0005-0000-0000-00007C960000}"/>
    <cellStyle name="Percent 2 3 4 3 3 4 2" xfId="38399" xr:uid="{00000000-0005-0000-0000-00007D960000}"/>
    <cellStyle name="Percent 2 3 4 3 3 5" xfId="38400" xr:uid="{00000000-0005-0000-0000-00007E960000}"/>
    <cellStyle name="Percent 2 3 4 3 3 6" xfId="38401" xr:uid="{00000000-0005-0000-0000-00007F960000}"/>
    <cellStyle name="Percent 2 3 4 3 4" xfId="38402" xr:uid="{00000000-0005-0000-0000-000080960000}"/>
    <cellStyle name="Percent 2 3 4 3 4 2" xfId="38403" xr:uid="{00000000-0005-0000-0000-000081960000}"/>
    <cellStyle name="Percent 2 3 4 3 4 2 2" xfId="38404" xr:uid="{00000000-0005-0000-0000-000082960000}"/>
    <cellStyle name="Percent 2 3 4 3 4 3" xfId="38405" xr:uid="{00000000-0005-0000-0000-000083960000}"/>
    <cellStyle name="Percent 2 3 4 3 4 3 2" xfId="38406" xr:uid="{00000000-0005-0000-0000-000084960000}"/>
    <cellStyle name="Percent 2 3 4 3 4 4" xfId="38407" xr:uid="{00000000-0005-0000-0000-000085960000}"/>
    <cellStyle name="Percent 2 3 4 3 4 4 2" xfId="38408" xr:uid="{00000000-0005-0000-0000-000086960000}"/>
    <cellStyle name="Percent 2 3 4 3 4 5" xfId="38409" xr:uid="{00000000-0005-0000-0000-000087960000}"/>
    <cellStyle name="Percent 2 3 4 3 4 6" xfId="38410" xr:uid="{00000000-0005-0000-0000-000088960000}"/>
    <cellStyle name="Percent 2 3 4 3 5" xfId="38411" xr:uid="{00000000-0005-0000-0000-000089960000}"/>
    <cellStyle name="Percent 2 3 4 3 5 2" xfId="38412" xr:uid="{00000000-0005-0000-0000-00008A960000}"/>
    <cellStyle name="Percent 2 3 4 3 5 2 2" xfId="38413" xr:uid="{00000000-0005-0000-0000-00008B960000}"/>
    <cellStyle name="Percent 2 3 4 3 5 3" xfId="38414" xr:uid="{00000000-0005-0000-0000-00008C960000}"/>
    <cellStyle name="Percent 2 3 4 3 5 3 2" xfId="38415" xr:uid="{00000000-0005-0000-0000-00008D960000}"/>
    <cellStyle name="Percent 2 3 4 3 5 4" xfId="38416" xr:uid="{00000000-0005-0000-0000-00008E960000}"/>
    <cellStyle name="Percent 2 3 4 3 5 5" xfId="38417" xr:uid="{00000000-0005-0000-0000-00008F960000}"/>
    <cellStyle name="Percent 2 3 4 3 6" xfId="38418" xr:uid="{00000000-0005-0000-0000-000090960000}"/>
    <cellStyle name="Percent 2 3 4 3 6 2" xfId="38419" xr:uid="{00000000-0005-0000-0000-000091960000}"/>
    <cellStyle name="Percent 2 3 4 3 7" xfId="38420" xr:uid="{00000000-0005-0000-0000-000092960000}"/>
    <cellStyle name="Percent 2 3 4 3 7 2" xfId="38421" xr:uid="{00000000-0005-0000-0000-000093960000}"/>
    <cellStyle name="Percent 2 3 4 3 8" xfId="38422" xr:uid="{00000000-0005-0000-0000-000094960000}"/>
    <cellStyle name="Percent 2 3 4 3 8 2" xfId="38423" xr:uid="{00000000-0005-0000-0000-000095960000}"/>
    <cellStyle name="Percent 2 3 4 3 9" xfId="38424" xr:uid="{00000000-0005-0000-0000-000096960000}"/>
    <cellStyle name="Percent 2 3 4 4" xfId="38425" xr:uid="{00000000-0005-0000-0000-000097960000}"/>
    <cellStyle name="Percent 2 3 4 4 10" xfId="38426" xr:uid="{00000000-0005-0000-0000-000098960000}"/>
    <cellStyle name="Percent 2 3 4 4 2" xfId="38427" xr:uid="{00000000-0005-0000-0000-000099960000}"/>
    <cellStyle name="Percent 2 3 4 4 2 2" xfId="38428" xr:uid="{00000000-0005-0000-0000-00009A960000}"/>
    <cellStyle name="Percent 2 3 4 4 2 2 2" xfId="38429" xr:uid="{00000000-0005-0000-0000-00009B960000}"/>
    <cellStyle name="Percent 2 3 4 4 2 3" xfId="38430" xr:uid="{00000000-0005-0000-0000-00009C960000}"/>
    <cellStyle name="Percent 2 3 4 4 2 3 2" xfId="38431" xr:uid="{00000000-0005-0000-0000-00009D960000}"/>
    <cellStyle name="Percent 2 3 4 4 2 4" xfId="38432" xr:uid="{00000000-0005-0000-0000-00009E960000}"/>
    <cellStyle name="Percent 2 3 4 4 2 4 2" xfId="38433" xr:uid="{00000000-0005-0000-0000-00009F960000}"/>
    <cellStyle name="Percent 2 3 4 4 2 5" xfId="38434" xr:uid="{00000000-0005-0000-0000-0000A0960000}"/>
    <cellStyle name="Percent 2 3 4 4 2 6" xfId="38435" xr:uid="{00000000-0005-0000-0000-0000A1960000}"/>
    <cellStyle name="Percent 2 3 4 4 3" xfId="38436" xr:uid="{00000000-0005-0000-0000-0000A2960000}"/>
    <cellStyle name="Percent 2 3 4 4 3 2" xfId="38437" xr:uid="{00000000-0005-0000-0000-0000A3960000}"/>
    <cellStyle name="Percent 2 3 4 4 3 2 2" xfId="38438" xr:uid="{00000000-0005-0000-0000-0000A4960000}"/>
    <cellStyle name="Percent 2 3 4 4 3 3" xfId="38439" xr:uid="{00000000-0005-0000-0000-0000A5960000}"/>
    <cellStyle name="Percent 2 3 4 4 3 3 2" xfId="38440" xr:uid="{00000000-0005-0000-0000-0000A6960000}"/>
    <cellStyle name="Percent 2 3 4 4 3 4" xfId="38441" xr:uid="{00000000-0005-0000-0000-0000A7960000}"/>
    <cellStyle name="Percent 2 3 4 4 3 4 2" xfId="38442" xr:uid="{00000000-0005-0000-0000-0000A8960000}"/>
    <cellStyle name="Percent 2 3 4 4 3 5" xfId="38443" xr:uid="{00000000-0005-0000-0000-0000A9960000}"/>
    <cellStyle name="Percent 2 3 4 4 3 6" xfId="38444" xr:uid="{00000000-0005-0000-0000-0000AA960000}"/>
    <cellStyle name="Percent 2 3 4 4 4" xfId="38445" xr:uid="{00000000-0005-0000-0000-0000AB960000}"/>
    <cellStyle name="Percent 2 3 4 4 4 2" xfId="38446" xr:uid="{00000000-0005-0000-0000-0000AC960000}"/>
    <cellStyle name="Percent 2 3 4 4 4 2 2" xfId="38447" xr:uid="{00000000-0005-0000-0000-0000AD960000}"/>
    <cellStyle name="Percent 2 3 4 4 4 3" xfId="38448" xr:uid="{00000000-0005-0000-0000-0000AE960000}"/>
    <cellStyle name="Percent 2 3 4 4 4 3 2" xfId="38449" xr:uid="{00000000-0005-0000-0000-0000AF960000}"/>
    <cellStyle name="Percent 2 3 4 4 4 4" xfId="38450" xr:uid="{00000000-0005-0000-0000-0000B0960000}"/>
    <cellStyle name="Percent 2 3 4 4 4 4 2" xfId="38451" xr:uid="{00000000-0005-0000-0000-0000B1960000}"/>
    <cellStyle name="Percent 2 3 4 4 4 5" xfId="38452" xr:uid="{00000000-0005-0000-0000-0000B2960000}"/>
    <cellStyle name="Percent 2 3 4 4 4 6" xfId="38453" xr:uid="{00000000-0005-0000-0000-0000B3960000}"/>
    <cellStyle name="Percent 2 3 4 4 5" xfId="38454" xr:uid="{00000000-0005-0000-0000-0000B4960000}"/>
    <cellStyle name="Percent 2 3 4 4 5 2" xfId="38455" xr:uid="{00000000-0005-0000-0000-0000B5960000}"/>
    <cellStyle name="Percent 2 3 4 4 5 2 2" xfId="38456" xr:uid="{00000000-0005-0000-0000-0000B6960000}"/>
    <cellStyle name="Percent 2 3 4 4 5 3" xfId="38457" xr:uid="{00000000-0005-0000-0000-0000B7960000}"/>
    <cellStyle name="Percent 2 3 4 4 5 3 2" xfId="38458" xr:uid="{00000000-0005-0000-0000-0000B8960000}"/>
    <cellStyle name="Percent 2 3 4 4 5 4" xfId="38459" xr:uid="{00000000-0005-0000-0000-0000B9960000}"/>
    <cellStyle name="Percent 2 3 4 4 5 5" xfId="38460" xr:uid="{00000000-0005-0000-0000-0000BA960000}"/>
    <cellStyle name="Percent 2 3 4 4 6" xfId="38461" xr:uid="{00000000-0005-0000-0000-0000BB960000}"/>
    <cellStyle name="Percent 2 3 4 4 6 2" xfId="38462" xr:uid="{00000000-0005-0000-0000-0000BC960000}"/>
    <cellStyle name="Percent 2 3 4 4 7" xfId="38463" xr:uid="{00000000-0005-0000-0000-0000BD960000}"/>
    <cellStyle name="Percent 2 3 4 4 7 2" xfId="38464" xr:uid="{00000000-0005-0000-0000-0000BE960000}"/>
    <cellStyle name="Percent 2 3 4 4 8" xfId="38465" xr:uid="{00000000-0005-0000-0000-0000BF960000}"/>
    <cellStyle name="Percent 2 3 4 4 8 2" xfId="38466" xr:uid="{00000000-0005-0000-0000-0000C0960000}"/>
    <cellStyle name="Percent 2 3 4 4 9" xfId="38467" xr:uid="{00000000-0005-0000-0000-0000C1960000}"/>
    <cellStyle name="Percent 2 3 4 5" xfId="38468" xr:uid="{00000000-0005-0000-0000-0000C2960000}"/>
    <cellStyle name="Percent 2 3 4 5 2" xfId="38469" xr:uid="{00000000-0005-0000-0000-0000C3960000}"/>
    <cellStyle name="Percent 2 3 4 5 2 2" xfId="38470" xr:uid="{00000000-0005-0000-0000-0000C4960000}"/>
    <cellStyle name="Percent 2 3 4 5 3" xfId="38471" xr:uid="{00000000-0005-0000-0000-0000C5960000}"/>
    <cellStyle name="Percent 2 3 4 5 3 2" xfId="38472" xr:uid="{00000000-0005-0000-0000-0000C6960000}"/>
    <cellStyle name="Percent 2 3 4 5 4" xfId="38473" xr:uid="{00000000-0005-0000-0000-0000C7960000}"/>
    <cellStyle name="Percent 2 3 4 5 4 2" xfId="38474" xr:uid="{00000000-0005-0000-0000-0000C8960000}"/>
    <cellStyle name="Percent 2 3 4 5 5" xfId="38475" xr:uid="{00000000-0005-0000-0000-0000C9960000}"/>
    <cellStyle name="Percent 2 3 4 5 6" xfId="38476" xr:uid="{00000000-0005-0000-0000-0000CA960000}"/>
    <cellStyle name="Percent 2 3 4 6" xfId="38477" xr:uid="{00000000-0005-0000-0000-0000CB960000}"/>
    <cellStyle name="Percent 2 3 4 6 2" xfId="38478" xr:uid="{00000000-0005-0000-0000-0000CC960000}"/>
    <cellStyle name="Percent 2 3 4 6 2 2" xfId="38479" xr:uid="{00000000-0005-0000-0000-0000CD960000}"/>
    <cellStyle name="Percent 2 3 4 6 3" xfId="38480" xr:uid="{00000000-0005-0000-0000-0000CE960000}"/>
    <cellStyle name="Percent 2 3 4 6 3 2" xfId="38481" xr:uid="{00000000-0005-0000-0000-0000CF960000}"/>
    <cellStyle name="Percent 2 3 4 6 4" xfId="38482" xr:uid="{00000000-0005-0000-0000-0000D0960000}"/>
    <cellStyle name="Percent 2 3 4 6 4 2" xfId="38483" xr:uid="{00000000-0005-0000-0000-0000D1960000}"/>
    <cellStyle name="Percent 2 3 4 6 5" xfId="38484" xr:uid="{00000000-0005-0000-0000-0000D2960000}"/>
    <cellStyle name="Percent 2 3 4 6 6" xfId="38485" xr:uid="{00000000-0005-0000-0000-0000D3960000}"/>
    <cellStyle name="Percent 2 3 4 7" xfId="38486" xr:uid="{00000000-0005-0000-0000-0000D4960000}"/>
    <cellStyle name="Percent 2 3 4 7 2" xfId="38487" xr:uid="{00000000-0005-0000-0000-0000D5960000}"/>
    <cellStyle name="Percent 2 3 4 7 2 2" xfId="38488" xr:uid="{00000000-0005-0000-0000-0000D6960000}"/>
    <cellStyle name="Percent 2 3 4 7 3" xfId="38489" xr:uid="{00000000-0005-0000-0000-0000D7960000}"/>
    <cellStyle name="Percent 2 3 4 7 3 2" xfId="38490" xr:uid="{00000000-0005-0000-0000-0000D8960000}"/>
    <cellStyle name="Percent 2 3 4 7 4" xfId="38491" xr:uid="{00000000-0005-0000-0000-0000D9960000}"/>
    <cellStyle name="Percent 2 3 4 7 4 2" xfId="38492" xr:uid="{00000000-0005-0000-0000-0000DA960000}"/>
    <cellStyle name="Percent 2 3 4 7 5" xfId="38493" xr:uid="{00000000-0005-0000-0000-0000DB960000}"/>
    <cellStyle name="Percent 2 3 4 7 6" xfId="38494" xr:uid="{00000000-0005-0000-0000-0000DC960000}"/>
    <cellStyle name="Percent 2 3 4 8" xfId="38495" xr:uid="{00000000-0005-0000-0000-0000DD960000}"/>
    <cellStyle name="Percent 2 3 4 8 2" xfId="38496" xr:uid="{00000000-0005-0000-0000-0000DE960000}"/>
    <cellStyle name="Percent 2 3 4 8 2 2" xfId="38497" xr:uid="{00000000-0005-0000-0000-0000DF960000}"/>
    <cellStyle name="Percent 2 3 4 8 3" xfId="38498" xr:uid="{00000000-0005-0000-0000-0000E0960000}"/>
    <cellStyle name="Percent 2 3 4 8 3 2" xfId="38499" xr:uid="{00000000-0005-0000-0000-0000E1960000}"/>
    <cellStyle name="Percent 2 3 4 8 4" xfId="38500" xr:uid="{00000000-0005-0000-0000-0000E2960000}"/>
    <cellStyle name="Percent 2 3 4 8 5" xfId="38501" xr:uid="{00000000-0005-0000-0000-0000E3960000}"/>
    <cellStyle name="Percent 2 3 4 9" xfId="38502" xr:uid="{00000000-0005-0000-0000-0000E4960000}"/>
    <cellStyle name="Percent 2 3 4 9 2" xfId="38503" xr:uid="{00000000-0005-0000-0000-0000E5960000}"/>
    <cellStyle name="Percent 2 3 5" xfId="38504" xr:uid="{00000000-0005-0000-0000-0000E6960000}"/>
    <cellStyle name="Percent 2 3 5 10" xfId="38505" xr:uid="{00000000-0005-0000-0000-0000E7960000}"/>
    <cellStyle name="Percent 2 3 5 10 2" xfId="38506" xr:uid="{00000000-0005-0000-0000-0000E8960000}"/>
    <cellStyle name="Percent 2 3 5 11" xfId="38507" xr:uid="{00000000-0005-0000-0000-0000E9960000}"/>
    <cellStyle name="Percent 2 3 5 12" xfId="38508" xr:uid="{00000000-0005-0000-0000-0000EA960000}"/>
    <cellStyle name="Percent 2 3 5 2" xfId="38509" xr:uid="{00000000-0005-0000-0000-0000EB960000}"/>
    <cellStyle name="Percent 2 3 5 2 10" xfId="38510" xr:uid="{00000000-0005-0000-0000-0000EC960000}"/>
    <cellStyle name="Percent 2 3 5 2 2" xfId="38511" xr:uid="{00000000-0005-0000-0000-0000ED960000}"/>
    <cellStyle name="Percent 2 3 5 2 2 2" xfId="38512" xr:uid="{00000000-0005-0000-0000-0000EE960000}"/>
    <cellStyle name="Percent 2 3 5 2 2 2 2" xfId="38513" xr:uid="{00000000-0005-0000-0000-0000EF960000}"/>
    <cellStyle name="Percent 2 3 5 2 2 3" xfId="38514" xr:uid="{00000000-0005-0000-0000-0000F0960000}"/>
    <cellStyle name="Percent 2 3 5 2 2 3 2" xfId="38515" xr:uid="{00000000-0005-0000-0000-0000F1960000}"/>
    <cellStyle name="Percent 2 3 5 2 2 4" xfId="38516" xr:uid="{00000000-0005-0000-0000-0000F2960000}"/>
    <cellStyle name="Percent 2 3 5 2 2 4 2" xfId="38517" xr:uid="{00000000-0005-0000-0000-0000F3960000}"/>
    <cellStyle name="Percent 2 3 5 2 2 5" xfId="38518" xr:uid="{00000000-0005-0000-0000-0000F4960000}"/>
    <cellStyle name="Percent 2 3 5 2 2 6" xfId="38519" xr:uid="{00000000-0005-0000-0000-0000F5960000}"/>
    <cellStyle name="Percent 2 3 5 2 3" xfId="38520" xr:uid="{00000000-0005-0000-0000-0000F6960000}"/>
    <cellStyle name="Percent 2 3 5 2 3 2" xfId="38521" xr:uid="{00000000-0005-0000-0000-0000F7960000}"/>
    <cellStyle name="Percent 2 3 5 2 3 2 2" xfId="38522" xr:uid="{00000000-0005-0000-0000-0000F8960000}"/>
    <cellStyle name="Percent 2 3 5 2 3 3" xfId="38523" xr:uid="{00000000-0005-0000-0000-0000F9960000}"/>
    <cellStyle name="Percent 2 3 5 2 3 3 2" xfId="38524" xr:uid="{00000000-0005-0000-0000-0000FA960000}"/>
    <cellStyle name="Percent 2 3 5 2 3 4" xfId="38525" xr:uid="{00000000-0005-0000-0000-0000FB960000}"/>
    <cellStyle name="Percent 2 3 5 2 3 4 2" xfId="38526" xr:uid="{00000000-0005-0000-0000-0000FC960000}"/>
    <cellStyle name="Percent 2 3 5 2 3 5" xfId="38527" xr:uid="{00000000-0005-0000-0000-0000FD960000}"/>
    <cellStyle name="Percent 2 3 5 2 3 6" xfId="38528" xr:uid="{00000000-0005-0000-0000-0000FE960000}"/>
    <cellStyle name="Percent 2 3 5 2 4" xfId="38529" xr:uid="{00000000-0005-0000-0000-0000FF960000}"/>
    <cellStyle name="Percent 2 3 5 2 4 2" xfId="38530" xr:uid="{00000000-0005-0000-0000-000000970000}"/>
    <cellStyle name="Percent 2 3 5 2 4 2 2" xfId="38531" xr:uid="{00000000-0005-0000-0000-000001970000}"/>
    <cellStyle name="Percent 2 3 5 2 4 3" xfId="38532" xr:uid="{00000000-0005-0000-0000-000002970000}"/>
    <cellStyle name="Percent 2 3 5 2 4 3 2" xfId="38533" xr:uid="{00000000-0005-0000-0000-000003970000}"/>
    <cellStyle name="Percent 2 3 5 2 4 4" xfId="38534" xr:uid="{00000000-0005-0000-0000-000004970000}"/>
    <cellStyle name="Percent 2 3 5 2 4 4 2" xfId="38535" xr:uid="{00000000-0005-0000-0000-000005970000}"/>
    <cellStyle name="Percent 2 3 5 2 4 5" xfId="38536" xr:uid="{00000000-0005-0000-0000-000006970000}"/>
    <cellStyle name="Percent 2 3 5 2 4 6" xfId="38537" xr:uid="{00000000-0005-0000-0000-000007970000}"/>
    <cellStyle name="Percent 2 3 5 2 5" xfId="38538" xr:uid="{00000000-0005-0000-0000-000008970000}"/>
    <cellStyle name="Percent 2 3 5 2 5 2" xfId="38539" xr:uid="{00000000-0005-0000-0000-000009970000}"/>
    <cellStyle name="Percent 2 3 5 2 5 2 2" xfId="38540" xr:uid="{00000000-0005-0000-0000-00000A970000}"/>
    <cellStyle name="Percent 2 3 5 2 5 3" xfId="38541" xr:uid="{00000000-0005-0000-0000-00000B970000}"/>
    <cellStyle name="Percent 2 3 5 2 5 3 2" xfId="38542" xr:uid="{00000000-0005-0000-0000-00000C970000}"/>
    <cellStyle name="Percent 2 3 5 2 5 4" xfId="38543" xr:uid="{00000000-0005-0000-0000-00000D970000}"/>
    <cellStyle name="Percent 2 3 5 2 5 5" xfId="38544" xr:uid="{00000000-0005-0000-0000-00000E970000}"/>
    <cellStyle name="Percent 2 3 5 2 6" xfId="38545" xr:uid="{00000000-0005-0000-0000-00000F970000}"/>
    <cellStyle name="Percent 2 3 5 2 6 2" xfId="38546" xr:uid="{00000000-0005-0000-0000-000010970000}"/>
    <cellStyle name="Percent 2 3 5 2 7" xfId="38547" xr:uid="{00000000-0005-0000-0000-000011970000}"/>
    <cellStyle name="Percent 2 3 5 2 7 2" xfId="38548" xr:uid="{00000000-0005-0000-0000-000012970000}"/>
    <cellStyle name="Percent 2 3 5 2 8" xfId="38549" xr:uid="{00000000-0005-0000-0000-000013970000}"/>
    <cellStyle name="Percent 2 3 5 2 8 2" xfId="38550" xr:uid="{00000000-0005-0000-0000-000014970000}"/>
    <cellStyle name="Percent 2 3 5 2 9" xfId="38551" xr:uid="{00000000-0005-0000-0000-000015970000}"/>
    <cellStyle name="Percent 2 3 5 3" xfId="38552" xr:uid="{00000000-0005-0000-0000-000016970000}"/>
    <cellStyle name="Percent 2 3 5 3 10" xfId="38553" xr:uid="{00000000-0005-0000-0000-000017970000}"/>
    <cellStyle name="Percent 2 3 5 3 2" xfId="38554" xr:uid="{00000000-0005-0000-0000-000018970000}"/>
    <cellStyle name="Percent 2 3 5 3 2 2" xfId="38555" xr:uid="{00000000-0005-0000-0000-000019970000}"/>
    <cellStyle name="Percent 2 3 5 3 2 2 2" xfId="38556" xr:uid="{00000000-0005-0000-0000-00001A970000}"/>
    <cellStyle name="Percent 2 3 5 3 2 3" xfId="38557" xr:uid="{00000000-0005-0000-0000-00001B970000}"/>
    <cellStyle name="Percent 2 3 5 3 2 3 2" xfId="38558" xr:uid="{00000000-0005-0000-0000-00001C970000}"/>
    <cellStyle name="Percent 2 3 5 3 2 4" xfId="38559" xr:uid="{00000000-0005-0000-0000-00001D970000}"/>
    <cellStyle name="Percent 2 3 5 3 2 4 2" xfId="38560" xr:uid="{00000000-0005-0000-0000-00001E970000}"/>
    <cellStyle name="Percent 2 3 5 3 2 5" xfId="38561" xr:uid="{00000000-0005-0000-0000-00001F970000}"/>
    <cellStyle name="Percent 2 3 5 3 2 6" xfId="38562" xr:uid="{00000000-0005-0000-0000-000020970000}"/>
    <cellStyle name="Percent 2 3 5 3 3" xfId="38563" xr:uid="{00000000-0005-0000-0000-000021970000}"/>
    <cellStyle name="Percent 2 3 5 3 3 2" xfId="38564" xr:uid="{00000000-0005-0000-0000-000022970000}"/>
    <cellStyle name="Percent 2 3 5 3 3 2 2" xfId="38565" xr:uid="{00000000-0005-0000-0000-000023970000}"/>
    <cellStyle name="Percent 2 3 5 3 3 3" xfId="38566" xr:uid="{00000000-0005-0000-0000-000024970000}"/>
    <cellStyle name="Percent 2 3 5 3 3 3 2" xfId="38567" xr:uid="{00000000-0005-0000-0000-000025970000}"/>
    <cellStyle name="Percent 2 3 5 3 3 4" xfId="38568" xr:uid="{00000000-0005-0000-0000-000026970000}"/>
    <cellStyle name="Percent 2 3 5 3 3 4 2" xfId="38569" xr:uid="{00000000-0005-0000-0000-000027970000}"/>
    <cellStyle name="Percent 2 3 5 3 3 5" xfId="38570" xr:uid="{00000000-0005-0000-0000-000028970000}"/>
    <cellStyle name="Percent 2 3 5 3 3 6" xfId="38571" xr:uid="{00000000-0005-0000-0000-000029970000}"/>
    <cellStyle name="Percent 2 3 5 3 4" xfId="38572" xr:uid="{00000000-0005-0000-0000-00002A970000}"/>
    <cellStyle name="Percent 2 3 5 3 4 2" xfId="38573" xr:uid="{00000000-0005-0000-0000-00002B970000}"/>
    <cellStyle name="Percent 2 3 5 3 4 2 2" xfId="38574" xr:uid="{00000000-0005-0000-0000-00002C970000}"/>
    <cellStyle name="Percent 2 3 5 3 4 3" xfId="38575" xr:uid="{00000000-0005-0000-0000-00002D970000}"/>
    <cellStyle name="Percent 2 3 5 3 4 3 2" xfId="38576" xr:uid="{00000000-0005-0000-0000-00002E970000}"/>
    <cellStyle name="Percent 2 3 5 3 4 4" xfId="38577" xr:uid="{00000000-0005-0000-0000-00002F970000}"/>
    <cellStyle name="Percent 2 3 5 3 4 4 2" xfId="38578" xr:uid="{00000000-0005-0000-0000-000030970000}"/>
    <cellStyle name="Percent 2 3 5 3 4 5" xfId="38579" xr:uid="{00000000-0005-0000-0000-000031970000}"/>
    <cellStyle name="Percent 2 3 5 3 4 6" xfId="38580" xr:uid="{00000000-0005-0000-0000-000032970000}"/>
    <cellStyle name="Percent 2 3 5 3 5" xfId="38581" xr:uid="{00000000-0005-0000-0000-000033970000}"/>
    <cellStyle name="Percent 2 3 5 3 5 2" xfId="38582" xr:uid="{00000000-0005-0000-0000-000034970000}"/>
    <cellStyle name="Percent 2 3 5 3 5 2 2" xfId="38583" xr:uid="{00000000-0005-0000-0000-000035970000}"/>
    <cellStyle name="Percent 2 3 5 3 5 3" xfId="38584" xr:uid="{00000000-0005-0000-0000-000036970000}"/>
    <cellStyle name="Percent 2 3 5 3 5 3 2" xfId="38585" xr:uid="{00000000-0005-0000-0000-000037970000}"/>
    <cellStyle name="Percent 2 3 5 3 5 4" xfId="38586" xr:uid="{00000000-0005-0000-0000-000038970000}"/>
    <cellStyle name="Percent 2 3 5 3 5 5" xfId="38587" xr:uid="{00000000-0005-0000-0000-000039970000}"/>
    <cellStyle name="Percent 2 3 5 3 6" xfId="38588" xr:uid="{00000000-0005-0000-0000-00003A970000}"/>
    <cellStyle name="Percent 2 3 5 3 6 2" xfId="38589" xr:uid="{00000000-0005-0000-0000-00003B970000}"/>
    <cellStyle name="Percent 2 3 5 3 7" xfId="38590" xr:uid="{00000000-0005-0000-0000-00003C970000}"/>
    <cellStyle name="Percent 2 3 5 3 7 2" xfId="38591" xr:uid="{00000000-0005-0000-0000-00003D970000}"/>
    <cellStyle name="Percent 2 3 5 3 8" xfId="38592" xr:uid="{00000000-0005-0000-0000-00003E970000}"/>
    <cellStyle name="Percent 2 3 5 3 8 2" xfId="38593" xr:uid="{00000000-0005-0000-0000-00003F970000}"/>
    <cellStyle name="Percent 2 3 5 3 9" xfId="38594" xr:uid="{00000000-0005-0000-0000-000040970000}"/>
    <cellStyle name="Percent 2 3 5 4" xfId="38595" xr:uid="{00000000-0005-0000-0000-000041970000}"/>
    <cellStyle name="Percent 2 3 5 4 2" xfId="38596" xr:uid="{00000000-0005-0000-0000-000042970000}"/>
    <cellStyle name="Percent 2 3 5 4 2 2" xfId="38597" xr:uid="{00000000-0005-0000-0000-000043970000}"/>
    <cellStyle name="Percent 2 3 5 4 3" xfId="38598" xr:uid="{00000000-0005-0000-0000-000044970000}"/>
    <cellStyle name="Percent 2 3 5 4 3 2" xfId="38599" xr:uid="{00000000-0005-0000-0000-000045970000}"/>
    <cellStyle name="Percent 2 3 5 4 4" xfId="38600" xr:uid="{00000000-0005-0000-0000-000046970000}"/>
    <cellStyle name="Percent 2 3 5 4 4 2" xfId="38601" xr:uid="{00000000-0005-0000-0000-000047970000}"/>
    <cellStyle name="Percent 2 3 5 4 5" xfId="38602" xr:uid="{00000000-0005-0000-0000-000048970000}"/>
    <cellStyle name="Percent 2 3 5 4 6" xfId="38603" xr:uid="{00000000-0005-0000-0000-000049970000}"/>
    <cellStyle name="Percent 2 3 5 5" xfId="38604" xr:uid="{00000000-0005-0000-0000-00004A970000}"/>
    <cellStyle name="Percent 2 3 5 5 2" xfId="38605" xr:uid="{00000000-0005-0000-0000-00004B970000}"/>
    <cellStyle name="Percent 2 3 5 5 2 2" xfId="38606" xr:uid="{00000000-0005-0000-0000-00004C970000}"/>
    <cellStyle name="Percent 2 3 5 5 3" xfId="38607" xr:uid="{00000000-0005-0000-0000-00004D970000}"/>
    <cellStyle name="Percent 2 3 5 5 3 2" xfId="38608" xr:uid="{00000000-0005-0000-0000-00004E970000}"/>
    <cellStyle name="Percent 2 3 5 5 4" xfId="38609" xr:uid="{00000000-0005-0000-0000-00004F970000}"/>
    <cellStyle name="Percent 2 3 5 5 4 2" xfId="38610" xr:uid="{00000000-0005-0000-0000-000050970000}"/>
    <cellStyle name="Percent 2 3 5 5 5" xfId="38611" xr:uid="{00000000-0005-0000-0000-000051970000}"/>
    <cellStyle name="Percent 2 3 5 5 6" xfId="38612" xr:uid="{00000000-0005-0000-0000-000052970000}"/>
    <cellStyle name="Percent 2 3 5 6" xfId="38613" xr:uid="{00000000-0005-0000-0000-000053970000}"/>
    <cellStyle name="Percent 2 3 5 6 2" xfId="38614" xr:uid="{00000000-0005-0000-0000-000054970000}"/>
    <cellStyle name="Percent 2 3 5 6 2 2" xfId="38615" xr:uid="{00000000-0005-0000-0000-000055970000}"/>
    <cellStyle name="Percent 2 3 5 6 3" xfId="38616" xr:uid="{00000000-0005-0000-0000-000056970000}"/>
    <cellStyle name="Percent 2 3 5 6 3 2" xfId="38617" xr:uid="{00000000-0005-0000-0000-000057970000}"/>
    <cellStyle name="Percent 2 3 5 6 4" xfId="38618" xr:uid="{00000000-0005-0000-0000-000058970000}"/>
    <cellStyle name="Percent 2 3 5 6 4 2" xfId="38619" xr:uid="{00000000-0005-0000-0000-000059970000}"/>
    <cellStyle name="Percent 2 3 5 6 5" xfId="38620" xr:uid="{00000000-0005-0000-0000-00005A970000}"/>
    <cellStyle name="Percent 2 3 5 6 6" xfId="38621" xr:uid="{00000000-0005-0000-0000-00005B970000}"/>
    <cellStyle name="Percent 2 3 5 7" xfId="38622" xr:uid="{00000000-0005-0000-0000-00005C970000}"/>
    <cellStyle name="Percent 2 3 5 7 2" xfId="38623" xr:uid="{00000000-0005-0000-0000-00005D970000}"/>
    <cellStyle name="Percent 2 3 5 7 2 2" xfId="38624" xr:uid="{00000000-0005-0000-0000-00005E970000}"/>
    <cellStyle name="Percent 2 3 5 7 3" xfId="38625" xr:uid="{00000000-0005-0000-0000-00005F970000}"/>
    <cellStyle name="Percent 2 3 5 7 3 2" xfId="38626" xr:uid="{00000000-0005-0000-0000-000060970000}"/>
    <cellStyle name="Percent 2 3 5 7 4" xfId="38627" xr:uid="{00000000-0005-0000-0000-000061970000}"/>
    <cellStyle name="Percent 2 3 5 7 5" xfId="38628" xr:uid="{00000000-0005-0000-0000-000062970000}"/>
    <cellStyle name="Percent 2 3 5 8" xfId="38629" xr:uid="{00000000-0005-0000-0000-000063970000}"/>
    <cellStyle name="Percent 2 3 5 8 2" xfId="38630" xr:uid="{00000000-0005-0000-0000-000064970000}"/>
    <cellStyle name="Percent 2 3 5 9" xfId="38631" xr:uid="{00000000-0005-0000-0000-000065970000}"/>
    <cellStyle name="Percent 2 3 5 9 2" xfId="38632" xr:uid="{00000000-0005-0000-0000-000066970000}"/>
    <cellStyle name="Percent 2 3 6" xfId="38633" xr:uid="{00000000-0005-0000-0000-000067970000}"/>
    <cellStyle name="Percent 2 3 6 10" xfId="38634" xr:uid="{00000000-0005-0000-0000-000068970000}"/>
    <cellStyle name="Percent 2 3 6 11" xfId="38635" xr:uid="{00000000-0005-0000-0000-000069970000}"/>
    <cellStyle name="Percent 2 3 6 2" xfId="38636" xr:uid="{00000000-0005-0000-0000-00006A970000}"/>
    <cellStyle name="Percent 2 3 6 2 2" xfId="38637" xr:uid="{00000000-0005-0000-0000-00006B970000}"/>
    <cellStyle name="Percent 2 3 6 2 2 2" xfId="38638" xr:uid="{00000000-0005-0000-0000-00006C970000}"/>
    <cellStyle name="Percent 2 3 6 2 3" xfId="38639" xr:uid="{00000000-0005-0000-0000-00006D970000}"/>
    <cellStyle name="Percent 2 3 6 2 3 2" xfId="38640" xr:uid="{00000000-0005-0000-0000-00006E970000}"/>
    <cellStyle name="Percent 2 3 6 2 4" xfId="38641" xr:uid="{00000000-0005-0000-0000-00006F970000}"/>
    <cellStyle name="Percent 2 3 6 2 4 2" xfId="38642" xr:uid="{00000000-0005-0000-0000-000070970000}"/>
    <cellStyle name="Percent 2 3 6 2 5" xfId="38643" xr:uid="{00000000-0005-0000-0000-000071970000}"/>
    <cellStyle name="Percent 2 3 6 2 6" xfId="38644" xr:uid="{00000000-0005-0000-0000-000072970000}"/>
    <cellStyle name="Percent 2 3 6 3" xfId="38645" xr:uid="{00000000-0005-0000-0000-000073970000}"/>
    <cellStyle name="Percent 2 3 6 3 2" xfId="38646" xr:uid="{00000000-0005-0000-0000-000074970000}"/>
    <cellStyle name="Percent 2 3 6 3 2 2" xfId="38647" xr:uid="{00000000-0005-0000-0000-000075970000}"/>
    <cellStyle name="Percent 2 3 6 3 3" xfId="38648" xr:uid="{00000000-0005-0000-0000-000076970000}"/>
    <cellStyle name="Percent 2 3 6 3 3 2" xfId="38649" xr:uid="{00000000-0005-0000-0000-000077970000}"/>
    <cellStyle name="Percent 2 3 6 3 4" xfId="38650" xr:uid="{00000000-0005-0000-0000-000078970000}"/>
    <cellStyle name="Percent 2 3 6 3 4 2" xfId="38651" xr:uid="{00000000-0005-0000-0000-000079970000}"/>
    <cellStyle name="Percent 2 3 6 3 5" xfId="38652" xr:uid="{00000000-0005-0000-0000-00007A970000}"/>
    <cellStyle name="Percent 2 3 6 3 6" xfId="38653" xr:uid="{00000000-0005-0000-0000-00007B970000}"/>
    <cellStyle name="Percent 2 3 6 4" xfId="38654" xr:uid="{00000000-0005-0000-0000-00007C970000}"/>
    <cellStyle name="Percent 2 3 6 4 2" xfId="38655" xr:uid="{00000000-0005-0000-0000-00007D970000}"/>
    <cellStyle name="Percent 2 3 6 4 2 2" xfId="38656" xr:uid="{00000000-0005-0000-0000-00007E970000}"/>
    <cellStyle name="Percent 2 3 6 4 3" xfId="38657" xr:uid="{00000000-0005-0000-0000-00007F970000}"/>
    <cellStyle name="Percent 2 3 6 4 3 2" xfId="38658" xr:uid="{00000000-0005-0000-0000-000080970000}"/>
    <cellStyle name="Percent 2 3 6 4 4" xfId="38659" xr:uid="{00000000-0005-0000-0000-000081970000}"/>
    <cellStyle name="Percent 2 3 6 4 4 2" xfId="38660" xr:uid="{00000000-0005-0000-0000-000082970000}"/>
    <cellStyle name="Percent 2 3 6 4 5" xfId="38661" xr:uid="{00000000-0005-0000-0000-000083970000}"/>
    <cellStyle name="Percent 2 3 6 4 6" xfId="38662" xr:uid="{00000000-0005-0000-0000-000084970000}"/>
    <cellStyle name="Percent 2 3 6 5" xfId="38663" xr:uid="{00000000-0005-0000-0000-000085970000}"/>
    <cellStyle name="Percent 2 3 6 5 2" xfId="38664" xr:uid="{00000000-0005-0000-0000-000086970000}"/>
    <cellStyle name="Percent 2 3 6 5 2 2" xfId="38665" xr:uid="{00000000-0005-0000-0000-000087970000}"/>
    <cellStyle name="Percent 2 3 6 5 3" xfId="38666" xr:uid="{00000000-0005-0000-0000-000088970000}"/>
    <cellStyle name="Percent 2 3 6 5 3 2" xfId="38667" xr:uid="{00000000-0005-0000-0000-000089970000}"/>
    <cellStyle name="Percent 2 3 6 5 4" xfId="38668" xr:uid="{00000000-0005-0000-0000-00008A970000}"/>
    <cellStyle name="Percent 2 3 6 5 4 2" xfId="38669" xr:uid="{00000000-0005-0000-0000-00008B970000}"/>
    <cellStyle name="Percent 2 3 6 5 5" xfId="38670" xr:uid="{00000000-0005-0000-0000-00008C970000}"/>
    <cellStyle name="Percent 2 3 6 5 6" xfId="38671" xr:uid="{00000000-0005-0000-0000-00008D970000}"/>
    <cellStyle name="Percent 2 3 6 6" xfId="38672" xr:uid="{00000000-0005-0000-0000-00008E970000}"/>
    <cellStyle name="Percent 2 3 6 6 2" xfId="38673" xr:uid="{00000000-0005-0000-0000-00008F970000}"/>
    <cellStyle name="Percent 2 3 6 6 2 2" xfId="38674" xr:uid="{00000000-0005-0000-0000-000090970000}"/>
    <cellStyle name="Percent 2 3 6 6 3" xfId="38675" xr:uid="{00000000-0005-0000-0000-000091970000}"/>
    <cellStyle name="Percent 2 3 6 6 3 2" xfId="38676" xr:uid="{00000000-0005-0000-0000-000092970000}"/>
    <cellStyle name="Percent 2 3 6 6 4" xfId="38677" xr:uid="{00000000-0005-0000-0000-000093970000}"/>
    <cellStyle name="Percent 2 3 6 6 5" xfId="38678" xr:uid="{00000000-0005-0000-0000-000094970000}"/>
    <cellStyle name="Percent 2 3 6 7" xfId="38679" xr:uid="{00000000-0005-0000-0000-000095970000}"/>
    <cellStyle name="Percent 2 3 6 7 2" xfId="38680" xr:uid="{00000000-0005-0000-0000-000096970000}"/>
    <cellStyle name="Percent 2 3 6 8" xfId="38681" xr:uid="{00000000-0005-0000-0000-000097970000}"/>
    <cellStyle name="Percent 2 3 6 8 2" xfId="38682" xr:uid="{00000000-0005-0000-0000-000098970000}"/>
    <cellStyle name="Percent 2 3 6 9" xfId="38683" xr:uid="{00000000-0005-0000-0000-000099970000}"/>
    <cellStyle name="Percent 2 3 6 9 2" xfId="38684" xr:uid="{00000000-0005-0000-0000-00009A970000}"/>
    <cellStyle name="Percent 2 3 7" xfId="38685" xr:uid="{00000000-0005-0000-0000-00009B970000}"/>
    <cellStyle name="Percent 2 3 7 10" xfId="38686" xr:uid="{00000000-0005-0000-0000-00009C970000}"/>
    <cellStyle name="Percent 2 3 7 2" xfId="38687" xr:uid="{00000000-0005-0000-0000-00009D970000}"/>
    <cellStyle name="Percent 2 3 7 2 2" xfId="38688" xr:uid="{00000000-0005-0000-0000-00009E970000}"/>
    <cellStyle name="Percent 2 3 7 2 2 2" xfId="38689" xr:uid="{00000000-0005-0000-0000-00009F970000}"/>
    <cellStyle name="Percent 2 3 7 2 3" xfId="38690" xr:uid="{00000000-0005-0000-0000-0000A0970000}"/>
    <cellStyle name="Percent 2 3 7 2 3 2" xfId="38691" xr:uid="{00000000-0005-0000-0000-0000A1970000}"/>
    <cellStyle name="Percent 2 3 7 2 4" xfId="38692" xr:uid="{00000000-0005-0000-0000-0000A2970000}"/>
    <cellStyle name="Percent 2 3 7 2 4 2" xfId="38693" xr:uid="{00000000-0005-0000-0000-0000A3970000}"/>
    <cellStyle name="Percent 2 3 7 2 5" xfId="38694" xr:uid="{00000000-0005-0000-0000-0000A4970000}"/>
    <cellStyle name="Percent 2 3 7 2 6" xfId="38695" xr:uid="{00000000-0005-0000-0000-0000A5970000}"/>
    <cellStyle name="Percent 2 3 7 3" xfId="38696" xr:uid="{00000000-0005-0000-0000-0000A6970000}"/>
    <cellStyle name="Percent 2 3 7 3 2" xfId="38697" xr:uid="{00000000-0005-0000-0000-0000A7970000}"/>
    <cellStyle name="Percent 2 3 7 3 2 2" xfId="38698" xr:uid="{00000000-0005-0000-0000-0000A8970000}"/>
    <cellStyle name="Percent 2 3 7 3 3" xfId="38699" xr:uid="{00000000-0005-0000-0000-0000A9970000}"/>
    <cellStyle name="Percent 2 3 7 3 3 2" xfId="38700" xr:uid="{00000000-0005-0000-0000-0000AA970000}"/>
    <cellStyle name="Percent 2 3 7 3 4" xfId="38701" xr:uid="{00000000-0005-0000-0000-0000AB970000}"/>
    <cellStyle name="Percent 2 3 7 3 4 2" xfId="38702" xr:uid="{00000000-0005-0000-0000-0000AC970000}"/>
    <cellStyle name="Percent 2 3 7 3 5" xfId="38703" xr:uid="{00000000-0005-0000-0000-0000AD970000}"/>
    <cellStyle name="Percent 2 3 7 3 6" xfId="38704" xr:uid="{00000000-0005-0000-0000-0000AE970000}"/>
    <cellStyle name="Percent 2 3 7 4" xfId="38705" xr:uid="{00000000-0005-0000-0000-0000AF970000}"/>
    <cellStyle name="Percent 2 3 7 4 2" xfId="38706" xr:uid="{00000000-0005-0000-0000-0000B0970000}"/>
    <cellStyle name="Percent 2 3 7 4 2 2" xfId="38707" xr:uid="{00000000-0005-0000-0000-0000B1970000}"/>
    <cellStyle name="Percent 2 3 7 4 3" xfId="38708" xr:uid="{00000000-0005-0000-0000-0000B2970000}"/>
    <cellStyle name="Percent 2 3 7 4 3 2" xfId="38709" xr:uid="{00000000-0005-0000-0000-0000B3970000}"/>
    <cellStyle name="Percent 2 3 7 4 4" xfId="38710" xr:uid="{00000000-0005-0000-0000-0000B4970000}"/>
    <cellStyle name="Percent 2 3 7 4 4 2" xfId="38711" xr:uid="{00000000-0005-0000-0000-0000B5970000}"/>
    <cellStyle name="Percent 2 3 7 4 5" xfId="38712" xr:uid="{00000000-0005-0000-0000-0000B6970000}"/>
    <cellStyle name="Percent 2 3 7 4 6" xfId="38713" xr:uid="{00000000-0005-0000-0000-0000B7970000}"/>
    <cellStyle name="Percent 2 3 7 5" xfId="38714" xr:uid="{00000000-0005-0000-0000-0000B8970000}"/>
    <cellStyle name="Percent 2 3 7 5 2" xfId="38715" xr:uid="{00000000-0005-0000-0000-0000B9970000}"/>
    <cellStyle name="Percent 2 3 7 5 2 2" xfId="38716" xr:uid="{00000000-0005-0000-0000-0000BA970000}"/>
    <cellStyle name="Percent 2 3 7 5 3" xfId="38717" xr:uid="{00000000-0005-0000-0000-0000BB970000}"/>
    <cellStyle name="Percent 2 3 7 5 3 2" xfId="38718" xr:uid="{00000000-0005-0000-0000-0000BC970000}"/>
    <cellStyle name="Percent 2 3 7 5 4" xfId="38719" xr:uid="{00000000-0005-0000-0000-0000BD970000}"/>
    <cellStyle name="Percent 2 3 7 5 5" xfId="38720" xr:uid="{00000000-0005-0000-0000-0000BE970000}"/>
    <cellStyle name="Percent 2 3 7 6" xfId="38721" xr:uid="{00000000-0005-0000-0000-0000BF970000}"/>
    <cellStyle name="Percent 2 3 7 6 2" xfId="38722" xr:uid="{00000000-0005-0000-0000-0000C0970000}"/>
    <cellStyle name="Percent 2 3 7 7" xfId="38723" xr:uid="{00000000-0005-0000-0000-0000C1970000}"/>
    <cellStyle name="Percent 2 3 7 7 2" xfId="38724" xr:uid="{00000000-0005-0000-0000-0000C2970000}"/>
    <cellStyle name="Percent 2 3 7 8" xfId="38725" xr:uid="{00000000-0005-0000-0000-0000C3970000}"/>
    <cellStyle name="Percent 2 3 7 8 2" xfId="38726" xr:uid="{00000000-0005-0000-0000-0000C4970000}"/>
    <cellStyle name="Percent 2 3 7 9" xfId="38727" xr:uid="{00000000-0005-0000-0000-0000C5970000}"/>
    <cellStyle name="Percent 2 3 8" xfId="38728" xr:uid="{00000000-0005-0000-0000-0000C6970000}"/>
    <cellStyle name="Percent 2 3 8 10" xfId="38729" xr:uid="{00000000-0005-0000-0000-0000C7970000}"/>
    <cellStyle name="Percent 2 3 8 2" xfId="38730" xr:uid="{00000000-0005-0000-0000-0000C8970000}"/>
    <cellStyle name="Percent 2 3 8 2 2" xfId="38731" xr:uid="{00000000-0005-0000-0000-0000C9970000}"/>
    <cellStyle name="Percent 2 3 8 2 2 2" xfId="38732" xr:uid="{00000000-0005-0000-0000-0000CA970000}"/>
    <cellStyle name="Percent 2 3 8 2 3" xfId="38733" xr:uid="{00000000-0005-0000-0000-0000CB970000}"/>
    <cellStyle name="Percent 2 3 8 2 3 2" xfId="38734" xr:uid="{00000000-0005-0000-0000-0000CC970000}"/>
    <cellStyle name="Percent 2 3 8 2 4" xfId="38735" xr:uid="{00000000-0005-0000-0000-0000CD970000}"/>
    <cellStyle name="Percent 2 3 8 2 4 2" xfId="38736" xr:uid="{00000000-0005-0000-0000-0000CE970000}"/>
    <cellStyle name="Percent 2 3 8 2 5" xfId="38737" xr:uid="{00000000-0005-0000-0000-0000CF970000}"/>
    <cellStyle name="Percent 2 3 8 2 6" xfId="38738" xr:uid="{00000000-0005-0000-0000-0000D0970000}"/>
    <cellStyle name="Percent 2 3 8 3" xfId="38739" xr:uid="{00000000-0005-0000-0000-0000D1970000}"/>
    <cellStyle name="Percent 2 3 8 3 2" xfId="38740" xr:uid="{00000000-0005-0000-0000-0000D2970000}"/>
    <cellStyle name="Percent 2 3 8 3 2 2" xfId="38741" xr:uid="{00000000-0005-0000-0000-0000D3970000}"/>
    <cellStyle name="Percent 2 3 8 3 3" xfId="38742" xr:uid="{00000000-0005-0000-0000-0000D4970000}"/>
    <cellStyle name="Percent 2 3 8 3 3 2" xfId="38743" xr:uid="{00000000-0005-0000-0000-0000D5970000}"/>
    <cellStyle name="Percent 2 3 8 3 4" xfId="38744" xr:uid="{00000000-0005-0000-0000-0000D6970000}"/>
    <cellStyle name="Percent 2 3 8 3 4 2" xfId="38745" xr:uid="{00000000-0005-0000-0000-0000D7970000}"/>
    <cellStyle name="Percent 2 3 8 3 5" xfId="38746" xr:uid="{00000000-0005-0000-0000-0000D8970000}"/>
    <cellStyle name="Percent 2 3 8 3 6" xfId="38747" xr:uid="{00000000-0005-0000-0000-0000D9970000}"/>
    <cellStyle name="Percent 2 3 8 4" xfId="38748" xr:uid="{00000000-0005-0000-0000-0000DA970000}"/>
    <cellStyle name="Percent 2 3 8 4 2" xfId="38749" xr:uid="{00000000-0005-0000-0000-0000DB970000}"/>
    <cellStyle name="Percent 2 3 8 4 2 2" xfId="38750" xr:uid="{00000000-0005-0000-0000-0000DC970000}"/>
    <cellStyle name="Percent 2 3 8 4 3" xfId="38751" xr:uid="{00000000-0005-0000-0000-0000DD970000}"/>
    <cellStyle name="Percent 2 3 8 4 3 2" xfId="38752" xr:uid="{00000000-0005-0000-0000-0000DE970000}"/>
    <cellStyle name="Percent 2 3 8 4 4" xfId="38753" xr:uid="{00000000-0005-0000-0000-0000DF970000}"/>
    <cellStyle name="Percent 2 3 8 4 4 2" xfId="38754" xr:uid="{00000000-0005-0000-0000-0000E0970000}"/>
    <cellStyle name="Percent 2 3 8 4 5" xfId="38755" xr:uid="{00000000-0005-0000-0000-0000E1970000}"/>
    <cellStyle name="Percent 2 3 8 4 6" xfId="38756" xr:uid="{00000000-0005-0000-0000-0000E2970000}"/>
    <cellStyle name="Percent 2 3 8 5" xfId="38757" xr:uid="{00000000-0005-0000-0000-0000E3970000}"/>
    <cellStyle name="Percent 2 3 8 5 2" xfId="38758" xr:uid="{00000000-0005-0000-0000-0000E4970000}"/>
    <cellStyle name="Percent 2 3 8 5 2 2" xfId="38759" xr:uid="{00000000-0005-0000-0000-0000E5970000}"/>
    <cellStyle name="Percent 2 3 8 5 3" xfId="38760" xr:uid="{00000000-0005-0000-0000-0000E6970000}"/>
    <cellStyle name="Percent 2 3 8 5 3 2" xfId="38761" xr:uid="{00000000-0005-0000-0000-0000E7970000}"/>
    <cellStyle name="Percent 2 3 8 5 4" xfId="38762" xr:uid="{00000000-0005-0000-0000-0000E8970000}"/>
    <cellStyle name="Percent 2 3 8 5 5" xfId="38763" xr:uid="{00000000-0005-0000-0000-0000E9970000}"/>
    <cellStyle name="Percent 2 3 8 6" xfId="38764" xr:uid="{00000000-0005-0000-0000-0000EA970000}"/>
    <cellStyle name="Percent 2 3 8 6 2" xfId="38765" xr:uid="{00000000-0005-0000-0000-0000EB970000}"/>
    <cellStyle name="Percent 2 3 8 7" xfId="38766" xr:uid="{00000000-0005-0000-0000-0000EC970000}"/>
    <cellStyle name="Percent 2 3 8 7 2" xfId="38767" xr:uid="{00000000-0005-0000-0000-0000ED970000}"/>
    <cellStyle name="Percent 2 3 8 8" xfId="38768" xr:uid="{00000000-0005-0000-0000-0000EE970000}"/>
    <cellStyle name="Percent 2 3 8 8 2" xfId="38769" xr:uid="{00000000-0005-0000-0000-0000EF970000}"/>
    <cellStyle name="Percent 2 3 8 9" xfId="38770" xr:uid="{00000000-0005-0000-0000-0000F0970000}"/>
    <cellStyle name="Percent 2 3 9" xfId="38771" xr:uid="{00000000-0005-0000-0000-0000F1970000}"/>
    <cellStyle name="Percent 2 3 9 2" xfId="38772" xr:uid="{00000000-0005-0000-0000-0000F2970000}"/>
    <cellStyle name="Percent 2 3 9 2 2" xfId="38773" xr:uid="{00000000-0005-0000-0000-0000F3970000}"/>
    <cellStyle name="Percent 2 3 9 3" xfId="38774" xr:uid="{00000000-0005-0000-0000-0000F4970000}"/>
    <cellStyle name="Percent 2 3 9 3 2" xfId="38775" xr:uid="{00000000-0005-0000-0000-0000F5970000}"/>
    <cellStyle name="Percent 2 3 9 4" xfId="38776" xr:uid="{00000000-0005-0000-0000-0000F6970000}"/>
    <cellStyle name="Percent 2 3 9 4 2" xfId="38777" xr:uid="{00000000-0005-0000-0000-0000F7970000}"/>
    <cellStyle name="Percent 2 3 9 5" xfId="38778" xr:uid="{00000000-0005-0000-0000-0000F8970000}"/>
    <cellStyle name="Percent 2 3 9 6" xfId="38779" xr:uid="{00000000-0005-0000-0000-0000F9970000}"/>
    <cellStyle name="Percent 2 4" xfId="38780" xr:uid="{00000000-0005-0000-0000-0000FA970000}"/>
    <cellStyle name="Percent 2 4 10" xfId="38781" xr:uid="{00000000-0005-0000-0000-0000FB970000}"/>
    <cellStyle name="Percent 2 4 10 2" xfId="38782" xr:uid="{00000000-0005-0000-0000-0000FC970000}"/>
    <cellStyle name="Percent 2 4 10 2 2" xfId="38783" xr:uid="{00000000-0005-0000-0000-0000FD970000}"/>
    <cellStyle name="Percent 2 4 10 3" xfId="38784" xr:uid="{00000000-0005-0000-0000-0000FE970000}"/>
    <cellStyle name="Percent 2 4 10 3 2" xfId="38785" xr:uid="{00000000-0005-0000-0000-0000FF970000}"/>
    <cellStyle name="Percent 2 4 10 4" xfId="38786" xr:uid="{00000000-0005-0000-0000-000000980000}"/>
    <cellStyle name="Percent 2 4 10 4 2" xfId="38787" xr:uid="{00000000-0005-0000-0000-000001980000}"/>
    <cellStyle name="Percent 2 4 10 5" xfId="38788" xr:uid="{00000000-0005-0000-0000-000002980000}"/>
    <cellStyle name="Percent 2 4 10 6" xfId="38789" xr:uid="{00000000-0005-0000-0000-000003980000}"/>
    <cellStyle name="Percent 2 4 11" xfId="38790" xr:uid="{00000000-0005-0000-0000-000004980000}"/>
    <cellStyle name="Percent 2 4 11 2" xfId="38791" xr:uid="{00000000-0005-0000-0000-000005980000}"/>
    <cellStyle name="Percent 2 4 11 2 2" xfId="38792" xr:uid="{00000000-0005-0000-0000-000006980000}"/>
    <cellStyle name="Percent 2 4 11 2 3" xfId="38793" xr:uid="{00000000-0005-0000-0000-000007980000}"/>
    <cellStyle name="Percent 2 4 11 2 3 2" xfId="38794" xr:uid="{00000000-0005-0000-0000-000008980000}"/>
    <cellStyle name="Percent 2 4 11 3" xfId="38795" xr:uid="{00000000-0005-0000-0000-000009980000}"/>
    <cellStyle name="Percent 2 4 11 3 2" xfId="38796" xr:uid="{00000000-0005-0000-0000-00000A980000}"/>
    <cellStyle name="Percent 2 4 11 4" xfId="38797" xr:uid="{00000000-0005-0000-0000-00000B980000}"/>
    <cellStyle name="Percent 2 4 11 5" xfId="38798" xr:uid="{00000000-0005-0000-0000-00000C980000}"/>
    <cellStyle name="Percent 2 4 12" xfId="38799" xr:uid="{00000000-0005-0000-0000-00000D980000}"/>
    <cellStyle name="Percent 2 4 12 2" xfId="38800" xr:uid="{00000000-0005-0000-0000-00000E980000}"/>
    <cellStyle name="Percent 2 4 13" xfId="38801" xr:uid="{00000000-0005-0000-0000-00000F980000}"/>
    <cellStyle name="Percent 2 4 13 2" xfId="38802" xr:uid="{00000000-0005-0000-0000-000010980000}"/>
    <cellStyle name="Percent 2 4 14" xfId="38803" xr:uid="{00000000-0005-0000-0000-000011980000}"/>
    <cellStyle name="Percent 2 4 14 2" xfId="38804" xr:uid="{00000000-0005-0000-0000-000012980000}"/>
    <cellStyle name="Percent 2 4 15" xfId="38805" xr:uid="{00000000-0005-0000-0000-000013980000}"/>
    <cellStyle name="Percent 2 4 16" xfId="38806" xr:uid="{00000000-0005-0000-0000-000014980000}"/>
    <cellStyle name="Percent 2 4 17" xfId="38807" xr:uid="{00000000-0005-0000-0000-000015980000}"/>
    <cellStyle name="Percent 2 4 2" xfId="38808" xr:uid="{00000000-0005-0000-0000-000016980000}"/>
    <cellStyle name="Percent 2 4 2 10" xfId="38809" xr:uid="{00000000-0005-0000-0000-000017980000}"/>
    <cellStyle name="Percent 2 4 2 10 2" xfId="38810" xr:uid="{00000000-0005-0000-0000-000018980000}"/>
    <cellStyle name="Percent 2 4 2 11" xfId="38811" xr:uid="{00000000-0005-0000-0000-000019980000}"/>
    <cellStyle name="Percent 2 4 2 11 2" xfId="38812" xr:uid="{00000000-0005-0000-0000-00001A980000}"/>
    <cellStyle name="Percent 2 4 2 12" xfId="38813" xr:uid="{00000000-0005-0000-0000-00001B980000}"/>
    <cellStyle name="Percent 2 4 2 13" xfId="38814" xr:uid="{00000000-0005-0000-0000-00001C980000}"/>
    <cellStyle name="Percent 2 4 2 2" xfId="38815" xr:uid="{00000000-0005-0000-0000-00001D980000}"/>
    <cellStyle name="Percent 2 4 2 2 10" xfId="38816" xr:uid="{00000000-0005-0000-0000-00001E980000}"/>
    <cellStyle name="Percent 2 4 2 2 11" xfId="38817" xr:uid="{00000000-0005-0000-0000-00001F980000}"/>
    <cellStyle name="Percent 2 4 2 2 2" xfId="38818" xr:uid="{00000000-0005-0000-0000-000020980000}"/>
    <cellStyle name="Percent 2 4 2 2 2 2" xfId="38819" xr:uid="{00000000-0005-0000-0000-000021980000}"/>
    <cellStyle name="Percent 2 4 2 2 2 2 2" xfId="38820" xr:uid="{00000000-0005-0000-0000-000022980000}"/>
    <cellStyle name="Percent 2 4 2 2 2 3" xfId="38821" xr:uid="{00000000-0005-0000-0000-000023980000}"/>
    <cellStyle name="Percent 2 4 2 2 2 3 2" xfId="38822" xr:uid="{00000000-0005-0000-0000-000024980000}"/>
    <cellStyle name="Percent 2 4 2 2 2 4" xfId="38823" xr:uid="{00000000-0005-0000-0000-000025980000}"/>
    <cellStyle name="Percent 2 4 2 2 2 4 2" xfId="38824" xr:uid="{00000000-0005-0000-0000-000026980000}"/>
    <cellStyle name="Percent 2 4 2 2 2 5" xfId="38825" xr:uid="{00000000-0005-0000-0000-000027980000}"/>
    <cellStyle name="Percent 2 4 2 2 2 6" xfId="38826" xr:uid="{00000000-0005-0000-0000-000028980000}"/>
    <cellStyle name="Percent 2 4 2 2 3" xfId="38827" xr:uid="{00000000-0005-0000-0000-000029980000}"/>
    <cellStyle name="Percent 2 4 2 2 3 2" xfId="38828" xr:uid="{00000000-0005-0000-0000-00002A980000}"/>
    <cellStyle name="Percent 2 4 2 2 3 2 2" xfId="38829" xr:uid="{00000000-0005-0000-0000-00002B980000}"/>
    <cellStyle name="Percent 2 4 2 2 3 3" xfId="38830" xr:uid="{00000000-0005-0000-0000-00002C980000}"/>
    <cellStyle name="Percent 2 4 2 2 3 3 2" xfId="38831" xr:uid="{00000000-0005-0000-0000-00002D980000}"/>
    <cellStyle name="Percent 2 4 2 2 3 4" xfId="38832" xr:uid="{00000000-0005-0000-0000-00002E980000}"/>
    <cellStyle name="Percent 2 4 2 2 3 4 2" xfId="38833" xr:uid="{00000000-0005-0000-0000-00002F980000}"/>
    <cellStyle name="Percent 2 4 2 2 3 5" xfId="38834" xr:uid="{00000000-0005-0000-0000-000030980000}"/>
    <cellStyle name="Percent 2 4 2 2 3 6" xfId="38835" xr:uid="{00000000-0005-0000-0000-000031980000}"/>
    <cellStyle name="Percent 2 4 2 2 4" xfId="38836" xr:uid="{00000000-0005-0000-0000-000032980000}"/>
    <cellStyle name="Percent 2 4 2 2 4 2" xfId="38837" xr:uid="{00000000-0005-0000-0000-000033980000}"/>
    <cellStyle name="Percent 2 4 2 2 4 2 2" xfId="38838" xr:uid="{00000000-0005-0000-0000-000034980000}"/>
    <cellStyle name="Percent 2 4 2 2 4 3" xfId="38839" xr:uid="{00000000-0005-0000-0000-000035980000}"/>
    <cellStyle name="Percent 2 4 2 2 4 3 2" xfId="38840" xr:uid="{00000000-0005-0000-0000-000036980000}"/>
    <cellStyle name="Percent 2 4 2 2 4 4" xfId="38841" xr:uid="{00000000-0005-0000-0000-000037980000}"/>
    <cellStyle name="Percent 2 4 2 2 4 4 2" xfId="38842" xr:uid="{00000000-0005-0000-0000-000038980000}"/>
    <cellStyle name="Percent 2 4 2 2 4 5" xfId="38843" xr:uid="{00000000-0005-0000-0000-000039980000}"/>
    <cellStyle name="Percent 2 4 2 2 4 6" xfId="38844" xr:uid="{00000000-0005-0000-0000-00003A980000}"/>
    <cellStyle name="Percent 2 4 2 2 5" xfId="38845" xr:uid="{00000000-0005-0000-0000-00003B980000}"/>
    <cellStyle name="Percent 2 4 2 2 5 2" xfId="38846" xr:uid="{00000000-0005-0000-0000-00003C980000}"/>
    <cellStyle name="Percent 2 4 2 2 5 2 2" xfId="38847" xr:uid="{00000000-0005-0000-0000-00003D980000}"/>
    <cellStyle name="Percent 2 4 2 2 5 3" xfId="38848" xr:uid="{00000000-0005-0000-0000-00003E980000}"/>
    <cellStyle name="Percent 2 4 2 2 5 3 2" xfId="38849" xr:uid="{00000000-0005-0000-0000-00003F980000}"/>
    <cellStyle name="Percent 2 4 2 2 5 4" xfId="38850" xr:uid="{00000000-0005-0000-0000-000040980000}"/>
    <cellStyle name="Percent 2 4 2 2 5 4 2" xfId="38851" xr:uid="{00000000-0005-0000-0000-000041980000}"/>
    <cellStyle name="Percent 2 4 2 2 5 5" xfId="38852" xr:uid="{00000000-0005-0000-0000-000042980000}"/>
    <cellStyle name="Percent 2 4 2 2 5 6" xfId="38853" xr:uid="{00000000-0005-0000-0000-000043980000}"/>
    <cellStyle name="Percent 2 4 2 2 6" xfId="38854" xr:uid="{00000000-0005-0000-0000-000044980000}"/>
    <cellStyle name="Percent 2 4 2 2 6 2" xfId="38855" xr:uid="{00000000-0005-0000-0000-000045980000}"/>
    <cellStyle name="Percent 2 4 2 2 6 2 2" xfId="38856" xr:uid="{00000000-0005-0000-0000-000046980000}"/>
    <cellStyle name="Percent 2 4 2 2 6 3" xfId="38857" xr:uid="{00000000-0005-0000-0000-000047980000}"/>
    <cellStyle name="Percent 2 4 2 2 6 3 2" xfId="38858" xr:uid="{00000000-0005-0000-0000-000048980000}"/>
    <cellStyle name="Percent 2 4 2 2 6 4" xfId="38859" xr:uid="{00000000-0005-0000-0000-000049980000}"/>
    <cellStyle name="Percent 2 4 2 2 6 5" xfId="38860" xr:uid="{00000000-0005-0000-0000-00004A980000}"/>
    <cellStyle name="Percent 2 4 2 2 7" xfId="38861" xr:uid="{00000000-0005-0000-0000-00004B980000}"/>
    <cellStyle name="Percent 2 4 2 2 7 2" xfId="38862" xr:uid="{00000000-0005-0000-0000-00004C980000}"/>
    <cellStyle name="Percent 2 4 2 2 8" xfId="38863" xr:uid="{00000000-0005-0000-0000-00004D980000}"/>
    <cellStyle name="Percent 2 4 2 2 8 2" xfId="38864" xr:uid="{00000000-0005-0000-0000-00004E980000}"/>
    <cellStyle name="Percent 2 4 2 2 9" xfId="38865" xr:uid="{00000000-0005-0000-0000-00004F980000}"/>
    <cellStyle name="Percent 2 4 2 2 9 2" xfId="38866" xr:uid="{00000000-0005-0000-0000-000050980000}"/>
    <cellStyle name="Percent 2 4 2 3" xfId="38867" xr:uid="{00000000-0005-0000-0000-000051980000}"/>
    <cellStyle name="Percent 2 4 2 3 10" xfId="38868" xr:uid="{00000000-0005-0000-0000-000052980000}"/>
    <cellStyle name="Percent 2 4 2 3 2" xfId="38869" xr:uid="{00000000-0005-0000-0000-000053980000}"/>
    <cellStyle name="Percent 2 4 2 3 2 2" xfId="38870" xr:uid="{00000000-0005-0000-0000-000054980000}"/>
    <cellStyle name="Percent 2 4 2 3 2 2 2" xfId="38871" xr:uid="{00000000-0005-0000-0000-000055980000}"/>
    <cellStyle name="Percent 2 4 2 3 2 3" xfId="38872" xr:uid="{00000000-0005-0000-0000-000056980000}"/>
    <cellStyle name="Percent 2 4 2 3 2 3 2" xfId="38873" xr:uid="{00000000-0005-0000-0000-000057980000}"/>
    <cellStyle name="Percent 2 4 2 3 2 4" xfId="38874" xr:uid="{00000000-0005-0000-0000-000058980000}"/>
    <cellStyle name="Percent 2 4 2 3 2 4 2" xfId="38875" xr:uid="{00000000-0005-0000-0000-000059980000}"/>
    <cellStyle name="Percent 2 4 2 3 2 5" xfId="38876" xr:uid="{00000000-0005-0000-0000-00005A980000}"/>
    <cellStyle name="Percent 2 4 2 3 2 6" xfId="38877" xr:uid="{00000000-0005-0000-0000-00005B980000}"/>
    <cellStyle name="Percent 2 4 2 3 3" xfId="38878" xr:uid="{00000000-0005-0000-0000-00005C980000}"/>
    <cellStyle name="Percent 2 4 2 3 3 2" xfId="38879" xr:uid="{00000000-0005-0000-0000-00005D980000}"/>
    <cellStyle name="Percent 2 4 2 3 3 2 2" xfId="38880" xr:uid="{00000000-0005-0000-0000-00005E980000}"/>
    <cellStyle name="Percent 2 4 2 3 3 3" xfId="38881" xr:uid="{00000000-0005-0000-0000-00005F980000}"/>
    <cellStyle name="Percent 2 4 2 3 3 3 2" xfId="38882" xr:uid="{00000000-0005-0000-0000-000060980000}"/>
    <cellStyle name="Percent 2 4 2 3 3 4" xfId="38883" xr:uid="{00000000-0005-0000-0000-000061980000}"/>
    <cellStyle name="Percent 2 4 2 3 3 4 2" xfId="38884" xr:uid="{00000000-0005-0000-0000-000062980000}"/>
    <cellStyle name="Percent 2 4 2 3 3 5" xfId="38885" xr:uid="{00000000-0005-0000-0000-000063980000}"/>
    <cellStyle name="Percent 2 4 2 3 3 6" xfId="38886" xr:uid="{00000000-0005-0000-0000-000064980000}"/>
    <cellStyle name="Percent 2 4 2 3 4" xfId="38887" xr:uid="{00000000-0005-0000-0000-000065980000}"/>
    <cellStyle name="Percent 2 4 2 3 4 2" xfId="38888" xr:uid="{00000000-0005-0000-0000-000066980000}"/>
    <cellStyle name="Percent 2 4 2 3 4 2 2" xfId="38889" xr:uid="{00000000-0005-0000-0000-000067980000}"/>
    <cellStyle name="Percent 2 4 2 3 4 3" xfId="38890" xr:uid="{00000000-0005-0000-0000-000068980000}"/>
    <cellStyle name="Percent 2 4 2 3 4 3 2" xfId="38891" xr:uid="{00000000-0005-0000-0000-000069980000}"/>
    <cellStyle name="Percent 2 4 2 3 4 4" xfId="38892" xr:uid="{00000000-0005-0000-0000-00006A980000}"/>
    <cellStyle name="Percent 2 4 2 3 4 4 2" xfId="38893" xr:uid="{00000000-0005-0000-0000-00006B980000}"/>
    <cellStyle name="Percent 2 4 2 3 4 5" xfId="38894" xr:uid="{00000000-0005-0000-0000-00006C980000}"/>
    <cellStyle name="Percent 2 4 2 3 4 6" xfId="38895" xr:uid="{00000000-0005-0000-0000-00006D980000}"/>
    <cellStyle name="Percent 2 4 2 3 5" xfId="38896" xr:uid="{00000000-0005-0000-0000-00006E980000}"/>
    <cellStyle name="Percent 2 4 2 3 5 2" xfId="38897" xr:uid="{00000000-0005-0000-0000-00006F980000}"/>
    <cellStyle name="Percent 2 4 2 3 5 2 2" xfId="38898" xr:uid="{00000000-0005-0000-0000-000070980000}"/>
    <cellStyle name="Percent 2 4 2 3 5 3" xfId="38899" xr:uid="{00000000-0005-0000-0000-000071980000}"/>
    <cellStyle name="Percent 2 4 2 3 5 3 2" xfId="38900" xr:uid="{00000000-0005-0000-0000-000072980000}"/>
    <cellStyle name="Percent 2 4 2 3 5 4" xfId="38901" xr:uid="{00000000-0005-0000-0000-000073980000}"/>
    <cellStyle name="Percent 2 4 2 3 5 5" xfId="38902" xr:uid="{00000000-0005-0000-0000-000074980000}"/>
    <cellStyle name="Percent 2 4 2 3 6" xfId="38903" xr:uid="{00000000-0005-0000-0000-000075980000}"/>
    <cellStyle name="Percent 2 4 2 3 6 2" xfId="38904" xr:uid="{00000000-0005-0000-0000-000076980000}"/>
    <cellStyle name="Percent 2 4 2 3 7" xfId="38905" xr:uid="{00000000-0005-0000-0000-000077980000}"/>
    <cellStyle name="Percent 2 4 2 3 7 2" xfId="38906" xr:uid="{00000000-0005-0000-0000-000078980000}"/>
    <cellStyle name="Percent 2 4 2 3 8" xfId="38907" xr:uid="{00000000-0005-0000-0000-000079980000}"/>
    <cellStyle name="Percent 2 4 2 3 8 2" xfId="38908" xr:uid="{00000000-0005-0000-0000-00007A980000}"/>
    <cellStyle name="Percent 2 4 2 3 9" xfId="38909" xr:uid="{00000000-0005-0000-0000-00007B980000}"/>
    <cellStyle name="Percent 2 4 2 4" xfId="38910" xr:uid="{00000000-0005-0000-0000-00007C980000}"/>
    <cellStyle name="Percent 2 4 2 4 10" xfId="38911" xr:uid="{00000000-0005-0000-0000-00007D980000}"/>
    <cellStyle name="Percent 2 4 2 4 2" xfId="38912" xr:uid="{00000000-0005-0000-0000-00007E980000}"/>
    <cellStyle name="Percent 2 4 2 4 2 2" xfId="38913" xr:uid="{00000000-0005-0000-0000-00007F980000}"/>
    <cellStyle name="Percent 2 4 2 4 2 2 2" xfId="38914" xr:uid="{00000000-0005-0000-0000-000080980000}"/>
    <cellStyle name="Percent 2 4 2 4 2 3" xfId="38915" xr:uid="{00000000-0005-0000-0000-000081980000}"/>
    <cellStyle name="Percent 2 4 2 4 2 3 2" xfId="38916" xr:uid="{00000000-0005-0000-0000-000082980000}"/>
    <cellStyle name="Percent 2 4 2 4 2 4" xfId="38917" xr:uid="{00000000-0005-0000-0000-000083980000}"/>
    <cellStyle name="Percent 2 4 2 4 2 4 2" xfId="38918" xr:uid="{00000000-0005-0000-0000-000084980000}"/>
    <cellStyle name="Percent 2 4 2 4 2 5" xfId="38919" xr:uid="{00000000-0005-0000-0000-000085980000}"/>
    <cellStyle name="Percent 2 4 2 4 2 6" xfId="38920" xr:uid="{00000000-0005-0000-0000-000086980000}"/>
    <cellStyle name="Percent 2 4 2 4 3" xfId="38921" xr:uid="{00000000-0005-0000-0000-000087980000}"/>
    <cellStyle name="Percent 2 4 2 4 3 2" xfId="38922" xr:uid="{00000000-0005-0000-0000-000088980000}"/>
    <cellStyle name="Percent 2 4 2 4 3 2 2" xfId="38923" xr:uid="{00000000-0005-0000-0000-000089980000}"/>
    <cellStyle name="Percent 2 4 2 4 3 3" xfId="38924" xr:uid="{00000000-0005-0000-0000-00008A980000}"/>
    <cellStyle name="Percent 2 4 2 4 3 3 2" xfId="38925" xr:uid="{00000000-0005-0000-0000-00008B980000}"/>
    <cellStyle name="Percent 2 4 2 4 3 4" xfId="38926" xr:uid="{00000000-0005-0000-0000-00008C980000}"/>
    <cellStyle name="Percent 2 4 2 4 3 4 2" xfId="38927" xr:uid="{00000000-0005-0000-0000-00008D980000}"/>
    <cellStyle name="Percent 2 4 2 4 3 5" xfId="38928" xr:uid="{00000000-0005-0000-0000-00008E980000}"/>
    <cellStyle name="Percent 2 4 2 4 3 6" xfId="38929" xr:uid="{00000000-0005-0000-0000-00008F980000}"/>
    <cellStyle name="Percent 2 4 2 4 4" xfId="38930" xr:uid="{00000000-0005-0000-0000-000090980000}"/>
    <cellStyle name="Percent 2 4 2 4 4 2" xfId="38931" xr:uid="{00000000-0005-0000-0000-000091980000}"/>
    <cellStyle name="Percent 2 4 2 4 4 2 2" xfId="38932" xr:uid="{00000000-0005-0000-0000-000092980000}"/>
    <cellStyle name="Percent 2 4 2 4 4 3" xfId="38933" xr:uid="{00000000-0005-0000-0000-000093980000}"/>
    <cellStyle name="Percent 2 4 2 4 4 3 2" xfId="38934" xr:uid="{00000000-0005-0000-0000-000094980000}"/>
    <cellStyle name="Percent 2 4 2 4 4 4" xfId="38935" xr:uid="{00000000-0005-0000-0000-000095980000}"/>
    <cellStyle name="Percent 2 4 2 4 4 4 2" xfId="38936" xr:uid="{00000000-0005-0000-0000-000096980000}"/>
    <cellStyle name="Percent 2 4 2 4 4 5" xfId="38937" xr:uid="{00000000-0005-0000-0000-000097980000}"/>
    <cellStyle name="Percent 2 4 2 4 4 6" xfId="38938" xr:uid="{00000000-0005-0000-0000-000098980000}"/>
    <cellStyle name="Percent 2 4 2 4 5" xfId="38939" xr:uid="{00000000-0005-0000-0000-000099980000}"/>
    <cellStyle name="Percent 2 4 2 4 5 2" xfId="38940" xr:uid="{00000000-0005-0000-0000-00009A980000}"/>
    <cellStyle name="Percent 2 4 2 4 5 2 2" xfId="38941" xr:uid="{00000000-0005-0000-0000-00009B980000}"/>
    <cellStyle name="Percent 2 4 2 4 5 3" xfId="38942" xr:uid="{00000000-0005-0000-0000-00009C980000}"/>
    <cellStyle name="Percent 2 4 2 4 5 3 2" xfId="38943" xr:uid="{00000000-0005-0000-0000-00009D980000}"/>
    <cellStyle name="Percent 2 4 2 4 5 4" xfId="38944" xr:uid="{00000000-0005-0000-0000-00009E980000}"/>
    <cellStyle name="Percent 2 4 2 4 5 5" xfId="38945" xr:uid="{00000000-0005-0000-0000-00009F980000}"/>
    <cellStyle name="Percent 2 4 2 4 6" xfId="38946" xr:uid="{00000000-0005-0000-0000-0000A0980000}"/>
    <cellStyle name="Percent 2 4 2 4 6 2" xfId="38947" xr:uid="{00000000-0005-0000-0000-0000A1980000}"/>
    <cellStyle name="Percent 2 4 2 4 7" xfId="38948" xr:uid="{00000000-0005-0000-0000-0000A2980000}"/>
    <cellStyle name="Percent 2 4 2 4 7 2" xfId="38949" xr:uid="{00000000-0005-0000-0000-0000A3980000}"/>
    <cellStyle name="Percent 2 4 2 4 8" xfId="38950" xr:uid="{00000000-0005-0000-0000-0000A4980000}"/>
    <cellStyle name="Percent 2 4 2 4 8 2" xfId="38951" xr:uid="{00000000-0005-0000-0000-0000A5980000}"/>
    <cellStyle name="Percent 2 4 2 4 9" xfId="38952" xr:uid="{00000000-0005-0000-0000-0000A6980000}"/>
    <cellStyle name="Percent 2 4 2 5" xfId="38953" xr:uid="{00000000-0005-0000-0000-0000A7980000}"/>
    <cellStyle name="Percent 2 4 2 5 2" xfId="38954" xr:uid="{00000000-0005-0000-0000-0000A8980000}"/>
    <cellStyle name="Percent 2 4 2 5 2 2" xfId="38955" xr:uid="{00000000-0005-0000-0000-0000A9980000}"/>
    <cellStyle name="Percent 2 4 2 5 3" xfId="38956" xr:uid="{00000000-0005-0000-0000-0000AA980000}"/>
    <cellStyle name="Percent 2 4 2 5 3 2" xfId="38957" xr:uid="{00000000-0005-0000-0000-0000AB980000}"/>
    <cellStyle name="Percent 2 4 2 5 4" xfId="38958" xr:uid="{00000000-0005-0000-0000-0000AC980000}"/>
    <cellStyle name="Percent 2 4 2 5 4 2" xfId="38959" xr:uid="{00000000-0005-0000-0000-0000AD980000}"/>
    <cellStyle name="Percent 2 4 2 5 5" xfId="38960" xr:uid="{00000000-0005-0000-0000-0000AE980000}"/>
    <cellStyle name="Percent 2 4 2 5 6" xfId="38961" xr:uid="{00000000-0005-0000-0000-0000AF980000}"/>
    <cellStyle name="Percent 2 4 2 6" xfId="38962" xr:uid="{00000000-0005-0000-0000-0000B0980000}"/>
    <cellStyle name="Percent 2 4 2 6 2" xfId="38963" xr:uid="{00000000-0005-0000-0000-0000B1980000}"/>
    <cellStyle name="Percent 2 4 2 6 2 2" xfId="38964" xr:uid="{00000000-0005-0000-0000-0000B2980000}"/>
    <cellStyle name="Percent 2 4 2 6 3" xfId="38965" xr:uid="{00000000-0005-0000-0000-0000B3980000}"/>
    <cellStyle name="Percent 2 4 2 6 3 2" xfId="38966" xr:uid="{00000000-0005-0000-0000-0000B4980000}"/>
    <cellStyle name="Percent 2 4 2 6 4" xfId="38967" xr:uid="{00000000-0005-0000-0000-0000B5980000}"/>
    <cellStyle name="Percent 2 4 2 6 4 2" xfId="38968" xr:uid="{00000000-0005-0000-0000-0000B6980000}"/>
    <cellStyle name="Percent 2 4 2 6 5" xfId="38969" xr:uid="{00000000-0005-0000-0000-0000B7980000}"/>
    <cellStyle name="Percent 2 4 2 6 6" xfId="38970" xr:uid="{00000000-0005-0000-0000-0000B8980000}"/>
    <cellStyle name="Percent 2 4 2 7" xfId="38971" xr:uid="{00000000-0005-0000-0000-0000B9980000}"/>
    <cellStyle name="Percent 2 4 2 7 2" xfId="38972" xr:uid="{00000000-0005-0000-0000-0000BA980000}"/>
    <cellStyle name="Percent 2 4 2 7 2 2" xfId="38973" xr:uid="{00000000-0005-0000-0000-0000BB980000}"/>
    <cellStyle name="Percent 2 4 2 7 3" xfId="38974" xr:uid="{00000000-0005-0000-0000-0000BC980000}"/>
    <cellStyle name="Percent 2 4 2 7 3 2" xfId="38975" xr:uid="{00000000-0005-0000-0000-0000BD980000}"/>
    <cellStyle name="Percent 2 4 2 7 4" xfId="38976" xr:uid="{00000000-0005-0000-0000-0000BE980000}"/>
    <cellStyle name="Percent 2 4 2 7 4 2" xfId="38977" xr:uid="{00000000-0005-0000-0000-0000BF980000}"/>
    <cellStyle name="Percent 2 4 2 7 5" xfId="38978" xr:uid="{00000000-0005-0000-0000-0000C0980000}"/>
    <cellStyle name="Percent 2 4 2 7 6" xfId="38979" xr:uid="{00000000-0005-0000-0000-0000C1980000}"/>
    <cellStyle name="Percent 2 4 2 8" xfId="38980" xr:uid="{00000000-0005-0000-0000-0000C2980000}"/>
    <cellStyle name="Percent 2 4 2 8 2" xfId="38981" xr:uid="{00000000-0005-0000-0000-0000C3980000}"/>
    <cellStyle name="Percent 2 4 2 8 2 2" xfId="38982" xr:uid="{00000000-0005-0000-0000-0000C4980000}"/>
    <cellStyle name="Percent 2 4 2 8 3" xfId="38983" xr:uid="{00000000-0005-0000-0000-0000C5980000}"/>
    <cellStyle name="Percent 2 4 2 8 3 2" xfId="38984" xr:uid="{00000000-0005-0000-0000-0000C6980000}"/>
    <cellStyle name="Percent 2 4 2 8 4" xfId="38985" xr:uid="{00000000-0005-0000-0000-0000C7980000}"/>
    <cellStyle name="Percent 2 4 2 8 5" xfId="38986" xr:uid="{00000000-0005-0000-0000-0000C8980000}"/>
    <cellStyle name="Percent 2 4 2 9" xfId="38987" xr:uid="{00000000-0005-0000-0000-0000C9980000}"/>
    <cellStyle name="Percent 2 4 2 9 2" xfId="38988" xr:uid="{00000000-0005-0000-0000-0000CA980000}"/>
    <cellStyle name="Percent 2 4 3" xfId="38989" xr:uid="{00000000-0005-0000-0000-0000CB980000}"/>
    <cellStyle name="Percent 2 4 3 10" xfId="38990" xr:uid="{00000000-0005-0000-0000-0000CC980000}"/>
    <cellStyle name="Percent 2 4 3 10 2" xfId="38991" xr:uid="{00000000-0005-0000-0000-0000CD980000}"/>
    <cellStyle name="Percent 2 4 3 11" xfId="38992" xr:uid="{00000000-0005-0000-0000-0000CE980000}"/>
    <cellStyle name="Percent 2 4 3 11 2" xfId="38993" xr:uid="{00000000-0005-0000-0000-0000CF980000}"/>
    <cellStyle name="Percent 2 4 3 12" xfId="38994" xr:uid="{00000000-0005-0000-0000-0000D0980000}"/>
    <cellStyle name="Percent 2 4 3 13" xfId="38995" xr:uid="{00000000-0005-0000-0000-0000D1980000}"/>
    <cellStyle name="Percent 2 4 3 2" xfId="38996" xr:uid="{00000000-0005-0000-0000-0000D2980000}"/>
    <cellStyle name="Percent 2 4 3 2 10" xfId="38997" xr:uid="{00000000-0005-0000-0000-0000D3980000}"/>
    <cellStyle name="Percent 2 4 3 2 11" xfId="38998" xr:uid="{00000000-0005-0000-0000-0000D4980000}"/>
    <cellStyle name="Percent 2 4 3 2 2" xfId="38999" xr:uid="{00000000-0005-0000-0000-0000D5980000}"/>
    <cellStyle name="Percent 2 4 3 2 2 2" xfId="39000" xr:uid="{00000000-0005-0000-0000-0000D6980000}"/>
    <cellStyle name="Percent 2 4 3 2 2 2 2" xfId="39001" xr:uid="{00000000-0005-0000-0000-0000D7980000}"/>
    <cellStyle name="Percent 2 4 3 2 2 3" xfId="39002" xr:uid="{00000000-0005-0000-0000-0000D8980000}"/>
    <cellStyle name="Percent 2 4 3 2 2 3 2" xfId="39003" xr:uid="{00000000-0005-0000-0000-0000D9980000}"/>
    <cellStyle name="Percent 2 4 3 2 2 4" xfId="39004" xr:uid="{00000000-0005-0000-0000-0000DA980000}"/>
    <cellStyle name="Percent 2 4 3 2 2 4 2" xfId="39005" xr:uid="{00000000-0005-0000-0000-0000DB980000}"/>
    <cellStyle name="Percent 2 4 3 2 2 5" xfId="39006" xr:uid="{00000000-0005-0000-0000-0000DC980000}"/>
    <cellStyle name="Percent 2 4 3 2 2 6" xfId="39007" xr:uid="{00000000-0005-0000-0000-0000DD980000}"/>
    <cellStyle name="Percent 2 4 3 2 3" xfId="39008" xr:uid="{00000000-0005-0000-0000-0000DE980000}"/>
    <cellStyle name="Percent 2 4 3 2 3 2" xfId="39009" xr:uid="{00000000-0005-0000-0000-0000DF980000}"/>
    <cellStyle name="Percent 2 4 3 2 3 2 2" xfId="39010" xr:uid="{00000000-0005-0000-0000-0000E0980000}"/>
    <cellStyle name="Percent 2 4 3 2 3 3" xfId="39011" xr:uid="{00000000-0005-0000-0000-0000E1980000}"/>
    <cellStyle name="Percent 2 4 3 2 3 3 2" xfId="39012" xr:uid="{00000000-0005-0000-0000-0000E2980000}"/>
    <cellStyle name="Percent 2 4 3 2 3 4" xfId="39013" xr:uid="{00000000-0005-0000-0000-0000E3980000}"/>
    <cellStyle name="Percent 2 4 3 2 3 4 2" xfId="39014" xr:uid="{00000000-0005-0000-0000-0000E4980000}"/>
    <cellStyle name="Percent 2 4 3 2 3 5" xfId="39015" xr:uid="{00000000-0005-0000-0000-0000E5980000}"/>
    <cellStyle name="Percent 2 4 3 2 3 6" xfId="39016" xr:uid="{00000000-0005-0000-0000-0000E6980000}"/>
    <cellStyle name="Percent 2 4 3 2 4" xfId="39017" xr:uid="{00000000-0005-0000-0000-0000E7980000}"/>
    <cellStyle name="Percent 2 4 3 2 4 2" xfId="39018" xr:uid="{00000000-0005-0000-0000-0000E8980000}"/>
    <cellStyle name="Percent 2 4 3 2 4 2 2" xfId="39019" xr:uid="{00000000-0005-0000-0000-0000E9980000}"/>
    <cellStyle name="Percent 2 4 3 2 4 3" xfId="39020" xr:uid="{00000000-0005-0000-0000-0000EA980000}"/>
    <cellStyle name="Percent 2 4 3 2 4 3 2" xfId="39021" xr:uid="{00000000-0005-0000-0000-0000EB980000}"/>
    <cellStyle name="Percent 2 4 3 2 4 4" xfId="39022" xr:uid="{00000000-0005-0000-0000-0000EC980000}"/>
    <cellStyle name="Percent 2 4 3 2 4 4 2" xfId="39023" xr:uid="{00000000-0005-0000-0000-0000ED980000}"/>
    <cellStyle name="Percent 2 4 3 2 4 5" xfId="39024" xr:uid="{00000000-0005-0000-0000-0000EE980000}"/>
    <cellStyle name="Percent 2 4 3 2 4 6" xfId="39025" xr:uid="{00000000-0005-0000-0000-0000EF980000}"/>
    <cellStyle name="Percent 2 4 3 2 5" xfId="39026" xr:uid="{00000000-0005-0000-0000-0000F0980000}"/>
    <cellStyle name="Percent 2 4 3 2 5 2" xfId="39027" xr:uid="{00000000-0005-0000-0000-0000F1980000}"/>
    <cellStyle name="Percent 2 4 3 2 5 2 2" xfId="39028" xr:uid="{00000000-0005-0000-0000-0000F2980000}"/>
    <cellStyle name="Percent 2 4 3 2 5 3" xfId="39029" xr:uid="{00000000-0005-0000-0000-0000F3980000}"/>
    <cellStyle name="Percent 2 4 3 2 5 3 2" xfId="39030" xr:uid="{00000000-0005-0000-0000-0000F4980000}"/>
    <cellStyle name="Percent 2 4 3 2 5 4" xfId="39031" xr:uid="{00000000-0005-0000-0000-0000F5980000}"/>
    <cellStyle name="Percent 2 4 3 2 5 4 2" xfId="39032" xr:uid="{00000000-0005-0000-0000-0000F6980000}"/>
    <cellStyle name="Percent 2 4 3 2 5 5" xfId="39033" xr:uid="{00000000-0005-0000-0000-0000F7980000}"/>
    <cellStyle name="Percent 2 4 3 2 5 6" xfId="39034" xr:uid="{00000000-0005-0000-0000-0000F8980000}"/>
    <cellStyle name="Percent 2 4 3 2 6" xfId="39035" xr:uid="{00000000-0005-0000-0000-0000F9980000}"/>
    <cellStyle name="Percent 2 4 3 2 6 2" xfId="39036" xr:uid="{00000000-0005-0000-0000-0000FA980000}"/>
    <cellStyle name="Percent 2 4 3 2 6 2 2" xfId="39037" xr:uid="{00000000-0005-0000-0000-0000FB980000}"/>
    <cellStyle name="Percent 2 4 3 2 6 3" xfId="39038" xr:uid="{00000000-0005-0000-0000-0000FC980000}"/>
    <cellStyle name="Percent 2 4 3 2 6 3 2" xfId="39039" xr:uid="{00000000-0005-0000-0000-0000FD980000}"/>
    <cellStyle name="Percent 2 4 3 2 6 4" xfId="39040" xr:uid="{00000000-0005-0000-0000-0000FE980000}"/>
    <cellStyle name="Percent 2 4 3 2 6 5" xfId="39041" xr:uid="{00000000-0005-0000-0000-0000FF980000}"/>
    <cellStyle name="Percent 2 4 3 2 7" xfId="39042" xr:uid="{00000000-0005-0000-0000-000000990000}"/>
    <cellStyle name="Percent 2 4 3 2 7 2" xfId="39043" xr:uid="{00000000-0005-0000-0000-000001990000}"/>
    <cellStyle name="Percent 2 4 3 2 8" xfId="39044" xr:uid="{00000000-0005-0000-0000-000002990000}"/>
    <cellStyle name="Percent 2 4 3 2 8 2" xfId="39045" xr:uid="{00000000-0005-0000-0000-000003990000}"/>
    <cellStyle name="Percent 2 4 3 2 9" xfId="39046" xr:uid="{00000000-0005-0000-0000-000004990000}"/>
    <cellStyle name="Percent 2 4 3 2 9 2" xfId="39047" xr:uid="{00000000-0005-0000-0000-000005990000}"/>
    <cellStyle name="Percent 2 4 3 3" xfId="39048" xr:uid="{00000000-0005-0000-0000-000006990000}"/>
    <cellStyle name="Percent 2 4 3 3 10" xfId="39049" xr:uid="{00000000-0005-0000-0000-000007990000}"/>
    <cellStyle name="Percent 2 4 3 3 2" xfId="39050" xr:uid="{00000000-0005-0000-0000-000008990000}"/>
    <cellStyle name="Percent 2 4 3 3 2 2" xfId="39051" xr:uid="{00000000-0005-0000-0000-000009990000}"/>
    <cellStyle name="Percent 2 4 3 3 2 2 2" xfId="39052" xr:uid="{00000000-0005-0000-0000-00000A990000}"/>
    <cellStyle name="Percent 2 4 3 3 2 3" xfId="39053" xr:uid="{00000000-0005-0000-0000-00000B990000}"/>
    <cellStyle name="Percent 2 4 3 3 2 3 2" xfId="39054" xr:uid="{00000000-0005-0000-0000-00000C990000}"/>
    <cellStyle name="Percent 2 4 3 3 2 4" xfId="39055" xr:uid="{00000000-0005-0000-0000-00000D990000}"/>
    <cellStyle name="Percent 2 4 3 3 2 4 2" xfId="39056" xr:uid="{00000000-0005-0000-0000-00000E990000}"/>
    <cellStyle name="Percent 2 4 3 3 2 5" xfId="39057" xr:uid="{00000000-0005-0000-0000-00000F990000}"/>
    <cellStyle name="Percent 2 4 3 3 2 6" xfId="39058" xr:uid="{00000000-0005-0000-0000-000010990000}"/>
    <cellStyle name="Percent 2 4 3 3 3" xfId="39059" xr:uid="{00000000-0005-0000-0000-000011990000}"/>
    <cellStyle name="Percent 2 4 3 3 3 2" xfId="39060" xr:uid="{00000000-0005-0000-0000-000012990000}"/>
    <cellStyle name="Percent 2 4 3 3 3 2 2" xfId="39061" xr:uid="{00000000-0005-0000-0000-000013990000}"/>
    <cellStyle name="Percent 2 4 3 3 3 3" xfId="39062" xr:uid="{00000000-0005-0000-0000-000014990000}"/>
    <cellStyle name="Percent 2 4 3 3 3 3 2" xfId="39063" xr:uid="{00000000-0005-0000-0000-000015990000}"/>
    <cellStyle name="Percent 2 4 3 3 3 4" xfId="39064" xr:uid="{00000000-0005-0000-0000-000016990000}"/>
    <cellStyle name="Percent 2 4 3 3 3 4 2" xfId="39065" xr:uid="{00000000-0005-0000-0000-000017990000}"/>
    <cellStyle name="Percent 2 4 3 3 3 5" xfId="39066" xr:uid="{00000000-0005-0000-0000-000018990000}"/>
    <cellStyle name="Percent 2 4 3 3 3 6" xfId="39067" xr:uid="{00000000-0005-0000-0000-000019990000}"/>
    <cellStyle name="Percent 2 4 3 3 4" xfId="39068" xr:uid="{00000000-0005-0000-0000-00001A990000}"/>
    <cellStyle name="Percent 2 4 3 3 4 2" xfId="39069" xr:uid="{00000000-0005-0000-0000-00001B990000}"/>
    <cellStyle name="Percent 2 4 3 3 4 2 2" xfId="39070" xr:uid="{00000000-0005-0000-0000-00001C990000}"/>
    <cellStyle name="Percent 2 4 3 3 4 3" xfId="39071" xr:uid="{00000000-0005-0000-0000-00001D990000}"/>
    <cellStyle name="Percent 2 4 3 3 4 3 2" xfId="39072" xr:uid="{00000000-0005-0000-0000-00001E990000}"/>
    <cellStyle name="Percent 2 4 3 3 4 4" xfId="39073" xr:uid="{00000000-0005-0000-0000-00001F990000}"/>
    <cellStyle name="Percent 2 4 3 3 4 4 2" xfId="39074" xr:uid="{00000000-0005-0000-0000-000020990000}"/>
    <cellStyle name="Percent 2 4 3 3 4 5" xfId="39075" xr:uid="{00000000-0005-0000-0000-000021990000}"/>
    <cellStyle name="Percent 2 4 3 3 4 6" xfId="39076" xr:uid="{00000000-0005-0000-0000-000022990000}"/>
    <cellStyle name="Percent 2 4 3 3 5" xfId="39077" xr:uid="{00000000-0005-0000-0000-000023990000}"/>
    <cellStyle name="Percent 2 4 3 3 5 2" xfId="39078" xr:uid="{00000000-0005-0000-0000-000024990000}"/>
    <cellStyle name="Percent 2 4 3 3 5 2 2" xfId="39079" xr:uid="{00000000-0005-0000-0000-000025990000}"/>
    <cellStyle name="Percent 2 4 3 3 5 3" xfId="39080" xr:uid="{00000000-0005-0000-0000-000026990000}"/>
    <cellStyle name="Percent 2 4 3 3 5 3 2" xfId="39081" xr:uid="{00000000-0005-0000-0000-000027990000}"/>
    <cellStyle name="Percent 2 4 3 3 5 4" xfId="39082" xr:uid="{00000000-0005-0000-0000-000028990000}"/>
    <cellStyle name="Percent 2 4 3 3 5 5" xfId="39083" xr:uid="{00000000-0005-0000-0000-000029990000}"/>
    <cellStyle name="Percent 2 4 3 3 6" xfId="39084" xr:uid="{00000000-0005-0000-0000-00002A990000}"/>
    <cellStyle name="Percent 2 4 3 3 6 2" xfId="39085" xr:uid="{00000000-0005-0000-0000-00002B990000}"/>
    <cellStyle name="Percent 2 4 3 3 7" xfId="39086" xr:uid="{00000000-0005-0000-0000-00002C990000}"/>
    <cellStyle name="Percent 2 4 3 3 7 2" xfId="39087" xr:uid="{00000000-0005-0000-0000-00002D990000}"/>
    <cellStyle name="Percent 2 4 3 3 8" xfId="39088" xr:uid="{00000000-0005-0000-0000-00002E990000}"/>
    <cellStyle name="Percent 2 4 3 3 8 2" xfId="39089" xr:uid="{00000000-0005-0000-0000-00002F990000}"/>
    <cellStyle name="Percent 2 4 3 3 9" xfId="39090" xr:uid="{00000000-0005-0000-0000-000030990000}"/>
    <cellStyle name="Percent 2 4 3 4" xfId="39091" xr:uid="{00000000-0005-0000-0000-000031990000}"/>
    <cellStyle name="Percent 2 4 3 4 10" xfId="39092" xr:uid="{00000000-0005-0000-0000-000032990000}"/>
    <cellStyle name="Percent 2 4 3 4 2" xfId="39093" xr:uid="{00000000-0005-0000-0000-000033990000}"/>
    <cellStyle name="Percent 2 4 3 4 2 2" xfId="39094" xr:uid="{00000000-0005-0000-0000-000034990000}"/>
    <cellStyle name="Percent 2 4 3 4 2 2 2" xfId="39095" xr:uid="{00000000-0005-0000-0000-000035990000}"/>
    <cellStyle name="Percent 2 4 3 4 2 3" xfId="39096" xr:uid="{00000000-0005-0000-0000-000036990000}"/>
    <cellStyle name="Percent 2 4 3 4 2 3 2" xfId="39097" xr:uid="{00000000-0005-0000-0000-000037990000}"/>
    <cellStyle name="Percent 2 4 3 4 2 4" xfId="39098" xr:uid="{00000000-0005-0000-0000-000038990000}"/>
    <cellStyle name="Percent 2 4 3 4 2 4 2" xfId="39099" xr:uid="{00000000-0005-0000-0000-000039990000}"/>
    <cellStyle name="Percent 2 4 3 4 2 5" xfId="39100" xr:uid="{00000000-0005-0000-0000-00003A990000}"/>
    <cellStyle name="Percent 2 4 3 4 2 6" xfId="39101" xr:uid="{00000000-0005-0000-0000-00003B990000}"/>
    <cellStyle name="Percent 2 4 3 4 3" xfId="39102" xr:uid="{00000000-0005-0000-0000-00003C990000}"/>
    <cellStyle name="Percent 2 4 3 4 3 2" xfId="39103" xr:uid="{00000000-0005-0000-0000-00003D990000}"/>
    <cellStyle name="Percent 2 4 3 4 3 2 2" xfId="39104" xr:uid="{00000000-0005-0000-0000-00003E990000}"/>
    <cellStyle name="Percent 2 4 3 4 3 3" xfId="39105" xr:uid="{00000000-0005-0000-0000-00003F990000}"/>
    <cellStyle name="Percent 2 4 3 4 3 3 2" xfId="39106" xr:uid="{00000000-0005-0000-0000-000040990000}"/>
    <cellStyle name="Percent 2 4 3 4 3 4" xfId="39107" xr:uid="{00000000-0005-0000-0000-000041990000}"/>
    <cellStyle name="Percent 2 4 3 4 3 4 2" xfId="39108" xr:uid="{00000000-0005-0000-0000-000042990000}"/>
    <cellStyle name="Percent 2 4 3 4 3 5" xfId="39109" xr:uid="{00000000-0005-0000-0000-000043990000}"/>
    <cellStyle name="Percent 2 4 3 4 3 6" xfId="39110" xr:uid="{00000000-0005-0000-0000-000044990000}"/>
    <cellStyle name="Percent 2 4 3 4 4" xfId="39111" xr:uid="{00000000-0005-0000-0000-000045990000}"/>
    <cellStyle name="Percent 2 4 3 4 4 2" xfId="39112" xr:uid="{00000000-0005-0000-0000-000046990000}"/>
    <cellStyle name="Percent 2 4 3 4 4 2 2" xfId="39113" xr:uid="{00000000-0005-0000-0000-000047990000}"/>
    <cellStyle name="Percent 2 4 3 4 4 3" xfId="39114" xr:uid="{00000000-0005-0000-0000-000048990000}"/>
    <cellStyle name="Percent 2 4 3 4 4 3 2" xfId="39115" xr:uid="{00000000-0005-0000-0000-000049990000}"/>
    <cellStyle name="Percent 2 4 3 4 4 4" xfId="39116" xr:uid="{00000000-0005-0000-0000-00004A990000}"/>
    <cellStyle name="Percent 2 4 3 4 4 4 2" xfId="39117" xr:uid="{00000000-0005-0000-0000-00004B990000}"/>
    <cellStyle name="Percent 2 4 3 4 4 5" xfId="39118" xr:uid="{00000000-0005-0000-0000-00004C990000}"/>
    <cellStyle name="Percent 2 4 3 4 4 6" xfId="39119" xr:uid="{00000000-0005-0000-0000-00004D990000}"/>
    <cellStyle name="Percent 2 4 3 4 5" xfId="39120" xr:uid="{00000000-0005-0000-0000-00004E990000}"/>
    <cellStyle name="Percent 2 4 3 4 5 2" xfId="39121" xr:uid="{00000000-0005-0000-0000-00004F990000}"/>
    <cellStyle name="Percent 2 4 3 4 5 2 2" xfId="39122" xr:uid="{00000000-0005-0000-0000-000050990000}"/>
    <cellStyle name="Percent 2 4 3 4 5 3" xfId="39123" xr:uid="{00000000-0005-0000-0000-000051990000}"/>
    <cellStyle name="Percent 2 4 3 4 5 3 2" xfId="39124" xr:uid="{00000000-0005-0000-0000-000052990000}"/>
    <cellStyle name="Percent 2 4 3 4 5 4" xfId="39125" xr:uid="{00000000-0005-0000-0000-000053990000}"/>
    <cellStyle name="Percent 2 4 3 4 5 5" xfId="39126" xr:uid="{00000000-0005-0000-0000-000054990000}"/>
    <cellStyle name="Percent 2 4 3 4 6" xfId="39127" xr:uid="{00000000-0005-0000-0000-000055990000}"/>
    <cellStyle name="Percent 2 4 3 4 6 2" xfId="39128" xr:uid="{00000000-0005-0000-0000-000056990000}"/>
    <cellStyle name="Percent 2 4 3 4 7" xfId="39129" xr:uid="{00000000-0005-0000-0000-000057990000}"/>
    <cellStyle name="Percent 2 4 3 4 7 2" xfId="39130" xr:uid="{00000000-0005-0000-0000-000058990000}"/>
    <cellStyle name="Percent 2 4 3 4 8" xfId="39131" xr:uid="{00000000-0005-0000-0000-000059990000}"/>
    <cellStyle name="Percent 2 4 3 4 8 2" xfId="39132" xr:uid="{00000000-0005-0000-0000-00005A990000}"/>
    <cellStyle name="Percent 2 4 3 4 9" xfId="39133" xr:uid="{00000000-0005-0000-0000-00005B990000}"/>
    <cellStyle name="Percent 2 4 3 5" xfId="39134" xr:uid="{00000000-0005-0000-0000-00005C990000}"/>
    <cellStyle name="Percent 2 4 3 5 2" xfId="39135" xr:uid="{00000000-0005-0000-0000-00005D990000}"/>
    <cellStyle name="Percent 2 4 3 5 2 2" xfId="39136" xr:uid="{00000000-0005-0000-0000-00005E990000}"/>
    <cellStyle name="Percent 2 4 3 5 3" xfId="39137" xr:uid="{00000000-0005-0000-0000-00005F990000}"/>
    <cellStyle name="Percent 2 4 3 5 3 2" xfId="39138" xr:uid="{00000000-0005-0000-0000-000060990000}"/>
    <cellStyle name="Percent 2 4 3 5 4" xfId="39139" xr:uid="{00000000-0005-0000-0000-000061990000}"/>
    <cellStyle name="Percent 2 4 3 5 4 2" xfId="39140" xr:uid="{00000000-0005-0000-0000-000062990000}"/>
    <cellStyle name="Percent 2 4 3 5 5" xfId="39141" xr:uid="{00000000-0005-0000-0000-000063990000}"/>
    <cellStyle name="Percent 2 4 3 5 6" xfId="39142" xr:uid="{00000000-0005-0000-0000-000064990000}"/>
    <cellStyle name="Percent 2 4 3 6" xfId="39143" xr:uid="{00000000-0005-0000-0000-000065990000}"/>
    <cellStyle name="Percent 2 4 3 6 2" xfId="39144" xr:uid="{00000000-0005-0000-0000-000066990000}"/>
    <cellStyle name="Percent 2 4 3 6 2 2" xfId="39145" xr:uid="{00000000-0005-0000-0000-000067990000}"/>
    <cellStyle name="Percent 2 4 3 6 3" xfId="39146" xr:uid="{00000000-0005-0000-0000-000068990000}"/>
    <cellStyle name="Percent 2 4 3 6 3 2" xfId="39147" xr:uid="{00000000-0005-0000-0000-000069990000}"/>
    <cellStyle name="Percent 2 4 3 6 4" xfId="39148" xr:uid="{00000000-0005-0000-0000-00006A990000}"/>
    <cellStyle name="Percent 2 4 3 6 4 2" xfId="39149" xr:uid="{00000000-0005-0000-0000-00006B990000}"/>
    <cellStyle name="Percent 2 4 3 6 5" xfId="39150" xr:uid="{00000000-0005-0000-0000-00006C990000}"/>
    <cellStyle name="Percent 2 4 3 6 6" xfId="39151" xr:uid="{00000000-0005-0000-0000-00006D990000}"/>
    <cellStyle name="Percent 2 4 3 7" xfId="39152" xr:uid="{00000000-0005-0000-0000-00006E990000}"/>
    <cellStyle name="Percent 2 4 3 7 2" xfId="39153" xr:uid="{00000000-0005-0000-0000-00006F990000}"/>
    <cellStyle name="Percent 2 4 3 7 2 2" xfId="39154" xr:uid="{00000000-0005-0000-0000-000070990000}"/>
    <cellStyle name="Percent 2 4 3 7 3" xfId="39155" xr:uid="{00000000-0005-0000-0000-000071990000}"/>
    <cellStyle name="Percent 2 4 3 7 3 2" xfId="39156" xr:uid="{00000000-0005-0000-0000-000072990000}"/>
    <cellStyle name="Percent 2 4 3 7 4" xfId="39157" xr:uid="{00000000-0005-0000-0000-000073990000}"/>
    <cellStyle name="Percent 2 4 3 7 4 2" xfId="39158" xr:uid="{00000000-0005-0000-0000-000074990000}"/>
    <cellStyle name="Percent 2 4 3 7 5" xfId="39159" xr:uid="{00000000-0005-0000-0000-000075990000}"/>
    <cellStyle name="Percent 2 4 3 7 6" xfId="39160" xr:uid="{00000000-0005-0000-0000-000076990000}"/>
    <cellStyle name="Percent 2 4 3 8" xfId="39161" xr:uid="{00000000-0005-0000-0000-000077990000}"/>
    <cellStyle name="Percent 2 4 3 8 2" xfId="39162" xr:uid="{00000000-0005-0000-0000-000078990000}"/>
    <cellStyle name="Percent 2 4 3 8 2 2" xfId="39163" xr:uid="{00000000-0005-0000-0000-000079990000}"/>
    <cellStyle name="Percent 2 4 3 8 3" xfId="39164" xr:uid="{00000000-0005-0000-0000-00007A990000}"/>
    <cellStyle name="Percent 2 4 3 8 3 2" xfId="39165" xr:uid="{00000000-0005-0000-0000-00007B990000}"/>
    <cellStyle name="Percent 2 4 3 8 4" xfId="39166" xr:uid="{00000000-0005-0000-0000-00007C990000}"/>
    <cellStyle name="Percent 2 4 3 8 5" xfId="39167" xr:uid="{00000000-0005-0000-0000-00007D990000}"/>
    <cellStyle name="Percent 2 4 3 9" xfId="39168" xr:uid="{00000000-0005-0000-0000-00007E990000}"/>
    <cellStyle name="Percent 2 4 3 9 2" xfId="39169" xr:uid="{00000000-0005-0000-0000-00007F990000}"/>
    <cellStyle name="Percent 2 4 4" xfId="39170" xr:uid="{00000000-0005-0000-0000-000080990000}"/>
    <cellStyle name="Percent 2 4 4 10" xfId="39171" xr:uid="{00000000-0005-0000-0000-000081990000}"/>
    <cellStyle name="Percent 2 4 4 10 2" xfId="39172" xr:uid="{00000000-0005-0000-0000-000082990000}"/>
    <cellStyle name="Percent 2 4 4 11" xfId="39173" xr:uid="{00000000-0005-0000-0000-000083990000}"/>
    <cellStyle name="Percent 2 4 4 12" xfId="39174" xr:uid="{00000000-0005-0000-0000-000084990000}"/>
    <cellStyle name="Percent 2 4 4 2" xfId="39175" xr:uid="{00000000-0005-0000-0000-000085990000}"/>
    <cellStyle name="Percent 2 4 4 2 10" xfId="39176" xr:uid="{00000000-0005-0000-0000-000086990000}"/>
    <cellStyle name="Percent 2 4 4 2 2" xfId="39177" xr:uid="{00000000-0005-0000-0000-000087990000}"/>
    <cellStyle name="Percent 2 4 4 2 2 2" xfId="39178" xr:uid="{00000000-0005-0000-0000-000088990000}"/>
    <cellStyle name="Percent 2 4 4 2 2 2 2" xfId="39179" xr:uid="{00000000-0005-0000-0000-000089990000}"/>
    <cellStyle name="Percent 2 4 4 2 2 3" xfId="39180" xr:uid="{00000000-0005-0000-0000-00008A990000}"/>
    <cellStyle name="Percent 2 4 4 2 2 3 2" xfId="39181" xr:uid="{00000000-0005-0000-0000-00008B990000}"/>
    <cellStyle name="Percent 2 4 4 2 2 4" xfId="39182" xr:uid="{00000000-0005-0000-0000-00008C990000}"/>
    <cellStyle name="Percent 2 4 4 2 2 4 2" xfId="39183" xr:uid="{00000000-0005-0000-0000-00008D990000}"/>
    <cellStyle name="Percent 2 4 4 2 2 5" xfId="39184" xr:uid="{00000000-0005-0000-0000-00008E990000}"/>
    <cellStyle name="Percent 2 4 4 2 2 6" xfId="39185" xr:uid="{00000000-0005-0000-0000-00008F990000}"/>
    <cellStyle name="Percent 2 4 4 2 3" xfId="39186" xr:uid="{00000000-0005-0000-0000-000090990000}"/>
    <cellStyle name="Percent 2 4 4 2 3 2" xfId="39187" xr:uid="{00000000-0005-0000-0000-000091990000}"/>
    <cellStyle name="Percent 2 4 4 2 3 2 2" xfId="39188" xr:uid="{00000000-0005-0000-0000-000092990000}"/>
    <cellStyle name="Percent 2 4 4 2 3 3" xfId="39189" xr:uid="{00000000-0005-0000-0000-000093990000}"/>
    <cellStyle name="Percent 2 4 4 2 3 3 2" xfId="39190" xr:uid="{00000000-0005-0000-0000-000094990000}"/>
    <cellStyle name="Percent 2 4 4 2 3 4" xfId="39191" xr:uid="{00000000-0005-0000-0000-000095990000}"/>
    <cellStyle name="Percent 2 4 4 2 3 4 2" xfId="39192" xr:uid="{00000000-0005-0000-0000-000096990000}"/>
    <cellStyle name="Percent 2 4 4 2 3 5" xfId="39193" xr:uid="{00000000-0005-0000-0000-000097990000}"/>
    <cellStyle name="Percent 2 4 4 2 3 6" xfId="39194" xr:uid="{00000000-0005-0000-0000-000098990000}"/>
    <cellStyle name="Percent 2 4 4 2 4" xfId="39195" xr:uid="{00000000-0005-0000-0000-000099990000}"/>
    <cellStyle name="Percent 2 4 4 2 4 2" xfId="39196" xr:uid="{00000000-0005-0000-0000-00009A990000}"/>
    <cellStyle name="Percent 2 4 4 2 4 2 2" xfId="39197" xr:uid="{00000000-0005-0000-0000-00009B990000}"/>
    <cellStyle name="Percent 2 4 4 2 4 3" xfId="39198" xr:uid="{00000000-0005-0000-0000-00009C990000}"/>
    <cellStyle name="Percent 2 4 4 2 4 3 2" xfId="39199" xr:uid="{00000000-0005-0000-0000-00009D990000}"/>
    <cellStyle name="Percent 2 4 4 2 4 4" xfId="39200" xr:uid="{00000000-0005-0000-0000-00009E990000}"/>
    <cellStyle name="Percent 2 4 4 2 4 4 2" xfId="39201" xr:uid="{00000000-0005-0000-0000-00009F990000}"/>
    <cellStyle name="Percent 2 4 4 2 4 5" xfId="39202" xr:uid="{00000000-0005-0000-0000-0000A0990000}"/>
    <cellStyle name="Percent 2 4 4 2 4 6" xfId="39203" xr:uid="{00000000-0005-0000-0000-0000A1990000}"/>
    <cellStyle name="Percent 2 4 4 2 5" xfId="39204" xr:uid="{00000000-0005-0000-0000-0000A2990000}"/>
    <cellStyle name="Percent 2 4 4 2 5 2" xfId="39205" xr:uid="{00000000-0005-0000-0000-0000A3990000}"/>
    <cellStyle name="Percent 2 4 4 2 5 2 2" xfId="39206" xr:uid="{00000000-0005-0000-0000-0000A4990000}"/>
    <cellStyle name="Percent 2 4 4 2 5 3" xfId="39207" xr:uid="{00000000-0005-0000-0000-0000A5990000}"/>
    <cellStyle name="Percent 2 4 4 2 5 3 2" xfId="39208" xr:uid="{00000000-0005-0000-0000-0000A6990000}"/>
    <cellStyle name="Percent 2 4 4 2 5 4" xfId="39209" xr:uid="{00000000-0005-0000-0000-0000A7990000}"/>
    <cellStyle name="Percent 2 4 4 2 5 5" xfId="39210" xr:uid="{00000000-0005-0000-0000-0000A8990000}"/>
    <cellStyle name="Percent 2 4 4 2 6" xfId="39211" xr:uid="{00000000-0005-0000-0000-0000A9990000}"/>
    <cellStyle name="Percent 2 4 4 2 6 2" xfId="39212" xr:uid="{00000000-0005-0000-0000-0000AA990000}"/>
    <cellStyle name="Percent 2 4 4 2 7" xfId="39213" xr:uid="{00000000-0005-0000-0000-0000AB990000}"/>
    <cellStyle name="Percent 2 4 4 2 7 2" xfId="39214" xr:uid="{00000000-0005-0000-0000-0000AC990000}"/>
    <cellStyle name="Percent 2 4 4 2 8" xfId="39215" xr:uid="{00000000-0005-0000-0000-0000AD990000}"/>
    <cellStyle name="Percent 2 4 4 2 8 2" xfId="39216" xr:uid="{00000000-0005-0000-0000-0000AE990000}"/>
    <cellStyle name="Percent 2 4 4 2 9" xfId="39217" xr:uid="{00000000-0005-0000-0000-0000AF990000}"/>
    <cellStyle name="Percent 2 4 4 3" xfId="39218" xr:uid="{00000000-0005-0000-0000-0000B0990000}"/>
    <cellStyle name="Percent 2 4 4 3 10" xfId="39219" xr:uid="{00000000-0005-0000-0000-0000B1990000}"/>
    <cellStyle name="Percent 2 4 4 3 2" xfId="39220" xr:uid="{00000000-0005-0000-0000-0000B2990000}"/>
    <cellStyle name="Percent 2 4 4 3 2 2" xfId="39221" xr:uid="{00000000-0005-0000-0000-0000B3990000}"/>
    <cellStyle name="Percent 2 4 4 3 2 2 2" xfId="39222" xr:uid="{00000000-0005-0000-0000-0000B4990000}"/>
    <cellStyle name="Percent 2 4 4 3 2 3" xfId="39223" xr:uid="{00000000-0005-0000-0000-0000B5990000}"/>
    <cellStyle name="Percent 2 4 4 3 2 3 2" xfId="39224" xr:uid="{00000000-0005-0000-0000-0000B6990000}"/>
    <cellStyle name="Percent 2 4 4 3 2 4" xfId="39225" xr:uid="{00000000-0005-0000-0000-0000B7990000}"/>
    <cellStyle name="Percent 2 4 4 3 2 4 2" xfId="39226" xr:uid="{00000000-0005-0000-0000-0000B8990000}"/>
    <cellStyle name="Percent 2 4 4 3 2 5" xfId="39227" xr:uid="{00000000-0005-0000-0000-0000B9990000}"/>
    <cellStyle name="Percent 2 4 4 3 2 6" xfId="39228" xr:uid="{00000000-0005-0000-0000-0000BA990000}"/>
    <cellStyle name="Percent 2 4 4 3 3" xfId="39229" xr:uid="{00000000-0005-0000-0000-0000BB990000}"/>
    <cellStyle name="Percent 2 4 4 3 3 2" xfId="39230" xr:uid="{00000000-0005-0000-0000-0000BC990000}"/>
    <cellStyle name="Percent 2 4 4 3 3 2 2" xfId="39231" xr:uid="{00000000-0005-0000-0000-0000BD990000}"/>
    <cellStyle name="Percent 2 4 4 3 3 3" xfId="39232" xr:uid="{00000000-0005-0000-0000-0000BE990000}"/>
    <cellStyle name="Percent 2 4 4 3 3 3 2" xfId="39233" xr:uid="{00000000-0005-0000-0000-0000BF990000}"/>
    <cellStyle name="Percent 2 4 4 3 3 4" xfId="39234" xr:uid="{00000000-0005-0000-0000-0000C0990000}"/>
    <cellStyle name="Percent 2 4 4 3 3 4 2" xfId="39235" xr:uid="{00000000-0005-0000-0000-0000C1990000}"/>
    <cellStyle name="Percent 2 4 4 3 3 5" xfId="39236" xr:uid="{00000000-0005-0000-0000-0000C2990000}"/>
    <cellStyle name="Percent 2 4 4 3 3 6" xfId="39237" xr:uid="{00000000-0005-0000-0000-0000C3990000}"/>
    <cellStyle name="Percent 2 4 4 3 4" xfId="39238" xr:uid="{00000000-0005-0000-0000-0000C4990000}"/>
    <cellStyle name="Percent 2 4 4 3 4 2" xfId="39239" xr:uid="{00000000-0005-0000-0000-0000C5990000}"/>
    <cellStyle name="Percent 2 4 4 3 4 2 2" xfId="39240" xr:uid="{00000000-0005-0000-0000-0000C6990000}"/>
    <cellStyle name="Percent 2 4 4 3 4 3" xfId="39241" xr:uid="{00000000-0005-0000-0000-0000C7990000}"/>
    <cellStyle name="Percent 2 4 4 3 4 3 2" xfId="39242" xr:uid="{00000000-0005-0000-0000-0000C8990000}"/>
    <cellStyle name="Percent 2 4 4 3 4 4" xfId="39243" xr:uid="{00000000-0005-0000-0000-0000C9990000}"/>
    <cellStyle name="Percent 2 4 4 3 4 4 2" xfId="39244" xr:uid="{00000000-0005-0000-0000-0000CA990000}"/>
    <cellStyle name="Percent 2 4 4 3 4 5" xfId="39245" xr:uid="{00000000-0005-0000-0000-0000CB990000}"/>
    <cellStyle name="Percent 2 4 4 3 4 6" xfId="39246" xr:uid="{00000000-0005-0000-0000-0000CC990000}"/>
    <cellStyle name="Percent 2 4 4 3 5" xfId="39247" xr:uid="{00000000-0005-0000-0000-0000CD990000}"/>
    <cellStyle name="Percent 2 4 4 3 5 2" xfId="39248" xr:uid="{00000000-0005-0000-0000-0000CE990000}"/>
    <cellStyle name="Percent 2 4 4 3 5 2 2" xfId="39249" xr:uid="{00000000-0005-0000-0000-0000CF990000}"/>
    <cellStyle name="Percent 2 4 4 3 5 3" xfId="39250" xr:uid="{00000000-0005-0000-0000-0000D0990000}"/>
    <cellStyle name="Percent 2 4 4 3 5 3 2" xfId="39251" xr:uid="{00000000-0005-0000-0000-0000D1990000}"/>
    <cellStyle name="Percent 2 4 4 3 5 4" xfId="39252" xr:uid="{00000000-0005-0000-0000-0000D2990000}"/>
    <cellStyle name="Percent 2 4 4 3 5 5" xfId="39253" xr:uid="{00000000-0005-0000-0000-0000D3990000}"/>
    <cellStyle name="Percent 2 4 4 3 6" xfId="39254" xr:uid="{00000000-0005-0000-0000-0000D4990000}"/>
    <cellStyle name="Percent 2 4 4 3 6 2" xfId="39255" xr:uid="{00000000-0005-0000-0000-0000D5990000}"/>
    <cellStyle name="Percent 2 4 4 3 7" xfId="39256" xr:uid="{00000000-0005-0000-0000-0000D6990000}"/>
    <cellStyle name="Percent 2 4 4 3 7 2" xfId="39257" xr:uid="{00000000-0005-0000-0000-0000D7990000}"/>
    <cellStyle name="Percent 2 4 4 3 8" xfId="39258" xr:uid="{00000000-0005-0000-0000-0000D8990000}"/>
    <cellStyle name="Percent 2 4 4 3 8 2" xfId="39259" xr:uid="{00000000-0005-0000-0000-0000D9990000}"/>
    <cellStyle name="Percent 2 4 4 3 9" xfId="39260" xr:uid="{00000000-0005-0000-0000-0000DA990000}"/>
    <cellStyle name="Percent 2 4 4 4" xfId="39261" xr:uid="{00000000-0005-0000-0000-0000DB990000}"/>
    <cellStyle name="Percent 2 4 4 4 2" xfId="39262" xr:uid="{00000000-0005-0000-0000-0000DC990000}"/>
    <cellStyle name="Percent 2 4 4 4 2 2" xfId="39263" xr:uid="{00000000-0005-0000-0000-0000DD990000}"/>
    <cellStyle name="Percent 2 4 4 4 3" xfId="39264" xr:uid="{00000000-0005-0000-0000-0000DE990000}"/>
    <cellStyle name="Percent 2 4 4 4 3 2" xfId="39265" xr:uid="{00000000-0005-0000-0000-0000DF990000}"/>
    <cellStyle name="Percent 2 4 4 4 4" xfId="39266" xr:uid="{00000000-0005-0000-0000-0000E0990000}"/>
    <cellStyle name="Percent 2 4 4 4 4 2" xfId="39267" xr:uid="{00000000-0005-0000-0000-0000E1990000}"/>
    <cellStyle name="Percent 2 4 4 4 5" xfId="39268" xr:uid="{00000000-0005-0000-0000-0000E2990000}"/>
    <cellStyle name="Percent 2 4 4 4 6" xfId="39269" xr:uid="{00000000-0005-0000-0000-0000E3990000}"/>
    <cellStyle name="Percent 2 4 4 5" xfId="39270" xr:uid="{00000000-0005-0000-0000-0000E4990000}"/>
    <cellStyle name="Percent 2 4 4 5 2" xfId="39271" xr:uid="{00000000-0005-0000-0000-0000E5990000}"/>
    <cellStyle name="Percent 2 4 4 5 2 2" xfId="39272" xr:uid="{00000000-0005-0000-0000-0000E6990000}"/>
    <cellStyle name="Percent 2 4 4 5 3" xfId="39273" xr:uid="{00000000-0005-0000-0000-0000E7990000}"/>
    <cellStyle name="Percent 2 4 4 5 3 2" xfId="39274" xr:uid="{00000000-0005-0000-0000-0000E8990000}"/>
    <cellStyle name="Percent 2 4 4 5 4" xfId="39275" xr:uid="{00000000-0005-0000-0000-0000E9990000}"/>
    <cellStyle name="Percent 2 4 4 5 4 2" xfId="39276" xr:uid="{00000000-0005-0000-0000-0000EA990000}"/>
    <cellStyle name="Percent 2 4 4 5 5" xfId="39277" xr:uid="{00000000-0005-0000-0000-0000EB990000}"/>
    <cellStyle name="Percent 2 4 4 5 6" xfId="39278" xr:uid="{00000000-0005-0000-0000-0000EC990000}"/>
    <cellStyle name="Percent 2 4 4 6" xfId="39279" xr:uid="{00000000-0005-0000-0000-0000ED990000}"/>
    <cellStyle name="Percent 2 4 4 6 2" xfId="39280" xr:uid="{00000000-0005-0000-0000-0000EE990000}"/>
    <cellStyle name="Percent 2 4 4 6 2 2" xfId="39281" xr:uid="{00000000-0005-0000-0000-0000EF990000}"/>
    <cellStyle name="Percent 2 4 4 6 3" xfId="39282" xr:uid="{00000000-0005-0000-0000-0000F0990000}"/>
    <cellStyle name="Percent 2 4 4 6 3 2" xfId="39283" xr:uid="{00000000-0005-0000-0000-0000F1990000}"/>
    <cellStyle name="Percent 2 4 4 6 4" xfId="39284" xr:uid="{00000000-0005-0000-0000-0000F2990000}"/>
    <cellStyle name="Percent 2 4 4 6 4 2" xfId="39285" xr:uid="{00000000-0005-0000-0000-0000F3990000}"/>
    <cellStyle name="Percent 2 4 4 6 5" xfId="39286" xr:uid="{00000000-0005-0000-0000-0000F4990000}"/>
    <cellStyle name="Percent 2 4 4 6 6" xfId="39287" xr:uid="{00000000-0005-0000-0000-0000F5990000}"/>
    <cellStyle name="Percent 2 4 4 7" xfId="39288" xr:uid="{00000000-0005-0000-0000-0000F6990000}"/>
    <cellStyle name="Percent 2 4 4 7 2" xfId="39289" xr:uid="{00000000-0005-0000-0000-0000F7990000}"/>
    <cellStyle name="Percent 2 4 4 7 2 2" xfId="39290" xr:uid="{00000000-0005-0000-0000-0000F8990000}"/>
    <cellStyle name="Percent 2 4 4 7 3" xfId="39291" xr:uid="{00000000-0005-0000-0000-0000F9990000}"/>
    <cellStyle name="Percent 2 4 4 7 3 2" xfId="39292" xr:uid="{00000000-0005-0000-0000-0000FA990000}"/>
    <cellStyle name="Percent 2 4 4 7 4" xfId="39293" xr:uid="{00000000-0005-0000-0000-0000FB990000}"/>
    <cellStyle name="Percent 2 4 4 7 5" xfId="39294" xr:uid="{00000000-0005-0000-0000-0000FC990000}"/>
    <cellStyle name="Percent 2 4 4 8" xfId="39295" xr:uid="{00000000-0005-0000-0000-0000FD990000}"/>
    <cellStyle name="Percent 2 4 4 8 2" xfId="39296" xr:uid="{00000000-0005-0000-0000-0000FE990000}"/>
    <cellStyle name="Percent 2 4 4 9" xfId="39297" xr:uid="{00000000-0005-0000-0000-0000FF990000}"/>
    <cellStyle name="Percent 2 4 4 9 2" xfId="39298" xr:uid="{00000000-0005-0000-0000-0000009A0000}"/>
    <cellStyle name="Percent 2 4 5" xfId="39299" xr:uid="{00000000-0005-0000-0000-0000019A0000}"/>
    <cellStyle name="Percent 2 4 5 10" xfId="39300" xr:uid="{00000000-0005-0000-0000-0000029A0000}"/>
    <cellStyle name="Percent 2 4 5 11" xfId="39301" xr:uid="{00000000-0005-0000-0000-0000039A0000}"/>
    <cellStyle name="Percent 2 4 5 2" xfId="39302" xr:uid="{00000000-0005-0000-0000-0000049A0000}"/>
    <cellStyle name="Percent 2 4 5 2 2" xfId="39303" xr:uid="{00000000-0005-0000-0000-0000059A0000}"/>
    <cellStyle name="Percent 2 4 5 2 2 2" xfId="39304" xr:uid="{00000000-0005-0000-0000-0000069A0000}"/>
    <cellStyle name="Percent 2 4 5 2 3" xfId="39305" xr:uid="{00000000-0005-0000-0000-0000079A0000}"/>
    <cellStyle name="Percent 2 4 5 2 3 2" xfId="39306" xr:uid="{00000000-0005-0000-0000-0000089A0000}"/>
    <cellStyle name="Percent 2 4 5 2 4" xfId="39307" xr:uid="{00000000-0005-0000-0000-0000099A0000}"/>
    <cellStyle name="Percent 2 4 5 2 4 2" xfId="39308" xr:uid="{00000000-0005-0000-0000-00000A9A0000}"/>
    <cellStyle name="Percent 2 4 5 2 5" xfId="39309" xr:uid="{00000000-0005-0000-0000-00000B9A0000}"/>
    <cellStyle name="Percent 2 4 5 2 6" xfId="39310" xr:uid="{00000000-0005-0000-0000-00000C9A0000}"/>
    <cellStyle name="Percent 2 4 5 3" xfId="39311" xr:uid="{00000000-0005-0000-0000-00000D9A0000}"/>
    <cellStyle name="Percent 2 4 5 3 2" xfId="39312" xr:uid="{00000000-0005-0000-0000-00000E9A0000}"/>
    <cellStyle name="Percent 2 4 5 3 2 2" xfId="39313" xr:uid="{00000000-0005-0000-0000-00000F9A0000}"/>
    <cellStyle name="Percent 2 4 5 3 3" xfId="39314" xr:uid="{00000000-0005-0000-0000-0000109A0000}"/>
    <cellStyle name="Percent 2 4 5 3 3 2" xfId="39315" xr:uid="{00000000-0005-0000-0000-0000119A0000}"/>
    <cellStyle name="Percent 2 4 5 3 4" xfId="39316" xr:uid="{00000000-0005-0000-0000-0000129A0000}"/>
    <cellStyle name="Percent 2 4 5 3 4 2" xfId="39317" xr:uid="{00000000-0005-0000-0000-0000139A0000}"/>
    <cellStyle name="Percent 2 4 5 3 5" xfId="39318" xr:uid="{00000000-0005-0000-0000-0000149A0000}"/>
    <cellStyle name="Percent 2 4 5 3 6" xfId="39319" xr:uid="{00000000-0005-0000-0000-0000159A0000}"/>
    <cellStyle name="Percent 2 4 5 4" xfId="39320" xr:uid="{00000000-0005-0000-0000-0000169A0000}"/>
    <cellStyle name="Percent 2 4 5 4 2" xfId="39321" xr:uid="{00000000-0005-0000-0000-0000179A0000}"/>
    <cellStyle name="Percent 2 4 5 4 2 2" xfId="39322" xr:uid="{00000000-0005-0000-0000-0000189A0000}"/>
    <cellStyle name="Percent 2 4 5 4 3" xfId="39323" xr:uid="{00000000-0005-0000-0000-0000199A0000}"/>
    <cellStyle name="Percent 2 4 5 4 3 2" xfId="39324" xr:uid="{00000000-0005-0000-0000-00001A9A0000}"/>
    <cellStyle name="Percent 2 4 5 4 4" xfId="39325" xr:uid="{00000000-0005-0000-0000-00001B9A0000}"/>
    <cellStyle name="Percent 2 4 5 4 4 2" xfId="39326" xr:uid="{00000000-0005-0000-0000-00001C9A0000}"/>
    <cellStyle name="Percent 2 4 5 4 5" xfId="39327" xr:uid="{00000000-0005-0000-0000-00001D9A0000}"/>
    <cellStyle name="Percent 2 4 5 4 6" xfId="39328" xr:uid="{00000000-0005-0000-0000-00001E9A0000}"/>
    <cellStyle name="Percent 2 4 5 5" xfId="39329" xr:uid="{00000000-0005-0000-0000-00001F9A0000}"/>
    <cellStyle name="Percent 2 4 5 5 2" xfId="39330" xr:uid="{00000000-0005-0000-0000-0000209A0000}"/>
    <cellStyle name="Percent 2 4 5 5 2 2" xfId="39331" xr:uid="{00000000-0005-0000-0000-0000219A0000}"/>
    <cellStyle name="Percent 2 4 5 5 3" xfId="39332" xr:uid="{00000000-0005-0000-0000-0000229A0000}"/>
    <cellStyle name="Percent 2 4 5 5 3 2" xfId="39333" xr:uid="{00000000-0005-0000-0000-0000239A0000}"/>
    <cellStyle name="Percent 2 4 5 5 4" xfId="39334" xr:uid="{00000000-0005-0000-0000-0000249A0000}"/>
    <cellStyle name="Percent 2 4 5 5 4 2" xfId="39335" xr:uid="{00000000-0005-0000-0000-0000259A0000}"/>
    <cellStyle name="Percent 2 4 5 5 5" xfId="39336" xr:uid="{00000000-0005-0000-0000-0000269A0000}"/>
    <cellStyle name="Percent 2 4 5 5 6" xfId="39337" xr:uid="{00000000-0005-0000-0000-0000279A0000}"/>
    <cellStyle name="Percent 2 4 5 6" xfId="39338" xr:uid="{00000000-0005-0000-0000-0000289A0000}"/>
    <cellStyle name="Percent 2 4 5 6 2" xfId="39339" xr:uid="{00000000-0005-0000-0000-0000299A0000}"/>
    <cellStyle name="Percent 2 4 5 6 2 2" xfId="39340" xr:uid="{00000000-0005-0000-0000-00002A9A0000}"/>
    <cellStyle name="Percent 2 4 5 6 3" xfId="39341" xr:uid="{00000000-0005-0000-0000-00002B9A0000}"/>
    <cellStyle name="Percent 2 4 5 6 3 2" xfId="39342" xr:uid="{00000000-0005-0000-0000-00002C9A0000}"/>
    <cellStyle name="Percent 2 4 5 6 4" xfId="39343" xr:uid="{00000000-0005-0000-0000-00002D9A0000}"/>
    <cellStyle name="Percent 2 4 5 6 5" xfId="39344" xr:uid="{00000000-0005-0000-0000-00002E9A0000}"/>
    <cellStyle name="Percent 2 4 5 7" xfId="39345" xr:uid="{00000000-0005-0000-0000-00002F9A0000}"/>
    <cellStyle name="Percent 2 4 5 7 2" xfId="39346" xr:uid="{00000000-0005-0000-0000-0000309A0000}"/>
    <cellStyle name="Percent 2 4 5 8" xfId="39347" xr:uid="{00000000-0005-0000-0000-0000319A0000}"/>
    <cellStyle name="Percent 2 4 5 8 2" xfId="39348" xr:uid="{00000000-0005-0000-0000-0000329A0000}"/>
    <cellStyle name="Percent 2 4 5 9" xfId="39349" xr:uid="{00000000-0005-0000-0000-0000339A0000}"/>
    <cellStyle name="Percent 2 4 5 9 2" xfId="39350" xr:uid="{00000000-0005-0000-0000-0000349A0000}"/>
    <cellStyle name="Percent 2 4 6" xfId="39351" xr:uid="{00000000-0005-0000-0000-0000359A0000}"/>
    <cellStyle name="Percent 2 4 6 10" xfId="39352" xr:uid="{00000000-0005-0000-0000-0000369A0000}"/>
    <cellStyle name="Percent 2 4 6 2" xfId="39353" xr:uid="{00000000-0005-0000-0000-0000379A0000}"/>
    <cellStyle name="Percent 2 4 6 2 2" xfId="39354" xr:uid="{00000000-0005-0000-0000-0000389A0000}"/>
    <cellStyle name="Percent 2 4 6 2 2 2" xfId="39355" xr:uid="{00000000-0005-0000-0000-0000399A0000}"/>
    <cellStyle name="Percent 2 4 6 2 3" xfId="39356" xr:uid="{00000000-0005-0000-0000-00003A9A0000}"/>
    <cellStyle name="Percent 2 4 6 2 3 2" xfId="39357" xr:uid="{00000000-0005-0000-0000-00003B9A0000}"/>
    <cellStyle name="Percent 2 4 6 2 4" xfId="39358" xr:uid="{00000000-0005-0000-0000-00003C9A0000}"/>
    <cellStyle name="Percent 2 4 6 2 4 2" xfId="39359" xr:uid="{00000000-0005-0000-0000-00003D9A0000}"/>
    <cellStyle name="Percent 2 4 6 2 5" xfId="39360" xr:uid="{00000000-0005-0000-0000-00003E9A0000}"/>
    <cellStyle name="Percent 2 4 6 2 6" xfId="39361" xr:uid="{00000000-0005-0000-0000-00003F9A0000}"/>
    <cellStyle name="Percent 2 4 6 3" xfId="39362" xr:uid="{00000000-0005-0000-0000-0000409A0000}"/>
    <cellStyle name="Percent 2 4 6 3 2" xfId="39363" xr:uid="{00000000-0005-0000-0000-0000419A0000}"/>
    <cellStyle name="Percent 2 4 6 3 2 2" xfId="39364" xr:uid="{00000000-0005-0000-0000-0000429A0000}"/>
    <cellStyle name="Percent 2 4 6 3 3" xfId="39365" xr:uid="{00000000-0005-0000-0000-0000439A0000}"/>
    <cellStyle name="Percent 2 4 6 3 3 2" xfId="39366" xr:uid="{00000000-0005-0000-0000-0000449A0000}"/>
    <cellStyle name="Percent 2 4 6 3 4" xfId="39367" xr:uid="{00000000-0005-0000-0000-0000459A0000}"/>
    <cellStyle name="Percent 2 4 6 3 4 2" xfId="39368" xr:uid="{00000000-0005-0000-0000-0000469A0000}"/>
    <cellStyle name="Percent 2 4 6 3 5" xfId="39369" xr:uid="{00000000-0005-0000-0000-0000479A0000}"/>
    <cellStyle name="Percent 2 4 6 3 6" xfId="39370" xr:uid="{00000000-0005-0000-0000-0000489A0000}"/>
    <cellStyle name="Percent 2 4 6 4" xfId="39371" xr:uid="{00000000-0005-0000-0000-0000499A0000}"/>
    <cellStyle name="Percent 2 4 6 4 2" xfId="39372" xr:uid="{00000000-0005-0000-0000-00004A9A0000}"/>
    <cellStyle name="Percent 2 4 6 4 2 2" xfId="39373" xr:uid="{00000000-0005-0000-0000-00004B9A0000}"/>
    <cellStyle name="Percent 2 4 6 4 3" xfId="39374" xr:uid="{00000000-0005-0000-0000-00004C9A0000}"/>
    <cellStyle name="Percent 2 4 6 4 3 2" xfId="39375" xr:uid="{00000000-0005-0000-0000-00004D9A0000}"/>
    <cellStyle name="Percent 2 4 6 4 4" xfId="39376" xr:uid="{00000000-0005-0000-0000-00004E9A0000}"/>
    <cellStyle name="Percent 2 4 6 4 4 2" xfId="39377" xr:uid="{00000000-0005-0000-0000-00004F9A0000}"/>
    <cellStyle name="Percent 2 4 6 4 5" xfId="39378" xr:uid="{00000000-0005-0000-0000-0000509A0000}"/>
    <cellStyle name="Percent 2 4 6 4 6" xfId="39379" xr:uid="{00000000-0005-0000-0000-0000519A0000}"/>
    <cellStyle name="Percent 2 4 6 5" xfId="39380" xr:uid="{00000000-0005-0000-0000-0000529A0000}"/>
    <cellStyle name="Percent 2 4 6 5 2" xfId="39381" xr:uid="{00000000-0005-0000-0000-0000539A0000}"/>
    <cellStyle name="Percent 2 4 6 5 2 2" xfId="39382" xr:uid="{00000000-0005-0000-0000-0000549A0000}"/>
    <cellStyle name="Percent 2 4 6 5 3" xfId="39383" xr:uid="{00000000-0005-0000-0000-0000559A0000}"/>
    <cellStyle name="Percent 2 4 6 5 3 2" xfId="39384" xr:uid="{00000000-0005-0000-0000-0000569A0000}"/>
    <cellStyle name="Percent 2 4 6 5 4" xfId="39385" xr:uid="{00000000-0005-0000-0000-0000579A0000}"/>
    <cellStyle name="Percent 2 4 6 5 5" xfId="39386" xr:uid="{00000000-0005-0000-0000-0000589A0000}"/>
    <cellStyle name="Percent 2 4 6 6" xfId="39387" xr:uid="{00000000-0005-0000-0000-0000599A0000}"/>
    <cellStyle name="Percent 2 4 6 6 2" xfId="39388" xr:uid="{00000000-0005-0000-0000-00005A9A0000}"/>
    <cellStyle name="Percent 2 4 6 7" xfId="39389" xr:uid="{00000000-0005-0000-0000-00005B9A0000}"/>
    <cellStyle name="Percent 2 4 6 7 2" xfId="39390" xr:uid="{00000000-0005-0000-0000-00005C9A0000}"/>
    <cellStyle name="Percent 2 4 6 8" xfId="39391" xr:uid="{00000000-0005-0000-0000-00005D9A0000}"/>
    <cellStyle name="Percent 2 4 6 8 2" xfId="39392" xr:uid="{00000000-0005-0000-0000-00005E9A0000}"/>
    <cellStyle name="Percent 2 4 6 9" xfId="39393" xr:uid="{00000000-0005-0000-0000-00005F9A0000}"/>
    <cellStyle name="Percent 2 4 7" xfId="39394" xr:uid="{00000000-0005-0000-0000-0000609A0000}"/>
    <cellStyle name="Percent 2 4 7 10" xfId="39395" xr:uid="{00000000-0005-0000-0000-0000619A0000}"/>
    <cellStyle name="Percent 2 4 7 2" xfId="39396" xr:uid="{00000000-0005-0000-0000-0000629A0000}"/>
    <cellStyle name="Percent 2 4 7 2 2" xfId="39397" xr:uid="{00000000-0005-0000-0000-0000639A0000}"/>
    <cellStyle name="Percent 2 4 7 2 2 2" xfId="39398" xr:uid="{00000000-0005-0000-0000-0000649A0000}"/>
    <cellStyle name="Percent 2 4 7 2 3" xfId="39399" xr:uid="{00000000-0005-0000-0000-0000659A0000}"/>
    <cellStyle name="Percent 2 4 7 2 3 2" xfId="39400" xr:uid="{00000000-0005-0000-0000-0000669A0000}"/>
    <cellStyle name="Percent 2 4 7 2 4" xfId="39401" xr:uid="{00000000-0005-0000-0000-0000679A0000}"/>
    <cellStyle name="Percent 2 4 7 2 4 2" xfId="39402" xr:uid="{00000000-0005-0000-0000-0000689A0000}"/>
    <cellStyle name="Percent 2 4 7 2 5" xfId="39403" xr:uid="{00000000-0005-0000-0000-0000699A0000}"/>
    <cellStyle name="Percent 2 4 7 2 6" xfId="39404" xr:uid="{00000000-0005-0000-0000-00006A9A0000}"/>
    <cellStyle name="Percent 2 4 7 3" xfId="39405" xr:uid="{00000000-0005-0000-0000-00006B9A0000}"/>
    <cellStyle name="Percent 2 4 7 3 2" xfId="39406" xr:uid="{00000000-0005-0000-0000-00006C9A0000}"/>
    <cellStyle name="Percent 2 4 7 3 2 2" xfId="39407" xr:uid="{00000000-0005-0000-0000-00006D9A0000}"/>
    <cellStyle name="Percent 2 4 7 3 3" xfId="39408" xr:uid="{00000000-0005-0000-0000-00006E9A0000}"/>
    <cellStyle name="Percent 2 4 7 3 3 2" xfId="39409" xr:uid="{00000000-0005-0000-0000-00006F9A0000}"/>
    <cellStyle name="Percent 2 4 7 3 4" xfId="39410" xr:uid="{00000000-0005-0000-0000-0000709A0000}"/>
    <cellStyle name="Percent 2 4 7 3 4 2" xfId="39411" xr:uid="{00000000-0005-0000-0000-0000719A0000}"/>
    <cellStyle name="Percent 2 4 7 3 5" xfId="39412" xr:uid="{00000000-0005-0000-0000-0000729A0000}"/>
    <cellStyle name="Percent 2 4 7 3 6" xfId="39413" xr:uid="{00000000-0005-0000-0000-0000739A0000}"/>
    <cellStyle name="Percent 2 4 7 4" xfId="39414" xr:uid="{00000000-0005-0000-0000-0000749A0000}"/>
    <cellStyle name="Percent 2 4 7 4 2" xfId="39415" xr:uid="{00000000-0005-0000-0000-0000759A0000}"/>
    <cellStyle name="Percent 2 4 7 4 2 2" xfId="39416" xr:uid="{00000000-0005-0000-0000-0000769A0000}"/>
    <cellStyle name="Percent 2 4 7 4 3" xfId="39417" xr:uid="{00000000-0005-0000-0000-0000779A0000}"/>
    <cellStyle name="Percent 2 4 7 4 3 2" xfId="39418" xr:uid="{00000000-0005-0000-0000-0000789A0000}"/>
    <cellStyle name="Percent 2 4 7 4 4" xfId="39419" xr:uid="{00000000-0005-0000-0000-0000799A0000}"/>
    <cellStyle name="Percent 2 4 7 4 4 2" xfId="39420" xr:uid="{00000000-0005-0000-0000-00007A9A0000}"/>
    <cellStyle name="Percent 2 4 7 4 5" xfId="39421" xr:uid="{00000000-0005-0000-0000-00007B9A0000}"/>
    <cellStyle name="Percent 2 4 7 4 6" xfId="39422" xr:uid="{00000000-0005-0000-0000-00007C9A0000}"/>
    <cellStyle name="Percent 2 4 7 5" xfId="39423" xr:uid="{00000000-0005-0000-0000-00007D9A0000}"/>
    <cellStyle name="Percent 2 4 7 5 2" xfId="39424" xr:uid="{00000000-0005-0000-0000-00007E9A0000}"/>
    <cellStyle name="Percent 2 4 7 5 2 2" xfId="39425" xr:uid="{00000000-0005-0000-0000-00007F9A0000}"/>
    <cellStyle name="Percent 2 4 7 5 3" xfId="39426" xr:uid="{00000000-0005-0000-0000-0000809A0000}"/>
    <cellStyle name="Percent 2 4 7 5 3 2" xfId="39427" xr:uid="{00000000-0005-0000-0000-0000819A0000}"/>
    <cellStyle name="Percent 2 4 7 5 4" xfId="39428" xr:uid="{00000000-0005-0000-0000-0000829A0000}"/>
    <cellStyle name="Percent 2 4 7 5 5" xfId="39429" xr:uid="{00000000-0005-0000-0000-0000839A0000}"/>
    <cellStyle name="Percent 2 4 7 6" xfId="39430" xr:uid="{00000000-0005-0000-0000-0000849A0000}"/>
    <cellStyle name="Percent 2 4 7 6 2" xfId="39431" xr:uid="{00000000-0005-0000-0000-0000859A0000}"/>
    <cellStyle name="Percent 2 4 7 7" xfId="39432" xr:uid="{00000000-0005-0000-0000-0000869A0000}"/>
    <cellStyle name="Percent 2 4 7 7 2" xfId="39433" xr:uid="{00000000-0005-0000-0000-0000879A0000}"/>
    <cellStyle name="Percent 2 4 7 8" xfId="39434" xr:uid="{00000000-0005-0000-0000-0000889A0000}"/>
    <cellStyle name="Percent 2 4 7 8 2" xfId="39435" xr:uid="{00000000-0005-0000-0000-0000899A0000}"/>
    <cellStyle name="Percent 2 4 7 9" xfId="39436" xr:uid="{00000000-0005-0000-0000-00008A9A0000}"/>
    <cellStyle name="Percent 2 4 8" xfId="39437" xr:uid="{00000000-0005-0000-0000-00008B9A0000}"/>
    <cellStyle name="Percent 2 4 8 2" xfId="39438" xr:uid="{00000000-0005-0000-0000-00008C9A0000}"/>
    <cellStyle name="Percent 2 4 8 2 2" xfId="39439" xr:uid="{00000000-0005-0000-0000-00008D9A0000}"/>
    <cellStyle name="Percent 2 4 8 3" xfId="39440" xr:uid="{00000000-0005-0000-0000-00008E9A0000}"/>
    <cellStyle name="Percent 2 4 8 3 2" xfId="39441" xr:uid="{00000000-0005-0000-0000-00008F9A0000}"/>
    <cellStyle name="Percent 2 4 8 4" xfId="39442" xr:uid="{00000000-0005-0000-0000-0000909A0000}"/>
    <cellStyle name="Percent 2 4 8 4 2" xfId="39443" xr:uid="{00000000-0005-0000-0000-0000919A0000}"/>
    <cellStyle name="Percent 2 4 8 5" xfId="39444" xr:uid="{00000000-0005-0000-0000-0000929A0000}"/>
    <cellStyle name="Percent 2 4 8 6" xfId="39445" xr:uid="{00000000-0005-0000-0000-0000939A0000}"/>
    <cellStyle name="Percent 2 4 9" xfId="39446" xr:uid="{00000000-0005-0000-0000-0000949A0000}"/>
    <cellStyle name="Percent 2 4 9 2" xfId="39447" xr:uid="{00000000-0005-0000-0000-0000959A0000}"/>
    <cellStyle name="Percent 2 4 9 2 2" xfId="39448" xr:uid="{00000000-0005-0000-0000-0000969A0000}"/>
    <cellStyle name="Percent 2 4 9 2 3" xfId="39449" xr:uid="{00000000-0005-0000-0000-0000979A0000}"/>
    <cellStyle name="Percent 2 4 9 2 3 2" xfId="39450" xr:uid="{00000000-0005-0000-0000-0000989A0000}"/>
    <cellStyle name="Percent 2 4 9 3" xfId="39451" xr:uid="{00000000-0005-0000-0000-0000999A0000}"/>
    <cellStyle name="Percent 2 4 9 3 2" xfId="39452" xr:uid="{00000000-0005-0000-0000-00009A9A0000}"/>
    <cellStyle name="Percent 2 4 9 4" xfId="39453" xr:uid="{00000000-0005-0000-0000-00009B9A0000}"/>
    <cellStyle name="Percent 2 4 9 4 2" xfId="39454" xr:uid="{00000000-0005-0000-0000-00009C9A0000}"/>
    <cellStyle name="Percent 2 4 9 5" xfId="39455" xr:uid="{00000000-0005-0000-0000-00009D9A0000}"/>
    <cellStyle name="Percent 2 4 9 6" xfId="39456" xr:uid="{00000000-0005-0000-0000-00009E9A0000}"/>
    <cellStyle name="Percent 2 5" xfId="39457" xr:uid="{00000000-0005-0000-0000-00009F9A0000}"/>
    <cellStyle name="Percent 2 5 10" xfId="39458" xr:uid="{00000000-0005-0000-0000-0000A09A0000}"/>
    <cellStyle name="Percent 2 5 10 2" xfId="39459" xr:uid="{00000000-0005-0000-0000-0000A19A0000}"/>
    <cellStyle name="Percent 2 5 10 2 2" xfId="39460" xr:uid="{00000000-0005-0000-0000-0000A29A0000}"/>
    <cellStyle name="Percent 2 5 10 3" xfId="39461" xr:uid="{00000000-0005-0000-0000-0000A39A0000}"/>
    <cellStyle name="Percent 2 5 10 3 2" xfId="39462" xr:uid="{00000000-0005-0000-0000-0000A49A0000}"/>
    <cellStyle name="Percent 2 5 10 4" xfId="39463" xr:uid="{00000000-0005-0000-0000-0000A59A0000}"/>
    <cellStyle name="Percent 2 5 11" xfId="39464" xr:uid="{00000000-0005-0000-0000-0000A69A0000}"/>
    <cellStyle name="Percent 2 5 11 2" xfId="39465" xr:uid="{00000000-0005-0000-0000-0000A79A0000}"/>
    <cellStyle name="Percent 2 5 11 3" xfId="39466" xr:uid="{00000000-0005-0000-0000-0000A89A0000}"/>
    <cellStyle name="Percent 2 5 12" xfId="39467" xr:uid="{00000000-0005-0000-0000-0000A99A0000}"/>
    <cellStyle name="Percent 2 5 12 2" xfId="39468" xr:uid="{00000000-0005-0000-0000-0000AA9A0000}"/>
    <cellStyle name="Percent 2 5 13" xfId="39469" xr:uid="{00000000-0005-0000-0000-0000AB9A0000}"/>
    <cellStyle name="Percent 2 5 13 2" xfId="39470" xr:uid="{00000000-0005-0000-0000-0000AC9A0000}"/>
    <cellStyle name="Percent 2 5 14" xfId="39471" xr:uid="{00000000-0005-0000-0000-0000AD9A0000}"/>
    <cellStyle name="Percent 2 5 15" xfId="39472" xr:uid="{00000000-0005-0000-0000-0000AE9A0000}"/>
    <cellStyle name="Percent 2 5 2" xfId="39473" xr:uid="{00000000-0005-0000-0000-0000AF9A0000}"/>
    <cellStyle name="Percent 2 5 2 10" xfId="39474" xr:uid="{00000000-0005-0000-0000-0000B09A0000}"/>
    <cellStyle name="Percent 2 5 2 10 2" xfId="39475" xr:uid="{00000000-0005-0000-0000-0000B19A0000}"/>
    <cellStyle name="Percent 2 5 2 11" xfId="39476" xr:uid="{00000000-0005-0000-0000-0000B29A0000}"/>
    <cellStyle name="Percent 2 5 2 11 2" xfId="39477" xr:uid="{00000000-0005-0000-0000-0000B39A0000}"/>
    <cellStyle name="Percent 2 5 2 12" xfId="39478" xr:uid="{00000000-0005-0000-0000-0000B49A0000}"/>
    <cellStyle name="Percent 2 5 2 2" xfId="39479" xr:uid="{00000000-0005-0000-0000-0000B59A0000}"/>
    <cellStyle name="Percent 2 5 2 2 10" xfId="39480" xr:uid="{00000000-0005-0000-0000-0000B69A0000}"/>
    <cellStyle name="Percent 2 5 2 2 2" xfId="39481" xr:uid="{00000000-0005-0000-0000-0000B79A0000}"/>
    <cellStyle name="Percent 2 5 2 2 2 2" xfId="39482" xr:uid="{00000000-0005-0000-0000-0000B89A0000}"/>
    <cellStyle name="Percent 2 5 2 2 2 2 2" xfId="39483" xr:uid="{00000000-0005-0000-0000-0000B99A0000}"/>
    <cellStyle name="Percent 2 5 2 2 2 2 2 2" xfId="39484" xr:uid="{00000000-0005-0000-0000-0000BA9A0000}"/>
    <cellStyle name="Percent 2 5 2 2 2 2 2 3" xfId="39485" xr:uid="{00000000-0005-0000-0000-0000BB9A0000}"/>
    <cellStyle name="Percent 2 5 2 2 2 2 3" xfId="39486" xr:uid="{00000000-0005-0000-0000-0000BC9A0000}"/>
    <cellStyle name="Percent 2 5 2 2 2 2 3 2" xfId="39487" xr:uid="{00000000-0005-0000-0000-0000BD9A0000}"/>
    <cellStyle name="Percent 2 5 2 2 2 2 4" xfId="39488" xr:uid="{00000000-0005-0000-0000-0000BE9A0000}"/>
    <cellStyle name="Percent 2 5 2 2 2 2 4 2" xfId="39489" xr:uid="{00000000-0005-0000-0000-0000BF9A0000}"/>
    <cellStyle name="Percent 2 5 2 2 2 2 5" xfId="39490" xr:uid="{00000000-0005-0000-0000-0000C09A0000}"/>
    <cellStyle name="Percent 2 5 2 2 2 3" xfId="39491" xr:uid="{00000000-0005-0000-0000-0000C19A0000}"/>
    <cellStyle name="Percent 2 5 2 2 2 3 2" xfId="39492" xr:uid="{00000000-0005-0000-0000-0000C29A0000}"/>
    <cellStyle name="Percent 2 5 2 2 2 3 2 2" xfId="39493" xr:uid="{00000000-0005-0000-0000-0000C39A0000}"/>
    <cellStyle name="Percent 2 5 2 2 2 3 3" xfId="39494" xr:uid="{00000000-0005-0000-0000-0000C49A0000}"/>
    <cellStyle name="Percent 2 5 2 2 2 3 3 2" xfId="39495" xr:uid="{00000000-0005-0000-0000-0000C59A0000}"/>
    <cellStyle name="Percent 2 5 2 2 2 3 4" xfId="39496" xr:uid="{00000000-0005-0000-0000-0000C69A0000}"/>
    <cellStyle name="Percent 2 5 2 2 2 4" xfId="39497" xr:uid="{00000000-0005-0000-0000-0000C79A0000}"/>
    <cellStyle name="Percent 2 5 2 2 2 4 2" xfId="39498" xr:uid="{00000000-0005-0000-0000-0000C89A0000}"/>
    <cellStyle name="Percent 2 5 2 2 2 4 3" xfId="39499" xr:uid="{00000000-0005-0000-0000-0000C99A0000}"/>
    <cellStyle name="Percent 2 5 2 2 2 5" xfId="39500" xr:uid="{00000000-0005-0000-0000-0000CA9A0000}"/>
    <cellStyle name="Percent 2 5 2 2 2 5 2" xfId="39501" xr:uid="{00000000-0005-0000-0000-0000CB9A0000}"/>
    <cellStyle name="Percent 2 5 2 2 2 6" xfId="39502" xr:uid="{00000000-0005-0000-0000-0000CC9A0000}"/>
    <cellStyle name="Percent 2 5 2 2 2 6 2" xfId="39503" xr:uid="{00000000-0005-0000-0000-0000CD9A0000}"/>
    <cellStyle name="Percent 2 5 2 2 2 7" xfId="39504" xr:uid="{00000000-0005-0000-0000-0000CE9A0000}"/>
    <cellStyle name="Percent 2 5 2 2 3" xfId="39505" xr:uid="{00000000-0005-0000-0000-0000CF9A0000}"/>
    <cellStyle name="Percent 2 5 2 2 3 2" xfId="39506" xr:uid="{00000000-0005-0000-0000-0000D09A0000}"/>
    <cellStyle name="Percent 2 5 2 2 3 2 2" xfId="39507" xr:uid="{00000000-0005-0000-0000-0000D19A0000}"/>
    <cellStyle name="Percent 2 5 2 2 3 2 2 2" xfId="39508" xr:uid="{00000000-0005-0000-0000-0000D29A0000}"/>
    <cellStyle name="Percent 2 5 2 2 3 2 2 3" xfId="39509" xr:uid="{00000000-0005-0000-0000-0000D39A0000}"/>
    <cellStyle name="Percent 2 5 2 2 3 2 3" xfId="39510" xr:uid="{00000000-0005-0000-0000-0000D49A0000}"/>
    <cellStyle name="Percent 2 5 2 2 3 2 3 2" xfId="39511" xr:uid="{00000000-0005-0000-0000-0000D59A0000}"/>
    <cellStyle name="Percent 2 5 2 2 3 2 4" xfId="39512" xr:uid="{00000000-0005-0000-0000-0000D69A0000}"/>
    <cellStyle name="Percent 2 5 2 2 3 2 4 2" xfId="39513" xr:uid="{00000000-0005-0000-0000-0000D79A0000}"/>
    <cellStyle name="Percent 2 5 2 2 3 2 5" xfId="39514" xr:uid="{00000000-0005-0000-0000-0000D89A0000}"/>
    <cellStyle name="Percent 2 5 2 2 3 3" xfId="39515" xr:uid="{00000000-0005-0000-0000-0000D99A0000}"/>
    <cellStyle name="Percent 2 5 2 2 3 3 2" xfId="39516" xr:uid="{00000000-0005-0000-0000-0000DA9A0000}"/>
    <cellStyle name="Percent 2 5 2 2 3 3 2 2" xfId="39517" xr:uid="{00000000-0005-0000-0000-0000DB9A0000}"/>
    <cellStyle name="Percent 2 5 2 2 3 3 3" xfId="39518" xr:uid="{00000000-0005-0000-0000-0000DC9A0000}"/>
    <cellStyle name="Percent 2 5 2 2 3 3 3 2" xfId="39519" xr:uid="{00000000-0005-0000-0000-0000DD9A0000}"/>
    <cellStyle name="Percent 2 5 2 2 3 3 4" xfId="39520" xr:uid="{00000000-0005-0000-0000-0000DE9A0000}"/>
    <cellStyle name="Percent 2 5 2 2 3 4" xfId="39521" xr:uid="{00000000-0005-0000-0000-0000DF9A0000}"/>
    <cellStyle name="Percent 2 5 2 2 3 4 2" xfId="39522" xr:uid="{00000000-0005-0000-0000-0000E09A0000}"/>
    <cellStyle name="Percent 2 5 2 2 3 4 3" xfId="39523" xr:uid="{00000000-0005-0000-0000-0000E19A0000}"/>
    <cellStyle name="Percent 2 5 2 2 3 5" xfId="39524" xr:uid="{00000000-0005-0000-0000-0000E29A0000}"/>
    <cellStyle name="Percent 2 5 2 2 3 5 2" xfId="39525" xr:uid="{00000000-0005-0000-0000-0000E39A0000}"/>
    <cellStyle name="Percent 2 5 2 2 3 6" xfId="39526" xr:uid="{00000000-0005-0000-0000-0000E49A0000}"/>
    <cellStyle name="Percent 2 5 2 2 3 6 2" xfId="39527" xr:uid="{00000000-0005-0000-0000-0000E59A0000}"/>
    <cellStyle name="Percent 2 5 2 2 3 7" xfId="39528" xr:uid="{00000000-0005-0000-0000-0000E69A0000}"/>
    <cellStyle name="Percent 2 5 2 2 4" xfId="39529" xr:uid="{00000000-0005-0000-0000-0000E79A0000}"/>
    <cellStyle name="Percent 2 5 2 2 4 2" xfId="39530" xr:uid="{00000000-0005-0000-0000-0000E89A0000}"/>
    <cellStyle name="Percent 2 5 2 2 4 2 2" xfId="39531" xr:uid="{00000000-0005-0000-0000-0000E99A0000}"/>
    <cellStyle name="Percent 2 5 2 2 4 2 2 2" xfId="39532" xr:uid="{00000000-0005-0000-0000-0000EA9A0000}"/>
    <cellStyle name="Percent 2 5 2 2 4 2 3" xfId="39533" xr:uid="{00000000-0005-0000-0000-0000EB9A0000}"/>
    <cellStyle name="Percent 2 5 2 2 4 2 3 2" xfId="39534" xr:uid="{00000000-0005-0000-0000-0000EC9A0000}"/>
    <cellStyle name="Percent 2 5 2 2 4 2 4" xfId="39535" xr:uid="{00000000-0005-0000-0000-0000ED9A0000}"/>
    <cellStyle name="Percent 2 5 2 2 4 3" xfId="39536" xr:uid="{00000000-0005-0000-0000-0000EE9A0000}"/>
    <cellStyle name="Percent 2 5 2 2 4 3 2" xfId="39537" xr:uid="{00000000-0005-0000-0000-0000EF9A0000}"/>
    <cellStyle name="Percent 2 5 2 2 4 3 3" xfId="39538" xr:uid="{00000000-0005-0000-0000-0000F09A0000}"/>
    <cellStyle name="Percent 2 5 2 2 4 4" xfId="39539" xr:uid="{00000000-0005-0000-0000-0000F19A0000}"/>
    <cellStyle name="Percent 2 5 2 2 4 4 2" xfId="39540" xr:uid="{00000000-0005-0000-0000-0000F29A0000}"/>
    <cellStyle name="Percent 2 5 2 2 4 5" xfId="39541" xr:uid="{00000000-0005-0000-0000-0000F39A0000}"/>
    <cellStyle name="Percent 2 5 2 2 4 5 2" xfId="39542" xr:uid="{00000000-0005-0000-0000-0000F49A0000}"/>
    <cellStyle name="Percent 2 5 2 2 4 6" xfId="39543" xr:uid="{00000000-0005-0000-0000-0000F59A0000}"/>
    <cellStyle name="Percent 2 5 2 2 5" xfId="39544" xr:uid="{00000000-0005-0000-0000-0000F69A0000}"/>
    <cellStyle name="Percent 2 5 2 2 5 2" xfId="39545" xr:uid="{00000000-0005-0000-0000-0000F79A0000}"/>
    <cellStyle name="Percent 2 5 2 2 5 2 2" xfId="39546" xr:uid="{00000000-0005-0000-0000-0000F89A0000}"/>
    <cellStyle name="Percent 2 5 2 2 5 3" xfId="39547" xr:uid="{00000000-0005-0000-0000-0000F99A0000}"/>
    <cellStyle name="Percent 2 5 2 2 5 3 2" xfId="39548" xr:uid="{00000000-0005-0000-0000-0000FA9A0000}"/>
    <cellStyle name="Percent 2 5 2 2 5 4" xfId="39549" xr:uid="{00000000-0005-0000-0000-0000FB9A0000}"/>
    <cellStyle name="Percent 2 5 2 2 6" xfId="39550" xr:uid="{00000000-0005-0000-0000-0000FC9A0000}"/>
    <cellStyle name="Percent 2 5 2 2 6 2" xfId="39551" xr:uid="{00000000-0005-0000-0000-0000FD9A0000}"/>
    <cellStyle name="Percent 2 5 2 2 6 2 2" xfId="39552" xr:uid="{00000000-0005-0000-0000-0000FE9A0000}"/>
    <cellStyle name="Percent 2 5 2 2 6 3" xfId="39553" xr:uid="{00000000-0005-0000-0000-0000FF9A0000}"/>
    <cellStyle name="Percent 2 5 2 2 6 3 2" xfId="39554" xr:uid="{00000000-0005-0000-0000-0000009B0000}"/>
    <cellStyle name="Percent 2 5 2 2 6 4" xfId="39555" xr:uid="{00000000-0005-0000-0000-0000019B0000}"/>
    <cellStyle name="Percent 2 5 2 2 7" xfId="39556" xr:uid="{00000000-0005-0000-0000-0000029B0000}"/>
    <cellStyle name="Percent 2 5 2 2 7 2" xfId="39557" xr:uid="{00000000-0005-0000-0000-0000039B0000}"/>
    <cellStyle name="Percent 2 5 2 2 7 3" xfId="39558" xr:uid="{00000000-0005-0000-0000-0000049B0000}"/>
    <cellStyle name="Percent 2 5 2 2 8" xfId="39559" xr:uid="{00000000-0005-0000-0000-0000059B0000}"/>
    <cellStyle name="Percent 2 5 2 2 8 2" xfId="39560" xr:uid="{00000000-0005-0000-0000-0000069B0000}"/>
    <cellStyle name="Percent 2 5 2 2 9" xfId="39561" xr:uid="{00000000-0005-0000-0000-0000079B0000}"/>
    <cellStyle name="Percent 2 5 2 2 9 2" xfId="39562" xr:uid="{00000000-0005-0000-0000-0000089B0000}"/>
    <cellStyle name="Percent 2 5 2 3" xfId="39563" xr:uid="{00000000-0005-0000-0000-0000099B0000}"/>
    <cellStyle name="Percent 2 5 2 3 2" xfId="39564" xr:uid="{00000000-0005-0000-0000-00000A9B0000}"/>
    <cellStyle name="Percent 2 5 2 3 2 2" xfId="39565" xr:uid="{00000000-0005-0000-0000-00000B9B0000}"/>
    <cellStyle name="Percent 2 5 2 3 2 2 2" xfId="39566" xr:uid="{00000000-0005-0000-0000-00000C9B0000}"/>
    <cellStyle name="Percent 2 5 2 3 2 2 2 2" xfId="39567" xr:uid="{00000000-0005-0000-0000-00000D9B0000}"/>
    <cellStyle name="Percent 2 5 2 3 2 2 2 3" xfId="39568" xr:uid="{00000000-0005-0000-0000-00000E9B0000}"/>
    <cellStyle name="Percent 2 5 2 3 2 2 3" xfId="39569" xr:uid="{00000000-0005-0000-0000-00000F9B0000}"/>
    <cellStyle name="Percent 2 5 2 3 2 2 3 2" xfId="39570" xr:uid="{00000000-0005-0000-0000-0000109B0000}"/>
    <cellStyle name="Percent 2 5 2 3 2 2 4" xfId="39571" xr:uid="{00000000-0005-0000-0000-0000119B0000}"/>
    <cellStyle name="Percent 2 5 2 3 2 2 4 2" xfId="39572" xr:uid="{00000000-0005-0000-0000-0000129B0000}"/>
    <cellStyle name="Percent 2 5 2 3 2 2 5" xfId="39573" xr:uid="{00000000-0005-0000-0000-0000139B0000}"/>
    <cellStyle name="Percent 2 5 2 3 2 3" xfId="39574" xr:uid="{00000000-0005-0000-0000-0000149B0000}"/>
    <cellStyle name="Percent 2 5 2 3 2 3 2" xfId="39575" xr:uid="{00000000-0005-0000-0000-0000159B0000}"/>
    <cellStyle name="Percent 2 5 2 3 2 3 2 2" xfId="39576" xr:uid="{00000000-0005-0000-0000-0000169B0000}"/>
    <cellStyle name="Percent 2 5 2 3 2 3 3" xfId="39577" xr:uid="{00000000-0005-0000-0000-0000179B0000}"/>
    <cellStyle name="Percent 2 5 2 3 2 3 3 2" xfId="39578" xr:uid="{00000000-0005-0000-0000-0000189B0000}"/>
    <cellStyle name="Percent 2 5 2 3 2 3 4" xfId="39579" xr:uid="{00000000-0005-0000-0000-0000199B0000}"/>
    <cellStyle name="Percent 2 5 2 3 2 4" xfId="39580" xr:uid="{00000000-0005-0000-0000-00001A9B0000}"/>
    <cellStyle name="Percent 2 5 2 3 2 4 2" xfId="39581" xr:uid="{00000000-0005-0000-0000-00001B9B0000}"/>
    <cellStyle name="Percent 2 5 2 3 2 4 3" xfId="39582" xr:uid="{00000000-0005-0000-0000-00001C9B0000}"/>
    <cellStyle name="Percent 2 5 2 3 2 5" xfId="39583" xr:uid="{00000000-0005-0000-0000-00001D9B0000}"/>
    <cellStyle name="Percent 2 5 2 3 2 5 2" xfId="39584" xr:uid="{00000000-0005-0000-0000-00001E9B0000}"/>
    <cellStyle name="Percent 2 5 2 3 2 6" xfId="39585" xr:uid="{00000000-0005-0000-0000-00001F9B0000}"/>
    <cellStyle name="Percent 2 5 2 3 2 6 2" xfId="39586" xr:uid="{00000000-0005-0000-0000-0000209B0000}"/>
    <cellStyle name="Percent 2 5 2 3 2 7" xfId="39587" xr:uid="{00000000-0005-0000-0000-0000219B0000}"/>
    <cellStyle name="Percent 2 5 2 3 3" xfId="39588" xr:uid="{00000000-0005-0000-0000-0000229B0000}"/>
    <cellStyle name="Percent 2 5 2 3 3 2" xfId="39589" xr:uid="{00000000-0005-0000-0000-0000239B0000}"/>
    <cellStyle name="Percent 2 5 2 3 3 2 2" xfId="39590" xr:uid="{00000000-0005-0000-0000-0000249B0000}"/>
    <cellStyle name="Percent 2 5 2 3 3 2 3" xfId="39591" xr:uid="{00000000-0005-0000-0000-0000259B0000}"/>
    <cellStyle name="Percent 2 5 2 3 3 3" xfId="39592" xr:uid="{00000000-0005-0000-0000-0000269B0000}"/>
    <cellStyle name="Percent 2 5 2 3 3 3 2" xfId="39593" xr:uid="{00000000-0005-0000-0000-0000279B0000}"/>
    <cellStyle name="Percent 2 5 2 3 3 4" xfId="39594" xr:uid="{00000000-0005-0000-0000-0000289B0000}"/>
    <cellStyle name="Percent 2 5 2 3 3 4 2" xfId="39595" xr:uid="{00000000-0005-0000-0000-0000299B0000}"/>
    <cellStyle name="Percent 2 5 2 3 3 5" xfId="39596" xr:uid="{00000000-0005-0000-0000-00002A9B0000}"/>
    <cellStyle name="Percent 2 5 2 3 4" xfId="39597" xr:uid="{00000000-0005-0000-0000-00002B9B0000}"/>
    <cellStyle name="Percent 2 5 2 3 4 2" xfId="39598" xr:uid="{00000000-0005-0000-0000-00002C9B0000}"/>
    <cellStyle name="Percent 2 5 2 3 4 2 2" xfId="39599" xr:uid="{00000000-0005-0000-0000-00002D9B0000}"/>
    <cellStyle name="Percent 2 5 2 3 4 3" xfId="39600" xr:uid="{00000000-0005-0000-0000-00002E9B0000}"/>
    <cellStyle name="Percent 2 5 2 3 4 3 2" xfId="39601" xr:uid="{00000000-0005-0000-0000-00002F9B0000}"/>
    <cellStyle name="Percent 2 5 2 3 4 4" xfId="39602" xr:uid="{00000000-0005-0000-0000-0000309B0000}"/>
    <cellStyle name="Percent 2 5 2 3 5" xfId="39603" xr:uid="{00000000-0005-0000-0000-0000319B0000}"/>
    <cellStyle name="Percent 2 5 2 3 5 2" xfId="39604" xr:uid="{00000000-0005-0000-0000-0000329B0000}"/>
    <cellStyle name="Percent 2 5 2 3 5 3" xfId="39605" xr:uid="{00000000-0005-0000-0000-0000339B0000}"/>
    <cellStyle name="Percent 2 5 2 3 6" xfId="39606" xr:uid="{00000000-0005-0000-0000-0000349B0000}"/>
    <cellStyle name="Percent 2 5 2 3 6 2" xfId="39607" xr:uid="{00000000-0005-0000-0000-0000359B0000}"/>
    <cellStyle name="Percent 2 5 2 3 7" xfId="39608" xr:uid="{00000000-0005-0000-0000-0000369B0000}"/>
    <cellStyle name="Percent 2 5 2 3 7 2" xfId="39609" xr:uid="{00000000-0005-0000-0000-0000379B0000}"/>
    <cellStyle name="Percent 2 5 2 3 8" xfId="39610" xr:uid="{00000000-0005-0000-0000-0000389B0000}"/>
    <cellStyle name="Percent 2 5 2 4" xfId="39611" xr:uid="{00000000-0005-0000-0000-0000399B0000}"/>
    <cellStyle name="Percent 2 5 2 4 2" xfId="39612" xr:uid="{00000000-0005-0000-0000-00003A9B0000}"/>
    <cellStyle name="Percent 2 5 2 4 2 2" xfId="39613" xr:uid="{00000000-0005-0000-0000-00003B9B0000}"/>
    <cellStyle name="Percent 2 5 2 4 2 2 2" xfId="39614" xr:uid="{00000000-0005-0000-0000-00003C9B0000}"/>
    <cellStyle name="Percent 2 5 2 4 2 2 3" xfId="39615" xr:uid="{00000000-0005-0000-0000-00003D9B0000}"/>
    <cellStyle name="Percent 2 5 2 4 2 3" xfId="39616" xr:uid="{00000000-0005-0000-0000-00003E9B0000}"/>
    <cellStyle name="Percent 2 5 2 4 2 3 2" xfId="39617" xr:uid="{00000000-0005-0000-0000-00003F9B0000}"/>
    <cellStyle name="Percent 2 5 2 4 2 4" xfId="39618" xr:uid="{00000000-0005-0000-0000-0000409B0000}"/>
    <cellStyle name="Percent 2 5 2 4 2 4 2" xfId="39619" xr:uid="{00000000-0005-0000-0000-0000419B0000}"/>
    <cellStyle name="Percent 2 5 2 4 2 5" xfId="39620" xr:uid="{00000000-0005-0000-0000-0000429B0000}"/>
    <cellStyle name="Percent 2 5 2 4 3" xfId="39621" xr:uid="{00000000-0005-0000-0000-0000439B0000}"/>
    <cellStyle name="Percent 2 5 2 4 3 2" xfId="39622" xr:uid="{00000000-0005-0000-0000-0000449B0000}"/>
    <cellStyle name="Percent 2 5 2 4 3 2 2" xfId="39623" xr:uid="{00000000-0005-0000-0000-0000459B0000}"/>
    <cellStyle name="Percent 2 5 2 4 3 3" xfId="39624" xr:uid="{00000000-0005-0000-0000-0000469B0000}"/>
    <cellStyle name="Percent 2 5 2 4 3 3 2" xfId="39625" xr:uid="{00000000-0005-0000-0000-0000479B0000}"/>
    <cellStyle name="Percent 2 5 2 4 3 4" xfId="39626" xr:uid="{00000000-0005-0000-0000-0000489B0000}"/>
    <cellStyle name="Percent 2 5 2 4 4" xfId="39627" xr:uid="{00000000-0005-0000-0000-0000499B0000}"/>
    <cellStyle name="Percent 2 5 2 4 4 2" xfId="39628" xr:uid="{00000000-0005-0000-0000-00004A9B0000}"/>
    <cellStyle name="Percent 2 5 2 4 4 3" xfId="39629" xr:uid="{00000000-0005-0000-0000-00004B9B0000}"/>
    <cellStyle name="Percent 2 5 2 4 5" xfId="39630" xr:uid="{00000000-0005-0000-0000-00004C9B0000}"/>
    <cellStyle name="Percent 2 5 2 4 5 2" xfId="39631" xr:uid="{00000000-0005-0000-0000-00004D9B0000}"/>
    <cellStyle name="Percent 2 5 2 4 6" xfId="39632" xr:uid="{00000000-0005-0000-0000-00004E9B0000}"/>
    <cellStyle name="Percent 2 5 2 4 6 2" xfId="39633" xr:uid="{00000000-0005-0000-0000-00004F9B0000}"/>
    <cellStyle name="Percent 2 5 2 4 7" xfId="39634" xr:uid="{00000000-0005-0000-0000-0000509B0000}"/>
    <cellStyle name="Percent 2 5 2 5" xfId="39635" xr:uid="{00000000-0005-0000-0000-0000519B0000}"/>
    <cellStyle name="Percent 2 5 2 5 2" xfId="39636" xr:uid="{00000000-0005-0000-0000-0000529B0000}"/>
    <cellStyle name="Percent 2 5 2 5 2 2" xfId="39637" xr:uid="{00000000-0005-0000-0000-0000539B0000}"/>
    <cellStyle name="Percent 2 5 2 5 2 2 2" xfId="39638" xr:uid="{00000000-0005-0000-0000-0000549B0000}"/>
    <cellStyle name="Percent 2 5 2 5 2 2 3" xfId="39639" xr:uid="{00000000-0005-0000-0000-0000559B0000}"/>
    <cellStyle name="Percent 2 5 2 5 2 3" xfId="39640" xr:uid="{00000000-0005-0000-0000-0000569B0000}"/>
    <cellStyle name="Percent 2 5 2 5 2 3 2" xfId="39641" xr:uid="{00000000-0005-0000-0000-0000579B0000}"/>
    <cellStyle name="Percent 2 5 2 5 2 4" xfId="39642" xr:uid="{00000000-0005-0000-0000-0000589B0000}"/>
    <cellStyle name="Percent 2 5 2 5 2 4 2" xfId="39643" xr:uid="{00000000-0005-0000-0000-0000599B0000}"/>
    <cellStyle name="Percent 2 5 2 5 2 5" xfId="39644" xr:uid="{00000000-0005-0000-0000-00005A9B0000}"/>
    <cellStyle name="Percent 2 5 2 5 3" xfId="39645" xr:uid="{00000000-0005-0000-0000-00005B9B0000}"/>
    <cellStyle name="Percent 2 5 2 5 3 2" xfId="39646" xr:uid="{00000000-0005-0000-0000-00005C9B0000}"/>
    <cellStyle name="Percent 2 5 2 5 3 2 2" xfId="39647" xr:uid="{00000000-0005-0000-0000-00005D9B0000}"/>
    <cellStyle name="Percent 2 5 2 5 3 3" xfId="39648" xr:uid="{00000000-0005-0000-0000-00005E9B0000}"/>
    <cellStyle name="Percent 2 5 2 5 3 3 2" xfId="39649" xr:uid="{00000000-0005-0000-0000-00005F9B0000}"/>
    <cellStyle name="Percent 2 5 2 5 3 4" xfId="39650" xr:uid="{00000000-0005-0000-0000-0000609B0000}"/>
    <cellStyle name="Percent 2 5 2 5 4" xfId="39651" xr:uid="{00000000-0005-0000-0000-0000619B0000}"/>
    <cellStyle name="Percent 2 5 2 5 4 2" xfId="39652" xr:uid="{00000000-0005-0000-0000-0000629B0000}"/>
    <cellStyle name="Percent 2 5 2 5 4 3" xfId="39653" xr:uid="{00000000-0005-0000-0000-0000639B0000}"/>
    <cellStyle name="Percent 2 5 2 5 5" xfId="39654" xr:uid="{00000000-0005-0000-0000-0000649B0000}"/>
    <cellStyle name="Percent 2 5 2 5 5 2" xfId="39655" xr:uid="{00000000-0005-0000-0000-0000659B0000}"/>
    <cellStyle name="Percent 2 5 2 5 6" xfId="39656" xr:uid="{00000000-0005-0000-0000-0000669B0000}"/>
    <cellStyle name="Percent 2 5 2 5 6 2" xfId="39657" xr:uid="{00000000-0005-0000-0000-0000679B0000}"/>
    <cellStyle name="Percent 2 5 2 5 7" xfId="39658" xr:uid="{00000000-0005-0000-0000-0000689B0000}"/>
    <cellStyle name="Percent 2 5 2 6" xfId="39659" xr:uid="{00000000-0005-0000-0000-0000699B0000}"/>
    <cellStyle name="Percent 2 5 2 6 2" xfId="39660" xr:uid="{00000000-0005-0000-0000-00006A9B0000}"/>
    <cellStyle name="Percent 2 5 2 6 2 2" xfId="39661" xr:uid="{00000000-0005-0000-0000-00006B9B0000}"/>
    <cellStyle name="Percent 2 5 2 6 2 2 2" xfId="39662" xr:uid="{00000000-0005-0000-0000-00006C9B0000}"/>
    <cellStyle name="Percent 2 5 2 6 2 3" xfId="39663" xr:uid="{00000000-0005-0000-0000-00006D9B0000}"/>
    <cellStyle name="Percent 2 5 2 6 2 3 2" xfId="39664" xr:uid="{00000000-0005-0000-0000-00006E9B0000}"/>
    <cellStyle name="Percent 2 5 2 6 2 4" xfId="39665" xr:uid="{00000000-0005-0000-0000-00006F9B0000}"/>
    <cellStyle name="Percent 2 5 2 6 3" xfId="39666" xr:uid="{00000000-0005-0000-0000-0000709B0000}"/>
    <cellStyle name="Percent 2 5 2 6 3 2" xfId="39667" xr:uid="{00000000-0005-0000-0000-0000719B0000}"/>
    <cellStyle name="Percent 2 5 2 6 3 3" xfId="39668" xr:uid="{00000000-0005-0000-0000-0000729B0000}"/>
    <cellStyle name="Percent 2 5 2 6 4" xfId="39669" xr:uid="{00000000-0005-0000-0000-0000739B0000}"/>
    <cellStyle name="Percent 2 5 2 6 4 2" xfId="39670" xr:uid="{00000000-0005-0000-0000-0000749B0000}"/>
    <cellStyle name="Percent 2 5 2 6 5" xfId="39671" xr:uid="{00000000-0005-0000-0000-0000759B0000}"/>
    <cellStyle name="Percent 2 5 2 6 5 2" xfId="39672" xr:uid="{00000000-0005-0000-0000-0000769B0000}"/>
    <cellStyle name="Percent 2 5 2 6 6" xfId="39673" xr:uid="{00000000-0005-0000-0000-0000779B0000}"/>
    <cellStyle name="Percent 2 5 2 7" xfId="39674" xr:uid="{00000000-0005-0000-0000-0000789B0000}"/>
    <cellStyle name="Percent 2 5 2 7 2" xfId="39675" xr:uid="{00000000-0005-0000-0000-0000799B0000}"/>
    <cellStyle name="Percent 2 5 2 7 2 2" xfId="39676" xr:uid="{00000000-0005-0000-0000-00007A9B0000}"/>
    <cellStyle name="Percent 2 5 2 7 3" xfId="39677" xr:uid="{00000000-0005-0000-0000-00007B9B0000}"/>
    <cellStyle name="Percent 2 5 2 7 3 2" xfId="39678" xr:uid="{00000000-0005-0000-0000-00007C9B0000}"/>
    <cellStyle name="Percent 2 5 2 7 4" xfId="39679" xr:uid="{00000000-0005-0000-0000-00007D9B0000}"/>
    <cellStyle name="Percent 2 5 2 8" xfId="39680" xr:uid="{00000000-0005-0000-0000-00007E9B0000}"/>
    <cellStyle name="Percent 2 5 2 8 2" xfId="39681" xr:uid="{00000000-0005-0000-0000-00007F9B0000}"/>
    <cellStyle name="Percent 2 5 2 8 2 2" xfId="39682" xr:uid="{00000000-0005-0000-0000-0000809B0000}"/>
    <cellStyle name="Percent 2 5 2 8 3" xfId="39683" xr:uid="{00000000-0005-0000-0000-0000819B0000}"/>
    <cellStyle name="Percent 2 5 2 8 3 2" xfId="39684" xr:uid="{00000000-0005-0000-0000-0000829B0000}"/>
    <cellStyle name="Percent 2 5 2 8 4" xfId="39685" xr:uid="{00000000-0005-0000-0000-0000839B0000}"/>
    <cellStyle name="Percent 2 5 2 9" xfId="39686" xr:uid="{00000000-0005-0000-0000-0000849B0000}"/>
    <cellStyle name="Percent 2 5 2 9 2" xfId="39687" xr:uid="{00000000-0005-0000-0000-0000859B0000}"/>
    <cellStyle name="Percent 2 5 2 9 3" xfId="39688" xr:uid="{00000000-0005-0000-0000-0000869B0000}"/>
    <cellStyle name="Percent 2 5 3" xfId="39689" xr:uid="{00000000-0005-0000-0000-0000879B0000}"/>
    <cellStyle name="Percent 2 5 3 10" xfId="39690" xr:uid="{00000000-0005-0000-0000-0000889B0000}"/>
    <cellStyle name="Percent 2 5 3 10 2" xfId="39691" xr:uid="{00000000-0005-0000-0000-0000899B0000}"/>
    <cellStyle name="Percent 2 5 3 11" xfId="39692" xr:uid="{00000000-0005-0000-0000-00008A9B0000}"/>
    <cellStyle name="Percent 2 5 3 2" xfId="39693" xr:uid="{00000000-0005-0000-0000-00008B9B0000}"/>
    <cellStyle name="Percent 2 5 3 2 2" xfId="39694" xr:uid="{00000000-0005-0000-0000-00008C9B0000}"/>
    <cellStyle name="Percent 2 5 3 2 2 2" xfId="39695" xr:uid="{00000000-0005-0000-0000-00008D9B0000}"/>
    <cellStyle name="Percent 2 5 3 2 2 2 2" xfId="39696" xr:uid="{00000000-0005-0000-0000-00008E9B0000}"/>
    <cellStyle name="Percent 2 5 3 2 2 2 2 2" xfId="39697" xr:uid="{00000000-0005-0000-0000-00008F9B0000}"/>
    <cellStyle name="Percent 2 5 3 2 2 2 2 3" xfId="39698" xr:uid="{00000000-0005-0000-0000-0000909B0000}"/>
    <cellStyle name="Percent 2 5 3 2 2 2 3" xfId="39699" xr:uid="{00000000-0005-0000-0000-0000919B0000}"/>
    <cellStyle name="Percent 2 5 3 2 2 2 3 2" xfId="39700" xr:uid="{00000000-0005-0000-0000-0000929B0000}"/>
    <cellStyle name="Percent 2 5 3 2 2 2 4" xfId="39701" xr:uid="{00000000-0005-0000-0000-0000939B0000}"/>
    <cellStyle name="Percent 2 5 3 2 2 2 4 2" xfId="39702" xr:uid="{00000000-0005-0000-0000-0000949B0000}"/>
    <cellStyle name="Percent 2 5 3 2 2 2 5" xfId="39703" xr:uid="{00000000-0005-0000-0000-0000959B0000}"/>
    <cellStyle name="Percent 2 5 3 2 2 3" xfId="39704" xr:uid="{00000000-0005-0000-0000-0000969B0000}"/>
    <cellStyle name="Percent 2 5 3 2 2 3 2" xfId="39705" xr:uid="{00000000-0005-0000-0000-0000979B0000}"/>
    <cellStyle name="Percent 2 5 3 2 2 3 2 2" xfId="39706" xr:uid="{00000000-0005-0000-0000-0000989B0000}"/>
    <cellStyle name="Percent 2 5 3 2 2 3 3" xfId="39707" xr:uid="{00000000-0005-0000-0000-0000999B0000}"/>
    <cellStyle name="Percent 2 5 3 2 2 3 3 2" xfId="39708" xr:uid="{00000000-0005-0000-0000-00009A9B0000}"/>
    <cellStyle name="Percent 2 5 3 2 2 3 4" xfId="39709" xr:uid="{00000000-0005-0000-0000-00009B9B0000}"/>
    <cellStyle name="Percent 2 5 3 2 2 4" xfId="39710" xr:uid="{00000000-0005-0000-0000-00009C9B0000}"/>
    <cellStyle name="Percent 2 5 3 2 2 4 2" xfId="39711" xr:uid="{00000000-0005-0000-0000-00009D9B0000}"/>
    <cellStyle name="Percent 2 5 3 2 2 4 3" xfId="39712" xr:uid="{00000000-0005-0000-0000-00009E9B0000}"/>
    <cellStyle name="Percent 2 5 3 2 2 5" xfId="39713" xr:uid="{00000000-0005-0000-0000-00009F9B0000}"/>
    <cellStyle name="Percent 2 5 3 2 2 5 2" xfId="39714" xr:uid="{00000000-0005-0000-0000-0000A09B0000}"/>
    <cellStyle name="Percent 2 5 3 2 2 6" xfId="39715" xr:uid="{00000000-0005-0000-0000-0000A19B0000}"/>
    <cellStyle name="Percent 2 5 3 2 2 6 2" xfId="39716" xr:uid="{00000000-0005-0000-0000-0000A29B0000}"/>
    <cellStyle name="Percent 2 5 3 2 2 7" xfId="39717" xr:uid="{00000000-0005-0000-0000-0000A39B0000}"/>
    <cellStyle name="Percent 2 5 3 2 3" xfId="39718" xr:uid="{00000000-0005-0000-0000-0000A49B0000}"/>
    <cellStyle name="Percent 2 5 3 2 3 2" xfId="39719" xr:uid="{00000000-0005-0000-0000-0000A59B0000}"/>
    <cellStyle name="Percent 2 5 3 2 3 2 2" xfId="39720" xr:uid="{00000000-0005-0000-0000-0000A69B0000}"/>
    <cellStyle name="Percent 2 5 3 2 3 2 3" xfId="39721" xr:uid="{00000000-0005-0000-0000-0000A79B0000}"/>
    <cellStyle name="Percent 2 5 3 2 3 3" xfId="39722" xr:uid="{00000000-0005-0000-0000-0000A89B0000}"/>
    <cellStyle name="Percent 2 5 3 2 3 3 2" xfId="39723" xr:uid="{00000000-0005-0000-0000-0000A99B0000}"/>
    <cellStyle name="Percent 2 5 3 2 3 4" xfId="39724" xr:uid="{00000000-0005-0000-0000-0000AA9B0000}"/>
    <cellStyle name="Percent 2 5 3 2 3 4 2" xfId="39725" xr:uid="{00000000-0005-0000-0000-0000AB9B0000}"/>
    <cellStyle name="Percent 2 5 3 2 3 5" xfId="39726" xr:uid="{00000000-0005-0000-0000-0000AC9B0000}"/>
    <cellStyle name="Percent 2 5 3 2 4" xfId="39727" xr:uid="{00000000-0005-0000-0000-0000AD9B0000}"/>
    <cellStyle name="Percent 2 5 3 2 4 2" xfId="39728" xr:uid="{00000000-0005-0000-0000-0000AE9B0000}"/>
    <cellStyle name="Percent 2 5 3 2 4 2 2" xfId="39729" xr:uid="{00000000-0005-0000-0000-0000AF9B0000}"/>
    <cellStyle name="Percent 2 5 3 2 4 3" xfId="39730" xr:uid="{00000000-0005-0000-0000-0000B09B0000}"/>
    <cellStyle name="Percent 2 5 3 2 4 3 2" xfId="39731" xr:uid="{00000000-0005-0000-0000-0000B19B0000}"/>
    <cellStyle name="Percent 2 5 3 2 4 4" xfId="39732" xr:uid="{00000000-0005-0000-0000-0000B29B0000}"/>
    <cellStyle name="Percent 2 5 3 2 5" xfId="39733" xr:uid="{00000000-0005-0000-0000-0000B39B0000}"/>
    <cellStyle name="Percent 2 5 3 2 5 2" xfId="39734" xr:uid="{00000000-0005-0000-0000-0000B49B0000}"/>
    <cellStyle name="Percent 2 5 3 2 5 3" xfId="39735" xr:uid="{00000000-0005-0000-0000-0000B59B0000}"/>
    <cellStyle name="Percent 2 5 3 2 6" xfId="39736" xr:uid="{00000000-0005-0000-0000-0000B69B0000}"/>
    <cellStyle name="Percent 2 5 3 2 6 2" xfId="39737" xr:uid="{00000000-0005-0000-0000-0000B79B0000}"/>
    <cellStyle name="Percent 2 5 3 2 7" xfId="39738" xr:uid="{00000000-0005-0000-0000-0000B89B0000}"/>
    <cellStyle name="Percent 2 5 3 2 7 2" xfId="39739" xr:uid="{00000000-0005-0000-0000-0000B99B0000}"/>
    <cellStyle name="Percent 2 5 3 2 8" xfId="39740" xr:uid="{00000000-0005-0000-0000-0000BA9B0000}"/>
    <cellStyle name="Percent 2 5 3 3" xfId="39741" xr:uid="{00000000-0005-0000-0000-0000BB9B0000}"/>
    <cellStyle name="Percent 2 5 3 3 2" xfId="39742" xr:uid="{00000000-0005-0000-0000-0000BC9B0000}"/>
    <cellStyle name="Percent 2 5 3 3 2 2" xfId="39743" xr:uid="{00000000-0005-0000-0000-0000BD9B0000}"/>
    <cellStyle name="Percent 2 5 3 3 2 2 2" xfId="39744" xr:uid="{00000000-0005-0000-0000-0000BE9B0000}"/>
    <cellStyle name="Percent 2 5 3 3 2 2 3" xfId="39745" xr:uid="{00000000-0005-0000-0000-0000BF9B0000}"/>
    <cellStyle name="Percent 2 5 3 3 2 3" xfId="39746" xr:uid="{00000000-0005-0000-0000-0000C09B0000}"/>
    <cellStyle name="Percent 2 5 3 3 2 3 2" xfId="39747" xr:uid="{00000000-0005-0000-0000-0000C19B0000}"/>
    <cellStyle name="Percent 2 5 3 3 2 4" xfId="39748" xr:uid="{00000000-0005-0000-0000-0000C29B0000}"/>
    <cellStyle name="Percent 2 5 3 3 2 4 2" xfId="39749" xr:uid="{00000000-0005-0000-0000-0000C39B0000}"/>
    <cellStyle name="Percent 2 5 3 3 2 5" xfId="39750" xr:uid="{00000000-0005-0000-0000-0000C49B0000}"/>
    <cellStyle name="Percent 2 5 3 3 3" xfId="39751" xr:uid="{00000000-0005-0000-0000-0000C59B0000}"/>
    <cellStyle name="Percent 2 5 3 3 3 2" xfId="39752" xr:uid="{00000000-0005-0000-0000-0000C69B0000}"/>
    <cellStyle name="Percent 2 5 3 3 3 2 2" xfId="39753" xr:uid="{00000000-0005-0000-0000-0000C79B0000}"/>
    <cellStyle name="Percent 2 5 3 3 3 3" xfId="39754" xr:uid="{00000000-0005-0000-0000-0000C89B0000}"/>
    <cellStyle name="Percent 2 5 3 3 3 3 2" xfId="39755" xr:uid="{00000000-0005-0000-0000-0000C99B0000}"/>
    <cellStyle name="Percent 2 5 3 3 3 4" xfId="39756" xr:uid="{00000000-0005-0000-0000-0000CA9B0000}"/>
    <cellStyle name="Percent 2 5 3 3 4" xfId="39757" xr:uid="{00000000-0005-0000-0000-0000CB9B0000}"/>
    <cellStyle name="Percent 2 5 3 3 4 2" xfId="39758" xr:uid="{00000000-0005-0000-0000-0000CC9B0000}"/>
    <cellStyle name="Percent 2 5 3 3 4 3" xfId="39759" xr:uid="{00000000-0005-0000-0000-0000CD9B0000}"/>
    <cellStyle name="Percent 2 5 3 3 5" xfId="39760" xr:uid="{00000000-0005-0000-0000-0000CE9B0000}"/>
    <cellStyle name="Percent 2 5 3 3 5 2" xfId="39761" xr:uid="{00000000-0005-0000-0000-0000CF9B0000}"/>
    <cellStyle name="Percent 2 5 3 3 6" xfId="39762" xr:uid="{00000000-0005-0000-0000-0000D09B0000}"/>
    <cellStyle name="Percent 2 5 3 3 6 2" xfId="39763" xr:uid="{00000000-0005-0000-0000-0000D19B0000}"/>
    <cellStyle name="Percent 2 5 3 3 7" xfId="39764" xr:uid="{00000000-0005-0000-0000-0000D29B0000}"/>
    <cellStyle name="Percent 2 5 3 4" xfId="39765" xr:uid="{00000000-0005-0000-0000-0000D39B0000}"/>
    <cellStyle name="Percent 2 5 3 4 2" xfId="39766" xr:uid="{00000000-0005-0000-0000-0000D49B0000}"/>
    <cellStyle name="Percent 2 5 3 4 2 2" xfId="39767" xr:uid="{00000000-0005-0000-0000-0000D59B0000}"/>
    <cellStyle name="Percent 2 5 3 4 2 2 2" xfId="39768" xr:uid="{00000000-0005-0000-0000-0000D69B0000}"/>
    <cellStyle name="Percent 2 5 3 4 2 2 3" xfId="39769" xr:uid="{00000000-0005-0000-0000-0000D79B0000}"/>
    <cellStyle name="Percent 2 5 3 4 2 3" xfId="39770" xr:uid="{00000000-0005-0000-0000-0000D89B0000}"/>
    <cellStyle name="Percent 2 5 3 4 2 3 2" xfId="39771" xr:uid="{00000000-0005-0000-0000-0000D99B0000}"/>
    <cellStyle name="Percent 2 5 3 4 2 4" xfId="39772" xr:uid="{00000000-0005-0000-0000-0000DA9B0000}"/>
    <cellStyle name="Percent 2 5 3 4 2 4 2" xfId="39773" xr:uid="{00000000-0005-0000-0000-0000DB9B0000}"/>
    <cellStyle name="Percent 2 5 3 4 2 5" xfId="39774" xr:uid="{00000000-0005-0000-0000-0000DC9B0000}"/>
    <cellStyle name="Percent 2 5 3 4 3" xfId="39775" xr:uid="{00000000-0005-0000-0000-0000DD9B0000}"/>
    <cellStyle name="Percent 2 5 3 4 3 2" xfId="39776" xr:uid="{00000000-0005-0000-0000-0000DE9B0000}"/>
    <cellStyle name="Percent 2 5 3 4 3 2 2" xfId="39777" xr:uid="{00000000-0005-0000-0000-0000DF9B0000}"/>
    <cellStyle name="Percent 2 5 3 4 3 3" xfId="39778" xr:uid="{00000000-0005-0000-0000-0000E09B0000}"/>
    <cellStyle name="Percent 2 5 3 4 3 3 2" xfId="39779" xr:uid="{00000000-0005-0000-0000-0000E19B0000}"/>
    <cellStyle name="Percent 2 5 3 4 3 4" xfId="39780" xr:uid="{00000000-0005-0000-0000-0000E29B0000}"/>
    <cellStyle name="Percent 2 5 3 4 4" xfId="39781" xr:uid="{00000000-0005-0000-0000-0000E39B0000}"/>
    <cellStyle name="Percent 2 5 3 4 4 2" xfId="39782" xr:uid="{00000000-0005-0000-0000-0000E49B0000}"/>
    <cellStyle name="Percent 2 5 3 4 4 3" xfId="39783" xr:uid="{00000000-0005-0000-0000-0000E59B0000}"/>
    <cellStyle name="Percent 2 5 3 4 5" xfId="39784" xr:uid="{00000000-0005-0000-0000-0000E69B0000}"/>
    <cellStyle name="Percent 2 5 3 4 5 2" xfId="39785" xr:uid="{00000000-0005-0000-0000-0000E79B0000}"/>
    <cellStyle name="Percent 2 5 3 4 6" xfId="39786" xr:uid="{00000000-0005-0000-0000-0000E89B0000}"/>
    <cellStyle name="Percent 2 5 3 4 6 2" xfId="39787" xr:uid="{00000000-0005-0000-0000-0000E99B0000}"/>
    <cellStyle name="Percent 2 5 3 4 7" xfId="39788" xr:uid="{00000000-0005-0000-0000-0000EA9B0000}"/>
    <cellStyle name="Percent 2 5 3 5" xfId="39789" xr:uid="{00000000-0005-0000-0000-0000EB9B0000}"/>
    <cellStyle name="Percent 2 5 3 5 2" xfId="39790" xr:uid="{00000000-0005-0000-0000-0000EC9B0000}"/>
    <cellStyle name="Percent 2 5 3 5 2 2" xfId="39791" xr:uid="{00000000-0005-0000-0000-0000ED9B0000}"/>
    <cellStyle name="Percent 2 5 3 5 2 2 2" xfId="39792" xr:uid="{00000000-0005-0000-0000-0000EE9B0000}"/>
    <cellStyle name="Percent 2 5 3 5 2 3" xfId="39793" xr:uid="{00000000-0005-0000-0000-0000EF9B0000}"/>
    <cellStyle name="Percent 2 5 3 5 2 3 2" xfId="39794" xr:uid="{00000000-0005-0000-0000-0000F09B0000}"/>
    <cellStyle name="Percent 2 5 3 5 2 4" xfId="39795" xr:uid="{00000000-0005-0000-0000-0000F19B0000}"/>
    <cellStyle name="Percent 2 5 3 5 3" xfId="39796" xr:uid="{00000000-0005-0000-0000-0000F29B0000}"/>
    <cellStyle name="Percent 2 5 3 5 3 2" xfId="39797" xr:uid="{00000000-0005-0000-0000-0000F39B0000}"/>
    <cellStyle name="Percent 2 5 3 5 3 3" xfId="39798" xr:uid="{00000000-0005-0000-0000-0000F49B0000}"/>
    <cellStyle name="Percent 2 5 3 5 4" xfId="39799" xr:uid="{00000000-0005-0000-0000-0000F59B0000}"/>
    <cellStyle name="Percent 2 5 3 5 4 2" xfId="39800" xr:uid="{00000000-0005-0000-0000-0000F69B0000}"/>
    <cellStyle name="Percent 2 5 3 5 5" xfId="39801" xr:uid="{00000000-0005-0000-0000-0000F79B0000}"/>
    <cellStyle name="Percent 2 5 3 5 5 2" xfId="39802" xr:uid="{00000000-0005-0000-0000-0000F89B0000}"/>
    <cellStyle name="Percent 2 5 3 5 6" xfId="39803" xr:uid="{00000000-0005-0000-0000-0000F99B0000}"/>
    <cellStyle name="Percent 2 5 3 6" xfId="39804" xr:uid="{00000000-0005-0000-0000-0000FA9B0000}"/>
    <cellStyle name="Percent 2 5 3 6 2" xfId="39805" xr:uid="{00000000-0005-0000-0000-0000FB9B0000}"/>
    <cellStyle name="Percent 2 5 3 6 2 2" xfId="39806" xr:uid="{00000000-0005-0000-0000-0000FC9B0000}"/>
    <cellStyle name="Percent 2 5 3 6 3" xfId="39807" xr:uid="{00000000-0005-0000-0000-0000FD9B0000}"/>
    <cellStyle name="Percent 2 5 3 6 3 2" xfId="39808" xr:uid="{00000000-0005-0000-0000-0000FE9B0000}"/>
    <cellStyle name="Percent 2 5 3 6 4" xfId="39809" xr:uid="{00000000-0005-0000-0000-0000FF9B0000}"/>
    <cellStyle name="Percent 2 5 3 7" xfId="39810" xr:uid="{00000000-0005-0000-0000-0000009C0000}"/>
    <cellStyle name="Percent 2 5 3 7 2" xfId="39811" xr:uid="{00000000-0005-0000-0000-0000019C0000}"/>
    <cellStyle name="Percent 2 5 3 7 2 2" xfId="39812" xr:uid="{00000000-0005-0000-0000-0000029C0000}"/>
    <cellStyle name="Percent 2 5 3 7 3" xfId="39813" xr:uid="{00000000-0005-0000-0000-0000039C0000}"/>
    <cellStyle name="Percent 2 5 3 7 3 2" xfId="39814" xr:uid="{00000000-0005-0000-0000-0000049C0000}"/>
    <cellStyle name="Percent 2 5 3 7 4" xfId="39815" xr:uid="{00000000-0005-0000-0000-0000059C0000}"/>
    <cellStyle name="Percent 2 5 3 8" xfId="39816" xr:uid="{00000000-0005-0000-0000-0000069C0000}"/>
    <cellStyle name="Percent 2 5 3 8 2" xfId="39817" xr:uid="{00000000-0005-0000-0000-0000079C0000}"/>
    <cellStyle name="Percent 2 5 3 8 3" xfId="39818" xr:uid="{00000000-0005-0000-0000-0000089C0000}"/>
    <cellStyle name="Percent 2 5 3 9" xfId="39819" xr:uid="{00000000-0005-0000-0000-0000099C0000}"/>
    <cellStyle name="Percent 2 5 3 9 2" xfId="39820" xr:uid="{00000000-0005-0000-0000-00000A9C0000}"/>
    <cellStyle name="Percent 2 5 4" xfId="39821" xr:uid="{00000000-0005-0000-0000-00000B9C0000}"/>
    <cellStyle name="Percent 2 5 4 10" xfId="39822" xr:uid="{00000000-0005-0000-0000-00000C9C0000}"/>
    <cellStyle name="Percent 2 5 4 2" xfId="39823" xr:uid="{00000000-0005-0000-0000-00000D9C0000}"/>
    <cellStyle name="Percent 2 5 4 2 2" xfId="39824" xr:uid="{00000000-0005-0000-0000-00000E9C0000}"/>
    <cellStyle name="Percent 2 5 4 2 2 2" xfId="39825" xr:uid="{00000000-0005-0000-0000-00000F9C0000}"/>
    <cellStyle name="Percent 2 5 4 2 2 2 2" xfId="39826" xr:uid="{00000000-0005-0000-0000-0000109C0000}"/>
    <cellStyle name="Percent 2 5 4 2 2 2 3" xfId="39827" xr:uid="{00000000-0005-0000-0000-0000119C0000}"/>
    <cellStyle name="Percent 2 5 4 2 2 3" xfId="39828" xr:uid="{00000000-0005-0000-0000-0000129C0000}"/>
    <cellStyle name="Percent 2 5 4 2 2 3 2" xfId="39829" xr:uid="{00000000-0005-0000-0000-0000139C0000}"/>
    <cellStyle name="Percent 2 5 4 2 2 4" xfId="39830" xr:uid="{00000000-0005-0000-0000-0000149C0000}"/>
    <cellStyle name="Percent 2 5 4 2 2 4 2" xfId="39831" xr:uid="{00000000-0005-0000-0000-0000159C0000}"/>
    <cellStyle name="Percent 2 5 4 2 2 5" xfId="39832" xr:uid="{00000000-0005-0000-0000-0000169C0000}"/>
    <cellStyle name="Percent 2 5 4 2 3" xfId="39833" xr:uid="{00000000-0005-0000-0000-0000179C0000}"/>
    <cellStyle name="Percent 2 5 4 2 3 2" xfId="39834" xr:uid="{00000000-0005-0000-0000-0000189C0000}"/>
    <cellStyle name="Percent 2 5 4 2 3 2 2" xfId="39835" xr:uid="{00000000-0005-0000-0000-0000199C0000}"/>
    <cellStyle name="Percent 2 5 4 2 3 3" xfId="39836" xr:uid="{00000000-0005-0000-0000-00001A9C0000}"/>
    <cellStyle name="Percent 2 5 4 2 3 3 2" xfId="39837" xr:uid="{00000000-0005-0000-0000-00001B9C0000}"/>
    <cellStyle name="Percent 2 5 4 2 3 4" xfId="39838" xr:uid="{00000000-0005-0000-0000-00001C9C0000}"/>
    <cellStyle name="Percent 2 5 4 2 4" xfId="39839" xr:uid="{00000000-0005-0000-0000-00001D9C0000}"/>
    <cellStyle name="Percent 2 5 4 2 4 2" xfId="39840" xr:uid="{00000000-0005-0000-0000-00001E9C0000}"/>
    <cellStyle name="Percent 2 5 4 2 4 3" xfId="39841" xr:uid="{00000000-0005-0000-0000-00001F9C0000}"/>
    <cellStyle name="Percent 2 5 4 2 5" xfId="39842" xr:uid="{00000000-0005-0000-0000-0000209C0000}"/>
    <cellStyle name="Percent 2 5 4 2 5 2" xfId="39843" xr:uid="{00000000-0005-0000-0000-0000219C0000}"/>
    <cellStyle name="Percent 2 5 4 2 6" xfId="39844" xr:uid="{00000000-0005-0000-0000-0000229C0000}"/>
    <cellStyle name="Percent 2 5 4 2 6 2" xfId="39845" xr:uid="{00000000-0005-0000-0000-0000239C0000}"/>
    <cellStyle name="Percent 2 5 4 2 7" xfId="39846" xr:uid="{00000000-0005-0000-0000-0000249C0000}"/>
    <cellStyle name="Percent 2 5 4 3" xfId="39847" xr:uid="{00000000-0005-0000-0000-0000259C0000}"/>
    <cellStyle name="Percent 2 5 4 3 2" xfId="39848" xr:uid="{00000000-0005-0000-0000-0000269C0000}"/>
    <cellStyle name="Percent 2 5 4 3 2 2" xfId="39849" xr:uid="{00000000-0005-0000-0000-0000279C0000}"/>
    <cellStyle name="Percent 2 5 4 3 2 2 2" xfId="39850" xr:uid="{00000000-0005-0000-0000-0000289C0000}"/>
    <cellStyle name="Percent 2 5 4 3 2 2 3" xfId="39851" xr:uid="{00000000-0005-0000-0000-0000299C0000}"/>
    <cellStyle name="Percent 2 5 4 3 2 3" xfId="39852" xr:uid="{00000000-0005-0000-0000-00002A9C0000}"/>
    <cellStyle name="Percent 2 5 4 3 2 3 2" xfId="39853" xr:uid="{00000000-0005-0000-0000-00002B9C0000}"/>
    <cellStyle name="Percent 2 5 4 3 2 4" xfId="39854" xr:uid="{00000000-0005-0000-0000-00002C9C0000}"/>
    <cellStyle name="Percent 2 5 4 3 2 4 2" xfId="39855" xr:uid="{00000000-0005-0000-0000-00002D9C0000}"/>
    <cellStyle name="Percent 2 5 4 3 2 5" xfId="39856" xr:uid="{00000000-0005-0000-0000-00002E9C0000}"/>
    <cellStyle name="Percent 2 5 4 3 3" xfId="39857" xr:uid="{00000000-0005-0000-0000-00002F9C0000}"/>
    <cellStyle name="Percent 2 5 4 3 3 2" xfId="39858" xr:uid="{00000000-0005-0000-0000-0000309C0000}"/>
    <cellStyle name="Percent 2 5 4 3 3 2 2" xfId="39859" xr:uid="{00000000-0005-0000-0000-0000319C0000}"/>
    <cellStyle name="Percent 2 5 4 3 3 3" xfId="39860" xr:uid="{00000000-0005-0000-0000-0000329C0000}"/>
    <cellStyle name="Percent 2 5 4 3 3 3 2" xfId="39861" xr:uid="{00000000-0005-0000-0000-0000339C0000}"/>
    <cellStyle name="Percent 2 5 4 3 3 4" xfId="39862" xr:uid="{00000000-0005-0000-0000-0000349C0000}"/>
    <cellStyle name="Percent 2 5 4 3 4" xfId="39863" xr:uid="{00000000-0005-0000-0000-0000359C0000}"/>
    <cellStyle name="Percent 2 5 4 3 4 2" xfId="39864" xr:uid="{00000000-0005-0000-0000-0000369C0000}"/>
    <cellStyle name="Percent 2 5 4 3 4 3" xfId="39865" xr:uid="{00000000-0005-0000-0000-0000379C0000}"/>
    <cellStyle name="Percent 2 5 4 3 5" xfId="39866" xr:uid="{00000000-0005-0000-0000-0000389C0000}"/>
    <cellStyle name="Percent 2 5 4 3 5 2" xfId="39867" xr:uid="{00000000-0005-0000-0000-0000399C0000}"/>
    <cellStyle name="Percent 2 5 4 3 6" xfId="39868" xr:uid="{00000000-0005-0000-0000-00003A9C0000}"/>
    <cellStyle name="Percent 2 5 4 3 6 2" xfId="39869" xr:uid="{00000000-0005-0000-0000-00003B9C0000}"/>
    <cellStyle name="Percent 2 5 4 3 7" xfId="39870" xr:uid="{00000000-0005-0000-0000-00003C9C0000}"/>
    <cellStyle name="Percent 2 5 4 4" xfId="39871" xr:uid="{00000000-0005-0000-0000-00003D9C0000}"/>
    <cellStyle name="Percent 2 5 4 4 2" xfId="39872" xr:uid="{00000000-0005-0000-0000-00003E9C0000}"/>
    <cellStyle name="Percent 2 5 4 4 2 2" xfId="39873" xr:uid="{00000000-0005-0000-0000-00003F9C0000}"/>
    <cellStyle name="Percent 2 5 4 4 2 2 2" xfId="39874" xr:uid="{00000000-0005-0000-0000-0000409C0000}"/>
    <cellStyle name="Percent 2 5 4 4 2 3" xfId="39875" xr:uid="{00000000-0005-0000-0000-0000419C0000}"/>
    <cellStyle name="Percent 2 5 4 4 2 3 2" xfId="39876" xr:uid="{00000000-0005-0000-0000-0000429C0000}"/>
    <cellStyle name="Percent 2 5 4 4 2 4" xfId="39877" xr:uid="{00000000-0005-0000-0000-0000439C0000}"/>
    <cellStyle name="Percent 2 5 4 4 3" xfId="39878" xr:uid="{00000000-0005-0000-0000-0000449C0000}"/>
    <cellStyle name="Percent 2 5 4 4 3 2" xfId="39879" xr:uid="{00000000-0005-0000-0000-0000459C0000}"/>
    <cellStyle name="Percent 2 5 4 4 3 3" xfId="39880" xr:uid="{00000000-0005-0000-0000-0000469C0000}"/>
    <cellStyle name="Percent 2 5 4 4 4" xfId="39881" xr:uid="{00000000-0005-0000-0000-0000479C0000}"/>
    <cellStyle name="Percent 2 5 4 4 4 2" xfId="39882" xr:uid="{00000000-0005-0000-0000-0000489C0000}"/>
    <cellStyle name="Percent 2 5 4 4 5" xfId="39883" xr:uid="{00000000-0005-0000-0000-0000499C0000}"/>
    <cellStyle name="Percent 2 5 4 4 5 2" xfId="39884" xr:uid="{00000000-0005-0000-0000-00004A9C0000}"/>
    <cellStyle name="Percent 2 5 4 4 6" xfId="39885" xr:uid="{00000000-0005-0000-0000-00004B9C0000}"/>
    <cellStyle name="Percent 2 5 4 5" xfId="39886" xr:uid="{00000000-0005-0000-0000-00004C9C0000}"/>
    <cellStyle name="Percent 2 5 4 5 2" xfId="39887" xr:uid="{00000000-0005-0000-0000-00004D9C0000}"/>
    <cellStyle name="Percent 2 5 4 5 2 2" xfId="39888" xr:uid="{00000000-0005-0000-0000-00004E9C0000}"/>
    <cellStyle name="Percent 2 5 4 5 3" xfId="39889" xr:uid="{00000000-0005-0000-0000-00004F9C0000}"/>
    <cellStyle name="Percent 2 5 4 5 3 2" xfId="39890" xr:uid="{00000000-0005-0000-0000-0000509C0000}"/>
    <cellStyle name="Percent 2 5 4 5 4" xfId="39891" xr:uid="{00000000-0005-0000-0000-0000519C0000}"/>
    <cellStyle name="Percent 2 5 4 6" xfId="39892" xr:uid="{00000000-0005-0000-0000-0000529C0000}"/>
    <cellStyle name="Percent 2 5 4 6 2" xfId="39893" xr:uid="{00000000-0005-0000-0000-0000539C0000}"/>
    <cellStyle name="Percent 2 5 4 6 2 2" xfId="39894" xr:uid="{00000000-0005-0000-0000-0000549C0000}"/>
    <cellStyle name="Percent 2 5 4 6 3" xfId="39895" xr:uid="{00000000-0005-0000-0000-0000559C0000}"/>
    <cellStyle name="Percent 2 5 4 6 3 2" xfId="39896" xr:uid="{00000000-0005-0000-0000-0000569C0000}"/>
    <cellStyle name="Percent 2 5 4 6 4" xfId="39897" xr:uid="{00000000-0005-0000-0000-0000579C0000}"/>
    <cellStyle name="Percent 2 5 4 7" xfId="39898" xr:uid="{00000000-0005-0000-0000-0000589C0000}"/>
    <cellStyle name="Percent 2 5 4 7 2" xfId="39899" xr:uid="{00000000-0005-0000-0000-0000599C0000}"/>
    <cellStyle name="Percent 2 5 4 7 3" xfId="39900" xr:uid="{00000000-0005-0000-0000-00005A9C0000}"/>
    <cellStyle name="Percent 2 5 4 8" xfId="39901" xr:uid="{00000000-0005-0000-0000-00005B9C0000}"/>
    <cellStyle name="Percent 2 5 4 8 2" xfId="39902" xr:uid="{00000000-0005-0000-0000-00005C9C0000}"/>
    <cellStyle name="Percent 2 5 4 9" xfId="39903" xr:uid="{00000000-0005-0000-0000-00005D9C0000}"/>
    <cellStyle name="Percent 2 5 4 9 2" xfId="39904" xr:uid="{00000000-0005-0000-0000-00005E9C0000}"/>
    <cellStyle name="Percent 2 5 5" xfId="39905" xr:uid="{00000000-0005-0000-0000-00005F9C0000}"/>
    <cellStyle name="Percent 2 5 5 2" xfId="39906" xr:uid="{00000000-0005-0000-0000-0000609C0000}"/>
    <cellStyle name="Percent 2 5 5 2 2" xfId="39907" xr:uid="{00000000-0005-0000-0000-0000619C0000}"/>
    <cellStyle name="Percent 2 5 5 2 2 2" xfId="39908" xr:uid="{00000000-0005-0000-0000-0000629C0000}"/>
    <cellStyle name="Percent 2 5 5 2 2 2 2" xfId="39909" xr:uid="{00000000-0005-0000-0000-0000639C0000}"/>
    <cellStyle name="Percent 2 5 5 2 2 2 3" xfId="39910" xr:uid="{00000000-0005-0000-0000-0000649C0000}"/>
    <cellStyle name="Percent 2 5 5 2 2 3" xfId="39911" xr:uid="{00000000-0005-0000-0000-0000659C0000}"/>
    <cellStyle name="Percent 2 5 5 2 2 3 2" xfId="39912" xr:uid="{00000000-0005-0000-0000-0000669C0000}"/>
    <cellStyle name="Percent 2 5 5 2 2 4" xfId="39913" xr:uid="{00000000-0005-0000-0000-0000679C0000}"/>
    <cellStyle name="Percent 2 5 5 2 2 4 2" xfId="39914" xr:uid="{00000000-0005-0000-0000-0000689C0000}"/>
    <cellStyle name="Percent 2 5 5 2 2 5" xfId="39915" xr:uid="{00000000-0005-0000-0000-0000699C0000}"/>
    <cellStyle name="Percent 2 5 5 2 3" xfId="39916" xr:uid="{00000000-0005-0000-0000-00006A9C0000}"/>
    <cellStyle name="Percent 2 5 5 2 3 2" xfId="39917" xr:uid="{00000000-0005-0000-0000-00006B9C0000}"/>
    <cellStyle name="Percent 2 5 5 2 3 2 2" xfId="39918" xr:uid="{00000000-0005-0000-0000-00006C9C0000}"/>
    <cellStyle name="Percent 2 5 5 2 3 3" xfId="39919" xr:uid="{00000000-0005-0000-0000-00006D9C0000}"/>
    <cellStyle name="Percent 2 5 5 2 3 3 2" xfId="39920" xr:uid="{00000000-0005-0000-0000-00006E9C0000}"/>
    <cellStyle name="Percent 2 5 5 2 3 4" xfId="39921" xr:uid="{00000000-0005-0000-0000-00006F9C0000}"/>
    <cellStyle name="Percent 2 5 5 2 4" xfId="39922" xr:uid="{00000000-0005-0000-0000-0000709C0000}"/>
    <cellStyle name="Percent 2 5 5 2 4 2" xfId="39923" xr:uid="{00000000-0005-0000-0000-0000719C0000}"/>
    <cellStyle name="Percent 2 5 5 2 4 3" xfId="39924" xr:uid="{00000000-0005-0000-0000-0000729C0000}"/>
    <cellStyle name="Percent 2 5 5 2 5" xfId="39925" xr:uid="{00000000-0005-0000-0000-0000739C0000}"/>
    <cellStyle name="Percent 2 5 5 2 5 2" xfId="39926" xr:uid="{00000000-0005-0000-0000-0000749C0000}"/>
    <cellStyle name="Percent 2 5 5 2 6" xfId="39927" xr:uid="{00000000-0005-0000-0000-0000759C0000}"/>
    <cellStyle name="Percent 2 5 5 2 6 2" xfId="39928" xr:uid="{00000000-0005-0000-0000-0000769C0000}"/>
    <cellStyle name="Percent 2 5 5 2 7" xfId="39929" xr:uid="{00000000-0005-0000-0000-0000779C0000}"/>
    <cellStyle name="Percent 2 5 5 3" xfId="39930" xr:uid="{00000000-0005-0000-0000-0000789C0000}"/>
    <cellStyle name="Percent 2 5 5 3 2" xfId="39931" xr:uid="{00000000-0005-0000-0000-0000799C0000}"/>
    <cellStyle name="Percent 2 5 5 3 2 2" xfId="39932" xr:uid="{00000000-0005-0000-0000-00007A9C0000}"/>
    <cellStyle name="Percent 2 5 5 3 2 3" xfId="39933" xr:uid="{00000000-0005-0000-0000-00007B9C0000}"/>
    <cellStyle name="Percent 2 5 5 3 3" xfId="39934" xr:uid="{00000000-0005-0000-0000-00007C9C0000}"/>
    <cellStyle name="Percent 2 5 5 3 3 2" xfId="39935" xr:uid="{00000000-0005-0000-0000-00007D9C0000}"/>
    <cellStyle name="Percent 2 5 5 3 4" xfId="39936" xr:uid="{00000000-0005-0000-0000-00007E9C0000}"/>
    <cellStyle name="Percent 2 5 5 3 4 2" xfId="39937" xr:uid="{00000000-0005-0000-0000-00007F9C0000}"/>
    <cellStyle name="Percent 2 5 5 3 5" xfId="39938" xr:uid="{00000000-0005-0000-0000-0000809C0000}"/>
    <cellStyle name="Percent 2 5 5 4" xfId="39939" xr:uid="{00000000-0005-0000-0000-0000819C0000}"/>
    <cellStyle name="Percent 2 5 5 4 2" xfId="39940" xr:uid="{00000000-0005-0000-0000-0000829C0000}"/>
    <cellStyle name="Percent 2 5 5 4 2 2" xfId="39941" xr:uid="{00000000-0005-0000-0000-0000839C0000}"/>
    <cellStyle name="Percent 2 5 5 4 3" xfId="39942" xr:uid="{00000000-0005-0000-0000-0000849C0000}"/>
    <cellStyle name="Percent 2 5 5 4 3 2" xfId="39943" xr:uid="{00000000-0005-0000-0000-0000859C0000}"/>
    <cellStyle name="Percent 2 5 5 4 4" xfId="39944" xr:uid="{00000000-0005-0000-0000-0000869C0000}"/>
    <cellStyle name="Percent 2 5 5 5" xfId="39945" xr:uid="{00000000-0005-0000-0000-0000879C0000}"/>
    <cellStyle name="Percent 2 5 5 5 2" xfId="39946" xr:uid="{00000000-0005-0000-0000-0000889C0000}"/>
    <cellStyle name="Percent 2 5 5 5 3" xfId="39947" xr:uid="{00000000-0005-0000-0000-0000899C0000}"/>
    <cellStyle name="Percent 2 5 5 6" xfId="39948" xr:uid="{00000000-0005-0000-0000-00008A9C0000}"/>
    <cellStyle name="Percent 2 5 5 6 2" xfId="39949" xr:uid="{00000000-0005-0000-0000-00008B9C0000}"/>
    <cellStyle name="Percent 2 5 5 7" xfId="39950" xr:uid="{00000000-0005-0000-0000-00008C9C0000}"/>
    <cellStyle name="Percent 2 5 5 7 2" xfId="39951" xr:uid="{00000000-0005-0000-0000-00008D9C0000}"/>
    <cellStyle name="Percent 2 5 5 8" xfId="39952" xr:uid="{00000000-0005-0000-0000-00008E9C0000}"/>
    <cellStyle name="Percent 2 5 6" xfId="39953" xr:uid="{00000000-0005-0000-0000-00008F9C0000}"/>
    <cellStyle name="Percent 2 5 6 2" xfId="39954" xr:uid="{00000000-0005-0000-0000-0000909C0000}"/>
    <cellStyle name="Percent 2 5 6 2 2" xfId="39955" xr:uid="{00000000-0005-0000-0000-0000919C0000}"/>
    <cellStyle name="Percent 2 5 6 2 2 2" xfId="39956" xr:uid="{00000000-0005-0000-0000-0000929C0000}"/>
    <cellStyle name="Percent 2 5 6 2 2 3" xfId="39957" xr:uid="{00000000-0005-0000-0000-0000939C0000}"/>
    <cellStyle name="Percent 2 5 6 2 3" xfId="39958" xr:uid="{00000000-0005-0000-0000-0000949C0000}"/>
    <cellStyle name="Percent 2 5 6 2 3 2" xfId="39959" xr:uid="{00000000-0005-0000-0000-0000959C0000}"/>
    <cellStyle name="Percent 2 5 6 2 4" xfId="39960" xr:uid="{00000000-0005-0000-0000-0000969C0000}"/>
    <cellStyle name="Percent 2 5 6 2 4 2" xfId="39961" xr:uid="{00000000-0005-0000-0000-0000979C0000}"/>
    <cellStyle name="Percent 2 5 6 2 5" xfId="39962" xr:uid="{00000000-0005-0000-0000-0000989C0000}"/>
    <cellStyle name="Percent 2 5 6 3" xfId="39963" xr:uid="{00000000-0005-0000-0000-0000999C0000}"/>
    <cellStyle name="Percent 2 5 6 3 2" xfId="39964" xr:uid="{00000000-0005-0000-0000-00009A9C0000}"/>
    <cellStyle name="Percent 2 5 6 3 2 2" xfId="39965" xr:uid="{00000000-0005-0000-0000-00009B9C0000}"/>
    <cellStyle name="Percent 2 5 6 3 3" xfId="39966" xr:uid="{00000000-0005-0000-0000-00009C9C0000}"/>
    <cellStyle name="Percent 2 5 6 3 3 2" xfId="39967" xr:uid="{00000000-0005-0000-0000-00009D9C0000}"/>
    <cellStyle name="Percent 2 5 6 3 4" xfId="39968" xr:uid="{00000000-0005-0000-0000-00009E9C0000}"/>
    <cellStyle name="Percent 2 5 6 4" xfId="39969" xr:uid="{00000000-0005-0000-0000-00009F9C0000}"/>
    <cellStyle name="Percent 2 5 6 4 2" xfId="39970" xr:uid="{00000000-0005-0000-0000-0000A09C0000}"/>
    <cellStyle name="Percent 2 5 6 4 3" xfId="39971" xr:uid="{00000000-0005-0000-0000-0000A19C0000}"/>
    <cellStyle name="Percent 2 5 6 5" xfId="39972" xr:uid="{00000000-0005-0000-0000-0000A29C0000}"/>
    <cellStyle name="Percent 2 5 6 5 2" xfId="39973" xr:uid="{00000000-0005-0000-0000-0000A39C0000}"/>
    <cellStyle name="Percent 2 5 6 6" xfId="39974" xr:uid="{00000000-0005-0000-0000-0000A49C0000}"/>
    <cellStyle name="Percent 2 5 6 6 2" xfId="39975" xr:uid="{00000000-0005-0000-0000-0000A59C0000}"/>
    <cellStyle name="Percent 2 5 6 7" xfId="39976" xr:uid="{00000000-0005-0000-0000-0000A69C0000}"/>
    <cellStyle name="Percent 2 5 7" xfId="39977" xr:uid="{00000000-0005-0000-0000-0000A79C0000}"/>
    <cellStyle name="Percent 2 5 7 2" xfId="39978" xr:uid="{00000000-0005-0000-0000-0000A89C0000}"/>
    <cellStyle name="Percent 2 5 7 2 2" xfId="39979" xr:uid="{00000000-0005-0000-0000-0000A99C0000}"/>
    <cellStyle name="Percent 2 5 7 2 2 2" xfId="39980" xr:uid="{00000000-0005-0000-0000-0000AA9C0000}"/>
    <cellStyle name="Percent 2 5 7 2 2 3" xfId="39981" xr:uid="{00000000-0005-0000-0000-0000AB9C0000}"/>
    <cellStyle name="Percent 2 5 7 2 3" xfId="39982" xr:uid="{00000000-0005-0000-0000-0000AC9C0000}"/>
    <cellStyle name="Percent 2 5 7 2 3 2" xfId="39983" xr:uid="{00000000-0005-0000-0000-0000AD9C0000}"/>
    <cellStyle name="Percent 2 5 7 2 4" xfId="39984" xr:uid="{00000000-0005-0000-0000-0000AE9C0000}"/>
    <cellStyle name="Percent 2 5 7 2 4 2" xfId="39985" xr:uid="{00000000-0005-0000-0000-0000AF9C0000}"/>
    <cellStyle name="Percent 2 5 7 2 5" xfId="39986" xr:uid="{00000000-0005-0000-0000-0000B09C0000}"/>
    <cellStyle name="Percent 2 5 7 3" xfId="39987" xr:uid="{00000000-0005-0000-0000-0000B19C0000}"/>
    <cellStyle name="Percent 2 5 7 3 2" xfId="39988" xr:uid="{00000000-0005-0000-0000-0000B29C0000}"/>
    <cellStyle name="Percent 2 5 7 3 2 2" xfId="39989" xr:uid="{00000000-0005-0000-0000-0000B39C0000}"/>
    <cellStyle name="Percent 2 5 7 3 3" xfId="39990" xr:uid="{00000000-0005-0000-0000-0000B49C0000}"/>
    <cellStyle name="Percent 2 5 7 3 3 2" xfId="39991" xr:uid="{00000000-0005-0000-0000-0000B59C0000}"/>
    <cellStyle name="Percent 2 5 7 3 4" xfId="39992" xr:uid="{00000000-0005-0000-0000-0000B69C0000}"/>
    <cellStyle name="Percent 2 5 7 4" xfId="39993" xr:uid="{00000000-0005-0000-0000-0000B79C0000}"/>
    <cellStyle name="Percent 2 5 7 4 2" xfId="39994" xr:uid="{00000000-0005-0000-0000-0000B89C0000}"/>
    <cellStyle name="Percent 2 5 7 4 3" xfId="39995" xr:uid="{00000000-0005-0000-0000-0000B99C0000}"/>
    <cellStyle name="Percent 2 5 7 5" xfId="39996" xr:uid="{00000000-0005-0000-0000-0000BA9C0000}"/>
    <cellStyle name="Percent 2 5 7 5 2" xfId="39997" xr:uid="{00000000-0005-0000-0000-0000BB9C0000}"/>
    <cellStyle name="Percent 2 5 7 6" xfId="39998" xr:uid="{00000000-0005-0000-0000-0000BC9C0000}"/>
    <cellStyle name="Percent 2 5 7 6 2" xfId="39999" xr:uid="{00000000-0005-0000-0000-0000BD9C0000}"/>
    <cellStyle name="Percent 2 5 7 7" xfId="40000" xr:uid="{00000000-0005-0000-0000-0000BE9C0000}"/>
    <cellStyle name="Percent 2 5 8" xfId="40001" xr:uid="{00000000-0005-0000-0000-0000BF9C0000}"/>
    <cellStyle name="Percent 2 5 8 2" xfId="40002" xr:uid="{00000000-0005-0000-0000-0000C09C0000}"/>
    <cellStyle name="Percent 2 5 8 2 2" xfId="40003" xr:uid="{00000000-0005-0000-0000-0000C19C0000}"/>
    <cellStyle name="Percent 2 5 8 2 2 2" xfId="40004" xr:uid="{00000000-0005-0000-0000-0000C29C0000}"/>
    <cellStyle name="Percent 2 5 8 2 3" xfId="40005" xr:uid="{00000000-0005-0000-0000-0000C39C0000}"/>
    <cellStyle name="Percent 2 5 8 2 3 2" xfId="40006" xr:uid="{00000000-0005-0000-0000-0000C49C0000}"/>
    <cellStyle name="Percent 2 5 8 2 4" xfId="40007" xr:uid="{00000000-0005-0000-0000-0000C59C0000}"/>
    <cellStyle name="Percent 2 5 8 3" xfId="40008" xr:uid="{00000000-0005-0000-0000-0000C69C0000}"/>
    <cellStyle name="Percent 2 5 8 3 2" xfId="40009" xr:uid="{00000000-0005-0000-0000-0000C79C0000}"/>
    <cellStyle name="Percent 2 5 8 3 3" xfId="40010" xr:uid="{00000000-0005-0000-0000-0000C89C0000}"/>
    <cellStyle name="Percent 2 5 8 4" xfId="40011" xr:uid="{00000000-0005-0000-0000-0000C99C0000}"/>
    <cellStyle name="Percent 2 5 8 4 2" xfId="40012" xr:uid="{00000000-0005-0000-0000-0000CA9C0000}"/>
    <cellStyle name="Percent 2 5 8 5" xfId="40013" xr:uid="{00000000-0005-0000-0000-0000CB9C0000}"/>
    <cellStyle name="Percent 2 5 8 5 2" xfId="40014" xr:uid="{00000000-0005-0000-0000-0000CC9C0000}"/>
    <cellStyle name="Percent 2 5 8 6" xfId="40015" xr:uid="{00000000-0005-0000-0000-0000CD9C0000}"/>
    <cellStyle name="Percent 2 5 9" xfId="40016" xr:uid="{00000000-0005-0000-0000-0000CE9C0000}"/>
    <cellStyle name="Percent 2 5 9 2" xfId="40017" xr:uid="{00000000-0005-0000-0000-0000CF9C0000}"/>
    <cellStyle name="Percent 2 5 9 2 2" xfId="40018" xr:uid="{00000000-0005-0000-0000-0000D09C0000}"/>
    <cellStyle name="Percent 2 5 9 3" xfId="40019" xr:uid="{00000000-0005-0000-0000-0000D19C0000}"/>
    <cellStyle name="Percent 2 5 9 3 2" xfId="40020" xr:uid="{00000000-0005-0000-0000-0000D29C0000}"/>
    <cellStyle name="Percent 2 5 9 4" xfId="40021" xr:uid="{00000000-0005-0000-0000-0000D39C0000}"/>
    <cellStyle name="Percent 2 6" xfId="40022" xr:uid="{00000000-0005-0000-0000-0000D49C0000}"/>
    <cellStyle name="Percent 2 6 10" xfId="40023" xr:uid="{00000000-0005-0000-0000-0000D59C0000}"/>
    <cellStyle name="Percent 2 6 10 2" xfId="40024" xr:uid="{00000000-0005-0000-0000-0000D69C0000}"/>
    <cellStyle name="Percent 2 6 11" xfId="40025" xr:uid="{00000000-0005-0000-0000-0000D79C0000}"/>
    <cellStyle name="Percent 2 6 2" xfId="40026" xr:uid="{00000000-0005-0000-0000-0000D89C0000}"/>
    <cellStyle name="Percent 2 6 2 2" xfId="40027" xr:uid="{00000000-0005-0000-0000-0000D99C0000}"/>
    <cellStyle name="Percent 2 6 2 2 2" xfId="40028" xr:uid="{00000000-0005-0000-0000-0000DA9C0000}"/>
    <cellStyle name="Percent 2 6 2 2 2 2" xfId="40029" xr:uid="{00000000-0005-0000-0000-0000DB9C0000}"/>
    <cellStyle name="Percent 2 6 2 2 2 2 2" xfId="40030" xr:uid="{00000000-0005-0000-0000-0000DC9C0000}"/>
    <cellStyle name="Percent 2 6 2 2 2 2 3" xfId="40031" xr:uid="{00000000-0005-0000-0000-0000DD9C0000}"/>
    <cellStyle name="Percent 2 6 2 2 2 3" xfId="40032" xr:uid="{00000000-0005-0000-0000-0000DE9C0000}"/>
    <cellStyle name="Percent 2 6 2 2 2 3 2" xfId="40033" xr:uid="{00000000-0005-0000-0000-0000DF9C0000}"/>
    <cellStyle name="Percent 2 6 2 2 2 4" xfId="40034" xr:uid="{00000000-0005-0000-0000-0000E09C0000}"/>
    <cellStyle name="Percent 2 6 2 2 2 4 2" xfId="40035" xr:uid="{00000000-0005-0000-0000-0000E19C0000}"/>
    <cellStyle name="Percent 2 6 2 2 2 5" xfId="40036" xr:uid="{00000000-0005-0000-0000-0000E29C0000}"/>
    <cellStyle name="Percent 2 6 2 2 3" xfId="40037" xr:uid="{00000000-0005-0000-0000-0000E39C0000}"/>
    <cellStyle name="Percent 2 6 2 2 3 2" xfId="40038" xr:uid="{00000000-0005-0000-0000-0000E49C0000}"/>
    <cellStyle name="Percent 2 6 2 2 3 2 2" xfId="40039" xr:uid="{00000000-0005-0000-0000-0000E59C0000}"/>
    <cellStyle name="Percent 2 6 2 2 3 3" xfId="40040" xr:uid="{00000000-0005-0000-0000-0000E69C0000}"/>
    <cellStyle name="Percent 2 6 2 2 3 3 2" xfId="40041" xr:uid="{00000000-0005-0000-0000-0000E79C0000}"/>
    <cellStyle name="Percent 2 6 2 2 3 4" xfId="40042" xr:uid="{00000000-0005-0000-0000-0000E89C0000}"/>
    <cellStyle name="Percent 2 6 2 2 4" xfId="40043" xr:uid="{00000000-0005-0000-0000-0000E99C0000}"/>
    <cellStyle name="Percent 2 6 2 2 4 2" xfId="40044" xr:uid="{00000000-0005-0000-0000-0000EA9C0000}"/>
    <cellStyle name="Percent 2 6 2 2 4 3" xfId="40045" xr:uid="{00000000-0005-0000-0000-0000EB9C0000}"/>
    <cellStyle name="Percent 2 6 2 2 5" xfId="40046" xr:uid="{00000000-0005-0000-0000-0000EC9C0000}"/>
    <cellStyle name="Percent 2 6 2 2 5 2" xfId="40047" xr:uid="{00000000-0005-0000-0000-0000ED9C0000}"/>
    <cellStyle name="Percent 2 6 2 2 6" xfId="40048" xr:uid="{00000000-0005-0000-0000-0000EE9C0000}"/>
    <cellStyle name="Percent 2 6 2 2 6 2" xfId="40049" xr:uid="{00000000-0005-0000-0000-0000EF9C0000}"/>
    <cellStyle name="Percent 2 6 2 2 7" xfId="40050" xr:uid="{00000000-0005-0000-0000-0000F09C0000}"/>
    <cellStyle name="Percent 2 6 2 3" xfId="40051" xr:uid="{00000000-0005-0000-0000-0000F19C0000}"/>
    <cellStyle name="Percent 2 6 2 3 2" xfId="40052" xr:uid="{00000000-0005-0000-0000-0000F29C0000}"/>
    <cellStyle name="Percent 2 6 2 3 2 2" xfId="40053" xr:uid="{00000000-0005-0000-0000-0000F39C0000}"/>
    <cellStyle name="Percent 2 6 2 3 2 3" xfId="40054" xr:uid="{00000000-0005-0000-0000-0000F49C0000}"/>
    <cellStyle name="Percent 2 6 2 3 3" xfId="40055" xr:uid="{00000000-0005-0000-0000-0000F59C0000}"/>
    <cellStyle name="Percent 2 6 2 3 3 2" xfId="40056" xr:uid="{00000000-0005-0000-0000-0000F69C0000}"/>
    <cellStyle name="Percent 2 6 2 3 4" xfId="40057" xr:uid="{00000000-0005-0000-0000-0000F79C0000}"/>
    <cellStyle name="Percent 2 6 2 3 4 2" xfId="40058" xr:uid="{00000000-0005-0000-0000-0000F89C0000}"/>
    <cellStyle name="Percent 2 6 2 3 5" xfId="40059" xr:uid="{00000000-0005-0000-0000-0000F99C0000}"/>
    <cellStyle name="Percent 2 6 2 4" xfId="40060" xr:uid="{00000000-0005-0000-0000-0000FA9C0000}"/>
    <cellStyle name="Percent 2 6 2 4 2" xfId="40061" xr:uid="{00000000-0005-0000-0000-0000FB9C0000}"/>
    <cellStyle name="Percent 2 6 2 4 2 2" xfId="40062" xr:uid="{00000000-0005-0000-0000-0000FC9C0000}"/>
    <cellStyle name="Percent 2 6 2 4 3" xfId="40063" xr:uid="{00000000-0005-0000-0000-0000FD9C0000}"/>
    <cellStyle name="Percent 2 6 2 4 3 2" xfId="40064" xr:uid="{00000000-0005-0000-0000-0000FE9C0000}"/>
    <cellStyle name="Percent 2 6 2 4 4" xfId="40065" xr:uid="{00000000-0005-0000-0000-0000FF9C0000}"/>
    <cellStyle name="Percent 2 6 2 5" xfId="40066" xr:uid="{00000000-0005-0000-0000-0000009D0000}"/>
    <cellStyle name="Percent 2 6 2 5 2" xfId="40067" xr:uid="{00000000-0005-0000-0000-0000019D0000}"/>
    <cellStyle name="Percent 2 6 2 5 3" xfId="40068" xr:uid="{00000000-0005-0000-0000-0000029D0000}"/>
    <cellStyle name="Percent 2 6 2 6" xfId="40069" xr:uid="{00000000-0005-0000-0000-0000039D0000}"/>
    <cellStyle name="Percent 2 6 2 6 2" xfId="40070" xr:uid="{00000000-0005-0000-0000-0000049D0000}"/>
    <cellStyle name="Percent 2 6 2 7" xfId="40071" xr:uid="{00000000-0005-0000-0000-0000059D0000}"/>
    <cellStyle name="Percent 2 6 2 7 2" xfId="40072" xr:uid="{00000000-0005-0000-0000-0000069D0000}"/>
    <cellStyle name="Percent 2 6 2 8" xfId="40073" xr:uid="{00000000-0005-0000-0000-0000079D0000}"/>
    <cellStyle name="Percent 2 6 3" xfId="40074" xr:uid="{00000000-0005-0000-0000-0000089D0000}"/>
    <cellStyle name="Percent 2 6 3 2" xfId="40075" xr:uid="{00000000-0005-0000-0000-0000099D0000}"/>
    <cellStyle name="Percent 2 6 3 2 2" xfId="40076" xr:uid="{00000000-0005-0000-0000-00000A9D0000}"/>
    <cellStyle name="Percent 2 6 3 2 2 2" xfId="40077" xr:uid="{00000000-0005-0000-0000-00000B9D0000}"/>
    <cellStyle name="Percent 2 6 3 2 2 3" xfId="40078" xr:uid="{00000000-0005-0000-0000-00000C9D0000}"/>
    <cellStyle name="Percent 2 6 3 2 3" xfId="40079" xr:uid="{00000000-0005-0000-0000-00000D9D0000}"/>
    <cellStyle name="Percent 2 6 3 2 3 2" xfId="40080" xr:uid="{00000000-0005-0000-0000-00000E9D0000}"/>
    <cellStyle name="Percent 2 6 3 2 4" xfId="40081" xr:uid="{00000000-0005-0000-0000-00000F9D0000}"/>
    <cellStyle name="Percent 2 6 3 2 4 2" xfId="40082" xr:uid="{00000000-0005-0000-0000-0000109D0000}"/>
    <cellStyle name="Percent 2 6 3 2 5" xfId="40083" xr:uid="{00000000-0005-0000-0000-0000119D0000}"/>
    <cellStyle name="Percent 2 6 3 3" xfId="40084" xr:uid="{00000000-0005-0000-0000-0000129D0000}"/>
    <cellStyle name="Percent 2 6 3 3 2" xfId="40085" xr:uid="{00000000-0005-0000-0000-0000139D0000}"/>
    <cellStyle name="Percent 2 6 3 3 2 2" xfId="40086" xr:uid="{00000000-0005-0000-0000-0000149D0000}"/>
    <cellStyle name="Percent 2 6 3 3 3" xfId="40087" xr:uid="{00000000-0005-0000-0000-0000159D0000}"/>
    <cellStyle name="Percent 2 6 3 3 3 2" xfId="40088" xr:uid="{00000000-0005-0000-0000-0000169D0000}"/>
    <cellStyle name="Percent 2 6 3 3 4" xfId="40089" xr:uid="{00000000-0005-0000-0000-0000179D0000}"/>
    <cellStyle name="Percent 2 6 3 4" xfId="40090" xr:uid="{00000000-0005-0000-0000-0000189D0000}"/>
    <cellStyle name="Percent 2 6 3 4 2" xfId="40091" xr:uid="{00000000-0005-0000-0000-0000199D0000}"/>
    <cellStyle name="Percent 2 6 3 4 3" xfId="40092" xr:uid="{00000000-0005-0000-0000-00001A9D0000}"/>
    <cellStyle name="Percent 2 6 3 5" xfId="40093" xr:uid="{00000000-0005-0000-0000-00001B9D0000}"/>
    <cellStyle name="Percent 2 6 3 5 2" xfId="40094" xr:uid="{00000000-0005-0000-0000-00001C9D0000}"/>
    <cellStyle name="Percent 2 6 3 6" xfId="40095" xr:uid="{00000000-0005-0000-0000-00001D9D0000}"/>
    <cellStyle name="Percent 2 6 3 6 2" xfId="40096" xr:uid="{00000000-0005-0000-0000-00001E9D0000}"/>
    <cellStyle name="Percent 2 6 3 7" xfId="40097" xr:uid="{00000000-0005-0000-0000-00001F9D0000}"/>
    <cellStyle name="Percent 2 6 4" xfId="40098" xr:uid="{00000000-0005-0000-0000-0000209D0000}"/>
    <cellStyle name="Percent 2 6 4 2" xfId="40099" xr:uid="{00000000-0005-0000-0000-0000219D0000}"/>
    <cellStyle name="Percent 2 6 4 2 2" xfId="40100" xr:uid="{00000000-0005-0000-0000-0000229D0000}"/>
    <cellStyle name="Percent 2 6 4 2 2 2" xfId="40101" xr:uid="{00000000-0005-0000-0000-0000239D0000}"/>
    <cellStyle name="Percent 2 6 4 2 2 3" xfId="40102" xr:uid="{00000000-0005-0000-0000-0000249D0000}"/>
    <cellStyle name="Percent 2 6 4 2 3" xfId="40103" xr:uid="{00000000-0005-0000-0000-0000259D0000}"/>
    <cellStyle name="Percent 2 6 4 2 3 2" xfId="40104" xr:uid="{00000000-0005-0000-0000-0000269D0000}"/>
    <cellStyle name="Percent 2 6 4 2 4" xfId="40105" xr:uid="{00000000-0005-0000-0000-0000279D0000}"/>
    <cellStyle name="Percent 2 6 4 2 4 2" xfId="40106" xr:uid="{00000000-0005-0000-0000-0000289D0000}"/>
    <cellStyle name="Percent 2 6 4 2 5" xfId="40107" xr:uid="{00000000-0005-0000-0000-0000299D0000}"/>
    <cellStyle name="Percent 2 6 4 3" xfId="40108" xr:uid="{00000000-0005-0000-0000-00002A9D0000}"/>
    <cellStyle name="Percent 2 6 4 3 2" xfId="40109" xr:uid="{00000000-0005-0000-0000-00002B9D0000}"/>
    <cellStyle name="Percent 2 6 4 3 2 2" xfId="40110" xr:uid="{00000000-0005-0000-0000-00002C9D0000}"/>
    <cellStyle name="Percent 2 6 4 3 3" xfId="40111" xr:uid="{00000000-0005-0000-0000-00002D9D0000}"/>
    <cellStyle name="Percent 2 6 4 3 3 2" xfId="40112" xr:uid="{00000000-0005-0000-0000-00002E9D0000}"/>
    <cellStyle name="Percent 2 6 4 3 4" xfId="40113" xr:uid="{00000000-0005-0000-0000-00002F9D0000}"/>
    <cellStyle name="Percent 2 6 4 4" xfId="40114" xr:uid="{00000000-0005-0000-0000-0000309D0000}"/>
    <cellStyle name="Percent 2 6 4 4 2" xfId="40115" xr:uid="{00000000-0005-0000-0000-0000319D0000}"/>
    <cellStyle name="Percent 2 6 4 4 3" xfId="40116" xr:uid="{00000000-0005-0000-0000-0000329D0000}"/>
    <cellStyle name="Percent 2 6 4 5" xfId="40117" xr:uid="{00000000-0005-0000-0000-0000339D0000}"/>
    <cellStyle name="Percent 2 6 4 5 2" xfId="40118" xr:uid="{00000000-0005-0000-0000-0000349D0000}"/>
    <cellStyle name="Percent 2 6 4 6" xfId="40119" xr:uid="{00000000-0005-0000-0000-0000359D0000}"/>
    <cellStyle name="Percent 2 6 4 6 2" xfId="40120" xr:uid="{00000000-0005-0000-0000-0000369D0000}"/>
    <cellStyle name="Percent 2 6 4 7" xfId="40121" xr:uid="{00000000-0005-0000-0000-0000379D0000}"/>
    <cellStyle name="Percent 2 6 5" xfId="40122" xr:uid="{00000000-0005-0000-0000-0000389D0000}"/>
    <cellStyle name="Percent 2 6 5 2" xfId="40123" xr:uid="{00000000-0005-0000-0000-0000399D0000}"/>
    <cellStyle name="Percent 2 6 5 2 2" xfId="40124" xr:uid="{00000000-0005-0000-0000-00003A9D0000}"/>
    <cellStyle name="Percent 2 6 5 2 2 2" xfId="40125" xr:uid="{00000000-0005-0000-0000-00003B9D0000}"/>
    <cellStyle name="Percent 2 6 5 2 3" xfId="40126" xr:uid="{00000000-0005-0000-0000-00003C9D0000}"/>
    <cellStyle name="Percent 2 6 5 2 3 2" xfId="40127" xr:uid="{00000000-0005-0000-0000-00003D9D0000}"/>
    <cellStyle name="Percent 2 6 5 2 4" xfId="40128" xr:uid="{00000000-0005-0000-0000-00003E9D0000}"/>
    <cellStyle name="Percent 2 6 5 3" xfId="40129" xr:uid="{00000000-0005-0000-0000-00003F9D0000}"/>
    <cellStyle name="Percent 2 6 5 3 2" xfId="40130" xr:uid="{00000000-0005-0000-0000-0000409D0000}"/>
    <cellStyle name="Percent 2 6 5 3 3" xfId="40131" xr:uid="{00000000-0005-0000-0000-0000419D0000}"/>
    <cellStyle name="Percent 2 6 5 4" xfId="40132" xr:uid="{00000000-0005-0000-0000-0000429D0000}"/>
    <cellStyle name="Percent 2 6 5 4 2" xfId="40133" xr:uid="{00000000-0005-0000-0000-0000439D0000}"/>
    <cellStyle name="Percent 2 6 5 5" xfId="40134" xr:uid="{00000000-0005-0000-0000-0000449D0000}"/>
    <cellStyle name="Percent 2 6 5 5 2" xfId="40135" xr:uid="{00000000-0005-0000-0000-0000459D0000}"/>
    <cellStyle name="Percent 2 6 5 6" xfId="40136" xr:uid="{00000000-0005-0000-0000-0000469D0000}"/>
    <cellStyle name="Percent 2 6 6" xfId="40137" xr:uid="{00000000-0005-0000-0000-0000479D0000}"/>
    <cellStyle name="Percent 2 6 6 2" xfId="40138" xr:uid="{00000000-0005-0000-0000-0000489D0000}"/>
    <cellStyle name="Percent 2 6 6 2 2" xfId="40139" xr:uid="{00000000-0005-0000-0000-0000499D0000}"/>
    <cellStyle name="Percent 2 6 6 3" xfId="40140" xr:uid="{00000000-0005-0000-0000-00004A9D0000}"/>
    <cellStyle name="Percent 2 6 6 3 2" xfId="40141" xr:uid="{00000000-0005-0000-0000-00004B9D0000}"/>
    <cellStyle name="Percent 2 6 6 4" xfId="40142" xr:uid="{00000000-0005-0000-0000-00004C9D0000}"/>
    <cellStyle name="Percent 2 6 7" xfId="40143" xr:uid="{00000000-0005-0000-0000-00004D9D0000}"/>
    <cellStyle name="Percent 2 6 7 2" xfId="40144" xr:uid="{00000000-0005-0000-0000-00004E9D0000}"/>
    <cellStyle name="Percent 2 6 7 2 2" xfId="40145" xr:uid="{00000000-0005-0000-0000-00004F9D0000}"/>
    <cellStyle name="Percent 2 6 7 3" xfId="40146" xr:uid="{00000000-0005-0000-0000-0000509D0000}"/>
    <cellStyle name="Percent 2 6 7 3 2" xfId="40147" xr:uid="{00000000-0005-0000-0000-0000519D0000}"/>
    <cellStyle name="Percent 2 6 7 4" xfId="40148" xr:uid="{00000000-0005-0000-0000-0000529D0000}"/>
    <cellStyle name="Percent 2 6 8" xfId="40149" xr:uid="{00000000-0005-0000-0000-0000539D0000}"/>
    <cellStyle name="Percent 2 6 8 2" xfId="40150" xr:uid="{00000000-0005-0000-0000-0000549D0000}"/>
    <cellStyle name="Percent 2 6 8 3" xfId="40151" xr:uid="{00000000-0005-0000-0000-0000559D0000}"/>
    <cellStyle name="Percent 2 6 9" xfId="40152" xr:uid="{00000000-0005-0000-0000-0000569D0000}"/>
    <cellStyle name="Percent 2 6 9 2" xfId="40153" xr:uid="{00000000-0005-0000-0000-0000579D0000}"/>
    <cellStyle name="Percent 2 7" xfId="40154" xr:uid="{00000000-0005-0000-0000-0000589D0000}"/>
    <cellStyle name="Percent 2 7 10" xfId="40155" xr:uid="{00000000-0005-0000-0000-0000599D0000}"/>
    <cellStyle name="Percent 2 7 2" xfId="40156" xr:uid="{00000000-0005-0000-0000-00005A9D0000}"/>
    <cellStyle name="Percent 2 7 2 2" xfId="40157" xr:uid="{00000000-0005-0000-0000-00005B9D0000}"/>
    <cellStyle name="Percent 2 7 2 2 2" xfId="40158" xr:uid="{00000000-0005-0000-0000-00005C9D0000}"/>
    <cellStyle name="Percent 2 7 2 2 2 2" xfId="40159" xr:uid="{00000000-0005-0000-0000-00005D9D0000}"/>
    <cellStyle name="Percent 2 7 2 2 2 3" xfId="40160" xr:uid="{00000000-0005-0000-0000-00005E9D0000}"/>
    <cellStyle name="Percent 2 7 2 2 3" xfId="40161" xr:uid="{00000000-0005-0000-0000-00005F9D0000}"/>
    <cellStyle name="Percent 2 7 2 2 3 2" xfId="40162" xr:uid="{00000000-0005-0000-0000-0000609D0000}"/>
    <cellStyle name="Percent 2 7 2 2 4" xfId="40163" xr:uid="{00000000-0005-0000-0000-0000619D0000}"/>
    <cellStyle name="Percent 2 7 2 2 4 2" xfId="40164" xr:uid="{00000000-0005-0000-0000-0000629D0000}"/>
    <cellStyle name="Percent 2 7 2 2 5" xfId="40165" xr:uid="{00000000-0005-0000-0000-0000639D0000}"/>
    <cellStyle name="Percent 2 7 2 3" xfId="40166" xr:uid="{00000000-0005-0000-0000-0000649D0000}"/>
    <cellStyle name="Percent 2 7 2 3 2" xfId="40167" xr:uid="{00000000-0005-0000-0000-0000659D0000}"/>
    <cellStyle name="Percent 2 7 2 3 2 2" xfId="40168" xr:uid="{00000000-0005-0000-0000-0000669D0000}"/>
    <cellStyle name="Percent 2 7 2 3 3" xfId="40169" xr:uid="{00000000-0005-0000-0000-0000679D0000}"/>
    <cellStyle name="Percent 2 7 2 3 3 2" xfId="40170" xr:uid="{00000000-0005-0000-0000-0000689D0000}"/>
    <cellStyle name="Percent 2 7 2 3 4" xfId="40171" xr:uid="{00000000-0005-0000-0000-0000699D0000}"/>
    <cellStyle name="Percent 2 7 2 4" xfId="40172" xr:uid="{00000000-0005-0000-0000-00006A9D0000}"/>
    <cellStyle name="Percent 2 7 2 4 2" xfId="40173" xr:uid="{00000000-0005-0000-0000-00006B9D0000}"/>
    <cellStyle name="Percent 2 7 2 4 3" xfId="40174" xr:uid="{00000000-0005-0000-0000-00006C9D0000}"/>
    <cellStyle name="Percent 2 7 2 5" xfId="40175" xr:uid="{00000000-0005-0000-0000-00006D9D0000}"/>
    <cellStyle name="Percent 2 7 2 5 2" xfId="40176" xr:uid="{00000000-0005-0000-0000-00006E9D0000}"/>
    <cellStyle name="Percent 2 7 2 6" xfId="40177" xr:uid="{00000000-0005-0000-0000-00006F9D0000}"/>
    <cellStyle name="Percent 2 7 2 6 2" xfId="40178" xr:uid="{00000000-0005-0000-0000-0000709D0000}"/>
    <cellStyle name="Percent 2 7 2 7" xfId="40179" xr:uid="{00000000-0005-0000-0000-0000719D0000}"/>
    <cellStyle name="Percent 2 7 3" xfId="40180" xr:uid="{00000000-0005-0000-0000-0000729D0000}"/>
    <cellStyle name="Percent 2 7 3 2" xfId="40181" xr:uid="{00000000-0005-0000-0000-0000739D0000}"/>
    <cellStyle name="Percent 2 7 3 2 2" xfId="40182" xr:uid="{00000000-0005-0000-0000-0000749D0000}"/>
    <cellStyle name="Percent 2 7 3 2 2 2" xfId="40183" xr:uid="{00000000-0005-0000-0000-0000759D0000}"/>
    <cellStyle name="Percent 2 7 3 2 2 3" xfId="40184" xr:uid="{00000000-0005-0000-0000-0000769D0000}"/>
    <cellStyle name="Percent 2 7 3 2 3" xfId="40185" xr:uid="{00000000-0005-0000-0000-0000779D0000}"/>
    <cellStyle name="Percent 2 7 3 2 3 2" xfId="40186" xr:uid="{00000000-0005-0000-0000-0000789D0000}"/>
    <cellStyle name="Percent 2 7 3 2 4" xfId="40187" xr:uid="{00000000-0005-0000-0000-0000799D0000}"/>
    <cellStyle name="Percent 2 7 3 2 4 2" xfId="40188" xr:uid="{00000000-0005-0000-0000-00007A9D0000}"/>
    <cellStyle name="Percent 2 7 3 2 5" xfId="40189" xr:uid="{00000000-0005-0000-0000-00007B9D0000}"/>
    <cellStyle name="Percent 2 7 3 3" xfId="40190" xr:uid="{00000000-0005-0000-0000-00007C9D0000}"/>
    <cellStyle name="Percent 2 7 3 3 2" xfId="40191" xr:uid="{00000000-0005-0000-0000-00007D9D0000}"/>
    <cellStyle name="Percent 2 7 3 3 2 2" xfId="40192" xr:uid="{00000000-0005-0000-0000-00007E9D0000}"/>
    <cellStyle name="Percent 2 7 3 3 3" xfId="40193" xr:uid="{00000000-0005-0000-0000-00007F9D0000}"/>
    <cellStyle name="Percent 2 7 3 3 3 2" xfId="40194" xr:uid="{00000000-0005-0000-0000-0000809D0000}"/>
    <cellStyle name="Percent 2 7 3 3 4" xfId="40195" xr:uid="{00000000-0005-0000-0000-0000819D0000}"/>
    <cellStyle name="Percent 2 7 3 4" xfId="40196" xr:uid="{00000000-0005-0000-0000-0000829D0000}"/>
    <cellStyle name="Percent 2 7 3 4 2" xfId="40197" xr:uid="{00000000-0005-0000-0000-0000839D0000}"/>
    <cellStyle name="Percent 2 7 3 4 3" xfId="40198" xr:uid="{00000000-0005-0000-0000-0000849D0000}"/>
    <cellStyle name="Percent 2 7 3 5" xfId="40199" xr:uid="{00000000-0005-0000-0000-0000859D0000}"/>
    <cellStyle name="Percent 2 7 3 5 2" xfId="40200" xr:uid="{00000000-0005-0000-0000-0000869D0000}"/>
    <cellStyle name="Percent 2 7 3 6" xfId="40201" xr:uid="{00000000-0005-0000-0000-0000879D0000}"/>
    <cellStyle name="Percent 2 7 3 6 2" xfId="40202" xr:uid="{00000000-0005-0000-0000-0000889D0000}"/>
    <cellStyle name="Percent 2 7 3 7" xfId="40203" xr:uid="{00000000-0005-0000-0000-0000899D0000}"/>
    <cellStyle name="Percent 2 7 4" xfId="40204" xr:uid="{00000000-0005-0000-0000-00008A9D0000}"/>
    <cellStyle name="Percent 2 7 4 2" xfId="40205" xr:uid="{00000000-0005-0000-0000-00008B9D0000}"/>
    <cellStyle name="Percent 2 7 4 2 2" xfId="40206" xr:uid="{00000000-0005-0000-0000-00008C9D0000}"/>
    <cellStyle name="Percent 2 7 4 2 2 2" xfId="40207" xr:uid="{00000000-0005-0000-0000-00008D9D0000}"/>
    <cellStyle name="Percent 2 7 4 2 3" xfId="40208" xr:uid="{00000000-0005-0000-0000-00008E9D0000}"/>
    <cellStyle name="Percent 2 7 4 2 3 2" xfId="40209" xr:uid="{00000000-0005-0000-0000-00008F9D0000}"/>
    <cellStyle name="Percent 2 7 4 2 4" xfId="40210" xr:uid="{00000000-0005-0000-0000-0000909D0000}"/>
    <cellStyle name="Percent 2 7 4 3" xfId="40211" xr:uid="{00000000-0005-0000-0000-0000919D0000}"/>
    <cellStyle name="Percent 2 7 4 3 2" xfId="40212" xr:uid="{00000000-0005-0000-0000-0000929D0000}"/>
    <cellStyle name="Percent 2 7 4 3 3" xfId="40213" xr:uid="{00000000-0005-0000-0000-0000939D0000}"/>
    <cellStyle name="Percent 2 7 4 4" xfId="40214" xr:uid="{00000000-0005-0000-0000-0000949D0000}"/>
    <cellStyle name="Percent 2 7 4 4 2" xfId="40215" xr:uid="{00000000-0005-0000-0000-0000959D0000}"/>
    <cellStyle name="Percent 2 7 4 5" xfId="40216" xr:uid="{00000000-0005-0000-0000-0000969D0000}"/>
    <cellStyle name="Percent 2 7 4 5 2" xfId="40217" xr:uid="{00000000-0005-0000-0000-0000979D0000}"/>
    <cellStyle name="Percent 2 7 4 6" xfId="40218" xr:uid="{00000000-0005-0000-0000-0000989D0000}"/>
    <cellStyle name="Percent 2 7 5" xfId="40219" xr:uid="{00000000-0005-0000-0000-0000999D0000}"/>
    <cellStyle name="Percent 2 7 5 2" xfId="40220" xr:uid="{00000000-0005-0000-0000-00009A9D0000}"/>
    <cellStyle name="Percent 2 7 5 2 2" xfId="40221" xr:uid="{00000000-0005-0000-0000-00009B9D0000}"/>
    <cellStyle name="Percent 2 7 5 3" xfId="40222" xr:uid="{00000000-0005-0000-0000-00009C9D0000}"/>
    <cellStyle name="Percent 2 7 5 3 2" xfId="40223" xr:uid="{00000000-0005-0000-0000-00009D9D0000}"/>
    <cellStyle name="Percent 2 7 5 4" xfId="40224" xr:uid="{00000000-0005-0000-0000-00009E9D0000}"/>
    <cellStyle name="Percent 2 7 6" xfId="40225" xr:uid="{00000000-0005-0000-0000-00009F9D0000}"/>
    <cellStyle name="Percent 2 7 6 2" xfId="40226" xr:uid="{00000000-0005-0000-0000-0000A09D0000}"/>
    <cellStyle name="Percent 2 7 6 2 2" xfId="40227" xr:uid="{00000000-0005-0000-0000-0000A19D0000}"/>
    <cellStyle name="Percent 2 7 6 3" xfId="40228" xr:uid="{00000000-0005-0000-0000-0000A29D0000}"/>
    <cellStyle name="Percent 2 7 6 3 2" xfId="40229" xr:uid="{00000000-0005-0000-0000-0000A39D0000}"/>
    <cellStyle name="Percent 2 7 6 4" xfId="40230" xr:uid="{00000000-0005-0000-0000-0000A49D0000}"/>
    <cellStyle name="Percent 2 7 7" xfId="40231" xr:uid="{00000000-0005-0000-0000-0000A59D0000}"/>
    <cellStyle name="Percent 2 7 7 2" xfId="40232" xr:uid="{00000000-0005-0000-0000-0000A69D0000}"/>
    <cellStyle name="Percent 2 7 7 3" xfId="40233" xr:uid="{00000000-0005-0000-0000-0000A79D0000}"/>
    <cellStyle name="Percent 2 7 8" xfId="40234" xr:uid="{00000000-0005-0000-0000-0000A89D0000}"/>
    <cellStyle name="Percent 2 7 8 2" xfId="40235" xr:uid="{00000000-0005-0000-0000-0000A99D0000}"/>
    <cellStyle name="Percent 2 7 9" xfId="40236" xr:uid="{00000000-0005-0000-0000-0000AA9D0000}"/>
    <cellStyle name="Percent 2 7 9 2" xfId="40237" xr:uid="{00000000-0005-0000-0000-0000AB9D0000}"/>
    <cellStyle name="Percent 2 8" xfId="40238" xr:uid="{00000000-0005-0000-0000-0000AC9D0000}"/>
    <cellStyle name="Percent 2 8 2" xfId="40239" xr:uid="{00000000-0005-0000-0000-0000AD9D0000}"/>
    <cellStyle name="Percent 2 8 2 2" xfId="40240" xr:uid="{00000000-0005-0000-0000-0000AE9D0000}"/>
    <cellStyle name="Percent 2 8 2 2 2" xfId="40241" xr:uid="{00000000-0005-0000-0000-0000AF9D0000}"/>
    <cellStyle name="Percent 2 8 2 3" xfId="40242" xr:uid="{00000000-0005-0000-0000-0000B09D0000}"/>
    <cellStyle name="Percent 2 8 2 3 2" xfId="40243" xr:uid="{00000000-0005-0000-0000-0000B19D0000}"/>
    <cellStyle name="Percent 2 8 2 4" xfId="40244" xr:uid="{00000000-0005-0000-0000-0000B29D0000}"/>
    <cellStyle name="Percent 2 8 3" xfId="40245" xr:uid="{00000000-0005-0000-0000-0000B39D0000}"/>
    <cellStyle name="Percent 2 8 3 2" xfId="40246" xr:uid="{00000000-0005-0000-0000-0000B49D0000}"/>
    <cellStyle name="Percent 2 8 3 3" xfId="40247" xr:uid="{00000000-0005-0000-0000-0000B59D0000}"/>
    <cellStyle name="Percent 2 8 4" xfId="40248" xr:uid="{00000000-0005-0000-0000-0000B69D0000}"/>
    <cellStyle name="Percent 2 8 4 2" xfId="40249" xr:uid="{00000000-0005-0000-0000-0000B79D0000}"/>
    <cellStyle name="Percent 2 8 5" xfId="40250" xr:uid="{00000000-0005-0000-0000-0000B89D0000}"/>
    <cellStyle name="Percent 2 8 5 2" xfId="40251" xr:uid="{00000000-0005-0000-0000-0000B99D0000}"/>
    <cellStyle name="Percent 2 8 6" xfId="40252" xr:uid="{00000000-0005-0000-0000-0000BA9D0000}"/>
    <cellStyle name="Percent 2 9" xfId="40253" xr:uid="{00000000-0005-0000-0000-0000BB9D0000}"/>
    <cellStyle name="Percent 2 9 2" xfId="40254" xr:uid="{00000000-0005-0000-0000-0000BC9D0000}"/>
    <cellStyle name="Percent 2 9 2 2" xfId="40255" xr:uid="{00000000-0005-0000-0000-0000BD9D0000}"/>
    <cellStyle name="Percent 2 9 3" xfId="40256" xr:uid="{00000000-0005-0000-0000-0000BE9D0000}"/>
    <cellStyle name="Percent 2 9 3 2" xfId="40257" xr:uid="{00000000-0005-0000-0000-0000BF9D0000}"/>
    <cellStyle name="Percent 2 9 4" xfId="40258" xr:uid="{00000000-0005-0000-0000-0000C09D0000}"/>
    <cellStyle name="Percent 20" xfId="40259" xr:uid="{00000000-0005-0000-0000-0000C19D0000}"/>
    <cellStyle name="Percent 20 2" xfId="40260" xr:uid="{00000000-0005-0000-0000-0000C29D0000}"/>
    <cellStyle name="Percent 20 3" xfId="40261" xr:uid="{00000000-0005-0000-0000-0000C39D0000}"/>
    <cellStyle name="Percent 20 3 2" xfId="40262" xr:uid="{00000000-0005-0000-0000-0000C49D0000}"/>
    <cellStyle name="Percent 21" xfId="40263" xr:uid="{00000000-0005-0000-0000-0000C59D0000}"/>
    <cellStyle name="Percent 21 2" xfId="40264" xr:uid="{00000000-0005-0000-0000-0000C69D0000}"/>
    <cellStyle name="Percent 21 3" xfId="40265" xr:uid="{00000000-0005-0000-0000-0000C79D0000}"/>
    <cellStyle name="Percent 21 3 2" xfId="40266" xr:uid="{00000000-0005-0000-0000-0000C89D0000}"/>
    <cellStyle name="Percent 22" xfId="40267" xr:uid="{00000000-0005-0000-0000-0000C99D0000}"/>
    <cellStyle name="Percent 22 2" xfId="40268" xr:uid="{00000000-0005-0000-0000-0000CA9D0000}"/>
    <cellStyle name="Percent 23" xfId="40269" xr:uid="{00000000-0005-0000-0000-0000CB9D0000}"/>
    <cellStyle name="Percent 23 2" xfId="40270" xr:uid="{00000000-0005-0000-0000-0000CC9D0000}"/>
    <cellStyle name="Percent 24" xfId="40271" xr:uid="{00000000-0005-0000-0000-0000CD9D0000}"/>
    <cellStyle name="Percent 25" xfId="40272" xr:uid="{00000000-0005-0000-0000-0000CE9D0000}"/>
    <cellStyle name="Percent 25 2" xfId="40273" xr:uid="{00000000-0005-0000-0000-0000CF9D0000}"/>
    <cellStyle name="Percent 25 3" xfId="40274" xr:uid="{00000000-0005-0000-0000-0000D09D0000}"/>
    <cellStyle name="Percent 25 3 2" xfId="40275" xr:uid="{00000000-0005-0000-0000-0000D19D0000}"/>
    <cellStyle name="Percent 26" xfId="40276" xr:uid="{00000000-0005-0000-0000-0000D29D0000}"/>
    <cellStyle name="Percent 27" xfId="40277" xr:uid="{00000000-0005-0000-0000-0000D39D0000}"/>
    <cellStyle name="Percent 27 2" xfId="40278" xr:uid="{00000000-0005-0000-0000-0000D49D0000}"/>
    <cellStyle name="Percent 28" xfId="40279" xr:uid="{00000000-0005-0000-0000-0000D59D0000}"/>
    <cellStyle name="Percent 28 2" xfId="40280" xr:uid="{00000000-0005-0000-0000-0000D69D0000}"/>
    <cellStyle name="Percent 28 3" xfId="40281" xr:uid="{00000000-0005-0000-0000-0000D79D0000}"/>
    <cellStyle name="Percent 29" xfId="40282" xr:uid="{00000000-0005-0000-0000-0000D89D0000}"/>
    <cellStyle name="Percent 3" xfId="82" xr:uid="{00000000-0005-0000-0000-0000D99D0000}"/>
    <cellStyle name="Percent 3 2" xfId="40283" xr:uid="{00000000-0005-0000-0000-0000DA9D0000}"/>
    <cellStyle name="Percent 3 2 2" xfId="40284" xr:uid="{00000000-0005-0000-0000-0000DB9D0000}"/>
    <cellStyle name="Percent 3 2 2 2" xfId="40285" xr:uid="{00000000-0005-0000-0000-0000DC9D0000}"/>
    <cellStyle name="Percent 3 2 3" xfId="40286" xr:uid="{00000000-0005-0000-0000-0000DD9D0000}"/>
    <cellStyle name="Percent 3 2 3 2" xfId="40287" xr:uid="{00000000-0005-0000-0000-0000DE9D0000}"/>
    <cellStyle name="Percent 3 2 3 3" xfId="40288" xr:uid="{00000000-0005-0000-0000-0000DF9D0000}"/>
    <cellStyle name="Percent 3 2 3 4" xfId="40289" xr:uid="{00000000-0005-0000-0000-0000E09D0000}"/>
    <cellStyle name="Percent 3 2 4" xfId="40290" xr:uid="{00000000-0005-0000-0000-0000E19D0000}"/>
    <cellStyle name="Percent 3 2 4 2" xfId="40291" xr:uid="{00000000-0005-0000-0000-0000E29D0000}"/>
    <cellStyle name="Percent 3 2 4 2 2" xfId="40292" xr:uid="{00000000-0005-0000-0000-0000E39D0000}"/>
    <cellStyle name="Percent 3 2 4 2 3" xfId="40293" xr:uid="{00000000-0005-0000-0000-0000E49D0000}"/>
    <cellStyle name="Percent 3 2 4 2 3 2" xfId="40294" xr:uid="{00000000-0005-0000-0000-0000E59D0000}"/>
    <cellStyle name="Percent 3 2 4 3" xfId="40295" xr:uid="{00000000-0005-0000-0000-0000E69D0000}"/>
    <cellStyle name="Percent 3 2 5" xfId="40296" xr:uid="{00000000-0005-0000-0000-0000E79D0000}"/>
    <cellStyle name="Percent 3 2 5 2" xfId="40297" xr:uid="{00000000-0005-0000-0000-0000E89D0000}"/>
    <cellStyle name="Percent 3 2 5 3" xfId="40298" xr:uid="{00000000-0005-0000-0000-0000E99D0000}"/>
    <cellStyle name="Percent 3 2 5 3 2" xfId="40299" xr:uid="{00000000-0005-0000-0000-0000EA9D0000}"/>
    <cellStyle name="Percent 3 2 6" xfId="40300" xr:uid="{00000000-0005-0000-0000-0000EB9D0000}"/>
    <cellStyle name="Percent 3 2 7" xfId="40301" xr:uid="{00000000-0005-0000-0000-0000EC9D0000}"/>
    <cellStyle name="Percent 3 2 7 2" xfId="40302" xr:uid="{00000000-0005-0000-0000-0000ED9D0000}"/>
    <cellStyle name="Percent 3 3" xfId="40303" xr:uid="{00000000-0005-0000-0000-0000EE9D0000}"/>
    <cellStyle name="Percent 3 3 2" xfId="40304" xr:uid="{00000000-0005-0000-0000-0000EF9D0000}"/>
    <cellStyle name="Percent 3 3 2 2" xfId="40305" xr:uid="{00000000-0005-0000-0000-0000F09D0000}"/>
    <cellStyle name="Percent 3 3 3" xfId="40306" xr:uid="{00000000-0005-0000-0000-0000F19D0000}"/>
    <cellStyle name="Percent 3 4" xfId="40307" xr:uid="{00000000-0005-0000-0000-0000F29D0000}"/>
    <cellStyle name="Percent 3 4 2" xfId="40308" xr:uid="{00000000-0005-0000-0000-0000F39D0000}"/>
    <cellStyle name="Percent 3 4 2 2" xfId="40309" xr:uid="{00000000-0005-0000-0000-0000F49D0000}"/>
    <cellStyle name="Percent 3 4 3" xfId="40310" xr:uid="{00000000-0005-0000-0000-0000F59D0000}"/>
    <cellStyle name="Percent 3 4 3 2" xfId="40311" xr:uid="{00000000-0005-0000-0000-0000F69D0000}"/>
    <cellStyle name="Percent 3 5" xfId="40312" xr:uid="{00000000-0005-0000-0000-0000F79D0000}"/>
    <cellStyle name="Percent 3 5 2" xfId="40313" xr:uid="{00000000-0005-0000-0000-0000F89D0000}"/>
    <cellStyle name="Percent 3 5 2 2" xfId="40314" xr:uid="{00000000-0005-0000-0000-0000F99D0000}"/>
    <cellStyle name="Percent 3 5 2 3" xfId="40315" xr:uid="{00000000-0005-0000-0000-0000FA9D0000}"/>
    <cellStyle name="Percent 3 5 3" xfId="40316" xr:uid="{00000000-0005-0000-0000-0000FB9D0000}"/>
    <cellStyle name="Percent 3 5 4" xfId="40317" xr:uid="{00000000-0005-0000-0000-0000FC9D0000}"/>
    <cellStyle name="Percent 3 6" xfId="40318" xr:uid="{00000000-0005-0000-0000-0000FD9D0000}"/>
    <cellStyle name="Percent 3 6 2" xfId="40319" xr:uid="{00000000-0005-0000-0000-0000FE9D0000}"/>
    <cellStyle name="Percent 3 6 3" xfId="40320" xr:uid="{00000000-0005-0000-0000-0000FF9D0000}"/>
    <cellStyle name="Percent 3 7" xfId="40321" xr:uid="{00000000-0005-0000-0000-0000009E0000}"/>
    <cellStyle name="Percent 30" xfId="40322" xr:uid="{00000000-0005-0000-0000-0000019E0000}"/>
    <cellStyle name="Percent 31" xfId="40323" xr:uid="{00000000-0005-0000-0000-0000029E0000}"/>
    <cellStyle name="Percent 32" xfId="40324" xr:uid="{00000000-0005-0000-0000-0000039E0000}"/>
    <cellStyle name="Percent 33" xfId="40325" xr:uid="{00000000-0005-0000-0000-0000049E0000}"/>
    <cellStyle name="Percent 34" xfId="40326" xr:uid="{00000000-0005-0000-0000-0000059E0000}"/>
    <cellStyle name="Percent 35" xfId="40327" xr:uid="{00000000-0005-0000-0000-0000069E0000}"/>
    <cellStyle name="Percent 36" xfId="40328" xr:uid="{00000000-0005-0000-0000-0000079E0000}"/>
    <cellStyle name="Percent 37" xfId="40329" xr:uid="{00000000-0005-0000-0000-0000089E0000}"/>
    <cellStyle name="Percent 38" xfId="40330" xr:uid="{00000000-0005-0000-0000-0000099E0000}"/>
    <cellStyle name="Percent 39" xfId="40331" xr:uid="{00000000-0005-0000-0000-00000A9E0000}"/>
    <cellStyle name="Percent 4" xfId="40332" xr:uid="{00000000-0005-0000-0000-00000B9E0000}"/>
    <cellStyle name="Percent 4 2" xfId="40333" xr:uid="{00000000-0005-0000-0000-00000C9E0000}"/>
    <cellStyle name="Percent 4 2 2" xfId="40334" xr:uid="{00000000-0005-0000-0000-00000D9E0000}"/>
    <cellStyle name="Percent 4 2 2 2" xfId="40335" xr:uid="{00000000-0005-0000-0000-00000E9E0000}"/>
    <cellStyle name="Percent 4 2 2 2 2" xfId="40336" xr:uid="{00000000-0005-0000-0000-00000F9E0000}"/>
    <cellStyle name="Percent 4 2 2 3" xfId="40337" xr:uid="{00000000-0005-0000-0000-0000109E0000}"/>
    <cellStyle name="Percent 4 2 2 3 2" xfId="40338" xr:uid="{00000000-0005-0000-0000-0000119E0000}"/>
    <cellStyle name="Percent 4 2 2 4" xfId="40339" xr:uid="{00000000-0005-0000-0000-0000129E0000}"/>
    <cellStyle name="Percent 4 2 3" xfId="40340" xr:uid="{00000000-0005-0000-0000-0000139E0000}"/>
    <cellStyle name="Percent 4 2 3 2" xfId="40341" xr:uid="{00000000-0005-0000-0000-0000149E0000}"/>
    <cellStyle name="Percent 4 2 4" xfId="40342" xr:uid="{00000000-0005-0000-0000-0000159E0000}"/>
    <cellStyle name="Percent 4 2 4 2" xfId="40343" xr:uid="{00000000-0005-0000-0000-0000169E0000}"/>
    <cellStyle name="Percent 4 2 5" xfId="40344" xr:uid="{00000000-0005-0000-0000-0000179E0000}"/>
    <cellStyle name="Percent 4 2 6" xfId="40345" xr:uid="{00000000-0005-0000-0000-0000189E0000}"/>
    <cellStyle name="Percent 4 3" xfId="40346" xr:uid="{00000000-0005-0000-0000-0000199E0000}"/>
    <cellStyle name="Percent 4 3 2" xfId="40347" xr:uid="{00000000-0005-0000-0000-00001A9E0000}"/>
    <cellStyle name="Percent 4 3 2 2" xfId="40348" xr:uid="{00000000-0005-0000-0000-00001B9E0000}"/>
    <cellStyle name="Percent 4 3 2 2 2" xfId="40349" xr:uid="{00000000-0005-0000-0000-00001C9E0000}"/>
    <cellStyle name="Percent 4 3 2 3" xfId="40350" xr:uid="{00000000-0005-0000-0000-00001D9E0000}"/>
    <cellStyle name="Percent 4 3 3" xfId="40351" xr:uid="{00000000-0005-0000-0000-00001E9E0000}"/>
    <cellStyle name="Percent 4 3 3 2" xfId="40352" xr:uid="{00000000-0005-0000-0000-00001F9E0000}"/>
    <cellStyle name="Percent 4 3 4" xfId="40353" xr:uid="{00000000-0005-0000-0000-0000209E0000}"/>
    <cellStyle name="Percent 4 3 4 2" xfId="40354" xr:uid="{00000000-0005-0000-0000-0000219E0000}"/>
    <cellStyle name="Percent 4 3 5" xfId="40355" xr:uid="{00000000-0005-0000-0000-0000229E0000}"/>
    <cellStyle name="Percent 4 3 6" xfId="40356" xr:uid="{00000000-0005-0000-0000-0000239E0000}"/>
    <cellStyle name="Percent 4 4" xfId="40357" xr:uid="{00000000-0005-0000-0000-0000249E0000}"/>
    <cellStyle name="Percent 4 4 2" xfId="40358" xr:uid="{00000000-0005-0000-0000-0000259E0000}"/>
    <cellStyle name="Percent 4 4 2 2" xfId="40359" xr:uid="{00000000-0005-0000-0000-0000269E0000}"/>
    <cellStyle name="Percent 4 4 2 2 2" xfId="40360" xr:uid="{00000000-0005-0000-0000-0000279E0000}"/>
    <cellStyle name="Percent 4 4 2 3" xfId="40361" xr:uid="{00000000-0005-0000-0000-0000289E0000}"/>
    <cellStyle name="Percent 4 4 2 3 2" xfId="40362" xr:uid="{00000000-0005-0000-0000-0000299E0000}"/>
    <cellStyle name="Percent 4 4 3" xfId="40363" xr:uid="{00000000-0005-0000-0000-00002A9E0000}"/>
    <cellStyle name="Percent 4 4 3 2" xfId="40364" xr:uid="{00000000-0005-0000-0000-00002B9E0000}"/>
    <cellStyle name="Percent 4 4 4" xfId="40365" xr:uid="{00000000-0005-0000-0000-00002C9E0000}"/>
    <cellStyle name="Percent 4 4 4 2" xfId="40366" xr:uid="{00000000-0005-0000-0000-00002D9E0000}"/>
    <cellStyle name="Percent 4 4 5" xfId="40367" xr:uid="{00000000-0005-0000-0000-00002E9E0000}"/>
    <cellStyle name="Percent 4 5" xfId="40368" xr:uid="{00000000-0005-0000-0000-00002F9E0000}"/>
    <cellStyle name="Percent 4 5 2" xfId="40369" xr:uid="{00000000-0005-0000-0000-0000309E0000}"/>
    <cellStyle name="Percent 4 5 2 2" xfId="40370" xr:uid="{00000000-0005-0000-0000-0000319E0000}"/>
    <cellStyle name="Percent 4 5 2 2 2" xfId="40371" xr:uid="{00000000-0005-0000-0000-0000329E0000}"/>
    <cellStyle name="Percent 4 5 2 3" xfId="40372" xr:uid="{00000000-0005-0000-0000-0000339E0000}"/>
    <cellStyle name="Percent 4 5 3" xfId="40373" xr:uid="{00000000-0005-0000-0000-0000349E0000}"/>
    <cellStyle name="Percent 4 5 3 2" xfId="40374" xr:uid="{00000000-0005-0000-0000-0000359E0000}"/>
    <cellStyle name="Percent 4 5 4" xfId="40375" xr:uid="{00000000-0005-0000-0000-0000369E0000}"/>
    <cellStyle name="Percent 4 5 4 2" xfId="40376" xr:uid="{00000000-0005-0000-0000-0000379E0000}"/>
    <cellStyle name="Percent 4 6" xfId="40377" xr:uid="{00000000-0005-0000-0000-0000389E0000}"/>
    <cellStyle name="Percent 4 6 2" xfId="40378" xr:uid="{00000000-0005-0000-0000-0000399E0000}"/>
    <cellStyle name="Percent 4 6 2 2" xfId="40379" xr:uid="{00000000-0005-0000-0000-00003A9E0000}"/>
    <cellStyle name="Percent 4 6 3" xfId="40380" xr:uid="{00000000-0005-0000-0000-00003B9E0000}"/>
    <cellStyle name="Percent 4 7" xfId="40381" xr:uid="{00000000-0005-0000-0000-00003C9E0000}"/>
    <cellStyle name="Percent 4 7 2" xfId="40382" xr:uid="{00000000-0005-0000-0000-00003D9E0000}"/>
    <cellStyle name="Percent 4 8" xfId="40383" xr:uid="{00000000-0005-0000-0000-00003E9E0000}"/>
    <cellStyle name="Percent 4 8 2" xfId="40384" xr:uid="{00000000-0005-0000-0000-00003F9E0000}"/>
    <cellStyle name="Percent 4 9" xfId="40385" xr:uid="{00000000-0005-0000-0000-0000409E0000}"/>
    <cellStyle name="Percent 40" xfId="40386" xr:uid="{00000000-0005-0000-0000-0000419E0000}"/>
    <cellStyle name="Percent 41" xfId="40387" xr:uid="{00000000-0005-0000-0000-0000429E0000}"/>
    <cellStyle name="Percent 42" xfId="40388" xr:uid="{00000000-0005-0000-0000-0000439E0000}"/>
    <cellStyle name="Percent 43" xfId="40389" xr:uid="{00000000-0005-0000-0000-0000449E0000}"/>
    <cellStyle name="Percent 44" xfId="40390" xr:uid="{00000000-0005-0000-0000-0000459E0000}"/>
    <cellStyle name="Percent 45" xfId="40391" xr:uid="{00000000-0005-0000-0000-0000469E0000}"/>
    <cellStyle name="Percent 46" xfId="40392" xr:uid="{00000000-0005-0000-0000-0000479E0000}"/>
    <cellStyle name="Percent 47" xfId="40393" xr:uid="{00000000-0005-0000-0000-0000489E0000}"/>
    <cellStyle name="Percent 48" xfId="40394" xr:uid="{00000000-0005-0000-0000-0000499E0000}"/>
    <cellStyle name="Percent 49" xfId="40395" xr:uid="{00000000-0005-0000-0000-00004A9E0000}"/>
    <cellStyle name="Percent 5" xfId="40396" xr:uid="{00000000-0005-0000-0000-00004B9E0000}"/>
    <cellStyle name="Percent 5 10" xfId="40397" xr:uid="{00000000-0005-0000-0000-00004C9E0000}"/>
    <cellStyle name="Percent 5 10 2" xfId="40398" xr:uid="{00000000-0005-0000-0000-00004D9E0000}"/>
    <cellStyle name="Percent 5 11" xfId="40399" xr:uid="{00000000-0005-0000-0000-00004E9E0000}"/>
    <cellStyle name="Percent 5 12" xfId="40400" xr:uid="{00000000-0005-0000-0000-00004F9E0000}"/>
    <cellStyle name="Percent 5 2" xfId="40401" xr:uid="{00000000-0005-0000-0000-0000509E0000}"/>
    <cellStyle name="Percent 5 2 2" xfId="40402" xr:uid="{00000000-0005-0000-0000-0000519E0000}"/>
    <cellStyle name="Percent 5 2 2 2" xfId="40403" xr:uid="{00000000-0005-0000-0000-0000529E0000}"/>
    <cellStyle name="Percent 5 2 2 2 2" xfId="40404" xr:uid="{00000000-0005-0000-0000-0000539E0000}"/>
    <cellStyle name="Percent 5 2 2 2 2 2" xfId="40405" xr:uid="{00000000-0005-0000-0000-0000549E0000}"/>
    <cellStyle name="Percent 5 2 2 2 2 3" xfId="40406" xr:uid="{00000000-0005-0000-0000-0000559E0000}"/>
    <cellStyle name="Percent 5 2 2 2 3" xfId="40407" xr:uid="{00000000-0005-0000-0000-0000569E0000}"/>
    <cellStyle name="Percent 5 2 2 2 3 2" xfId="40408" xr:uid="{00000000-0005-0000-0000-0000579E0000}"/>
    <cellStyle name="Percent 5 2 2 2 4" xfId="40409" xr:uid="{00000000-0005-0000-0000-0000589E0000}"/>
    <cellStyle name="Percent 5 2 2 2 4 2" xfId="40410" xr:uid="{00000000-0005-0000-0000-0000599E0000}"/>
    <cellStyle name="Percent 5 2 2 2 5" xfId="40411" xr:uid="{00000000-0005-0000-0000-00005A9E0000}"/>
    <cellStyle name="Percent 5 2 2 3" xfId="40412" xr:uid="{00000000-0005-0000-0000-00005B9E0000}"/>
    <cellStyle name="Percent 5 2 2 3 2" xfId="40413" xr:uid="{00000000-0005-0000-0000-00005C9E0000}"/>
    <cellStyle name="Percent 5 2 2 3 2 2" xfId="40414" xr:uid="{00000000-0005-0000-0000-00005D9E0000}"/>
    <cellStyle name="Percent 5 2 2 3 3" xfId="40415" xr:uid="{00000000-0005-0000-0000-00005E9E0000}"/>
    <cellStyle name="Percent 5 2 2 3 3 2" xfId="40416" xr:uid="{00000000-0005-0000-0000-00005F9E0000}"/>
    <cellStyle name="Percent 5 2 2 3 4" xfId="40417" xr:uid="{00000000-0005-0000-0000-0000609E0000}"/>
    <cellStyle name="Percent 5 2 2 4" xfId="40418" xr:uid="{00000000-0005-0000-0000-0000619E0000}"/>
    <cellStyle name="Percent 5 2 2 4 2" xfId="40419" xr:uid="{00000000-0005-0000-0000-0000629E0000}"/>
    <cellStyle name="Percent 5 2 2 4 3" xfId="40420" xr:uid="{00000000-0005-0000-0000-0000639E0000}"/>
    <cellStyle name="Percent 5 2 2 5" xfId="40421" xr:uid="{00000000-0005-0000-0000-0000649E0000}"/>
    <cellStyle name="Percent 5 2 2 5 2" xfId="40422" xr:uid="{00000000-0005-0000-0000-0000659E0000}"/>
    <cellStyle name="Percent 5 2 2 6" xfId="40423" xr:uid="{00000000-0005-0000-0000-0000669E0000}"/>
    <cellStyle name="Percent 5 2 2 6 2" xfId="40424" xr:uid="{00000000-0005-0000-0000-0000679E0000}"/>
    <cellStyle name="Percent 5 2 2 7" xfId="40425" xr:uid="{00000000-0005-0000-0000-0000689E0000}"/>
    <cellStyle name="Percent 5 2 3" xfId="40426" xr:uid="{00000000-0005-0000-0000-0000699E0000}"/>
    <cellStyle name="Percent 5 2 3 2" xfId="40427" xr:uid="{00000000-0005-0000-0000-00006A9E0000}"/>
    <cellStyle name="Percent 5 2 3 2 2" xfId="40428" xr:uid="{00000000-0005-0000-0000-00006B9E0000}"/>
    <cellStyle name="Percent 5 2 3 2 3" xfId="40429" xr:uid="{00000000-0005-0000-0000-00006C9E0000}"/>
    <cellStyle name="Percent 5 2 3 3" xfId="40430" xr:uid="{00000000-0005-0000-0000-00006D9E0000}"/>
    <cellStyle name="Percent 5 2 3 3 2" xfId="40431" xr:uid="{00000000-0005-0000-0000-00006E9E0000}"/>
    <cellStyle name="Percent 5 2 3 4" xfId="40432" xr:uid="{00000000-0005-0000-0000-00006F9E0000}"/>
    <cellStyle name="Percent 5 2 3 4 2" xfId="40433" xr:uid="{00000000-0005-0000-0000-0000709E0000}"/>
    <cellStyle name="Percent 5 2 3 5" xfId="40434" xr:uid="{00000000-0005-0000-0000-0000719E0000}"/>
    <cellStyle name="Percent 5 2 4" xfId="40435" xr:uid="{00000000-0005-0000-0000-0000729E0000}"/>
    <cellStyle name="Percent 5 2 4 2" xfId="40436" xr:uid="{00000000-0005-0000-0000-0000739E0000}"/>
    <cellStyle name="Percent 5 2 4 2 2" xfId="40437" xr:uid="{00000000-0005-0000-0000-0000749E0000}"/>
    <cellStyle name="Percent 5 2 4 3" xfId="40438" xr:uid="{00000000-0005-0000-0000-0000759E0000}"/>
    <cellStyle name="Percent 5 2 4 3 2" xfId="40439" xr:uid="{00000000-0005-0000-0000-0000769E0000}"/>
    <cellStyle name="Percent 5 2 4 4" xfId="40440" xr:uid="{00000000-0005-0000-0000-0000779E0000}"/>
    <cellStyle name="Percent 5 2 5" xfId="40441" xr:uid="{00000000-0005-0000-0000-0000789E0000}"/>
    <cellStyle name="Percent 5 2 5 2" xfId="40442" xr:uid="{00000000-0005-0000-0000-0000799E0000}"/>
    <cellStyle name="Percent 5 2 5 3" xfId="40443" xr:uid="{00000000-0005-0000-0000-00007A9E0000}"/>
    <cellStyle name="Percent 5 2 6" xfId="40444" xr:uid="{00000000-0005-0000-0000-00007B9E0000}"/>
    <cellStyle name="Percent 5 2 6 2" xfId="40445" xr:uid="{00000000-0005-0000-0000-00007C9E0000}"/>
    <cellStyle name="Percent 5 2 7" xfId="40446" xr:uid="{00000000-0005-0000-0000-00007D9E0000}"/>
    <cellStyle name="Percent 5 2 7 2" xfId="40447" xr:uid="{00000000-0005-0000-0000-00007E9E0000}"/>
    <cellStyle name="Percent 5 2 8" xfId="40448" xr:uid="{00000000-0005-0000-0000-00007F9E0000}"/>
    <cellStyle name="Percent 5 2 9" xfId="40449" xr:uid="{00000000-0005-0000-0000-0000809E0000}"/>
    <cellStyle name="Percent 5 3" xfId="40450" xr:uid="{00000000-0005-0000-0000-0000819E0000}"/>
    <cellStyle name="Percent 5 3 2" xfId="40451" xr:uid="{00000000-0005-0000-0000-0000829E0000}"/>
    <cellStyle name="Percent 5 3 2 2" xfId="40452" xr:uid="{00000000-0005-0000-0000-0000839E0000}"/>
    <cellStyle name="Percent 5 3 2 2 2" xfId="40453" xr:uid="{00000000-0005-0000-0000-0000849E0000}"/>
    <cellStyle name="Percent 5 3 2 2 3" xfId="40454" xr:uid="{00000000-0005-0000-0000-0000859E0000}"/>
    <cellStyle name="Percent 5 3 2 3" xfId="40455" xr:uid="{00000000-0005-0000-0000-0000869E0000}"/>
    <cellStyle name="Percent 5 3 2 3 2" xfId="40456" xr:uid="{00000000-0005-0000-0000-0000879E0000}"/>
    <cellStyle name="Percent 5 3 2 4" xfId="40457" xr:uid="{00000000-0005-0000-0000-0000889E0000}"/>
    <cellStyle name="Percent 5 3 2 4 2" xfId="40458" xr:uid="{00000000-0005-0000-0000-0000899E0000}"/>
    <cellStyle name="Percent 5 3 2 5" xfId="40459" xr:uid="{00000000-0005-0000-0000-00008A9E0000}"/>
    <cellStyle name="Percent 5 3 3" xfId="40460" xr:uid="{00000000-0005-0000-0000-00008B9E0000}"/>
    <cellStyle name="Percent 5 3 3 2" xfId="40461" xr:uid="{00000000-0005-0000-0000-00008C9E0000}"/>
    <cellStyle name="Percent 5 3 3 2 2" xfId="40462" xr:uid="{00000000-0005-0000-0000-00008D9E0000}"/>
    <cellStyle name="Percent 5 3 3 3" xfId="40463" xr:uid="{00000000-0005-0000-0000-00008E9E0000}"/>
    <cellStyle name="Percent 5 3 3 3 2" xfId="40464" xr:uid="{00000000-0005-0000-0000-00008F9E0000}"/>
    <cellStyle name="Percent 5 3 3 4" xfId="40465" xr:uid="{00000000-0005-0000-0000-0000909E0000}"/>
    <cellStyle name="Percent 5 3 4" xfId="40466" xr:uid="{00000000-0005-0000-0000-0000919E0000}"/>
    <cellStyle name="Percent 5 3 4 2" xfId="40467" xr:uid="{00000000-0005-0000-0000-0000929E0000}"/>
    <cellStyle name="Percent 5 3 4 3" xfId="40468" xr:uid="{00000000-0005-0000-0000-0000939E0000}"/>
    <cellStyle name="Percent 5 3 5" xfId="40469" xr:uid="{00000000-0005-0000-0000-0000949E0000}"/>
    <cellStyle name="Percent 5 3 5 2" xfId="40470" xr:uid="{00000000-0005-0000-0000-0000959E0000}"/>
    <cellStyle name="Percent 5 3 6" xfId="40471" xr:uid="{00000000-0005-0000-0000-0000969E0000}"/>
    <cellStyle name="Percent 5 3 6 2" xfId="40472" xr:uid="{00000000-0005-0000-0000-0000979E0000}"/>
    <cellStyle name="Percent 5 3 7" xfId="40473" xr:uid="{00000000-0005-0000-0000-0000989E0000}"/>
    <cellStyle name="Percent 5 4" xfId="40474" xr:uid="{00000000-0005-0000-0000-0000999E0000}"/>
    <cellStyle name="Percent 5 4 2" xfId="40475" xr:uid="{00000000-0005-0000-0000-00009A9E0000}"/>
    <cellStyle name="Percent 5 4 2 2" xfId="40476" xr:uid="{00000000-0005-0000-0000-00009B9E0000}"/>
    <cellStyle name="Percent 5 4 2 2 2" xfId="40477" xr:uid="{00000000-0005-0000-0000-00009C9E0000}"/>
    <cellStyle name="Percent 5 4 2 2 3" xfId="40478" xr:uid="{00000000-0005-0000-0000-00009D9E0000}"/>
    <cellStyle name="Percent 5 4 2 3" xfId="40479" xr:uid="{00000000-0005-0000-0000-00009E9E0000}"/>
    <cellStyle name="Percent 5 4 2 3 2" xfId="40480" xr:uid="{00000000-0005-0000-0000-00009F9E0000}"/>
    <cellStyle name="Percent 5 4 2 4" xfId="40481" xr:uid="{00000000-0005-0000-0000-0000A09E0000}"/>
    <cellStyle name="Percent 5 4 2 4 2" xfId="40482" xr:uid="{00000000-0005-0000-0000-0000A19E0000}"/>
    <cellStyle name="Percent 5 4 2 5" xfId="40483" xr:uid="{00000000-0005-0000-0000-0000A29E0000}"/>
    <cellStyle name="Percent 5 4 3" xfId="40484" xr:uid="{00000000-0005-0000-0000-0000A39E0000}"/>
    <cellStyle name="Percent 5 4 3 2" xfId="40485" xr:uid="{00000000-0005-0000-0000-0000A49E0000}"/>
    <cellStyle name="Percent 5 4 3 2 2" xfId="40486" xr:uid="{00000000-0005-0000-0000-0000A59E0000}"/>
    <cellStyle name="Percent 5 4 3 3" xfId="40487" xr:uid="{00000000-0005-0000-0000-0000A69E0000}"/>
    <cellStyle name="Percent 5 4 3 3 2" xfId="40488" xr:uid="{00000000-0005-0000-0000-0000A79E0000}"/>
    <cellStyle name="Percent 5 4 3 4" xfId="40489" xr:uid="{00000000-0005-0000-0000-0000A89E0000}"/>
    <cellStyle name="Percent 5 4 4" xfId="40490" xr:uid="{00000000-0005-0000-0000-0000A99E0000}"/>
    <cellStyle name="Percent 5 4 4 2" xfId="40491" xr:uid="{00000000-0005-0000-0000-0000AA9E0000}"/>
    <cellStyle name="Percent 5 4 4 3" xfId="40492" xr:uid="{00000000-0005-0000-0000-0000AB9E0000}"/>
    <cellStyle name="Percent 5 4 5" xfId="40493" xr:uid="{00000000-0005-0000-0000-0000AC9E0000}"/>
    <cellStyle name="Percent 5 4 5 2" xfId="40494" xr:uid="{00000000-0005-0000-0000-0000AD9E0000}"/>
    <cellStyle name="Percent 5 4 6" xfId="40495" xr:uid="{00000000-0005-0000-0000-0000AE9E0000}"/>
    <cellStyle name="Percent 5 4 6 2" xfId="40496" xr:uid="{00000000-0005-0000-0000-0000AF9E0000}"/>
    <cellStyle name="Percent 5 4 7" xfId="40497" xr:uid="{00000000-0005-0000-0000-0000B09E0000}"/>
    <cellStyle name="Percent 5 5" xfId="40498" xr:uid="{00000000-0005-0000-0000-0000B19E0000}"/>
    <cellStyle name="Percent 5 5 2" xfId="40499" xr:uid="{00000000-0005-0000-0000-0000B29E0000}"/>
    <cellStyle name="Percent 5 5 2 2" xfId="40500" xr:uid="{00000000-0005-0000-0000-0000B39E0000}"/>
    <cellStyle name="Percent 5 5 2 2 2" xfId="40501" xr:uid="{00000000-0005-0000-0000-0000B49E0000}"/>
    <cellStyle name="Percent 5 5 2 3" xfId="40502" xr:uid="{00000000-0005-0000-0000-0000B59E0000}"/>
    <cellStyle name="Percent 5 5 2 3 2" xfId="40503" xr:uid="{00000000-0005-0000-0000-0000B69E0000}"/>
    <cellStyle name="Percent 5 5 2 4" xfId="40504" xr:uid="{00000000-0005-0000-0000-0000B79E0000}"/>
    <cellStyle name="Percent 5 5 3" xfId="40505" xr:uid="{00000000-0005-0000-0000-0000B89E0000}"/>
    <cellStyle name="Percent 5 5 3 2" xfId="40506" xr:uid="{00000000-0005-0000-0000-0000B99E0000}"/>
    <cellStyle name="Percent 5 5 3 3" xfId="40507" xr:uid="{00000000-0005-0000-0000-0000BA9E0000}"/>
    <cellStyle name="Percent 5 5 4" xfId="40508" xr:uid="{00000000-0005-0000-0000-0000BB9E0000}"/>
    <cellStyle name="Percent 5 5 4 2" xfId="40509" xr:uid="{00000000-0005-0000-0000-0000BC9E0000}"/>
    <cellStyle name="Percent 5 5 5" xfId="40510" xr:uid="{00000000-0005-0000-0000-0000BD9E0000}"/>
    <cellStyle name="Percent 5 5 5 2" xfId="40511" xr:uid="{00000000-0005-0000-0000-0000BE9E0000}"/>
    <cellStyle name="Percent 5 5 6" xfId="40512" xr:uid="{00000000-0005-0000-0000-0000BF9E0000}"/>
    <cellStyle name="Percent 5 6" xfId="40513" xr:uid="{00000000-0005-0000-0000-0000C09E0000}"/>
    <cellStyle name="Percent 5 6 2" xfId="40514" xr:uid="{00000000-0005-0000-0000-0000C19E0000}"/>
    <cellStyle name="Percent 5 6 2 2" xfId="40515" xr:uid="{00000000-0005-0000-0000-0000C29E0000}"/>
    <cellStyle name="Percent 5 6 3" xfId="40516" xr:uid="{00000000-0005-0000-0000-0000C39E0000}"/>
    <cellStyle name="Percent 5 6 3 2" xfId="40517" xr:uid="{00000000-0005-0000-0000-0000C49E0000}"/>
    <cellStyle name="Percent 5 6 4" xfId="40518" xr:uid="{00000000-0005-0000-0000-0000C59E0000}"/>
    <cellStyle name="Percent 5 7" xfId="40519" xr:uid="{00000000-0005-0000-0000-0000C69E0000}"/>
    <cellStyle name="Percent 5 7 2" xfId="40520" xr:uid="{00000000-0005-0000-0000-0000C79E0000}"/>
    <cellStyle name="Percent 5 7 2 2" xfId="40521" xr:uid="{00000000-0005-0000-0000-0000C89E0000}"/>
    <cellStyle name="Percent 5 7 3" xfId="40522" xr:uid="{00000000-0005-0000-0000-0000C99E0000}"/>
    <cellStyle name="Percent 5 7 3 2" xfId="40523" xr:uid="{00000000-0005-0000-0000-0000CA9E0000}"/>
    <cellStyle name="Percent 5 7 4" xfId="40524" xr:uid="{00000000-0005-0000-0000-0000CB9E0000}"/>
    <cellStyle name="Percent 5 8" xfId="40525" xr:uid="{00000000-0005-0000-0000-0000CC9E0000}"/>
    <cellStyle name="Percent 5 8 2" xfId="40526" xr:uid="{00000000-0005-0000-0000-0000CD9E0000}"/>
    <cellStyle name="Percent 5 8 3" xfId="40527" xr:uid="{00000000-0005-0000-0000-0000CE9E0000}"/>
    <cellStyle name="Percent 5 9" xfId="40528" xr:uid="{00000000-0005-0000-0000-0000CF9E0000}"/>
    <cellStyle name="Percent 5 9 2" xfId="40529" xr:uid="{00000000-0005-0000-0000-0000D09E0000}"/>
    <cellStyle name="Percent 5 9 3" xfId="40530" xr:uid="{00000000-0005-0000-0000-0000D19E0000}"/>
    <cellStyle name="Percent 5 9 3 2" xfId="40531" xr:uid="{00000000-0005-0000-0000-0000D29E0000}"/>
    <cellStyle name="Percent 50" xfId="40532" xr:uid="{00000000-0005-0000-0000-0000D39E0000}"/>
    <cellStyle name="Percent 51" xfId="40533" xr:uid="{00000000-0005-0000-0000-0000D49E0000}"/>
    <cellStyle name="Percent 52" xfId="40534" xr:uid="{00000000-0005-0000-0000-0000D59E0000}"/>
    <cellStyle name="Percent 53" xfId="86" xr:uid="{00000000-0005-0000-0000-0000D69E0000}"/>
    <cellStyle name="Percent 54" xfId="48578" xr:uid="{00000000-0005-0000-0000-0000D79E0000}"/>
    <cellStyle name="Percent 6" xfId="40535" xr:uid="{00000000-0005-0000-0000-0000D89E0000}"/>
    <cellStyle name="Percent 6 10" xfId="40536" xr:uid="{00000000-0005-0000-0000-0000D99E0000}"/>
    <cellStyle name="Percent 6 11" xfId="40537" xr:uid="{00000000-0005-0000-0000-0000DA9E0000}"/>
    <cellStyle name="Percent 6 11 2" xfId="40538" xr:uid="{00000000-0005-0000-0000-0000DB9E0000}"/>
    <cellStyle name="Percent 6 11 2 2" xfId="40539" xr:uid="{00000000-0005-0000-0000-0000DC9E0000}"/>
    <cellStyle name="Percent 6 11 2 3" xfId="40540" xr:uid="{00000000-0005-0000-0000-0000DD9E0000}"/>
    <cellStyle name="Percent 6 11 2 3 2" xfId="40541" xr:uid="{00000000-0005-0000-0000-0000DE9E0000}"/>
    <cellStyle name="Percent 6 12" xfId="40542" xr:uid="{00000000-0005-0000-0000-0000DF9E0000}"/>
    <cellStyle name="Percent 6 13" xfId="40543" xr:uid="{00000000-0005-0000-0000-0000E09E0000}"/>
    <cellStyle name="Percent 6 13 2" xfId="40544" xr:uid="{00000000-0005-0000-0000-0000E19E0000}"/>
    <cellStyle name="Percent 6 13 2 2" xfId="40545" xr:uid="{00000000-0005-0000-0000-0000E29E0000}"/>
    <cellStyle name="Percent 6 13 2 3" xfId="40546" xr:uid="{00000000-0005-0000-0000-0000E39E0000}"/>
    <cellStyle name="Percent 6 13 2 3 2" xfId="40547" xr:uid="{00000000-0005-0000-0000-0000E49E0000}"/>
    <cellStyle name="Percent 6 14" xfId="40548" xr:uid="{00000000-0005-0000-0000-0000E59E0000}"/>
    <cellStyle name="Percent 6 14 2" xfId="40549" xr:uid="{00000000-0005-0000-0000-0000E69E0000}"/>
    <cellStyle name="Percent 6 15" xfId="40550" xr:uid="{00000000-0005-0000-0000-0000E79E0000}"/>
    <cellStyle name="Percent 6 16" xfId="40551" xr:uid="{00000000-0005-0000-0000-0000E89E0000}"/>
    <cellStyle name="Percent 6 16 2" xfId="40552" xr:uid="{00000000-0005-0000-0000-0000E99E0000}"/>
    <cellStyle name="Percent 6 17" xfId="40553" xr:uid="{00000000-0005-0000-0000-0000EA9E0000}"/>
    <cellStyle name="Percent 6 2" xfId="40554" xr:uid="{00000000-0005-0000-0000-0000EB9E0000}"/>
    <cellStyle name="Percent 6 2 2" xfId="40555" xr:uid="{00000000-0005-0000-0000-0000EC9E0000}"/>
    <cellStyle name="Percent 6 2 2 2" xfId="40556" xr:uid="{00000000-0005-0000-0000-0000ED9E0000}"/>
    <cellStyle name="Percent 6 2 3" xfId="40557" xr:uid="{00000000-0005-0000-0000-0000EE9E0000}"/>
    <cellStyle name="Percent 6 2 3 2" xfId="40558" xr:uid="{00000000-0005-0000-0000-0000EF9E0000}"/>
    <cellStyle name="Percent 6 2 4" xfId="40559" xr:uid="{00000000-0005-0000-0000-0000F09E0000}"/>
    <cellStyle name="Percent 6 2 5" xfId="40560" xr:uid="{00000000-0005-0000-0000-0000F19E0000}"/>
    <cellStyle name="Percent 6 3" xfId="40561" xr:uid="{00000000-0005-0000-0000-0000F29E0000}"/>
    <cellStyle name="Percent 6 3 2" xfId="40562" xr:uid="{00000000-0005-0000-0000-0000F39E0000}"/>
    <cellStyle name="Percent 6 4" xfId="40563" xr:uid="{00000000-0005-0000-0000-0000F49E0000}"/>
    <cellStyle name="Percent 6 4 2" xfId="40564" xr:uid="{00000000-0005-0000-0000-0000F59E0000}"/>
    <cellStyle name="Percent 6 5" xfId="40565" xr:uid="{00000000-0005-0000-0000-0000F69E0000}"/>
    <cellStyle name="Percent 6 6" xfId="40566" xr:uid="{00000000-0005-0000-0000-0000F79E0000}"/>
    <cellStyle name="Percent 6 7" xfId="40567" xr:uid="{00000000-0005-0000-0000-0000F89E0000}"/>
    <cellStyle name="Percent 6 7 2" xfId="40568" xr:uid="{00000000-0005-0000-0000-0000F99E0000}"/>
    <cellStyle name="Percent 6 7 2 2" xfId="40569" xr:uid="{00000000-0005-0000-0000-0000FA9E0000}"/>
    <cellStyle name="Percent 6 7 2 3" xfId="40570" xr:uid="{00000000-0005-0000-0000-0000FB9E0000}"/>
    <cellStyle name="Percent 6 8" xfId="40571" xr:uid="{00000000-0005-0000-0000-0000FC9E0000}"/>
    <cellStyle name="Percent 6 9" xfId="40572" xr:uid="{00000000-0005-0000-0000-0000FD9E0000}"/>
    <cellStyle name="Percent 7" xfId="83" xr:uid="{00000000-0005-0000-0000-0000FE9E0000}"/>
    <cellStyle name="Percent 7 10" xfId="40573" xr:uid="{00000000-0005-0000-0000-0000FF9E0000}"/>
    <cellStyle name="Percent 7 10 2" xfId="40574" xr:uid="{00000000-0005-0000-0000-0000009F0000}"/>
    <cellStyle name="Percent 7 10 2 2" xfId="40575" xr:uid="{00000000-0005-0000-0000-0000019F0000}"/>
    <cellStyle name="Percent 7 10 2 2 2" xfId="40576" xr:uid="{00000000-0005-0000-0000-0000029F0000}"/>
    <cellStyle name="Percent 7 10 2 2 2 2" xfId="40577" xr:uid="{00000000-0005-0000-0000-0000039F0000}"/>
    <cellStyle name="Percent 7 10 2 2 3" xfId="40578" xr:uid="{00000000-0005-0000-0000-0000049F0000}"/>
    <cellStyle name="Percent 7 10 2 3" xfId="40579" xr:uid="{00000000-0005-0000-0000-0000059F0000}"/>
    <cellStyle name="Percent 7 10 2 3 2" xfId="40580" xr:uid="{00000000-0005-0000-0000-0000069F0000}"/>
    <cellStyle name="Percent 7 10 2 4" xfId="40581" xr:uid="{00000000-0005-0000-0000-0000079F0000}"/>
    <cellStyle name="Percent 7 10 3" xfId="40582" xr:uid="{00000000-0005-0000-0000-0000089F0000}"/>
    <cellStyle name="Percent 7 10 3 2" xfId="40583" xr:uid="{00000000-0005-0000-0000-0000099F0000}"/>
    <cellStyle name="Percent 7 10 3 2 2" xfId="40584" xr:uid="{00000000-0005-0000-0000-00000A9F0000}"/>
    <cellStyle name="Percent 7 10 3 3" xfId="40585" xr:uid="{00000000-0005-0000-0000-00000B9F0000}"/>
    <cellStyle name="Percent 7 10 3 4" xfId="40586" xr:uid="{00000000-0005-0000-0000-00000C9F0000}"/>
    <cellStyle name="Percent 7 10 4" xfId="40587" xr:uid="{00000000-0005-0000-0000-00000D9F0000}"/>
    <cellStyle name="Percent 7 10 4 2" xfId="40588" xr:uid="{00000000-0005-0000-0000-00000E9F0000}"/>
    <cellStyle name="Percent 7 10 4 2 2" xfId="40589" xr:uid="{00000000-0005-0000-0000-00000F9F0000}"/>
    <cellStyle name="Percent 7 10 4 3" xfId="40590" xr:uid="{00000000-0005-0000-0000-0000109F0000}"/>
    <cellStyle name="Percent 7 10 4 4" xfId="40591" xr:uid="{00000000-0005-0000-0000-0000119F0000}"/>
    <cellStyle name="Percent 7 10 5" xfId="40592" xr:uid="{00000000-0005-0000-0000-0000129F0000}"/>
    <cellStyle name="Percent 7 10 5 2" xfId="40593" xr:uid="{00000000-0005-0000-0000-0000139F0000}"/>
    <cellStyle name="Percent 7 10 6" xfId="40594" xr:uid="{00000000-0005-0000-0000-0000149F0000}"/>
    <cellStyle name="Percent 7 10 7" xfId="40595" xr:uid="{00000000-0005-0000-0000-0000159F0000}"/>
    <cellStyle name="Percent 7 10 8" xfId="40596" xr:uid="{00000000-0005-0000-0000-0000169F0000}"/>
    <cellStyle name="Percent 7 11" xfId="40597" xr:uid="{00000000-0005-0000-0000-0000179F0000}"/>
    <cellStyle name="Percent 7 11 2" xfId="40598" xr:uid="{00000000-0005-0000-0000-0000189F0000}"/>
    <cellStyle name="Percent 7 11 2 2" xfId="40599" xr:uid="{00000000-0005-0000-0000-0000199F0000}"/>
    <cellStyle name="Percent 7 11 2 2 2" xfId="40600" xr:uid="{00000000-0005-0000-0000-00001A9F0000}"/>
    <cellStyle name="Percent 7 11 2 3" xfId="40601" xr:uid="{00000000-0005-0000-0000-00001B9F0000}"/>
    <cellStyle name="Percent 7 11 2 3 2" xfId="40602" xr:uid="{00000000-0005-0000-0000-00001C9F0000}"/>
    <cellStyle name="Percent 7 11 2 4" xfId="40603" xr:uid="{00000000-0005-0000-0000-00001D9F0000}"/>
    <cellStyle name="Percent 7 11 3" xfId="40604" xr:uid="{00000000-0005-0000-0000-00001E9F0000}"/>
    <cellStyle name="Percent 7 11 3 2" xfId="40605" xr:uid="{00000000-0005-0000-0000-00001F9F0000}"/>
    <cellStyle name="Percent 7 11 3 3" xfId="40606" xr:uid="{00000000-0005-0000-0000-0000209F0000}"/>
    <cellStyle name="Percent 7 11 4" xfId="40607" xr:uid="{00000000-0005-0000-0000-0000219F0000}"/>
    <cellStyle name="Percent 7 11 5" xfId="40608" xr:uid="{00000000-0005-0000-0000-0000229F0000}"/>
    <cellStyle name="Percent 7 11 6" xfId="40609" xr:uid="{00000000-0005-0000-0000-0000239F0000}"/>
    <cellStyle name="Percent 7 11 7" xfId="40610" xr:uid="{00000000-0005-0000-0000-0000249F0000}"/>
    <cellStyle name="Percent 7 12" xfId="40611" xr:uid="{00000000-0005-0000-0000-0000259F0000}"/>
    <cellStyle name="Percent 7 12 2" xfId="40612" xr:uid="{00000000-0005-0000-0000-0000269F0000}"/>
    <cellStyle name="Percent 7 12 2 2" xfId="40613" xr:uid="{00000000-0005-0000-0000-0000279F0000}"/>
    <cellStyle name="Percent 7 12 3" xfId="40614" xr:uid="{00000000-0005-0000-0000-0000289F0000}"/>
    <cellStyle name="Percent 7 12 4" xfId="40615" xr:uid="{00000000-0005-0000-0000-0000299F0000}"/>
    <cellStyle name="Percent 7 13" xfId="40616" xr:uid="{00000000-0005-0000-0000-00002A9F0000}"/>
    <cellStyle name="Percent 7 13 2" xfId="40617" xr:uid="{00000000-0005-0000-0000-00002B9F0000}"/>
    <cellStyle name="Percent 7 13 2 2" xfId="40618" xr:uid="{00000000-0005-0000-0000-00002C9F0000}"/>
    <cellStyle name="Percent 7 13 3" xfId="40619" xr:uid="{00000000-0005-0000-0000-00002D9F0000}"/>
    <cellStyle name="Percent 7 13 4" xfId="40620" xr:uid="{00000000-0005-0000-0000-00002E9F0000}"/>
    <cellStyle name="Percent 7 14" xfId="40621" xr:uid="{00000000-0005-0000-0000-00002F9F0000}"/>
    <cellStyle name="Percent 7 14 2" xfId="40622" xr:uid="{00000000-0005-0000-0000-0000309F0000}"/>
    <cellStyle name="Percent 7 14 3" xfId="40623" xr:uid="{00000000-0005-0000-0000-0000319F0000}"/>
    <cellStyle name="Percent 7 15" xfId="40624" xr:uid="{00000000-0005-0000-0000-0000329F0000}"/>
    <cellStyle name="Percent 7 16" xfId="40625" xr:uid="{00000000-0005-0000-0000-0000339F0000}"/>
    <cellStyle name="Percent 7 17" xfId="40626" xr:uid="{00000000-0005-0000-0000-0000349F0000}"/>
    <cellStyle name="Percent 7 18" xfId="40627" xr:uid="{00000000-0005-0000-0000-0000359F0000}"/>
    <cellStyle name="Percent 7 19" xfId="40628" xr:uid="{00000000-0005-0000-0000-0000369F0000}"/>
    <cellStyle name="Percent 7 2" xfId="40629" xr:uid="{00000000-0005-0000-0000-0000379F0000}"/>
    <cellStyle name="Percent 7 2 10" xfId="40630" xr:uid="{00000000-0005-0000-0000-0000389F0000}"/>
    <cellStyle name="Percent 7 2 10 2" xfId="40631" xr:uid="{00000000-0005-0000-0000-0000399F0000}"/>
    <cellStyle name="Percent 7 2 10 2 2" xfId="40632" xr:uid="{00000000-0005-0000-0000-00003A9F0000}"/>
    <cellStyle name="Percent 7 2 10 2 2 2" xfId="40633" xr:uid="{00000000-0005-0000-0000-00003B9F0000}"/>
    <cellStyle name="Percent 7 2 10 2 3" xfId="40634" xr:uid="{00000000-0005-0000-0000-00003C9F0000}"/>
    <cellStyle name="Percent 7 2 10 3" xfId="40635" xr:uid="{00000000-0005-0000-0000-00003D9F0000}"/>
    <cellStyle name="Percent 7 2 10 3 2" xfId="40636" xr:uid="{00000000-0005-0000-0000-00003E9F0000}"/>
    <cellStyle name="Percent 7 2 10 4" xfId="40637" xr:uid="{00000000-0005-0000-0000-00003F9F0000}"/>
    <cellStyle name="Percent 7 2 11" xfId="40638" xr:uid="{00000000-0005-0000-0000-0000409F0000}"/>
    <cellStyle name="Percent 7 2 11 2" xfId="40639" xr:uid="{00000000-0005-0000-0000-0000419F0000}"/>
    <cellStyle name="Percent 7 2 11 2 2" xfId="40640" xr:uid="{00000000-0005-0000-0000-0000429F0000}"/>
    <cellStyle name="Percent 7 2 11 3" xfId="40641" xr:uid="{00000000-0005-0000-0000-0000439F0000}"/>
    <cellStyle name="Percent 7 2 11 4" xfId="40642" xr:uid="{00000000-0005-0000-0000-0000449F0000}"/>
    <cellStyle name="Percent 7 2 12" xfId="40643" xr:uid="{00000000-0005-0000-0000-0000459F0000}"/>
    <cellStyle name="Percent 7 2 12 2" xfId="40644" xr:uid="{00000000-0005-0000-0000-0000469F0000}"/>
    <cellStyle name="Percent 7 2 12 2 2" xfId="40645" xr:uid="{00000000-0005-0000-0000-0000479F0000}"/>
    <cellStyle name="Percent 7 2 12 3" xfId="40646" xr:uid="{00000000-0005-0000-0000-0000489F0000}"/>
    <cellStyle name="Percent 7 2 13" xfId="40647" xr:uid="{00000000-0005-0000-0000-0000499F0000}"/>
    <cellStyle name="Percent 7 2 13 2" xfId="40648" xr:uid="{00000000-0005-0000-0000-00004A9F0000}"/>
    <cellStyle name="Percent 7 2 14" xfId="40649" xr:uid="{00000000-0005-0000-0000-00004B9F0000}"/>
    <cellStyle name="Percent 7 2 15" xfId="40650" xr:uid="{00000000-0005-0000-0000-00004C9F0000}"/>
    <cellStyle name="Percent 7 2 2" xfId="40651" xr:uid="{00000000-0005-0000-0000-00004D9F0000}"/>
    <cellStyle name="Percent 7 2 2 10" xfId="40652" xr:uid="{00000000-0005-0000-0000-00004E9F0000}"/>
    <cellStyle name="Percent 7 2 2 10 2" xfId="40653" xr:uid="{00000000-0005-0000-0000-00004F9F0000}"/>
    <cellStyle name="Percent 7 2 2 10 2 2" xfId="40654" xr:uid="{00000000-0005-0000-0000-0000509F0000}"/>
    <cellStyle name="Percent 7 2 2 10 3" xfId="40655" xr:uid="{00000000-0005-0000-0000-0000519F0000}"/>
    <cellStyle name="Percent 7 2 2 11" xfId="40656" xr:uid="{00000000-0005-0000-0000-0000529F0000}"/>
    <cellStyle name="Percent 7 2 2 11 2" xfId="40657" xr:uid="{00000000-0005-0000-0000-0000539F0000}"/>
    <cellStyle name="Percent 7 2 2 11 2 2" xfId="40658" xr:uid="{00000000-0005-0000-0000-0000549F0000}"/>
    <cellStyle name="Percent 7 2 2 11 3" xfId="40659" xr:uid="{00000000-0005-0000-0000-0000559F0000}"/>
    <cellStyle name="Percent 7 2 2 12" xfId="40660" xr:uid="{00000000-0005-0000-0000-0000569F0000}"/>
    <cellStyle name="Percent 7 2 2 12 2" xfId="40661" xr:uid="{00000000-0005-0000-0000-0000579F0000}"/>
    <cellStyle name="Percent 7 2 2 13" xfId="40662" xr:uid="{00000000-0005-0000-0000-0000589F0000}"/>
    <cellStyle name="Percent 7 2 2 2" xfId="40663" xr:uid="{00000000-0005-0000-0000-0000599F0000}"/>
    <cellStyle name="Percent 7 2 2 2 10" xfId="40664" xr:uid="{00000000-0005-0000-0000-00005A9F0000}"/>
    <cellStyle name="Percent 7 2 2 2 10 2" xfId="40665" xr:uid="{00000000-0005-0000-0000-00005B9F0000}"/>
    <cellStyle name="Percent 7 2 2 2 10 3" xfId="40666" xr:uid="{00000000-0005-0000-0000-00005C9F0000}"/>
    <cellStyle name="Percent 7 2 2 2 11" xfId="40667" xr:uid="{00000000-0005-0000-0000-00005D9F0000}"/>
    <cellStyle name="Percent 7 2 2 2 11 2" xfId="40668" xr:uid="{00000000-0005-0000-0000-00005E9F0000}"/>
    <cellStyle name="Percent 7 2 2 2 12" xfId="40669" xr:uid="{00000000-0005-0000-0000-00005F9F0000}"/>
    <cellStyle name="Percent 7 2 2 2 2" xfId="40670" xr:uid="{00000000-0005-0000-0000-0000609F0000}"/>
    <cellStyle name="Percent 7 2 2 2 2 10" xfId="40671" xr:uid="{00000000-0005-0000-0000-0000619F0000}"/>
    <cellStyle name="Percent 7 2 2 2 2 10 2" xfId="40672" xr:uid="{00000000-0005-0000-0000-0000629F0000}"/>
    <cellStyle name="Percent 7 2 2 2 2 11" xfId="40673" xr:uid="{00000000-0005-0000-0000-0000639F0000}"/>
    <cellStyle name="Percent 7 2 2 2 2 2" xfId="40674" xr:uid="{00000000-0005-0000-0000-0000649F0000}"/>
    <cellStyle name="Percent 7 2 2 2 2 2 2" xfId="40675" xr:uid="{00000000-0005-0000-0000-0000659F0000}"/>
    <cellStyle name="Percent 7 2 2 2 2 2 2 2" xfId="40676" xr:uid="{00000000-0005-0000-0000-0000669F0000}"/>
    <cellStyle name="Percent 7 2 2 2 2 2 2 2 2" xfId="40677" xr:uid="{00000000-0005-0000-0000-0000679F0000}"/>
    <cellStyle name="Percent 7 2 2 2 2 2 2 2 2 2" xfId="40678" xr:uid="{00000000-0005-0000-0000-0000689F0000}"/>
    <cellStyle name="Percent 7 2 2 2 2 2 2 2 2 2 2" xfId="40679" xr:uid="{00000000-0005-0000-0000-0000699F0000}"/>
    <cellStyle name="Percent 7 2 2 2 2 2 2 2 2 2 3" xfId="40680" xr:uid="{00000000-0005-0000-0000-00006A9F0000}"/>
    <cellStyle name="Percent 7 2 2 2 2 2 2 2 2 3" xfId="40681" xr:uid="{00000000-0005-0000-0000-00006B9F0000}"/>
    <cellStyle name="Percent 7 2 2 2 2 2 2 2 2 4" xfId="40682" xr:uid="{00000000-0005-0000-0000-00006C9F0000}"/>
    <cellStyle name="Percent 7 2 2 2 2 2 2 2 3" xfId="40683" xr:uid="{00000000-0005-0000-0000-00006D9F0000}"/>
    <cellStyle name="Percent 7 2 2 2 2 2 2 2 3 2" xfId="40684" xr:uid="{00000000-0005-0000-0000-00006E9F0000}"/>
    <cellStyle name="Percent 7 2 2 2 2 2 2 2 3 3" xfId="40685" xr:uid="{00000000-0005-0000-0000-00006F9F0000}"/>
    <cellStyle name="Percent 7 2 2 2 2 2 2 2 4" xfId="40686" xr:uid="{00000000-0005-0000-0000-0000709F0000}"/>
    <cellStyle name="Percent 7 2 2 2 2 2 2 2 4 2" xfId="40687" xr:uid="{00000000-0005-0000-0000-0000719F0000}"/>
    <cellStyle name="Percent 7 2 2 2 2 2 2 2 4 3" xfId="40688" xr:uid="{00000000-0005-0000-0000-0000729F0000}"/>
    <cellStyle name="Percent 7 2 2 2 2 2 2 2 5" xfId="40689" xr:uid="{00000000-0005-0000-0000-0000739F0000}"/>
    <cellStyle name="Percent 7 2 2 2 2 2 2 2 6" xfId="40690" xr:uid="{00000000-0005-0000-0000-0000749F0000}"/>
    <cellStyle name="Percent 7 2 2 2 2 2 2 3" xfId="40691" xr:uid="{00000000-0005-0000-0000-0000759F0000}"/>
    <cellStyle name="Percent 7 2 2 2 2 2 2 3 2" xfId="40692" xr:uid="{00000000-0005-0000-0000-0000769F0000}"/>
    <cellStyle name="Percent 7 2 2 2 2 2 2 3 2 2" xfId="40693" xr:uid="{00000000-0005-0000-0000-0000779F0000}"/>
    <cellStyle name="Percent 7 2 2 2 2 2 2 3 2 3" xfId="40694" xr:uid="{00000000-0005-0000-0000-0000789F0000}"/>
    <cellStyle name="Percent 7 2 2 2 2 2 2 3 3" xfId="40695" xr:uid="{00000000-0005-0000-0000-0000799F0000}"/>
    <cellStyle name="Percent 7 2 2 2 2 2 2 3 4" xfId="40696" xr:uid="{00000000-0005-0000-0000-00007A9F0000}"/>
    <cellStyle name="Percent 7 2 2 2 2 2 2 4" xfId="40697" xr:uid="{00000000-0005-0000-0000-00007B9F0000}"/>
    <cellStyle name="Percent 7 2 2 2 2 2 2 4 2" xfId="40698" xr:uid="{00000000-0005-0000-0000-00007C9F0000}"/>
    <cellStyle name="Percent 7 2 2 2 2 2 2 4 3" xfId="40699" xr:uid="{00000000-0005-0000-0000-00007D9F0000}"/>
    <cellStyle name="Percent 7 2 2 2 2 2 2 5" xfId="40700" xr:uid="{00000000-0005-0000-0000-00007E9F0000}"/>
    <cellStyle name="Percent 7 2 2 2 2 2 2 5 2" xfId="40701" xr:uid="{00000000-0005-0000-0000-00007F9F0000}"/>
    <cellStyle name="Percent 7 2 2 2 2 2 2 5 3" xfId="40702" xr:uid="{00000000-0005-0000-0000-0000809F0000}"/>
    <cellStyle name="Percent 7 2 2 2 2 2 2 6" xfId="40703" xr:uid="{00000000-0005-0000-0000-0000819F0000}"/>
    <cellStyle name="Percent 7 2 2 2 2 2 2 7" xfId="40704" xr:uid="{00000000-0005-0000-0000-0000829F0000}"/>
    <cellStyle name="Percent 7 2 2 2 2 2 3" xfId="40705" xr:uid="{00000000-0005-0000-0000-0000839F0000}"/>
    <cellStyle name="Percent 7 2 2 2 2 2 3 2" xfId="40706" xr:uid="{00000000-0005-0000-0000-0000849F0000}"/>
    <cellStyle name="Percent 7 2 2 2 2 2 3 2 2" xfId="40707" xr:uid="{00000000-0005-0000-0000-0000859F0000}"/>
    <cellStyle name="Percent 7 2 2 2 2 2 3 2 2 2" xfId="40708" xr:uid="{00000000-0005-0000-0000-0000869F0000}"/>
    <cellStyle name="Percent 7 2 2 2 2 2 3 2 2 3" xfId="40709" xr:uid="{00000000-0005-0000-0000-0000879F0000}"/>
    <cellStyle name="Percent 7 2 2 2 2 2 3 2 3" xfId="40710" xr:uid="{00000000-0005-0000-0000-0000889F0000}"/>
    <cellStyle name="Percent 7 2 2 2 2 2 3 2 4" xfId="40711" xr:uid="{00000000-0005-0000-0000-0000899F0000}"/>
    <cellStyle name="Percent 7 2 2 2 2 2 3 3" xfId="40712" xr:uid="{00000000-0005-0000-0000-00008A9F0000}"/>
    <cellStyle name="Percent 7 2 2 2 2 2 3 3 2" xfId="40713" xr:uid="{00000000-0005-0000-0000-00008B9F0000}"/>
    <cellStyle name="Percent 7 2 2 2 2 2 3 3 3" xfId="40714" xr:uid="{00000000-0005-0000-0000-00008C9F0000}"/>
    <cellStyle name="Percent 7 2 2 2 2 2 3 4" xfId="40715" xr:uid="{00000000-0005-0000-0000-00008D9F0000}"/>
    <cellStyle name="Percent 7 2 2 2 2 2 3 4 2" xfId="40716" xr:uid="{00000000-0005-0000-0000-00008E9F0000}"/>
    <cellStyle name="Percent 7 2 2 2 2 2 3 4 3" xfId="40717" xr:uid="{00000000-0005-0000-0000-00008F9F0000}"/>
    <cellStyle name="Percent 7 2 2 2 2 2 3 5" xfId="40718" xr:uid="{00000000-0005-0000-0000-0000909F0000}"/>
    <cellStyle name="Percent 7 2 2 2 2 2 3 6" xfId="40719" xr:uid="{00000000-0005-0000-0000-0000919F0000}"/>
    <cellStyle name="Percent 7 2 2 2 2 2 4" xfId="40720" xr:uid="{00000000-0005-0000-0000-0000929F0000}"/>
    <cellStyle name="Percent 7 2 2 2 2 2 4 2" xfId="40721" xr:uid="{00000000-0005-0000-0000-0000939F0000}"/>
    <cellStyle name="Percent 7 2 2 2 2 2 4 2 2" xfId="40722" xr:uid="{00000000-0005-0000-0000-0000949F0000}"/>
    <cellStyle name="Percent 7 2 2 2 2 2 4 2 3" xfId="40723" xr:uid="{00000000-0005-0000-0000-0000959F0000}"/>
    <cellStyle name="Percent 7 2 2 2 2 2 4 3" xfId="40724" xr:uid="{00000000-0005-0000-0000-0000969F0000}"/>
    <cellStyle name="Percent 7 2 2 2 2 2 4 4" xfId="40725" xr:uid="{00000000-0005-0000-0000-0000979F0000}"/>
    <cellStyle name="Percent 7 2 2 2 2 2 5" xfId="40726" xr:uid="{00000000-0005-0000-0000-0000989F0000}"/>
    <cellStyle name="Percent 7 2 2 2 2 2 5 2" xfId="40727" xr:uid="{00000000-0005-0000-0000-0000999F0000}"/>
    <cellStyle name="Percent 7 2 2 2 2 2 5 3" xfId="40728" xr:uid="{00000000-0005-0000-0000-00009A9F0000}"/>
    <cellStyle name="Percent 7 2 2 2 2 2 6" xfId="40729" xr:uid="{00000000-0005-0000-0000-00009B9F0000}"/>
    <cellStyle name="Percent 7 2 2 2 2 2 6 2" xfId="40730" xr:uid="{00000000-0005-0000-0000-00009C9F0000}"/>
    <cellStyle name="Percent 7 2 2 2 2 2 6 3" xfId="40731" xr:uid="{00000000-0005-0000-0000-00009D9F0000}"/>
    <cellStyle name="Percent 7 2 2 2 2 2 7" xfId="40732" xr:uid="{00000000-0005-0000-0000-00009E9F0000}"/>
    <cellStyle name="Percent 7 2 2 2 2 2 7 2" xfId="40733" xr:uid="{00000000-0005-0000-0000-00009F9F0000}"/>
    <cellStyle name="Percent 7 2 2 2 2 2 8" xfId="40734" xr:uid="{00000000-0005-0000-0000-0000A09F0000}"/>
    <cellStyle name="Percent 7 2 2 2 2 3" xfId="40735" xr:uid="{00000000-0005-0000-0000-0000A19F0000}"/>
    <cellStyle name="Percent 7 2 2 2 2 3 2" xfId="40736" xr:uid="{00000000-0005-0000-0000-0000A29F0000}"/>
    <cellStyle name="Percent 7 2 2 2 2 3 2 2" xfId="40737" xr:uid="{00000000-0005-0000-0000-0000A39F0000}"/>
    <cellStyle name="Percent 7 2 2 2 2 3 2 2 2" xfId="40738" xr:uid="{00000000-0005-0000-0000-0000A49F0000}"/>
    <cellStyle name="Percent 7 2 2 2 2 3 2 2 2 2" xfId="40739" xr:uid="{00000000-0005-0000-0000-0000A59F0000}"/>
    <cellStyle name="Percent 7 2 2 2 2 3 2 2 2 2 2" xfId="40740" xr:uid="{00000000-0005-0000-0000-0000A69F0000}"/>
    <cellStyle name="Percent 7 2 2 2 2 3 2 2 2 2 3" xfId="40741" xr:uid="{00000000-0005-0000-0000-0000A79F0000}"/>
    <cellStyle name="Percent 7 2 2 2 2 3 2 2 2 3" xfId="40742" xr:uid="{00000000-0005-0000-0000-0000A89F0000}"/>
    <cellStyle name="Percent 7 2 2 2 2 3 2 2 2 4" xfId="40743" xr:uid="{00000000-0005-0000-0000-0000A99F0000}"/>
    <cellStyle name="Percent 7 2 2 2 2 3 2 2 3" xfId="40744" xr:uid="{00000000-0005-0000-0000-0000AA9F0000}"/>
    <cellStyle name="Percent 7 2 2 2 2 3 2 2 3 2" xfId="40745" xr:uid="{00000000-0005-0000-0000-0000AB9F0000}"/>
    <cellStyle name="Percent 7 2 2 2 2 3 2 2 3 3" xfId="40746" xr:uid="{00000000-0005-0000-0000-0000AC9F0000}"/>
    <cellStyle name="Percent 7 2 2 2 2 3 2 2 4" xfId="40747" xr:uid="{00000000-0005-0000-0000-0000AD9F0000}"/>
    <cellStyle name="Percent 7 2 2 2 2 3 2 2 4 2" xfId="40748" xr:uid="{00000000-0005-0000-0000-0000AE9F0000}"/>
    <cellStyle name="Percent 7 2 2 2 2 3 2 2 4 3" xfId="40749" xr:uid="{00000000-0005-0000-0000-0000AF9F0000}"/>
    <cellStyle name="Percent 7 2 2 2 2 3 2 2 5" xfId="40750" xr:uid="{00000000-0005-0000-0000-0000B09F0000}"/>
    <cellStyle name="Percent 7 2 2 2 2 3 2 2 6" xfId="40751" xr:uid="{00000000-0005-0000-0000-0000B19F0000}"/>
    <cellStyle name="Percent 7 2 2 2 2 3 2 3" xfId="40752" xr:uid="{00000000-0005-0000-0000-0000B29F0000}"/>
    <cellStyle name="Percent 7 2 2 2 2 3 2 3 2" xfId="40753" xr:uid="{00000000-0005-0000-0000-0000B39F0000}"/>
    <cellStyle name="Percent 7 2 2 2 2 3 2 3 2 2" xfId="40754" xr:uid="{00000000-0005-0000-0000-0000B49F0000}"/>
    <cellStyle name="Percent 7 2 2 2 2 3 2 3 2 3" xfId="40755" xr:uid="{00000000-0005-0000-0000-0000B59F0000}"/>
    <cellStyle name="Percent 7 2 2 2 2 3 2 3 3" xfId="40756" xr:uid="{00000000-0005-0000-0000-0000B69F0000}"/>
    <cellStyle name="Percent 7 2 2 2 2 3 2 3 4" xfId="40757" xr:uid="{00000000-0005-0000-0000-0000B79F0000}"/>
    <cellStyle name="Percent 7 2 2 2 2 3 2 4" xfId="40758" xr:uid="{00000000-0005-0000-0000-0000B89F0000}"/>
    <cellStyle name="Percent 7 2 2 2 2 3 2 4 2" xfId="40759" xr:uid="{00000000-0005-0000-0000-0000B99F0000}"/>
    <cellStyle name="Percent 7 2 2 2 2 3 2 4 3" xfId="40760" xr:uid="{00000000-0005-0000-0000-0000BA9F0000}"/>
    <cellStyle name="Percent 7 2 2 2 2 3 2 5" xfId="40761" xr:uid="{00000000-0005-0000-0000-0000BB9F0000}"/>
    <cellStyle name="Percent 7 2 2 2 2 3 2 5 2" xfId="40762" xr:uid="{00000000-0005-0000-0000-0000BC9F0000}"/>
    <cellStyle name="Percent 7 2 2 2 2 3 2 5 3" xfId="40763" xr:uid="{00000000-0005-0000-0000-0000BD9F0000}"/>
    <cellStyle name="Percent 7 2 2 2 2 3 2 6" xfId="40764" xr:uid="{00000000-0005-0000-0000-0000BE9F0000}"/>
    <cellStyle name="Percent 7 2 2 2 2 3 2 7" xfId="40765" xr:uid="{00000000-0005-0000-0000-0000BF9F0000}"/>
    <cellStyle name="Percent 7 2 2 2 2 3 3" xfId="40766" xr:uid="{00000000-0005-0000-0000-0000C09F0000}"/>
    <cellStyle name="Percent 7 2 2 2 2 3 3 2" xfId="40767" xr:uid="{00000000-0005-0000-0000-0000C19F0000}"/>
    <cellStyle name="Percent 7 2 2 2 2 3 3 2 2" xfId="40768" xr:uid="{00000000-0005-0000-0000-0000C29F0000}"/>
    <cellStyle name="Percent 7 2 2 2 2 3 3 2 2 2" xfId="40769" xr:uid="{00000000-0005-0000-0000-0000C39F0000}"/>
    <cellStyle name="Percent 7 2 2 2 2 3 3 2 2 3" xfId="40770" xr:uid="{00000000-0005-0000-0000-0000C49F0000}"/>
    <cellStyle name="Percent 7 2 2 2 2 3 3 2 3" xfId="40771" xr:uid="{00000000-0005-0000-0000-0000C59F0000}"/>
    <cellStyle name="Percent 7 2 2 2 2 3 3 2 4" xfId="40772" xr:uid="{00000000-0005-0000-0000-0000C69F0000}"/>
    <cellStyle name="Percent 7 2 2 2 2 3 3 3" xfId="40773" xr:uid="{00000000-0005-0000-0000-0000C79F0000}"/>
    <cellStyle name="Percent 7 2 2 2 2 3 3 3 2" xfId="40774" xr:uid="{00000000-0005-0000-0000-0000C89F0000}"/>
    <cellStyle name="Percent 7 2 2 2 2 3 3 3 3" xfId="40775" xr:uid="{00000000-0005-0000-0000-0000C99F0000}"/>
    <cellStyle name="Percent 7 2 2 2 2 3 3 4" xfId="40776" xr:uid="{00000000-0005-0000-0000-0000CA9F0000}"/>
    <cellStyle name="Percent 7 2 2 2 2 3 3 4 2" xfId="40777" xr:uid="{00000000-0005-0000-0000-0000CB9F0000}"/>
    <cellStyle name="Percent 7 2 2 2 2 3 3 4 3" xfId="40778" xr:uid="{00000000-0005-0000-0000-0000CC9F0000}"/>
    <cellStyle name="Percent 7 2 2 2 2 3 3 5" xfId="40779" xr:uid="{00000000-0005-0000-0000-0000CD9F0000}"/>
    <cellStyle name="Percent 7 2 2 2 2 3 3 6" xfId="40780" xr:uid="{00000000-0005-0000-0000-0000CE9F0000}"/>
    <cellStyle name="Percent 7 2 2 2 2 3 4" xfId="40781" xr:uid="{00000000-0005-0000-0000-0000CF9F0000}"/>
    <cellStyle name="Percent 7 2 2 2 2 3 4 2" xfId="40782" xr:uid="{00000000-0005-0000-0000-0000D09F0000}"/>
    <cellStyle name="Percent 7 2 2 2 2 3 4 2 2" xfId="40783" xr:uid="{00000000-0005-0000-0000-0000D19F0000}"/>
    <cellStyle name="Percent 7 2 2 2 2 3 4 2 3" xfId="40784" xr:uid="{00000000-0005-0000-0000-0000D29F0000}"/>
    <cellStyle name="Percent 7 2 2 2 2 3 4 3" xfId="40785" xr:uid="{00000000-0005-0000-0000-0000D39F0000}"/>
    <cellStyle name="Percent 7 2 2 2 2 3 4 4" xfId="40786" xr:uid="{00000000-0005-0000-0000-0000D49F0000}"/>
    <cellStyle name="Percent 7 2 2 2 2 3 5" xfId="40787" xr:uid="{00000000-0005-0000-0000-0000D59F0000}"/>
    <cellStyle name="Percent 7 2 2 2 2 3 5 2" xfId="40788" xr:uid="{00000000-0005-0000-0000-0000D69F0000}"/>
    <cellStyle name="Percent 7 2 2 2 2 3 5 3" xfId="40789" xr:uid="{00000000-0005-0000-0000-0000D79F0000}"/>
    <cellStyle name="Percent 7 2 2 2 2 3 6" xfId="40790" xr:uid="{00000000-0005-0000-0000-0000D89F0000}"/>
    <cellStyle name="Percent 7 2 2 2 2 3 6 2" xfId="40791" xr:uid="{00000000-0005-0000-0000-0000D99F0000}"/>
    <cellStyle name="Percent 7 2 2 2 2 3 6 3" xfId="40792" xr:uid="{00000000-0005-0000-0000-0000DA9F0000}"/>
    <cellStyle name="Percent 7 2 2 2 2 3 7" xfId="40793" xr:uid="{00000000-0005-0000-0000-0000DB9F0000}"/>
    <cellStyle name="Percent 7 2 2 2 2 3 8" xfId="40794" xr:uid="{00000000-0005-0000-0000-0000DC9F0000}"/>
    <cellStyle name="Percent 7 2 2 2 2 4" xfId="40795" xr:uid="{00000000-0005-0000-0000-0000DD9F0000}"/>
    <cellStyle name="Percent 7 2 2 2 2 4 2" xfId="40796" xr:uid="{00000000-0005-0000-0000-0000DE9F0000}"/>
    <cellStyle name="Percent 7 2 2 2 2 4 2 2" xfId="40797" xr:uid="{00000000-0005-0000-0000-0000DF9F0000}"/>
    <cellStyle name="Percent 7 2 2 2 2 4 2 2 2" xfId="40798" xr:uid="{00000000-0005-0000-0000-0000E09F0000}"/>
    <cellStyle name="Percent 7 2 2 2 2 4 2 2 2 2" xfId="40799" xr:uid="{00000000-0005-0000-0000-0000E19F0000}"/>
    <cellStyle name="Percent 7 2 2 2 2 4 2 2 2 2 2" xfId="40800" xr:uid="{00000000-0005-0000-0000-0000E29F0000}"/>
    <cellStyle name="Percent 7 2 2 2 2 4 2 2 2 2 3" xfId="40801" xr:uid="{00000000-0005-0000-0000-0000E39F0000}"/>
    <cellStyle name="Percent 7 2 2 2 2 4 2 2 2 3" xfId="40802" xr:uid="{00000000-0005-0000-0000-0000E49F0000}"/>
    <cellStyle name="Percent 7 2 2 2 2 4 2 2 2 4" xfId="40803" xr:uid="{00000000-0005-0000-0000-0000E59F0000}"/>
    <cellStyle name="Percent 7 2 2 2 2 4 2 2 3" xfId="40804" xr:uid="{00000000-0005-0000-0000-0000E69F0000}"/>
    <cellStyle name="Percent 7 2 2 2 2 4 2 2 3 2" xfId="40805" xr:uid="{00000000-0005-0000-0000-0000E79F0000}"/>
    <cellStyle name="Percent 7 2 2 2 2 4 2 2 3 3" xfId="40806" xr:uid="{00000000-0005-0000-0000-0000E89F0000}"/>
    <cellStyle name="Percent 7 2 2 2 2 4 2 2 4" xfId="40807" xr:uid="{00000000-0005-0000-0000-0000E99F0000}"/>
    <cellStyle name="Percent 7 2 2 2 2 4 2 2 4 2" xfId="40808" xr:uid="{00000000-0005-0000-0000-0000EA9F0000}"/>
    <cellStyle name="Percent 7 2 2 2 2 4 2 2 4 3" xfId="40809" xr:uid="{00000000-0005-0000-0000-0000EB9F0000}"/>
    <cellStyle name="Percent 7 2 2 2 2 4 2 2 5" xfId="40810" xr:uid="{00000000-0005-0000-0000-0000EC9F0000}"/>
    <cellStyle name="Percent 7 2 2 2 2 4 2 2 6" xfId="40811" xr:uid="{00000000-0005-0000-0000-0000ED9F0000}"/>
    <cellStyle name="Percent 7 2 2 2 2 4 2 3" xfId="40812" xr:uid="{00000000-0005-0000-0000-0000EE9F0000}"/>
    <cellStyle name="Percent 7 2 2 2 2 4 2 3 2" xfId="40813" xr:uid="{00000000-0005-0000-0000-0000EF9F0000}"/>
    <cellStyle name="Percent 7 2 2 2 2 4 2 3 2 2" xfId="40814" xr:uid="{00000000-0005-0000-0000-0000F09F0000}"/>
    <cellStyle name="Percent 7 2 2 2 2 4 2 3 2 3" xfId="40815" xr:uid="{00000000-0005-0000-0000-0000F19F0000}"/>
    <cellStyle name="Percent 7 2 2 2 2 4 2 3 3" xfId="40816" xr:uid="{00000000-0005-0000-0000-0000F29F0000}"/>
    <cellStyle name="Percent 7 2 2 2 2 4 2 3 4" xfId="40817" xr:uid="{00000000-0005-0000-0000-0000F39F0000}"/>
    <cellStyle name="Percent 7 2 2 2 2 4 2 4" xfId="40818" xr:uid="{00000000-0005-0000-0000-0000F49F0000}"/>
    <cellStyle name="Percent 7 2 2 2 2 4 2 4 2" xfId="40819" xr:uid="{00000000-0005-0000-0000-0000F59F0000}"/>
    <cellStyle name="Percent 7 2 2 2 2 4 2 4 3" xfId="40820" xr:uid="{00000000-0005-0000-0000-0000F69F0000}"/>
    <cellStyle name="Percent 7 2 2 2 2 4 2 5" xfId="40821" xr:uid="{00000000-0005-0000-0000-0000F79F0000}"/>
    <cellStyle name="Percent 7 2 2 2 2 4 2 5 2" xfId="40822" xr:uid="{00000000-0005-0000-0000-0000F89F0000}"/>
    <cellStyle name="Percent 7 2 2 2 2 4 2 5 3" xfId="40823" xr:uid="{00000000-0005-0000-0000-0000F99F0000}"/>
    <cellStyle name="Percent 7 2 2 2 2 4 2 6" xfId="40824" xr:uid="{00000000-0005-0000-0000-0000FA9F0000}"/>
    <cellStyle name="Percent 7 2 2 2 2 4 2 7" xfId="40825" xr:uid="{00000000-0005-0000-0000-0000FB9F0000}"/>
    <cellStyle name="Percent 7 2 2 2 2 4 3" xfId="40826" xr:uid="{00000000-0005-0000-0000-0000FC9F0000}"/>
    <cellStyle name="Percent 7 2 2 2 2 4 3 2" xfId="40827" xr:uid="{00000000-0005-0000-0000-0000FD9F0000}"/>
    <cellStyle name="Percent 7 2 2 2 2 4 3 2 2" xfId="40828" xr:uid="{00000000-0005-0000-0000-0000FE9F0000}"/>
    <cellStyle name="Percent 7 2 2 2 2 4 3 2 2 2" xfId="40829" xr:uid="{00000000-0005-0000-0000-0000FF9F0000}"/>
    <cellStyle name="Percent 7 2 2 2 2 4 3 2 2 3" xfId="40830" xr:uid="{00000000-0005-0000-0000-000000A00000}"/>
    <cellStyle name="Percent 7 2 2 2 2 4 3 2 3" xfId="40831" xr:uid="{00000000-0005-0000-0000-000001A00000}"/>
    <cellStyle name="Percent 7 2 2 2 2 4 3 2 4" xfId="40832" xr:uid="{00000000-0005-0000-0000-000002A00000}"/>
    <cellStyle name="Percent 7 2 2 2 2 4 3 3" xfId="40833" xr:uid="{00000000-0005-0000-0000-000003A00000}"/>
    <cellStyle name="Percent 7 2 2 2 2 4 3 3 2" xfId="40834" xr:uid="{00000000-0005-0000-0000-000004A00000}"/>
    <cellStyle name="Percent 7 2 2 2 2 4 3 3 3" xfId="40835" xr:uid="{00000000-0005-0000-0000-000005A00000}"/>
    <cellStyle name="Percent 7 2 2 2 2 4 3 4" xfId="40836" xr:uid="{00000000-0005-0000-0000-000006A00000}"/>
    <cellStyle name="Percent 7 2 2 2 2 4 3 4 2" xfId="40837" xr:uid="{00000000-0005-0000-0000-000007A00000}"/>
    <cellStyle name="Percent 7 2 2 2 2 4 3 4 3" xfId="40838" xr:uid="{00000000-0005-0000-0000-000008A00000}"/>
    <cellStyle name="Percent 7 2 2 2 2 4 3 5" xfId="40839" xr:uid="{00000000-0005-0000-0000-000009A00000}"/>
    <cellStyle name="Percent 7 2 2 2 2 4 3 6" xfId="40840" xr:uid="{00000000-0005-0000-0000-00000AA00000}"/>
    <cellStyle name="Percent 7 2 2 2 2 4 4" xfId="40841" xr:uid="{00000000-0005-0000-0000-00000BA00000}"/>
    <cellStyle name="Percent 7 2 2 2 2 4 4 2" xfId="40842" xr:uid="{00000000-0005-0000-0000-00000CA00000}"/>
    <cellStyle name="Percent 7 2 2 2 2 4 4 2 2" xfId="40843" xr:uid="{00000000-0005-0000-0000-00000DA00000}"/>
    <cellStyle name="Percent 7 2 2 2 2 4 4 2 3" xfId="40844" xr:uid="{00000000-0005-0000-0000-00000EA00000}"/>
    <cellStyle name="Percent 7 2 2 2 2 4 4 3" xfId="40845" xr:uid="{00000000-0005-0000-0000-00000FA00000}"/>
    <cellStyle name="Percent 7 2 2 2 2 4 4 4" xfId="40846" xr:uid="{00000000-0005-0000-0000-000010A00000}"/>
    <cellStyle name="Percent 7 2 2 2 2 4 5" xfId="40847" xr:uid="{00000000-0005-0000-0000-000011A00000}"/>
    <cellStyle name="Percent 7 2 2 2 2 4 5 2" xfId="40848" xr:uid="{00000000-0005-0000-0000-000012A00000}"/>
    <cellStyle name="Percent 7 2 2 2 2 4 5 3" xfId="40849" xr:uid="{00000000-0005-0000-0000-000013A00000}"/>
    <cellStyle name="Percent 7 2 2 2 2 4 6" xfId="40850" xr:uid="{00000000-0005-0000-0000-000014A00000}"/>
    <cellStyle name="Percent 7 2 2 2 2 4 6 2" xfId="40851" xr:uid="{00000000-0005-0000-0000-000015A00000}"/>
    <cellStyle name="Percent 7 2 2 2 2 4 6 3" xfId="40852" xr:uid="{00000000-0005-0000-0000-000016A00000}"/>
    <cellStyle name="Percent 7 2 2 2 2 4 7" xfId="40853" xr:uid="{00000000-0005-0000-0000-000017A00000}"/>
    <cellStyle name="Percent 7 2 2 2 2 4 8" xfId="40854" xr:uid="{00000000-0005-0000-0000-000018A00000}"/>
    <cellStyle name="Percent 7 2 2 2 2 5" xfId="40855" xr:uid="{00000000-0005-0000-0000-000019A00000}"/>
    <cellStyle name="Percent 7 2 2 2 2 5 2" xfId="40856" xr:uid="{00000000-0005-0000-0000-00001AA00000}"/>
    <cellStyle name="Percent 7 2 2 2 2 5 2 2" xfId="40857" xr:uid="{00000000-0005-0000-0000-00001BA00000}"/>
    <cellStyle name="Percent 7 2 2 2 2 5 2 2 2" xfId="40858" xr:uid="{00000000-0005-0000-0000-00001CA00000}"/>
    <cellStyle name="Percent 7 2 2 2 2 5 2 2 2 2" xfId="40859" xr:uid="{00000000-0005-0000-0000-00001DA00000}"/>
    <cellStyle name="Percent 7 2 2 2 2 5 2 2 2 3" xfId="40860" xr:uid="{00000000-0005-0000-0000-00001EA00000}"/>
    <cellStyle name="Percent 7 2 2 2 2 5 2 2 3" xfId="40861" xr:uid="{00000000-0005-0000-0000-00001FA00000}"/>
    <cellStyle name="Percent 7 2 2 2 2 5 2 2 4" xfId="40862" xr:uid="{00000000-0005-0000-0000-000020A00000}"/>
    <cellStyle name="Percent 7 2 2 2 2 5 2 3" xfId="40863" xr:uid="{00000000-0005-0000-0000-000021A00000}"/>
    <cellStyle name="Percent 7 2 2 2 2 5 2 3 2" xfId="40864" xr:uid="{00000000-0005-0000-0000-000022A00000}"/>
    <cellStyle name="Percent 7 2 2 2 2 5 2 3 3" xfId="40865" xr:uid="{00000000-0005-0000-0000-000023A00000}"/>
    <cellStyle name="Percent 7 2 2 2 2 5 2 4" xfId="40866" xr:uid="{00000000-0005-0000-0000-000024A00000}"/>
    <cellStyle name="Percent 7 2 2 2 2 5 2 4 2" xfId="40867" xr:uid="{00000000-0005-0000-0000-000025A00000}"/>
    <cellStyle name="Percent 7 2 2 2 2 5 2 4 3" xfId="40868" xr:uid="{00000000-0005-0000-0000-000026A00000}"/>
    <cellStyle name="Percent 7 2 2 2 2 5 2 5" xfId="40869" xr:uid="{00000000-0005-0000-0000-000027A00000}"/>
    <cellStyle name="Percent 7 2 2 2 2 5 2 6" xfId="40870" xr:uid="{00000000-0005-0000-0000-000028A00000}"/>
    <cellStyle name="Percent 7 2 2 2 2 5 3" xfId="40871" xr:uid="{00000000-0005-0000-0000-000029A00000}"/>
    <cellStyle name="Percent 7 2 2 2 2 5 3 2" xfId="40872" xr:uid="{00000000-0005-0000-0000-00002AA00000}"/>
    <cellStyle name="Percent 7 2 2 2 2 5 3 2 2" xfId="40873" xr:uid="{00000000-0005-0000-0000-00002BA00000}"/>
    <cellStyle name="Percent 7 2 2 2 2 5 3 2 3" xfId="40874" xr:uid="{00000000-0005-0000-0000-00002CA00000}"/>
    <cellStyle name="Percent 7 2 2 2 2 5 3 3" xfId="40875" xr:uid="{00000000-0005-0000-0000-00002DA00000}"/>
    <cellStyle name="Percent 7 2 2 2 2 5 3 4" xfId="40876" xr:uid="{00000000-0005-0000-0000-00002EA00000}"/>
    <cellStyle name="Percent 7 2 2 2 2 5 4" xfId="40877" xr:uid="{00000000-0005-0000-0000-00002FA00000}"/>
    <cellStyle name="Percent 7 2 2 2 2 5 4 2" xfId="40878" xr:uid="{00000000-0005-0000-0000-000030A00000}"/>
    <cellStyle name="Percent 7 2 2 2 2 5 4 3" xfId="40879" xr:uid="{00000000-0005-0000-0000-000031A00000}"/>
    <cellStyle name="Percent 7 2 2 2 2 5 5" xfId="40880" xr:uid="{00000000-0005-0000-0000-000032A00000}"/>
    <cellStyle name="Percent 7 2 2 2 2 5 5 2" xfId="40881" xr:uid="{00000000-0005-0000-0000-000033A00000}"/>
    <cellStyle name="Percent 7 2 2 2 2 5 5 3" xfId="40882" xr:uid="{00000000-0005-0000-0000-000034A00000}"/>
    <cellStyle name="Percent 7 2 2 2 2 5 6" xfId="40883" xr:uid="{00000000-0005-0000-0000-000035A00000}"/>
    <cellStyle name="Percent 7 2 2 2 2 5 7" xfId="40884" xr:uid="{00000000-0005-0000-0000-000036A00000}"/>
    <cellStyle name="Percent 7 2 2 2 2 6" xfId="40885" xr:uid="{00000000-0005-0000-0000-000037A00000}"/>
    <cellStyle name="Percent 7 2 2 2 2 6 2" xfId="40886" xr:uid="{00000000-0005-0000-0000-000038A00000}"/>
    <cellStyle name="Percent 7 2 2 2 2 6 2 2" xfId="40887" xr:uid="{00000000-0005-0000-0000-000039A00000}"/>
    <cellStyle name="Percent 7 2 2 2 2 6 2 2 2" xfId="40888" xr:uid="{00000000-0005-0000-0000-00003AA00000}"/>
    <cellStyle name="Percent 7 2 2 2 2 6 2 2 3" xfId="40889" xr:uid="{00000000-0005-0000-0000-00003BA00000}"/>
    <cellStyle name="Percent 7 2 2 2 2 6 2 3" xfId="40890" xr:uid="{00000000-0005-0000-0000-00003CA00000}"/>
    <cellStyle name="Percent 7 2 2 2 2 6 2 4" xfId="40891" xr:uid="{00000000-0005-0000-0000-00003DA00000}"/>
    <cellStyle name="Percent 7 2 2 2 2 6 3" xfId="40892" xr:uid="{00000000-0005-0000-0000-00003EA00000}"/>
    <cellStyle name="Percent 7 2 2 2 2 6 3 2" xfId="40893" xr:uid="{00000000-0005-0000-0000-00003FA00000}"/>
    <cellStyle name="Percent 7 2 2 2 2 6 3 3" xfId="40894" xr:uid="{00000000-0005-0000-0000-000040A00000}"/>
    <cellStyle name="Percent 7 2 2 2 2 6 4" xfId="40895" xr:uid="{00000000-0005-0000-0000-000041A00000}"/>
    <cellStyle name="Percent 7 2 2 2 2 6 4 2" xfId="40896" xr:uid="{00000000-0005-0000-0000-000042A00000}"/>
    <cellStyle name="Percent 7 2 2 2 2 6 4 3" xfId="40897" xr:uid="{00000000-0005-0000-0000-000043A00000}"/>
    <cellStyle name="Percent 7 2 2 2 2 6 5" xfId="40898" xr:uid="{00000000-0005-0000-0000-000044A00000}"/>
    <cellStyle name="Percent 7 2 2 2 2 6 6" xfId="40899" xr:uid="{00000000-0005-0000-0000-000045A00000}"/>
    <cellStyle name="Percent 7 2 2 2 2 7" xfId="40900" xr:uid="{00000000-0005-0000-0000-000046A00000}"/>
    <cellStyle name="Percent 7 2 2 2 2 7 2" xfId="40901" xr:uid="{00000000-0005-0000-0000-000047A00000}"/>
    <cellStyle name="Percent 7 2 2 2 2 7 2 2" xfId="40902" xr:uid="{00000000-0005-0000-0000-000048A00000}"/>
    <cellStyle name="Percent 7 2 2 2 2 7 2 3" xfId="40903" xr:uid="{00000000-0005-0000-0000-000049A00000}"/>
    <cellStyle name="Percent 7 2 2 2 2 7 3" xfId="40904" xr:uid="{00000000-0005-0000-0000-00004AA00000}"/>
    <cellStyle name="Percent 7 2 2 2 2 7 4" xfId="40905" xr:uid="{00000000-0005-0000-0000-00004BA00000}"/>
    <cellStyle name="Percent 7 2 2 2 2 8" xfId="40906" xr:uid="{00000000-0005-0000-0000-00004CA00000}"/>
    <cellStyle name="Percent 7 2 2 2 2 8 2" xfId="40907" xr:uid="{00000000-0005-0000-0000-00004DA00000}"/>
    <cellStyle name="Percent 7 2 2 2 2 8 3" xfId="40908" xr:uid="{00000000-0005-0000-0000-00004EA00000}"/>
    <cellStyle name="Percent 7 2 2 2 2 9" xfId="40909" xr:uid="{00000000-0005-0000-0000-00004FA00000}"/>
    <cellStyle name="Percent 7 2 2 2 2 9 2" xfId="40910" xr:uid="{00000000-0005-0000-0000-000050A00000}"/>
    <cellStyle name="Percent 7 2 2 2 2 9 3" xfId="40911" xr:uid="{00000000-0005-0000-0000-000051A00000}"/>
    <cellStyle name="Percent 7 2 2 2 3" xfId="40912" xr:uid="{00000000-0005-0000-0000-000052A00000}"/>
    <cellStyle name="Percent 7 2 2 2 3 2" xfId="40913" xr:uid="{00000000-0005-0000-0000-000053A00000}"/>
    <cellStyle name="Percent 7 2 2 2 3 2 2" xfId="40914" xr:uid="{00000000-0005-0000-0000-000054A00000}"/>
    <cellStyle name="Percent 7 2 2 2 3 2 2 2" xfId="40915" xr:uid="{00000000-0005-0000-0000-000055A00000}"/>
    <cellStyle name="Percent 7 2 2 2 3 2 2 2 2" xfId="40916" xr:uid="{00000000-0005-0000-0000-000056A00000}"/>
    <cellStyle name="Percent 7 2 2 2 3 2 2 2 2 2" xfId="40917" xr:uid="{00000000-0005-0000-0000-000057A00000}"/>
    <cellStyle name="Percent 7 2 2 2 3 2 2 2 2 3" xfId="40918" xr:uid="{00000000-0005-0000-0000-000058A00000}"/>
    <cellStyle name="Percent 7 2 2 2 3 2 2 2 3" xfId="40919" xr:uid="{00000000-0005-0000-0000-000059A00000}"/>
    <cellStyle name="Percent 7 2 2 2 3 2 2 2 4" xfId="40920" xr:uid="{00000000-0005-0000-0000-00005AA00000}"/>
    <cellStyle name="Percent 7 2 2 2 3 2 2 3" xfId="40921" xr:uid="{00000000-0005-0000-0000-00005BA00000}"/>
    <cellStyle name="Percent 7 2 2 2 3 2 2 3 2" xfId="40922" xr:uid="{00000000-0005-0000-0000-00005CA00000}"/>
    <cellStyle name="Percent 7 2 2 2 3 2 2 3 3" xfId="40923" xr:uid="{00000000-0005-0000-0000-00005DA00000}"/>
    <cellStyle name="Percent 7 2 2 2 3 2 2 4" xfId="40924" xr:uid="{00000000-0005-0000-0000-00005EA00000}"/>
    <cellStyle name="Percent 7 2 2 2 3 2 2 4 2" xfId="40925" xr:uid="{00000000-0005-0000-0000-00005FA00000}"/>
    <cellStyle name="Percent 7 2 2 2 3 2 2 4 3" xfId="40926" xr:uid="{00000000-0005-0000-0000-000060A00000}"/>
    <cellStyle name="Percent 7 2 2 2 3 2 2 5" xfId="40927" xr:uid="{00000000-0005-0000-0000-000061A00000}"/>
    <cellStyle name="Percent 7 2 2 2 3 2 2 6" xfId="40928" xr:uid="{00000000-0005-0000-0000-000062A00000}"/>
    <cellStyle name="Percent 7 2 2 2 3 2 3" xfId="40929" xr:uid="{00000000-0005-0000-0000-000063A00000}"/>
    <cellStyle name="Percent 7 2 2 2 3 2 3 2" xfId="40930" xr:uid="{00000000-0005-0000-0000-000064A00000}"/>
    <cellStyle name="Percent 7 2 2 2 3 2 3 2 2" xfId="40931" xr:uid="{00000000-0005-0000-0000-000065A00000}"/>
    <cellStyle name="Percent 7 2 2 2 3 2 3 2 3" xfId="40932" xr:uid="{00000000-0005-0000-0000-000066A00000}"/>
    <cellStyle name="Percent 7 2 2 2 3 2 3 3" xfId="40933" xr:uid="{00000000-0005-0000-0000-000067A00000}"/>
    <cellStyle name="Percent 7 2 2 2 3 2 3 4" xfId="40934" xr:uid="{00000000-0005-0000-0000-000068A00000}"/>
    <cellStyle name="Percent 7 2 2 2 3 2 4" xfId="40935" xr:uid="{00000000-0005-0000-0000-000069A00000}"/>
    <cellStyle name="Percent 7 2 2 2 3 2 4 2" xfId="40936" xr:uid="{00000000-0005-0000-0000-00006AA00000}"/>
    <cellStyle name="Percent 7 2 2 2 3 2 4 3" xfId="40937" xr:uid="{00000000-0005-0000-0000-00006BA00000}"/>
    <cellStyle name="Percent 7 2 2 2 3 2 5" xfId="40938" xr:uid="{00000000-0005-0000-0000-00006CA00000}"/>
    <cellStyle name="Percent 7 2 2 2 3 2 5 2" xfId="40939" xr:uid="{00000000-0005-0000-0000-00006DA00000}"/>
    <cellStyle name="Percent 7 2 2 2 3 2 5 3" xfId="40940" xr:uid="{00000000-0005-0000-0000-00006EA00000}"/>
    <cellStyle name="Percent 7 2 2 2 3 2 6" xfId="40941" xr:uid="{00000000-0005-0000-0000-00006FA00000}"/>
    <cellStyle name="Percent 7 2 2 2 3 2 6 2" xfId="40942" xr:uid="{00000000-0005-0000-0000-000070A00000}"/>
    <cellStyle name="Percent 7 2 2 2 3 2 7" xfId="40943" xr:uid="{00000000-0005-0000-0000-000071A00000}"/>
    <cellStyle name="Percent 7 2 2 2 3 3" xfId="40944" xr:uid="{00000000-0005-0000-0000-000072A00000}"/>
    <cellStyle name="Percent 7 2 2 2 3 3 2" xfId="40945" xr:uid="{00000000-0005-0000-0000-000073A00000}"/>
    <cellStyle name="Percent 7 2 2 2 3 3 2 2" xfId="40946" xr:uid="{00000000-0005-0000-0000-000074A00000}"/>
    <cellStyle name="Percent 7 2 2 2 3 3 2 2 2" xfId="40947" xr:uid="{00000000-0005-0000-0000-000075A00000}"/>
    <cellStyle name="Percent 7 2 2 2 3 3 2 2 3" xfId="40948" xr:uid="{00000000-0005-0000-0000-000076A00000}"/>
    <cellStyle name="Percent 7 2 2 2 3 3 2 3" xfId="40949" xr:uid="{00000000-0005-0000-0000-000077A00000}"/>
    <cellStyle name="Percent 7 2 2 2 3 3 2 4" xfId="40950" xr:uid="{00000000-0005-0000-0000-000078A00000}"/>
    <cellStyle name="Percent 7 2 2 2 3 3 3" xfId="40951" xr:uid="{00000000-0005-0000-0000-000079A00000}"/>
    <cellStyle name="Percent 7 2 2 2 3 3 3 2" xfId="40952" xr:uid="{00000000-0005-0000-0000-00007AA00000}"/>
    <cellStyle name="Percent 7 2 2 2 3 3 3 3" xfId="40953" xr:uid="{00000000-0005-0000-0000-00007BA00000}"/>
    <cellStyle name="Percent 7 2 2 2 3 3 4" xfId="40954" xr:uid="{00000000-0005-0000-0000-00007CA00000}"/>
    <cellStyle name="Percent 7 2 2 2 3 3 4 2" xfId="40955" xr:uid="{00000000-0005-0000-0000-00007DA00000}"/>
    <cellStyle name="Percent 7 2 2 2 3 3 4 3" xfId="40956" xr:uid="{00000000-0005-0000-0000-00007EA00000}"/>
    <cellStyle name="Percent 7 2 2 2 3 3 5" xfId="40957" xr:uid="{00000000-0005-0000-0000-00007FA00000}"/>
    <cellStyle name="Percent 7 2 2 2 3 3 6" xfId="40958" xr:uid="{00000000-0005-0000-0000-000080A00000}"/>
    <cellStyle name="Percent 7 2 2 2 3 4" xfId="40959" xr:uid="{00000000-0005-0000-0000-000081A00000}"/>
    <cellStyle name="Percent 7 2 2 2 3 4 2" xfId="40960" xr:uid="{00000000-0005-0000-0000-000082A00000}"/>
    <cellStyle name="Percent 7 2 2 2 3 4 2 2" xfId="40961" xr:uid="{00000000-0005-0000-0000-000083A00000}"/>
    <cellStyle name="Percent 7 2 2 2 3 4 2 3" xfId="40962" xr:uid="{00000000-0005-0000-0000-000084A00000}"/>
    <cellStyle name="Percent 7 2 2 2 3 4 3" xfId="40963" xr:uid="{00000000-0005-0000-0000-000085A00000}"/>
    <cellStyle name="Percent 7 2 2 2 3 4 4" xfId="40964" xr:uid="{00000000-0005-0000-0000-000086A00000}"/>
    <cellStyle name="Percent 7 2 2 2 3 5" xfId="40965" xr:uid="{00000000-0005-0000-0000-000087A00000}"/>
    <cellStyle name="Percent 7 2 2 2 3 5 2" xfId="40966" xr:uid="{00000000-0005-0000-0000-000088A00000}"/>
    <cellStyle name="Percent 7 2 2 2 3 5 3" xfId="40967" xr:uid="{00000000-0005-0000-0000-000089A00000}"/>
    <cellStyle name="Percent 7 2 2 2 3 6" xfId="40968" xr:uid="{00000000-0005-0000-0000-00008AA00000}"/>
    <cellStyle name="Percent 7 2 2 2 3 6 2" xfId="40969" xr:uid="{00000000-0005-0000-0000-00008BA00000}"/>
    <cellStyle name="Percent 7 2 2 2 3 6 3" xfId="40970" xr:uid="{00000000-0005-0000-0000-00008CA00000}"/>
    <cellStyle name="Percent 7 2 2 2 3 7" xfId="40971" xr:uid="{00000000-0005-0000-0000-00008DA00000}"/>
    <cellStyle name="Percent 7 2 2 2 3 7 2" xfId="40972" xr:uid="{00000000-0005-0000-0000-00008EA00000}"/>
    <cellStyle name="Percent 7 2 2 2 3 8" xfId="40973" xr:uid="{00000000-0005-0000-0000-00008FA00000}"/>
    <cellStyle name="Percent 7 2 2 2 4" xfId="40974" xr:uid="{00000000-0005-0000-0000-000090A00000}"/>
    <cellStyle name="Percent 7 2 2 2 4 2" xfId="40975" xr:uid="{00000000-0005-0000-0000-000091A00000}"/>
    <cellStyle name="Percent 7 2 2 2 4 2 2" xfId="40976" xr:uid="{00000000-0005-0000-0000-000092A00000}"/>
    <cellStyle name="Percent 7 2 2 2 4 2 2 2" xfId="40977" xr:uid="{00000000-0005-0000-0000-000093A00000}"/>
    <cellStyle name="Percent 7 2 2 2 4 2 2 2 2" xfId="40978" xr:uid="{00000000-0005-0000-0000-000094A00000}"/>
    <cellStyle name="Percent 7 2 2 2 4 2 2 2 2 2" xfId="40979" xr:uid="{00000000-0005-0000-0000-000095A00000}"/>
    <cellStyle name="Percent 7 2 2 2 4 2 2 2 2 3" xfId="40980" xr:uid="{00000000-0005-0000-0000-000096A00000}"/>
    <cellStyle name="Percent 7 2 2 2 4 2 2 2 3" xfId="40981" xr:uid="{00000000-0005-0000-0000-000097A00000}"/>
    <cellStyle name="Percent 7 2 2 2 4 2 2 2 4" xfId="40982" xr:uid="{00000000-0005-0000-0000-000098A00000}"/>
    <cellStyle name="Percent 7 2 2 2 4 2 2 3" xfId="40983" xr:uid="{00000000-0005-0000-0000-000099A00000}"/>
    <cellStyle name="Percent 7 2 2 2 4 2 2 3 2" xfId="40984" xr:uid="{00000000-0005-0000-0000-00009AA00000}"/>
    <cellStyle name="Percent 7 2 2 2 4 2 2 3 3" xfId="40985" xr:uid="{00000000-0005-0000-0000-00009BA00000}"/>
    <cellStyle name="Percent 7 2 2 2 4 2 2 4" xfId="40986" xr:uid="{00000000-0005-0000-0000-00009CA00000}"/>
    <cellStyle name="Percent 7 2 2 2 4 2 2 4 2" xfId="40987" xr:uid="{00000000-0005-0000-0000-00009DA00000}"/>
    <cellStyle name="Percent 7 2 2 2 4 2 2 4 3" xfId="40988" xr:uid="{00000000-0005-0000-0000-00009EA00000}"/>
    <cellStyle name="Percent 7 2 2 2 4 2 2 5" xfId="40989" xr:uid="{00000000-0005-0000-0000-00009FA00000}"/>
    <cellStyle name="Percent 7 2 2 2 4 2 2 6" xfId="40990" xr:uid="{00000000-0005-0000-0000-0000A0A00000}"/>
    <cellStyle name="Percent 7 2 2 2 4 2 3" xfId="40991" xr:uid="{00000000-0005-0000-0000-0000A1A00000}"/>
    <cellStyle name="Percent 7 2 2 2 4 2 3 2" xfId="40992" xr:uid="{00000000-0005-0000-0000-0000A2A00000}"/>
    <cellStyle name="Percent 7 2 2 2 4 2 3 2 2" xfId="40993" xr:uid="{00000000-0005-0000-0000-0000A3A00000}"/>
    <cellStyle name="Percent 7 2 2 2 4 2 3 2 3" xfId="40994" xr:uid="{00000000-0005-0000-0000-0000A4A00000}"/>
    <cellStyle name="Percent 7 2 2 2 4 2 3 3" xfId="40995" xr:uid="{00000000-0005-0000-0000-0000A5A00000}"/>
    <cellStyle name="Percent 7 2 2 2 4 2 3 4" xfId="40996" xr:uid="{00000000-0005-0000-0000-0000A6A00000}"/>
    <cellStyle name="Percent 7 2 2 2 4 2 4" xfId="40997" xr:uid="{00000000-0005-0000-0000-0000A7A00000}"/>
    <cellStyle name="Percent 7 2 2 2 4 2 4 2" xfId="40998" xr:uid="{00000000-0005-0000-0000-0000A8A00000}"/>
    <cellStyle name="Percent 7 2 2 2 4 2 4 3" xfId="40999" xr:uid="{00000000-0005-0000-0000-0000A9A00000}"/>
    <cellStyle name="Percent 7 2 2 2 4 2 5" xfId="41000" xr:uid="{00000000-0005-0000-0000-0000AAA00000}"/>
    <cellStyle name="Percent 7 2 2 2 4 2 5 2" xfId="41001" xr:uid="{00000000-0005-0000-0000-0000ABA00000}"/>
    <cellStyle name="Percent 7 2 2 2 4 2 5 3" xfId="41002" xr:uid="{00000000-0005-0000-0000-0000ACA00000}"/>
    <cellStyle name="Percent 7 2 2 2 4 2 6" xfId="41003" xr:uid="{00000000-0005-0000-0000-0000ADA00000}"/>
    <cellStyle name="Percent 7 2 2 2 4 2 6 2" xfId="41004" xr:uid="{00000000-0005-0000-0000-0000AEA00000}"/>
    <cellStyle name="Percent 7 2 2 2 4 2 7" xfId="41005" xr:uid="{00000000-0005-0000-0000-0000AFA00000}"/>
    <cellStyle name="Percent 7 2 2 2 4 3" xfId="41006" xr:uid="{00000000-0005-0000-0000-0000B0A00000}"/>
    <cellStyle name="Percent 7 2 2 2 4 3 2" xfId="41007" xr:uid="{00000000-0005-0000-0000-0000B1A00000}"/>
    <cellStyle name="Percent 7 2 2 2 4 3 2 2" xfId="41008" xr:uid="{00000000-0005-0000-0000-0000B2A00000}"/>
    <cellStyle name="Percent 7 2 2 2 4 3 2 2 2" xfId="41009" xr:uid="{00000000-0005-0000-0000-0000B3A00000}"/>
    <cellStyle name="Percent 7 2 2 2 4 3 2 2 3" xfId="41010" xr:uid="{00000000-0005-0000-0000-0000B4A00000}"/>
    <cellStyle name="Percent 7 2 2 2 4 3 2 3" xfId="41011" xr:uid="{00000000-0005-0000-0000-0000B5A00000}"/>
    <cellStyle name="Percent 7 2 2 2 4 3 2 4" xfId="41012" xr:uid="{00000000-0005-0000-0000-0000B6A00000}"/>
    <cellStyle name="Percent 7 2 2 2 4 3 3" xfId="41013" xr:uid="{00000000-0005-0000-0000-0000B7A00000}"/>
    <cellStyle name="Percent 7 2 2 2 4 3 3 2" xfId="41014" xr:uid="{00000000-0005-0000-0000-0000B8A00000}"/>
    <cellStyle name="Percent 7 2 2 2 4 3 3 3" xfId="41015" xr:uid="{00000000-0005-0000-0000-0000B9A00000}"/>
    <cellStyle name="Percent 7 2 2 2 4 3 4" xfId="41016" xr:uid="{00000000-0005-0000-0000-0000BAA00000}"/>
    <cellStyle name="Percent 7 2 2 2 4 3 4 2" xfId="41017" xr:uid="{00000000-0005-0000-0000-0000BBA00000}"/>
    <cellStyle name="Percent 7 2 2 2 4 3 4 3" xfId="41018" xr:uid="{00000000-0005-0000-0000-0000BCA00000}"/>
    <cellStyle name="Percent 7 2 2 2 4 3 5" xfId="41019" xr:uid="{00000000-0005-0000-0000-0000BDA00000}"/>
    <cellStyle name="Percent 7 2 2 2 4 3 6" xfId="41020" xr:uid="{00000000-0005-0000-0000-0000BEA00000}"/>
    <cellStyle name="Percent 7 2 2 2 4 4" xfId="41021" xr:uid="{00000000-0005-0000-0000-0000BFA00000}"/>
    <cellStyle name="Percent 7 2 2 2 4 4 2" xfId="41022" xr:uid="{00000000-0005-0000-0000-0000C0A00000}"/>
    <cellStyle name="Percent 7 2 2 2 4 4 2 2" xfId="41023" xr:uid="{00000000-0005-0000-0000-0000C1A00000}"/>
    <cellStyle name="Percent 7 2 2 2 4 4 2 3" xfId="41024" xr:uid="{00000000-0005-0000-0000-0000C2A00000}"/>
    <cellStyle name="Percent 7 2 2 2 4 4 3" xfId="41025" xr:uid="{00000000-0005-0000-0000-0000C3A00000}"/>
    <cellStyle name="Percent 7 2 2 2 4 4 4" xfId="41026" xr:uid="{00000000-0005-0000-0000-0000C4A00000}"/>
    <cellStyle name="Percent 7 2 2 2 4 5" xfId="41027" xr:uid="{00000000-0005-0000-0000-0000C5A00000}"/>
    <cellStyle name="Percent 7 2 2 2 4 5 2" xfId="41028" xr:uid="{00000000-0005-0000-0000-0000C6A00000}"/>
    <cellStyle name="Percent 7 2 2 2 4 5 3" xfId="41029" xr:uid="{00000000-0005-0000-0000-0000C7A00000}"/>
    <cellStyle name="Percent 7 2 2 2 4 6" xfId="41030" xr:uid="{00000000-0005-0000-0000-0000C8A00000}"/>
    <cellStyle name="Percent 7 2 2 2 4 6 2" xfId="41031" xr:uid="{00000000-0005-0000-0000-0000C9A00000}"/>
    <cellStyle name="Percent 7 2 2 2 4 6 3" xfId="41032" xr:uid="{00000000-0005-0000-0000-0000CAA00000}"/>
    <cellStyle name="Percent 7 2 2 2 4 7" xfId="41033" xr:uid="{00000000-0005-0000-0000-0000CBA00000}"/>
    <cellStyle name="Percent 7 2 2 2 4 7 2" xfId="41034" xr:uid="{00000000-0005-0000-0000-0000CCA00000}"/>
    <cellStyle name="Percent 7 2 2 2 4 8" xfId="41035" xr:uid="{00000000-0005-0000-0000-0000CDA00000}"/>
    <cellStyle name="Percent 7 2 2 2 5" xfId="41036" xr:uid="{00000000-0005-0000-0000-0000CEA00000}"/>
    <cellStyle name="Percent 7 2 2 2 5 2" xfId="41037" xr:uid="{00000000-0005-0000-0000-0000CFA00000}"/>
    <cellStyle name="Percent 7 2 2 2 5 2 2" xfId="41038" xr:uid="{00000000-0005-0000-0000-0000D0A00000}"/>
    <cellStyle name="Percent 7 2 2 2 5 2 2 2" xfId="41039" xr:uid="{00000000-0005-0000-0000-0000D1A00000}"/>
    <cellStyle name="Percent 7 2 2 2 5 2 2 2 2" xfId="41040" xr:uid="{00000000-0005-0000-0000-0000D2A00000}"/>
    <cellStyle name="Percent 7 2 2 2 5 2 2 2 2 2" xfId="41041" xr:uid="{00000000-0005-0000-0000-0000D3A00000}"/>
    <cellStyle name="Percent 7 2 2 2 5 2 2 2 2 3" xfId="41042" xr:uid="{00000000-0005-0000-0000-0000D4A00000}"/>
    <cellStyle name="Percent 7 2 2 2 5 2 2 2 3" xfId="41043" xr:uid="{00000000-0005-0000-0000-0000D5A00000}"/>
    <cellStyle name="Percent 7 2 2 2 5 2 2 2 4" xfId="41044" xr:uid="{00000000-0005-0000-0000-0000D6A00000}"/>
    <cellStyle name="Percent 7 2 2 2 5 2 2 3" xfId="41045" xr:uid="{00000000-0005-0000-0000-0000D7A00000}"/>
    <cellStyle name="Percent 7 2 2 2 5 2 2 3 2" xfId="41046" xr:uid="{00000000-0005-0000-0000-0000D8A00000}"/>
    <cellStyle name="Percent 7 2 2 2 5 2 2 3 3" xfId="41047" xr:uid="{00000000-0005-0000-0000-0000D9A00000}"/>
    <cellStyle name="Percent 7 2 2 2 5 2 2 4" xfId="41048" xr:uid="{00000000-0005-0000-0000-0000DAA00000}"/>
    <cellStyle name="Percent 7 2 2 2 5 2 2 4 2" xfId="41049" xr:uid="{00000000-0005-0000-0000-0000DBA00000}"/>
    <cellStyle name="Percent 7 2 2 2 5 2 2 4 3" xfId="41050" xr:uid="{00000000-0005-0000-0000-0000DCA00000}"/>
    <cellStyle name="Percent 7 2 2 2 5 2 2 5" xfId="41051" xr:uid="{00000000-0005-0000-0000-0000DDA00000}"/>
    <cellStyle name="Percent 7 2 2 2 5 2 2 6" xfId="41052" xr:uid="{00000000-0005-0000-0000-0000DEA00000}"/>
    <cellStyle name="Percent 7 2 2 2 5 2 3" xfId="41053" xr:uid="{00000000-0005-0000-0000-0000DFA00000}"/>
    <cellStyle name="Percent 7 2 2 2 5 2 3 2" xfId="41054" xr:uid="{00000000-0005-0000-0000-0000E0A00000}"/>
    <cellStyle name="Percent 7 2 2 2 5 2 3 2 2" xfId="41055" xr:uid="{00000000-0005-0000-0000-0000E1A00000}"/>
    <cellStyle name="Percent 7 2 2 2 5 2 3 2 3" xfId="41056" xr:uid="{00000000-0005-0000-0000-0000E2A00000}"/>
    <cellStyle name="Percent 7 2 2 2 5 2 3 3" xfId="41057" xr:uid="{00000000-0005-0000-0000-0000E3A00000}"/>
    <cellStyle name="Percent 7 2 2 2 5 2 3 4" xfId="41058" xr:uid="{00000000-0005-0000-0000-0000E4A00000}"/>
    <cellStyle name="Percent 7 2 2 2 5 2 4" xfId="41059" xr:uid="{00000000-0005-0000-0000-0000E5A00000}"/>
    <cellStyle name="Percent 7 2 2 2 5 2 4 2" xfId="41060" xr:uid="{00000000-0005-0000-0000-0000E6A00000}"/>
    <cellStyle name="Percent 7 2 2 2 5 2 4 3" xfId="41061" xr:uid="{00000000-0005-0000-0000-0000E7A00000}"/>
    <cellStyle name="Percent 7 2 2 2 5 2 5" xfId="41062" xr:uid="{00000000-0005-0000-0000-0000E8A00000}"/>
    <cellStyle name="Percent 7 2 2 2 5 2 5 2" xfId="41063" xr:uid="{00000000-0005-0000-0000-0000E9A00000}"/>
    <cellStyle name="Percent 7 2 2 2 5 2 5 3" xfId="41064" xr:uid="{00000000-0005-0000-0000-0000EAA00000}"/>
    <cellStyle name="Percent 7 2 2 2 5 2 6" xfId="41065" xr:uid="{00000000-0005-0000-0000-0000EBA00000}"/>
    <cellStyle name="Percent 7 2 2 2 5 2 7" xfId="41066" xr:uid="{00000000-0005-0000-0000-0000ECA00000}"/>
    <cellStyle name="Percent 7 2 2 2 5 3" xfId="41067" xr:uid="{00000000-0005-0000-0000-0000EDA00000}"/>
    <cellStyle name="Percent 7 2 2 2 5 3 2" xfId="41068" xr:uid="{00000000-0005-0000-0000-0000EEA00000}"/>
    <cellStyle name="Percent 7 2 2 2 5 3 2 2" xfId="41069" xr:uid="{00000000-0005-0000-0000-0000EFA00000}"/>
    <cellStyle name="Percent 7 2 2 2 5 3 2 2 2" xfId="41070" xr:uid="{00000000-0005-0000-0000-0000F0A00000}"/>
    <cellStyle name="Percent 7 2 2 2 5 3 2 2 3" xfId="41071" xr:uid="{00000000-0005-0000-0000-0000F1A00000}"/>
    <cellStyle name="Percent 7 2 2 2 5 3 2 3" xfId="41072" xr:uid="{00000000-0005-0000-0000-0000F2A00000}"/>
    <cellStyle name="Percent 7 2 2 2 5 3 2 4" xfId="41073" xr:uid="{00000000-0005-0000-0000-0000F3A00000}"/>
    <cellStyle name="Percent 7 2 2 2 5 3 3" xfId="41074" xr:uid="{00000000-0005-0000-0000-0000F4A00000}"/>
    <cellStyle name="Percent 7 2 2 2 5 3 3 2" xfId="41075" xr:uid="{00000000-0005-0000-0000-0000F5A00000}"/>
    <cellStyle name="Percent 7 2 2 2 5 3 3 3" xfId="41076" xr:uid="{00000000-0005-0000-0000-0000F6A00000}"/>
    <cellStyle name="Percent 7 2 2 2 5 3 4" xfId="41077" xr:uid="{00000000-0005-0000-0000-0000F7A00000}"/>
    <cellStyle name="Percent 7 2 2 2 5 3 4 2" xfId="41078" xr:uid="{00000000-0005-0000-0000-0000F8A00000}"/>
    <cellStyle name="Percent 7 2 2 2 5 3 4 3" xfId="41079" xr:uid="{00000000-0005-0000-0000-0000F9A00000}"/>
    <cellStyle name="Percent 7 2 2 2 5 3 5" xfId="41080" xr:uid="{00000000-0005-0000-0000-0000FAA00000}"/>
    <cellStyle name="Percent 7 2 2 2 5 3 6" xfId="41081" xr:uid="{00000000-0005-0000-0000-0000FBA00000}"/>
    <cellStyle name="Percent 7 2 2 2 5 4" xfId="41082" xr:uid="{00000000-0005-0000-0000-0000FCA00000}"/>
    <cellStyle name="Percent 7 2 2 2 5 4 2" xfId="41083" xr:uid="{00000000-0005-0000-0000-0000FDA00000}"/>
    <cellStyle name="Percent 7 2 2 2 5 4 2 2" xfId="41084" xr:uid="{00000000-0005-0000-0000-0000FEA00000}"/>
    <cellStyle name="Percent 7 2 2 2 5 4 2 3" xfId="41085" xr:uid="{00000000-0005-0000-0000-0000FFA00000}"/>
    <cellStyle name="Percent 7 2 2 2 5 4 3" xfId="41086" xr:uid="{00000000-0005-0000-0000-000000A10000}"/>
    <cellStyle name="Percent 7 2 2 2 5 4 4" xfId="41087" xr:uid="{00000000-0005-0000-0000-000001A10000}"/>
    <cellStyle name="Percent 7 2 2 2 5 5" xfId="41088" xr:uid="{00000000-0005-0000-0000-000002A10000}"/>
    <cellStyle name="Percent 7 2 2 2 5 5 2" xfId="41089" xr:uid="{00000000-0005-0000-0000-000003A10000}"/>
    <cellStyle name="Percent 7 2 2 2 5 5 3" xfId="41090" xr:uid="{00000000-0005-0000-0000-000004A10000}"/>
    <cellStyle name="Percent 7 2 2 2 5 6" xfId="41091" xr:uid="{00000000-0005-0000-0000-000005A10000}"/>
    <cellStyle name="Percent 7 2 2 2 5 6 2" xfId="41092" xr:uid="{00000000-0005-0000-0000-000006A10000}"/>
    <cellStyle name="Percent 7 2 2 2 5 6 3" xfId="41093" xr:uid="{00000000-0005-0000-0000-000007A10000}"/>
    <cellStyle name="Percent 7 2 2 2 5 7" xfId="41094" xr:uid="{00000000-0005-0000-0000-000008A10000}"/>
    <cellStyle name="Percent 7 2 2 2 5 7 2" xfId="41095" xr:uid="{00000000-0005-0000-0000-000009A10000}"/>
    <cellStyle name="Percent 7 2 2 2 5 8" xfId="41096" xr:uid="{00000000-0005-0000-0000-00000AA10000}"/>
    <cellStyle name="Percent 7 2 2 2 6" xfId="41097" xr:uid="{00000000-0005-0000-0000-00000BA10000}"/>
    <cellStyle name="Percent 7 2 2 2 6 2" xfId="41098" xr:uid="{00000000-0005-0000-0000-00000CA10000}"/>
    <cellStyle name="Percent 7 2 2 2 6 2 2" xfId="41099" xr:uid="{00000000-0005-0000-0000-00000DA10000}"/>
    <cellStyle name="Percent 7 2 2 2 6 2 2 2" xfId="41100" xr:uid="{00000000-0005-0000-0000-00000EA10000}"/>
    <cellStyle name="Percent 7 2 2 2 6 2 2 2 2" xfId="41101" xr:uid="{00000000-0005-0000-0000-00000FA10000}"/>
    <cellStyle name="Percent 7 2 2 2 6 2 2 2 3" xfId="41102" xr:uid="{00000000-0005-0000-0000-000010A10000}"/>
    <cellStyle name="Percent 7 2 2 2 6 2 2 3" xfId="41103" xr:uid="{00000000-0005-0000-0000-000011A10000}"/>
    <cellStyle name="Percent 7 2 2 2 6 2 2 4" xfId="41104" xr:uid="{00000000-0005-0000-0000-000012A10000}"/>
    <cellStyle name="Percent 7 2 2 2 6 2 3" xfId="41105" xr:uid="{00000000-0005-0000-0000-000013A10000}"/>
    <cellStyle name="Percent 7 2 2 2 6 2 3 2" xfId="41106" xr:uid="{00000000-0005-0000-0000-000014A10000}"/>
    <cellStyle name="Percent 7 2 2 2 6 2 3 3" xfId="41107" xr:uid="{00000000-0005-0000-0000-000015A10000}"/>
    <cellStyle name="Percent 7 2 2 2 6 2 4" xfId="41108" xr:uid="{00000000-0005-0000-0000-000016A10000}"/>
    <cellStyle name="Percent 7 2 2 2 6 2 4 2" xfId="41109" xr:uid="{00000000-0005-0000-0000-000017A10000}"/>
    <cellStyle name="Percent 7 2 2 2 6 2 4 3" xfId="41110" xr:uid="{00000000-0005-0000-0000-000018A10000}"/>
    <cellStyle name="Percent 7 2 2 2 6 2 5" xfId="41111" xr:uid="{00000000-0005-0000-0000-000019A10000}"/>
    <cellStyle name="Percent 7 2 2 2 6 2 6" xfId="41112" xr:uid="{00000000-0005-0000-0000-00001AA10000}"/>
    <cellStyle name="Percent 7 2 2 2 6 3" xfId="41113" xr:uid="{00000000-0005-0000-0000-00001BA10000}"/>
    <cellStyle name="Percent 7 2 2 2 6 3 2" xfId="41114" xr:uid="{00000000-0005-0000-0000-00001CA10000}"/>
    <cellStyle name="Percent 7 2 2 2 6 3 2 2" xfId="41115" xr:uid="{00000000-0005-0000-0000-00001DA10000}"/>
    <cellStyle name="Percent 7 2 2 2 6 3 2 3" xfId="41116" xr:uid="{00000000-0005-0000-0000-00001EA10000}"/>
    <cellStyle name="Percent 7 2 2 2 6 3 3" xfId="41117" xr:uid="{00000000-0005-0000-0000-00001FA10000}"/>
    <cellStyle name="Percent 7 2 2 2 6 3 4" xfId="41118" xr:uid="{00000000-0005-0000-0000-000020A10000}"/>
    <cellStyle name="Percent 7 2 2 2 6 4" xfId="41119" xr:uid="{00000000-0005-0000-0000-000021A10000}"/>
    <cellStyle name="Percent 7 2 2 2 6 4 2" xfId="41120" xr:uid="{00000000-0005-0000-0000-000022A10000}"/>
    <cellStyle name="Percent 7 2 2 2 6 4 3" xfId="41121" xr:uid="{00000000-0005-0000-0000-000023A10000}"/>
    <cellStyle name="Percent 7 2 2 2 6 5" xfId="41122" xr:uid="{00000000-0005-0000-0000-000024A10000}"/>
    <cellStyle name="Percent 7 2 2 2 6 5 2" xfId="41123" xr:uid="{00000000-0005-0000-0000-000025A10000}"/>
    <cellStyle name="Percent 7 2 2 2 6 5 3" xfId="41124" xr:uid="{00000000-0005-0000-0000-000026A10000}"/>
    <cellStyle name="Percent 7 2 2 2 6 6" xfId="41125" xr:uid="{00000000-0005-0000-0000-000027A10000}"/>
    <cellStyle name="Percent 7 2 2 2 6 6 2" xfId="41126" xr:uid="{00000000-0005-0000-0000-000028A10000}"/>
    <cellStyle name="Percent 7 2 2 2 6 7" xfId="41127" xr:uid="{00000000-0005-0000-0000-000029A10000}"/>
    <cellStyle name="Percent 7 2 2 2 7" xfId="41128" xr:uid="{00000000-0005-0000-0000-00002AA10000}"/>
    <cellStyle name="Percent 7 2 2 2 7 2" xfId="41129" xr:uid="{00000000-0005-0000-0000-00002BA10000}"/>
    <cellStyle name="Percent 7 2 2 2 7 2 2" xfId="41130" xr:uid="{00000000-0005-0000-0000-00002CA10000}"/>
    <cellStyle name="Percent 7 2 2 2 7 2 2 2" xfId="41131" xr:uid="{00000000-0005-0000-0000-00002DA10000}"/>
    <cellStyle name="Percent 7 2 2 2 7 2 2 3" xfId="41132" xr:uid="{00000000-0005-0000-0000-00002EA10000}"/>
    <cellStyle name="Percent 7 2 2 2 7 2 3" xfId="41133" xr:uid="{00000000-0005-0000-0000-00002FA10000}"/>
    <cellStyle name="Percent 7 2 2 2 7 2 4" xfId="41134" xr:uid="{00000000-0005-0000-0000-000030A10000}"/>
    <cellStyle name="Percent 7 2 2 2 7 3" xfId="41135" xr:uid="{00000000-0005-0000-0000-000031A10000}"/>
    <cellStyle name="Percent 7 2 2 2 7 3 2" xfId="41136" xr:uid="{00000000-0005-0000-0000-000032A10000}"/>
    <cellStyle name="Percent 7 2 2 2 7 3 3" xfId="41137" xr:uid="{00000000-0005-0000-0000-000033A10000}"/>
    <cellStyle name="Percent 7 2 2 2 7 4" xfId="41138" xr:uid="{00000000-0005-0000-0000-000034A10000}"/>
    <cellStyle name="Percent 7 2 2 2 7 4 2" xfId="41139" xr:uid="{00000000-0005-0000-0000-000035A10000}"/>
    <cellStyle name="Percent 7 2 2 2 7 4 3" xfId="41140" xr:uid="{00000000-0005-0000-0000-000036A10000}"/>
    <cellStyle name="Percent 7 2 2 2 7 5" xfId="41141" xr:uid="{00000000-0005-0000-0000-000037A10000}"/>
    <cellStyle name="Percent 7 2 2 2 7 6" xfId="41142" xr:uid="{00000000-0005-0000-0000-000038A10000}"/>
    <cellStyle name="Percent 7 2 2 2 8" xfId="41143" xr:uid="{00000000-0005-0000-0000-000039A10000}"/>
    <cellStyle name="Percent 7 2 2 2 8 2" xfId="41144" xr:uid="{00000000-0005-0000-0000-00003AA10000}"/>
    <cellStyle name="Percent 7 2 2 2 8 2 2" xfId="41145" xr:uid="{00000000-0005-0000-0000-00003BA10000}"/>
    <cellStyle name="Percent 7 2 2 2 8 2 3" xfId="41146" xr:uid="{00000000-0005-0000-0000-00003CA10000}"/>
    <cellStyle name="Percent 7 2 2 2 8 3" xfId="41147" xr:uid="{00000000-0005-0000-0000-00003DA10000}"/>
    <cellStyle name="Percent 7 2 2 2 8 4" xfId="41148" xr:uid="{00000000-0005-0000-0000-00003EA10000}"/>
    <cellStyle name="Percent 7 2 2 2 9" xfId="41149" xr:uid="{00000000-0005-0000-0000-00003FA10000}"/>
    <cellStyle name="Percent 7 2 2 2 9 2" xfId="41150" xr:uid="{00000000-0005-0000-0000-000040A10000}"/>
    <cellStyle name="Percent 7 2 2 2 9 3" xfId="41151" xr:uid="{00000000-0005-0000-0000-000041A10000}"/>
    <cellStyle name="Percent 7 2 2 3" xfId="41152" xr:uid="{00000000-0005-0000-0000-000042A10000}"/>
    <cellStyle name="Percent 7 2 2 3 10" xfId="41153" xr:uid="{00000000-0005-0000-0000-000043A10000}"/>
    <cellStyle name="Percent 7 2 2 3 10 2" xfId="41154" xr:uid="{00000000-0005-0000-0000-000044A10000}"/>
    <cellStyle name="Percent 7 2 2 3 11" xfId="41155" xr:uid="{00000000-0005-0000-0000-000045A10000}"/>
    <cellStyle name="Percent 7 2 2 3 2" xfId="41156" xr:uid="{00000000-0005-0000-0000-000046A10000}"/>
    <cellStyle name="Percent 7 2 2 3 2 2" xfId="41157" xr:uid="{00000000-0005-0000-0000-000047A10000}"/>
    <cellStyle name="Percent 7 2 2 3 2 2 2" xfId="41158" xr:uid="{00000000-0005-0000-0000-000048A10000}"/>
    <cellStyle name="Percent 7 2 2 3 2 2 2 2" xfId="41159" xr:uid="{00000000-0005-0000-0000-000049A10000}"/>
    <cellStyle name="Percent 7 2 2 3 2 2 2 2 2" xfId="41160" xr:uid="{00000000-0005-0000-0000-00004AA10000}"/>
    <cellStyle name="Percent 7 2 2 3 2 2 2 2 2 2" xfId="41161" xr:uid="{00000000-0005-0000-0000-00004BA10000}"/>
    <cellStyle name="Percent 7 2 2 3 2 2 2 2 2 3" xfId="41162" xr:uid="{00000000-0005-0000-0000-00004CA10000}"/>
    <cellStyle name="Percent 7 2 2 3 2 2 2 2 3" xfId="41163" xr:uid="{00000000-0005-0000-0000-00004DA10000}"/>
    <cellStyle name="Percent 7 2 2 3 2 2 2 2 4" xfId="41164" xr:uid="{00000000-0005-0000-0000-00004EA10000}"/>
    <cellStyle name="Percent 7 2 2 3 2 2 2 3" xfId="41165" xr:uid="{00000000-0005-0000-0000-00004FA10000}"/>
    <cellStyle name="Percent 7 2 2 3 2 2 2 3 2" xfId="41166" xr:uid="{00000000-0005-0000-0000-000050A10000}"/>
    <cellStyle name="Percent 7 2 2 3 2 2 2 3 3" xfId="41167" xr:uid="{00000000-0005-0000-0000-000051A10000}"/>
    <cellStyle name="Percent 7 2 2 3 2 2 2 4" xfId="41168" xr:uid="{00000000-0005-0000-0000-000052A10000}"/>
    <cellStyle name="Percent 7 2 2 3 2 2 2 4 2" xfId="41169" xr:uid="{00000000-0005-0000-0000-000053A10000}"/>
    <cellStyle name="Percent 7 2 2 3 2 2 2 4 3" xfId="41170" xr:uid="{00000000-0005-0000-0000-000054A10000}"/>
    <cellStyle name="Percent 7 2 2 3 2 2 2 5" xfId="41171" xr:uid="{00000000-0005-0000-0000-000055A10000}"/>
    <cellStyle name="Percent 7 2 2 3 2 2 2 6" xfId="41172" xr:uid="{00000000-0005-0000-0000-000056A10000}"/>
    <cellStyle name="Percent 7 2 2 3 2 2 3" xfId="41173" xr:uid="{00000000-0005-0000-0000-000057A10000}"/>
    <cellStyle name="Percent 7 2 2 3 2 2 3 2" xfId="41174" xr:uid="{00000000-0005-0000-0000-000058A10000}"/>
    <cellStyle name="Percent 7 2 2 3 2 2 3 2 2" xfId="41175" xr:uid="{00000000-0005-0000-0000-000059A10000}"/>
    <cellStyle name="Percent 7 2 2 3 2 2 3 2 3" xfId="41176" xr:uid="{00000000-0005-0000-0000-00005AA10000}"/>
    <cellStyle name="Percent 7 2 2 3 2 2 3 3" xfId="41177" xr:uid="{00000000-0005-0000-0000-00005BA10000}"/>
    <cellStyle name="Percent 7 2 2 3 2 2 3 4" xfId="41178" xr:uid="{00000000-0005-0000-0000-00005CA10000}"/>
    <cellStyle name="Percent 7 2 2 3 2 2 4" xfId="41179" xr:uid="{00000000-0005-0000-0000-00005DA10000}"/>
    <cellStyle name="Percent 7 2 2 3 2 2 4 2" xfId="41180" xr:uid="{00000000-0005-0000-0000-00005EA10000}"/>
    <cellStyle name="Percent 7 2 2 3 2 2 4 3" xfId="41181" xr:uid="{00000000-0005-0000-0000-00005FA10000}"/>
    <cellStyle name="Percent 7 2 2 3 2 2 5" xfId="41182" xr:uid="{00000000-0005-0000-0000-000060A10000}"/>
    <cellStyle name="Percent 7 2 2 3 2 2 5 2" xfId="41183" xr:uid="{00000000-0005-0000-0000-000061A10000}"/>
    <cellStyle name="Percent 7 2 2 3 2 2 5 3" xfId="41184" xr:uid="{00000000-0005-0000-0000-000062A10000}"/>
    <cellStyle name="Percent 7 2 2 3 2 2 6" xfId="41185" xr:uid="{00000000-0005-0000-0000-000063A10000}"/>
    <cellStyle name="Percent 7 2 2 3 2 2 6 2" xfId="41186" xr:uid="{00000000-0005-0000-0000-000064A10000}"/>
    <cellStyle name="Percent 7 2 2 3 2 2 7" xfId="41187" xr:uid="{00000000-0005-0000-0000-000065A10000}"/>
    <cellStyle name="Percent 7 2 2 3 2 3" xfId="41188" xr:uid="{00000000-0005-0000-0000-000066A10000}"/>
    <cellStyle name="Percent 7 2 2 3 2 3 2" xfId="41189" xr:uid="{00000000-0005-0000-0000-000067A10000}"/>
    <cellStyle name="Percent 7 2 2 3 2 3 2 2" xfId="41190" xr:uid="{00000000-0005-0000-0000-000068A10000}"/>
    <cellStyle name="Percent 7 2 2 3 2 3 2 2 2" xfId="41191" xr:uid="{00000000-0005-0000-0000-000069A10000}"/>
    <cellStyle name="Percent 7 2 2 3 2 3 2 2 3" xfId="41192" xr:uid="{00000000-0005-0000-0000-00006AA10000}"/>
    <cellStyle name="Percent 7 2 2 3 2 3 2 3" xfId="41193" xr:uid="{00000000-0005-0000-0000-00006BA10000}"/>
    <cellStyle name="Percent 7 2 2 3 2 3 2 4" xfId="41194" xr:uid="{00000000-0005-0000-0000-00006CA10000}"/>
    <cellStyle name="Percent 7 2 2 3 2 3 3" xfId="41195" xr:uid="{00000000-0005-0000-0000-00006DA10000}"/>
    <cellStyle name="Percent 7 2 2 3 2 3 3 2" xfId="41196" xr:uid="{00000000-0005-0000-0000-00006EA10000}"/>
    <cellStyle name="Percent 7 2 2 3 2 3 3 3" xfId="41197" xr:uid="{00000000-0005-0000-0000-00006FA10000}"/>
    <cellStyle name="Percent 7 2 2 3 2 3 4" xfId="41198" xr:uid="{00000000-0005-0000-0000-000070A10000}"/>
    <cellStyle name="Percent 7 2 2 3 2 3 4 2" xfId="41199" xr:uid="{00000000-0005-0000-0000-000071A10000}"/>
    <cellStyle name="Percent 7 2 2 3 2 3 4 3" xfId="41200" xr:uid="{00000000-0005-0000-0000-000072A10000}"/>
    <cellStyle name="Percent 7 2 2 3 2 3 5" xfId="41201" xr:uid="{00000000-0005-0000-0000-000073A10000}"/>
    <cellStyle name="Percent 7 2 2 3 2 3 6" xfId="41202" xr:uid="{00000000-0005-0000-0000-000074A10000}"/>
    <cellStyle name="Percent 7 2 2 3 2 4" xfId="41203" xr:uid="{00000000-0005-0000-0000-000075A10000}"/>
    <cellStyle name="Percent 7 2 2 3 2 4 2" xfId="41204" xr:uid="{00000000-0005-0000-0000-000076A10000}"/>
    <cellStyle name="Percent 7 2 2 3 2 4 2 2" xfId="41205" xr:uid="{00000000-0005-0000-0000-000077A10000}"/>
    <cellStyle name="Percent 7 2 2 3 2 4 2 3" xfId="41206" xr:uid="{00000000-0005-0000-0000-000078A10000}"/>
    <cellStyle name="Percent 7 2 2 3 2 4 3" xfId="41207" xr:uid="{00000000-0005-0000-0000-000079A10000}"/>
    <cellStyle name="Percent 7 2 2 3 2 4 4" xfId="41208" xr:uid="{00000000-0005-0000-0000-00007AA10000}"/>
    <cellStyle name="Percent 7 2 2 3 2 5" xfId="41209" xr:uid="{00000000-0005-0000-0000-00007BA10000}"/>
    <cellStyle name="Percent 7 2 2 3 2 5 2" xfId="41210" xr:uid="{00000000-0005-0000-0000-00007CA10000}"/>
    <cellStyle name="Percent 7 2 2 3 2 5 3" xfId="41211" xr:uid="{00000000-0005-0000-0000-00007DA10000}"/>
    <cellStyle name="Percent 7 2 2 3 2 6" xfId="41212" xr:uid="{00000000-0005-0000-0000-00007EA10000}"/>
    <cellStyle name="Percent 7 2 2 3 2 6 2" xfId="41213" xr:uid="{00000000-0005-0000-0000-00007FA10000}"/>
    <cellStyle name="Percent 7 2 2 3 2 6 3" xfId="41214" xr:uid="{00000000-0005-0000-0000-000080A10000}"/>
    <cellStyle name="Percent 7 2 2 3 2 7" xfId="41215" xr:uid="{00000000-0005-0000-0000-000081A10000}"/>
    <cellStyle name="Percent 7 2 2 3 2 7 2" xfId="41216" xr:uid="{00000000-0005-0000-0000-000082A10000}"/>
    <cellStyle name="Percent 7 2 2 3 2 8" xfId="41217" xr:uid="{00000000-0005-0000-0000-000083A10000}"/>
    <cellStyle name="Percent 7 2 2 3 3" xfId="41218" xr:uid="{00000000-0005-0000-0000-000084A10000}"/>
    <cellStyle name="Percent 7 2 2 3 3 2" xfId="41219" xr:uid="{00000000-0005-0000-0000-000085A10000}"/>
    <cellStyle name="Percent 7 2 2 3 3 2 2" xfId="41220" xr:uid="{00000000-0005-0000-0000-000086A10000}"/>
    <cellStyle name="Percent 7 2 2 3 3 2 2 2" xfId="41221" xr:uid="{00000000-0005-0000-0000-000087A10000}"/>
    <cellStyle name="Percent 7 2 2 3 3 2 2 2 2" xfId="41222" xr:uid="{00000000-0005-0000-0000-000088A10000}"/>
    <cellStyle name="Percent 7 2 2 3 3 2 2 2 2 2" xfId="41223" xr:uid="{00000000-0005-0000-0000-000089A10000}"/>
    <cellStyle name="Percent 7 2 2 3 3 2 2 2 2 3" xfId="41224" xr:uid="{00000000-0005-0000-0000-00008AA10000}"/>
    <cellStyle name="Percent 7 2 2 3 3 2 2 2 3" xfId="41225" xr:uid="{00000000-0005-0000-0000-00008BA10000}"/>
    <cellStyle name="Percent 7 2 2 3 3 2 2 2 4" xfId="41226" xr:uid="{00000000-0005-0000-0000-00008CA10000}"/>
    <cellStyle name="Percent 7 2 2 3 3 2 2 3" xfId="41227" xr:uid="{00000000-0005-0000-0000-00008DA10000}"/>
    <cellStyle name="Percent 7 2 2 3 3 2 2 3 2" xfId="41228" xr:uid="{00000000-0005-0000-0000-00008EA10000}"/>
    <cellStyle name="Percent 7 2 2 3 3 2 2 3 3" xfId="41229" xr:uid="{00000000-0005-0000-0000-00008FA10000}"/>
    <cellStyle name="Percent 7 2 2 3 3 2 2 4" xfId="41230" xr:uid="{00000000-0005-0000-0000-000090A10000}"/>
    <cellStyle name="Percent 7 2 2 3 3 2 2 4 2" xfId="41231" xr:uid="{00000000-0005-0000-0000-000091A10000}"/>
    <cellStyle name="Percent 7 2 2 3 3 2 2 4 3" xfId="41232" xr:uid="{00000000-0005-0000-0000-000092A10000}"/>
    <cellStyle name="Percent 7 2 2 3 3 2 2 5" xfId="41233" xr:uid="{00000000-0005-0000-0000-000093A10000}"/>
    <cellStyle name="Percent 7 2 2 3 3 2 2 6" xfId="41234" xr:uid="{00000000-0005-0000-0000-000094A10000}"/>
    <cellStyle name="Percent 7 2 2 3 3 2 3" xfId="41235" xr:uid="{00000000-0005-0000-0000-000095A10000}"/>
    <cellStyle name="Percent 7 2 2 3 3 2 3 2" xfId="41236" xr:uid="{00000000-0005-0000-0000-000096A10000}"/>
    <cellStyle name="Percent 7 2 2 3 3 2 3 2 2" xfId="41237" xr:uid="{00000000-0005-0000-0000-000097A10000}"/>
    <cellStyle name="Percent 7 2 2 3 3 2 3 2 3" xfId="41238" xr:uid="{00000000-0005-0000-0000-000098A10000}"/>
    <cellStyle name="Percent 7 2 2 3 3 2 3 3" xfId="41239" xr:uid="{00000000-0005-0000-0000-000099A10000}"/>
    <cellStyle name="Percent 7 2 2 3 3 2 3 4" xfId="41240" xr:uid="{00000000-0005-0000-0000-00009AA10000}"/>
    <cellStyle name="Percent 7 2 2 3 3 2 4" xfId="41241" xr:uid="{00000000-0005-0000-0000-00009BA10000}"/>
    <cellStyle name="Percent 7 2 2 3 3 2 4 2" xfId="41242" xr:uid="{00000000-0005-0000-0000-00009CA10000}"/>
    <cellStyle name="Percent 7 2 2 3 3 2 4 3" xfId="41243" xr:uid="{00000000-0005-0000-0000-00009DA10000}"/>
    <cellStyle name="Percent 7 2 2 3 3 2 5" xfId="41244" xr:uid="{00000000-0005-0000-0000-00009EA10000}"/>
    <cellStyle name="Percent 7 2 2 3 3 2 5 2" xfId="41245" xr:uid="{00000000-0005-0000-0000-00009FA10000}"/>
    <cellStyle name="Percent 7 2 2 3 3 2 5 3" xfId="41246" xr:uid="{00000000-0005-0000-0000-0000A0A10000}"/>
    <cellStyle name="Percent 7 2 2 3 3 2 6" xfId="41247" xr:uid="{00000000-0005-0000-0000-0000A1A10000}"/>
    <cellStyle name="Percent 7 2 2 3 3 2 6 2" xfId="41248" xr:uid="{00000000-0005-0000-0000-0000A2A10000}"/>
    <cellStyle name="Percent 7 2 2 3 3 2 7" xfId="41249" xr:uid="{00000000-0005-0000-0000-0000A3A10000}"/>
    <cellStyle name="Percent 7 2 2 3 3 3" xfId="41250" xr:uid="{00000000-0005-0000-0000-0000A4A10000}"/>
    <cellStyle name="Percent 7 2 2 3 3 3 2" xfId="41251" xr:uid="{00000000-0005-0000-0000-0000A5A10000}"/>
    <cellStyle name="Percent 7 2 2 3 3 3 2 2" xfId="41252" xr:uid="{00000000-0005-0000-0000-0000A6A10000}"/>
    <cellStyle name="Percent 7 2 2 3 3 3 2 2 2" xfId="41253" xr:uid="{00000000-0005-0000-0000-0000A7A10000}"/>
    <cellStyle name="Percent 7 2 2 3 3 3 2 2 3" xfId="41254" xr:uid="{00000000-0005-0000-0000-0000A8A10000}"/>
    <cellStyle name="Percent 7 2 2 3 3 3 2 3" xfId="41255" xr:uid="{00000000-0005-0000-0000-0000A9A10000}"/>
    <cellStyle name="Percent 7 2 2 3 3 3 2 4" xfId="41256" xr:uid="{00000000-0005-0000-0000-0000AAA10000}"/>
    <cellStyle name="Percent 7 2 2 3 3 3 3" xfId="41257" xr:uid="{00000000-0005-0000-0000-0000ABA10000}"/>
    <cellStyle name="Percent 7 2 2 3 3 3 3 2" xfId="41258" xr:uid="{00000000-0005-0000-0000-0000ACA10000}"/>
    <cellStyle name="Percent 7 2 2 3 3 3 3 3" xfId="41259" xr:uid="{00000000-0005-0000-0000-0000ADA10000}"/>
    <cellStyle name="Percent 7 2 2 3 3 3 4" xfId="41260" xr:uid="{00000000-0005-0000-0000-0000AEA10000}"/>
    <cellStyle name="Percent 7 2 2 3 3 3 4 2" xfId="41261" xr:uid="{00000000-0005-0000-0000-0000AFA10000}"/>
    <cellStyle name="Percent 7 2 2 3 3 3 4 3" xfId="41262" xr:uid="{00000000-0005-0000-0000-0000B0A10000}"/>
    <cellStyle name="Percent 7 2 2 3 3 3 5" xfId="41263" xr:uid="{00000000-0005-0000-0000-0000B1A10000}"/>
    <cellStyle name="Percent 7 2 2 3 3 3 6" xfId="41264" xr:uid="{00000000-0005-0000-0000-0000B2A10000}"/>
    <cellStyle name="Percent 7 2 2 3 3 4" xfId="41265" xr:uid="{00000000-0005-0000-0000-0000B3A10000}"/>
    <cellStyle name="Percent 7 2 2 3 3 4 2" xfId="41266" xr:uid="{00000000-0005-0000-0000-0000B4A10000}"/>
    <cellStyle name="Percent 7 2 2 3 3 4 2 2" xfId="41267" xr:uid="{00000000-0005-0000-0000-0000B5A10000}"/>
    <cellStyle name="Percent 7 2 2 3 3 4 2 3" xfId="41268" xr:uid="{00000000-0005-0000-0000-0000B6A10000}"/>
    <cellStyle name="Percent 7 2 2 3 3 4 3" xfId="41269" xr:uid="{00000000-0005-0000-0000-0000B7A10000}"/>
    <cellStyle name="Percent 7 2 2 3 3 4 4" xfId="41270" xr:uid="{00000000-0005-0000-0000-0000B8A10000}"/>
    <cellStyle name="Percent 7 2 2 3 3 5" xfId="41271" xr:uid="{00000000-0005-0000-0000-0000B9A10000}"/>
    <cellStyle name="Percent 7 2 2 3 3 5 2" xfId="41272" xr:uid="{00000000-0005-0000-0000-0000BAA10000}"/>
    <cellStyle name="Percent 7 2 2 3 3 5 3" xfId="41273" xr:uid="{00000000-0005-0000-0000-0000BBA10000}"/>
    <cellStyle name="Percent 7 2 2 3 3 6" xfId="41274" xr:uid="{00000000-0005-0000-0000-0000BCA10000}"/>
    <cellStyle name="Percent 7 2 2 3 3 6 2" xfId="41275" xr:uid="{00000000-0005-0000-0000-0000BDA10000}"/>
    <cellStyle name="Percent 7 2 2 3 3 6 3" xfId="41276" xr:uid="{00000000-0005-0000-0000-0000BEA10000}"/>
    <cellStyle name="Percent 7 2 2 3 3 7" xfId="41277" xr:uid="{00000000-0005-0000-0000-0000BFA10000}"/>
    <cellStyle name="Percent 7 2 2 3 3 7 2" xfId="41278" xr:uid="{00000000-0005-0000-0000-0000C0A10000}"/>
    <cellStyle name="Percent 7 2 2 3 3 8" xfId="41279" xr:uid="{00000000-0005-0000-0000-0000C1A10000}"/>
    <cellStyle name="Percent 7 2 2 3 4" xfId="41280" xr:uid="{00000000-0005-0000-0000-0000C2A10000}"/>
    <cellStyle name="Percent 7 2 2 3 4 2" xfId="41281" xr:uid="{00000000-0005-0000-0000-0000C3A10000}"/>
    <cellStyle name="Percent 7 2 2 3 4 2 2" xfId="41282" xr:uid="{00000000-0005-0000-0000-0000C4A10000}"/>
    <cellStyle name="Percent 7 2 2 3 4 2 2 2" xfId="41283" xr:uid="{00000000-0005-0000-0000-0000C5A10000}"/>
    <cellStyle name="Percent 7 2 2 3 4 2 2 2 2" xfId="41284" xr:uid="{00000000-0005-0000-0000-0000C6A10000}"/>
    <cellStyle name="Percent 7 2 2 3 4 2 2 2 2 2" xfId="41285" xr:uid="{00000000-0005-0000-0000-0000C7A10000}"/>
    <cellStyle name="Percent 7 2 2 3 4 2 2 2 2 3" xfId="41286" xr:uid="{00000000-0005-0000-0000-0000C8A10000}"/>
    <cellStyle name="Percent 7 2 2 3 4 2 2 2 3" xfId="41287" xr:uid="{00000000-0005-0000-0000-0000C9A10000}"/>
    <cellStyle name="Percent 7 2 2 3 4 2 2 2 4" xfId="41288" xr:uid="{00000000-0005-0000-0000-0000CAA10000}"/>
    <cellStyle name="Percent 7 2 2 3 4 2 2 3" xfId="41289" xr:uid="{00000000-0005-0000-0000-0000CBA10000}"/>
    <cellStyle name="Percent 7 2 2 3 4 2 2 3 2" xfId="41290" xr:uid="{00000000-0005-0000-0000-0000CCA10000}"/>
    <cellStyle name="Percent 7 2 2 3 4 2 2 3 3" xfId="41291" xr:uid="{00000000-0005-0000-0000-0000CDA10000}"/>
    <cellStyle name="Percent 7 2 2 3 4 2 2 4" xfId="41292" xr:uid="{00000000-0005-0000-0000-0000CEA10000}"/>
    <cellStyle name="Percent 7 2 2 3 4 2 2 4 2" xfId="41293" xr:uid="{00000000-0005-0000-0000-0000CFA10000}"/>
    <cellStyle name="Percent 7 2 2 3 4 2 2 4 3" xfId="41294" xr:uid="{00000000-0005-0000-0000-0000D0A10000}"/>
    <cellStyle name="Percent 7 2 2 3 4 2 2 5" xfId="41295" xr:uid="{00000000-0005-0000-0000-0000D1A10000}"/>
    <cellStyle name="Percent 7 2 2 3 4 2 2 6" xfId="41296" xr:uid="{00000000-0005-0000-0000-0000D2A10000}"/>
    <cellStyle name="Percent 7 2 2 3 4 2 3" xfId="41297" xr:uid="{00000000-0005-0000-0000-0000D3A10000}"/>
    <cellStyle name="Percent 7 2 2 3 4 2 3 2" xfId="41298" xr:uid="{00000000-0005-0000-0000-0000D4A10000}"/>
    <cellStyle name="Percent 7 2 2 3 4 2 3 2 2" xfId="41299" xr:uid="{00000000-0005-0000-0000-0000D5A10000}"/>
    <cellStyle name="Percent 7 2 2 3 4 2 3 2 3" xfId="41300" xr:uid="{00000000-0005-0000-0000-0000D6A10000}"/>
    <cellStyle name="Percent 7 2 2 3 4 2 3 3" xfId="41301" xr:uid="{00000000-0005-0000-0000-0000D7A10000}"/>
    <cellStyle name="Percent 7 2 2 3 4 2 3 4" xfId="41302" xr:uid="{00000000-0005-0000-0000-0000D8A10000}"/>
    <cellStyle name="Percent 7 2 2 3 4 2 4" xfId="41303" xr:uid="{00000000-0005-0000-0000-0000D9A10000}"/>
    <cellStyle name="Percent 7 2 2 3 4 2 4 2" xfId="41304" xr:uid="{00000000-0005-0000-0000-0000DAA10000}"/>
    <cellStyle name="Percent 7 2 2 3 4 2 4 3" xfId="41305" xr:uid="{00000000-0005-0000-0000-0000DBA10000}"/>
    <cellStyle name="Percent 7 2 2 3 4 2 5" xfId="41306" xr:uid="{00000000-0005-0000-0000-0000DCA10000}"/>
    <cellStyle name="Percent 7 2 2 3 4 2 5 2" xfId="41307" xr:uid="{00000000-0005-0000-0000-0000DDA10000}"/>
    <cellStyle name="Percent 7 2 2 3 4 2 5 3" xfId="41308" xr:uid="{00000000-0005-0000-0000-0000DEA10000}"/>
    <cellStyle name="Percent 7 2 2 3 4 2 6" xfId="41309" xr:uid="{00000000-0005-0000-0000-0000DFA10000}"/>
    <cellStyle name="Percent 7 2 2 3 4 2 6 2" xfId="41310" xr:uid="{00000000-0005-0000-0000-0000E0A10000}"/>
    <cellStyle name="Percent 7 2 2 3 4 2 7" xfId="41311" xr:uid="{00000000-0005-0000-0000-0000E1A10000}"/>
    <cellStyle name="Percent 7 2 2 3 4 3" xfId="41312" xr:uid="{00000000-0005-0000-0000-0000E2A10000}"/>
    <cellStyle name="Percent 7 2 2 3 4 3 2" xfId="41313" xr:uid="{00000000-0005-0000-0000-0000E3A10000}"/>
    <cellStyle name="Percent 7 2 2 3 4 3 2 2" xfId="41314" xr:uid="{00000000-0005-0000-0000-0000E4A10000}"/>
    <cellStyle name="Percent 7 2 2 3 4 3 2 2 2" xfId="41315" xr:uid="{00000000-0005-0000-0000-0000E5A10000}"/>
    <cellStyle name="Percent 7 2 2 3 4 3 2 2 3" xfId="41316" xr:uid="{00000000-0005-0000-0000-0000E6A10000}"/>
    <cellStyle name="Percent 7 2 2 3 4 3 2 3" xfId="41317" xr:uid="{00000000-0005-0000-0000-0000E7A10000}"/>
    <cellStyle name="Percent 7 2 2 3 4 3 2 4" xfId="41318" xr:uid="{00000000-0005-0000-0000-0000E8A10000}"/>
    <cellStyle name="Percent 7 2 2 3 4 3 3" xfId="41319" xr:uid="{00000000-0005-0000-0000-0000E9A10000}"/>
    <cellStyle name="Percent 7 2 2 3 4 3 3 2" xfId="41320" xr:uid="{00000000-0005-0000-0000-0000EAA10000}"/>
    <cellStyle name="Percent 7 2 2 3 4 3 3 3" xfId="41321" xr:uid="{00000000-0005-0000-0000-0000EBA10000}"/>
    <cellStyle name="Percent 7 2 2 3 4 3 4" xfId="41322" xr:uid="{00000000-0005-0000-0000-0000ECA10000}"/>
    <cellStyle name="Percent 7 2 2 3 4 3 4 2" xfId="41323" xr:uid="{00000000-0005-0000-0000-0000EDA10000}"/>
    <cellStyle name="Percent 7 2 2 3 4 3 4 3" xfId="41324" xr:uid="{00000000-0005-0000-0000-0000EEA10000}"/>
    <cellStyle name="Percent 7 2 2 3 4 3 5" xfId="41325" xr:uid="{00000000-0005-0000-0000-0000EFA10000}"/>
    <cellStyle name="Percent 7 2 2 3 4 3 6" xfId="41326" xr:uid="{00000000-0005-0000-0000-0000F0A10000}"/>
    <cellStyle name="Percent 7 2 2 3 4 4" xfId="41327" xr:uid="{00000000-0005-0000-0000-0000F1A10000}"/>
    <cellStyle name="Percent 7 2 2 3 4 4 2" xfId="41328" xr:uid="{00000000-0005-0000-0000-0000F2A10000}"/>
    <cellStyle name="Percent 7 2 2 3 4 4 2 2" xfId="41329" xr:uid="{00000000-0005-0000-0000-0000F3A10000}"/>
    <cellStyle name="Percent 7 2 2 3 4 4 2 3" xfId="41330" xr:uid="{00000000-0005-0000-0000-0000F4A10000}"/>
    <cellStyle name="Percent 7 2 2 3 4 4 3" xfId="41331" xr:uid="{00000000-0005-0000-0000-0000F5A10000}"/>
    <cellStyle name="Percent 7 2 2 3 4 4 4" xfId="41332" xr:uid="{00000000-0005-0000-0000-0000F6A10000}"/>
    <cellStyle name="Percent 7 2 2 3 4 5" xfId="41333" xr:uid="{00000000-0005-0000-0000-0000F7A10000}"/>
    <cellStyle name="Percent 7 2 2 3 4 5 2" xfId="41334" xr:uid="{00000000-0005-0000-0000-0000F8A10000}"/>
    <cellStyle name="Percent 7 2 2 3 4 5 3" xfId="41335" xr:uid="{00000000-0005-0000-0000-0000F9A10000}"/>
    <cellStyle name="Percent 7 2 2 3 4 6" xfId="41336" xr:uid="{00000000-0005-0000-0000-0000FAA10000}"/>
    <cellStyle name="Percent 7 2 2 3 4 6 2" xfId="41337" xr:uid="{00000000-0005-0000-0000-0000FBA10000}"/>
    <cellStyle name="Percent 7 2 2 3 4 6 3" xfId="41338" xr:uid="{00000000-0005-0000-0000-0000FCA10000}"/>
    <cellStyle name="Percent 7 2 2 3 4 7" xfId="41339" xr:uid="{00000000-0005-0000-0000-0000FDA10000}"/>
    <cellStyle name="Percent 7 2 2 3 4 7 2" xfId="41340" xr:uid="{00000000-0005-0000-0000-0000FEA10000}"/>
    <cellStyle name="Percent 7 2 2 3 4 8" xfId="41341" xr:uid="{00000000-0005-0000-0000-0000FFA10000}"/>
    <cellStyle name="Percent 7 2 2 3 5" xfId="41342" xr:uid="{00000000-0005-0000-0000-000000A20000}"/>
    <cellStyle name="Percent 7 2 2 3 5 2" xfId="41343" xr:uid="{00000000-0005-0000-0000-000001A20000}"/>
    <cellStyle name="Percent 7 2 2 3 5 2 2" xfId="41344" xr:uid="{00000000-0005-0000-0000-000002A20000}"/>
    <cellStyle name="Percent 7 2 2 3 5 2 2 2" xfId="41345" xr:uid="{00000000-0005-0000-0000-000003A20000}"/>
    <cellStyle name="Percent 7 2 2 3 5 2 2 2 2" xfId="41346" xr:uid="{00000000-0005-0000-0000-000004A20000}"/>
    <cellStyle name="Percent 7 2 2 3 5 2 2 2 3" xfId="41347" xr:uid="{00000000-0005-0000-0000-000005A20000}"/>
    <cellStyle name="Percent 7 2 2 3 5 2 2 3" xfId="41348" xr:uid="{00000000-0005-0000-0000-000006A20000}"/>
    <cellStyle name="Percent 7 2 2 3 5 2 2 4" xfId="41349" xr:uid="{00000000-0005-0000-0000-000007A20000}"/>
    <cellStyle name="Percent 7 2 2 3 5 2 3" xfId="41350" xr:uid="{00000000-0005-0000-0000-000008A20000}"/>
    <cellStyle name="Percent 7 2 2 3 5 2 3 2" xfId="41351" xr:uid="{00000000-0005-0000-0000-000009A20000}"/>
    <cellStyle name="Percent 7 2 2 3 5 2 3 3" xfId="41352" xr:uid="{00000000-0005-0000-0000-00000AA20000}"/>
    <cellStyle name="Percent 7 2 2 3 5 2 4" xfId="41353" xr:uid="{00000000-0005-0000-0000-00000BA20000}"/>
    <cellStyle name="Percent 7 2 2 3 5 2 4 2" xfId="41354" xr:uid="{00000000-0005-0000-0000-00000CA20000}"/>
    <cellStyle name="Percent 7 2 2 3 5 2 4 3" xfId="41355" xr:uid="{00000000-0005-0000-0000-00000DA20000}"/>
    <cellStyle name="Percent 7 2 2 3 5 2 5" xfId="41356" xr:uid="{00000000-0005-0000-0000-00000EA20000}"/>
    <cellStyle name="Percent 7 2 2 3 5 2 6" xfId="41357" xr:uid="{00000000-0005-0000-0000-00000FA20000}"/>
    <cellStyle name="Percent 7 2 2 3 5 3" xfId="41358" xr:uid="{00000000-0005-0000-0000-000010A20000}"/>
    <cellStyle name="Percent 7 2 2 3 5 3 2" xfId="41359" xr:uid="{00000000-0005-0000-0000-000011A20000}"/>
    <cellStyle name="Percent 7 2 2 3 5 3 2 2" xfId="41360" xr:uid="{00000000-0005-0000-0000-000012A20000}"/>
    <cellStyle name="Percent 7 2 2 3 5 3 2 3" xfId="41361" xr:uid="{00000000-0005-0000-0000-000013A20000}"/>
    <cellStyle name="Percent 7 2 2 3 5 3 3" xfId="41362" xr:uid="{00000000-0005-0000-0000-000014A20000}"/>
    <cellStyle name="Percent 7 2 2 3 5 3 4" xfId="41363" xr:uid="{00000000-0005-0000-0000-000015A20000}"/>
    <cellStyle name="Percent 7 2 2 3 5 4" xfId="41364" xr:uid="{00000000-0005-0000-0000-000016A20000}"/>
    <cellStyle name="Percent 7 2 2 3 5 4 2" xfId="41365" xr:uid="{00000000-0005-0000-0000-000017A20000}"/>
    <cellStyle name="Percent 7 2 2 3 5 4 3" xfId="41366" xr:uid="{00000000-0005-0000-0000-000018A20000}"/>
    <cellStyle name="Percent 7 2 2 3 5 5" xfId="41367" xr:uid="{00000000-0005-0000-0000-000019A20000}"/>
    <cellStyle name="Percent 7 2 2 3 5 5 2" xfId="41368" xr:uid="{00000000-0005-0000-0000-00001AA20000}"/>
    <cellStyle name="Percent 7 2 2 3 5 5 3" xfId="41369" xr:uid="{00000000-0005-0000-0000-00001BA20000}"/>
    <cellStyle name="Percent 7 2 2 3 5 6" xfId="41370" xr:uid="{00000000-0005-0000-0000-00001CA20000}"/>
    <cellStyle name="Percent 7 2 2 3 5 6 2" xfId="41371" xr:uid="{00000000-0005-0000-0000-00001DA20000}"/>
    <cellStyle name="Percent 7 2 2 3 5 7" xfId="41372" xr:uid="{00000000-0005-0000-0000-00001EA20000}"/>
    <cellStyle name="Percent 7 2 2 3 6" xfId="41373" xr:uid="{00000000-0005-0000-0000-00001FA20000}"/>
    <cellStyle name="Percent 7 2 2 3 6 2" xfId="41374" xr:uid="{00000000-0005-0000-0000-000020A20000}"/>
    <cellStyle name="Percent 7 2 2 3 6 2 2" xfId="41375" xr:uid="{00000000-0005-0000-0000-000021A20000}"/>
    <cellStyle name="Percent 7 2 2 3 6 2 2 2" xfId="41376" xr:uid="{00000000-0005-0000-0000-000022A20000}"/>
    <cellStyle name="Percent 7 2 2 3 6 2 2 3" xfId="41377" xr:uid="{00000000-0005-0000-0000-000023A20000}"/>
    <cellStyle name="Percent 7 2 2 3 6 2 3" xfId="41378" xr:uid="{00000000-0005-0000-0000-000024A20000}"/>
    <cellStyle name="Percent 7 2 2 3 6 2 4" xfId="41379" xr:uid="{00000000-0005-0000-0000-000025A20000}"/>
    <cellStyle name="Percent 7 2 2 3 6 3" xfId="41380" xr:uid="{00000000-0005-0000-0000-000026A20000}"/>
    <cellStyle name="Percent 7 2 2 3 6 3 2" xfId="41381" xr:uid="{00000000-0005-0000-0000-000027A20000}"/>
    <cellStyle name="Percent 7 2 2 3 6 3 3" xfId="41382" xr:uid="{00000000-0005-0000-0000-000028A20000}"/>
    <cellStyle name="Percent 7 2 2 3 6 4" xfId="41383" xr:uid="{00000000-0005-0000-0000-000029A20000}"/>
    <cellStyle name="Percent 7 2 2 3 6 4 2" xfId="41384" xr:uid="{00000000-0005-0000-0000-00002AA20000}"/>
    <cellStyle name="Percent 7 2 2 3 6 4 3" xfId="41385" xr:uid="{00000000-0005-0000-0000-00002BA20000}"/>
    <cellStyle name="Percent 7 2 2 3 6 5" xfId="41386" xr:uid="{00000000-0005-0000-0000-00002CA20000}"/>
    <cellStyle name="Percent 7 2 2 3 6 5 2" xfId="41387" xr:uid="{00000000-0005-0000-0000-00002DA20000}"/>
    <cellStyle name="Percent 7 2 2 3 6 6" xfId="41388" xr:uid="{00000000-0005-0000-0000-00002EA20000}"/>
    <cellStyle name="Percent 7 2 2 3 7" xfId="41389" xr:uid="{00000000-0005-0000-0000-00002FA20000}"/>
    <cellStyle name="Percent 7 2 2 3 7 2" xfId="41390" xr:uid="{00000000-0005-0000-0000-000030A20000}"/>
    <cellStyle name="Percent 7 2 2 3 7 2 2" xfId="41391" xr:uid="{00000000-0005-0000-0000-000031A20000}"/>
    <cellStyle name="Percent 7 2 2 3 7 2 3" xfId="41392" xr:uid="{00000000-0005-0000-0000-000032A20000}"/>
    <cellStyle name="Percent 7 2 2 3 7 3" xfId="41393" xr:uid="{00000000-0005-0000-0000-000033A20000}"/>
    <cellStyle name="Percent 7 2 2 3 7 4" xfId="41394" xr:uid="{00000000-0005-0000-0000-000034A20000}"/>
    <cellStyle name="Percent 7 2 2 3 8" xfId="41395" xr:uid="{00000000-0005-0000-0000-000035A20000}"/>
    <cellStyle name="Percent 7 2 2 3 8 2" xfId="41396" xr:uid="{00000000-0005-0000-0000-000036A20000}"/>
    <cellStyle name="Percent 7 2 2 3 8 3" xfId="41397" xr:uid="{00000000-0005-0000-0000-000037A20000}"/>
    <cellStyle name="Percent 7 2 2 3 9" xfId="41398" xr:uid="{00000000-0005-0000-0000-000038A20000}"/>
    <cellStyle name="Percent 7 2 2 3 9 2" xfId="41399" xr:uid="{00000000-0005-0000-0000-000039A20000}"/>
    <cellStyle name="Percent 7 2 2 3 9 3" xfId="41400" xr:uid="{00000000-0005-0000-0000-00003AA20000}"/>
    <cellStyle name="Percent 7 2 2 4" xfId="41401" xr:uid="{00000000-0005-0000-0000-00003BA20000}"/>
    <cellStyle name="Percent 7 2 2 4 2" xfId="41402" xr:uid="{00000000-0005-0000-0000-00003CA20000}"/>
    <cellStyle name="Percent 7 2 2 4 2 2" xfId="41403" xr:uid="{00000000-0005-0000-0000-00003DA20000}"/>
    <cellStyle name="Percent 7 2 2 4 2 2 2" xfId="41404" xr:uid="{00000000-0005-0000-0000-00003EA20000}"/>
    <cellStyle name="Percent 7 2 2 4 2 2 2 2" xfId="41405" xr:uid="{00000000-0005-0000-0000-00003FA20000}"/>
    <cellStyle name="Percent 7 2 2 4 2 2 2 2 2" xfId="41406" xr:uid="{00000000-0005-0000-0000-000040A20000}"/>
    <cellStyle name="Percent 7 2 2 4 2 2 2 2 3" xfId="41407" xr:uid="{00000000-0005-0000-0000-000041A20000}"/>
    <cellStyle name="Percent 7 2 2 4 2 2 2 3" xfId="41408" xr:uid="{00000000-0005-0000-0000-000042A20000}"/>
    <cellStyle name="Percent 7 2 2 4 2 2 2 4" xfId="41409" xr:uid="{00000000-0005-0000-0000-000043A20000}"/>
    <cellStyle name="Percent 7 2 2 4 2 2 3" xfId="41410" xr:uid="{00000000-0005-0000-0000-000044A20000}"/>
    <cellStyle name="Percent 7 2 2 4 2 2 3 2" xfId="41411" xr:uid="{00000000-0005-0000-0000-000045A20000}"/>
    <cellStyle name="Percent 7 2 2 4 2 2 3 3" xfId="41412" xr:uid="{00000000-0005-0000-0000-000046A20000}"/>
    <cellStyle name="Percent 7 2 2 4 2 2 4" xfId="41413" xr:uid="{00000000-0005-0000-0000-000047A20000}"/>
    <cellStyle name="Percent 7 2 2 4 2 2 4 2" xfId="41414" xr:uid="{00000000-0005-0000-0000-000048A20000}"/>
    <cellStyle name="Percent 7 2 2 4 2 2 4 3" xfId="41415" xr:uid="{00000000-0005-0000-0000-000049A20000}"/>
    <cellStyle name="Percent 7 2 2 4 2 2 5" xfId="41416" xr:uid="{00000000-0005-0000-0000-00004AA20000}"/>
    <cellStyle name="Percent 7 2 2 4 2 2 5 2" xfId="41417" xr:uid="{00000000-0005-0000-0000-00004BA20000}"/>
    <cellStyle name="Percent 7 2 2 4 2 2 6" xfId="41418" xr:uid="{00000000-0005-0000-0000-00004CA20000}"/>
    <cellStyle name="Percent 7 2 2 4 2 3" xfId="41419" xr:uid="{00000000-0005-0000-0000-00004DA20000}"/>
    <cellStyle name="Percent 7 2 2 4 2 3 2" xfId="41420" xr:uid="{00000000-0005-0000-0000-00004EA20000}"/>
    <cellStyle name="Percent 7 2 2 4 2 3 2 2" xfId="41421" xr:uid="{00000000-0005-0000-0000-00004FA20000}"/>
    <cellStyle name="Percent 7 2 2 4 2 3 2 3" xfId="41422" xr:uid="{00000000-0005-0000-0000-000050A20000}"/>
    <cellStyle name="Percent 7 2 2 4 2 3 3" xfId="41423" xr:uid="{00000000-0005-0000-0000-000051A20000}"/>
    <cellStyle name="Percent 7 2 2 4 2 3 4" xfId="41424" xr:uid="{00000000-0005-0000-0000-000052A20000}"/>
    <cellStyle name="Percent 7 2 2 4 2 4" xfId="41425" xr:uid="{00000000-0005-0000-0000-000053A20000}"/>
    <cellStyle name="Percent 7 2 2 4 2 4 2" xfId="41426" xr:uid="{00000000-0005-0000-0000-000054A20000}"/>
    <cellStyle name="Percent 7 2 2 4 2 4 3" xfId="41427" xr:uid="{00000000-0005-0000-0000-000055A20000}"/>
    <cellStyle name="Percent 7 2 2 4 2 5" xfId="41428" xr:uid="{00000000-0005-0000-0000-000056A20000}"/>
    <cellStyle name="Percent 7 2 2 4 2 5 2" xfId="41429" xr:uid="{00000000-0005-0000-0000-000057A20000}"/>
    <cellStyle name="Percent 7 2 2 4 2 5 3" xfId="41430" xr:uid="{00000000-0005-0000-0000-000058A20000}"/>
    <cellStyle name="Percent 7 2 2 4 2 6" xfId="41431" xr:uid="{00000000-0005-0000-0000-000059A20000}"/>
    <cellStyle name="Percent 7 2 2 4 2 6 2" xfId="41432" xr:uid="{00000000-0005-0000-0000-00005AA20000}"/>
    <cellStyle name="Percent 7 2 2 4 2 7" xfId="41433" xr:uid="{00000000-0005-0000-0000-00005BA20000}"/>
    <cellStyle name="Percent 7 2 2 4 3" xfId="41434" xr:uid="{00000000-0005-0000-0000-00005CA20000}"/>
    <cellStyle name="Percent 7 2 2 4 3 2" xfId="41435" xr:uid="{00000000-0005-0000-0000-00005DA20000}"/>
    <cellStyle name="Percent 7 2 2 4 3 2 2" xfId="41436" xr:uid="{00000000-0005-0000-0000-00005EA20000}"/>
    <cellStyle name="Percent 7 2 2 4 3 2 2 2" xfId="41437" xr:uid="{00000000-0005-0000-0000-00005FA20000}"/>
    <cellStyle name="Percent 7 2 2 4 3 2 2 3" xfId="41438" xr:uid="{00000000-0005-0000-0000-000060A20000}"/>
    <cellStyle name="Percent 7 2 2 4 3 2 3" xfId="41439" xr:uid="{00000000-0005-0000-0000-000061A20000}"/>
    <cellStyle name="Percent 7 2 2 4 3 2 3 2" xfId="41440" xr:uid="{00000000-0005-0000-0000-000062A20000}"/>
    <cellStyle name="Percent 7 2 2 4 3 2 4" xfId="41441" xr:uid="{00000000-0005-0000-0000-000063A20000}"/>
    <cellStyle name="Percent 7 2 2 4 3 3" xfId="41442" xr:uid="{00000000-0005-0000-0000-000064A20000}"/>
    <cellStyle name="Percent 7 2 2 4 3 3 2" xfId="41443" xr:uid="{00000000-0005-0000-0000-000065A20000}"/>
    <cellStyle name="Percent 7 2 2 4 3 3 3" xfId="41444" xr:uid="{00000000-0005-0000-0000-000066A20000}"/>
    <cellStyle name="Percent 7 2 2 4 3 4" xfId="41445" xr:uid="{00000000-0005-0000-0000-000067A20000}"/>
    <cellStyle name="Percent 7 2 2 4 3 4 2" xfId="41446" xr:uid="{00000000-0005-0000-0000-000068A20000}"/>
    <cellStyle name="Percent 7 2 2 4 3 4 3" xfId="41447" xr:uid="{00000000-0005-0000-0000-000069A20000}"/>
    <cellStyle name="Percent 7 2 2 4 3 5" xfId="41448" xr:uid="{00000000-0005-0000-0000-00006AA20000}"/>
    <cellStyle name="Percent 7 2 2 4 3 5 2" xfId="41449" xr:uid="{00000000-0005-0000-0000-00006BA20000}"/>
    <cellStyle name="Percent 7 2 2 4 3 6" xfId="41450" xr:uid="{00000000-0005-0000-0000-00006CA20000}"/>
    <cellStyle name="Percent 7 2 2 4 4" xfId="41451" xr:uid="{00000000-0005-0000-0000-00006DA20000}"/>
    <cellStyle name="Percent 7 2 2 4 4 2" xfId="41452" xr:uid="{00000000-0005-0000-0000-00006EA20000}"/>
    <cellStyle name="Percent 7 2 2 4 4 2 2" xfId="41453" xr:uid="{00000000-0005-0000-0000-00006FA20000}"/>
    <cellStyle name="Percent 7 2 2 4 4 2 2 2" xfId="41454" xr:uid="{00000000-0005-0000-0000-000070A20000}"/>
    <cellStyle name="Percent 7 2 2 4 4 2 3" xfId="41455" xr:uid="{00000000-0005-0000-0000-000071A20000}"/>
    <cellStyle name="Percent 7 2 2 4 4 3" xfId="41456" xr:uid="{00000000-0005-0000-0000-000072A20000}"/>
    <cellStyle name="Percent 7 2 2 4 4 3 2" xfId="41457" xr:uid="{00000000-0005-0000-0000-000073A20000}"/>
    <cellStyle name="Percent 7 2 2 4 4 4" xfId="41458" xr:uid="{00000000-0005-0000-0000-000074A20000}"/>
    <cellStyle name="Percent 7 2 2 4 5" xfId="41459" xr:uid="{00000000-0005-0000-0000-000075A20000}"/>
    <cellStyle name="Percent 7 2 2 4 5 2" xfId="41460" xr:uid="{00000000-0005-0000-0000-000076A20000}"/>
    <cellStyle name="Percent 7 2 2 4 5 2 2" xfId="41461" xr:uid="{00000000-0005-0000-0000-000077A20000}"/>
    <cellStyle name="Percent 7 2 2 4 5 3" xfId="41462" xr:uid="{00000000-0005-0000-0000-000078A20000}"/>
    <cellStyle name="Percent 7 2 2 4 6" xfId="41463" xr:uid="{00000000-0005-0000-0000-000079A20000}"/>
    <cellStyle name="Percent 7 2 2 4 6 2" xfId="41464" xr:uid="{00000000-0005-0000-0000-00007AA20000}"/>
    <cellStyle name="Percent 7 2 2 4 6 2 2" xfId="41465" xr:uid="{00000000-0005-0000-0000-00007BA20000}"/>
    <cellStyle name="Percent 7 2 2 4 6 3" xfId="41466" xr:uid="{00000000-0005-0000-0000-00007CA20000}"/>
    <cellStyle name="Percent 7 2 2 4 7" xfId="41467" xr:uid="{00000000-0005-0000-0000-00007DA20000}"/>
    <cellStyle name="Percent 7 2 2 4 7 2" xfId="41468" xr:uid="{00000000-0005-0000-0000-00007EA20000}"/>
    <cellStyle name="Percent 7 2 2 4 8" xfId="41469" xr:uid="{00000000-0005-0000-0000-00007FA20000}"/>
    <cellStyle name="Percent 7 2 2 5" xfId="41470" xr:uid="{00000000-0005-0000-0000-000080A20000}"/>
    <cellStyle name="Percent 7 2 2 5 2" xfId="41471" xr:uid="{00000000-0005-0000-0000-000081A20000}"/>
    <cellStyle name="Percent 7 2 2 5 2 2" xfId="41472" xr:uid="{00000000-0005-0000-0000-000082A20000}"/>
    <cellStyle name="Percent 7 2 2 5 2 2 2" xfId="41473" xr:uid="{00000000-0005-0000-0000-000083A20000}"/>
    <cellStyle name="Percent 7 2 2 5 2 2 2 2" xfId="41474" xr:uid="{00000000-0005-0000-0000-000084A20000}"/>
    <cellStyle name="Percent 7 2 2 5 2 2 2 2 2" xfId="41475" xr:uid="{00000000-0005-0000-0000-000085A20000}"/>
    <cellStyle name="Percent 7 2 2 5 2 2 2 2 3" xfId="41476" xr:uid="{00000000-0005-0000-0000-000086A20000}"/>
    <cellStyle name="Percent 7 2 2 5 2 2 2 3" xfId="41477" xr:uid="{00000000-0005-0000-0000-000087A20000}"/>
    <cellStyle name="Percent 7 2 2 5 2 2 2 4" xfId="41478" xr:uid="{00000000-0005-0000-0000-000088A20000}"/>
    <cellStyle name="Percent 7 2 2 5 2 2 3" xfId="41479" xr:uid="{00000000-0005-0000-0000-000089A20000}"/>
    <cellStyle name="Percent 7 2 2 5 2 2 3 2" xfId="41480" xr:uid="{00000000-0005-0000-0000-00008AA20000}"/>
    <cellStyle name="Percent 7 2 2 5 2 2 3 3" xfId="41481" xr:uid="{00000000-0005-0000-0000-00008BA20000}"/>
    <cellStyle name="Percent 7 2 2 5 2 2 4" xfId="41482" xr:uid="{00000000-0005-0000-0000-00008CA20000}"/>
    <cellStyle name="Percent 7 2 2 5 2 2 4 2" xfId="41483" xr:uid="{00000000-0005-0000-0000-00008DA20000}"/>
    <cellStyle name="Percent 7 2 2 5 2 2 4 3" xfId="41484" xr:uid="{00000000-0005-0000-0000-00008EA20000}"/>
    <cellStyle name="Percent 7 2 2 5 2 2 5" xfId="41485" xr:uid="{00000000-0005-0000-0000-00008FA20000}"/>
    <cellStyle name="Percent 7 2 2 5 2 2 5 2" xfId="41486" xr:uid="{00000000-0005-0000-0000-000090A20000}"/>
    <cellStyle name="Percent 7 2 2 5 2 2 6" xfId="41487" xr:uid="{00000000-0005-0000-0000-000091A20000}"/>
    <cellStyle name="Percent 7 2 2 5 2 3" xfId="41488" xr:uid="{00000000-0005-0000-0000-000092A20000}"/>
    <cellStyle name="Percent 7 2 2 5 2 3 2" xfId="41489" xr:uid="{00000000-0005-0000-0000-000093A20000}"/>
    <cellStyle name="Percent 7 2 2 5 2 3 2 2" xfId="41490" xr:uid="{00000000-0005-0000-0000-000094A20000}"/>
    <cellStyle name="Percent 7 2 2 5 2 3 2 3" xfId="41491" xr:uid="{00000000-0005-0000-0000-000095A20000}"/>
    <cellStyle name="Percent 7 2 2 5 2 3 3" xfId="41492" xr:uid="{00000000-0005-0000-0000-000096A20000}"/>
    <cellStyle name="Percent 7 2 2 5 2 3 4" xfId="41493" xr:uid="{00000000-0005-0000-0000-000097A20000}"/>
    <cellStyle name="Percent 7 2 2 5 2 4" xfId="41494" xr:uid="{00000000-0005-0000-0000-000098A20000}"/>
    <cellStyle name="Percent 7 2 2 5 2 4 2" xfId="41495" xr:uid="{00000000-0005-0000-0000-000099A20000}"/>
    <cellStyle name="Percent 7 2 2 5 2 4 3" xfId="41496" xr:uid="{00000000-0005-0000-0000-00009AA20000}"/>
    <cellStyle name="Percent 7 2 2 5 2 5" xfId="41497" xr:uid="{00000000-0005-0000-0000-00009BA20000}"/>
    <cellStyle name="Percent 7 2 2 5 2 5 2" xfId="41498" xr:uid="{00000000-0005-0000-0000-00009CA20000}"/>
    <cellStyle name="Percent 7 2 2 5 2 5 3" xfId="41499" xr:uid="{00000000-0005-0000-0000-00009DA20000}"/>
    <cellStyle name="Percent 7 2 2 5 2 6" xfId="41500" xr:uid="{00000000-0005-0000-0000-00009EA20000}"/>
    <cellStyle name="Percent 7 2 2 5 2 6 2" xfId="41501" xr:uid="{00000000-0005-0000-0000-00009FA20000}"/>
    <cellStyle name="Percent 7 2 2 5 2 7" xfId="41502" xr:uid="{00000000-0005-0000-0000-0000A0A20000}"/>
    <cellStyle name="Percent 7 2 2 5 3" xfId="41503" xr:uid="{00000000-0005-0000-0000-0000A1A20000}"/>
    <cellStyle name="Percent 7 2 2 5 3 2" xfId="41504" xr:uid="{00000000-0005-0000-0000-0000A2A20000}"/>
    <cellStyle name="Percent 7 2 2 5 3 2 2" xfId="41505" xr:uid="{00000000-0005-0000-0000-0000A3A20000}"/>
    <cellStyle name="Percent 7 2 2 5 3 2 2 2" xfId="41506" xr:uid="{00000000-0005-0000-0000-0000A4A20000}"/>
    <cellStyle name="Percent 7 2 2 5 3 2 2 3" xfId="41507" xr:uid="{00000000-0005-0000-0000-0000A5A20000}"/>
    <cellStyle name="Percent 7 2 2 5 3 2 3" xfId="41508" xr:uid="{00000000-0005-0000-0000-0000A6A20000}"/>
    <cellStyle name="Percent 7 2 2 5 3 2 3 2" xfId="41509" xr:uid="{00000000-0005-0000-0000-0000A7A20000}"/>
    <cellStyle name="Percent 7 2 2 5 3 2 4" xfId="41510" xr:uid="{00000000-0005-0000-0000-0000A8A20000}"/>
    <cellStyle name="Percent 7 2 2 5 3 3" xfId="41511" xr:uid="{00000000-0005-0000-0000-0000A9A20000}"/>
    <cellStyle name="Percent 7 2 2 5 3 3 2" xfId="41512" xr:uid="{00000000-0005-0000-0000-0000AAA20000}"/>
    <cellStyle name="Percent 7 2 2 5 3 3 3" xfId="41513" xr:uid="{00000000-0005-0000-0000-0000ABA20000}"/>
    <cellStyle name="Percent 7 2 2 5 3 4" xfId="41514" xr:uid="{00000000-0005-0000-0000-0000ACA20000}"/>
    <cellStyle name="Percent 7 2 2 5 3 4 2" xfId="41515" xr:uid="{00000000-0005-0000-0000-0000ADA20000}"/>
    <cellStyle name="Percent 7 2 2 5 3 4 3" xfId="41516" xr:uid="{00000000-0005-0000-0000-0000AEA20000}"/>
    <cellStyle name="Percent 7 2 2 5 3 5" xfId="41517" xr:uid="{00000000-0005-0000-0000-0000AFA20000}"/>
    <cellStyle name="Percent 7 2 2 5 3 5 2" xfId="41518" xr:uid="{00000000-0005-0000-0000-0000B0A20000}"/>
    <cellStyle name="Percent 7 2 2 5 3 6" xfId="41519" xr:uid="{00000000-0005-0000-0000-0000B1A20000}"/>
    <cellStyle name="Percent 7 2 2 5 4" xfId="41520" xr:uid="{00000000-0005-0000-0000-0000B2A20000}"/>
    <cellStyle name="Percent 7 2 2 5 4 2" xfId="41521" xr:uid="{00000000-0005-0000-0000-0000B3A20000}"/>
    <cellStyle name="Percent 7 2 2 5 4 2 2" xfId="41522" xr:uid="{00000000-0005-0000-0000-0000B4A20000}"/>
    <cellStyle name="Percent 7 2 2 5 4 2 2 2" xfId="41523" xr:uid="{00000000-0005-0000-0000-0000B5A20000}"/>
    <cellStyle name="Percent 7 2 2 5 4 2 3" xfId="41524" xr:uid="{00000000-0005-0000-0000-0000B6A20000}"/>
    <cellStyle name="Percent 7 2 2 5 4 3" xfId="41525" xr:uid="{00000000-0005-0000-0000-0000B7A20000}"/>
    <cellStyle name="Percent 7 2 2 5 4 3 2" xfId="41526" xr:uid="{00000000-0005-0000-0000-0000B8A20000}"/>
    <cellStyle name="Percent 7 2 2 5 4 4" xfId="41527" xr:uid="{00000000-0005-0000-0000-0000B9A20000}"/>
    <cellStyle name="Percent 7 2 2 5 5" xfId="41528" xr:uid="{00000000-0005-0000-0000-0000BAA20000}"/>
    <cellStyle name="Percent 7 2 2 5 5 2" xfId="41529" xr:uid="{00000000-0005-0000-0000-0000BBA20000}"/>
    <cellStyle name="Percent 7 2 2 5 5 2 2" xfId="41530" xr:uid="{00000000-0005-0000-0000-0000BCA20000}"/>
    <cellStyle name="Percent 7 2 2 5 5 3" xfId="41531" xr:uid="{00000000-0005-0000-0000-0000BDA20000}"/>
    <cellStyle name="Percent 7 2 2 5 6" xfId="41532" xr:uid="{00000000-0005-0000-0000-0000BEA20000}"/>
    <cellStyle name="Percent 7 2 2 5 6 2" xfId="41533" xr:uid="{00000000-0005-0000-0000-0000BFA20000}"/>
    <cellStyle name="Percent 7 2 2 5 6 2 2" xfId="41534" xr:uid="{00000000-0005-0000-0000-0000C0A20000}"/>
    <cellStyle name="Percent 7 2 2 5 6 3" xfId="41535" xr:uid="{00000000-0005-0000-0000-0000C1A20000}"/>
    <cellStyle name="Percent 7 2 2 5 7" xfId="41536" xr:uid="{00000000-0005-0000-0000-0000C2A20000}"/>
    <cellStyle name="Percent 7 2 2 5 7 2" xfId="41537" xr:uid="{00000000-0005-0000-0000-0000C3A20000}"/>
    <cellStyle name="Percent 7 2 2 5 8" xfId="41538" xr:uid="{00000000-0005-0000-0000-0000C4A20000}"/>
    <cellStyle name="Percent 7 2 2 6" xfId="41539" xr:uid="{00000000-0005-0000-0000-0000C5A20000}"/>
    <cellStyle name="Percent 7 2 2 6 2" xfId="41540" xr:uid="{00000000-0005-0000-0000-0000C6A20000}"/>
    <cellStyle name="Percent 7 2 2 6 2 2" xfId="41541" xr:uid="{00000000-0005-0000-0000-0000C7A20000}"/>
    <cellStyle name="Percent 7 2 2 6 2 2 2" xfId="41542" xr:uid="{00000000-0005-0000-0000-0000C8A20000}"/>
    <cellStyle name="Percent 7 2 2 6 2 2 2 2" xfId="41543" xr:uid="{00000000-0005-0000-0000-0000C9A20000}"/>
    <cellStyle name="Percent 7 2 2 6 2 2 2 2 2" xfId="41544" xr:uid="{00000000-0005-0000-0000-0000CAA20000}"/>
    <cellStyle name="Percent 7 2 2 6 2 2 2 2 3" xfId="41545" xr:uid="{00000000-0005-0000-0000-0000CBA20000}"/>
    <cellStyle name="Percent 7 2 2 6 2 2 2 3" xfId="41546" xr:uid="{00000000-0005-0000-0000-0000CCA20000}"/>
    <cellStyle name="Percent 7 2 2 6 2 2 2 4" xfId="41547" xr:uid="{00000000-0005-0000-0000-0000CDA20000}"/>
    <cellStyle name="Percent 7 2 2 6 2 2 3" xfId="41548" xr:uid="{00000000-0005-0000-0000-0000CEA20000}"/>
    <cellStyle name="Percent 7 2 2 6 2 2 3 2" xfId="41549" xr:uid="{00000000-0005-0000-0000-0000CFA20000}"/>
    <cellStyle name="Percent 7 2 2 6 2 2 3 3" xfId="41550" xr:uid="{00000000-0005-0000-0000-0000D0A20000}"/>
    <cellStyle name="Percent 7 2 2 6 2 2 4" xfId="41551" xr:uid="{00000000-0005-0000-0000-0000D1A20000}"/>
    <cellStyle name="Percent 7 2 2 6 2 2 4 2" xfId="41552" xr:uid="{00000000-0005-0000-0000-0000D2A20000}"/>
    <cellStyle name="Percent 7 2 2 6 2 2 4 3" xfId="41553" xr:uid="{00000000-0005-0000-0000-0000D3A20000}"/>
    <cellStyle name="Percent 7 2 2 6 2 2 5" xfId="41554" xr:uid="{00000000-0005-0000-0000-0000D4A20000}"/>
    <cellStyle name="Percent 7 2 2 6 2 2 5 2" xfId="41555" xr:uid="{00000000-0005-0000-0000-0000D5A20000}"/>
    <cellStyle name="Percent 7 2 2 6 2 2 6" xfId="41556" xr:uid="{00000000-0005-0000-0000-0000D6A20000}"/>
    <cellStyle name="Percent 7 2 2 6 2 3" xfId="41557" xr:uid="{00000000-0005-0000-0000-0000D7A20000}"/>
    <cellStyle name="Percent 7 2 2 6 2 3 2" xfId="41558" xr:uid="{00000000-0005-0000-0000-0000D8A20000}"/>
    <cellStyle name="Percent 7 2 2 6 2 3 2 2" xfId="41559" xr:uid="{00000000-0005-0000-0000-0000D9A20000}"/>
    <cellStyle name="Percent 7 2 2 6 2 3 2 3" xfId="41560" xr:uid="{00000000-0005-0000-0000-0000DAA20000}"/>
    <cellStyle name="Percent 7 2 2 6 2 3 3" xfId="41561" xr:uid="{00000000-0005-0000-0000-0000DBA20000}"/>
    <cellStyle name="Percent 7 2 2 6 2 3 4" xfId="41562" xr:uid="{00000000-0005-0000-0000-0000DCA20000}"/>
    <cellStyle name="Percent 7 2 2 6 2 4" xfId="41563" xr:uid="{00000000-0005-0000-0000-0000DDA20000}"/>
    <cellStyle name="Percent 7 2 2 6 2 4 2" xfId="41564" xr:uid="{00000000-0005-0000-0000-0000DEA20000}"/>
    <cellStyle name="Percent 7 2 2 6 2 4 3" xfId="41565" xr:uid="{00000000-0005-0000-0000-0000DFA20000}"/>
    <cellStyle name="Percent 7 2 2 6 2 5" xfId="41566" xr:uid="{00000000-0005-0000-0000-0000E0A20000}"/>
    <cellStyle name="Percent 7 2 2 6 2 5 2" xfId="41567" xr:uid="{00000000-0005-0000-0000-0000E1A20000}"/>
    <cellStyle name="Percent 7 2 2 6 2 5 3" xfId="41568" xr:uid="{00000000-0005-0000-0000-0000E2A20000}"/>
    <cellStyle name="Percent 7 2 2 6 2 6" xfId="41569" xr:uid="{00000000-0005-0000-0000-0000E3A20000}"/>
    <cellStyle name="Percent 7 2 2 6 2 6 2" xfId="41570" xr:uid="{00000000-0005-0000-0000-0000E4A20000}"/>
    <cellStyle name="Percent 7 2 2 6 2 7" xfId="41571" xr:uid="{00000000-0005-0000-0000-0000E5A20000}"/>
    <cellStyle name="Percent 7 2 2 6 3" xfId="41572" xr:uid="{00000000-0005-0000-0000-0000E6A20000}"/>
    <cellStyle name="Percent 7 2 2 6 3 2" xfId="41573" xr:uid="{00000000-0005-0000-0000-0000E7A20000}"/>
    <cellStyle name="Percent 7 2 2 6 3 2 2" xfId="41574" xr:uid="{00000000-0005-0000-0000-0000E8A20000}"/>
    <cellStyle name="Percent 7 2 2 6 3 2 2 2" xfId="41575" xr:uid="{00000000-0005-0000-0000-0000E9A20000}"/>
    <cellStyle name="Percent 7 2 2 6 3 2 2 3" xfId="41576" xr:uid="{00000000-0005-0000-0000-0000EAA20000}"/>
    <cellStyle name="Percent 7 2 2 6 3 2 3" xfId="41577" xr:uid="{00000000-0005-0000-0000-0000EBA20000}"/>
    <cellStyle name="Percent 7 2 2 6 3 2 3 2" xfId="41578" xr:uid="{00000000-0005-0000-0000-0000ECA20000}"/>
    <cellStyle name="Percent 7 2 2 6 3 2 4" xfId="41579" xr:uid="{00000000-0005-0000-0000-0000EDA20000}"/>
    <cellStyle name="Percent 7 2 2 6 3 3" xfId="41580" xr:uid="{00000000-0005-0000-0000-0000EEA20000}"/>
    <cellStyle name="Percent 7 2 2 6 3 3 2" xfId="41581" xr:uid="{00000000-0005-0000-0000-0000EFA20000}"/>
    <cellStyle name="Percent 7 2 2 6 3 3 3" xfId="41582" xr:uid="{00000000-0005-0000-0000-0000F0A20000}"/>
    <cellStyle name="Percent 7 2 2 6 3 4" xfId="41583" xr:uid="{00000000-0005-0000-0000-0000F1A20000}"/>
    <cellStyle name="Percent 7 2 2 6 3 4 2" xfId="41584" xr:uid="{00000000-0005-0000-0000-0000F2A20000}"/>
    <cellStyle name="Percent 7 2 2 6 3 4 3" xfId="41585" xr:uid="{00000000-0005-0000-0000-0000F3A20000}"/>
    <cellStyle name="Percent 7 2 2 6 3 5" xfId="41586" xr:uid="{00000000-0005-0000-0000-0000F4A20000}"/>
    <cellStyle name="Percent 7 2 2 6 3 5 2" xfId="41587" xr:uid="{00000000-0005-0000-0000-0000F5A20000}"/>
    <cellStyle name="Percent 7 2 2 6 3 6" xfId="41588" xr:uid="{00000000-0005-0000-0000-0000F6A20000}"/>
    <cellStyle name="Percent 7 2 2 6 4" xfId="41589" xr:uid="{00000000-0005-0000-0000-0000F7A20000}"/>
    <cellStyle name="Percent 7 2 2 6 4 2" xfId="41590" xr:uid="{00000000-0005-0000-0000-0000F8A20000}"/>
    <cellStyle name="Percent 7 2 2 6 4 2 2" xfId="41591" xr:uid="{00000000-0005-0000-0000-0000F9A20000}"/>
    <cellStyle name="Percent 7 2 2 6 4 2 3" xfId="41592" xr:uid="{00000000-0005-0000-0000-0000FAA20000}"/>
    <cellStyle name="Percent 7 2 2 6 4 3" xfId="41593" xr:uid="{00000000-0005-0000-0000-0000FBA20000}"/>
    <cellStyle name="Percent 7 2 2 6 4 3 2" xfId="41594" xr:uid="{00000000-0005-0000-0000-0000FCA20000}"/>
    <cellStyle name="Percent 7 2 2 6 4 4" xfId="41595" xr:uid="{00000000-0005-0000-0000-0000FDA20000}"/>
    <cellStyle name="Percent 7 2 2 6 5" xfId="41596" xr:uid="{00000000-0005-0000-0000-0000FEA20000}"/>
    <cellStyle name="Percent 7 2 2 6 5 2" xfId="41597" xr:uid="{00000000-0005-0000-0000-0000FFA20000}"/>
    <cellStyle name="Percent 7 2 2 6 5 2 2" xfId="41598" xr:uid="{00000000-0005-0000-0000-000000A30000}"/>
    <cellStyle name="Percent 7 2 2 6 5 3" xfId="41599" xr:uid="{00000000-0005-0000-0000-000001A30000}"/>
    <cellStyle name="Percent 7 2 2 6 6" xfId="41600" xr:uid="{00000000-0005-0000-0000-000002A30000}"/>
    <cellStyle name="Percent 7 2 2 6 6 2" xfId="41601" xr:uid="{00000000-0005-0000-0000-000003A30000}"/>
    <cellStyle name="Percent 7 2 2 6 6 3" xfId="41602" xr:uid="{00000000-0005-0000-0000-000004A30000}"/>
    <cellStyle name="Percent 7 2 2 6 7" xfId="41603" xr:uid="{00000000-0005-0000-0000-000005A30000}"/>
    <cellStyle name="Percent 7 2 2 6 7 2" xfId="41604" xr:uid="{00000000-0005-0000-0000-000006A30000}"/>
    <cellStyle name="Percent 7 2 2 6 8" xfId="41605" xr:uid="{00000000-0005-0000-0000-000007A30000}"/>
    <cellStyle name="Percent 7 2 2 7" xfId="41606" xr:uid="{00000000-0005-0000-0000-000008A30000}"/>
    <cellStyle name="Percent 7 2 2 7 2" xfId="41607" xr:uid="{00000000-0005-0000-0000-000009A30000}"/>
    <cellStyle name="Percent 7 2 2 7 2 2" xfId="41608" xr:uid="{00000000-0005-0000-0000-00000AA30000}"/>
    <cellStyle name="Percent 7 2 2 7 2 2 2" xfId="41609" xr:uid="{00000000-0005-0000-0000-00000BA30000}"/>
    <cellStyle name="Percent 7 2 2 7 2 2 2 2" xfId="41610" xr:uid="{00000000-0005-0000-0000-00000CA30000}"/>
    <cellStyle name="Percent 7 2 2 7 2 2 2 3" xfId="41611" xr:uid="{00000000-0005-0000-0000-00000DA30000}"/>
    <cellStyle name="Percent 7 2 2 7 2 2 3" xfId="41612" xr:uid="{00000000-0005-0000-0000-00000EA30000}"/>
    <cellStyle name="Percent 7 2 2 7 2 2 4" xfId="41613" xr:uid="{00000000-0005-0000-0000-00000FA30000}"/>
    <cellStyle name="Percent 7 2 2 7 2 3" xfId="41614" xr:uid="{00000000-0005-0000-0000-000010A30000}"/>
    <cellStyle name="Percent 7 2 2 7 2 3 2" xfId="41615" xr:uid="{00000000-0005-0000-0000-000011A30000}"/>
    <cellStyle name="Percent 7 2 2 7 2 3 3" xfId="41616" xr:uid="{00000000-0005-0000-0000-000012A30000}"/>
    <cellStyle name="Percent 7 2 2 7 2 4" xfId="41617" xr:uid="{00000000-0005-0000-0000-000013A30000}"/>
    <cellStyle name="Percent 7 2 2 7 2 4 2" xfId="41618" xr:uid="{00000000-0005-0000-0000-000014A30000}"/>
    <cellStyle name="Percent 7 2 2 7 2 4 3" xfId="41619" xr:uid="{00000000-0005-0000-0000-000015A30000}"/>
    <cellStyle name="Percent 7 2 2 7 2 5" xfId="41620" xr:uid="{00000000-0005-0000-0000-000016A30000}"/>
    <cellStyle name="Percent 7 2 2 7 2 5 2" xfId="41621" xr:uid="{00000000-0005-0000-0000-000017A30000}"/>
    <cellStyle name="Percent 7 2 2 7 2 6" xfId="41622" xr:uid="{00000000-0005-0000-0000-000018A30000}"/>
    <cellStyle name="Percent 7 2 2 7 3" xfId="41623" xr:uid="{00000000-0005-0000-0000-000019A30000}"/>
    <cellStyle name="Percent 7 2 2 7 3 2" xfId="41624" xr:uid="{00000000-0005-0000-0000-00001AA30000}"/>
    <cellStyle name="Percent 7 2 2 7 3 2 2" xfId="41625" xr:uid="{00000000-0005-0000-0000-00001BA30000}"/>
    <cellStyle name="Percent 7 2 2 7 3 2 3" xfId="41626" xr:uid="{00000000-0005-0000-0000-00001CA30000}"/>
    <cellStyle name="Percent 7 2 2 7 3 3" xfId="41627" xr:uid="{00000000-0005-0000-0000-00001DA30000}"/>
    <cellStyle name="Percent 7 2 2 7 3 4" xfId="41628" xr:uid="{00000000-0005-0000-0000-00001EA30000}"/>
    <cellStyle name="Percent 7 2 2 7 4" xfId="41629" xr:uid="{00000000-0005-0000-0000-00001FA30000}"/>
    <cellStyle name="Percent 7 2 2 7 4 2" xfId="41630" xr:uid="{00000000-0005-0000-0000-000020A30000}"/>
    <cellStyle name="Percent 7 2 2 7 4 3" xfId="41631" xr:uid="{00000000-0005-0000-0000-000021A30000}"/>
    <cellStyle name="Percent 7 2 2 7 5" xfId="41632" xr:uid="{00000000-0005-0000-0000-000022A30000}"/>
    <cellStyle name="Percent 7 2 2 7 5 2" xfId="41633" xr:uid="{00000000-0005-0000-0000-000023A30000}"/>
    <cellStyle name="Percent 7 2 2 7 5 3" xfId="41634" xr:uid="{00000000-0005-0000-0000-000024A30000}"/>
    <cellStyle name="Percent 7 2 2 7 6" xfId="41635" xr:uid="{00000000-0005-0000-0000-000025A30000}"/>
    <cellStyle name="Percent 7 2 2 7 6 2" xfId="41636" xr:uid="{00000000-0005-0000-0000-000026A30000}"/>
    <cellStyle name="Percent 7 2 2 7 7" xfId="41637" xr:uid="{00000000-0005-0000-0000-000027A30000}"/>
    <cellStyle name="Percent 7 2 2 8" xfId="41638" xr:uid="{00000000-0005-0000-0000-000028A30000}"/>
    <cellStyle name="Percent 7 2 2 8 2" xfId="41639" xr:uid="{00000000-0005-0000-0000-000029A30000}"/>
    <cellStyle name="Percent 7 2 2 8 2 2" xfId="41640" xr:uid="{00000000-0005-0000-0000-00002AA30000}"/>
    <cellStyle name="Percent 7 2 2 8 2 2 2" xfId="41641" xr:uid="{00000000-0005-0000-0000-00002BA30000}"/>
    <cellStyle name="Percent 7 2 2 8 2 2 3" xfId="41642" xr:uid="{00000000-0005-0000-0000-00002CA30000}"/>
    <cellStyle name="Percent 7 2 2 8 2 3" xfId="41643" xr:uid="{00000000-0005-0000-0000-00002DA30000}"/>
    <cellStyle name="Percent 7 2 2 8 2 3 2" xfId="41644" xr:uid="{00000000-0005-0000-0000-00002EA30000}"/>
    <cellStyle name="Percent 7 2 2 8 2 4" xfId="41645" xr:uid="{00000000-0005-0000-0000-00002FA30000}"/>
    <cellStyle name="Percent 7 2 2 8 3" xfId="41646" xr:uid="{00000000-0005-0000-0000-000030A30000}"/>
    <cellStyle name="Percent 7 2 2 8 3 2" xfId="41647" xr:uid="{00000000-0005-0000-0000-000031A30000}"/>
    <cellStyle name="Percent 7 2 2 8 3 3" xfId="41648" xr:uid="{00000000-0005-0000-0000-000032A30000}"/>
    <cellStyle name="Percent 7 2 2 8 4" xfId="41649" xr:uid="{00000000-0005-0000-0000-000033A30000}"/>
    <cellStyle name="Percent 7 2 2 8 4 2" xfId="41650" xr:uid="{00000000-0005-0000-0000-000034A30000}"/>
    <cellStyle name="Percent 7 2 2 8 4 3" xfId="41651" xr:uid="{00000000-0005-0000-0000-000035A30000}"/>
    <cellStyle name="Percent 7 2 2 8 5" xfId="41652" xr:uid="{00000000-0005-0000-0000-000036A30000}"/>
    <cellStyle name="Percent 7 2 2 8 5 2" xfId="41653" xr:uid="{00000000-0005-0000-0000-000037A30000}"/>
    <cellStyle name="Percent 7 2 2 8 6" xfId="41654" xr:uid="{00000000-0005-0000-0000-000038A30000}"/>
    <cellStyle name="Percent 7 2 2 9" xfId="41655" xr:uid="{00000000-0005-0000-0000-000039A30000}"/>
    <cellStyle name="Percent 7 2 2 9 2" xfId="41656" xr:uid="{00000000-0005-0000-0000-00003AA30000}"/>
    <cellStyle name="Percent 7 2 2 9 2 2" xfId="41657" xr:uid="{00000000-0005-0000-0000-00003BA30000}"/>
    <cellStyle name="Percent 7 2 2 9 2 2 2" xfId="41658" xr:uid="{00000000-0005-0000-0000-00003CA30000}"/>
    <cellStyle name="Percent 7 2 2 9 2 3" xfId="41659" xr:uid="{00000000-0005-0000-0000-00003DA30000}"/>
    <cellStyle name="Percent 7 2 2 9 3" xfId="41660" xr:uid="{00000000-0005-0000-0000-00003EA30000}"/>
    <cellStyle name="Percent 7 2 2 9 3 2" xfId="41661" xr:uid="{00000000-0005-0000-0000-00003FA30000}"/>
    <cellStyle name="Percent 7 2 2 9 4" xfId="41662" xr:uid="{00000000-0005-0000-0000-000040A30000}"/>
    <cellStyle name="Percent 7 2 3" xfId="41663" xr:uid="{00000000-0005-0000-0000-000041A30000}"/>
    <cellStyle name="Percent 7 2 3 10" xfId="41664" xr:uid="{00000000-0005-0000-0000-000042A30000}"/>
    <cellStyle name="Percent 7 2 3 10 2" xfId="41665" xr:uid="{00000000-0005-0000-0000-000043A30000}"/>
    <cellStyle name="Percent 7 2 3 10 2 2" xfId="41666" xr:uid="{00000000-0005-0000-0000-000044A30000}"/>
    <cellStyle name="Percent 7 2 3 10 3" xfId="41667" xr:uid="{00000000-0005-0000-0000-000045A30000}"/>
    <cellStyle name="Percent 7 2 3 11" xfId="41668" xr:uid="{00000000-0005-0000-0000-000046A30000}"/>
    <cellStyle name="Percent 7 2 3 11 2" xfId="41669" xr:uid="{00000000-0005-0000-0000-000047A30000}"/>
    <cellStyle name="Percent 7 2 3 12" xfId="41670" xr:uid="{00000000-0005-0000-0000-000048A30000}"/>
    <cellStyle name="Percent 7 2 3 2" xfId="41671" xr:uid="{00000000-0005-0000-0000-000049A30000}"/>
    <cellStyle name="Percent 7 2 3 2 10" xfId="41672" xr:uid="{00000000-0005-0000-0000-00004AA30000}"/>
    <cellStyle name="Percent 7 2 3 2 10 2" xfId="41673" xr:uid="{00000000-0005-0000-0000-00004BA30000}"/>
    <cellStyle name="Percent 7 2 3 2 11" xfId="41674" xr:uid="{00000000-0005-0000-0000-00004CA30000}"/>
    <cellStyle name="Percent 7 2 3 2 2" xfId="41675" xr:uid="{00000000-0005-0000-0000-00004DA30000}"/>
    <cellStyle name="Percent 7 2 3 2 2 2" xfId="41676" xr:uid="{00000000-0005-0000-0000-00004EA30000}"/>
    <cellStyle name="Percent 7 2 3 2 2 2 2" xfId="41677" xr:uid="{00000000-0005-0000-0000-00004FA30000}"/>
    <cellStyle name="Percent 7 2 3 2 2 2 2 2" xfId="41678" xr:uid="{00000000-0005-0000-0000-000050A30000}"/>
    <cellStyle name="Percent 7 2 3 2 2 2 2 2 2" xfId="41679" xr:uid="{00000000-0005-0000-0000-000051A30000}"/>
    <cellStyle name="Percent 7 2 3 2 2 2 2 2 2 2" xfId="41680" xr:uid="{00000000-0005-0000-0000-000052A30000}"/>
    <cellStyle name="Percent 7 2 3 2 2 2 2 2 2 3" xfId="41681" xr:uid="{00000000-0005-0000-0000-000053A30000}"/>
    <cellStyle name="Percent 7 2 3 2 2 2 2 2 3" xfId="41682" xr:uid="{00000000-0005-0000-0000-000054A30000}"/>
    <cellStyle name="Percent 7 2 3 2 2 2 2 2 4" xfId="41683" xr:uid="{00000000-0005-0000-0000-000055A30000}"/>
    <cellStyle name="Percent 7 2 3 2 2 2 2 3" xfId="41684" xr:uid="{00000000-0005-0000-0000-000056A30000}"/>
    <cellStyle name="Percent 7 2 3 2 2 2 2 3 2" xfId="41685" xr:uid="{00000000-0005-0000-0000-000057A30000}"/>
    <cellStyle name="Percent 7 2 3 2 2 2 2 3 3" xfId="41686" xr:uid="{00000000-0005-0000-0000-000058A30000}"/>
    <cellStyle name="Percent 7 2 3 2 2 2 2 4" xfId="41687" xr:uid="{00000000-0005-0000-0000-000059A30000}"/>
    <cellStyle name="Percent 7 2 3 2 2 2 2 4 2" xfId="41688" xr:uid="{00000000-0005-0000-0000-00005AA30000}"/>
    <cellStyle name="Percent 7 2 3 2 2 2 2 4 3" xfId="41689" xr:uid="{00000000-0005-0000-0000-00005BA30000}"/>
    <cellStyle name="Percent 7 2 3 2 2 2 2 5" xfId="41690" xr:uid="{00000000-0005-0000-0000-00005CA30000}"/>
    <cellStyle name="Percent 7 2 3 2 2 2 2 6" xfId="41691" xr:uid="{00000000-0005-0000-0000-00005DA30000}"/>
    <cellStyle name="Percent 7 2 3 2 2 2 3" xfId="41692" xr:uid="{00000000-0005-0000-0000-00005EA30000}"/>
    <cellStyle name="Percent 7 2 3 2 2 2 3 2" xfId="41693" xr:uid="{00000000-0005-0000-0000-00005FA30000}"/>
    <cellStyle name="Percent 7 2 3 2 2 2 3 2 2" xfId="41694" xr:uid="{00000000-0005-0000-0000-000060A30000}"/>
    <cellStyle name="Percent 7 2 3 2 2 2 3 2 3" xfId="41695" xr:uid="{00000000-0005-0000-0000-000061A30000}"/>
    <cellStyle name="Percent 7 2 3 2 2 2 3 3" xfId="41696" xr:uid="{00000000-0005-0000-0000-000062A30000}"/>
    <cellStyle name="Percent 7 2 3 2 2 2 3 4" xfId="41697" xr:uid="{00000000-0005-0000-0000-000063A30000}"/>
    <cellStyle name="Percent 7 2 3 2 2 2 4" xfId="41698" xr:uid="{00000000-0005-0000-0000-000064A30000}"/>
    <cellStyle name="Percent 7 2 3 2 2 2 4 2" xfId="41699" xr:uid="{00000000-0005-0000-0000-000065A30000}"/>
    <cellStyle name="Percent 7 2 3 2 2 2 4 3" xfId="41700" xr:uid="{00000000-0005-0000-0000-000066A30000}"/>
    <cellStyle name="Percent 7 2 3 2 2 2 5" xfId="41701" xr:uid="{00000000-0005-0000-0000-000067A30000}"/>
    <cellStyle name="Percent 7 2 3 2 2 2 5 2" xfId="41702" xr:uid="{00000000-0005-0000-0000-000068A30000}"/>
    <cellStyle name="Percent 7 2 3 2 2 2 5 3" xfId="41703" xr:uid="{00000000-0005-0000-0000-000069A30000}"/>
    <cellStyle name="Percent 7 2 3 2 2 2 6" xfId="41704" xr:uid="{00000000-0005-0000-0000-00006AA30000}"/>
    <cellStyle name="Percent 7 2 3 2 2 2 6 2" xfId="41705" xr:uid="{00000000-0005-0000-0000-00006BA30000}"/>
    <cellStyle name="Percent 7 2 3 2 2 2 7" xfId="41706" xr:uid="{00000000-0005-0000-0000-00006CA30000}"/>
    <cellStyle name="Percent 7 2 3 2 2 3" xfId="41707" xr:uid="{00000000-0005-0000-0000-00006DA30000}"/>
    <cellStyle name="Percent 7 2 3 2 2 3 2" xfId="41708" xr:uid="{00000000-0005-0000-0000-00006EA30000}"/>
    <cellStyle name="Percent 7 2 3 2 2 3 2 2" xfId="41709" xr:uid="{00000000-0005-0000-0000-00006FA30000}"/>
    <cellStyle name="Percent 7 2 3 2 2 3 2 2 2" xfId="41710" xr:uid="{00000000-0005-0000-0000-000070A30000}"/>
    <cellStyle name="Percent 7 2 3 2 2 3 2 2 3" xfId="41711" xr:uid="{00000000-0005-0000-0000-000071A30000}"/>
    <cellStyle name="Percent 7 2 3 2 2 3 2 3" xfId="41712" xr:uid="{00000000-0005-0000-0000-000072A30000}"/>
    <cellStyle name="Percent 7 2 3 2 2 3 2 4" xfId="41713" xr:uid="{00000000-0005-0000-0000-000073A30000}"/>
    <cellStyle name="Percent 7 2 3 2 2 3 3" xfId="41714" xr:uid="{00000000-0005-0000-0000-000074A30000}"/>
    <cellStyle name="Percent 7 2 3 2 2 3 3 2" xfId="41715" xr:uid="{00000000-0005-0000-0000-000075A30000}"/>
    <cellStyle name="Percent 7 2 3 2 2 3 3 3" xfId="41716" xr:uid="{00000000-0005-0000-0000-000076A30000}"/>
    <cellStyle name="Percent 7 2 3 2 2 3 4" xfId="41717" xr:uid="{00000000-0005-0000-0000-000077A30000}"/>
    <cellStyle name="Percent 7 2 3 2 2 3 4 2" xfId="41718" xr:uid="{00000000-0005-0000-0000-000078A30000}"/>
    <cellStyle name="Percent 7 2 3 2 2 3 4 3" xfId="41719" xr:uid="{00000000-0005-0000-0000-000079A30000}"/>
    <cellStyle name="Percent 7 2 3 2 2 3 5" xfId="41720" xr:uid="{00000000-0005-0000-0000-00007AA30000}"/>
    <cellStyle name="Percent 7 2 3 2 2 3 6" xfId="41721" xr:uid="{00000000-0005-0000-0000-00007BA30000}"/>
    <cellStyle name="Percent 7 2 3 2 2 4" xfId="41722" xr:uid="{00000000-0005-0000-0000-00007CA30000}"/>
    <cellStyle name="Percent 7 2 3 2 2 4 2" xfId="41723" xr:uid="{00000000-0005-0000-0000-00007DA30000}"/>
    <cellStyle name="Percent 7 2 3 2 2 4 2 2" xfId="41724" xr:uid="{00000000-0005-0000-0000-00007EA30000}"/>
    <cellStyle name="Percent 7 2 3 2 2 4 2 3" xfId="41725" xr:uid="{00000000-0005-0000-0000-00007FA30000}"/>
    <cellStyle name="Percent 7 2 3 2 2 4 3" xfId="41726" xr:uid="{00000000-0005-0000-0000-000080A30000}"/>
    <cellStyle name="Percent 7 2 3 2 2 4 4" xfId="41727" xr:uid="{00000000-0005-0000-0000-000081A30000}"/>
    <cellStyle name="Percent 7 2 3 2 2 5" xfId="41728" xr:uid="{00000000-0005-0000-0000-000082A30000}"/>
    <cellStyle name="Percent 7 2 3 2 2 5 2" xfId="41729" xr:uid="{00000000-0005-0000-0000-000083A30000}"/>
    <cellStyle name="Percent 7 2 3 2 2 5 3" xfId="41730" xr:uid="{00000000-0005-0000-0000-000084A30000}"/>
    <cellStyle name="Percent 7 2 3 2 2 6" xfId="41731" xr:uid="{00000000-0005-0000-0000-000085A30000}"/>
    <cellStyle name="Percent 7 2 3 2 2 6 2" xfId="41732" xr:uid="{00000000-0005-0000-0000-000086A30000}"/>
    <cellStyle name="Percent 7 2 3 2 2 6 3" xfId="41733" xr:uid="{00000000-0005-0000-0000-000087A30000}"/>
    <cellStyle name="Percent 7 2 3 2 2 7" xfId="41734" xr:uid="{00000000-0005-0000-0000-000088A30000}"/>
    <cellStyle name="Percent 7 2 3 2 2 7 2" xfId="41735" xr:uid="{00000000-0005-0000-0000-000089A30000}"/>
    <cellStyle name="Percent 7 2 3 2 2 8" xfId="41736" xr:uid="{00000000-0005-0000-0000-00008AA30000}"/>
    <cellStyle name="Percent 7 2 3 2 3" xfId="41737" xr:uid="{00000000-0005-0000-0000-00008BA30000}"/>
    <cellStyle name="Percent 7 2 3 2 3 2" xfId="41738" xr:uid="{00000000-0005-0000-0000-00008CA30000}"/>
    <cellStyle name="Percent 7 2 3 2 3 2 2" xfId="41739" xr:uid="{00000000-0005-0000-0000-00008DA30000}"/>
    <cellStyle name="Percent 7 2 3 2 3 2 2 2" xfId="41740" xr:uid="{00000000-0005-0000-0000-00008EA30000}"/>
    <cellStyle name="Percent 7 2 3 2 3 2 2 2 2" xfId="41741" xr:uid="{00000000-0005-0000-0000-00008FA30000}"/>
    <cellStyle name="Percent 7 2 3 2 3 2 2 2 2 2" xfId="41742" xr:uid="{00000000-0005-0000-0000-000090A30000}"/>
    <cellStyle name="Percent 7 2 3 2 3 2 2 2 2 3" xfId="41743" xr:uid="{00000000-0005-0000-0000-000091A30000}"/>
    <cellStyle name="Percent 7 2 3 2 3 2 2 2 3" xfId="41744" xr:uid="{00000000-0005-0000-0000-000092A30000}"/>
    <cellStyle name="Percent 7 2 3 2 3 2 2 2 4" xfId="41745" xr:uid="{00000000-0005-0000-0000-000093A30000}"/>
    <cellStyle name="Percent 7 2 3 2 3 2 2 3" xfId="41746" xr:uid="{00000000-0005-0000-0000-000094A30000}"/>
    <cellStyle name="Percent 7 2 3 2 3 2 2 3 2" xfId="41747" xr:uid="{00000000-0005-0000-0000-000095A30000}"/>
    <cellStyle name="Percent 7 2 3 2 3 2 2 3 3" xfId="41748" xr:uid="{00000000-0005-0000-0000-000096A30000}"/>
    <cellStyle name="Percent 7 2 3 2 3 2 2 4" xfId="41749" xr:uid="{00000000-0005-0000-0000-000097A30000}"/>
    <cellStyle name="Percent 7 2 3 2 3 2 2 4 2" xfId="41750" xr:uid="{00000000-0005-0000-0000-000098A30000}"/>
    <cellStyle name="Percent 7 2 3 2 3 2 2 4 3" xfId="41751" xr:uid="{00000000-0005-0000-0000-000099A30000}"/>
    <cellStyle name="Percent 7 2 3 2 3 2 2 5" xfId="41752" xr:uid="{00000000-0005-0000-0000-00009AA30000}"/>
    <cellStyle name="Percent 7 2 3 2 3 2 2 6" xfId="41753" xr:uid="{00000000-0005-0000-0000-00009BA30000}"/>
    <cellStyle name="Percent 7 2 3 2 3 2 3" xfId="41754" xr:uid="{00000000-0005-0000-0000-00009CA30000}"/>
    <cellStyle name="Percent 7 2 3 2 3 2 3 2" xfId="41755" xr:uid="{00000000-0005-0000-0000-00009DA30000}"/>
    <cellStyle name="Percent 7 2 3 2 3 2 3 2 2" xfId="41756" xr:uid="{00000000-0005-0000-0000-00009EA30000}"/>
    <cellStyle name="Percent 7 2 3 2 3 2 3 2 3" xfId="41757" xr:uid="{00000000-0005-0000-0000-00009FA30000}"/>
    <cellStyle name="Percent 7 2 3 2 3 2 3 3" xfId="41758" xr:uid="{00000000-0005-0000-0000-0000A0A30000}"/>
    <cellStyle name="Percent 7 2 3 2 3 2 3 4" xfId="41759" xr:uid="{00000000-0005-0000-0000-0000A1A30000}"/>
    <cellStyle name="Percent 7 2 3 2 3 2 4" xfId="41760" xr:uid="{00000000-0005-0000-0000-0000A2A30000}"/>
    <cellStyle name="Percent 7 2 3 2 3 2 4 2" xfId="41761" xr:uid="{00000000-0005-0000-0000-0000A3A30000}"/>
    <cellStyle name="Percent 7 2 3 2 3 2 4 3" xfId="41762" xr:uid="{00000000-0005-0000-0000-0000A4A30000}"/>
    <cellStyle name="Percent 7 2 3 2 3 2 5" xfId="41763" xr:uid="{00000000-0005-0000-0000-0000A5A30000}"/>
    <cellStyle name="Percent 7 2 3 2 3 2 5 2" xfId="41764" xr:uid="{00000000-0005-0000-0000-0000A6A30000}"/>
    <cellStyle name="Percent 7 2 3 2 3 2 5 3" xfId="41765" xr:uid="{00000000-0005-0000-0000-0000A7A30000}"/>
    <cellStyle name="Percent 7 2 3 2 3 2 6" xfId="41766" xr:uid="{00000000-0005-0000-0000-0000A8A30000}"/>
    <cellStyle name="Percent 7 2 3 2 3 2 6 2" xfId="41767" xr:uid="{00000000-0005-0000-0000-0000A9A30000}"/>
    <cellStyle name="Percent 7 2 3 2 3 2 7" xfId="41768" xr:uid="{00000000-0005-0000-0000-0000AAA30000}"/>
    <cellStyle name="Percent 7 2 3 2 3 3" xfId="41769" xr:uid="{00000000-0005-0000-0000-0000ABA30000}"/>
    <cellStyle name="Percent 7 2 3 2 3 3 2" xfId="41770" xr:uid="{00000000-0005-0000-0000-0000ACA30000}"/>
    <cellStyle name="Percent 7 2 3 2 3 3 2 2" xfId="41771" xr:uid="{00000000-0005-0000-0000-0000ADA30000}"/>
    <cellStyle name="Percent 7 2 3 2 3 3 2 2 2" xfId="41772" xr:uid="{00000000-0005-0000-0000-0000AEA30000}"/>
    <cellStyle name="Percent 7 2 3 2 3 3 2 2 3" xfId="41773" xr:uid="{00000000-0005-0000-0000-0000AFA30000}"/>
    <cellStyle name="Percent 7 2 3 2 3 3 2 3" xfId="41774" xr:uid="{00000000-0005-0000-0000-0000B0A30000}"/>
    <cellStyle name="Percent 7 2 3 2 3 3 2 4" xfId="41775" xr:uid="{00000000-0005-0000-0000-0000B1A30000}"/>
    <cellStyle name="Percent 7 2 3 2 3 3 3" xfId="41776" xr:uid="{00000000-0005-0000-0000-0000B2A30000}"/>
    <cellStyle name="Percent 7 2 3 2 3 3 3 2" xfId="41777" xr:uid="{00000000-0005-0000-0000-0000B3A30000}"/>
    <cellStyle name="Percent 7 2 3 2 3 3 3 3" xfId="41778" xr:uid="{00000000-0005-0000-0000-0000B4A30000}"/>
    <cellStyle name="Percent 7 2 3 2 3 3 4" xfId="41779" xr:uid="{00000000-0005-0000-0000-0000B5A30000}"/>
    <cellStyle name="Percent 7 2 3 2 3 3 4 2" xfId="41780" xr:uid="{00000000-0005-0000-0000-0000B6A30000}"/>
    <cellStyle name="Percent 7 2 3 2 3 3 4 3" xfId="41781" xr:uid="{00000000-0005-0000-0000-0000B7A30000}"/>
    <cellStyle name="Percent 7 2 3 2 3 3 5" xfId="41782" xr:uid="{00000000-0005-0000-0000-0000B8A30000}"/>
    <cellStyle name="Percent 7 2 3 2 3 3 6" xfId="41783" xr:uid="{00000000-0005-0000-0000-0000B9A30000}"/>
    <cellStyle name="Percent 7 2 3 2 3 4" xfId="41784" xr:uid="{00000000-0005-0000-0000-0000BAA30000}"/>
    <cellStyle name="Percent 7 2 3 2 3 4 2" xfId="41785" xr:uid="{00000000-0005-0000-0000-0000BBA30000}"/>
    <cellStyle name="Percent 7 2 3 2 3 4 2 2" xfId="41786" xr:uid="{00000000-0005-0000-0000-0000BCA30000}"/>
    <cellStyle name="Percent 7 2 3 2 3 4 2 3" xfId="41787" xr:uid="{00000000-0005-0000-0000-0000BDA30000}"/>
    <cellStyle name="Percent 7 2 3 2 3 4 3" xfId="41788" xr:uid="{00000000-0005-0000-0000-0000BEA30000}"/>
    <cellStyle name="Percent 7 2 3 2 3 4 4" xfId="41789" xr:uid="{00000000-0005-0000-0000-0000BFA30000}"/>
    <cellStyle name="Percent 7 2 3 2 3 5" xfId="41790" xr:uid="{00000000-0005-0000-0000-0000C0A30000}"/>
    <cellStyle name="Percent 7 2 3 2 3 5 2" xfId="41791" xr:uid="{00000000-0005-0000-0000-0000C1A30000}"/>
    <cellStyle name="Percent 7 2 3 2 3 5 3" xfId="41792" xr:uid="{00000000-0005-0000-0000-0000C2A30000}"/>
    <cellStyle name="Percent 7 2 3 2 3 6" xfId="41793" xr:uid="{00000000-0005-0000-0000-0000C3A30000}"/>
    <cellStyle name="Percent 7 2 3 2 3 6 2" xfId="41794" xr:uid="{00000000-0005-0000-0000-0000C4A30000}"/>
    <cellStyle name="Percent 7 2 3 2 3 6 3" xfId="41795" xr:uid="{00000000-0005-0000-0000-0000C5A30000}"/>
    <cellStyle name="Percent 7 2 3 2 3 7" xfId="41796" xr:uid="{00000000-0005-0000-0000-0000C6A30000}"/>
    <cellStyle name="Percent 7 2 3 2 3 7 2" xfId="41797" xr:uid="{00000000-0005-0000-0000-0000C7A30000}"/>
    <cellStyle name="Percent 7 2 3 2 3 8" xfId="41798" xr:uid="{00000000-0005-0000-0000-0000C8A30000}"/>
    <cellStyle name="Percent 7 2 3 2 4" xfId="41799" xr:uid="{00000000-0005-0000-0000-0000C9A30000}"/>
    <cellStyle name="Percent 7 2 3 2 4 2" xfId="41800" xr:uid="{00000000-0005-0000-0000-0000CAA30000}"/>
    <cellStyle name="Percent 7 2 3 2 4 2 2" xfId="41801" xr:uid="{00000000-0005-0000-0000-0000CBA30000}"/>
    <cellStyle name="Percent 7 2 3 2 4 2 2 2" xfId="41802" xr:uid="{00000000-0005-0000-0000-0000CCA30000}"/>
    <cellStyle name="Percent 7 2 3 2 4 2 2 2 2" xfId="41803" xr:uid="{00000000-0005-0000-0000-0000CDA30000}"/>
    <cellStyle name="Percent 7 2 3 2 4 2 2 2 2 2" xfId="41804" xr:uid="{00000000-0005-0000-0000-0000CEA30000}"/>
    <cellStyle name="Percent 7 2 3 2 4 2 2 2 2 3" xfId="41805" xr:uid="{00000000-0005-0000-0000-0000CFA30000}"/>
    <cellStyle name="Percent 7 2 3 2 4 2 2 2 3" xfId="41806" xr:uid="{00000000-0005-0000-0000-0000D0A30000}"/>
    <cellStyle name="Percent 7 2 3 2 4 2 2 2 4" xfId="41807" xr:uid="{00000000-0005-0000-0000-0000D1A30000}"/>
    <cellStyle name="Percent 7 2 3 2 4 2 2 3" xfId="41808" xr:uid="{00000000-0005-0000-0000-0000D2A30000}"/>
    <cellStyle name="Percent 7 2 3 2 4 2 2 3 2" xfId="41809" xr:uid="{00000000-0005-0000-0000-0000D3A30000}"/>
    <cellStyle name="Percent 7 2 3 2 4 2 2 3 3" xfId="41810" xr:uid="{00000000-0005-0000-0000-0000D4A30000}"/>
    <cellStyle name="Percent 7 2 3 2 4 2 2 4" xfId="41811" xr:uid="{00000000-0005-0000-0000-0000D5A30000}"/>
    <cellStyle name="Percent 7 2 3 2 4 2 2 4 2" xfId="41812" xr:uid="{00000000-0005-0000-0000-0000D6A30000}"/>
    <cellStyle name="Percent 7 2 3 2 4 2 2 4 3" xfId="41813" xr:uid="{00000000-0005-0000-0000-0000D7A30000}"/>
    <cellStyle name="Percent 7 2 3 2 4 2 2 5" xfId="41814" xr:uid="{00000000-0005-0000-0000-0000D8A30000}"/>
    <cellStyle name="Percent 7 2 3 2 4 2 2 6" xfId="41815" xr:uid="{00000000-0005-0000-0000-0000D9A30000}"/>
    <cellStyle name="Percent 7 2 3 2 4 2 3" xfId="41816" xr:uid="{00000000-0005-0000-0000-0000DAA30000}"/>
    <cellStyle name="Percent 7 2 3 2 4 2 3 2" xfId="41817" xr:uid="{00000000-0005-0000-0000-0000DBA30000}"/>
    <cellStyle name="Percent 7 2 3 2 4 2 3 2 2" xfId="41818" xr:uid="{00000000-0005-0000-0000-0000DCA30000}"/>
    <cellStyle name="Percent 7 2 3 2 4 2 3 2 3" xfId="41819" xr:uid="{00000000-0005-0000-0000-0000DDA30000}"/>
    <cellStyle name="Percent 7 2 3 2 4 2 3 3" xfId="41820" xr:uid="{00000000-0005-0000-0000-0000DEA30000}"/>
    <cellStyle name="Percent 7 2 3 2 4 2 3 4" xfId="41821" xr:uid="{00000000-0005-0000-0000-0000DFA30000}"/>
    <cellStyle name="Percent 7 2 3 2 4 2 4" xfId="41822" xr:uid="{00000000-0005-0000-0000-0000E0A30000}"/>
    <cellStyle name="Percent 7 2 3 2 4 2 4 2" xfId="41823" xr:uid="{00000000-0005-0000-0000-0000E1A30000}"/>
    <cellStyle name="Percent 7 2 3 2 4 2 4 3" xfId="41824" xr:uid="{00000000-0005-0000-0000-0000E2A30000}"/>
    <cellStyle name="Percent 7 2 3 2 4 2 5" xfId="41825" xr:uid="{00000000-0005-0000-0000-0000E3A30000}"/>
    <cellStyle name="Percent 7 2 3 2 4 2 5 2" xfId="41826" xr:uid="{00000000-0005-0000-0000-0000E4A30000}"/>
    <cellStyle name="Percent 7 2 3 2 4 2 5 3" xfId="41827" xr:uid="{00000000-0005-0000-0000-0000E5A30000}"/>
    <cellStyle name="Percent 7 2 3 2 4 2 6" xfId="41828" xr:uid="{00000000-0005-0000-0000-0000E6A30000}"/>
    <cellStyle name="Percent 7 2 3 2 4 2 6 2" xfId="41829" xr:uid="{00000000-0005-0000-0000-0000E7A30000}"/>
    <cellStyle name="Percent 7 2 3 2 4 2 7" xfId="41830" xr:uid="{00000000-0005-0000-0000-0000E8A30000}"/>
    <cellStyle name="Percent 7 2 3 2 4 3" xfId="41831" xr:uid="{00000000-0005-0000-0000-0000E9A30000}"/>
    <cellStyle name="Percent 7 2 3 2 4 3 2" xfId="41832" xr:uid="{00000000-0005-0000-0000-0000EAA30000}"/>
    <cellStyle name="Percent 7 2 3 2 4 3 2 2" xfId="41833" xr:uid="{00000000-0005-0000-0000-0000EBA30000}"/>
    <cellStyle name="Percent 7 2 3 2 4 3 2 2 2" xfId="41834" xr:uid="{00000000-0005-0000-0000-0000ECA30000}"/>
    <cellStyle name="Percent 7 2 3 2 4 3 2 2 3" xfId="41835" xr:uid="{00000000-0005-0000-0000-0000EDA30000}"/>
    <cellStyle name="Percent 7 2 3 2 4 3 2 3" xfId="41836" xr:uid="{00000000-0005-0000-0000-0000EEA30000}"/>
    <cellStyle name="Percent 7 2 3 2 4 3 2 4" xfId="41837" xr:uid="{00000000-0005-0000-0000-0000EFA30000}"/>
    <cellStyle name="Percent 7 2 3 2 4 3 3" xfId="41838" xr:uid="{00000000-0005-0000-0000-0000F0A30000}"/>
    <cellStyle name="Percent 7 2 3 2 4 3 3 2" xfId="41839" xr:uid="{00000000-0005-0000-0000-0000F1A30000}"/>
    <cellStyle name="Percent 7 2 3 2 4 3 3 3" xfId="41840" xr:uid="{00000000-0005-0000-0000-0000F2A30000}"/>
    <cellStyle name="Percent 7 2 3 2 4 3 4" xfId="41841" xr:uid="{00000000-0005-0000-0000-0000F3A30000}"/>
    <cellStyle name="Percent 7 2 3 2 4 3 4 2" xfId="41842" xr:uid="{00000000-0005-0000-0000-0000F4A30000}"/>
    <cellStyle name="Percent 7 2 3 2 4 3 4 3" xfId="41843" xr:uid="{00000000-0005-0000-0000-0000F5A30000}"/>
    <cellStyle name="Percent 7 2 3 2 4 3 5" xfId="41844" xr:uid="{00000000-0005-0000-0000-0000F6A30000}"/>
    <cellStyle name="Percent 7 2 3 2 4 3 6" xfId="41845" xr:uid="{00000000-0005-0000-0000-0000F7A30000}"/>
    <cellStyle name="Percent 7 2 3 2 4 4" xfId="41846" xr:uid="{00000000-0005-0000-0000-0000F8A30000}"/>
    <cellStyle name="Percent 7 2 3 2 4 4 2" xfId="41847" xr:uid="{00000000-0005-0000-0000-0000F9A30000}"/>
    <cellStyle name="Percent 7 2 3 2 4 4 2 2" xfId="41848" xr:uid="{00000000-0005-0000-0000-0000FAA30000}"/>
    <cellStyle name="Percent 7 2 3 2 4 4 2 3" xfId="41849" xr:uid="{00000000-0005-0000-0000-0000FBA30000}"/>
    <cellStyle name="Percent 7 2 3 2 4 4 3" xfId="41850" xr:uid="{00000000-0005-0000-0000-0000FCA30000}"/>
    <cellStyle name="Percent 7 2 3 2 4 4 4" xfId="41851" xr:uid="{00000000-0005-0000-0000-0000FDA30000}"/>
    <cellStyle name="Percent 7 2 3 2 4 5" xfId="41852" xr:uid="{00000000-0005-0000-0000-0000FEA30000}"/>
    <cellStyle name="Percent 7 2 3 2 4 5 2" xfId="41853" xr:uid="{00000000-0005-0000-0000-0000FFA30000}"/>
    <cellStyle name="Percent 7 2 3 2 4 5 3" xfId="41854" xr:uid="{00000000-0005-0000-0000-000000A40000}"/>
    <cellStyle name="Percent 7 2 3 2 4 6" xfId="41855" xr:uid="{00000000-0005-0000-0000-000001A40000}"/>
    <cellStyle name="Percent 7 2 3 2 4 6 2" xfId="41856" xr:uid="{00000000-0005-0000-0000-000002A40000}"/>
    <cellStyle name="Percent 7 2 3 2 4 6 3" xfId="41857" xr:uid="{00000000-0005-0000-0000-000003A40000}"/>
    <cellStyle name="Percent 7 2 3 2 4 7" xfId="41858" xr:uid="{00000000-0005-0000-0000-000004A40000}"/>
    <cellStyle name="Percent 7 2 3 2 4 7 2" xfId="41859" xr:uid="{00000000-0005-0000-0000-000005A40000}"/>
    <cellStyle name="Percent 7 2 3 2 4 8" xfId="41860" xr:uid="{00000000-0005-0000-0000-000006A40000}"/>
    <cellStyle name="Percent 7 2 3 2 5" xfId="41861" xr:uid="{00000000-0005-0000-0000-000007A40000}"/>
    <cellStyle name="Percent 7 2 3 2 5 2" xfId="41862" xr:uid="{00000000-0005-0000-0000-000008A40000}"/>
    <cellStyle name="Percent 7 2 3 2 5 2 2" xfId="41863" xr:uid="{00000000-0005-0000-0000-000009A40000}"/>
    <cellStyle name="Percent 7 2 3 2 5 2 2 2" xfId="41864" xr:uid="{00000000-0005-0000-0000-00000AA40000}"/>
    <cellStyle name="Percent 7 2 3 2 5 2 2 2 2" xfId="41865" xr:uid="{00000000-0005-0000-0000-00000BA40000}"/>
    <cellStyle name="Percent 7 2 3 2 5 2 2 2 3" xfId="41866" xr:uid="{00000000-0005-0000-0000-00000CA40000}"/>
    <cellStyle name="Percent 7 2 3 2 5 2 2 3" xfId="41867" xr:uid="{00000000-0005-0000-0000-00000DA40000}"/>
    <cellStyle name="Percent 7 2 3 2 5 2 2 4" xfId="41868" xr:uid="{00000000-0005-0000-0000-00000EA40000}"/>
    <cellStyle name="Percent 7 2 3 2 5 2 3" xfId="41869" xr:uid="{00000000-0005-0000-0000-00000FA40000}"/>
    <cellStyle name="Percent 7 2 3 2 5 2 3 2" xfId="41870" xr:uid="{00000000-0005-0000-0000-000010A40000}"/>
    <cellStyle name="Percent 7 2 3 2 5 2 3 3" xfId="41871" xr:uid="{00000000-0005-0000-0000-000011A40000}"/>
    <cellStyle name="Percent 7 2 3 2 5 2 4" xfId="41872" xr:uid="{00000000-0005-0000-0000-000012A40000}"/>
    <cellStyle name="Percent 7 2 3 2 5 2 4 2" xfId="41873" xr:uid="{00000000-0005-0000-0000-000013A40000}"/>
    <cellStyle name="Percent 7 2 3 2 5 2 4 3" xfId="41874" xr:uid="{00000000-0005-0000-0000-000014A40000}"/>
    <cellStyle name="Percent 7 2 3 2 5 2 5" xfId="41875" xr:uid="{00000000-0005-0000-0000-000015A40000}"/>
    <cellStyle name="Percent 7 2 3 2 5 2 6" xfId="41876" xr:uid="{00000000-0005-0000-0000-000016A40000}"/>
    <cellStyle name="Percent 7 2 3 2 5 3" xfId="41877" xr:uid="{00000000-0005-0000-0000-000017A40000}"/>
    <cellStyle name="Percent 7 2 3 2 5 3 2" xfId="41878" xr:uid="{00000000-0005-0000-0000-000018A40000}"/>
    <cellStyle name="Percent 7 2 3 2 5 3 2 2" xfId="41879" xr:uid="{00000000-0005-0000-0000-000019A40000}"/>
    <cellStyle name="Percent 7 2 3 2 5 3 2 3" xfId="41880" xr:uid="{00000000-0005-0000-0000-00001AA40000}"/>
    <cellStyle name="Percent 7 2 3 2 5 3 3" xfId="41881" xr:uid="{00000000-0005-0000-0000-00001BA40000}"/>
    <cellStyle name="Percent 7 2 3 2 5 3 4" xfId="41882" xr:uid="{00000000-0005-0000-0000-00001CA40000}"/>
    <cellStyle name="Percent 7 2 3 2 5 4" xfId="41883" xr:uid="{00000000-0005-0000-0000-00001DA40000}"/>
    <cellStyle name="Percent 7 2 3 2 5 4 2" xfId="41884" xr:uid="{00000000-0005-0000-0000-00001EA40000}"/>
    <cellStyle name="Percent 7 2 3 2 5 4 3" xfId="41885" xr:uid="{00000000-0005-0000-0000-00001FA40000}"/>
    <cellStyle name="Percent 7 2 3 2 5 5" xfId="41886" xr:uid="{00000000-0005-0000-0000-000020A40000}"/>
    <cellStyle name="Percent 7 2 3 2 5 5 2" xfId="41887" xr:uid="{00000000-0005-0000-0000-000021A40000}"/>
    <cellStyle name="Percent 7 2 3 2 5 5 3" xfId="41888" xr:uid="{00000000-0005-0000-0000-000022A40000}"/>
    <cellStyle name="Percent 7 2 3 2 5 6" xfId="41889" xr:uid="{00000000-0005-0000-0000-000023A40000}"/>
    <cellStyle name="Percent 7 2 3 2 5 6 2" xfId="41890" xr:uid="{00000000-0005-0000-0000-000024A40000}"/>
    <cellStyle name="Percent 7 2 3 2 5 7" xfId="41891" xr:uid="{00000000-0005-0000-0000-000025A40000}"/>
    <cellStyle name="Percent 7 2 3 2 6" xfId="41892" xr:uid="{00000000-0005-0000-0000-000026A40000}"/>
    <cellStyle name="Percent 7 2 3 2 6 2" xfId="41893" xr:uid="{00000000-0005-0000-0000-000027A40000}"/>
    <cellStyle name="Percent 7 2 3 2 6 2 2" xfId="41894" xr:uid="{00000000-0005-0000-0000-000028A40000}"/>
    <cellStyle name="Percent 7 2 3 2 6 2 2 2" xfId="41895" xr:uid="{00000000-0005-0000-0000-000029A40000}"/>
    <cellStyle name="Percent 7 2 3 2 6 2 2 3" xfId="41896" xr:uid="{00000000-0005-0000-0000-00002AA40000}"/>
    <cellStyle name="Percent 7 2 3 2 6 2 3" xfId="41897" xr:uid="{00000000-0005-0000-0000-00002BA40000}"/>
    <cellStyle name="Percent 7 2 3 2 6 2 4" xfId="41898" xr:uid="{00000000-0005-0000-0000-00002CA40000}"/>
    <cellStyle name="Percent 7 2 3 2 6 3" xfId="41899" xr:uid="{00000000-0005-0000-0000-00002DA40000}"/>
    <cellStyle name="Percent 7 2 3 2 6 3 2" xfId="41900" xr:uid="{00000000-0005-0000-0000-00002EA40000}"/>
    <cellStyle name="Percent 7 2 3 2 6 3 3" xfId="41901" xr:uid="{00000000-0005-0000-0000-00002FA40000}"/>
    <cellStyle name="Percent 7 2 3 2 6 4" xfId="41902" xr:uid="{00000000-0005-0000-0000-000030A40000}"/>
    <cellStyle name="Percent 7 2 3 2 6 4 2" xfId="41903" xr:uid="{00000000-0005-0000-0000-000031A40000}"/>
    <cellStyle name="Percent 7 2 3 2 6 4 3" xfId="41904" xr:uid="{00000000-0005-0000-0000-000032A40000}"/>
    <cellStyle name="Percent 7 2 3 2 6 5" xfId="41905" xr:uid="{00000000-0005-0000-0000-000033A40000}"/>
    <cellStyle name="Percent 7 2 3 2 6 5 2" xfId="41906" xr:uid="{00000000-0005-0000-0000-000034A40000}"/>
    <cellStyle name="Percent 7 2 3 2 6 6" xfId="41907" xr:uid="{00000000-0005-0000-0000-000035A40000}"/>
    <cellStyle name="Percent 7 2 3 2 7" xfId="41908" xr:uid="{00000000-0005-0000-0000-000036A40000}"/>
    <cellStyle name="Percent 7 2 3 2 7 2" xfId="41909" xr:uid="{00000000-0005-0000-0000-000037A40000}"/>
    <cellStyle name="Percent 7 2 3 2 7 2 2" xfId="41910" xr:uid="{00000000-0005-0000-0000-000038A40000}"/>
    <cellStyle name="Percent 7 2 3 2 7 2 3" xfId="41911" xr:uid="{00000000-0005-0000-0000-000039A40000}"/>
    <cellStyle name="Percent 7 2 3 2 7 3" xfId="41912" xr:uid="{00000000-0005-0000-0000-00003AA40000}"/>
    <cellStyle name="Percent 7 2 3 2 7 4" xfId="41913" xr:uid="{00000000-0005-0000-0000-00003BA40000}"/>
    <cellStyle name="Percent 7 2 3 2 8" xfId="41914" xr:uid="{00000000-0005-0000-0000-00003CA40000}"/>
    <cellStyle name="Percent 7 2 3 2 8 2" xfId="41915" xr:uid="{00000000-0005-0000-0000-00003DA40000}"/>
    <cellStyle name="Percent 7 2 3 2 8 3" xfId="41916" xr:uid="{00000000-0005-0000-0000-00003EA40000}"/>
    <cellStyle name="Percent 7 2 3 2 9" xfId="41917" xr:uid="{00000000-0005-0000-0000-00003FA40000}"/>
    <cellStyle name="Percent 7 2 3 2 9 2" xfId="41918" xr:uid="{00000000-0005-0000-0000-000040A40000}"/>
    <cellStyle name="Percent 7 2 3 2 9 3" xfId="41919" xr:uid="{00000000-0005-0000-0000-000041A40000}"/>
    <cellStyle name="Percent 7 2 3 3" xfId="41920" xr:uid="{00000000-0005-0000-0000-000042A40000}"/>
    <cellStyle name="Percent 7 2 3 3 2" xfId="41921" xr:uid="{00000000-0005-0000-0000-000043A40000}"/>
    <cellStyle name="Percent 7 2 3 3 2 2" xfId="41922" xr:uid="{00000000-0005-0000-0000-000044A40000}"/>
    <cellStyle name="Percent 7 2 3 3 2 2 2" xfId="41923" xr:uid="{00000000-0005-0000-0000-000045A40000}"/>
    <cellStyle name="Percent 7 2 3 3 2 2 2 2" xfId="41924" xr:uid="{00000000-0005-0000-0000-000046A40000}"/>
    <cellStyle name="Percent 7 2 3 3 2 2 2 2 2" xfId="41925" xr:uid="{00000000-0005-0000-0000-000047A40000}"/>
    <cellStyle name="Percent 7 2 3 3 2 2 2 2 3" xfId="41926" xr:uid="{00000000-0005-0000-0000-000048A40000}"/>
    <cellStyle name="Percent 7 2 3 3 2 2 2 3" xfId="41927" xr:uid="{00000000-0005-0000-0000-000049A40000}"/>
    <cellStyle name="Percent 7 2 3 3 2 2 2 4" xfId="41928" xr:uid="{00000000-0005-0000-0000-00004AA40000}"/>
    <cellStyle name="Percent 7 2 3 3 2 2 3" xfId="41929" xr:uid="{00000000-0005-0000-0000-00004BA40000}"/>
    <cellStyle name="Percent 7 2 3 3 2 2 3 2" xfId="41930" xr:uid="{00000000-0005-0000-0000-00004CA40000}"/>
    <cellStyle name="Percent 7 2 3 3 2 2 3 3" xfId="41931" xr:uid="{00000000-0005-0000-0000-00004DA40000}"/>
    <cellStyle name="Percent 7 2 3 3 2 2 4" xfId="41932" xr:uid="{00000000-0005-0000-0000-00004EA40000}"/>
    <cellStyle name="Percent 7 2 3 3 2 2 4 2" xfId="41933" xr:uid="{00000000-0005-0000-0000-00004FA40000}"/>
    <cellStyle name="Percent 7 2 3 3 2 2 4 3" xfId="41934" xr:uid="{00000000-0005-0000-0000-000050A40000}"/>
    <cellStyle name="Percent 7 2 3 3 2 2 5" xfId="41935" xr:uid="{00000000-0005-0000-0000-000051A40000}"/>
    <cellStyle name="Percent 7 2 3 3 2 2 5 2" xfId="41936" xr:uid="{00000000-0005-0000-0000-000052A40000}"/>
    <cellStyle name="Percent 7 2 3 3 2 2 6" xfId="41937" xr:uid="{00000000-0005-0000-0000-000053A40000}"/>
    <cellStyle name="Percent 7 2 3 3 2 3" xfId="41938" xr:uid="{00000000-0005-0000-0000-000054A40000}"/>
    <cellStyle name="Percent 7 2 3 3 2 3 2" xfId="41939" xr:uid="{00000000-0005-0000-0000-000055A40000}"/>
    <cellStyle name="Percent 7 2 3 3 2 3 2 2" xfId="41940" xr:uid="{00000000-0005-0000-0000-000056A40000}"/>
    <cellStyle name="Percent 7 2 3 3 2 3 2 3" xfId="41941" xr:uid="{00000000-0005-0000-0000-000057A40000}"/>
    <cellStyle name="Percent 7 2 3 3 2 3 3" xfId="41942" xr:uid="{00000000-0005-0000-0000-000058A40000}"/>
    <cellStyle name="Percent 7 2 3 3 2 3 4" xfId="41943" xr:uid="{00000000-0005-0000-0000-000059A40000}"/>
    <cellStyle name="Percent 7 2 3 3 2 4" xfId="41944" xr:uid="{00000000-0005-0000-0000-00005AA40000}"/>
    <cellStyle name="Percent 7 2 3 3 2 4 2" xfId="41945" xr:uid="{00000000-0005-0000-0000-00005BA40000}"/>
    <cellStyle name="Percent 7 2 3 3 2 4 3" xfId="41946" xr:uid="{00000000-0005-0000-0000-00005CA40000}"/>
    <cellStyle name="Percent 7 2 3 3 2 5" xfId="41947" xr:uid="{00000000-0005-0000-0000-00005DA40000}"/>
    <cellStyle name="Percent 7 2 3 3 2 5 2" xfId="41948" xr:uid="{00000000-0005-0000-0000-00005EA40000}"/>
    <cellStyle name="Percent 7 2 3 3 2 5 3" xfId="41949" xr:uid="{00000000-0005-0000-0000-00005FA40000}"/>
    <cellStyle name="Percent 7 2 3 3 2 6" xfId="41950" xr:uid="{00000000-0005-0000-0000-000060A40000}"/>
    <cellStyle name="Percent 7 2 3 3 2 6 2" xfId="41951" xr:uid="{00000000-0005-0000-0000-000061A40000}"/>
    <cellStyle name="Percent 7 2 3 3 2 7" xfId="41952" xr:uid="{00000000-0005-0000-0000-000062A40000}"/>
    <cellStyle name="Percent 7 2 3 3 3" xfId="41953" xr:uid="{00000000-0005-0000-0000-000063A40000}"/>
    <cellStyle name="Percent 7 2 3 3 3 2" xfId="41954" xr:uid="{00000000-0005-0000-0000-000064A40000}"/>
    <cellStyle name="Percent 7 2 3 3 3 2 2" xfId="41955" xr:uid="{00000000-0005-0000-0000-000065A40000}"/>
    <cellStyle name="Percent 7 2 3 3 3 2 2 2" xfId="41956" xr:uid="{00000000-0005-0000-0000-000066A40000}"/>
    <cellStyle name="Percent 7 2 3 3 3 2 2 3" xfId="41957" xr:uid="{00000000-0005-0000-0000-000067A40000}"/>
    <cellStyle name="Percent 7 2 3 3 3 2 3" xfId="41958" xr:uid="{00000000-0005-0000-0000-000068A40000}"/>
    <cellStyle name="Percent 7 2 3 3 3 2 3 2" xfId="41959" xr:uid="{00000000-0005-0000-0000-000069A40000}"/>
    <cellStyle name="Percent 7 2 3 3 3 2 4" xfId="41960" xr:uid="{00000000-0005-0000-0000-00006AA40000}"/>
    <cellStyle name="Percent 7 2 3 3 3 3" xfId="41961" xr:uid="{00000000-0005-0000-0000-00006BA40000}"/>
    <cellStyle name="Percent 7 2 3 3 3 3 2" xfId="41962" xr:uid="{00000000-0005-0000-0000-00006CA40000}"/>
    <cellStyle name="Percent 7 2 3 3 3 3 3" xfId="41963" xr:uid="{00000000-0005-0000-0000-00006DA40000}"/>
    <cellStyle name="Percent 7 2 3 3 3 4" xfId="41964" xr:uid="{00000000-0005-0000-0000-00006EA40000}"/>
    <cellStyle name="Percent 7 2 3 3 3 4 2" xfId="41965" xr:uid="{00000000-0005-0000-0000-00006FA40000}"/>
    <cellStyle name="Percent 7 2 3 3 3 4 3" xfId="41966" xr:uid="{00000000-0005-0000-0000-000070A40000}"/>
    <cellStyle name="Percent 7 2 3 3 3 5" xfId="41967" xr:uid="{00000000-0005-0000-0000-000071A40000}"/>
    <cellStyle name="Percent 7 2 3 3 3 5 2" xfId="41968" xr:uid="{00000000-0005-0000-0000-000072A40000}"/>
    <cellStyle name="Percent 7 2 3 3 3 6" xfId="41969" xr:uid="{00000000-0005-0000-0000-000073A40000}"/>
    <cellStyle name="Percent 7 2 3 3 4" xfId="41970" xr:uid="{00000000-0005-0000-0000-000074A40000}"/>
    <cellStyle name="Percent 7 2 3 3 4 2" xfId="41971" xr:uid="{00000000-0005-0000-0000-000075A40000}"/>
    <cellStyle name="Percent 7 2 3 3 4 2 2" xfId="41972" xr:uid="{00000000-0005-0000-0000-000076A40000}"/>
    <cellStyle name="Percent 7 2 3 3 4 2 2 2" xfId="41973" xr:uid="{00000000-0005-0000-0000-000077A40000}"/>
    <cellStyle name="Percent 7 2 3 3 4 2 3" xfId="41974" xr:uid="{00000000-0005-0000-0000-000078A40000}"/>
    <cellStyle name="Percent 7 2 3 3 4 3" xfId="41975" xr:uid="{00000000-0005-0000-0000-000079A40000}"/>
    <cellStyle name="Percent 7 2 3 3 4 3 2" xfId="41976" xr:uid="{00000000-0005-0000-0000-00007AA40000}"/>
    <cellStyle name="Percent 7 2 3 3 4 4" xfId="41977" xr:uid="{00000000-0005-0000-0000-00007BA40000}"/>
    <cellStyle name="Percent 7 2 3 3 5" xfId="41978" xr:uid="{00000000-0005-0000-0000-00007CA40000}"/>
    <cellStyle name="Percent 7 2 3 3 5 2" xfId="41979" xr:uid="{00000000-0005-0000-0000-00007DA40000}"/>
    <cellStyle name="Percent 7 2 3 3 5 2 2" xfId="41980" xr:uid="{00000000-0005-0000-0000-00007EA40000}"/>
    <cellStyle name="Percent 7 2 3 3 5 3" xfId="41981" xr:uid="{00000000-0005-0000-0000-00007FA40000}"/>
    <cellStyle name="Percent 7 2 3 3 6" xfId="41982" xr:uid="{00000000-0005-0000-0000-000080A40000}"/>
    <cellStyle name="Percent 7 2 3 3 6 2" xfId="41983" xr:uid="{00000000-0005-0000-0000-000081A40000}"/>
    <cellStyle name="Percent 7 2 3 3 6 2 2" xfId="41984" xr:uid="{00000000-0005-0000-0000-000082A40000}"/>
    <cellStyle name="Percent 7 2 3 3 6 3" xfId="41985" xr:uid="{00000000-0005-0000-0000-000083A40000}"/>
    <cellStyle name="Percent 7 2 3 3 7" xfId="41986" xr:uid="{00000000-0005-0000-0000-000084A40000}"/>
    <cellStyle name="Percent 7 2 3 3 7 2" xfId="41987" xr:uid="{00000000-0005-0000-0000-000085A40000}"/>
    <cellStyle name="Percent 7 2 3 3 8" xfId="41988" xr:uid="{00000000-0005-0000-0000-000086A40000}"/>
    <cellStyle name="Percent 7 2 3 4" xfId="41989" xr:uid="{00000000-0005-0000-0000-000087A40000}"/>
    <cellStyle name="Percent 7 2 3 4 2" xfId="41990" xr:uid="{00000000-0005-0000-0000-000088A40000}"/>
    <cellStyle name="Percent 7 2 3 4 2 2" xfId="41991" xr:uid="{00000000-0005-0000-0000-000089A40000}"/>
    <cellStyle name="Percent 7 2 3 4 2 2 2" xfId="41992" xr:uid="{00000000-0005-0000-0000-00008AA40000}"/>
    <cellStyle name="Percent 7 2 3 4 2 2 2 2" xfId="41993" xr:uid="{00000000-0005-0000-0000-00008BA40000}"/>
    <cellStyle name="Percent 7 2 3 4 2 2 2 2 2" xfId="41994" xr:uid="{00000000-0005-0000-0000-00008CA40000}"/>
    <cellStyle name="Percent 7 2 3 4 2 2 2 2 3" xfId="41995" xr:uid="{00000000-0005-0000-0000-00008DA40000}"/>
    <cellStyle name="Percent 7 2 3 4 2 2 2 3" xfId="41996" xr:uid="{00000000-0005-0000-0000-00008EA40000}"/>
    <cellStyle name="Percent 7 2 3 4 2 2 2 4" xfId="41997" xr:uid="{00000000-0005-0000-0000-00008FA40000}"/>
    <cellStyle name="Percent 7 2 3 4 2 2 3" xfId="41998" xr:uid="{00000000-0005-0000-0000-000090A40000}"/>
    <cellStyle name="Percent 7 2 3 4 2 2 3 2" xfId="41999" xr:uid="{00000000-0005-0000-0000-000091A40000}"/>
    <cellStyle name="Percent 7 2 3 4 2 2 3 3" xfId="42000" xr:uid="{00000000-0005-0000-0000-000092A40000}"/>
    <cellStyle name="Percent 7 2 3 4 2 2 4" xfId="42001" xr:uid="{00000000-0005-0000-0000-000093A40000}"/>
    <cellStyle name="Percent 7 2 3 4 2 2 4 2" xfId="42002" xr:uid="{00000000-0005-0000-0000-000094A40000}"/>
    <cellStyle name="Percent 7 2 3 4 2 2 4 3" xfId="42003" xr:uid="{00000000-0005-0000-0000-000095A40000}"/>
    <cellStyle name="Percent 7 2 3 4 2 2 5" xfId="42004" xr:uid="{00000000-0005-0000-0000-000096A40000}"/>
    <cellStyle name="Percent 7 2 3 4 2 2 5 2" xfId="42005" xr:uid="{00000000-0005-0000-0000-000097A40000}"/>
    <cellStyle name="Percent 7 2 3 4 2 2 6" xfId="42006" xr:uid="{00000000-0005-0000-0000-000098A40000}"/>
    <cellStyle name="Percent 7 2 3 4 2 3" xfId="42007" xr:uid="{00000000-0005-0000-0000-000099A40000}"/>
    <cellStyle name="Percent 7 2 3 4 2 3 2" xfId="42008" xr:uid="{00000000-0005-0000-0000-00009AA40000}"/>
    <cellStyle name="Percent 7 2 3 4 2 3 2 2" xfId="42009" xr:uid="{00000000-0005-0000-0000-00009BA40000}"/>
    <cellStyle name="Percent 7 2 3 4 2 3 2 3" xfId="42010" xr:uid="{00000000-0005-0000-0000-00009CA40000}"/>
    <cellStyle name="Percent 7 2 3 4 2 3 3" xfId="42011" xr:uid="{00000000-0005-0000-0000-00009DA40000}"/>
    <cellStyle name="Percent 7 2 3 4 2 3 4" xfId="42012" xr:uid="{00000000-0005-0000-0000-00009EA40000}"/>
    <cellStyle name="Percent 7 2 3 4 2 4" xfId="42013" xr:uid="{00000000-0005-0000-0000-00009FA40000}"/>
    <cellStyle name="Percent 7 2 3 4 2 4 2" xfId="42014" xr:uid="{00000000-0005-0000-0000-0000A0A40000}"/>
    <cellStyle name="Percent 7 2 3 4 2 4 3" xfId="42015" xr:uid="{00000000-0005-0000-0000-0000A1A40000}"/>
    <cellStyle name="Percent 7 2 3 4 2 5" xfId="42016" xr:uid="{00000000-0005-0000-0000-0000A2A40000}"/>
    <cellStyle name="Percent 7 2 3 4 2 5 2" xfId="42017" xr:uid="{00000000-0005-0000-0000-0000A3A40000}"/>
    <cellStyle name="Percent 7 2 3 4 2 5 3" xfId="42018" xr:uid="{00000000-0005-0000-0000-0000A4A40000}"/>
    <cellStyle name="Percent 7 2 3 4 2 6" xfId="42019" xr:uid="{00000000-0005-0000-0000-0000A5A40000}"/>
    <cellStyle name="Percent 7 2 3 4 2 6 2" xfId="42020" xr:uid="{00000000-0005-0000-0000-0000A6A40000}"/>
    <cellStyle name="Percent 7 2 3 4 2 7" xfId="42021" xr:uid="{00000000-0005-0000-0000-0000A7A40000}"/>
    <cellStyle name="Percent 7 2 3 4 3" xfId="42022" xr:uid="{00000000-0005-0000-0000-0000A8A40000}"/>
    <cellStyle name="Percent 7 2 3 4 3 2" xfId="42023" xr:uid="{00000000-0005-0000-0000-0000A9A40000}"/>
    <cellStyle name="Percent 7 2 3 4 3 2 2" xfId="42024" xr:uid="{00000000-0005-0000-0000-0000AAA40000}"/>
    <cellStyle name="Percent 7 2 3 4 3 2 2 2" xfId="42025" xr:uid="{00000000-0005-0000-0000-0000ABA40000}"/>
    <cellStyle name="Percent 7 2 3 4 3 2 2 3" xfId="42026" xr:uid="{00000000-0005-0000-0000-0000ACA40000}"/>
    <cellStyle name="Percent 7 2 3 4 3 2 3" xfId="42027" xr:uid="{00000000-0005-0000-0000-0000ADA40000}"/>
    <cellStyle name="Percent 7 2 3 4 3 2 3 2" xfId="42028" xr:uid="{00000000-0005-0000-0000-0000AEA40000}"/>
    <cellStyle name="Percent 7 2 3 4 3 2 4" xfId="42029" xr:uid="{00000000-0005-0000-0000-0000AFA40000}"/>
    <cellStyle name="Percent 7 2 3 4 3 3" xfId="42030" xr:uid="{00000000-0005-0000-0000-0000B0A40000}"/>
    <cellStyle name="Percent 7 2 3 4 3 3 2" xfId="42031" xr:uid="{00000000-0005-0000-0000-0000B1A40000}"/>
    <cellStyle name="Percent 7 2 3 4 3 3 3" xfId="42032" xr:uid="{00000000-0005-0000-0000-0000B2A40000}"/>
    <cellStyle name="Percent 7 2 3 4 3 4" xfId="42033" xr:uid="{00000000-0005-0000-0000-0000B3A40000}"/>
    <cellStyle name="Percent 7 2 3 4 3 4 2" xfId="42034" xr:uid="{00000000-0005-0000-0000-0000B4A40000}"/>
    <cellStyle name="Percent 7 2 3 4 3 4 3" xfId="42035" xr:uid="{00000000-0005-0000-0000-0000B5A40000}"/>
    <cellStyle name="Percent 7 2 3 4 3 5" xfId="42036" xr:uid="{00000000-0005-0000-0000-0000B6A40000}"/>
    <cellStyle name="Percent 7 2 3 4 3 5 2" xfId="42037" xr:uid="{00000000-0005-0000-0000-0000B7A40000}"/>
    <cellStyle name="Percent 7 2 3 4 3 6" xfId="42038" xr:uid="{00000000-0005-0000-0000-0000B8A40000}"/>
    <cellStyle name="Percent 7 2 3 4 4" xfId="42039" xr:uid="{00000000-0005-0000-0000-0000B9A40000}"/>
    <cellStyle name="Percent 7 2 3 4 4 2" xfId="42040" xr:uid="{00000000-0005-0000-0000-0000BAA40000}"/>
    <cellStyle name="Percent 7 2 3 4 4 2 2" xfId="42041" xr:uid="{00000000-0005-0000-0000-0000BBA40000}"/>
    <cellStyle name="Percent 7 2 3 4 4 2 2 2" xfId="42042" xr:uid="{00000000-0005-0000-0000-0000BCA40000}"/>
    <cellStyle name="Percent 7 2 3 4 4 2 3" xfId="42043" xr:uid="{00000000-0005-0000-0000-0000BDA40000}"/>
    <cellStyle name="Percent 7 2 3 4 4 3" xfId="42044" xr:uid="{00000000-0005-0000-0000-0000BEA40000}"/>
    <cellStyle name="Percent 7 2 3 4 4 3 2" xfId="42045" xr:uid="{00000000-0005-0000-0000-0000BFA40000}"/>
    <cellStyle name="Percent 7 2 3 4 4 4" xfId="42046" xr:uid="{00000000-0005-0000-0000-0000C0A40000}"/>
    <cellStyle name="Percent 7 2 3 4 5" xfId="42047" xr:uid="{00000000-0005-0000-0000-0000C1A40000}"/>
    <cellStyle name="Percent 7 2 3 4 5 2" xfId="42048" xr:uid="{00000000-0005-0000-0000-0000C2A40000}"/>
    <cellStyle name="Percent 7 2 3 4 5 2 2" xfId="42049" xr:uid="{00000000-0005-0000-0000-0000C3A40000}"/>
    <cellStyle name="Percent 7 2 3 4 5 3" xfId="42050" xr:uid="{00000000-0005-0000-0000-0000C4A40000}"/>
    <cellStyle name="Percent 7 2 3 4 6" xfId="42051" xr:uid="{00000000-0005-0000-0000-0000C5A40000}"/>
    <cellStyle name="Percent 7 2 3 4 6 2" xfId="42052" xr:uid="{00000000-0005-0000-0000-0000C6A40000}"/>
    <cellStyle name="Percent 7 2 3 4 6 2 2" xfId="42053" xr:uid="{00000000-0005-0000-0000-0000C7A40000}"/>
    <cellStyle name="Percent 7 2 3 4 6 3" xfId="42054" xr:uid="{00000000-0005-0000-0000-0000C8A40000}"/>
    <cellStyle name="Percent 7 2 3 4 7" xfId="42055" xr:uid="{00000000-0005-0000-0000-0000C9A40000}"/>
    <cellStyle name="Percent 7 2 3 4 7 2" xfId="42056" xr:uid="{00000000-0005-0000-0000-0000CAA40000}"/>
    <cellStyle name="Percent 7 2 3 4 8" xfId="42057" xr:uid="{00000000-0005-0000-0000-0000CBA40000}"/>
    <cellStyle name="Percent 7 2 3 5" xfId="42058" xr:uid="{00000000-0005-0000-0000-0000CCA40000}"/>
    <cellStyle name="Percent 7 2 3 5 2" xfId="42059" xr:uid="{00000000-0005-0000-0000-0000CDA40000}"/>
    <cellStyle name="Percent 7 2 3 5 2 2" xfId="42060" xr:uid="{00000000-0005-0000-0000-0000CEA40000}"/>
    <cellStyle name="Percent 7 2 3 5 2 2 2" xfId="42061" xr:uid="{00000000-0005-0000-0000-0000CFA40000}"/>
    <cellStyle name="Percent 7 2 3 5 2 2 2 2" xfId="42062" xr:uid="{00000000-0005-0000-0000-0000D0A40000}"/>
    <cellStyle name="Percent 7 2 3 5 2 2 2 2 2" xfId="42063" xr:uid="{00000000-0005-0000-0000-0000D1A40000}"/>
    <cellStyle name="Percent 7 2 3 5 2 2 2 2 3" xfId="42064" xr:uid="{00000000-0005-0000-0000-0000D2A40000}"/>
    <cellStyle name="Percent 7 2 3 5 2 2 2 3" xfId="42065" xr:uid="{00000000-0005-0000-0000-0000D3A40000}"/>
    <cellStyle name="Percent 7 2 3 5 2 2 2 4" xfId="42066" xr:uid="{00000000-0005-0000-0000-0000D4A40000}"/>
    <cellStyle name="Percent 7 2 3 5 2 2 3" xfId="42067" xr:uid="{00000000-0005-0000-0000-0000D5A40000}"/>
    <cellStyle name="Percent 7 2 3 5 2 2 3 2" xfId="42068" xr:uid="{00000000-0005-0000-0000-0000D6A40000}"/>
    <cellStyle name="Percent 7 2 3 5 2 2 3 3" xfId="42069" xr:uid="{00000000-0005-0000-0000-0000D7A40000}"/>
    <cellStyle name="Percent 7 2 3 5 2 2 4" xfId="42070" xr:uid="{00000000-0005-0000-0000-0000D8A40000}"/>
    <cellStyle name="Percent 7 2 3 5 2 2 4 2" xfId="42071" xr:uid="{00000000-0005-0000-0000-0000D9A40000}"/>
    <cellStyle name="Percent 7 2 3 5 2 2 4 3" xfId="42072" xr:uid="{00000000-0005-0000-0000-0000DAA40000}"/>
    <cellStyle name="Percent 7 2 3 5 2 2 5" xfId="42073" xr:uid="{00000000-0005-0000-0000-0000DBA40000}"/>
    <cellStyle name="Percent 7 2 3 5 2 2 5 2" xfId="42074" xr:uid="{00000000-0005-0000-0000-0000DCA40000}"/>
    <cellStyle name="Percent 7 2 3 5 2 2 6" xfId="42075" xr:uid="{00000000-0005-0000-0000-0000DDA40000}"/>
    <cellStyle name="Percent 7 2 3 5 2 3" xfId="42076" xr:uid="{00000000-0005-0000-0000-0000DEA40000}"/>
    <cellStyle name="Percent 7 2 3 5 2 3 2" xfId="42077" xr:uid="{00000000-0005-0000-0000-0000DFA40000}"/>
    <cellStyle name="Percent 7 2 3 5 2 3 2 2" xfId="42078" xr:uid="{00000000-0005-0000-0000-0000E0A40000}"/>
    <cellStyle name="Percent 7 2 3 5 2 3 2 3" xfId="42079" xr:uid="{00000000-0005-0000-0000-0000E1A40000}"/>
    <cellStyle name="Percent 7 2 3 5 2 3 3" xfId="42080" xr:uid="{00000000-0005-0000-0000-0000E2A40000}"/>
    <cellStyle name="Percent 7 2 3 5 2 3 4" xfId="42081" xr:uid="{00000000-0005-0000-0000-0000E3A40000}"/>
    <cellStyle name="Percent 7 2 3 5 2 4" xfId="42082" xr:uid="{00000000-0005-0000-0000-0000E4A40000}"/>
    <cellStyle name="Percent 7 2 3 5 2 4 2" xfId="42083" xr:uid="{00000000-0005-0000-0000-0000E5A40000}"/>
    <cellStyle name="Percent 7 2 3 5 2 4 3" xfId="42084" xr:uid="{00000000-0005-0000-0000-0000E6A40000}"/>
    <cellStyle name="Percent 7 2 3 5 2 5" xfId="42085" xr:uid="{00000000-0005-0000-0000-0000E7A40000}"/>
    <cellStyle name="Percent 7 2 3 5 2 5 2" xfId="42086" xr:uid="{00000000-0005-0000-0000-0000E8A40000}"/>
    <cellStyle name="Percent 7 2 3 5 2 5 3" xfId="42087" xr:uid="{00000000-0005-0000-0000-0000E9A40000}"/>
    <cellStyle name="Percent 7 2 3 5 2 6" xfId="42088" xr:uid="{00000000-0005-0000-0000-0000EAA40000}"/>
    <cellStyle name="Percent 7 2 3 5 2 6 2" xfId="42089" xr:uid="{00000000-0005-0000-0000-0000EBA40000}"/>
    <cellStyle name="Percent 7 2 3 5 2 7" xfId="42090" xr:uid="{00000000-0005-0000-0000-0000ECA40000}"/>
    <cellStyle name="Percent 7 2 3 5 3" xfId="42091" xr:uid="{00000000-0005-0000-0000-0000EDA40000}"/>
    <cellStyle name="Percent 7 2 3 5 3 2" xfId="42092" xr:uid="{00000000-0005-0000-0000-0000EEA40000}"/>
    <cellStyle name="Percent 7 2 3 5 3 2 2" xfId="42093" xr:uid="{00000000-0005-0000-0000-0000EFA40000}"/>
    <cellStyle name="Percent 7 2 3 5 3 2 2 2" xfId="42094" xr:uid="{00000000-0005-0000-0000-0000F0A40000}"/>
    <cellStyle name="Percent 7 2 3 5 3 2 2 3" xfId="42095" xr:uid="{00000000-0005-0000-0000-0000F1A40000}"/>
    <cellStyle name="Percent 7 2 3 5 3 2 3" xfId="42096" xr:uid="{00000000-0005-0000-0000-0000F2A40000}"/>
    <cellStyle name="Percent 7 2 3 5 3 2 3 2" xfId="42097" xr:uid="{00000000-0005-0000-0000-0000F3A40000}"/>
    <cellStyle name="Percent 7 2 3 5 3 2 4" xfId="42098" xr:uid="{00000000-0005-0000-0000-0000F4A40000}"/>
    <cellStyle name="Percent 7 2 3 5 3 3" xfId="42099" xr:uid="{00000000-0005-0000-0000-0000F5A40000}"/>
    <cellStyle name="Percent 7 2 3 5 3 3 2" xfId="42100" xr:uid="{00000000-0005-0000-0000-0000F6A40000}"/>
    <cellStyle name="Percent 7 2 3 5 3 3 3" xfId="42101" xr:uid="{00000000-0005-0000-0000-0000F7A40000}"/>
    <cellStyle name="Percent 7 2 3 5 3 4" xfId="42102" xr:uid="{00000000-0005-0000-0000-0000F8A40000}"/>
    <cellStyle name="Percent 7 2 3 5 3 4 2" xfId="42103" xr:uid="{00000000-0005-0000-0000-0000F9A40000}"/>
    <cellStyle name="Percent 7 2 3 5 3 4 3" xfId="42104" xr:uid="{00000000-0005-0000-0000-0000FAA40000}"/>
    <cellStyle name="Percent 7 2 3 5 3 5" xfId="42105" xr:uid="{00000000-0005-0000-0000-0000FBA40000}"/>
    <cellStyle name="Percent 7 2 3 5 3 5 2" xfId="42106" xr:uid="{00000000-0005-0000-0000-0000FCA40000}"/>
    <cellStyle name="Percent 7 2 3 5 3 6" xfId="42107" xr:uid="{00000000-0005-0000-0000-0000FDA40000}"/>
    <cellStyle name="Percent 7 2 3 5 4" xfId="42108" xr:uid="{00000000-0005-0000-0000-0000FEA40000}"/>
    <cellStyle name="Percent 7 2 3 5 4 2" xfId="42109" xr:uid="{00000000-0005-0000-0000-0000FFA40000}"/>
    <cellStyle name="Percent 7 2 3 5 4 2 2" xfId="42110" xr:uid="{00000000-0005-0000-0000-000000A50000}"/>
    <cellStyle name="Percent 7 2 3 5 4 2 3" xfId="42111" xr:uid="{00000000-0005-0000-0000-000001A50000}"/>
    <cellStyle name="Percent 7 2 3 5 4 3" xfId="42112" xr:uid="{00000000-0005-0000-0000-000002A50000}"/>
    <cellStyle name="Percent 7 2 3 5 4 3 2" xfId="42113" xr:uid="{00000000-0005-0000-0000-000003A50000}"/>
    <cellStyle name="Percent 7 2 3 5 4 4" xfId="42114" xr:uid="{00000000-0005-0000-0000-000004A50000}"/>
    <cellStyle name="Percent 7 2 3 5 5" xfId="42115" xr:uid="{00000000-0005-0000-0000-000005A50000}"/>
    <cellStyle name="Percent 7 2 3 5 5 2" xfId="42116" xr:uid="{00000000-0005-0000-0000-000006A50000}"/>
    <cellStyle name="Percent 7 2 3 5 5 2 2" xfId="42117" xr:uid="{00000000-0005-0000-0000-000007A50000}"/>
    <cellStyle name="Percent 7 2 3 5 5 3" xfId="42118" xr:uid="{00000000-0005-0000-0000-000008A50000}"/>
    <cellStyle name="Percent 7 2 3 5 6" xfId="42119" xr:uid="{00000000-0005-0000-0000-000009A50000}"/>
    <cellStyle name="Percent 7 2 3 5 6 2" xfId="42120" xr:uid="{00000000-0005-0000-0000-00000AA50000}"/>
    <cellStyle name="Percent 7 2 3 5 6 3" xfId="42121" xr:uid="{00000000-0005-0000-0000-00000BA50000}"/>
    <cellStyle name="Percent 7 2 3 5 7" xfId="42122" xr:uid="{00000000-0005-0000-0000-00000CA50000}"/>
    <cellStyle name="Percent 7 2 3 5 7 2" xfId="42123" xr:uid="{00000000-0005-0000-0000-00000DA50000}"/>
    <cellStyle name="Percent 7 2 3 5 8" xfId="42124" xr:uid="{00000000-0005-0000-0000-00000EA50000}"/>
    <cellStyle name="Percent 7 2 3 6" xfId="42125" xr:uid="{00000000-0005-0000-0000-00000FA50000}"/>
    <cellStyle name="Percent 7 2 3 6 2" xfId="42126" xr:uid="{00000000-0005-0000-0000-000010A50000}"/>
    <cellStyle name="Percent 7 2 3 6 2 2" xfId="42127" xr:uid="{00000000-0005-0000-0000-000011A50000}"/>
    <cellStyle name="Percent 7 2 3 6 2 2 2" xfId="42128" xr:uid="{00000000-0005-0000-0000-000012A50000}"/>
    <cellStyle name="Percent 7 2 3 6 2 2 2 2" xfId="42129" xr:uid="{00000000-0005-0000-0000-000013A50000}"/>
    <cellStyle name="Percent 7 2 3 6 2 2 2 3" xfId="42130" xr:uid="{00000000-0005-0000-0000-000014A50000}"/>
    <cellStyle name="Percent 7 2 3 6 2 2 3" xfId="42131" xr:uid="{00000000-0005-0000-0000-000015A50000}"/>
    <cellStyle name="Percent 7 2 3 6 2 2 4" xfId="42132" xr:uid="{00000000-0005-0000-0000-000016A50000}"/>
    <cellStyle name="Percent 7 2 3 6 2 3" xfId="42133" xr:uid="{00000000-0005-0000-0000-000017A50000}"/>
    <cellStyle name="Percent 7 2 3 6 2 3 2" xfId="42134" xr:uid="{00000000-0005-0000-0000-000018A50000}"/>
    <cellStyle name="Percent 7 2 3 6 2 3 3" xfId="42135" xr:uid="{00000000-0005-0000-0000-000019A50000}"/>
    <cellStyle name="Percent 7 2 3 6 2 4" xfId="42136" xr:uid="{00000000-0005-0000-0000-00001AA50000}"/>
    <cellStyle name="Percent 7 2 3 6 2 4 2" xfId="42137" xr:uid="{00000000-0005-0000-0000-00001BA50000}"/>
    <cellStyle name="Percent 7 2 3 6 2 4 3" xfId="42138" xr:uid="{00000000-0005-0000-0000-00001CA50000}"/>
    <cellStyle name="Percent 7 2 3 6 2 5" xfId="42139" xr:uid="{00000000-0005-0000-0000-00001DA50000}"/>
    <cellStyle name="Percent 7 2 3 6 2 5 2" xfId="42140" xr:uid="{00000000-0005-0000-0000-00001EA50000}"/>
    <cellStyle name="Percent 7 2 3 6 2 6" xfId="42141" xr:uid="{00000000-0005-0000-0000-00001FA50000}"/>
    <cellStyle name="Percent 7 2 3 6 3" xfId="42142" xr:uid="{00000000-0005-0000-0000-000020A50000}"/>
    <cellStyle name="Percent 7 2 3 6 3 2" xfId="42143" xr:uid="{00000000-0005-0000-0000-000021A50000}"/>
    <cellStyle name="Percent 7 2 3 6 3 2 2" xfId="42144" xr:uid="{00000000-0005-0000-0000-000022A50000}"/>
    <cellStyle name="Percent 7 2 3 6 3 2 3" xfId="42145" xr:uid="{00000000-0005-0000-0000-000023A50000}"/>
    <cellStyle name="Percent 7 2 3 6 3 3" xfId="42146" xr:uid="{00000000-0005-0000-0000-000024A50000}"/>
    <cellStyle name="Percent 7 2 3 6 3 4" xfId="42147" xr:uid="{00000000-0005-0000-0000-000025A50000}"/>
    <cellStyle name="Percent 7 2 3 6 4" xfId="42148" xr:uid="{00000000-0005-0000-0000-000026A50000}"/>
    <cellStyle name="Percent 7 2 3 6 4 2" xfId="42149" xr:uid="{00000000-0005-0000-0000-000027A50000}"/>
    <cellStyle name="Percent 7 2 3 6 4 3" xfId="42150" xr:uid="{00000000-0005-0000-0000-000028A50000}"/>
    <cellStyle name="Percent 7 2 3 6 5" xfId="42151" xr:uid="{00000000-0005-0000-0000-000029A50000}"/>
    <cellStyle name="Percent 7 2 3 6 5 2" xfId="42152" xr:uid="{00000000-0005-0000-0000-00002AA50000}"/>
    <cellStyle name="Percent 7 2 3 6 5 3" xfId="42153" xr:uid="{00000000-0005-0000-0000-00002BA50000}"/>
    <cellStyle name="Percent 7 2 3 6 6" xfId="42154" xr:uid="{00000000-0005-0000-0000-00002CA50000}"/>
    <cellStyle name="Percent 7 2 3 6 6 2" xfId="42155" xr:uid="{00000000-0005-0000-0000-00002DA50000}"/>
    <cellStyle name="Percent 7 2 3 6 7" xfId="42156" xr:uid="{00000000-0005-0000-0000-00002EA50000}"/>
    <cellStyle name="Percent 7 2 3 7" xfId="42157" xr:uid="{00000000-0005-0000-0000-00002FA50000}"/>
    <cellStyle name="Percent 7 2 3 7 2" xfId="42158" xr:uid="{00000000-0005-0000-0000-000030A50000}"/>
    <cellStyle name="Percent 7 2 3 7 2 2" xfId="42159" xr:uid="{00000000-0005-0000-0000-000031A50000}"/>
    <cellStyle name="Percent 7 2 3 7 2 2 2" xfId="42160" xr:uid="{00000000-0005-0000-0000-000032A50000}"/>
    <cellStyle name="Percent 7 2 3 7 2 2 3" xfId="42161" xr:uid="{00000000-0005-0000-0000-000033A50000}"/>
    <cellStyle name="Percent 7 2 3 7 2 3" xfId="42162" xr:uid="{00000000-0005-0000-0000-000034A50000}"/>
    <cellStyle name="Percent 7 2 3 7 2 3 2" xfId="42163" xr:uid="{00000000-0005-0000-0000-000035A50000}"/>
    <cellStyle name="Percent 7 2 3 7 2 4" xfId="42164" xr:uid="{00000000-0005-0000-0000-000036A50000}"/>
    <cellStyle name="Percent 7 2 3 7 3" xfId="42165" xr:uid="{00000000-0005-0000-0000-000037A50000}"/>
    <cellStyle name="Percent 7 2 3 7 3 2" xfId="42166" xr:uid="{00000000-0005-0000-0000-000038A50000}"/>
    <cellStyle name="Percent 7 2 3 7 3 3" xfId="42167" xr:uid="{00000000-0005-0000-0000-000039A50000}"/>
    <cellStyle name="Percent 7 2 3 7 4" xfId="42168" xr:uid="{00000000-0005-0000-0000-00003AA50000}"/>
    <cellStyle name="Percent 7 2 3 7 4 2" xfId="42169" xr:uid="{00000000-0005-0000-0000-00003BA50000}"/>
    <cellStyle name="Percent 7 2 3 7 4 3" xfId="42170" xr:uid="{00000000-0005-0000-0000-00003CA50000}"/>
    <cellStyle name="Percent 7 2 3 7 5" xfId="42171" xr:uid="{00000000-0005-0000-0000-00003DA50000}"/>
    <cellStyle name="Percent 7 2 3 7 5 2" xfId="42172" xr:uid="{00000000-0005-0000-0000-00003EA50000}"/>
    <cellStyle name="Percent 7 2 3 7 6" xfId="42173" xr:uid="{00000000-0005-0000-0000-00003FA50000}"/>
    <cellStyle name="Percent 7 2 3 8" xfId="42174" xr:uid="{00000000-0005-0000-0000-000040A50000}"/>
    <cellStyle name="Percent 7 2 3 8 2" xfId="42175" xr:uid="{00000000-0005-0000-0000-000041A50000}"/>
    <cellStyle name="Percent 7 2 3 8 2 2" xfId="42176" xr:uid="{00000000-0005-0000-0000-000042A50000}"/>
    <cellStyle name="Percent 7 2 3 8 2 2 2" xfId="42177" xr:uid="{00000000-0005-0000-0000-000043A50000}"/>
    <cellStyle name="Percent 7 2 3 8 2 3" xfId="42178" xr:uid="{00000000-0005-0000-0000-000044A50000}"/>
    <cellStyle name="Percent 7 2 3 8 3" xfId="42179" xr:uid="{00000000-0005-0000-0000-000045A50000}"/>
    <cellStyle name="Percent 7 2 3 8 3 2" xfId="42180" xr:uid="{00000000-0005-0000-0000-000046A50000}"/>
    <cellStyle name="Percent 7 2 3 8 4" xfId="42181" xr:uid="{00000000-0005-0000-0000-000047A50000}"/>
    <cellStyle name="Percent 7 2 3 9" xfId="42182" xr:uid="{00000000-0005-0000-0000-000048A50000}"/>
    <cellStyle name="Percent 7 2 3 9 2" xfId="42183" xr:uid="{00000000-0005-0000-0000-000049A50000}"/>
    <cellStyle name="Percent 7 2 3 9 2 2" xfId="42184" xr:uid="{00000000-0005-0000-0000-00004AA50000}"/>
    <cellStyle name="Percent 7 2 3 9 3" xfId="42185" xr:uid="{00000000-0005-0000-0000-00004BA50000}"/>
    <cellStyle name="Percent 7 2 4" xfId="42186" xr:uid="{00000000-0005-0000-0000-00004CA50000}"/>
    <cellStyle name="Percent 7 2 4 10" xfId="42187" xr:uid="{00000000-0005-0000-0000-00004DA50000}"/>
    <cellStyle name="Percent 7 2 4 10 2" xfId="42188" xr:uid="{00000000-0005-0000-0000-00004EA50000}"/>
    <cellStyle name="Percent 7 2 4 11" xfId="42189" xr:uid="{00000000-0005-0000-0000-00004FA50000}"/>
    <cellStyle name="Percent 7 2 4 12" xfId="42190" xr:uid="{00000000-0005-0000-0000-000050A50000}"/>
    <cellStyle name="Percent 7 2 4 2" xfId="42191" xr:uid="{00000000-0005-0000-0000-000051A50000}"/>
    <cellStyle name="Percent 7 2 4 2 2" xfId="42192" xr:uid="{00000000-0005-0000-0000-000052A50000}"/>
    <cellStyle name="Percent 7 2 4 2 2 2" xfId="42193" xr:uid="{00000000-0005-0000-0000-000053A50000}"/>
    <cellStyle name="Percent 7 2 4 2 2 2 2" xfId="42194" xr:uid="{00000000-0005-0000-0000-000054A50000}"/>
    <cellStyle name="Percent 7 2 4 2 2 2 2 2" xfId="42195" xr:uid="{00000000-0005-0000-0000-000055A50000}"/>
    <cellStyle name="Percent 7 2 4 2 2 2 2 2 2" xfId="42196" xr:uid="{00000000-0005-0000-0000-000056A50000}"/>
    <cellStyle name="Percent 7 2 4 2 2 2 2 2 3" xfId="42197" xr:uid="{00000000-0005-0000-0000-000057A50000}"/>
    <cellStyle name="Percent 7 2 4 2 2 2 2 3" xfId="42198" xr:uid="{00000000-0005-0000-0000-000058A50000}"/>
    <cellStyle name="Percent 7 2 4 2 2 2 2 4" xfId="42199" xr:uid="{00000000-0005-0000-0000-000059A50000}"/>
    <cellStyle name="Percent 7 2 4 2 2 2 3" xfId="42200" xr:uid="{00000000-0005-0000-0000-00005AA50000}"/>
    <cellStyle name="Percent 7 2 4 2 2 2 3 2" xfId="42201" xr:uid="{00000000-0005-0000-0000-00005BA50000}"/>
    <cellStyle name="Percent 7 2 4 2 2 2 3 3" xfId="42202" xr:uid="{00000000-0005-0000-0000-00005CA50000}"/>
    <cellStyle name="Percent 7 2 4 2 2 2 4" xfId="42203" xr:uid="{00000000-0005-0000-0000-00005DA50000}"/>
    <cellStyle name="Percent 7 2 4 2 2 2 4 2" xfId="42204" xr:uid="{00000000-0005-0000-0000-00005EA50000}"/>
    <cellStyle name="Percent 7 2 4 2 2 2 4 3" xfId="42205" xr:uid="{00000000-0005-0000-0000-00005FA50000}"/>
    <cellStyle name="Percent 7 2 4 2 2 2 5" xfId="42206" xr:uid="{00000000-0005-0000-0000-000060A50000}"/>
    <cellStyle name="Percent 7 2 4 2 2 2 5 2" xfId="42207" xr:uid="{00000000-0005-0000-0000-000061A50000}"/>
    <cellStyle name="Percent 7 2 4 2 2 2 6" xfId="42208" xr:uid="{00000000-0005-0000-0000-000062A50000}"/>
    <cellStyle name="Percent 7 2 4 2 2 3" xfId="42209" xr:uid="{00000000-0005-0000-0000-000063A50000}"/>
    <cellStyle name="Percent 7 2 4 2 2 3 2" xfId="42210" xr:uid="{00000000-0005-0000-0000-000064A50000}"/>
    <cellStyle name="Percent 7 2 4 2 2 3 2 2" xfId="42211" xr:uid="{00000000-0005-0000-0000-000065A50000}"/>
    <cellStyle name="Percent 7 2 4 2 2 3 2 3" xfId="42212" xr:uid="{00000000-0005-0000-0000-000066A50000}"/>
    <cellStyle name="Percent 7 2 4 2 2 3 3" xfId="42213" xr:uid="{00000000-0005-0000-0000-000067A50000}"/>
    <cellStyle name="Percent 7 2 4 2 2 3 4" xfId="42214" xr:uid="{00000000-0005-0000-0000-000068A50000}"/>
    <cellStyle name="Percent 7 2 4 2 2 4" xfId="42215" xr:uid="{00000000-0005-0000-0000-000069A50000}"/>
    <cellStyle name="Percent 7 2 4 2 2 4 2" xfId="42216" xr:uid="{00000000-0005-0000-0000-00006AA50000}"/>
    <cellStyle name="Percent 7 2 4 2 2 4 3" xfId="42217" xr:uid="{00000000-0005-0000-0000-00006BA50000}"/>
    <cellStyle name="Percent 7 2 4 2 2 5" xfId="42218" xr:uid="{00000000-0005-0000-0000-00006CA50000}"/>
    <cellStyle name="Percent 7 2 4 2 2 5 2" xfId="42219" xr:uid="{00000000-0005-0000-0000-00006DA50000}"/>
    <cellStyle name="Percent 7 2 4 2 2 5 3" xfId="42220" xr:uid="{00000000-0005-0000-0000-00006EA50000}"/>
    <cellStyle name="Percent 7 2 4 2 2 6" xfId="42221" xr:uid="{00000000-0005-0000-0000-00006FA50000}"/>
    <cellStyle name="Percent 7 2 4 2 2 6 2" xfId="42222" xr:uid="{00000000-0005-0000-0000-000070A50000}"/>
    <cellStyle name="Percent 7 2 4 2 2 7" xfId="42223" xr:uid="{00000000-0005-0000-0000-000071A50000}"/>
    <cellStyle name="Percent 7 2 4 2 3" xfId="42224" xr:uid="{00000000-0005-0000-0000-000072A50000}"/>
    <cellStyle name="Percent 7 2 4 2 3 2" xfId="42225" xr:uid="{00000000-0005-0000-0000-000073A50000}"/>
    <cellStyle name="Percent 7 2 4 2 3 2 2" xfId="42226" xr:uid="{00000000-0005-0000-0000-000074A50000}"/>
    <cellStyle name="Percent 7 2 4 2 3 2 2 2" xfId="42227" xr:uid="{00000000-0005-0000-0000-000075A50000}"/>
    <cellStyle name="Percent 7 2 4 2 3 2 2 3" xfId="42228" xr:uid="{00000000-0005-0000-0000-000076A50000}"/>
    <cellStyle name="Percent 7 2 4 2 3 2 3" xfId="42229" xr:uid="{00000000-0005-0000-0000-000077A50000}"/>
    <cellStyle name="Percent 7 2 4 2 3 2 3 2" xfId="42230" xr:uid="{00000000-0005-0000-0000-000078A50000}"/>
    <cellStyle name="Percent 7 2 4 2 3 2 4" xfId="42231" xr:uid="{00000000-0005-0000-0000-000079A50000}"/>
    <cellStyle name="Percent 7 2 4 2 3 3" xfId="42232" xr:uid="{00000000-0005-0000-0000-00007AA50000}"/>
    <cellStyle name="Percent 7 2 4 2 3 3 2" xfId="42233" xr:uid="{00000000-0005-0000-0000-00007BA50000}"/>
    <cellStyle name="Percent 7 2 4 2 3 3 3" xfId="42234" xr:uid="{00000000-0005-0000-0000-00007CA50000}"/>
    <cellStyle name="Percent 7 2 4 2 3 4" xfId="42235" xr:uid="{00000000-0005-0000-0000-00007DA50000}"/>
    <cellStyle name="Percent 7 2 4 2 3 4 2" xfId="42236" xr:uid="{00000000-0005-0000-0000-00007EA50000}"/>
    <cellStyle name="Percent 7 2 4 2 3 4 3" xfId="42237" xr:uid="{00000000-0005-0000-0000-00007FA50000}"/>
    <cellStyle name="Percent 7 2 4 2 3 5" xfId="42238" xr:uid="{00000000-0005-0000-0000-000080A50000}"/>
    <cellStyle name="Percent 7 2 4 2 3 5 2" xfId="42239" xr:uid="{00000000-0005-0000-0000-000081A50000}"/>
    <cellStyle name="Percent 7 2 4 2 3 6" xfId="42240" xr:uid="{00000000-0005-0000-0000-000082A50000}"/>
    <cellStyle name="Percent 7 2 4 2 4" xfId="42241" xr:uid="{00000000-0005-0000-0000-000083A50000}"/>
    <cellStyle name="Percent 7 2 4 2 4 2" xfId="42242" xr:uid="{00000000-0005-0000-0000-000084A50000}"/>
    <cellStyle name="Percent 7 2 4 2 4 2 2" xfId="42243" xr:uid="{00000000-0005-0000-0000-000085A50000}"/>
    <cellStyle name="Percent 7 2 4 2 4 2 2 2" xfId="42244" xr:uid="{00000000-0005-0000-0000-000086A50000}"/>
    <cellStyle name="Percent 7 2 4 2 4 2 3" xfId="42245" xr:uid="{00000000-0005-0000-0000-000087A50000}"/>
    <cellStyle name="Percent 7 2 4 2 4 3" xfId="42246" xr:uid="{00000000-0005-0000-0000-000088A50000}"/>
    <cellStyle name="Percent 7 2 4 2 4 3 2" xfId="42247" xr:uid="{00000000-0005-0000-0000-000089A50000}"/>
    <cellStyle name="Percent 7 2 4 2 4 4" xfId="42248" xr:uid="{00000000-0005-0000-0000-00008AA50000}"/>
    <cellStyle name="Percent 7 2 4 2 5" xfId="42249" xr:uid="{00000000-0005-0000-0000-00008BA50000}"/>
    <cellStyle name="Percent 7 2 4 2 5 2" xfId="42250" xr:uid="{00000000-0005-0000-0000-00008CA50000}"/>
    <cellStyle name="Percent 7 2 4 2 5 2 2" xfId="42251" xr:uid="{00000000-0005-0000-0000-00008DA50000}"/>
    <cellStyle name="Percent 7 2 4 2 5 3" xfId="42252" xr:uid="{00000000-0005-0000-0000-00008EA50000}"/>
    <cellStyle name="Percent 7 2 4 2 6" xfId="42253" xr:uid="{00000000-0005-0000-0000-00008FA50000}"/>
    <cellStyle name="Percent 7 2 4 2 6 2" xfId="42254" xr:uid="{00000000-0005-0000-0000-000090A50000}"/>
    <cellStyle name="Percent 7 2 4 2 6 2 2" xfId="42255" xr:uid="{00000000-0005-0000-0000-000091A50000}"/>
    <cellStyle name="Percent 7 2 4 2 6 3" xfId="42256" xr:uid="{00000000-0005-0000-0000-000092A50000}"/>
    <cellStyle name="Percent 7 2 4 2 7" xfId="42257" xr:uid="{00000000-0005-0000-0000-000093A50000}"/>
    <cellStyle name="Percent 7 2 4 2 7 2" xfId="42258" xr:uid="{00000000-0005-0000-0000-000094A50000}"/>
    <cellStyle name="Percent 7 2 4 2 8" xfId="42259" xr:uid="{00000000-0005-0000-0000-000095A50000}"/>
    <cellStyle name="Percent 7 2 4 3" xfId="42260" xr:uid="{00000000-0005-0000-0000-000096A50000}"/>
    <cellStyle name="Percent 7 2 4 3 2" xfId="42261" xr:uid="{00000000-0005-0000-0000-000097A50000}"/>
    <cellStyle name="Percent 7 2 4 3 2 2" xfId="42262" xr:uid="{00000000-0005-0000-0000-000098A50000}"/>
    <cellStyle name="Percent 7 2 4 3 2 2 2" xfId="42263" xr:uid="{00000000-0005-0000-0000-000099A50000}"/>
    <cellStyle name="Percent 7 2 4 3 2 2 2 2" xfId="42264" xr:uid="{00000000-0005-0000-0000-00009AA50000}"/>
    <cellStyle name="Percent 7 2 4 3 2 2 2 2 2" xfId="42265" xr:uid="{00000000-0005-0000-0000-00009BA50000}"/>
    <cellStyle name="Percent 7 2 4 3 2 2 2 2 3" xfId="42266" xr:uid="{00000000-0005-0000-0000-00009CA50000}"/>
    <cellStyle name="Percent 7 2 4 3 2 2 2 3" xfId="42267" xr:uid="{00000000-0005-0000-0000-00009DA50000}"/>
    <cellStyle name="Percent 7 2 4 3 2 2 2 4" xfId="42268" xr:uid="{00000000-0005-0000-0000-00009EA50000}"/>
    <cellStyle name="Percent 7 2 4 3 2 2 3" xfId="42269" xr:uid="{00000000-0005-0000-0000-00009FA50000}"/>
    <cellStyle name="Percent 7 2 4 3 2 2 3 2" xfId="42270" xr:uid="{00000000-0005-0000-0000-0000A0A50000}"/>
    <cellStyle name="Percent 7 2 4 3 2 2 3 3" xfId="42271" xr:uid="{00000000-0005-0000-0000-0000A1A50000}"/>
    <cellStyle name="Percent 7 2 4 3 2 2 4" xfId="42272" xr:uid="{00000000-0005-0000-0000-0000A2A50000}"/>
    <cellStyle name="Percent 7 2 4 3 2 2 4 2" xfId="42273" xr:uid="{00000000-0005-0000-0000-0000A3A50000}"/>
    <cellStyle name="Percent 7 2 4 3 2 2 4 3" xfId="42274" xr:uid="{00000000-0005-0000-0000-0000A4A50000}"/>
    <cellStyle name="Percent 7 2 4 3 2 2 5" xfId="42275" xr:uid="{00000000-0005-0000-0000-0000A5A50000}"/>
    <cellStyle name="Percent 7 2 4 3 2 2 5 2" xfId="42276" xr:uid="{00000000-0005-0000-0000-0000A6A50000}"/>
    <cellStyle name="Percent 7 2 4 3 2 2 6" xfId="42277" xr:uid="{00000000-0005-0000-0000-0000A7A50000}"/>
    <cellStyle name="Percent 7 2 4 3 2 3" xfId="42278" xr:uid="{00000000-0005-0000-0000-0000A8A50000}"/>
    <cellStyle name="Percent 7 2 4 3 2 3 2" xfId="42279" xr:uid="{00000000-0005-0000-0000-0000A9A50000}"/>
    <cellStyle name="Percent 7 2 4 3 2 3 2 2" xfId="42280" xr:uid="{00000000-0005-0000-0000-0000AAA50000}"/>
    <cellStyle name="Percent 7 2 4 3 2 3 2 3" xfId="42281" xr:uid="{00000000-0005-0000-0000-0000ABA50000}"/>
    <cellStyle name="Percent 7 2 4 3 2 3 3" xfId="42282" xr:uid="{00000000-0005-0000-0000-0000ACA50000}"/>
    <cellStyle name="Percent 7 2 4 3 2 3 4" xfId="42283" xr:uid="{00000000-0005-0000-0000-0000ADA50000}"/>
    <cellStyle name="Percent 7 2 4 3 2 4" xfId="42284" xr:uid="{00000000-0005-0000-0000-0000AEA50000}"/>
    <cellStyle name="Percent 7 2 4 3 2 4 2" xfId="42285" xr:uid="{00000000-0005-0000-0000-0000AFA50000}"/>
    <cellStyle name="Percent 7 2 4 3 2 4 3" xfId="42286" xr:uid="{00000000-0005-0000-0000-0000B0A50000}"/>
    <cellStyle name="Percent 7 2 4 3 2 5" xfId="42287" xr:uid="{00000000-0005-0000-0000-0000B1A50000}"/>
    <cellStyle name="Percent 7 2 4 3 2 5 2" xfId="42288" xr:uid="{00000000-0005-0000-0000-0000B2A50000}"/>
    <cellStyle name="Percent 7 2 4 3 2 5 3" xfId="42289" xr:uid="{00000000-0005-0000-0000-0000B3A50000}"/>
    <cellStyle name="Percent 7 2 4 3 2 6" xfId="42290" xr:uid="{00000000-0005-0000-0000-0000B4A50000}"/>
    <cellStyle name="Percent 7 2 4 3 2 6 2" xfId="42291" xr:uid="{00000000-0005-0000-0000-0000B5A50000}"/>
    <cellStyle name="Percent 7 2 4 3 2 7" xfId="42292" xr:uid="{00000000-0005-0000-0000-0000B6A50000}"/>
    <cellStyle name="Percent 7 2 4 3 3" xfId="42293" xr:uid="{00000000-0005-0000-0000-0000B7A50000}"/>
    <cellStyle name="Percent 7 2 4 3 3 2" xfId="42294" xr:uid="{00000000-0005-0000-0000-0000B8A50000}"/>
    <cellStyle name="Percent 7 2 4 3 3 2 2" xfId="42295" xr:uid="{00000000-0005-0000-0000-0000B9A50000}"/>
    <cellStyle name="Percent 7 2 4 3 3 2 2 2" xfId="42296" xr:uid="{00000000-0005-0000-0000-0000BAA50000}"/>
    <cellStyle name="Percent 7 2 4 3 3 2 2 3" xfId="42297" xr:uid="{00000000-0005-0000-0000-0000BBA50000}"/>
    <cellStyle name="Percent 7 2 4 3 3 2 3" xfId="42298" xr:uid="{00000000-0005-0000-0000-0000BCA50000}"/>
    <cellStyle name="Percent 7 2 4 3 3 2 3 2" xfId="42299" xr:uid="{00000000-0005-0000-0000-0000BDA50000}"/>
    <cellStyle name="Percent 7 2 4 3 3 2 4" xfId="42300" xr:uid="{00000000-0005-0000-0000-0000BEA50000}"/>
    <cellStyle name="Percent 7 2 4 3 3 3" xfId="42301" xr:uid="{00000000-0005-0000-0000-0000BFA50000}"/>
    <cellStyle name="Percent 7 2 4 3 3 3 2" xfId="42302" xr:uid="{00000000-0005-0000-0000-0000C0A50000}"/>
    <cellStyle name="Percent 7 2 4 3 3 3 3" xfId="42303" xr:uid="{00000000-0005-0000-0000-0000C1A50000}"/>
    <cellStyle name="Percent 7 2 4 3 3 4" xfId="42304" xr:uid="{00000000-0005-0000-0000-0000C2A50000}"/>
    <cellStyle name="Percent 7 2 4 3 3 4 2" xfId="42305" xr:uid="{00000000-0005-0000-0000-0000C3A50000}"/>
    <cellStyle name="Percent 7 2 4 3 3 4 3" xfId="42306" xr:uid="{00000000-0005-0000-0000-0000C4A50000}"/>
    <cellStyle name="Percent 7 2 4 3 3 5" xfId="42307" xr:uid="{00000000-0005-0000-0000-0000C5A50000}"/>
    <cellStyle name="Percent 7 2 4 3 3 5 2" xfId="42308" xr:uid="{00000000-0005-0000-0000-0000C6A50000}"/>
    <cellStyle name="Percent 7 2 4 3 3 6" xfId="42309" xr:uid="{00000000-0005-0000-0000-0000C7A50000}"/>
    <cellStyle name="Percent 7 2 4 3 4" xfId="42310" xr:uid="{00000000-0005-0000-0000-0000C8A50000}"/>
    <cellStyle name="Percent 7 2 4 3 4 2" xfId="42311" xr:uid="{00000000-0005-0000-0000-0000C9A50000}"/>
    <cellStyle name="Percent 7 2 4 3 4 2 2" xfId="42312" xr:uid="{00000000-0005-0000-0000-0000CAA50000}"/>
    <cellStyle name="Percent 7 2 4 3 4 2 2 2" xfId="42313" xr:uid="{00000000-0005-0000-0000-0000CBA50000}"/>
    <cellStyle name="Percent 7 2 4 3 4 2 3" xfId="42314" xr:uid="{00000000-0005-0000-0000-0000CCA50000}"/>
    <cellStyle name="Percent 7 2 4 3 4 3" xfId="42315" xr:uid="{00000000-0005-0000-0000-0000CDA50000}"/>
    <cellStyle name="Percent 7 2 4 3 4 3 2" xfId="42316" xr:uid="{00000000-0005-0000-0000-0000CEA50000}"/>
    <cellStyle name="Percent 7 2 4 3 4 4" xfId="42317" xr:uid="{00000000-0005-0000-0000-0000CFA50000}"/>
    <cellStyle name="Percent 7 2 4 3 5" xfId="42318" xr:uid="{00000000-0005-0000-0000-0000D0A50000}"/>
    <cellStyle name="Percent 7 2 4 3 5 2" xfId="42319" xr:uid="{00000000-0005-0000-0000-0000D1A50000}"/>
    <cellStyle name="Percent 7 2 4 3 5 2 2" xfId="42320" xr:uid="{00000000-0005-0000-0000-0000D2A50000}"/>
    <cellStyle name="Percent 7 2 4 3 5 3" xfId="42321" xr:uid="{00000000-0005-0000-0000-0000D3A50000}"/>
    <cellStyle name="Percent 7 2 4 3 6" xfId="42322" xr:uid="{00000000-0005-0000-0000-0000D4A50000}"/>
    <cellStyle name="Percent 7 2 4 3 6 2" xfId="42323" xr:uid="{00000000-0005-0000-0000-0000D5A50000}"/>
    <cellStyle name="Percent 7 2 4 3 6 2 2" xfId="42324" xr:uid="{00000000-0005-0000-0000-0000D6A50000}"/>
    <cellStyle name="Percent 7 2 4 3 6 3" xfId="42325" xr:uid="{00000000-0005-0000-0000-0000D7A50000}"/>
    <cellStyle name="Percent 7 2 4 3 7" xfId="42326" xr:uid="{00000000-0005-0000-0000-0000D8A50000}"/>
    <cellStyle name="Percent 7 2 4 3 7 2" xfId="42327" xr:uid="{00000000-0005-0000-0000-0000D9A50000}"/>
    <cellStyle name="Percent 7 2 4 3 8" xfId="42328" xr:uid="{00000000-0005-0000-0000-0000DAA50000}"/>
    <cellStyle name="Percent 7 2 4 4" xfId="42329" xr:uid="{00000000-0005-0000-0000-0000DBA50000}"/>
    <cellStyle name="Percent 7 2 4 4 2" xfId="42330" xr:uid="{00000000-0005-0000-0000-0000DCA50000}"/>
    <cellStyle name="Percent 7 2 4 4 2 2" xfId="42331" xr:uid="{00000000-0005-0000-0000-0000DDA50000}"/>
    <cellStyle name="Percent 7 2 4 4 2 2 2" xfId="42332" xr:uid="{00000000-0005-0000-0000-0000DEA50000}"/>
    <cellStyle name="Percent 7 2 4 4 2 2 2 2" xfId="42333" xr:uid="{00000000-0005-0000-0000-0000DFA50000}"/>
    <cellStyle name="Percent 7 2 4 4 2 2 2 2 2" xfId="42334" xr:uid="{00000000-0005-0000-0000-0000E0A50000}"/>
    <cellStyle name="Percent 7 2 4 4 2 2 2 2 3" xfId="42335" xr:uid="{00000000-0005-0000-0000-0000E1A50000}"/>
    <cellStyle name="Percent 7 2 4 4 2 2 2 3" xfId="42336" xr:uid="{00000000-0005-0000-0000-0000E2A50000}"/>
    <cellStyle name="Percent 7 2 4 4 2 2 2 4" xfId="42337" xr:uid="{00000000-0005-0000-0000-0000E3A50000}"/>
    <cellStyle name="Percent 7 2 4 4 2 2 3" xfId="42338" xr:uid="{00000000-0005-0000-0000-0000E4A50000}"/>
    <cellStyle name="Percent 7 2 4 4 2 2 3 2" xfId="42339" xr:uid="{00000000-0005-0000-0000-0000E5A50000}"/>
    <cellStyle name="Percent 7 2 4 4 2 2 3 3" xfId="42340" xr:uid="{00000000-0005-0000-0000-0000E6A50000}"/>
    <cellStyle name="Percent 7 2 4 4 2 2 4" xfId="42341" xr:uid="{00000000-0005-0000-0000-0000E7A50000}"/>
    <cellStyle name="Percent 7 2 4 4 2 2 4 2" xfId="42342" xr:uid="{00000000-0005-0000-0000-0000E8A50000}"/>
    <cellStyle name="Percent 7 2 4 4 2 2 4 3" xfId="42343" xr:uid="{00000000-0005-0000-0000-0000E9A50000}"/>
    <cellStyle name="Percent 7 2 4 4 2 2 5" xfId="42344" xr:uid="{00000000-0005-0000-0000-0000EAA50000}"/>
    <cellStyle name="Percent 7 2 4 4 2 2 5 2" xfId="42345" xr:uid="{00000000-0005-0000-0000-0000EBA50000}"/>
    <cellStyle name="Percent 7 2 4 4 2 2 6" xfId="42346" xr:uid="{00000000-0005-0000-0000-0000ECA50000}"/>
    <cellStyle name="Percent 7 2 4 4 2 3" xfId="42347" xr:uid="{00000000-0005-0000-0000-0000EDA50000}"/>
    <cellStyle name="Percent 7 2 4 4 2 3 2" xfId="42348" xr:uid="{00000000-0005-0000-0000-0000EEA50000}"/>
    <cellStyle name="Percent 7 2 4 4 2 3 2 2" xfId="42349" xr:uid="{00000000-0005-0000-0000-0000EFA50000}"/>
    <cellStyle name="Percent 7 2 4 4 2 3 2 3" xfId="42350" xr:uid="{00000000-0005-0000-0000-0000F0A50000}"/>
    <cellStyle name="Percent 7 2 4 4 2 3 3" xfId="42351" xr:uid="{00000000-0005-0000-0000-0000F1A50000}"/>
    <cellStyle name="Percent 7 2 4 4 2 3 4" xfId="42352" xr:uid="{00000000-0005-0000-0000-0000F2A50000}"/>
    <cellStyle name="Percent 7 2 4 4 2 4" xfId="42353" xr:uid="{00000000-0005-0000-0000-0000F3A50000}"/>
    <cellStyle name="Percent 7 2 4 4 2 4 2" xfId="42354" xr:uid="{00000000-0005-0000-0000-0000F4A50000}"/>
    <cellStyle name="Percent 7 2 4 4 2 4 3" xfId="42355" xr:uid="{00000000-0005-0000-0000-0000F5A50000}"/>
    <cellStyle name="Percent 7 2 4 4 2 5" xfId="42356" xr:uid="{00000000-0005-0000-0000-0000F6A50000}"/>
    <cellStyle name="Percent 7 2 4 4 2 5 2" xfId="42357" xr:uid="{00000000-0005-0000-0000-0000F7A50000}"/>
    <cellStyle name="Percent 7 2 4 4 2 5 3" xfId="42358" xr:uid="{00000000-0005-0000-0000-0000F8A50000}"/>
    <cellStyle name="Percent 7 2 4 4 2 6" xfId="42359" xr:uid="{00000000-0005-0000-0000-0000F9A50000}"/>
    <cellStyle name="Percent 7 2 4 4 2 6 2" xfId="42360" xr:uid="{00000000-0005-0000-0000-0000FAA50000}"/>
    <cellStyle name="Percent 7 2 4 4 2 7" xfId="42361" xr:uid="{00000000-0005-0000-0000-0000FBA50000}"/>
    <cellStyle name="Percent 7 2 4 4 3" xfId="42362" xr:uid="{00000000-0005-0000-0000-0000FCA50000}"/>
    <cellStyle name="Percent 7 2 4 4 3 2" xfId="42363" xr:uid="{00000000-0005-0000-0000-0000FDA50000}"/>
    <cellStyle name="Percent 7 2 4 4 3 2 2" xfId="42364" xr:uid="{00000000-0005-0000-0000-0000FEA50000}"/>
    <cellStyle name="Percent 7 2 4 4 3 2 2 2" xfId="42365" xr:uid="{00000000-0005-0000-0000-0000FFA50000}"/>
    <cellStyle name="Percent 7 2 4 4 3 2 2 3" xfId="42366" xr:uid="{00000000-0005-0000-0000-000000A60000}"/>
    <cellStyle name="Percent 7 2 4 4 3 2 3" xfId="42367" xr:uid="{00000000-0005-0000-0000-000001A60000}"/>
    <cellStyle name="Percent 7 2 4 4 3 2 3 2" xfId="42368" xr:uid="{00000000-0005-0000-0000-000002A60000}"/>
    <cellStyle name="Percent 7 2 4 4 3 2 4" xfId="42369" xr:uid="{00000000-0005-0000-0000-000003A60000}"/>
    <cellStyle name="Percent 7 2 4 4 3 3" xfId="42370" xr:uid="{00000000-0005-0000-0000-000004A60000}"/>
    <cellStyle name="Percent 7 2 4 4 3 3 2" xfId="42371" xr:uid="{00000000-0005-0000-0000-000005A60000}"/>
    <cellStyle name="Percent 7 2 4 4 3 3 3" xfId="42372" xr:uid="{00000000-0005-0000-0000-000006A60000}"/>
    <cellStyle name="Percent 7 2 4 4 3 4" xfId="42373" xr:uid="{00000000-0005-0000-0000-000007A60000}"/>
    <cellStyle name="Percent 7 2 4 4 3 4 2" xfId="42374" xr:uid="{00000000-0005-0000-0000-000008A60000}"/>
    <cellStyle name="Percent 7 2 4 4 3 4 3" xfId="42375" xr:uid="{00000000-0005-0000-0000-000009A60000}"/>
    <cellStyle name="Percent 7 2 4 4 3 5" xfId="42376" xr:uid="{00000000-0005-0000-0000-00000AA60000}"/>
    <cellStyle name="Percent 7 2 4 4 3 5 2" xfId="42377" xr:uid="{00000000-0005-0000-0000-00000BA60000}"/>
    <cellStyle name="Percent 7 2 4 4 3 6" xfId="42378" xr:uid="{00000000-0005-0000-0000-00000CA60000}"/>
    <cellStyle name="Percent 7 2 4 4 4" xfId="42379" xr:uid="{00000000-0005-0000-0000-00000DA60000}"/>
    <cellStyle name="Percent 7 2 4 4 4 2" xfId="42380" xr:uid="{00000000-0005-0000-0000-00000EA60000}"/>
    <cellStyle name="Percent 7 2 4 4 4 2 2" xfId="42381" xr:uid="{00000000-0005-0000-0000-00000FA60000}"/>
    <cellStyle name="Percent 7 2 4 4 4 2 2 2" xfId="42382" xr:uid="{00000000-0005-0000-0000-000010A60000}"/>
    <cellStyle name="Percent 7 2 4 4 4 2 3" xfId="42383" xr:uid="{00000000-0005-0000-0000-000011A60000}"/>
    <cellStyle name="Percent 7 2 4 4 4 3" xfId="42384" xr:uid="{00000000-0005-0000-0000-000012A60000}"/>
    <cellStyle name="Percent 7 2 4 4 4 3 2" xfId="42385" xr:uid="{00000000-0005-0000-0000-000013A60000}"/>
    <cellStyle name="Percent 7 2 4 4 4 4" xfId="42386" xr:uid="{00000000-0005-0000-0000-000014A60000}"/>
    <cellStyle name="Percent 7 2 4 4 5" xfId="42387" xr:uid="{00000000-0005-0000-0000-000015A60000}"/>
    <cellStyle name="Percent 7 2 4 4 5 2" xfId="42388" xr:uid="{00000000-0005-0000-0000-000016A60000}"/>
    <cellStyle name="Percent 7 2 4 4 5 2 2" xfId="42389" xr:uid="{00000000-0005-0000-0000-000017A60000}"/>
    <cellStyle name="Percent 7 2 4 4 5 3" xfId="42390" xr:uid="{00000000-0005-0000-0000-000018A60000}"/>
    <cellStyle name="Percent 7 2 4 4 6" xfId="42391" xr:uid="{00000000-0005-0000-0000-000019A60000}"/>
    <cellStyle name="Percent 7 2 4 4 6 2" xfId="42392" xr:uid="{00000000-0005-0000-0000-00001AA60000}"/>
    <cellStyle name="Percent 7 2 4 4 6 2 2" xfId="42393" xr:uid="{00000000-0005-0000-0000-00001BA60000}"/>
    <cellStyle name="Percent 7 2 4 4 6 3" xfId="42394" xr:uid="{00000000-0005-0000-0000-00001CA60000}"/>
    <cellStyle name="Percent 7 2 4 4 7" xfId="42395" xr:uid="{00000000-0005-0000-0000-00001DA60000}"/>
    <cellStyle name="Percent 7 2 4 4 7 2" xfId="42396" xr:uid="{00000000-0005-0000-0000-00001EA60000}"/>
    <cellStyle name="Percent 7 2 4 4 8" xfId="42397" xr:uid="{00000000-0005-0000-0000-00001FA60000}"/>
    <cellStyle name="Percent 7 2 4 5" xfId="42398" xr:uid="{00000000-0005-0000-0000-000020A60000}"/>
    <cellStyle name="Percent 7 2 4 5 2" xfId="42399" xr:uid="{00000000-0005-0000-0000-000021A60000}"/>
    <cellStyle name="Percent 7 2 4 5 2 2" xfId="42400" xr:uid="{00000000-0005-0000-0000-000022A60000}"/>
    <cellStyle name="Percent 7 2 4 5 2 2 2" xfId="42401" xr:uid="{00000000-0005-0000-0000-000023A60000}"/>
    <cellStyle name="Percent 7 2 4 5 2 2 2 2" xfId="42402" xr:uid="{00000000-0005-0000-0000-000024A60000}"/>
    <cellStyle name="Percent 7 2 4 5 2 2 2 3" xfId="42403" xr:uid="{00000000-0005-0000-0000-000025A60000}"/>
    <cellStyle name="Percent 7 2 4 5 2 2 3" xfId="42404" xr:uid="{00000000-0005-0000-0000-000026A60000}"/>
    <cellStyle name="Percent 7 2 4 5 2 2 3 2" xfId="42405" xr:uid="{00000000-0005-0000-0000-000027A60000}"/>
    <cellStyle name="Percent 7 2 4 5 2 2 4" xfId="42406" xr:uid="{00000000-0005-0000-0000-000028A60000}"/>
    <cellStyle name="Percent 7 2 4 5 2 3" xfId="42407" xr:uid="{00000000-0005-0000-0000-000029A60000}"/>
    <cellStyle name="Percent 7 2 4 5 2 3 2" xfId="42408" xr:uid="{00000000-0005-0000-0000-00002AA60000}"/>
    <cellStyle name="Percent 7 2 4 5 2 3 3" xfId="42409" xr:uid="{00000000-0005-0000-0000-00002BA60000}"/>
    <cellStyle name="Percent 7 2 4 5 2 4" xfId="42410" xr:uid="{00000000-0005-0000-0000-00002CA60000}"/>
    <cellStyle name="Percent 7 2 4 5 2 4 2" xfId="42411" xr:uid="{00000000-0005-0000-0000-00002DA60000}"/>
    <cellStyle name="Percent 7 2 4 5 2 4 3" xfId="42412" xr:uid="{00000000-0005-0000-0000-00002EA60000}"/>
    <cellStyle name="Percent 7 2 4 5 2 5" xfId="42413" xr:uid="{00000000-0005-0000-0000-00002FA60000}"/>
    <cellStyle name="Percent 7 2 4 5 2 5 2" xfId="42414" xr:uid="{00000000-0005-0000-0000-000030A60000}"/>
    <cellStyle name="Percent 7 2 4 5 2 6" xfId="42415" xr:uid="{00000000-0005-0000-0000-000031A60000}"/>
    <cellStyle name="Percent 7 2 4 5 3" xfId="42416" xr:uid="{00000000-0005-0000-0000-000032A60000}"/>
    <cellStyle name="Percent 7 2 4 5 3 2" xfId="42417" xr:uid="{00000000-0005-0000-0000-000033A60000}"/>
    <cellStyle name="Percent 7 2 4 5 3 2 2" xfId="42418" xr:uid="{00000000-0005-0000-0000-000034A60000}"/>
    <cellStyle name="Percent 7 2 4 5 3 2 2 2" xfId="42419" xr:uid="{00000000-0005-0000-0000-000035A60000}"/>
    <cellStyle name="Percent 7 2 4 5 3 2 3" xfId="42420" xr:uid="{00000000-0005-0000-0000-000036A60000}"/>
    <cellStyle name="Percent 7 2 4 5 3 3" xfId="42421" xr:uid="{00000000-0005-0000-0000-000037A60000}"/>
    <cellStyle name="Percent 7 2 4 5 3 3 2" xfId="42422" xr:uid="{00000000-0005-0000-0000-000038A60000}"/>
    <cellStyle name="Percent 7 2 4 5 3 4" xfId="42423" xr:uid="{00000000-0005-0000-0000-000039A60000}"/>
    <cellStyle name="Percent 7 2 4 5 4" xfId="42424" xr:uid="{00000000-0005-0000-0000-00003AA60000}"/>
    <cellStyle name="Percent 7 2 4 5 4 2" xfId="42425" xr:uid="{00000000-0005-0000-0000-00003BA60000}"/>
    <cellStyle name="Percent 7 2 4 5 4 2 2" xfId="42426" xr:uid="{00000000-0005-0000-0000-00003CA60000}"/>
    <cellStyle name="Percent 7 2 4 5 4 3" xfId="42427" xr:uid="{00000000-0005-0000-0000-00003DA60000}"/>
    <cellStyle name="Percent 7 2 4 5 5" xfId="42428" xr:uid="{00000000-0005-0000-0000-00003EA60000}"/>
    <cellStyle name="Percent 7 2 4 5 5 2" xfId="42429" xr:uid="{00000000-0005-0000-0000-00003FA60000}"/>
    <cellStyle name="Percent 7 2 4 5 5 2 2" xfId="42430" xr:uid="{00000000-0005-0000-0000-000040A60000}"/>
    <cellStyle name="Percent 7 2 4 5 5 3" xfId="42431" xr:uid="{00000000-0005-0000-0000-000041A60000}"/>
    <cellStyle name="Percent 7 2 4 5 6" xfId="42432" xr:uid="{00000000-0005-0000-0000-000042A60000}"/>
    <cellStyle name="Percent 7 2 4 5 6 2" xfId="42433" xr:uid="{00000000-0005-0000-0000-000043A60000}"/>
    <cellStyle name="Percent 7 2 4 5 7" xfId="42434" xr:uid="{00000000-0005-0000-0000-000044A60000}"/>
    <cellStyle name="Percent 7 2 4 6" xfId="42435" xr:uid="{00000000-0005-0000-0000-000045A60000}"/>
    <cellStyle name="Percent 7 2 4 6 2" xfId="42436" xr:uid="{00000000-0005-0000-0000-000046A60000}"/>
    <cellStyle name="Percent 7 2 4 6 2 2" xfId="42437" xr:uid="{00000000-0005-0000-0000-000047A60000}"/>
    <cellStyle name="Percent 7 2 4 6 2 2 2" xfId="42438" xr:uid="{00000000-0005-0000-0000-000048A60000}"/>
    <cellStyle name="Percent 7 2 4 6 2 2 3" xfId="42439" xr:uid="{00000000-0005-0000-0000-000049A60000}"/>
    <cellStyle name="Percent 7 2 4 6 2 3" xfId="42440" xr:uid="{00000000-0005-0000-0000-00004AA60000}"/>
    <cellStyle name="Percent 7 2 4 6 2 3 2" xfId="42441" xr:uid="{00000000-0005-0000-0000-00004BA60000}"/>
    <cellStyle name="Percent 7 2 4 6 2 4" xfId="42442" xr:uid="{00000000-0005-0000-0000-00004CA60000}"/>
    <cellStyle name="Percent 7 2 4 6 3" xfId="42443" xr:uid="{00000000-0005-0000-0000-00004DA60000}"/>
    <cellStyle name="Percent 7 2 4 6 3 2" xfId="42444" xr:uid="{00000000-0005-0000-0000-00004EA60000}"/>
    <cellStyle name="Percent 7 2 4 6 3 3" xfId="42445" xr:uid="{00000000-0005-0000-0000-00004FA60000}"/>
    <cellStyle name="Percent 7 2 4 6 4" xfId="42446" xr:uid="{00000000-0005-0000-0000-000050A60000}"/>
    <cellStyle name="Percent 7 2 4 6 4 2" xfId="42447" xr:uid="{00000000-0005-0000-0000-000051A60000}"/>
    <cellStyle name="Percent 7 2 4 6 4 3" xfId="42448" xr:uid="{00000000-0005-0000-0000-000052A60000}"/>
    <cellStyle name="Percent 7 2 4 6 5" xfId="42449" xr:uid="{00000000-0005-0000-0000-000053A60000}"/>
    <cellStyle name="Percent 7 2 4 6 5 2" xfId="42450" xr:uid="{00000000-0005-0000-0000-000054A60000}"/>
    <cellStyle name="Percent 7 2 4 6 6" xfId="42451" xr:uid="{00000000-0005-0000-0000-000055A60000}"/>
    <cellStyle name="Percent 7 2 4 7" xfId="42452" xr:uid="{00000000-0005-0000-0000-000056A60000}"/>
    <cellStyle name="Percent 7 2 4 7 2" xfId="42453" xr:uid="{00000000-0005-0000-0000-000057A60000}"/>
    <cellStyle name="Percent 7 2 4 7 2 2" xfId="42454" xr:uid="{00000000-0005-0000-0000-000058A60000}"/>
    <cellStyle name="Percent 7 2 4 7 2 2 2" xfId="42455" xr:uid="{00000000-0005-0000-0000-000059A60000}"/>
    <cellStyle name="Percent 7 2 4 7 2 3" xfId="42456" xr:uid="{00000000-0005-0000-0000-00005AA60000}"/>
    <cellStyle name="Percent 7 2 4 7 3" xfId="42457" xr:uid="{00000000-0005-0000-0000-00005BA60000}"/>
    <cellStyle name="Percent 7 2 4 7 3 2" xfId="42458" xr:uid="{00000000-0005-0000-0000-00005CA60000}"/>
    <cellStyle name="Percent 7 2 4 7 4" xfId="42459" xr:uid="{00000000-0005-0000-0000-00005DA60000}"/>
    <cellStyle name="Percent 7 2 4 8" xfId="42460" xr:uid="{00000000-0005-0000-0000-00005EA60000}"/>
    <cellStyle name="Percent 7 2 4 8 2" xfId="42461" xr:uid="{00000000-0005-0000-0000-00005FA60000}"/>
    <cellStyle name="Percent 7 2 4 8 2 2" xfId="42462" xr:uid="{00000000-0005-0000-0000-000060A60000}"/>
    <cellStyle name="Percent 7 2 4 8 3" xfId="42463" xr:uid="{00000000-0005-0000-0000-000061A60000}"/>
    <cellStyle name="Percent 7 2 4 8 4" xfId="42464" xr:uid="{00000000-0005-0000-0000-000062A60000}"/>
    <cellStyle name="Percent 7 2 4 9" xfId="42465" xr:uid="{00000000-0005-0000-0000-000063A60000}"/>
    <cellStyle name="Percent 7 2 4 9 2" xfId="42466" xr:uid="{00000000-0005-0000-0000-000064A60000}"/>
    <cellStyle name="Percent 7 2 4 9 2 2" xfId="42467" xr:uid="{00000000-0005-0000-0000-000065A60000}"/>
    <cellStyle name="Percent 7 2 4 9 3" xfId="42468" xr:uid="{00000000-0005-0000-0000-000066A60000}"/>
    <cellStyle name="Percent 7 2 5" xfId="42469" xr:uid="{00000000-0005-0000-0000-000067A60000}"/>
    <cellStyle name="Percent 7 2 5 2" xfId="42470" xr:uid="{00000000-0005-0000-0000-000068A60000}"/>
    <cellStyle name="Percent 7 2 5 2 2" xfId="42471" xr:uid="{00000000-0005-0000-0000-000069A60000}"/>
    <cellStyle name="Percent 7 2 5 2 2 2" xfId="42472" xr:uid="{00000000-0005-0000-0000-00006AA60000}"/>
    <cellStyle name="Percent 7 2 5 2 2 2 2" xfId="42473" xr:uid="{00000000-0005-0000-0000-00006BA60000}"/>
    <cellStyle name="Percent 7 2 5 2 2 2 2 2" xfId="42474" xr:uid="{00000000-0005-0000-0000-00006CA60000}"/>
    <cellStyle name="Percent 7 2 5 2 2 2 2 3" xfId="42475" xr:uid="{00000000-0005-0000-0000-00006DA60000}"/>
    <cellStyle name="Percent 7 2 5 2 2 2 3" xfId="42476" xr:uid="{00000000-0005-0000-0000-00006EA60000}"/>
    <cellStyle name="Percent 7 2 5 2 2 2 4" xfId="42477" xr:uid="{00000000-0005-0000-0000-00006FA60000}"/>
    <cellStyle name="Percent 7 2 5 2 2 3" xfId="42478" xr:uid="{00000000-0005-0000-0000-000070A60000}"/>
    <cellStyle name="Percent 7 2 5 2 2 3 2" xfId="42479" xr:uid="{00000000-0005-0000-0000-000071A60000}"/>
    <cellStyle name="Percent 7 2 5 2 2 3 3" xfId="42480" xr:uid="{00000000-0005-0000-0000-000072A60000}"/>
    <cellStyle name="Percent 7 2 5 2 2 4" xfId="42481" xr:uid="{00000000-0005-0000-0000-000073A60000}"/>
    <cellStyle name="Percent 7 2 5 2 2 4 2" xfId="42482" xr:uid="{00000000-0005-0000-0000-000074A60000}"/>
    <cellStyle name="Percent 7 2 5 2 2 4 3" xfId="42483" xr:uid="{00000000-0005-0000-0000-000075A60000}"/>
    <cellStyle name="Percent 7 2 5 2 2 5" xfId="42484" xr:uid="{00000000-0005-0000-0000-000076A60000}"/>
    <cellStyle name="Percent 7 2 5 2 2 5 2" xfId="42485" xr:uid="{00000000-0005-0000-0000-000077A60000}"/>
    <cellStyle name="Percent 7 2 5 2 2 6" xfId="42486" xr:uid="{00000000-0005-0000-0000-000078A60000}"/>
    <cellStyle name="Percent 7 2 5 2 3" xfId="42487" xr:uid="{00000000-0005-0000-0000-000079A60000}"/>
    <cellStyle name="Percent 7 2 5 2 3 2" xfId="42488" xr:uid="{00000000-0005-0000-0000-00007AA60000}"/>
    <cellStyle name="Percent 7 2 5 2 3 2 2" xfId="42489" xr:uid="{00000000-0005-0000-0000-00007BA60000}"/>
    <cellStyle name="Percent 7 2 5 2 3 2 3" xfId="42490" xr:uid="{00000000-0005-0000-0000-00007CA60000}"/>
    <cellStyle name="Percent 7 2 5 2 3 3" xfId="42491" xr:uid="{00000000-0005-0000-0000-00007DA60000}"/>
    <cellStyle name="Percent 7 2 5 2 3 4" xfId="42492" xr:uid="{00000000-0005-0000-0000-00007EA60000}"/>
    <cellStyle name="Percent 7 2 5 2 4" xfId="42493" xr:uid="{00000000-0005-0000-0000-00007FA60000}"/>
    <cellStyle name="Percent 7 2 5 2 4 2" xfId="42494" xr:uid="{00000000-0005-0000-0000-000080A60000}"/>
    <cellStyle name="Percent 7 2 5 2 4 3" xfId="42495" xr:uid="{00000000-0005-0000-0000-000081A60000}"/>
    <cellStyle name="Percent 7 2 5 2 5" xfId="42496" xr:uid="{00000000-0005-0000-0000-000082A60000}"/>
    <cellStyle name="Percent 7 2 5 2 5 2" xfId="42497" xr:uid="{00000000-0005-0000-0000-000083A60000}"/>
    <cellStyle name="Percent 7 2 5 2 5 3" xfId="42498" xr:uid="{00000000-0005-0000-0000-000084A60000}"/>
    <cellStyle name="Percent 7 2 5 2 6" xfId="42499" xr:uid="{00000000-0005-0000-0000-000085A60000}"/>
    <cellStyle name="Percent 7 2 5 2 6 2" xfId="42500" xr:uid="{00000000-0005-0000-0000-000086A60000}"/>
    <cellStyle name="Percent 7 2 5 2 7" xfId="42501" xr:uid="{00000000-0005-0000-0000-000087A60000}"/>
    <cellStyle name="Percent 7 2 5 3" xfId="42502" xr:uid="{00000000-0005-0000-0000-000088A60000}"/>
    <cellStyle name="Percent 7 2 5 3 2" xfId="42503" xr:uid="{00000000-0005-0000-0000-000089A60000}"/>
    <cellStyle name="Percent 7 2 5 3 2 2" xfId="42504" xr:uid="{00000000-0005-0000-0000-00008AA60000}"/>
    <cellStyle name="Percent 7 2 5 3 2 2 2" xfId="42505" xr:uid="{00000000-0005-0000-0000-00008BA60000}"/>
    <cellStyle name="Percent 7 2 5 3 2 2 3" xfId="42506" xr:uid="{00000000-0005-0000-0000-00008CA60000}"/>
    <cellStyle name="Percent 7 2 5 3 2 3" xfId="42507" xr:uid="{00000000-0005-0000-0000-00008DA60000}"/>
    <cellStyle name="Percent 7 2 5 3 2 3 2" xfId="42508" xr:uid="{00000000-0005-0000-0000-00008EA60000}"/>
    <cellStyle name="Percent 7 2 5 3 2 4" xfId="42509" xr:uid="{00000000-0005-0000-0000-00008FA60000}"/>
    <cellStyle name="Percent 7 2 5 3 3" xfId="42510" xr:uid="{00000000-0005-0000-0000-000090A60000}"/>
    <cellStyle name="Percent 7 2 5 3 3 2" xfId="42511" xr:uid="{00000000-0005-0000-0000-000091A60000}"/>
    <cellStyle name="Percent 7 2 5 3 3 3" xfId="42512" xr:uid="{00000000-0005-0000-0000-000092A60000}"/>
    <cellStyle name="Percent 7 2 5 3 4" xfId="42513" xr:uid="{00000000-0005-0000-0000-000093A60000}"/>
    <cellStyle name="Percent 7 2 5 3 4 2" xfId="42514" xr:uid="{00000000-0005-0000-0000-000094A60000}"/>
    <cellStyle name="Percent 7 2 5 3 4 3" xfId="42515" xr:uid="{00000000-0005-0000-0000-000095A60000}"/>
    <cellStyle name="Percent 7 2 5 3 5" xfId="42516" xr:uid="{00000000-0005-0000-0000-000096A60000}"/>
    <cellStyle name="Percent 7 2 5 3 5 2" xfId="42517" xr:uid="{00000000-0005-0000-0000-000097A60000}"/>
    <cellStyle name="Percent 7 2 5 3 6" xfId="42518" xr:uid="{00000000-0005-0000-0000-000098A60000}"/>
    <cellStyle name="Percent 7 2 5 4" xfId="42519" xr:uid="{00000000-0005-0000-0000-000099A60000}"/>
    <cellStyle name="Percent 7 2 5 4 2" xfId="42520" xr:uid="{00000000-0005-0000-0000-00009AA60000}"/>
    <cellStyle name="Percent 7 2 5 4 2 2" xfId="42521" xr:uid="{00000000-0005-0000-0000-00009BA60000}"/>
    <cellStyle name="Percent 7 2 5 4 2 2 2" xfId="42522" xr:uid="{00000000-0005-0000-0000-00009CA60000}"/>
    <cellStyle name="Percent 7 2 5 4 2 3" xfId="42523" xr:uid="{00000000-0005-0000-0000-00009DA60000}"/>
    <cellStyle name="Percent 7 2 5 4 3" xfId="42524" xr:uid="{00000000-0005-0000-0000-00009EA60000}"/>
    <cellStyle name="Percent 7 2 5 4 3 2" xfId="42525" xr:uid="{00000000-0005-0000-0000-00009FA60000}"/>
    <cellStyle name="Percent 7 2 5 4 4" xfId="42526" xr:uid="{00000000-0005-0000-0000-0000A0A60000}"/>
    <cellStyle name="Percent 7 2 5 5" xfId="42527" xr:uid="{00000000-0005-0000-0000-0000A1A60000}"/>
    <cellStyle name="Percent 7 2 5 5 2" xfId="42528" xr:uid="{00000000-0005-0000-0000-0000A2A60000}"/>
    <cellStyle name="Percent 7 2 5 5 2 2" xfId="42529" xr:uid="{00000000-0005-0000-0000-0000A3A60000}"/>
    <cellStyle name="Percent 7 2 5 5 3" xfId="42530" xr:uid="{00000000-0005-0000-0000-0000A4A60000}"/>
    <cellStyle name="Percent 7 2 5 6" xfId="42531" xr:uid="{00000000-0005-0000-0000-0000A5A60000}"/>
    <cellStyle name="Percent 7 2 5 6 2" xfId="42532" xr:uid="{00000000-0005-0000-0000-0000A6A60000}"/>
    <cellStyle name="Percent 7 2 5 6 2 2" xfId="42533" xr:uid="{00000000-0005-0000-0000-0000A7A60000}"/>
    <cellStyle name="Percent 7 2 5 6 3" xfId="42534" xr:uid="{00000000-0005-0000-0000-0000A8A60000}"/>
    <cellStyle name="Percent 7 2 5 7" xfId="42535" xr:uid="{00000000-0005-0000-0000-0000A9A60000}"/>
    <cellStyle name="Percent 7 2 5 7 2" xfId="42536" xr:uid="{00000000-0005-0000-0000-0000AAA60000}"/>
    <cellStyle name="Percent 7 2 5 8" xfId="42537" xr:uid="{00000000-0005-0000-0000-0000ABA60000}"/>
    <cellStyle name="Percent 7 2 6" xfId="42538" xr:uid="{00000000-0005-0000-0000-0000ACA60000}"/>
    <cellStyle name="Percent 7 2 6 2" xfId="42539" xr:uid="{00000000-0005-0000-0000-0000ADA60000}"/>
    <cellStyle name="Percent 7 2 6 2 2" xfId="42540" xr:uid="{00000000-0005-0000-0000-0000AEA60000}"/>
    <cellStyle name="Percent 7 2 6 2 2 2" xfId="42541" xr:uid="{00000000-0005-0000-0000-0000AFA60000}"/>
    <cellStyle name="Percent 7 2 6 2 2 2 2" xfId="42542" xr:uid="{00000000-0005-0000-0000-0000B0A60000}"/>
    <cellStyle name="Percent 7 2 6 2 2 2 2 2" xfId="42543" xr:uid="{00000000-0005-0000-0000-0000B1A60000}"/>
    <cellStyle name="Percent 7 2 6 2 2 2 2 3" xfId="42544" xr:uid="{00000000-0005-0000-0000-0000B2A60000}"/>
    <cellStyle name="Percent 7 2 6 2 2 2 3" xfId="42545" xr:uid="{00000000-0005-0000-0000-0000B3A60000}"/>
    <cellStyle name="Percent 7 2 6 2 2 2 4" xfId="42546" xr:uid="{00000000-0005-0000-0000-0000B4A60000}"/>
    <cellStyle name="Percent 7 2 6 2 2 3" xfId="42547" xr:uid="{00000000-0005-0000-0000-0000B5A60000}"/>
    <cellStyle name="Percent 7 2 6 2 2 3 2" xfId="42548" xr:uid="{00000000-0005-0000-0000-0000B6A60000}"/>
    <cellStyle name="Percent 7 2 6 2 2 3 3" xfId="42549" xr:uid="{00000000-0005-0000-0000-0000B7A60000}"/>
    <cellStyle name="Percent 7 2 6 2 2 4" xfId="42550" xr:uid="{00000000-0005-0000-0000-0000B8A60000}"/>
    <cellStyle name="Percent 7 2 6 2 2 4 2" xfId="42551" xr:uid="{00000000-0005-0000-0000-0000B9A60000}"/>
    <cellStyle name="Percent 7 2 6 2 2 4 3" xfId="42552" xr:uid="{00000000-0005-0000-0000-0000BAA60000}"/>
    <cellStyle name="Percent 7 2 6 2 2 5" xfId="42553" xr:uid="{00000000-0005-0000-0000-0000BBA60000}"/>
    <cellStyle name="Percent 7 2 6 2 2 5 2" xfId="42554" xr:uid="{00000000-0005-0000-0000-0000BCA60000}"/>
    <cellStyle name="Percent 7 2 6 2 2 6" xfId="42555" xr:uid="{00000000-0005-0000-0000-0000BDA60000}"/>
    <cellStyle name="Percent 7 2 6 2 3" xfId="42556" xr:uid="{00000000-0005-0000-0000-0000BEA60000}"/>
    <cellStyle name="Percent 7 2 6 2 3 2" xfId="42557" xr:uid="{00000000-0005-0000-0000-0000BFA60000}"/>
    <cellStyle name="Percent 7 2 6 2 3 2 2" xfId="42558" xr:uid="{00000000-0005-0000-0000-0000C0A60000}"/>
    <cellStyle name="Percent 7 2 6 2 3 2 3" xfId="42559" xr:uid="{00000000-0005-0000-0000-0000C1A60000}"/>
    <cellStyle name="Percent 7 2 6 2 3 3" xfId="42560" xr:uid="{00000000-0005-0000-0000-0000C2A60000}"/>
    <cellStyle name="Percent 7 2 6 2 3 4" xfId="42561" xr:uid="{00000000-0005-0000-0000-0000C3A60000}"/>
    <cellStyle name="Percent 7 2 6 2 4" xfId="42562" xr:uid="{00000000-0005-0000-0000-0000C4A60000}"/>
    <cellStyle name="Percent 7 2 6 2 4 2" xfId="42563" xr:uid="{00000000-0005-0000-0000-0000C5A60000}"/>
    <cellStyle name="Percent 7 2 6 2 4 3" xfId="42564" xr:uid="{00000000-0005-0000-0000-0000C6A60000}"/>
    <cellStyle name="Percent 7 2 6 2 5" xfId="42565" xr:uid="{00000000-0005-0000-0000-0000C7A60000}"/>
    <cellStyle name="Percent 7 2 6 2 5 2" xfId="42566" xr:uid="{00000000-0005-0000-0000-0000C8A60000}"/>
    <cellStyle name="Percent 7 2 6 2 5 3" xfId="42567" xr:uid="{00000000-0005-0000-0000-0000C9A60000}"/>
    <cellStyle name="Percent 7 2 6 2 6" xfId="42568" xr:uid="{00000000-0005-0000-0000-0000CAA60000}"/>
    <cellStyle name="Percent 7 2 6 2 6 2" xfId="42569" xr:uid="{00000000-0005-0000-0000-0000CBA60000}"/>
    <cellStyle name="Percent 7 2 6 2 7" xfId="42570" xr:uid="{00000000-0005-0000-0000-0000CCA60000}"/>
    <cellStyle name="Percent 7 2 6 3" xfId="42571" xr:uid="{00000000-0005-0000-0000-0000CDA60000}"/>
    <cellStyle name="Percent 7 2 6 3 2" xfId="42572" xr:uid="{00000000-0005-0000-0000-0000CEA60000}"/>
    <cellStyle name="Percent 7 2 6 3 2 2" xfId="42573" xr:uid="{00000000-0005-0000-0000-0000CFA60000}"/>
    <cellStyle name="Percent 7 2 6 3 2 2 2" xfId="42574" xr:uid="{00000000-0005-0000-0000-0000D0A60000}"/>
    <cellStyle name="Percent 7 2 6 3 2 2 3" xfId="42575" xr:uid="{00000000-0005-0000-0000-0000D1A60000}"/>
    <cellStyle name="Percent 7 2 6 3 2 3" xfId="42576" xr:uid="{00000000-0005-0000-0000-0000D2A60000}"/>
    <cellStyle name="Percent 7 2 6 3 2 3 2" xfId="42577" xr:uid="{00000000-0005-0000-0000-0000D3A60000}"/>
    <cellStyle name="Percent 7 2 6 3 2 4" xfId="42578" xr:uid="{00000000-0005-0000-0000-0000D4A60000}"/>
    <cellStyle name="Percent 7 2 6 3 3" xfId="42579" xr:uid="{00000000-0005-0000-0000-0000D5A60000}"/>
    <cellStyle name="Percent 7 2 6 3 3 2" xfId="42580" xr:uid="{00000000-0005-0000-0000-0000D6A60000}"/>
    <cellStyle name="Percent 7 2 6 3 3 3" xfId="42581" xr:uid="{00000000-0005-0000-0000-0000D7A60000}"/>
    <cellStyle name="Percent 7 2 6 3 4" xfId="42582" xr:uid="{00000000-0005-0000-0000-0000D8A60000}"/>
    <cellStyle name="Percent 7 2 6 3 4 2" xfId="42583" xr:uid="{00000000-0005-0000-0000-0000D9A60000}"/>
    <cellStyle name="Percent 7 2 6 3 4 3" xfId="42584" xr:uid="{00000000-0005-0000-0000-0000DAA60000}"/>
    <cellStyle name="Percent 7 2 6 3 5" xfId="42585" xr:uid="{00000000-0005-0000-0000-0000DBA60000}"/>
    <cellStyle name="Percent 7 2 6 3 5 2" xfId="42586" xr:uid="{00000000-0005-0000-0000-0000DCA60000}"/>
    <cellStyle name="Percent 7 2 6 3 6" xfId="42587" xr:uid="{00000000-0005-0000-0000-0000DDA60000}"/>
    <cellStyle name="Percent 7 2 6 4" xfId="42588" xr:uid="{00000000-0005-0000-0000-0000DEA60000}"/>
    <cellStyle name="Percent 7 2 6 4 2" xfId="42589" xr:uid="{00000000-0005-0000-0000-0000DFA60000}"/>
    <cellStyle name="Percent 7 2 6 4 2 2" xfId="42590" xr:uid="{00000000-0005-0000-0000-0000E0A60000}"/>
    <cellStyle name="Percent 7 2 6 4 2 2 2" xfId="42591" xr:uid="{00000000-0005-0000-0000-0000E1A60000}"/>
    <cellStyle name="Percent 7 2 6 4 2 3" xfId="42592" xr:uid="{00000000-0005-0000-0000-0000E2A60000}"/>
    <cellStyle name="Percent 7 2 6 4 3" xfId="42593" xr:uid="{00000000-0005-0000-0000-0000E3A60000}"/>
    <cellStyle name="Percent 7 2 6 4 3 2" xfId="42594" xr:uid="{00000000-0005-0000-0000-0000E4A60000}"/>
    <cellStyle name="Percent 7 2 6 4 4" xfId="42595" xr:uid="{00000000-0005-0000-0000-0000E5A60000}"/>
    <cellStyle name="Percent 7 2 6 5" xfId="42596" xr:uid="{00000000-0005-0000-0000-0000E6A60000}"/>
    <cellStyle name="Percent 7 2 6 5 2" xfId="42597" xr:uid="{00000000-0005-0000-0000-0000E7A60000}"/>
    <cellStyle name="Percent 7 2 6 5 2 2" xfId="42598" xr:uid="{00000000-0005-0000-0000-0000E8A60000}"/>
    <cellStyle name="Percent 7 2 6 5 3" xfId="42599" xr:uid="{00000000-0005-0000-0000-0000E9A60000}"/>
    <cellStyle name="Percent 7 2 6 6" xfId="42600" xr:uid="{00000000-0005-0000-0000-0000EAA60000}"/>
    <cellStyle name="Percent 7 2 6 6 2" xfId="42601" xr:uid="{00000000-0005-0000-0000-0000EBA60000}"/>
    <cellStyle name="Percent 7 2 6 6 2 2" xfId="42602" xr:uid="{00000000-0005-0000-0000-0000ECA60000}"/>
    <cellStyle name="Percent 7 2 6 6 3" xfId="42603" xr:uid="{00000000-0005-0000-0000-0000EDA60000}"/>
    <cellStyle name="Percent 7 2 6 7" xfId="42604" xr:uid="{00000000-0005-0000-0000-0000EEA60000}"/>
    <cellStyle name="Percent 7 2 6 7 2" xfId="42605" xr:uid="{00000000-0005-0000-0000-0000EFA60000}"/>
    <cellStyle name="Percent 7 2 6 8" xfId="42606" xr:uid="{00000000-0005-0000-0000-0000F0A60000}"/>
    <cellStyle name="Percent 7 2 7" xfId="42607" xr:uid="{00000000-0005-0000-0000-0000F1A60000}"/>
    <cellStyle name="Percent 7 2 7 2" xfId="42608" xr:uid="{00000000-0005-0000-0000-0000F2A60000}"/>
    <cellStyle name="Percent 7 2 7 2 2" xfId="42609" xr:uid="{00000000-0005-0000-0000-0000F3A60000}"/>
    <cellStyle name="Percent 7 2 7 2 2 2" xfId="42610" xr:uid="{00000000-0005-0000-0000-0000F4A60000}"/>
    <cellStyle name="Percent 7 2 7 2 2 2 2" xfId="42611" xr:uid="{00000000-0005-0000-0000-0000F5A60000}"/>
    <cellStyle name="Percent 7 2 7 2 2 2 2 2" xfId="42612" xr:uid="{00000000-0005-0000-0000-0000F6A60000}"/>
    <cellStyle name="Percent 7 2 7 2 2 2 2 3" xfId="42613" xr:uid="{00000000-0005-0000-0000-0000F7A60000}"/>
    <cellStyle name="Percent 7 2 7 2 2 2 3" xfId="42614" xr:uid="{00000000-0005-0000-0000-0000F8A60000}"/>
    <cellStyle name="Percent 7 2 7 2 2 2 4" xfId="42615" xr:uid="{00000000-0005-0000-0000-0000F9A60000}"/>
    <cellStyle name="Percent 7 2 7 2 2 3" xfId="42616" xr:uid="{00000000-0005-0000-0000-0000FAA60000}"/>
    <cellStyle name="Percent 7 2 7 2 2 3 2" xfId="42617" xr:uid="{00000000-0005-0000-0000-0000FBA60000}"/>
    <cellStyle name="Percent 7 2 7 2 2 3 3" xfId="42618" xr:uid="{00000000-0005-0000-0000-0000FCA60000}"/>
    <cellStyle name="Percent 7 2 7 2 2 4" xfId="42619" xr:uid="{00000000-0005-0000-0000-0000FDA60000}"/>
    <cellStyle name="Percent 7 2 7 2 2 4 2" xfId="42620" xr:uid="{00000000-0005-0000-0000-0000FEA60000}"/>
    <cellStyle name="Percent 7 2 7 2 2 4 3" xfId="42621" xr:uid="{00000000-0005-0000-0000-0000FFA60000}"/>
    <cellStyle name="Percent 7 2 7 2 2 5" xfId="42622" xr:uid="{00000000-0005-0000-0000-000000A70000}"/>
    <cellStyle name="Percent 7 2 7 2 2 5 2" xfId="42623" xr:uid="{00000000-0005-0000-0000-000001A70000}"/>
    <cellStyle name="Percent 7 2 7 2 2 6" xfId="42624" xr:uid="{00000000-0005-0000-0000-000002A70000}"/>
    <cellStyle name="Percent 7 2 7 2 3" xfId="42625" xr:uid="{00000000-0005-0000-0000-000003A70000}"/>
    <cellStyle name="Percent 7 2 7 2 3 2" xfId="42626" xr:uid="{00000000-0005-0000-0000-000004A70000}"/>
    <cellStyle name="Percent 7 2 7 2 3 2 2" xfId="42627" xr:uid="{00000000-0005-0000-0000-000005A70000}"/>
    <cellStyle name="Percent 7 2 7 2 3 2 3" xfId="42628" xr:uid="{00000000-0005-0000-0000-000006A70000}"/>
    <cellStyle name="Percent 7 2 7 2 3 3" xfId="42629" xr:uid="{00000000-0005-0000-0000-000007A70000}"/>
    <cellStyle name="Percent 7 2 7 2 3 4" xfId="42630" xr:uid="{00000000-0005-0000-0000-000008A70000}"/>
    <cellStyle name="Percent 7 2 7 2 4" xfId="42631" xr:uid="{00000000-0005-0000-0000-000009A70000}"/>
    <cellStyle name="Percent 7 2 7 2 4 2" xfId="42632" xr:uid="{00000000-0005-0000-0000-00000AA70000}"/>
    <cellStyle name="Percent 7 2 7 2 4 3" xfId="42633" xr:uid="{00000000-0005-0000-0000-00000BA70000}"/>
    <cellStyle name="Percent 7 2 7 2 5" xfId="42634" xr:uid="{00000000-0005-0000-0000-00000CA70000}"/>
    <cellStyle name="Percent 7 2 7 2 5 2" xfId="42635" xr:uid="{00000000-0005-0000-0000-00000DA70000}"/>
    <cellStyle name="Percent 7 2 7 2 5 3" xfId="42636" xr:uid="{00000000-0005-0000-0000-00000EA70000}"/>
    <cellStyle name="Percent 7 2 7 2 6" xfId="42637" xr:uid="{00000000-0005-0000-0000-00000FA70000}"/>
    <cellStyle name="Percent 7 2 7 2 6 2" xfId="42638" xr:uid="{00000000-0005-0000-0000-000010A70000}"/>
    <cellStyle name="Percent 7 2 7 2 7" xfId="42639" xr:uid="{00000000-0005-0000-0000-000011A70000}"/>
    <cellStyle name="Percent 7 2 7 3" xfId="42640" xr:uid="{00000000-0005-0000-0000-000012A70000}"/>
    <cellStyle name="Percent 7 2 7 3 2" xfId="42641" xr:uid="{00000000-0005-0000-0000-000013A70000}"/>
    <cellStyle name="Percent 7 2 7 3 2 2" xfId="42642" xr:uid="{00000000-0005-0000-0000-000014A70000}"/>
    <cellStyle name="Percent 7 2 7 3 2 2 2" xfId="42643" xr:uid="{00000000-0005-0000-0000-000015A70000}"/>
    <cellStyle name="Percent 7 2 7 3 2 2 3" xfId="42644" xr:uid="{00000000-0005-0000-0000-000016A70000}"/>
    <cellStyle name="Percent 7 2 7 3 2 3" xfId="42645" xr:uid="{00000000-0005-0000-0000-000017A70000}"/>
    <cellStyle name="Percent 7 2 7 3 2 3 2" xfId="42646" xr:uid="{00000000-0005-0000-0000-000018A70000}"/>
    <cellStyle name="Percent 7 2 7 3 2 4" xfId="42647" xr:uid="{00000000-0005-0000-0000-000019A70000}"/>
    <cellStyle name="Percent 7 2 7 3 3" xfId="42648" xr:uid="{00000000-0005-0000-0000-00001AA70000}"/>
    <cellStyle name="Percent 7 2 7 3 3 2" xfId="42649" xr:uid="{00000000-0005-0000-0000-00001BA70000}"/>
    <cellStyle name="Percent 7 2 7 3 3 3" xfId="42650" xr:uid="{00000000-0005-0000-0000-00001CA70000}"/>
    <cellStyle name="Percent 7 2 7 3 4" xfId="42651" xr:uid="{00000000-0005-0000-0000-00001DA70000}"/>
    <cellStyle name="Percent 7 2 7 3 4 2" xfId="42652" xr:uid="{00000000-0005-0000-0000-00001EA70000}"/>
    <cellStyle name="Percent 7 2 7 3 4 3" xfId="42653" xr:uid="{00000000-0005-0000-0000-00001FA70000}"/>
    <cellStyle name="Percent 7 2 7 3 5" xfId="42654" xr:uid="{00000000-0005-0000-0000-000020A70000}"/>
    <cellStyle name="Percent 7 2 7 3 5 2" xfId="42655" xr:uid="{00000000-0005-0000-0000-000021A70000}"/>
    <cellStyle name="Percent 7 2 7 3 6" xfId="42656" xr:uid="{00000000-0005-0000-0000-000022A70000}"/>
    <cellStyle name="Percent 7 2 7 4" xfId="42657" xr:uid="{00000000-0005-0000-0000-000023A70000}"/>
    <cellStyle name="Percent 7 2 7 4 2" xfId="42658" xr:uid="{00000000-0005-0000-0000-000024A70000}"/>
    <cellStyle name="Percent 7 2 7 4 2 2" xfId="42659" xr:uid="{00000000-0005-0000-0000-000025A70000}"/>
    <cellStyle name="Percent 7 2 7 4 2 2 2" xfId="42660" xr:uid="{00000000-0005-0000-0000-000026A70000}"/>
    <cellStyle name="Percent 7 2 7 4 2 3" xfId="42661" xr:uid="{00000000-0005-0000-0000-000027A70000}"/>
    <cellStyle name="Percent 7 2 7 4 3" xfId="42662" xr:uid="{00000000-0005-0000-0000-000028A70000}"/>
    <cellStyle name="Percent 7 2 7 4 3 2" xfId="42663" xr:uid="{00000000-0005-0000-0000-000029A70000}"/>
    <cellStyle name="Percent 7 2 7 4 4" xfId="42664" xr:uid="{00000000-0005-0000-0000-00002AA70000}"/>
    <cellStyle name="Percent 7 2 7 5" xfId="42665" xr:uid="{00000000-0005-0000-0000-00002BA70000}"/>
    <cellStyle name="Percent 7 2 7 5 2" xfId="42666" xr:uid="{00000000-0005-0000-0000-00002CA70000}"/>
    <cellStyle name="Percent 7 2 7 5 2 2" xfId="42667" xr:uid="{00000000-0005-0000-0000-00002DA70000}"/>
    <cellStyle name="Percent 7 2 7 5 3" xfId="42668" xr:uid="{00000000-0005-0000-0000-00002EA70000}"/>
    <cellStyle name="Percent 7 2 7 6" xfId="42669" xr:uid="{00000000-0005-0000-0000-00002FA70000}"/>
    <cellStyle name="Percent 7 2 7 6 2" xfId="42670" xr:uid="{00000000-0005-0000-0000-000030A70000}"/>
    <cellStyle name="Percent 7 2 7 6 2 2" xfId="42671" xr:uid="{00000000-0005-0000-0000-000031A70000}"/>
    <cellStyle name="Percent 7 2 7 6 3" xfId="42672" xr:uid="{00000000-0005-0000-0000-000032A70000}"/>
    <cellStyle name="Percent 7 2 7 7" xfId="42673" xr:uid="{00000000-0005-0000-0000-000033A70000}"/>
    <cellStyle name="Percent 7 2 7 7 2" xfId="42674" xr:uid="{00000000-0005-0000-0000-000034A70000}"/>
    <cellStyle name="Percent 7 2 7 8" xfId="42675" xr:uid="{00000000-0005-0000-0000-000035A70000}"/>
    <cellStyle name="Percent 7 2 8" xfId="42676" xr:uid="{00000000-0005-0000-0000-000036A70000}"/>
    <cellStyle name="Percent 7 2 8 2" xfId="42677" xr:uid="{00000000-0005-0000-0000-000037A70000}"/>
    <cellStyle name="Percent 7 2 8 2 2" xfId="42678" xr:uid="{00000000-0005-0000-0000-000038A70000}"/>
    <cellStyle name="Percent 7 2 8 2 2 2" xfId="42679" xr:uid="{00000000-0005-0000-0000-000039A70000}"/>
    <cellStyle name="Percent 7 2 8 2 2 2 2" xfId="42680" xr:uid="{00000000-0005-0000-0000-00003AA70000}"/>
    <cellStyle name="Percent 7 2 8 2 2 2 3" xfId="42681" xr:uid="{00000000-0005-0000-0000-00003BA70000}"/>
    <cellStyle name="Percent 7 2 8 2 2 3" xfId="42682" xr:uid="{00000000-0005-0000-0000-00003CA70000}"/>
    <cellStyle name="Percent 7 2 8 2 2 3 2" xfId="42683" xr:uid="{00000000-0005-0000-0000-00003DA70000}"/>
    <cellStyle name="Percent 7 2 8 2 2 4" xfId="42684" xr:uid="{00000000-0005-0000-0000-00003EA70000}"/>
    <cellStyle name="Percent 7 2 8 2 3" xfId="42685" xr:uid="{00000000-0005-0000-0000-00003FA70000}"/>
    <cellStyle name="Percent 7 2 8 2 3 2" xfId="42686" xr:uid="{00000000-0005-0000-0000-000040A70000}"/>
    <cellStyle name="Percent 7 2 8 2 3 3" xfId="42687" xr:uid="{00000000-0005-0000-0000-000041A70000}"/>
    <cellStyle name="Percent 7 2 8 2 4" xfId="42688" xr:uid="{00000000-0005-0000-0000-000042A70000}"/>
    <cellStyle name="Percent 7 2 8 2 4 2" xfId="42689" xr:uid="{00000000-0005-0000-0000-000043A70000}"/>
    <cellStyle name="Percent 7 2 8 2 4 3" xfId="42690" xr:uid="{00000000-0005-0000-0000-000044A70000}"/>
    <cellStyle name="Percent 7 2 8 2 5" xfId="42691" xr:uid="{00000000-0005-0000-0000-000045A70000}"/>
    <cellStyle name="Percent 7 2 8 2 5 2" xfId="42692" xr:uid="{00000000-0005-0000-0000-000046A70000}"/>
    <cellStyle name="Percent 7 2 8 2 6" xfId="42693" xr:uid="{00000000-0005-0000-0000-000047A70000}"/>
    <cellStyle name="Percent 7 2 8 3" xfId="42694" xr:uid="{00000000-0005-0000-0000-000048A70000}"/>
    <cellStyle name="Percent 7 2 8 3 2" xfId="42695" xr:uid="{00000000-0005-0000-0000-000049A70000}"/>
    <cellStyle name="Percent 7 2 8 3 2 2" xfId="42696" xr:uid="{00000000-0005-0000-0000-00004AA70000}"/>
    <cellStyle name="Percent 7 2 8 3 2 2 2" xfId="42697" xr:uid="{00000000-0005-0000-0000-00004BA70000}"/>
    <cellStyle name="Percent 7 2 8 3 2 3" xfId="42698" xr:uid="{00000000-0005-0000-0000-00004CA70000}"/>
    <cellStyle name="Percent 7 2 8 3 3" xfId="42699" xr:uid="{00000000-0005-0000-0000-00004DA70000}"/>
    <cellStyle name="Percent 7 2 8 3 3 2" xfId="42700" xr:uid="{00000000-0005-0000-0000-00004EA70000}"/>
    <cellStyle name="Percent 7 2 8 3 4" xfId="42701" xr:uid="{00000000-0005-0000-0000-00004FA70000}"/>
    <cellStyle name="Percent 7 2 8 4" xfId="42702" xr:uid="{00000000-0005-0000-0000-000050A70000}"/>
    <cellStyle name="Percent 7 2 8 4 2" xfId="42703" xr:uid="{00000000-0005-0000-0000-000051A70000}"/>
    <cellStyle name="Percent 7 2 8 4 2 2" xfId="42704" xr:uid="{00000000-0005-0000-0000-000052A70000}"/>
    <cellStyle name="Percent 7 2 8 4 3" xfId="42705" xr:uid="{00000000-0005-0000-0000-000053A70000}"/>
    <cellStyle name="Percent 7 2 8 5" xfId="42706" xr:uid="{00000000-0005-0000-0000-000054A70000}"/>
    <cellStyle name="Percent 7 2 8 5 2" xfId="42707" xr:uid="{00000000-0005-0000-0000-000055A70000}"/>
    <cellStyle name="Percent 7 2 8 5 2 2" xfId="42708" xr:uid="{00000000-0005-0000-0000-000056A70000}"/>
    <cellStyle name="Percent 7 2 8 5 3" xfId="42709" xr:uid="{00000000-0005-0000-0000-000057A70000}"/>
    <cellStyle name="Percent 7 2 8 6" xfId="42710" xr:uid="{00000000-0005-0000-0000-000058A70000}"/>
    <cellStyle name="Percent 7 2 8 6 2" xfId="42711" xr:uid="{00000000-0005-0000-0000-000059A70000}"/>
    <cellStyle name="Percent 7 2 8 7" xfId="42712" xr:uid="{00000000-0005-0000-0000-00005AA70000}"/>
    <cellStyle name="Percent 7 2 9" xfId="42713" xr:uid="{00000000-0005-0000-0000-00005BA70000}"/>
    <cellStyle name="Percent 7 2 9 2" xfId="42714" xr:uid="{00000000-0005-0000-0000-00005CA70000}"/>
    <cellStyle name="Percent 7 2 9 2 2" xfId="42715" xr:uid="{00000000-0005-0000-0000-00005DA70000}"/>
    <cellStyle name="Percent 7 2 9 2 2 2" xfId="42716" xr:uid="{00000000-0005-0000-0000-00005EA70000}"/>
    <cellStyle name="Percent 7 2 9 2 2 3" xfId="42717" xr:uid="{00000000-0005-0000-0000-00005FA70000}"/>
    <cellStyle name="Percent 7 2 9 2 3" xfId="42718" xr:uid="{00000000-0005-0000-0000-000060A70000}"/>
    <cellStyle name="Percent 7 2 9 2 3 2" xfId="42719" xr:uid="{00000000-0005-0000-0000-000061A70000}"/>
    <cellStyle name="Percent 7 2 9 2 4" xfId="42720" xr:uid="{00000000-0005-0000-0000-000062A70000}"/>
    <cellStyle name="Percent 7 2 9 3" xfId="42721" xr:uid="{00000000-0005-0000-0000-000063A70000}"/>
    <cellStyle name="Percent 7 2 9 3 2" xfId="42722" xr:uid="{00000000-0005-0000-0000-000064A70000}"/>
    <cellStyle name="Percent 7 2 9 3 3" xfId="42723" xr:uid="{00000000-0005-0000-0000-000065A70000}"/>
    <cellStyle name="Percent 7 2 9 4" xfId="42724" xr:uid="{00000000-0005-0000-0000-000066A70000}"/>
    <cellStyle name="Percent 7 2 9 4 2" xfId="42725" xr:uid="{00000000-0005-0000-0000-000067A70000}"/>
    <cellStyle name="Percent 7 2 9 4 3" xfId="42726" xr:uid="{00000000-0005-0000-0000-000068A70000}"/>
    <cellStyle name="Percent 7 2 9 5" xfId="42727" xr:uid="{00000000-0005-0000-0000-000069A70000}"/>
    <cellStyle name="Percent 7 2 9 5 2" xfId="42728" xr:uid="{00000000-0005-0000-0000-00006AA70000}"/>
    <cellStyle name="Percent 7 2 9 6" xfId="42729" xr:uid="{00000000-0005-0000-0000-00006BA70000}"/>
    <cellStyle name="Percent 7 3" xfId="42730" xr:uid="{00000000-0005-0000-0000-00006CA70000}"/>
    <cellStyle name="Percent 7 3 10" xfId="42731" xr:uid="{00000000-0005-0000-0000-00006DA70000}"/>
    <cellStyle name="Percent 7 3 10 2" xfId="42732" xr:uid="{00000000-0005-0000-0000-00006EA70000}"/>
    <cellStyle name="Percent 7 3 10 2 2" xfId="42733" xr:uid="{00000000-0005-0000-0000-00006FA70000}"/>
    <cellStyle name="Percent 7 3 10 3" xfId="42734" xr:uid="{00000000-0005-0000-0000-000070A70000}"/>
    <cellStyle name="Percent 7 3 10 4" xfId="42735" xr:uid="{00000000-0005-0000-0000-000071A70000}"/>
    <cellStyle name="Percent 7 3 11" xfId="42736" xr:uid="{00000000-0005-0000-0000-000072A70000}"/>
    <cellStyle name="Percent 7 3 11 2" xfId="42737" xr:uid="{00000000-0005-0000-0000-000073A70000}"/>
    <cellStyle name="Percent 7 3 11 2 2" xfId="42738" xr:uid="{00000000-0005-0000-0000-000074A70000}"/>
    <cellStyle name="Percent 7 3 11 3" xfId="42739" xr:uid="{00000000-0005-0000-0000-000075A70000}"/>
    <cellStyle name="Percent 7 3 11 4" xfId="42740" xr:uid="{00000000-0005-0000-0000-000076A70000}"/>
    <cellStyle name="Percent 7 3 12" xfId="42741" xr:uid="{00000000-0005-0000-0000-000077A70000}"/>
    <cellStyle name="Percent 7 3 12 2" xfId="42742" xr:uid="{00000000-0005-0000-0000-000078A70000}"/>
    <cellStyle name="Percent 7 3 13" xfId="42743" xr:uid="{00000000-0005-0000-0000-000079A70000}"/>
    <cellStyle name="Percent 7 3 14" xfId="42744" xr:uid="{00000000-0005-0000-0000-00007AA70000}"/>
    <cellStyle name="Percent 7 3 15" xfId="42745" xr:uid="{00000000-0005-0000-0000-00007BA70000}"/>
    <cellStyle name="Percent 7 3 2" xfId="42746" xr:uid="{00000000-0005-0000-0000-00007CA70000}"/>
    <cellStyle name="Percent 7 3 2 10" xfId="42747" xr:uid="{00000000-0005-0000-0000-00007DA70000}"/>
    <cellStyle name="Percent 7 3 2 10 2" xfId="42748" xr:uid="{00000000-0005-0000-0000-00007EA70000}"/>
    <cellStyle name="Percent 7 3 2 10 2 2" xfId="42749" xr:uid="{00000000-0005-0000-0000-00007FA70000}"/>
    <cellStyle name="Percent 7 3 2 10 3" xfId="42750" xr:uid="{00000000-0005-0000-0000-000080A70000}"/>
    <cellStyle name="Percent 7 3 2 11" xfId="42751" xr:uid="{00000000-0005-0000-0000-000081A70000}"/>
    <cellStyle name="Percent 7 3 2 11 2" xfId="42752" xr:uid="{00000000-0005-0000-0000-000082A70000}"/>
    <cellStyle name="Percent 7 3 2 12" xfId="42753" xr:uid="{00000000-0005-0000-0000-000083A70000}"/>
    <cellStyle name="Percent 7 3 2 13" xfId="42754" xr:uid="{00000000-0005-0000-0000-000084A70000}"/>
    <cellStyle name="Percent 7 3 2 2" xfId="42755" xr:uid="{00000000-0005-0000-0000-000085A70000}"/>
    <cellStyle name="Percent 7 3 2 2 10" xfId="42756" xr:uid="{00000000-0005-0000-0000-000086A70000}"/>
    <cellStyle name="Percent 7 3 2 2 10 2" xfId="42757" xr:uid="{00000000-0005-0000-0000-000087A70000}"/>
    <cellStyle name="Percent 7 3 2 2 11" xfId="42758" xr:uid="{00000000-0005-0000-0000-000088A70000}"/>
    <cellStyle name="Percent 7 3 2 2 2" xfId="42759" xr:uid="{00000000-0005-0000-0000-000089A70000}"/>
    <cellStyle name="Percent 7 3 2 2 2 2" xfId="42760" xr:uid="{00000000-0005-0000-0000-00008AA70000}"/>
    <cellStyle name="Percent 7 3 2 2 2 2 2" xfId="42761" xr:uid="{00000000-0005-0000-0000-00008BA70000}"/>
    <cellStyle name="Percent 7 3 2 2 2 2 2 2" xfId="42762" xr:uid="{00000000-0005-0000-0000-00008CA70000}"/>
    <cellStyle name="Percent 7 3 2 2 2 2 2 2 2" xfId="42763" xr:uid="{00000000-0005-0000-0000-00008DA70000}"/>
    <cellStyle name="Percent 7 3 2 2 2 2 2 2 2 2" xfId="42764" xr:uid="{00000000-0005-0000-0000-00008EA70000}"/>
    <cellStyle name="Percent 7 3 2 2 2 2 2 2 2 3" xfId="42765" xr:uid="{00000000-0005-0000-0000-00008FA70000}"/>
    <cellStyle name="Percent 7 3 2 2 2 2 2 2 3" xfId="42766" xr:uid="{00000000-0005-0000-0000-000090A70000}"/>
    <cellStyle name="Percent 7 3 2 2 2 2 2 2 4" xfId="42767" xr:uid="{00000000-0005-0000-0000-000091A70000}"/>
    <cellStyle name="Percent 7 3 2 2 2 2 2 3" xfId="42768" xr:uid="{00000000-0005-0000-0000-000092A70000}"/>
    <cellStyle name="Percent 7 3 2 2 2 2 2 3 2" xfId="42769" xr:uid="{00000000-0005-0000-0000-000093A70000}"/>
    <cellStyle name="Percent 7 3 2 2 2 2 2 3 3" xfId="42770" xr:uid="{00000000-0005-0000-0000-000094A70000}"/>
    <cellStyle name="Percent 7 3 2 2 2 2 2 4" xfId="42771" xr:uid="{00000000-0005-0000-0000-000095A70000}"/>
    <cellStyle name="Percent 7 3 2 2 2 2 2 4 2" xfId="42772" xr:uid="{00000000-0005-0000-0000-000096A70000}"/>
    <cellStyle name="Percent 7 3 2 2 2 2 2 4 3" xfId="42773" xr:uid="{00000000-0005-0000-0000-000097A70000}"/>
    <cellStyle name="Percent 7 3 2 2 2 2 2 5" xfId="42774" xr:uid="{00000000-0005-0000-0000-000098A70000}"/>
    <cellStyle name="Percent 7 3 2 2 2 2 2 6" xfId="42775" xr:uid="{00000000-0005-0000-0000-000099A70000}"/>
    <cellStyle name="Percent 7 3 2 2 2 2 3" xfId="42776" xr:uid="{00000000-0005-0000-0000-00009AA70000}"/>
    <cellStyle name="Percent 7 3 2 2 2 2 3 2" xfId="42777" xr:uid="{00000000-0005-0000-0000-00009BA70000}"/>
    <cellStyle name="Percent 7 3 2 2 2 2 3 2 2" xfId="42778" xr:uid="{00000000-0005-0000-0000-00009CA70000}"/>
    <cellStyle name="Percent 7 3 2 2 2 2 3 2 3" xfId="42779" xr:uid="{00000000-0005-0000-0000-00009DA70000}"/>
    <cellStyle name="Percent 7 3 2 2 2 2 3 3" xfId="42780" xr:uid="{00000000-0005-0000-0000-00009EA70000}"/>
    <cellStyle name="Percent 7 3 2 2 2 2 3 4" xfId="42781" xr:uid="{00000000-0005-0000-0000-00009FA70000}"/>
    <cellStyle name="Percent 7 3 2 2 2 2 4" xfId="42782" xr:uid="{00000000-0005-0000-0000-0000A0A70000}"/>
    <cellStyle name="Percent 7 3 2 2 2 2 4 2" xfId="42783" xr:uid="{00000000-0005-0000-0000-0000A1A70000}"/>
    <cellStyle name="Percent 7 3 2 2 2 2 4 3" xfId="42784" xr:uid="{00000000-0005-0000-0000-0000A2A70000}"/>
    <cellStyle name="Percent 7 3 2 2 2 2 5" xfId="42785" xr:uid="{00000000-0005-0000-0000-0000A3A70000}"/>
    <cellStyle name="Percent 7 3 2 2 2 2 5 2" xfId="42786" xr:uid="{00000000-0005-0000-0000-0000A4A70000}"/>
    <cellStyle name="Percent 7 3 2 2 2 2 5 3" xfId="42787" xr:uid="{00000000-0005-0000-0000-0000A5A70000}"/>
    <cellStyle name="Percent 7 3 2 2 2 2 6" xfId="42788" xr:uid="{00000000-0005-0000-0000-0000A6A70000}"/>
    <cellStyle name="Percent 7 3 2 2 2 2 6 2" xfId="42789" xr:uid="{00000000-0005-0000-0000-0000A7A70000}"/>
    <cellStyle name="Percent 7 3 2 2 2 2 7" xfId="42790" xr:uid="{00000000-0005-0000-0000-0000A8A70000}"/>
    <cellStyle name="Percent 7 3 2 2 2 3" xfId="42791" xr:uid="{00000000-0005-0000-0000-0000A9A70000}"/>
    <cellStyle name="Percent 7 3 2 2 2 3 2" xfId="42792" xr:uid="{00000000-0005-0000-0000-0000AAA70000}"/>
    <cellStyle name="Percent 7 3 2 2 2 3 2 2" xfId="42793" xr:uid="{00000000-0005-0000-0000-0000ABA70000}"/>
    <cellStyle name="Percent 7 3 2 2 2 3 2 2 2" xfId="42794" xr:uid="{00000000-0005-0000-0000-0000ACA70000}"/>
    <cellStyle name="Percent 7 3 2 2 2 3 2 2 3" xfId="42795" xr:uid="{00000000-0005-0000-0000-0000ADA70000}"/>
    <cellStyle name="Percent 7 3 2 2 2 3 2 3" xfId="42796" xr:uid="{00000000-0005-0000-0000-0000AEA70000}"/>
    <cellStyle name="Percent 7 3 2 2 2 3 2 4" xfId="42797" xr:uid="{00000000-0005-0000-0000-0000AFA70000}"/>
    <cellStyle name="Percent 7 3 2 2 2 3 3" xfId="42798" xr:uid="{00000000-0005-0000-0000-0000B0A70000}"/>
    <cellStyle name="Percent 7 3 2 2 2 3 3 2" xfId="42799" xr:uid="{00000000-0005-0000-0000-0000B1A70000}"/>
    <cellStyle name="Percent 7 3 2 2 2 3 3 3" xfId="42800" xr:uid="{00000000-0005-0000-0000-0000B2A70000}"/>
    <cellStyle name="Percent 7 3 2 2 2 3 4" xfId="42801" xr:uid="{00000000-0005-0000-0000-0000B3A70000}"/>
    <cellStyle name="Percent 7 3 2 2 2 3 4 2" xfId="42802" xr:uid="{00000000-0005-0000-0000-0000B4A70000}"/>
    <cellStyle name="Percent 7 3 2 2 2 3 4 3" xfId="42803" xr:uid="{00000000-0005-0000-0000-0000B5A70000}"/>
    <cellStyle name="Percent 7 3 2 2 2 3 5" xfId="42804" xr:uid="{00000000-0005-0000-0000-0000B6A70000}"/>
    <cellStyle name="Percent 7 3 2 2 2 3 6" xfId="42805" xr:uid="{00000000-0005-0000-0000-0000B7A70000}"/>
    <cellStyle name="Percent 7 3 2 2 2 4" xfId="42806" xr:uid="{00000000-0005-0000-0000-0000B8A70000}"/>
    <cellStyle name="Percent 7 3 2 2 2 4 2" xfId="42807" xr:uid="{00000000-0005-0000-0000-0000B9A70000}"/>
    <cellStyle name="Percent 7 3 2 2 2 4 2 2" xfId="42808" xr:uid="{00000000-0005-0000-0000-0000BAA70000}"/>
    <cellStyle name="Percent 7 3 2 2 2 4 2 3" xfId="42809" xr:uid="{00000000-0005-0000-0000-0000BBA70000}"/>
    <cellStyle name="Percent 7 3 2 2 2 4 3" xfId="42810" xr:uid="{00000000-0005-0000-0000-0000BCA70000}"/>
    <cellStyle name="Percent 7 3 2 2 2 4 4" xfId="42811" xr:uid="{00000000-0005-0000-0000-0000BDA70000}"/>
    <cellStyle name="Percent 7 3 2 2 2 5" xfId="42812" xr:uid="{00000000-0005-0000-0000-0000BEA70000}"/>
    <cellStyle name="Percent 7 3 2 2 2 5 2" xfId="42813" xr:uid="{00000000-0005-0000-0000-0000BFA70000}"/>
    <cellStyle name="Percent 7 3 2 2 2 5 3" xfId="42814" xr:uid="{00000000-0005-0000-0000-0000C0A70000}"/>
    <cellStyle name="Percent 7 3 2 2 2 6" xfId="42815" xr:uid="{00000000-0005-0000-0000-0000C1A70000}"/>
    <cellStyle name="Percent 7 3 2 2 2 6 2" xfId="42816" xr:uid="{00000000-0005-0000-0000-0000C2A70000}"/>
    <cellStyle name="Percent 7 3 2 2 2 6 3" xfId="42817" xr:uid="{00000000-0005-0000-0000-0000C3A70000}"/>
    <cellStyle name="Percent 7 3 2 2 2 7" xfId="42818" xr:uid="{00000000-0005-0000-0000-0000C4A70000}"/>
    <cellStyle name="Percent 7 3 2 2 2 7 2" xfId="42819" xr:uid="{00000000-0005-0000-0000-0000C5A70000}"/>
    <cellStyle name="Percent 7 3 2 2 2 8" xfId="42820" xr:uid="{00000000-0005-0000-0000-0000C6A70000}"/>
    <cellStyle name="Percent 7 3 2 2 3" xfId="42821" xr:uid="{00000000-0005-0000-0000-0000C7A70000}"/>
    <cellStyle name="Percent 7 3 2 2 3 2" xfId="42822" xr:uid="{00000000-0005-0000-0000-0000C8A70000}"/>
    <cellStyle name="Percent 7 3 2 2 3 2 2" xfId="42823" xr:uid="{00000000-0005-0000-0000-0000C9A70000}"/>
    <cellStyle name="Percent 7 3 2 2 3 2 2 2" xfId="42824" xr:uid="{00000000-0005-0000-0000-0000CAA70000}"/>
    <cellStyle name="Percent 7 3 2 2 3 2 2 2 2" xfId="42825" xr:uid="{00000000-0005-0000-0000-0000CBA70000}"/>
    <cellStyle name="Percent 7 3 2 2 3 2 2 2 2 2" xfId="42826" xr:uid="{00000000-0005-0000-0000-0000CCA70000}"/>
    <cellStyle name="Percent 7 3 2 2 3 2 2 2 2 3" xfId="42827" xr:uid="{00000000-0005-0000-0000-0000CDA70000}"/>
    <cellStyle name="Percent 7 3 2 2 3 2 2 2 3" xfId="42828" xr:uid="{00000000-0005-0000-0000-0000CEA70000}"/>
    <cellStyle name="Percent 7 3 2 2 3 2 2 2 4" xfId="42829" xr:uid="{00000000-0005-0000-0000-0000CFA70000}"/>
    <cellStyle name="Percent 7 3 2 2 3 2 2 3" xfId="42830" xr:uid="{00000000-0005-0000-0000-0000D0A70000}"/>
    <cellStyle name="Percent 7 3 2 2 3 2 2 3 2" xfId="42831" xr:uid="{00000000-0005-0000-0000-0000D1A70000}"/>
    <cellStyle name="Percent 7 3 2 2 3 2 2 3 3" xfId="42832" xr:uid="{00000000-0005-0000-0000-0000D2A70000}"/>
    <cellStyle name="Percent 7 3 2 2 3 2 2 4" xfId="42833" xr:uid="{00000000-0005-0000-0000-0000D3A70000}"/>
    <cellStyle name="Percent 7 3 2 2 3 2 2 4 2" xfId="42834" xr:uid="{00000000-0005-0000-0000-0000D4A70000}"/>
    <cellStyle name="Percent 7 3 2 2 3 2 2 4 3" xfId="42835" xr:uid="{00000000-0005-0000-0000-0000D5A70000}"/>
    <cellStyle name="Percent 7 3 2 2 3 2 2 5" xfId="42836" xr:uid="{00000000-0005-0000-0000-0000D6A70000}"/>
    <cellStyle name="Percent 7 3 2 2 3 2 2 6" xfId="42837" xr:uid="{00000000-0005-0000-0000-0000D7A70000}"/>
    <cellStyle name="Percent 7 3 2 2 3 2 3" xfId="42838" xr:uid="{00000000-0005-0000-0000-0000D8A70000}"/>
    <cellStyle name="Percent 7 3 2 2 3 2 3 2" xfId="42839" xr:uid="{00000000-0005-0000-0000-0000D9A70000}"/>
    <cellStyle name="Percent 7 3 2 2 3 2 3 2 2" xfId="42840" xr:uid="{00000000-0005-0000-0000-0000DAA70000}"/>
    <cellStyle name="Percent 7 3 2 2 3 2 3 2 3" xfId="42841" xr:uid="{00000000-0005-0000-0000-0000DBA70000}"/>
    <cellStyle name="Percent 7 3 2 2 3 2 3 3" xfId="42842" xr:uid="{00000000-0005-0000-0000-0000DCA70000}"/>
    <cellStyle name="Percent 7 3 2 2 3 2 3 4" xfId="42843" xr:uid="{00000000-0005-0000-0000-0000DDA70000}"/>
    <cellStyle name="Percent 7 3 2 2 3 2 4" xfId="42844" xr:uid="{00000000-0005-0000-0000-0000DEA70000}"/>
    <cellStyle name="Percent 7 3 2 2 3 2 4 2" xfId="42845" xr:uid="{00000000-0005-0000-0000-0000DFA70000}"/>
    <cellStyle name="Percent 7 3 2 2 3 2 4 3" xfId="42846" xr:uid="{00000000-0005-0000-0000-0000E0A70000}"/>
    <cellStyle name="Percent 7 3 2 2 3 2 5" xfId="42847" xr:uid="{00000000-0005-0000-0000-0000E1A70000}"/>
    <cellStyle name="Percent 7 3 2 2 3 2 5 2" xfId="42848" xr:uid="{00000000-0005-0000-0000-0000E2A70000}"/>
    <cellStyle name="Percent 7 3 2 2 3 2 5 3" xfId="42849" xr:uid="{00000000-0005-0000-0000-0000E3A70000}"/>
    <cellStyle name="Percent 7 3 2 2 3 2 6" xfId="42850" xr:uid="{00000000-0005-0000-0000-0000E4A70000}"/>
    <cellStyle name="Percent 7 3 2 2 3 2 6 2" xfId="42851" xr:uid="{00000000-0005-0000-0000-0000E5A70000}"/>
    <cellStyle name="Percent 7 3 2 2 3 2 7" xfId="42852" xr:uid="{00000000-0005-0000-0000-0000E6A70000}"/>
    <cellStyle name="Percent 7 3 2 2 3 3" xfId="42853" xr:uid="{00000000-0005-0000-0000-0000E7A70000}"/>
    <cellStyle name="Percent 7 3 2 2 3 3 2" xfId="42854" xr:uid="{00000000-0005-0000-0000-0000E8A70000}"/>
    <cellStyle name="Percent 7 3 2 2 3 3 2 2" xfId="42855" xr:uid="{00000000-0005-0000-0000-0000E9A70000}"/>
    <cellStyle name="Percent 7 3 2 2 3 3 2 2 2" xfId="42856" xr:uid="{00000000-0005-0000-0000-0000EAA70000}"/>
    <cellStyle name="Percent 7 3 2 2 3 3 2 2 3" xfId="42857" xr:uid="{00000000-0005-0000-0000-0000EBA70000}"/>
    <cellStyle name="Percent 7 3 2 2 3 3 2 3" xfId="42858" xr:uid="{00000000-0005-0000-0000-0000ECA70000}"/>
    <cellStyle name="Percent 7 3 2 2 3 3 2 4" xfId="42859" xr:uid="{00000000-0005-0000-0000-0000EDA70000}"/>
    <cellStyle name="Percent 7 3 2 2 3 3 3" xfId="42860" xr:uid="{00000000-0005-0000-0000-0000EEA70000}"/>
    <cellStyle name="Percent 7 3 2 2 3 3 3 2" xfId="42861" xr:uid="{00000000-0005-0000-0000-0000EFA70000}"/>
    <cellStyle name="Percent 7 3 2 2 3 3 3 3" xfId="42862" xr:uid="{00000000-0005-0000-0000-0000F0A70000}"/>
    <cellStyle name="Percent 7 3 2 2 3 3 4" xfId="42863" xr:uid="{00000000-0005-0000-0000-0000F1A70000}"/>
    <cellStyle name="Percent 7 3 2 2 3 3 4 2" xfId="42864" xr:uid="{00000000-0005-0000-0000-0000F2A70000}"/>
    <cellStyle name="Percent 7 3 2 2 3 3 4 3" xfId="42865" xr:uid="{00000000-0005-0000-0000-0000F3A70000}"/>
    <cellStyle name="Percent 7 3 2 2 3 3 5" xfId="42866" xr:uid="{00000000-0005-0000-0000-0000F4A70000}"/>
    <cellStyle name="Percent 7 3 2 2 3 3 6" xfId="42867" xr:uid="{00000000-0005-0000-0000-0000F5A70000}"/>
    <cellStyle name="Percent 7 3 2 2 3 4" xfId="42868" xr:uid="{00000000-0005-0000-0000-0000F6A70000}"/>
    <cellStyle name="Percent 7 3 2 2 3 4 2" xfId="42869" xr:uid="{00000000-0005-0000-0000-0000F7A70000}"/>
    <cellStyle name="Percent 7 3 2 2 3 4 2 2" xfId="42870" xr:uid="{00000000-0005-0000-0000-0000F8A70000}"/>
    <cellStyle name="Percent 7 3 2 2 3 4 2 3" xfId="42871" xr:uid="{00000000-0005-0000-0000-0000F9A70000}"/>
    <cellStyle name="Percent 7 3 2 2 3 4 3" xfId="42872" xr:uid="{00000000-0005-0000-0000-0000FAA70000}"/>
    <cellStyle name="Percent 7 3 2 2 3 4 4" xfId="42873" xr:uid="{00000000-0005-0000-0000-0000FBA70000}"/>
    <cellStyle name="Percent 7 3 2 2 3 5" xfId="42874" xr:uid="{00000000-0005-0000-0000-0000FCA70000}"/>
    <cellStyle name="Percent 7 3 2 2 3 5 2" xfId="42875" xr:uid="{00000000-0005-0000-0000-0000FDA70000}"/>
    <cellStyle name="Percent 7 3 2 2 3 5 3" xfId="42876" xr:uid="{00000000-0005-0000-0000-0000FEA70000}"/>
    <cellStyle name="Percent 7 3 2 2 3 6" xfId="42877" xr:uid="{00000000-0005-0000-0000-0000FFA70000}"/>
    <cellStyle name="Percent 7 3 2 2 3 6 2" xfId="42878" xr:uid="{00000000-0005-0000-0000-000000A80000}"/>
    <cellStyle name="Percent 7 3 2 2 3 6 3" xfId="42879" xr:uid="{00000000-0005-0000-0000-000001A80000}"/>
    <cellStyle name="Percent 7 3 2 2 3 7" xfId="42880" xr:uid="{00000000-0005-0000-0000-000002A80000}"/>
    <cellStyle name="Percent 7 3 2 2 3 7 2" xfId="42881" xr:uid="{00000000-0005-0000-0000-000003A80000}"/>
    <cellStyle name="Percent 7 3 2 2 3 8" xfId="42882" xr:uid="{00000000-0005-0000-0000-000004A80000}"/>
    <cellStyle name="Percent 7 3 2 2 4" xfId="42883" xr:uid="{00000000-0005-0000-0000-000005A80000}"/>
    <cellStyle name="Percent 7 3 2 2 4 2" xfId="42884" xr:uid="{00000000-0005-0000-0000-000006A80000}"/>
    <cellStyle name="Percent 7 3 2 2 4 2 2" xfId="42885" xr:uid="{00000000-0005-0000-0000-000007A80000}"/>
    <cellStyle name="Percent 7 3 2 2 4 2 2 2" xfId="42886" xr:uid="{00000000-0005-0000-0000-000008A80000}"/>
    <cellStyle name="Percent 7 3 2 2 4 2 2 2 2" xfId="42887" xr:uid="{00000000-0005-0000-0000-000009A80000}"/>
    <cellStyle name="Percent 7 3 2 2 4 2 2 2 2 2" xfId="42888" xr:uid="{00000000-0005-0000-0000-00000AA80000}"/>
    <cellStyle name="Percent 7 3 2 2 4 2 2 2 2 3" xfId="42889" xr:uid="{00000000-0005-0000-0000-00000BA80000}"/>
    <cellStyle name="Percent 7 3 2 2 4 2 2 2 3" xfId="42890" xr:uid="{00000000-0005-0000-0000-00000CA80000}"/>
    <cellStyle name="Percent 7 3 2 2 4 2 2 2 4" xfId="42891" xr:uid="{00000000-0005-0000-0000-00000DA80000}"/>
    <cellStyle name="Percent 7 3 2 2 4 2 2 3" xfId="42892" xr:uid="{00000000-0005-0000-0000-00000EA80000}"/>
    <cellStyle name="Percent 7 3 2 2 4 2 2 3 2" xfId="42893" xr:uid="{00000000-0005-0000-0000-00000FA80000}"/>
    <cellStyle name="Percent 7 3 2 2 4 2 2 3 3" xfId="42894" xr:uid="{00000000-0005-0000-0000-000010A80000}"/>
    <cellStyle name="Percent 7 3 2 2 4 2 2 4" xfId="42895" xr:uid="{00000000-0005-0000-0000-000011A80000}"/>
    <cellStyle name="Percent 7 3 2 2 4 2 2 4 2" xfId="42896" xr:uid="{00000000-0005-0000-0000-000012A80000}"/>
    <cellStyle name="Percent 7 3 2 2 4 2 2 4 3" xfId="42897" xr:uid="{00000000-0005-0000-0000-000013A80000}"/>
    <cellStyle name="Percent 7 3 2 2 4 2 2 5" xfId="42898" xr:uid="{00000000-0005-0000-0000-000014A80000}"/>
    <cellStyle name="Percent 7 3 2 2 4 2 2 6" xfId="42899" xr:uid="{00000000-0005-0000-0000-000015A80000}"/>
    <cellStyle name="Percent 7 3 2 2 4 2 3" xfId="42900" xr:uid="{00000000-0005-0000-0000-000016A80000}"/>
    <cellStyle name="Percent 7 3 2 2 4 2 3 2" xfId="42901" xr:uid="{00000000-0005-0000-0000-000017A80000}"/>
    <cellStyle name="Percent 7 3 2 2 4 2 3 2 2" xfId="42902" xr:uid="{00000000-0005-0000-0000-000018A80000}"/>
    <cellStyle name="Percent 7 3 2 2 4 2 3 2 3" xfId="42903" xr:uid="{00000000-0005-0000-0000-000019A80000}"/>
    <cellStyle name="Percent 7 3 2 2 4 2 3 3" xfId="42904" xr:uid="{00000000-0005-0000-0000-00001AA80000}"/>
    <cellStyle name="Percent 7 3 2 2 4 2 3 4" xfId="42905" xr:uid="{00000000-0005-0000-0000-00001BA80000}"/>
    <cellStyle name="Percent 7 3 2 2 4 2 4" xfId="42906" xr:uid="{00000000-0005-0000-0000-00001CA80000}"/>
    <cellStyle name="Percent 7 3 2 2 4 2 4 2" xfId="42907" xr:uid="{00000000-0005-0000-0000-00001DA80000}"/>
    <cellStyle name="Percent 7 3 2 2 4 2 4 3" xfId="42908" xr:uid="{00000000-0005-0000-0000-00001EA80000}"/>
    <cellStyle name="Percent 7 3 2 2 4 2 5" xfId="42909" xr:uid="{00000000-0005-0000-0000-00001FA80000}"/>
    <cellStyle name="Percent 7 3 2 2 4 2 5 2" xfId="42910" xr:uid="{00000000-0005-0000-0000-000020A80000}"/>
    <cellStyle name="Percent 7 3 2 2 4 2 5 3" xfId="42911" xr:uid="{00000000-0005-0000-0000-000021A80000}"/>
    <cellStyle name="Percent 7 3 2 2 4 2 6" xfId="42912" xr:uid="{00000000-0005-0000-0000-000022A80000}"/>
    <cellStyle name="Percent 7 3 2 2 4 2 6 2" xfId="42913" xr:uid="{00000000-0005-0000-0000-000023A80000}"/>
    <cellStyle name="Percent 7 3 2 2 4 2 7" xfId="42914" xr:uid="{00000000-0005-0000-0000-000024A80000}"/>
    <cellStyle name="Percent 7 3 2 2 4 3" xfId="42915" xr:uid="{00000000-0005-0000-0000-000025A80000}"/>
    <cellStyle name="Percent 7 3 2 2 4 3 2" xfId="42916" xr:uid="{00000000-0005-0000-0000-000026A80000}"/>
    <cellStyle name="Percent 7 3 2 2 4 3 2 2" xfId="42917" xr:uid="{00000000-0005-0000-0000-000027A80000}"/>
    <cellStyle name="Percent 7 3 2 2 4 3 2 2 2" xfId="42918" xr:uid="{00000000-0005-0000-0000-000028A80000}"/>
    <cellStyle name="Percent 7 3 2 2 4 3 2 2 3" xfId="42919" xr:uid="{00000000-0005-0000-0000-000029A80000}"/>
    <cellStyle name="Percent 7 3 2 2 4 3 2 3" xfId="42920" xr:uid="{00000000-0005-0000-0000-00002AA80000}"/>
    <cellStyle name="Percent 7 3 2 2 4 3 2 4" xfId="42921" xr:uid="{00000000-0005-0000-0000-00002BA80000}"/>
    <cellStyle name="Percent 7 3 2 2 4 3 3" xfId="42922" xr:uid="{00000000-0005-0000-0000-00002CA80000}"/>
    <cellStyle name="Percent 7 3 2 2 4 3 3 2" xfId="42923" xr:uid="{00000000-0005-0000-0000-00002DA80000}"/>
    <cellStyle name="Percent 7 3 2 2 4 3 3 3" xfId="42924" xr:uid="{00000000-0005-0000-0000-00002EA80000}"/>
    <cellStyle name="Percent 7 3 2 2 4 3 4" xfId="42925" xr:uid="{00000000-0005-0000-0000-00002FA80000}"/>
    <cellStyle name="Percent 7 3 2 2 4 3 4 2" xfId="42926" xr:uid="{00000000-0005-0000-0000-000030A80000}"/>
    <cellStyle name="Percent 7 3 2 2 4 3 4 3" xfId="42927" xr:uid="{00000000-0005-0000-0000-000031A80000}"/>
    <cellStyle name="Percent 7 3 2 2 4 3 5" xfId="42928" xr:uid="{00000000-0005-0000-0000-000032A80000}"/>
    <cellStyle name="Percent 7 3 2 2 4 3 6" xfId="42929" xr:uid="{00000000-0005-0000-0000-000033A80000}"/>
    <cellStyle name="Percent 7 3 2 2 4 4" xfId="42930" xr:uid="{00000000-0005-0000-0000-000034A80000}"/>
    <cellStyle name="Percent 7 3 2 2 4 4 2" xfId="42931" xr:uid="{00000000-0005-0000-0000-000035A80000}"/>
    <cellStyle name="Percent 7 3 2 2 4 4 2 2" xfId="42932" xr:uid="{00000000-0005-0000-0000-000036A80000}"/>
    <cellStyle name="Percent 7 3 2 2 4 4 2 3" xfId="42933" xr:uid="{00000000-0005-0000-0000-000037A80000}"/>
    <cellStyle name="Percent 7 3 2 2 4 4 3" xfId="42934" xr:uid="{00000000-0005-0000-0000-000038A80000}"/>
    <cellStyle name="Percent 7 3 2 2 4 4 4" xfId="42935" xr:uid="{00000000-0005-0000-0000-000039A80000}"/>
    <cellStyle name="Percent 7 3 2 2 4 5" xfId="42936" xr:uid="{00000000-0005-0000-0000-00003AA80000}"/>
    <cellStyle name="Percent 7 3 2 2 4 5 2" xfId="42937" xr:uid="{00000000-0005-0000-0000-00003BA80000}"/>
    <cellStyle name="Percent 7 3 2 2 4 5 3" xfId="42938" xr:uid="{00000000-0005-0000-0000-00003CA80000}"/>
    <cellStyle name="Percent 7 3 2 2 4 6" xfId="42939" xr:uid="{00000000-0005-0000-0000-00003DA80000}"/>
    <cellStyle name="Percent 7 3 2 2 4 6 2" xfId="42940" xr:uid="{00000000-0005-0000-0000-00003EA80000}"/>
    <cellStyle name="Percent 7 3 2 2 4 6 3" xfId="42941" xr:uid="{00000000-0005-0000-0000-00003FA80000}"/>
    <cellStyle name="Percent 7 3 2 2 4 7" xfId="42942" xr:uid="{00000000-0005-0000-0000-000040A80000}"/>
    <cellStyle name="Percent 7 3 2 2 4 7 2" xfId="42943" xr:uid="{00000000-0005-0000-0000-000041A80000}"/>
    <cellStyle name="Percent 7 3 2 2 4 8" xfId="42944" xr:uid="{00000000-0005-0000-0000-000042A80000}"/>
    <cellStyle name="Percent 7 3 2 2 5" xfId="42945" xr:uid="{00000000-0005-0000-0000-000043A80000}"/>
    <cellStyle name="Percent 7 3 2 2 5 2" xfId="42946" xr:uid="{00000000-0005-0000-0000-000044A80000}"/>
    <cellStyle name="Percent 7 3 2 2 5 2 2" xfId="42947" xr:uid="{00000000-0005-0000-0000-000045A80000}"/>
    <cellStyle name="Percent 7 3 2 2 5 2 2 2" xfId="42948" xr:uid="{00000000-0005-0000-0000-000046A80000}"/>
    <cellStyle name="Percent 7 3 2 2 5 2 2 2 2" xfId="42949" xr:uid="{00000000-0005-0000-0000-000047A80000}"/>
    <cellStyle name="Percent 7 3 2 2 5 2 2 2 3" xfId="42950" xr:uid="{00000000-0005-0000-0000-000048A80000}"/>
    <cellStyle name="Percent 7 3 2 2 5 2 2 3" xfId="42951" xr:uid="{00000000-0005-0000-0000-000049A80000}"/>
    <cellStyle name="Percent 7 3 2 2 5 2 2 4" xfId="42952" xr:uid="{00000000-0005-0000-0000-00004AA80000}"/>
    <cellStyle name="Percent 7 3 2 2 5 2 3" xfId="42953" xr:uid="{00000000-0005-0000-0000-00004BA80000}"/>
    <cellStyle name="Percent 7 3 2 2 5 2 3 2" xfId="42954" xr:uid="{00000000-0005-0000-0000-00004CA80000}"/>
    <cellStyle name="Percent 7 3 2 2 5 2 3 3" xfId="42955" xr:uid="{00000000-0005-0000-0000-00004DA80000}"/>
    <cellStyle name="Percent 7 3 2 2 5 2 4" xfId="42956" xr:uid="{00000000-0005-0000-0000-00004EA80000}"/>
    <cellStyle name="Percent 7 3 2 2 5 2 4 2" xfId="42957" xr:uid="{00000000-0005-0000-0000-00004FA80000}"/>
    <cellStyle name="Percent 7 3 2 2 5 2 4 3" xfId="42958" xr:uid="{00000000-0005-0000-0000-000050A80000}"/>
    <cellStyle name="Percent 7 3 2 2 5 2 5" xfId="42959" xr:uid="{00000000-0005-0000-0000-000051A80000}"/>
    <cellStyle name="Percent 7 3 2 2 5 2 6" xfId="42960" xr:uid="{00000000-0005-0000-0000-000052A80000}"/>
    <cellStyle name="Percent 7 3 2 2 5 3" xfId="42961" xr:uid="{00000000-0005-0000-0000-000053A80000}"/>
    <cellStyle name="Percent 7 3 2 2 5 3 2" xfId="42962" xr:uid="{00000000-0005-0000-0000-000054A80000}"/>
    <cellStyle name="Percent 7 3 2 2 5 3 2 2" xfId="42963" xr:uid="{00000000-0005-0000-0000-000055A80000}"/>
    <cellStyle name="Percent 7 3 2 2 5 3 2 3" xfId="42964" xr:uid="{00000000-0005-0000-0000-000056A80000}"/>
    <cellStyle name="Percent 7 3 2 2 5 3 3" xfId="42965" xr:uid="{00000000-0005-0000-0000-000057A80000}"/>
    <cellStyle name="Percent 7 3 2 2 5 3 4" xfId="42966" xr:uid="{00000000-0005-0000-0000-000058A80000}"/>
    <cellStyle name="Percent 7 3 2 2 5 4" xfId="42967" xr:uid="{00000000-0005-0000-0000-000059A80000}"/>
    <cellStyle name="Percent 7 3 2 2 5 4 2" xfId="42968" xr:uid="{00000000-0005-0000-0000-00005AA80000}"/>
    <cellStyle name="Percent 7 3 2 2 5 4 3" xfId="42969" xr:uid="{00000000-0005-0000-0000-00005BA80000}"/>
    <cellStyle name="Percent 7 3 2 2 5 5" xfId="42970" xr:uid="{00000000-0005-0000-0000-00005CA80000}"/>
    <cellStyle name="Percent 7 3 2 2 5 5 2" xfId="42971" xr:uid="{00000000-0005-0000-0000-00005DA80000}"/>
    <cellStyle name="Percent 7 3 2 2 5 5 3" xfId="42972" xr:uid="{00000000-0005-0000-0000-00005EA80000}"/>
    <cellStyle name="Percent 7 3 2 2 5 6" xfId="42973" xr:uid="{00000000-0005-0000-0000-00005FA80000}"/>
    <cellStyle name="Percent 7 3 2 2 5 6 2" xfId="42974" xr:uid="{00000000-0005-0000-0000-000060A80000}"/>
    <cellStyle name="Percent 7 3 2 2 5 7" xfId="42975" xr:uid="{00000000-0005-0000-0000-000061A80000}"/>
    <cellStyle name="Percent 7 3 2 2 6" xfId="42976" xr:uid="{00000000-0005-0000-0000-000062A80000}"/>
    <cellStyle name="Percent 7 3 2 2 6 2" xfId="42977" xr:uid="{00000000-0005-0000-0000-000063A80000}"/>
    <cellStyle name="Percent 7 3 2 2 6 2 2" xfId="42978" xr:uid="{00000000-0005-0000-0000-000064A80000}"/>
    <cellStyle name="Percent 7 3 2 2 6 2 2 2" xfId="42979" xr:uid="{00000000-0005-0000-0000-000065A80000}"/>
    <cellStyle name="Percent 7 3 2 2 6 2 2 3" xfId="42980" xr:uid="{00000000-0005-0000-0000-000066A80000}"/>
    <cellStyle name="Percent 7 3 2 2 6 2 3" xfId="42981" xr:uid="{00000000-0005-0000-0000-000067A80000}"/>
    <cellStyle name="Percent 7 3 2 2 6 2 4" xfId="42982" xr:uid="{00000000-0005-0000-0000-000068A80000}"/>
    <cellStyle name="Percent 7 3 2 2 6 3" xfId="42983" xr:uid="{00000000-0005-0000-0000-000069A80000}"/>
    <cellStyle name="Percent 7 3 2 2 6 3 2" xfId="42984" xr:uid="{00000000-0005-0000-0000-00006AA80000}"/>
    <cellStyle name="Percent 7 3 2 2 6 3 3" xfId="42985" xr:uid="{00000000-0005-0000-0000-00006BA80000}"/>
    <cellStyle name="Percent 7 3 2 2 6 4" xfId="42986" xr:uid="{00000000-0005-0000-0000-00006CA80000}"/>
    <cellStyle name="Percent 7 3 2 2 6 4 2" xfId="42987" xr:uid="{00000000-0005-0000-0000-00006DA80000}"/>
    <cellStyle name="Percent 7 3 2 2 6 4 3" xfId="42988" xr:uid="{00000000-0005-0000-0000-00006EA80000}"/>
    <cellStyle name="Percent 7 3 2 2 6 5" xfId="42989" xr:uid="{00000000-0005-0000-0000-00006FA80000}"/>
    <cellStyle name="Percent 7 3 2 2 6 5 2" xfId="42990" xr:uid="{00000000-0005-0000-0000-000070A80000}"/>
    <cellStyle name="Percent 7 3 2 2 6 6" xfId="42991" xr:uid="{00000000-0005-0000-0000-000071A80000}"/>
    <cellStyle name="Percent 7 3 2 2 7" xfId="42992" xr:uid="{00000000-0005-0000-0000-000072A80000}"/>
    <cellStyle name="Percent 7 3 2 2 7 2" xfId="42993" xr:uid="{00000000-0005-0000-0000-000073A80000}"/>
    <cellStyle name="Percent 7 3 2 2 7 2 2" xfId="42994" xr:uid="{00000000-0005-0000-0000-000074A80000}"/>
    <cellStyle name="Percent 7 3 2 2 7 2 3" xfId="42995" xr:uid="{00000000-0005-0000-0000-000075A80000}"/>
    <cellStyle name="Percent 7 3 2 2 7 3" xfId="42996" xr:uid="{00000000-0005-0000-0000-000076A80000}"/>
    <cellStyle name="Percent 7 3 2 2 7 4" xfId="42997" xr:uid="{00000000-0005-0000-0000-000077A80000}"/>
    <cellStyle name="Percent 7 3 2 2 8" xfId="42998" xr:uid="{00000000-0005-0000-0000-000078A80000}"/>
    <cellStyle name="Percent 7 3 2 2 8 2" xfId="42999" xr:uid="{00000000-0005-0000-0000-000079A80000}"/>
    <cellStyle name="Percent 7 3 2 2 8 3" xfId="43000" xr:uid="{00000000-0005-0000-0000-00007AA80000}"/>
    <cellStyle name="Percent 7 3 2 2 9" xfId="43001" xr:uid="{00000000-0005-0000-0000-00007BA80000}"/>
    <cellStyle name="Percent 7 3 2 2 9 2" xfId="43002" xr:uid="{00000000-0005-0000-0000-00007CA80000}"/>
    <cellStyle name="Percent 7 3 2 2 9 3" xfId="43003" xr:uid="{00000000-0005-0000-0000-00007DA80000}"/>
    <cellStyle name="Percent 7 3 2 3" xfId="43004" xr:uid="{00000000-0005-0000-0000-00007EA80000}"/>
    <cellStyle name="Percent 7 3 2 3 2" xfId="43005" xr:uid="{00000000-0005-0000-0000-00007FA80000}"/>
    <cellStyle name="Percent 7 3 2 3 2 2" xfId="43006" xr:uid="{00000000-0005-0000-0000-000080A80000}"/>
    <cellStyle name="Percent 7 3 2 3 2 2 2" xfId="43007" xr:uid="{00000000-0005-0000-0000-000081A80000}"/>
    <cellStyle name="Percent 7 3 2 3 2 2 2 2" xfId="43008" xr:uid="{00000000-0005-0000-0000-000082A80000}"/>
    <cellStyle name="Percent 7 3 2 3 2 2 2 2 2" xfId="43009" xr:uid="{00000000-0005-0000-0000-000083A80000}"/>
    <cellStyle name="Percent 7 3 2 3 2 2 2 2 3" xfId="43010" xr:uid="{00000000-0005-0000-0000-000084A80000}"/>
    <cellStyle name="Percent 7 3 2 3 2 2 2 3" xfId="43011" xr:uid="{00000000-0005-0000-0000-000085A80000}"/>
    <cellStyle name="Percent 7 3 2 3 2 2 2 4" xfId="43012" xr:uid="{00000000-0005-0000-0000-000086A80000}"/>
    <cellStyle name="Percent 7 3 2 3 2 2 3" xfId="43013" xr:uid="{00000000-0005-0000-0000-000087A80000}"/>
    <cellStyle name="Percent 7 3 2 3 2 2 3 2" xfId="43014" xr:uid="{00000000-0005-0000-0000-000088A80000}"/>
    <cellStyle name="Percent 7 3 2 3 2 2 3 3" xfId="43015" xr:uid="{00000000-0005-0000-0000-000089A80000}"/>
    <cellStyle name="Percent 7 3 2 3 2 2 4" xfId="43016" xr:uid="{00000000-0005-0000-0000-00008AA80000}"/>
    <cellStyle name="Percent 7 3 2 3 2 2 4 2" xfId="43017" xr:uid="{00000000-0005-0000-0000-00008BA80000}"/>
    <cellStyle name="Percent 7 3 2 3 2 2 4 3" xfId="43018" xr:uid="{00000000-0005-0000-0000-00008CA80000}"/>
    <cellStyle name="Percent 7 3 2 3 2 2 5" xfId="43019" xr:uid="{00000000-0005-0000-0000-00008DA80000}"/>
    <cellStyle name="Percent 7 3 2 3 2 2 5 2" xfId="43020" xr:uid="{00000000-0005-0000-0000-00008EA80000}"/>
    <cellStyle name="Percent 7 3 2 3 2 2 6" xfId="43021" xr:uid="{00000000-0005-0000-0000-00008FA80000}"/>
    <cellStyle name="Percent 7 3 2 3 2 3" xfId="43022" xr:uid="{00000000-0005-0000-0000-000090A80000}"/>
    <cellStyle name="Percent 7 3 2 3 2 3 2" xfId="43023" xr:uid="{00000000-0005-0000-0000-000091A80000}"/>
    <cellStyle name="Percent 7 3 2 3 2 3 2 2" xfId="43024" xr:uid="{00000000-0005-0000-0000-000092A80000}"/>
    <cellStyle name="Percent 7 3 2 3 2 3 2 3" xfId="43025" xr:uid="{00000000-0005-0000-0000-000093A80000}"/>
    <cellStyle name="Percent 7 3 2 3 2 3 3" xfId="43026" xr:uid="{00000000-0005-0000-0000-000094A80000}"/>
    <cellStyle name="Percent 7 3 2 3 2 3 4" xfId="43027" xr:uid="{00000000-0005-0000-0000-000095A80000}"/>
    <cellStyle name="Percent 7 3 2 3 2 4" xfId="43028" xr:uid="{00000000-0005-0000-0000-000096A80000}"/>
    <cellStyle name="Percent 7 3 2 3 2 4 2" xfId="43029" xr:uid="{00000000-0005-0000-0000-000097A80000}"/>
    <cellStyle name="Percent 7 3 2 3 2 4 3" xfId="43030" xr:uid="{00000000-0005-0000-0000-000098A80000}"/>
    <cellStyle name="Percent 7 3 2 3 2 5" xfId="43031" xr:uid="{00000000-0005-0000-0000-000099A80000}"/>
    <cellStyle name="Percent 7 3 2 3 2 5 2" xfId="43032" xr:uid="{00000000-0005-0000-0000-00009AA80000}"/>
    <cellStyle name="Percent 7 3 2 3 2 5 3" xfId="43033" xr:uid="{00000000-0005-0000-0000-00009BA80000}"/>
    <cellStyle name="Percent 7 3 2 3 2 6" xfId="43034" xr:uid="{00000000-0005-0000-0000-00009CA80000}"/>
    <cellStyle name="Percent 7 3 2 3 2 6 2" xfId="43035" xr:uid="{00000000-0005-0000-0000-00009DA80000}"/>
    <cellStyle name="Percent 7 3 2 3 2 7" xfId="43036" xr:uid="{00000000-0005-0000-0000-00009EA80000}"/>
    <cellStyle name="Percent 7 3 2 3 3" xfId="43037" xr:uid="{00000000-0005-0000-0000-00009FA80000}"/>
    <cellStyle name="Percent 7 3 2 3 3 2" xfId="43038" xr:uid="{00000000-0005-0000-0000-0000A0A80000}"/>
    <cellStyle name="Percent 7 3 2 3 3 2 2" xfId="43039" xr:uid="{00000000-0005-0000-0000-0000A1A80000}"/>
    <cellStyle name="Percent 7 3 2 3 3 2 2 2" xfId="43040" xr:uid="{00000000-0005-0000-0000-0000A2A80000}"/>
    <cellStyle name="Percent 7 3 2 3 3 2 2 3" xfId="43041" xr:uid="{00000000-0005-0000-0000-0000A3A80000}"/>
    <cellStyle name="Percent 7 3 2 3 3 2 3" xfId="43042" xr:uid="{00000000-0005-0000-0000-0000A4A80000}"/>
    <cellStyle name="Percent 7 3 2 3 3 2 3 2" xfId="43043" xr:uid="{00000000-0005-0000-0000-0000A5A80000}"/>
    <cellStyle name="Percent 7 3 2 3 3 2 4" xfId="43044" xr:uid="{00000000-0005-0000-0000-0000A6A80000}"/>
    <cellStyle name="Percent 7 3 2 3 3 3" xfId="43045" xr:uid="{00000000-0005-0000-0000-0000A7A80000}"/>
    <cellStyle name="Percent 7 3 2 3 3 3 2" xfId="43046" xr:uid="{00000000-0005-0000-0000-0000A8A80000}"/>
    <cellStyle name="Percent 7 3 2 3 3 3 3" xfId="43047" xr:uid="{00000000-0005-0000-0000-0000A9A80000}"/>
    <cellStyle name="Percent 7 3 2 3 3 4" xfId="43048" xr:uid="{00000000-0005-0000-0000-0000AAA80000}"/>
    <cellStyle name="Percent 7 3 2 3 3 4 2" xfId="43049" xr:uid="{00000000-0005-0000-0000-0000ABA80000}"/>
    <cellStyle name="Percent 7 3 2 3 3 4 3" xfId="43050" xr:uid="{00000000-0005-0000-0000-0000ACA80000}"/>
    <cellStyle name="Percent 7 3 2 3 3 5" xfId="43051" xr:uid="{00000000-0005-0000-0000-0000ADA80000}"/>
    <cellStyle name="Percent 7 3 2 3 3 5 2" xfId="43052" xr:uid="{00000000-0005-0000-0000-0000AEA80000}"/>
    <cellStyle name="Percent 7 3 2 3 3 6" xfId="43053" xr:uid="{00000000-0005-0000-0000-0000AFA80000}"/>
    <cellStyle name="Percent 7 3 2 3 4" xfId="43054" xr:uid="{00000000-0005-0000-0000-0000B0A80000}"/>
    <cellStyle name="Percent 7 3 2 3 4 2" xfId="43055" xr:uid="{00000000-0005-0000-0000-0000B1A80000}"/>
    <cellStyle name="Percent 7 3 2 3 4 2 2" xfId="43056" xr:uid="{00000000-0005-0000-0000-0000B2A80000}"/>
    <cellStyle name="Percent 7 3 2 3 4 2 2 2" xfId="43057" xr:uid="{00000000-0005-0000-0000-0000B3A80000}"/>
    <cellStyle name="Percent 7 3 2 3 4 2 3" xfId="43058" xr:uid="{00000000-0005-0000-0000-0000B4A80000}"/>
    <cellStyle name="Percent 7 3 2 3 4 3" xfId="43059" xr:uid="{00000000-0005-0000-0000-0000B5A80000}"/>
    <cellStyle name="Percent 7 3 2 3 4 3 2" xfId="43060" xr:uid="{00000000-0005-0000-0000-0000B6A80000}"/>
    <cellStyle name="Percent 7 3 2 3 4 4" xfId="43061" xr:uid="{00000000-0005-0000-0000-0000B7A80000}"/>
    <cellStyle name="Percent 7 3 2 3 5" xfId="43062" xr:uid="{00000000-0005-0000-0000-0000B8A80000}"/>
    <cellStyle name="Percent 7 3 2 3 5 2" xfId="43063" xr:uid="{00000000-0005-0000-0000-0000B9A80000}"/>
    <cellStyle name="Percent 7 3 2 3 5 2 2" xfId="43064" xr:uid="{00000000-0005-0000-0000-0000BAA80000}"/>
    <cellStyle name="Percent 7 3 2 3 5 3" xfId="43065" xr:uid="{00000000-0005-0000-0000-0000BBA80000}"/>
    <cellStyle name="Percent 7 3 2 3 6" xfId="43066" xr:uid="{00000000-0005-0000-0000-0000BCA80000}"/>
    <cellStyle name="Percent 7 3 2 3 6 2" xfId="43067" xr:uid="{00000000-0005-0000-0000-0000BDA80000}"/>
    <cellStyle name="Percent 7 3 2 3 6 2 2" xfId="43068" xr:uid="{00000000-0005-0000-0000-0000BEA80000}"/>
    <cellStyle name="Percent 7 3 2 3 6 3" xfId="43069" xr:uid="{00000000-0005-0000-0000-0000BFA80000}"/>
    <cellStyle name="Percent 7 3 2 3 7" xfId="43070" xr:uid="{00000000-0005-0000-0000-0000C0A80000}"/>
    <cellStyle name="Percent 7 3 2 3 7 2" xfId="43071" xr:uid="{00000000-0005-0000-0000-0000C1A80000}"/>
    <cellStyle name="Percent 7 3 2 3 8" xfId="43072" xr:uid="{00000000-0005-0000-0000-0000C2A80000}"/>
    <cellStyle name="Percent 7 3 2 4" xfId="43073" xr:uid="{00000000-0005-0000-0000-0000C3A80000}"/>
    <cellStyle name="Percent 7 3 2 4 2" xfId="43074" xr:uid="{00000000-0005-0000-0000-0000C4A80000}"/>
    <cellStyle name="Percent 7 3 2 4 2 2" xfId="43075" xr:uid="{00000000-0005-0000-0000-0000C5A80000}"/>
    <cellStyle name="Percent 7 3 2 4 2 2 2" xfId="43076" xr:uid="{00000000-0005-0000-0000-0000C6A80000}"/>
    <cellStyle name="Percent 7 3 2 4 2 2 2 2" xfId="43077" xr:uid="{00000000-0005-0000-0000-0000C7A80000}"/>
    <cellStyle name="Percent 7 3 2 4 2 2 2 2 2" xfId="43078" xr:uid="{00000000-0005-0000-0000-0000C8A80000}"/>
    <cellStyle name="Percent 7 3 2 4 2 2 2 2 3" xfId="43079" xr:uid="{00000000-0005-0000-0000-0000C9A80000}"/>
    <cellStyle name="Percent 7 3 2 4 2 2 2 3" xfId="43080" xr:uid="{00000000-0005-0000-0000-0000CAA80000}"/>
    <cellStyle name="Percent 7 3 2 4 2 2 2 4" xfId="43081" xr:uid="{00000000-0005-0000-0000-0000CBA80000}"/>
    <cellStyle name="Percent 7 3 2 4 2 2 3" xfId="43082" xr:uid="{00000000-0005-0000-0000-0000CCA80000}"/>
    <cellStyle name="Percent 7 3 2 4 2 2 3 2" xfId="43083" xr:uid="{00000000-0005-0000-0000-0000CDA80000}"/>
    <cellStyle name="Percent 7 3 2 4 2 2 3 3" xfId="43084" xr:uid="{00000000-0005-0000-0000-0000CEA80000}"/>
    <cellStyle name="Percent 7 3 2 4 2 2 4" xfId="43085" xr:uid="{00000000-0005-0000-0000-0000CFA80000}"/>
    <cellStyle name="Percent 7 3 2 4 2 2 4 2" xfId="43086" xr:uid="{00000000-0005-0000-0000-0000D0A80000}"/>
    <cellStyle name="Percent 7 3 2 4 2 2 4 3" xfId="43087" xr:uid="{00000000-0005-0000-0000-0000D1A80000}"/>
    <cellStyle name="Percent 7 3 2 4 2 2 5" xfId="43088" xr:uid="{00000000-0005-0000-0000-0000D2A80000}"/>
    <cellStyle name="Percent 7 3 2 4 2 2 5 2" xfId="43089" xr:uid="{00000000-0005-0000-0000-0000D3A80000}"/>
    <cellStyle name="Percent 7 3 2 4 2 2 6" xfId="43090" xr:uid="{00000000-0005-0000-0000-0000D4A80000}"/>
    <cellStyle name="Percent 7 3 2 4 2 3" xfId="43091" xr:uid="{00000000-0005-0000-0000-0000D5A80000}"/>
    <cellStyle name="Percent 7 3 2 4 2 3 2" xfId="43092" xr:uid="{00000000-0005-0000-0000-0000D6A80000}"/>
    <cellStyle name="Percent 7 3 2 4 2 3 2 2" xfId="43093" xr:uid="{00000000-0005-0000-0000-0000D7A80000}"/>
    <cellStyle name="Percent 7 3 2 4 2 3 2 3" xfId="43094" xr:uid="{00000000-0005-0000-0000-0000D8A80000}"/>
    <cellStyle name="Percent 7 3 2 4 2 3 3" xfId="43095" xr:uid="{00000000-0005-0000-0000-0000D9A80000}"/>
    <cellStyle name="Percent 7 3 2 4 2 3 4" xfId="43096" xr:uid="{00000000-0005-0000-0000-0000DAA80000}"/>
    <cellStyle name="Percent 7 3 2 4 2 4" xfId="43097" xr:uid="{00000000-0005-0000-0000-0000DBA80000}"/>
    <cellStyle name="Percent 7 3 2 4 2 4 2" xfId="43098" xr:uid="{00000000-0005-0000-0000-0000DCA80000}"/>
    <cellStyle name="Percent 7 3 2 4 2 4 3" xfId="43099" xr:uid="{00000000-0005-0000-0000-0000DDA80000}"/>
    <cellStyle name="Percent 7 3 2 4 2 5" xfId="43100" xr:uid="{00000000-0005-0000-0000-0000DEA80000}"/>
    <cellStyle name="Percent 7 3 2 4 2 5 2" xfId="43101" xr:uid="{00000000-0005-0000-0000-0000DFA80000}"/>
    <cellStyle name="Percent 7 3 2 4 2 5 3" xfId="43102" xr:uid="{00000000-0005-0000-0000-0000E0A80000}"/>
    <cellStyle name="Percent 7 3 2 4 2 6" xfId="43103" xr:uid="{00000000-0005-0000-0000-0000E1A80000}"/>
    <cellStyle name="Percent 7 3 2 4 2 6 2" xfId="43104" xr:uid="{00000000-0005-0000-0000-0000E2A80000}"/>
    <cellStyle name="Percent 7 3 2 4 2 7" xfId="43105" xr:uid="{00000000-0005-0000-0000-0000E3A80000}"/>
    <cellStyle name="Percent 7 3 2 4 3" xfId="43106" xr:uid="{00000000-0005-0000-0000-0000E4A80000}"/>
    <cellStyle name="Percent 7 3 2 4 3 2" xfId="43107" xr:uid="{00000000-0005-0000-0000-0000E5A80000}"/>
    <cellStyle name="Percent 7 3 2 4 3 2 2" xfId="43108" xr:uid="{00000000-0005-0000-0000-0000E6A80000}"/>
    <cellStyle name="Percent 7 3 2 4 3 2 2 2" xfId="43109" xr:uid="{00000000-0005-0000-0000-0000E7A80000}"/>
    <cellStyle name="Percent 7 3 2 4 3 2 2 3" xfId="43110" xr:uid="{00000000-0005-0000-0000-0000E8A80000}"/>
    <cellStyle name="Percent 7 3 2 4 3 2 3" xfId="43111" xr:uid="{00000000-0005-0000-0000-0000E9A80000}"/>
    <cellStyle name="Percent 7 3 2 4 3 2 3 2" xfId="43112" xr:uid="{00000000-0005-0000-0000-0000EAA80000}"/>
    <cellStyle name="Percent 7 3 2 4 3 2 4" xfId="43113" xr:uid="{00000000-0005-0000-0000-0000EBA80000}"/>
    <cellStyle name="Percent 7 3 2 4 3 3" xfId="43114" xr:uid="{00000000-0005-0000-0000-0000ECA80000}"/>
    <cellStyle name="Percent 7 3 2 4 3 3 2" xfId="43115" xr:uid="{00000000-0005-0000-0000-0000EDA80000}"/>
    <cellStyle name="Percent 7 3 2 4 3 3 3" xfId="43116" xr:uid="{00000000-0005-0000-0000-0000EEA80000}"/>
    <cellStyle name="Percent 7 3 2 4 3 4" xfId="43117" xr:uid="{00000000-0005-0000-0000-0000EFA80000}"/>
    <cellStyle name="Percent 7 3 2 4 3 4 2" xfId="43118" xr:uid="{00000000-0005-0000-0000-0000F0A80000}"/>
    <cellStyle name="Percent 7 3 2 4 3 4 3" xfId="43119" xr:uid="{00000000-0005-0000-0000-0000F1A80000}"/>
    <cellStyle name="Percent 7 3 2 4 3 5" xfId="43120" xr:uid="{00000000-0005-0000-0000-0000F2A80000}"/>
    <cellStyle name="Percent 7 3 2 4 3 5 2" xfId="43121" xr:uid="{00000000-0005-0000-0000-0000F3A80000}"/>
    <cellStyle name="Percent 7 3 2 4 3 6" xfId="43122" xr:uid="{00000000-0005-0000-0000-0000F4A80000}"/>
    <cellStyle name="Percent 7 3 2 4 4" xfId="43123" xr:uid="{00000000-0005-0000-0000-0000F5A80000}"/>
    <cellStyle name="Percent 7 3 2 4 4 2" xfId="43124" xr:uid="{00000000-0005-0000-0000-0000F6A80000}"/>
    <cellStyle name="Percent 7 3 2 4 4 2 2" xfId="43125" xr:uid="{00000000-0005-0000-0000-0000F7A80000}"/>
    <cellStyle name="Percent 7 3 2 4 4 2 2 2" xfId="43126" xr:uid="{00000000-0005-0000-0000-0000F8A80000}"/>
    <cellStyle name="Percent 7 3 2 4 4 2 3" xfId="43127" xr:uid="{00000000-0005-0000-0000-0000F9A80000}"/>
    <cellStyle name="Percent 7 3 2 4 4 3" xfId="43128" xr:uid="{00000000-0005-0000-0000-0000FAA80000}"/>
    <cellStyle name="Percent 7 3 2 4 4 3 2" xfId="43129" xr:uid="{00000000-0005-0000-0000-0000FBA80000}"/>
    <cellStyle name="Percent 7 3 2 4 4 4" xfId="43130" xr:uid="{00000000-0005-0000-0000-0000FCA80000}"/>
    <cellStyle name="Percent 7 3 2 4 5" xfId="43131" xr:uid="{00000000-0005-0000-0000-0000FDA80000}"/>
    <cellStyle name="Percent 7 3 2 4 5 2" xfId="43132" xr:uid="{00000000-0005-0000-0000-0000FEA80000}"/>
    <cellStyle name="Percent 7 3 2 4 5 2 2" xfId="43133" xr:uid="{00000000-0005-0000-0000-0000FFA80000}"/>
    <cellStyle name="Percent 7 3 2 4 5 3" xfId="43134" xr:uid="{00000000-0005-0000-0000-000000A90000}"/>
    <cellStyle name="Percent 7 3 2 4 6" xfId="43135" xr:uid="{00000000-0005-0000-0000-000001A90000}"/>
    <cellStyle name="Percent 7 3 2 4 6 2" xfId="43136" xr:uid="{00000000-0005-0000-0000-000002A90000}"/>
    <cellStyle name="Percent 7 3 2 4 6 2 2" xfId="43137" xr:uid="{00000000-0005-0000-0000-000003A90000}"/>
    <cellStyle name="Percent 7 3 2 4 6 3" xfId="43138" xr:uid="{00000000-0005-0000-0000-000004A90000}"/>
    <cellStyle name="Percent 7 3 2 4 7" xfId="43139" xr:uid="{00000000-0005-0000-0000-000005A90000}"/>
    <cellStyle name="Percent 7 3 2 4 7 2" xfId="43140" xr:uid="{00000000-0005-0000-0000-000006A90000}"/>
    <cellStyle name="Percent 7 3 2 4 8" xfId="43141" xr:uid="{00000000-0005-0000-0000-000007A90000}"/>
    <cellStyle name="Percent 7 3 2 5" xfId="43142" xr:uid="{00000000-0005-0000-0000-000008A90000}"/>
    <cellStyle name="Percent 7 3 2 5 2" xfId="43143" xr:uid="{00000000-0005-0000-0000-000009A90000}"/>
    <cellStyle name="Percent 7 3 2 5 2 2" xfId="43144" xr:uid="{00000000-0005-0000-0000-00000AA90000}"/>
    <cellStyle name="Percent 7 3 2 5 2 2 2" xfId="43145" xr:uid="{00000000-0005-0000-0000-00000BA90000}"/>
    <cellStyle name="Percent 7 3 2 5 2 2 2 2" xfId="43146" xr:uid="{00000000-0005-0000-0000-00000CA90000}"/>
    <cellStyle name="Percent 7 3 2 5 2 2 2 2 2" xfId="43147" xr:uid="{00000000-0005-0000-0000-00000DA90000}"/>
    <cellStyle name="Percent 7 3 2 5 2 2 2 2 3" xfId="43148" xr:uid="{00000000-0005-0000-0000-00000EA90000}"/>
    <cellStyle name="Percent 7 3 2 5 2 2 2 3" xfId="43149" xr:uid="{00000000-0005-0000-0000-00000FA90000}"/>
    <cellStyle name="Percent 7 3 2 5 2 2 2 4" xfId="43150" xr:uid="{00000000-0005-0000-0000-000010A90000}"/>
    <cellStyle name="Percent 7 3 2 5 2 2 3" xfId="43151" xr:uid="{00000000-0005-0000-0000-000011A90000}"/>
    <cellStyle name="Percent 7 3 2 5 2 2 3 2" xfId="43152" xr:uid="{00000000-0005-0000-0000-000012A90000}"/>
    <cellStyle name="Percent 7 3 2 5 2 2 3 3" xfId="43153" xr:uid="{00000000-0005-0000-0000-000013A90000}"/>
    <cellStyle name="Percent 7 3 2 5 2 2 4" xfId="43154" xr:uid="{00000000-0005-0000-0000-000014A90000}"/>
    <cellStyle name="Percent 7 3 2 5 2 2 4 2" xfId="43155" xr:uid="{00000000-0005-0000-0000-000015A90000}"/>
    <cellStyle name="Percent 7 3 2 5 2 2 4 3" xfId="43156" xr:uid="{00000000-0005-0000-0000-000016A90000}"/>
    <cellStyle name="Percent 7 3 2 5 2 2 5" xfId="43157" xr:uid="{00000000-0005-0000-0000-000017A90000}"/>
    <cellStyle name="Percent 7 3 2 5 2 2 5 2" xfId="43158" xr:uid="{00000000-0005-0000-0000-000018A90000}"/>
    <cellStyle name="Percent 7 3 2 5 2 2 6" xfId="43159" xr:uid="{00000000-0005-0000-0000-000019A90000}"/>
    <cellStyle name="Percent 7 3 2 5 2 3" xfId="43160" xr:uid="{00000000-0005-0000-0000-00001AA90000}"/>
    <cellStyle name="Percent 7 3 2 5 2 3 2" xfId="43161" xr:uid="{00000000-0005-0000-0000-00001BA90000}"/>
    <cellStyle name="Percent 7 3 2 5 2 3 2 2" xfId="43162" xr:uid="{00000000-0005-0000-0000-00001CA90000}"/>
    <cellStyle name="Percent 7 3 2 5 2 3 2 3" xfId="43163" xr:uid="{00000000-0005-0000-0000-00001DA90000}"/>
    <cellStyle name="Percent 7 3 2 5 2 3 3" xfId="43164" xr:uid="{00000000-0005-0000-0000-00001EA90000}"/>
    <cellStyle name="Percent 7 3 2 5 2 3 4" xfId="43165" xr:uid="{00000000-0005-0000-0000-00001FA90000}"/>
    <cellStyle name="Percent 7 3 2 5 2 4" xfId="43166" xr:uid="{00000000-0005-0000-0000-000020A90000}"/>
    <cellStyle name="Percent 7 3 2 5 2 4 2" xfId="43167" xr:uid="{00000000-0005-0000-0000-000021A90000}"/>
    <cellStyle name="Percent 7 3 2 5 2 4 3" xfId="43168" xr:uid="{00000000-0005-0000-0000-000022A90000}"/>
    <cellStyle name="Percent 7 3 2 5 2 5" xfId="43169" xr:uid="{00000000-0005-0000-0000-000023A90000}"/>
    <cellStyle name="Percent 7 3 2 5 2 5 2" xfId="43170" xr:uid="{00000000-0005-0000-0000-000024A90000}"/>
    <cellStyle name="Percent 7 3 2 5 2 5 3" xfId="43171" xr:uid="{00000000-0005-0000-0000-000025A90000}"/>
    <cellStyle name="Percent 7 3 2 5 2 6" xfId="43172" xr:uid="{00000000-0005-0000-0000-000026A90000}"/>
    <cellStyle name="Percent 7 3 2 5 2 6 2" xfId="43173" xr:uid="{00000000-0005-0000-0000-000027A90000}"/>
    <cellStyle name="Percent 7 3 2 5 2 7" xfId="43174" xr:uid="{00000000-0005-0000-0000-000028A90000}"/>
    <cellStyle name="Percent 7 3 2 5 3" xfId="43175" xr:uid="{00000000-0005-0000-0000-000029A90000}"/>
    <cellStyle name="Percent 7 3 2 5 3 2" xfId="43176" xr:uid="{00000000-0005-0000-0000-00002AA90000}"/>
    <cellStyle name="Percent 7 3 2 5 3 2 2" xfId="43177" xr:uid="{00000000-0005-0000-0000-00002BA90000}"/>
    <cellStyle name="Percent 7 3 2 5 3 2 2 2" xfId="43178" xr:uid="{00000000-0005-0000-0000-00002CA90000}"/>
    <cellStyle name="Percent 7 3 2 5 3 2 2 3" xfId="43179" xr:uid="{00000000-0005-0000-0000-00002DA90000}"/>
    <cellStyle name="Percent 7 3 2 5 3 2 3" xfId="43180" xr:uid="{00000000-0005-0000-0000-00002EA90000}"/>
    <cellStyle name="Percent 7 3 2 5 3 2 3 2" xfId="43181" xr:uid="{00000000-0005-0000-0000-00002FA90000}"/>
    <cellStyle name="Percent 7 3 2 5 3 2 4" xfId="43182" xr:uid="{00000000-0005-0000-0000-000030A90000}"/>
    <cellStyle name="Percent 7 3 2 5 3 3" xfId="43183" xr:uid="{00000000-0005-0000-0000-000031A90000}"/>
    <cellStyle name="Percent 7 3 2 5 3 3 2" xfId="43184" xr:uid="{00000000-0005-0000-0000-000032A90000}"/>
    <cellStyle name="Percent 7 3 2 5 3 3 3" xfId="43185" xr:uid="{00000000-0005-0000-0000-000033A90000}"/>
    <cellStyle name="Percent 7 3 2 5 3 4" xfId="43186" xr:uid="{00000000-0005-0000-0000-000034A90000}"/>
    <cellStyle name="Percent 7 3 2 5 3 4 2" xfId="43187" xr:uid="{00000000-0005-0000-0000-000035A90000}"/>
    <cellStyle name="Percent 7 3 2 5 3 4 3" xfId="43188" xr:uid="{00000000-0005-0000-0000-000036A90000}"/>
    <cellStyle name="Percent 7 3 2 5 3 5" xfId="43189" xr:uid="{00000000-0005-0000-0000-000037A90000}"/>
    <cellStyle name="Percent 7 3 2 5 3 5 2" xfId="43190" xr:uid="{00000000-0005-0000-0000-000038A90000}"/>
    <cellStyle name="Percent 7 3 2 5 3 6" xfId="43191" xr:uid="{00000000-0005-0000-0000-000039A90000}"/>
    <cellStyle name="Percent 7 3 2 5 4" xfId="43192" xr:uid="{00000000-0005-0000-0000-00003AA90000}"/>
    <cellStyle name="Percent 7 3 2 5 4 2" xfId="43193" xr:uid="{00000000-0005-0000-0000-00003BA90000}"/>
    <cellStyle name="Percent 7 3 2 5 4 2 2" xfId="43194" xr:uid="{00000000-0005-0000-0000-00003CA90000}"/>
    <cellStyle name="Percent 7 3 2 5 4 2 2 2" xfId="43195" xr:uid="{00000000-0005-0000-0000-00003DA90000}"/>
    <cellStyle name="Percent 7 3 2 5 4 2 3" xfId="43196" xr:uid="{00000000-0005-0000-0000-00003EA90000}"/>
    <cellStyle name="Percent 7 3 2 5 4 3" xfId="43197" xr:uid="{00000000-0005-0000-0000-00003FA90000}"/>
    <cellStyle name="Percent 7 3 2 5 4 3 2" xfId="43198" xr:uid="{00000000-0005-0000-0000-000040A90000}"/>
    <cellStyle name="Percent 7 3 2 5 4 4" xfId="43199" xr:uid="{00000000-0005-0000-0000-000041A90000}"/>
    <cellStyle name="Percent 7 3 2 5 5" xfId="43200" xr:uid="{00000000-0005-0000-0000-000042A90000}"/>
    <cellStyle name="Percent 7 3 2 5 5 2" xfId="43201" xr:uid="{00000000-0005-0000-0000-000043A90000}"/>
    <cellStyle name="Percent 7 3 2 5 5 2 2" xfId="43202" xr:uid="{00000000-0005-0000-0000-000044A90000}"/>
    <cellStyle name="Percent 7 3 2 5 5 3" xfId="43203" xr:uid="{00000000-0005-0000-0000-000045A90000}"/>
    <cellStyle name="Percent 7 3 2 5 6" xfId="43204" xr:uid="{00000000-0005-0000-0000-000046A90000}"/>
    <cellStyle name="Percent 7 3 2 5 6 2" xfId="43205" xr:uid="{00000000-0005-0000-0000-000047A90000}"/>
    <cellStyle name="Percent 7 3 2 5 6 2 2" xfId="43206" xr:uid="{00000000-0005-0000-0000-000048A90000}"/>
    <cellStyle name="Percent 7 3 2 5 6 3" xfId="43207" xr:uid="{00000000-0005-0000-0000-000049A90000}"/>
    <cellStyle name="Percent 7 3 2 5 7" xfId="43208" xr:uid="{00000000-0005-0000-0000-00004AA90000}"/>
    <cellStyle name="Percent 7 3 2 5 7 2" xfId="43209" xr:uid="{00000000-0005-0000-0000-00004BA90000}"/>
    <cellStyle name="Percent 7 3 2 5 8" xfId="43210" xr:uid="{00000000-0005-0000-0000-00004CA90000}"/>
    <cellStyle name="Percent 7 3 2 6" xfId="43211" xr:uid="{00000000-0005-0000-0000-00004DA90000}"/>
    <cellStyle name="Percent 7 3 2 6 2" xfId="43212" xr:uid="{00000000-0005-0000-0000-00004EA90000}"/>
    <cellStyle name="Percent 7 3 2 6 2 2" xfId="43213" xr:uid="{00000000-0005-0000-0000-00004FA90000}"/>
    <cellStyle name="Percent 7 3 2 6 2 2 2" xfId="43214" xr:uid="{00000000-0005-0000-0000-000050A90000}"/>
    <cellStyle name="Percent 7 3 2 6 2 2 2 2" xfId="43215" xr:uid="{00000000-0005-0000-0000-000051A90000}"/>
    <cellStyle name="Percent 7 3 2 6 2 2 2 3" xfId="43216" xr:uid="{00000000-0005-0000-0000-000052A90000}"/>
    <cellStyle name="Percent 7 3 2 6 2 2 3" xfId="43217" xr:uid="{00000000-0005-0000-0000-000053A90000}"/>
    <cellStyle name="Percent 7 3 2 6 2 2 3 2" xfId="43218" xr:uid="{00000000-0005-0000-0000-000054A90000}"/>
    <cellStyle name="Percent 7 3 2 6 2 2 4" xfId="43219" xr:uid="{00000000-0005-0000-0000-000055A90000}"/>
    <cellStyle name="Percent 7 3 2 6 2 3" xfId="43220" xr:uid="{00000000-0005-0000-0000-000056A90000}"/>
    <cellStyle name="Percent 7 3 2 6 2 3 2" xfId="43221" xr:uid="{00000000-0005-0000-0000-000057A90000}"/>
    <cellStyle name="Percent 7 3 2 6 2 3 3" xfId="43222" xr:uid="{00000000-0005-0000-0000-000058A90000}"/>
    <cellStyle name="Percent 7 3 2 6 2 4" xfId="43223" xr:uid="{00000000-0005-0000-0000-000059A90000}"/>
    <cellStyle name="Percent 7 3 2 6 2 4 2" xfId="43224" xr:uid="{00000000-0005-0000-0000-00005AA90000}"/>
    <cellStyle name="Percent 7 3 2 6 2 4 3" xfId="43225" xr:uid="{00000000-0005-0000-0000-00005BA90000}"/>
    <cellStyle name="Percent 7 3 2 6 2 5" xfId="43226" xr:uid="{00000000-0005-0000-0000-00005CA90000}"/>
    <cellStyle name="Percent 7 3 2 6 2 5 2" xfId="43227" xr:uid="{00000000-0005-0000-0000-00005DA90000}"/>
    <cellStyle name="Percent 7 3 2 6 2 6" xfId="43228" xr:uid="{00000000-0005-0000-0000-00005EA90000}"/>
    <cellStyle name="Percent 7 3 2 6 3" xfId="43229" xr:uid="{00000000-0005-0000-0000-00005FA90000}"/>
    <cellStyle name="Percent 7 3 2 6 3 2" xfId="43230" xr:uid="{00000000-0005-0000-0000-000060A90000}"/>
    <cellStyle name="Percent 7 3 2 6 3 2 2" xfId="43231" xr:uid="{00000000-0005-0000-0000-000061A90000}"/>
    <cellStyle name="Percent 7 3 2 6 3 2 2 2" xfId="43232" xr:uid="{00000000-0005-0000-0000-000062A90000}"/>
    <cellStyle name="Percent 7 3 2 6 3 2 3" xfId="43233" xr:uid="{00000000-0005-0000-0000-000063A90000}"/>
    <cellStyle name="Percent 7 3 2 6 3 3" xfId="43234" xr:uid="{00000000-0005-0000-0000-000064A90000}"/>
    <cellStyle name="Percent 7 3 2 6 3 3 2" xfId="43235" xr:uid="{00000000-0005-0000-0000-000065A90000}"/>
    <cellStyle name="Percent 7 3 2 6 3 4" xfId="43236" xr:uid="{00000000-0005-0000-0000-000066A90000}"/>
    <cellStyle name="Percent 7 3 2 6 4" xfId="43237" xr:uid="{00000000-0005-0000-0000-000067A90000}"/>
    <cellStyle name="Percent 7 3 2 6 4 2" xfId="43238" xr:uid="{00000000-0005-0000-0000-000068A90000}"/>
    <cellStyle name="Percent 7 3 2 6 4 2 2" xfId="43239" xr:uid="{00000000-0005-0000-0000-000069A90000}"/>
    <cellStyle name="Percent 7 3 2 6 4 3" xfId="43240" xr:uid="{00000000-0005-0000-0000-00006AA90000}"/>
    <cellStyle name="Percent 7 3 2 6 5" xfId="43241" xr:uid="{00000000-0005-0000-0000-00006BA90000}"/>
    <cellStyle name="Percent 7 3 2 6 5 2" xfId="43242" xr:uid="{00000000-0005-0000-0000-00006CA90000}"/>
    <cellStyle name="Percent 7 3 2 6 5 2 2" xfId="43243" xr:uid="{00000000-0005-0000-0000-00006DA90000}"/>
    <cellStyle name="Percent 7 3 2 6 5 3" xfId="43244" xr:uid="{00000000-0005-0000-0000-00006EA90000}"/>
    <cellStyle name="Percent 7 3 2 6 6" xfId="43245" xr:uid="{00000000-0005-0000-0000-00006FA90000}"/>
    <cellStyle name="Percent 7 3 2 6 6 2" xfId="43246" xr:uid="{00000000-0005-0000-0000-000070A90000}"/>
    <cellStyle name="Percent 7 3 2 6 7" xfId="43247" xr:uid="{00000000-0005-0000-0000-000071A90000}"/>
    <cellStyle name="Percent 7 3 2 7" xfId="43248" xr:uid="{00000000-0005-0000-0000-000072A90000}"/>
    <cellStyle name="Percent 7 3 2 7 2" xfId="43249" xr:uid="{00000000-0005-0000-0000-000073A90000}"/>
    <cellStyle name="Percent 7 3 2 7 2 2" xfId="43250" xr:uid="{00000000-0005-0000-0000-000074A90000}"/>
    <cellStyle name="Percent 7 3 2 7 2 2 2" xfId="43251" xr:uid="{00000000-0005-0000-0000-000075A90000}"/>
    <cellStyle name="Percent 7 3 2 7 2 2 3" xfId="43252" xr:uid="{00000000-0005-0000-0000-000076A90000}"/>
    <cellStyle name="Percent 7 3 2 7 2 3" xfId="43253" xr:uid="{00000000-0005-0000-0000-000077A90000}"/>
    <cellStyle name="Percent 7 3 2 7 2 3 2" xfId="43254" xr:uid="{00000000-0005-0000-0000-000078A90000}"/>
    <cellStyle name="Percent 7 3 2 7 2 4" xfId="43255" xr:uid="{00000000-0005-0000-0000-000079A90000}"/>
    <cellStyle name="Percent 7 3 2 7 3" xfId="43256" xr:uid="{00000000-0005-0000-0000-00007AA90000}"/>
    <cellStyle name="Percent 7 3 2 7 3 2" xfId="43257" xr:uid="{00000000-0005-0000-0000-00007BA90000}"/>
    <cellStyle name="Percent 7 3 2 7 3 3" xfId="43258" xr:uid="{00000000-0005-0000-0000-00007CA90000}"/>
    <cellStyle name="Percent 7 3 2 7 4" xfId="43259" xr:uid="{00000000-0005-0000-0000-00007DA90000}"/>
    <cellStyle name="Percent 7 3 2 7 4 2" xfId="43260" xr:uid="{00000000-0005-0000-0000-00007EA90000}"/>
    <cellStyle name="Percent 7 3 2 7 4 3" xfId="43261" xr:uid="{00000000-0005-0000-0000-00007FA90000}"/>
    <cellStyle name="Percent 7 3 2 7 5" xfId="43262" xr:uid="{00000000-0005-0000-0000-000080A90000}"/>
    <cellStyle name="Percent 7 3 2 7 5 2" xfId="43263" xr:uid="{00000000-0005-0000-0000-000081A90000}"/>
    <cellStyle name="Percent 7 3 2 7 6" xfId="43264" xr:uid="{00000000-0005-0000-0000-000082A90000}"/>
    <cellStyle name="Percent 7 3 2 8" xfId="43265" xr:uid="{00000000-0005-0000-0000-000083A90000}"/>
    <cellStyle name="Percent 7 3 2 8 2" xfId="43266" xr:uid="{00000000-0005-0000-0000-000084A90000}"/>
    <cellStyle name="Percent 7 3 2 8 2 2" xfId="43267" xr:uid="{00000000-0005-0000-0000-000085A90000}"/>
    <cellStyle name="Percent 7 3 2 8 2 2 2" xfId="43268" xr:uid="{00000000-0005-0000-0000-000086A90000}"/>
    <cellStyle name="Percent 7 3 2 8 2 3" xfId="43269" xr:uid="{00000000-0005-0000-0000-000087A90000}"/>
    <cellStyle name="Percent 7 3 2 8 3" xfId="43270" xr:uid="{00000000-0005-0000-0000-000088A90000}"/>
    <cellStyle name="Percent 7 3 2 8 3 2" xfId="43271" xr:uid="{00000000-0005-0000-0000-000089A90000}"/>
    <cellStyle name="Percent 7 3 2 8 4" xfId="43272" xr:uid="{00000000-0005-0000-0000-00008AA90000}"/>
    <cellStyle name="Percent 7 3 2 9" xfId="43273" xr:uid="{00000000-0005-0000-0000-00008BA90000}"/>
    <cellStyle name="Percent 7 3 2 9 2" xfId="43274" xr:uid="{00000000-0005-0000-0000-00008CA90000}"/>
    <cellStyle name="Percent 7 3 2 9 2 2" xfId="43275" xr:uid="{00000000-0005-0000-0000-00008DA90000}"/>
    <cellStyle name="Percent 7 3 2 9 3" xfId="43276" xr:uid="{00000000-0005-0000-0000-00008EA90000}"/>
    <cellStyle name="Percent 7 3 2 9 4" xfId="43277" xr:uid="{00000000-0005-0000-0000-00008FA90000}"/>
    <cellStyle name="Percent 7 3 3" xfId="43278" xr:uid="{00000000-0005-0000-0000-000090A90000}"/>
    <cellStyle name="Percent 7 3 3 10" xfId="43279" xr:uid="{00000000-0005-0000-0000-000091A90000}"/>
    <cellStyle name="Percent 7 3 3 10 2" xfId="43280" xr:uid="{00000000-0005-0000-0000-000092A90000}"/>
    <cellStyle name="Percent 7 3 3 11" xfId="43281" xr:uid="{00000000-0005-0000-0000-000093A90000}"/>
    <cellStyle name="Percent 7 3 3 12" xfId="43282" xr:uid="{00000000-0005-0000-0000-000094A90000}"/>
    <cellStyle name="Percent 7 3 3 2" xfId="43283" xr:uid="{00000000-0005-0000-0000-000095A90000}"/>
    <cellStyle name="Percent 7 3 3 2 2" xfId="43284" xr:uid="{00000000-0005-0000-0000-000096A90000}"/>
    <cellStyle name="Percent 7 3 3 2 2 2" xfId="43285" xr:uid="{00000000-0005-0000-0000-000097A90000}"/>
    <cellStyle name="Percent 7 3 3 2 2 2 2" xfId="43286" xr:uid="{00000000-0005-0000-0000-000098A90000}"/>
    <cellStyle name="Percent 7 3 3 2 2 2 2 2" xfId="43287" xr:uid="{00000000-0005-0000-0000-000099A90000}"/>
    <cellStyle name="Percent 7 3 3 2 2 2 2 2 2" xfId="43288" xr:uid="{00000000-0005-0000-0000-00009AA90000}"/>
    <cellStyle name="Percent 7 3 3 2 2 2 2 2 3" xfId="43289" xr:uid="{00000000-0005-0000-0000-00009BA90000}"/>
    <cellStyle name="Percent 7 3 3 2 2 2 2 3" xfId="43290" xr:uid="{00000000-0005-0000-0000-00009CA90000}"/>
    <cellStyle name="Percent 7 3 3 2 2 2 2 4" xfId="43291" xr:uid="{00000000-0005-0000-0000-00009DA90000}"/>
    <cellStyle name="Percent 7 3 3 2 2 2 3" xfId="43292" xr:uid="{00000000-0005-0000-0000-00009EA90000}"/>
    <cellStyle name="Percent 7 3 3 2 2 2 3 2" xfId="43293" xr:uid="{00000000-0005-0000-0000-00009FA90000}"/>
    <cellStyle name="Percent 7 3 3 2 2 2 3 3" xfId="43294" xr:uid="{00000000-0005-0000-0000-0000A0A90000}"/>
    <cellStyle name="Percent 7 3 3 2 2 2 4" xfId="43295" xr:uid="{00000000-0005-0000-0000-0000A1A90000}"/>
    <cellStyle name="Percent 7 3 3 2 2 2 4 2" xfId="43296" xr:uid="{00000000-0005-0000-0000-0000A2A90000}"/>
    <cellStyle name="Percent 7 3 3 2 2 2 4 3" xfId="43297" xr:uid="{00000000-0005-0000-0000-0000A3A90000}"/>
    <cellStyle name="Percent 7 3 3 2 2 2 5" xfId="43298" xr:uid="{00000000-0005-0000-0000-0000A4A90000}"/>
    <cellStyle name="Percent 7 3 3 2 2 2 5 2" xfId="43299" xr:uid="{00000000-0005-0000-0000-0000A5A90000}"/>
    <cellStyle name="Percent 7 3 3 2 2 2 6" xfId="43300" xr:uid="{00000000-0005-0000-0000-0000A6A90000}"/>
    <cellStyle name="Percent 7 3 3 2 2 3" xfId="43301" xr:uid="{00000000-0005-0000-0000-0000A7A90000}"/>
    <cellStyle name="Percent 7 3 3 2 2 3 2" xfId="43302" xr:uid="{00000000-0005-0000-0000-0000A8A90000}"/>
    <cellStyle name="Percent 7 3 3 2 2 3 2 2" xfId="43303" xr:uid="{00000000-0005-0000-0000-0000A9A90000}"/>
    <cellStyle name="Percent 7 3 3 2 2 3 2 3" xfId="43304" xr:uid="{00000000-0005-0000-0000-0000AAA90000}"/>
    <cellStyle name="Percent 7 3 3 2 2 3 3" xfId="43305" xr:uid="{00000000-0005-0000-0000-0000ABA90000}"/>
    <cellStyle name="Percent 7 3 3 2 2 3 4" xfId="43306" xr:uid="{00000000-0005-0000-0000-0000ACA90000}"/>
    <cellStyle name="Percent 7 3 3 2 2 4" xfId="43307" xr:uid="{00000000-0005-0000-0000-0000ADA90000}"/>
    <cellStyle name="Percent 7 3 3 2 2 4 2" xfId="43308" xr:uid="{00000000-0005-0000-0000-0000AEA90000}"/>
    <cellStyle name="Percent 7 3 3 2 2 4 3" xfId="43309" xr:uid="{00000000-0005-0000-0000-0000AFA90000}"/>
    <cellStyle name="Percent 7 3 3 2 2 5" xfId="43310" xr:uid="{00000000-0005-0000-0000-0000B0A90000}"/>
    <cellStyle name="Percent 7 3 3 2 2 5 2" xfId="43311" xr:uid="{00000000-0005-0000-0000-0000B1A90000}"/>
    <cellStyle name="Percent 7 3 3 2 2 5 3" xfId="43312" xr:uid="{00000000-0005-0000-0000-0000B2A90000}"/>
    <cellStyle name="Percent 7 3 3 2 2 6" xfId="43313" xr:uid="{00000000-0005-0000-0000-0000B3A90000}"/>
    <cellStyle name="Percent 7 3 3 2 2 6 2" xfId="43314" xr:uid="{00000000-0005-0000-0000-0000B4A90000}"/>
    <cellStyle name="Percent 7 3 3 2 2 7" xfId="43315" xr:uid="{00000000-0005-0000-0000-0000B5A90000}"/>
    <cellStyle name="Percent 7 3 3 2 3" xfId="43316" xr:uid="{00000000-0005-0000-0000-0000B6A90000}"/>
    <cellStyle name="Percent 7 3 3 2 3 2" xfId="43317" xr:uid="{00000000-0005-0000-0000-0000B7A90000}"/>
    <cellStyle name="Percent 7 3 3 2 3 2 2" xfId="43318" xr:uid="{00000000-0005-0000-0000-0000B8A90000}"/>
    <cellStyle name="Percent 7 3 3 2 3 2 2 2" xfId="43319" xr:uid="{00000000-0005-0000-0000-0000B9A90000}"/>
    <cellStyle name="Percent 7 3 3 2 3 2 2 3" xfId="43320" xr:uid="{00000000-0005-0000-0000-0000BAA90000}"/>
    <cellStyle name="Percent 7 3 3 2 3 2 3" xfId="43321" xr:uid="{00000000-0005-0000-0000-0000BBA90000}"/>
    <cellStyle name="Percent 7 3 3 2 3 2 3 2" xfId="43322" xr:uid="{00000000-0005-0000-0000-0000BCA90000}"/>
    <cellStyle name="Percent 7 3 3 2 3 2 4" xfId="43323" xr:uid="{00000000-0005-0000-0000-0000BDA90000}"/>
    <cellStyle name="Percent 7 3 3 2 3 3" xfId="43324" xr:uid="{00000000-0005-0000-0000-0000BEA90000}"/>
    <cellStyle name="Percent 7 3 3 2 3 3 2" xfId="43325" xr:uid="{00000000-0005-0000-0000-0000BFA90000}"/>
    <cellStyle name="Percent 7 3 3 2 3 3 3" xfId="43326" xr:uid="{00000000-0005-0000-0000-0000C0A90000}"/>
    <cellStyle name="Percent 7 3 3 2 3 4" xfId="43327" xr:uid="{00000000-0005-0000-0000-0000C1A90000}"/>
    <cellStyle name="Percent 7 3 3 2 3 4 2" xfId="43328" xr:uid="{00000000-0005-0000-0000-0000C2A90000}"/>
    <cellStyle name="Percent 7 3 3 2 3 4 3" xfId="43329" xr:uid="{00000000-0005-0000-0000-0000C3A90000}"/>
    <cellStyle name="Percent 7 3 3 2 3 5" xfId="43330" xr:uid="{00000000-0005-0000-0000-0000C4A90000}"/>
    <cellStyle name="Percent 7 3 3 2 3 5 2" xfId="43331" xr:uid="{00000000-0005-0000-0000-0000C5A90000}"/>
    <cellStyle name="Percent 7 3 3 2 3 6" xfId="43332" xr:uid="{00000000-0005-0000-0000-0000C6A90000}"/>
    <cellStyle name="Percent 7 3 3 2 4" xfId="43333" xr:uid="{00000000-0005-0000-0000-0000C7A90000}"/>
    <cellStyle name="Percent 7 3 3 2 4 2" xfId="43334" xr:uid="{00000000-0005-0000-0000-0000C8A90000}"/>
    <cellStyle name="Percent 7 3 3 2 4 2 2" xfId="43335" xr:uid="{00000000-0005-0000-0000-0000C9A90000}"/>
    <cellStyle name="Percent 7 3 3 2 4 2 2 2" xfId="43336" xr:uid="{00000000-0005-0000-0000-0000CAA90000}"/>
    <cellStyle name="Percent 7 3 3 2 4 2 3" xfId="43337" xr:uid="{00000000-0005-0000-0000-0000CBA90000}"/>
    <cellStyle name="Percent 7 3 3 2 4 3" xfId="43338" xr:uid="{00000000-0005-0000-0000-0000CCA90000}"/>
    <cellStyle name="Percent 7 3 3 2 4 3 2" xfId="43339" xr:uid="{00000000-0005-0000-0000-0000CDA90000}"/>
    <cellStyle name="Percent 7 3 3 2 4 4" xfId="43340" xr:uid="{00000000-0005-0000-0000-0000CEA90000}"/>
    <cellStyle name="Percent 7 3 3 2 5" xfId="43341" xr:uid="{00000000-0005-0000-0000-0000CFA90000}"/>
    <cellStyle name="Percent 7 3 3 2 5 2" xfId="43342" xr:uid="{00000000-0005-0000-0000-0000D0A90000}"/>
    <cellStyle name="Percent 7 3 3 2 5 2 2" xfId="43343" xr:uid="{00000000-0005-0000-0000-0000D1A90000}"/>
    <cellStyle name="Percent 7 3 3 2 5 3" xfId="43344" xr:uid="{00000000-0005-0000-0000-0000D2A90000}"/>
    <cellStyle name="Percent 7 3 3 2 6" xfId="43345" xr:uid="{00000000-0005-0000-0000-0000D3A90000}"/>
    <cellStyle name="Percent 7 3 3 2 6 2" xfId="43346" xr:uid="{00000000-0005-0000-0000-0000D4A90000}"/>
    <cellStyle name="Percent 7 3 3 2 6 2 2" xfId="43347" xr:uid="{00000000-0005-0000-0000-0000D5A90000}"/>
    <cellStyle name="Percent 7 3 3 2 6 3" xfId="43348" xr:uid="{00000000-0005-0000-0000-0000D6A90000}"/>
    <cellStyle name="Percent 7 3 3 2 7" xfId="43349" xr:uid="{00000000-0005-0000-0000-0000D7A90000}"/>
    <cellStyle name="Percent 7 3 3 2 7 2" xfId="43350" xr:uid="{00000000-0005-0000-0000-0000D8A90000}"/>
    <cellStyle name="Percent 7 3 3 2 8" xfId="43351" xr:uid="{00000000-0005-0000-0000-0000D9A90000}"/>
    <cellStyle name="Percent 7 3 3 3" xfId="43352" xr:uid="{00000000-0005-0000-0000-0000DAA90000}"/>
    <cellStyle name="Percent 7 3 3 3 2" xfId="43353" xr:uid="{00000000-0005-0000-0000-0000DBA90000}"/>
    <cellStyle name="Percent 7 3 3 3 2 2" xfId="43354" xr:uid="{00000000-0005-0000-0000-0000DCA90000}"/>
    <cellStyle name="Percent 7 3 3 3 2 2 2" xfId="43355" xr:uid="{00000000-0005-0000-0000-0000DDA90000}"/>
    <cellStyle name="Percent 7 3 3 3 2 2 2 2" xfId="43356" xr:uid="{00000000-0005-0000-0000-0000DEA90000}"/>
    <cellStyle name="Percent 7 3 3 3 2 2 2 2 2" xfId="43357" xr:uid="{00000000-0005-0000-0000-0000DFA90000}"/>
    <cellStyle name="Percent 7 3 3 3 2 2 2 2 3" xfId="43358" xr:uid="{00000000-0005-0000-0000-0000E0A90000}"/>
    <cellStyle name="Percent 7 3 3 3 2 2 2 3" xfId="43359" xr:uid="{00000000-0005-0000-0000-0000E1A90000}"/>
    <cellStyle name="Percent 7 3 3 3 2 2 2 4" xfId="43360" xr:uid="{00000000-0005-0000-0000-0000E2A90000}"/>
    <cellStyle name="Percent 7 3 3 3 2 2 3" xfId="43361" xr:uid="{00000000-0005-0000-0000-0000E3A90000}"/>
    <cellStyle name="Percent 7 3 3 3 2 2 3 2" xfId="43362" xr:uid="{00000000-0005-0000-0000-0000E4A90000}"/>
    <cellStyle name="Percent 7 3 3 3 2 2 3 3" xfId="43363" xr:uid="{00000000-0005-0000-0000-0000E5A90000}"/>
    <cellStyle name="Percent 7 3 3 3 2 2 4" xfId="43364" xr:uid="{00000000-0005-0000-0000-0000E6A90000}"/>
    <cellStyle name="Percent 7 3 3 3 2 2 4 2" xfId="43365" xr:uid="{00000000-0005-0000-0000-0000E7A90000}"/>
    <cellStyle name="Percent 7 3 3 3 2 2 4 3" xfId="43366" xr:uid="{00000000-0005-0000-0000-0000E8A90000}"/>
    <cellStyle name="Percent 7 3 3 3 2 2 5" xfId="43367" xr:uid="{00000000-0005-0000-0000-0000E9A90000}"/>
    <cellStyle name="Percent 7 3 3 3 2 2 5 2" xfId="43368" xr:uid="{00000000-0005-0000-0000-0000EAA90000}"/>
    <cellStyle name="Percent 7 3 3 3 2 2 6" xfId="43369" xr:uid="{00000000-0005-0000-0000-0000EBA90000}"/>
    <cellStyle name="Percent 7 3 3 3 2 3" xfId="43370" xr:uid="{00000000-0005-0000-0000-0000ECA90000}"/>
    <cellStyle name="Percent 7 3 3 3 2 3 2" xfId="43371" xr:uid="{00000000-0005-0000-0000-0000EDA90000}"/>
    <cellStyle name="Percent 7 3 3 3 2 3 2 2" xfId="43372" xr:uid="{00000000-0005-0000-0000-0000EEA90000}"/>
    <cellStyle name="Percent 7 3 3 3 2 3 2 3" xfId="43373" xr:uid="{00000000-0005-0000-0000-0000EFA90000}"/>
    <cellStyle name="Percent 7 3 3 3 2 3 3" xfId="43374" xr:uid="{00000000-0005-0000-0000-0000F0A90000}"/>
    <cellStyle name="Percent 7 3 3 3 2 3 4" xfId="43375" xr:uid="{00000000-0005-0000-0000-0000F1A90000}"/>
    <cellStyle name="Percent 7 3 3 3 2 4" xfId="43376" xr:uid="{00000000-0005-0000-0000-0000F2A90000}"/>
    <cellStyle name="Percent 7 3 3 3 2 4 2" xfId="43377" xr:uid="{00000000-0005-0000-0000-0000F3A90000}"/>
    <cellStyle name="Percent 7 3 3 3 2 4 3" xfId="43378" xr:uid="{00000000-0005-0000-0000-0000F4A90000}"/>
    <cellStyle name="Percent 7 3 3 3 2 5" xfId="43379" xr:uid="{00000000-0005-0000-0000-0000F5A90000}"/>
    <cellStyle name="Percent 7 3 3 3 2 5 2" xfId="43380" xr:uid="{00000000-0005-0000-0000-0000F6A90000}"/>
    <cellStyle name="Percent 7 3 3 3 2 5 3" xfId="43381" xr:uid="{00000000-0005-0000-0000-0000F7A90000}"/>
    <cellStyle name="Percent 7 3 3 3 2 6" xfId="43382" xr:uid="{00000000-0005-0000-0000-0000F8A90000}"/>
    <cellStyle name="Percent 7 3 3 3 2 6 2" xfId="43383" xr:uid="{00000000-0005-0000-0000-0000F9A90000}"/>
    <cellStyle name="Percent 7 3 3 3 2 7" xfId="43384" xr:uid="{00000000-0005-0000-0000-0000FAA90000}"/>
    <cellStyle name="Percent 7 3 3 3 3" xfId="43385" xr:uid="{00000000-0005-0000-0000-0000FBA90000}"/>
    <cellStyle name="Percent 7 3 3 3 3 2" xfId="43386" xr:uid="{00000000-0005-0000-0000-0000FCA90000}"/>
    <cellStyle name="Percent 7 3 3 3 3 2 2" xfId="43387" xr:uid="{00000000-0005-0000-0000-0000FDA90000}"/>
    <cellStyle name="Percent 7 3 3 3 3 2 2 2" xfId="43388" xr:uid="{00000000-0005-0000-0000-0000FEA90000}"/>
    <cellStyle name="Percent 7 3 3 3 3 2 2 3" xfId="43389" xr:uid="{00000000-0005-0000-0000-0000FFA90000}"/>
    <cellStyle name="Percent 7 3 3 3 3 2 3" xfId="43390" xr:uid="{00000000-0005-0000-0000-000000AA0000}"/>
    <cellStyle name="Percent 7 3 3 3 3 2 3 2" xfId="43391" xr:uid="{00000000-0005-0000-0000-000001AA0000}"/>
    <cellStyle name="Percent 7 3 3 3 3 2 4" xfId="43392" xr:uid="{00000000-0005-0000-0000-000002AA0000}"/>
    <cellStyle name="Percent 7 3 3 3 3 3" xfId="43393" xr:uid="{00000000-0005-0000-0000-000003AA0000}"/>
    <cellStyle name="Percent 7 3 3 3 3 3 2" xfId="43394" xr:uid="{00000000-0005-0000-0000-000004AA0000}"/>
    <cellStyle name="Percent 7 3 3 3 3 3 3" xfId="43395" xr:uid="{00000000-0005-0000-0000-000005AA0000}"/>
    <cellStyle name="Percent 7 3 3 3 3 4" xfId="43396" xr:uid="{00000000-0005-0000-0000-000006AA0000}"/>
    <cellStyle name="Percent 7 3 3 3 3 4 2" xfId="43397" xr:uid="{00000000-0005-0000-0000-000007AA0000}"/>
    <cellStyle name="Percent 7 3 3 3 3 4 3" xfId="43398" xr:uid="{00000000-0005-0000-0000-000008AA0000}"/>
    <cellStyle name="Percent 7 3 3 3 3 5" xfId="43399" xr:uid="{00000000-0005-0000-0000-000009AA0000}"/>
    <cellStyle name="Percent 7 3 3 3 3 5 2" xfId="43400" xr:uid="{00000000-0005-0000-0000-00000AAA0000}"/>
    <cellStyle name="Percent 7 3 3 3 3 6" xfId="43401" xr:uid="{00000000-0005-0000-0000-00000BAA0000}"/>
    <cellStyle name="Percent 7 3 3 3 4" xfId="43402" xr:uid="{00000000-0005-0000-0000-00000CAA0000}"/>
    <cellStyle name="Percent 7 3 3 3 4 2" xfId="43403" xr:uid="{00000000-0005-0000-0000-00000DAA0000}"/>
    <cellStyle name="Percent 7 3 3 3 4 2 2" xfId="43404" xr:uid="{00000000-0005-0000-0000-00000EAA0000}"/>
    <cellStyle name="Percent 7 3 3 3 4 2 2 2" xfId="43405" xr:uid="{00000000-0005-0000-0000-00000FAA0000}"/>
    <cellStyle name="Percent 7 3 3 3 4 2 3" xfId="43406" xr:uid="{00000000-0005-0000-0000-000010AA0000}"/>
    <cellStyle name="Percent 7 3 3 3 4 3" xfId="43407" xr:uid="{00000000-0005-0000-0000-000011AA0000}"/>
    <cellStyle name="Percent 7 3 3 3 4 3 2" xfId="43408" xr:uid="{00000000-0005-0000-0000-000012AA0000}"/>
    <cellStyle name="Percent 7 3 3 3 4 4" xfId="43409" xr:uid="{00000000-0005-0000-0000-000013AA0000}"/>
    <cellStyle name="Percent 7 3 3 3 5" xfId="43410" xr:uid="{00000000-0005-0000-0000-000014AA0000}"/>
    <cellStyle name="Percent 7 3 3 3 5 2" xfId="43411" xr:uid="{00000000-0005-0000-0000-000015AA0000}"/>
    <cellStyle name="Percent 7 3 3 3 5 2 2" xfId="43412" xr:uid="{00000000-0005-0000-0000-000016AA0000}"/>
    <cellStyle name="Percent 7 3 3 3 5 3" xfId="43413" xr:uid="{00000000-0005-0000-0000-000017AA0000}"/>
    <cellStyle name="Percent 7 3 3 3 6" xfId="43414" xr:uid="{00000000-0005-0000-0000-000018AA0000}"/>
    <cellStyle name="Percent 7 3 3 3 6 2" xfId="43415" xr:uid="{00000000-0005-0000-0000-000019AA0000}"/>
    <cellStyle name="Percent 7 3 3 3 6 2 2" xfId="43416" xr:uid="{00000000-0005-0000-0000-00001AAA0000}"/>
    <cellStyle name="Percent 7 3 3 3 6 3" xfId="43417" xr:uid="{00000000-0005-0000-0000-00001BAA0000}"/>
    <cellStyle name="Percent 7 3 3 3 7" xfId="43418" xr:uid="{00000000-0005-0000-0000-00001CAA0000}"/>
    <cellStyle name="Percent 7 3 3 3 7 2" xfId="43419" xr:uid="{00000000-0005-0000-0000-00001DAA0000}"/>
    <cellStyle name="Percent 7 3 3 3 8" xfId="43420" xr:uid="{00000000-0005-0000-0000-00001EAA0000}"/>
    <cellStyle name="Percent 7 3 3 4" xfId="43421" xr:uid="{00000000-0005-0000-0000-00001FAA0000}"/>
    <cellStyle name="Percent 7 3 3 4 2" xfId="43422" xr:uid="{00000000-0005-0000-0000-000020AA0000}"/>
    <cellStyle name="Percent 7 3 3 4 2 2" xfId="43423" xr:uid="{00000000-0005-0000-0000-000021AA0000}"/>
    <cellStyle name="Percent 7 3 3 4 2 2 2" xfId="43424" xr:uid="{00000000-0005-0000-0000-000022AA0000}"/>
    <cellStyle name="Percent 7 3 3 4 2 2 2 2" xfId="43425" xr:uid="{00000000-0005-0000-0000-000023AA0000}"/>
    <cellStyle name="Percent 7 3 3 4 2 2 2 2 2" xfId="43426" xr:uid="{00000000-0005-0000-0000-000024AA0000}"/>
    <cellStyle name="Percent 7 3 3 4 2 2 2 2 3" xfId="43427" xr:uid="{00000000-0005-0000-0000-000025AA0000}"/>
    <cellStyle name="Percent 7 3 3 4 2 2 2 3" xfId="43428" xr:uid="{00000000-0005-0000-0000-000026AA0000}"/>
    <cellStyle name="Percent 7 3 3 4 2 2 2 4" xfId="43429" xr:uid="{00000000-0005-0000-0000-000027AA0000}"/>
    <cellStyle name="Percent 7 3 3 4 2 2 3" xfId="43430" xr:uid="{00000000-0005-0000-0000-000028AA0000}"/>
    <cellStyle name="Percent 7 3 3 4 2 2 3 2" xfId="43431" xr:uid="{00000000-0005-0000-0000-000029AA0000}"/>
    <cellStyle name="Percent 7 3 3 4 2 2 3 3" xfId="43432" xr:uid="{00000000-0005-0000-0000-00002AAA0000}"/>
    <cellStyle name="Percent 7 3 3 4 2 2 4" xfId="43433" xr:uid="{00000000-0005-0000-0000-00002BAA0000}"/>
    <cellStyle name="Percent 7 3 3 4 2 2 4 2" xfId="43434" xr:uid="{00000000-0005-0000-0000-00002CAA0000}"/>
    <cellStyle name="Percent 7 3 3 4 2 2 4 3" xfId="43435" xr:uid="{00000000-0005-0000-0000-00002DAA0000}"/>
    <cellStyle name="Percent 7 3 3 4 2 2 5" xfId="43436" xr:uid="{00000000-0005-0000-0000-00002EAA0000}"/>
    <cellStyle name="Percent 7 3 3 4 2 2 5 2" xfId="43437" xr:uid="{00000000-0005-0000-0000-00002FAA0000}"/>
    <cellStyle name="Percent 7 3 3 4 2 2 6" xfId="43438" xr:uid="{00000000-0005-0000-0000-000030AA0000}"/>
    <cellStyle name="Percent 7 3 3 4 2 3" xfId="43439" xr:uid="{00000000-0005-0000-0000-000031AA0000}"/>
    <cellStyle name="Percent 7 3 3 4 2 3 2" xfId="43440" xr:uid="{00000000-0005-0000-0000-000032AA0000}"/>
    <cellStyle name="Percent 7 3 3 4 2 3 2 2" xfId="43441" xr:uid="{00000000-0005-0000-0000-000033AA0000}"/>
    <cellStyle name="Percent 7 3 3 4 2 3 2 3" xfId="43442" xr:uid="{00000000-0005-0000-0000-000034AA0000}"/>
    <cellStyle name="Percent 7 3 3 4 2 3 3" xfId="43443" xr:uid="{00000000-0005-0000-0000-000035AA0000}"/>
    <cellStyle name="Percent 7 3 3 4 2 3 4" xfId="43444" xr:uid="{00000000-0005-0000-0000-000036AA0000}"/>
    <cellStyle name="Percent 7 3 3 4 2 4" xfId="43445" xr:uid="{00000000-0005-0000-0000-000037AA0000}"/>
    <cellStyle name="Percent 7 3 3 4 2 4 2" xfId="43446" xr:uid="{00000000-0005-0000-0000-000038AA0000}"/>
    <cellStyle name="Percent 7 3 3 4 2 4 3" xfId="43447" xr:uid="{00000000-0005-0000-0000-000039AA0000}"/>
    <cellStyle name="Percent 7 3 3 4 2 5" xfId="43448" xr:uid="{00000000-0005-0000-0000-00003AAA0000}"/>
    <cellStyle name="Percent 7 3 3 4 2 5 2" xfId="43449" xr:uid="{00000000-0005-0000-0000-00003BAA0000}"/>
    <cellStyle name="Percent 7 3 3 4 2 5 3" xfId="43450" xr:uid="{00000000-0005-0000-0000-00003CAA0000}"/>
    <cellStyle name="Percent 7 3 3 4 2 6" xfId="43451" xr:uid="{00000000-0005-0000-0000-00003DAA0000}"/>
    <cellStyle name="Percent 7 3 3 4 2 6 2" xfId="43452" xr:uid="{00000000-0005-0000-0000-00003EAA0000}"/>
    <cellStyle name="Percent 7 3 3 4 2 7" xfId="43453" xr:uid="{00000000-0005-0000-0000-00003FAA0000}"/>
    <cellStyle name="Percent 7 3 3 4 3" xfId="43454" xr:uid="{00000000-0005-0000-0000-000040AA0000}"/>
    <cellStyle name="Percent 7 3 3 4 3 2" xfId="43455" xr:uid="{00000000-0005-0000-0000-000041AA0000}"/>
    <cellStyle name="Percent 7 3 3 4 3 2 2" xfId="43456" xr:uid="{00000000-0005-0000-0000-000042AA0000}"/>
    <cellStyle name="Percent 7 3 3 4 3 2 2 2" xfId="43457" xr:uid="{00000000-0005-0000-0000-000043AA0000}"/>
    <cellStyle name="Percent 7 3 3 4 3 2 2 3" xfId="43458" xr:uid="{00000000-0005-0000-0000-000044AA0000}"/>
    <cellStyle name="Percent 7 3 3 4 3 2 3" xfId="43459" xr:uid="{00000000-0005-0000-0000-000045AA0000}"/>
    <cellStyle name="Percent 7 3 3 4 3 2 3 2" xfId="43460" xr:uid="{00000000-0005-0000-0000-000046AA0000}"/>
    <cellStyle name="Percent 7 3 3 4 3 2 4" xfId="43461" xr:uid="{00000000-0005-0000-0000-000047AA0000}"/>
    <cellStyle name="Percent 7 3 3 4 3 3" xfId="43462" xr:uid="{00000000-0005-0000-0000-000048AA0000}"/>
    <cellStyle name="Percent 7 3 3 4 3 3 2" xfId="43463" xr:uid="{00000000-0005-0000-0000-000049AA0000}"/>
    <cellStyle name="Percent 7 3 3 4 3 3 3" xfId="43464" xr:uid="{00000000-0005-0000-0000-00004AAA0000}"/>
    <cellStyle name="Percent 7 3 3 4 3 4" xfId="43465" xr:uid="{00000000-0005-0000-0000-00004BAA0000}"/>
    <cellStyle name="Percent 7 3 3 4 3 4 2" xfId="43466" xr:uid="{00000000-0005-0000-0000-00004CAA0000}"/>
    <cellStyle name="Percent 7 3 3 4 3 4 3" xfId="43467" xr:uid="{00000000-0005-0000-0000-00004DAA0000}"/>
    <cellStyle name="Percent 7 3 3 4 3 5" xfId="43468" xr:uid="{00000000-0005-0000-0000-00004EAA0000}"/>
    <cellStyle name="Percent 7 3 3 4 3 5 2" xfId="43469" xr:uid="{00000000-0005-0000-0000-00004FAA0000}"/>
    <cellStyle name="Percent 7 3 3 4 3 6" xfId="43470" xr:uid="{00000000-0005-0000-0000-000050AA0000}"/>
    <cellStyle name="Percent 7 3 3 4 4" xfId="43471" xr:uid="{00000000-0005-0000-0000-000051AA0000}"/>
    <cellStyle name="Percent 7 3 3 4 4 2" xfId="43472" xr:uid="{00000000-0005-0000-0000-000052AA0000}"/>
    <cellStyle name="Percent 7 3 3 4 4 2 2" xfId="43473" xr:uid="{00000000-0005-0000-0000-000053AA0000}"/>
    <cellStyle name="Percent 7 3 3 4 4 2 2 2" xfId="43474" xr:uid="{00000000-0005-0000-0000-000054AA0000}"/>
    <cellStyle name="Percent 7 3 3 4 4 2 3" xfId="43475" xr:uid="{00000000-0005-0000-0000-000055AA0000}"/>
    <cellStyle name="Percent 7 3 3 4 4 3" xfId="43476" xr:uid="{00000000-0005-0000-0000-000056AA0000}"/>
    <cellStyle name="Percent 7 3 3 4 4 3 2" xfId="43477" xr:uid="{00000000-0005-0000-0000-000057AA0000}"/>
    <cellStyle name="Percent 7 3 3 4 4 4" xfId="43478" xr:uid="{00000000-0005-0000-0000-000058AA0000}"/>
    <cellStyle name="Percent 7 3 3 4 5" xfId="43479" xr:uid="{00000000-0005-0000-0000-000059AA0000}"/>
    <cellStyle name="Percent 7 3 3 4 5 2" xfId="43480" xr:uid="{00000000-0005-0000-0000-00005AAA0000}"/>
    <cellStyle name="Percent 7 3 3 4 5 2 2" xfId="43481" xr:uid="{00000000-0005-0000-0000-00005BAA0000}"/>
    <cellStyle name="Percent 7 3 3 4 5 3" xfId="43482" xr:uid="{00000000-0005-0000-0000-00005CAA0000}"/>
    <cellStyle name="Percent 7 3 3 4 6" xfId="43483" xr:uid="{00000000-0005-0000-0000-00005DAA0000}"/>
    <cellStyle name="Percent 7 3 3 4 6 2" xfId="43484" xr:uid="{00000000-0005-0000-0000-00005EAA0000}"/>
    <cellStyle name="Percent 7 3 3 4 6 2 2" xfId="43485" xr:uid="{00000000-0005-0000-0000-00005FAA0000}"/>
    <cellStyle name="Percent 7 3 3 4 6 3" xfId="43486" xr:uid="{00000000-0005-0000-0000-000060AA0000}"/>
    <cellStyle name="Percent 7 3 3 4 7" xfId="43487" xr:uid="{00000000-0005-0000-0000-000061AA0000}"/>
    <cellStyle name="Percent 7 3 3 4 7 2" xfId="43488" xr:uid="{00000000-0005-0000-0000-000062AA0000}"/>
    <cellStyle name="Percent 7 3 3 4 8" xfId="43489" xr:uid="{00000000-0005-0000-0000-000063AA0000}"/>
    <cellStyle name="Percent 7 3 3 5" xfId="43490" xr:uid="{00000000-0005-0000-0000-000064AA0000}"/>
    <cellStyle name="Percent 7 3 3 5 2" xfId="43491" xr:uid="{00000000-0005-0000-0000-000065AA0000}"/>
    <cellStyle name="Percent 7 3 3 5 2 2" xfId="43492" xr:uid="{00000000-0005-0000-0000-000066AA0000}"/>
    <cellStyle name="Percent 7 3 3 5 2 2 2" xfId="43493" xr:uid="{00000000-0005-0000-0000-000067AA0000}"/>
    <cellStyle name="Percent 7 3 3 5 2 2 2 2" xfId="43494" xr:uid="{00000000-0005-0000-0000-000068AA0000}"/>
    <cellStyle name="Percent 7 3 3 5 2 2 2 3" xfId="43495" xr:uid="{00000000-0005-0000-0000-000069AA0000}"/>
    <cellStyle name="Percent 7 3 3 5 2 2 3" xfId="43496" xr:uid="{00000000-0005-0000-0000-00006AAA0000}"/>
    <cellStyle name="Percent 7 3 3 5 2 2 3 2" xfId="43497" xr:uid="{00000000-0005-0000-0000-00006BAA0000}"/>
    <cellStyle name="Percent 7 3 3 5 2 2 4" xfId="43498" xr:uid="{00000000-0005-0000-0000-00006CAA0000}"/>
    <cellStyle name="Percent 7 3 3 5 2 3" xfId="43499" xr:uid="{00000000-0005-0000-0000-00006DAA0000}"/>
    <cellStyle name="Percent 7 3 3 5 2 3 2" xfId="43500" xr:uid="{00000000-0005-0000-0000-00006EAA0000}"/>
    <cellStyle name="Percent 7 3 3 5 2 3 3" xfId="43501" xr:uid="{00000000-0005-0000-0000-00006FAA0000}"/>
    <cellStyle name="Percent 7 3 3 5 2 4" xfId="43502" xr:uid="{00000000-0005-0000-0000-000070AA0000}"/>
    <cellStyle name="Percent 7 3 3 5 2 4 2" xfId="43503" xr:uid="{00000000-0005-0000-0000-000071AA0000}"/>
    <cellStyle name="Percent 7 3 3 5 2 4 3" xfId="43504" xr:uid="{00000000-0005-0000-0000-000072AA0000}"/>
    <cellStyle name="Percent 7 3 3 5 2 5" xfId="43505" xr:uid="{00000000-0005-0000-0000-000073AA0000}"/>
    <cellStyle name="Percent 7 3 3 5 2 5 2" xfId="43506" xr:uid="{00000000-0005-0000-0000-000074AA0000}"/>
    <cellStyle name="Percent 7 3 3 5 2 6" xfId="43507" xr:uid="{00000000-0005-0000-0000-000075AA0000}"/>
    <cellStyle name="Percent 7 3 3 5 3" xfId="43508" xr:uid="{00000000-0005-0000-0000-000076AA0000}"/>
    <cellStyle name="Percent 7 3 3 5 3 2" xfId="43509" xr:uid="{00000000-0005-0000-0000-000077AA0000}"/>
    <cellStyle name="Percent 7 3 3 5 3 2 2" xfId="43510" xr:uid="{00000000-0005-0000-0000-000078AA0000}"/>
    <cellStyle name="Percent 7 3 3 5 3 2 2 2" xfId="43511" xr:uid="{00000000-0005-0000-0000-000079AA0000}"/>
    <cellStyle name="Percent 7 3 3 5 3 2 3" xfId="43512" xr:uid="{00000000-0005-0000-0000-00007AAA0000}"/>
    <cellStyle name="Percent 7 3 3 5 3 3" xfId="43513" xr:uid="{00000000-0005-0000-0000-00007BAA0000}"/>
    <cellStyle name="Percent 7 3 3 5 3 3 2" xfId="43514" xr:uid="{00000000-0005-0000-0000-00007CAA0000}"/>
    <cellStyle name="Percent 7 3 3 5 3 4" xfId="43515" xr:uid="{00000000-0005-0000-0000-00007DAA0000}"/>
    <cellStyle name="Percent 7 3 3 5 4" xfId="43516" xr:uid="{00000000-0005-0000-0000-00007EAA0000}"/>
    <cellStyle name="Percent 7 3 3 5 4 2" xfId="43517" xr:uid="{00000000-0005-0000-0000-00007FAA0000}"/>
    <cellStyle name="Percent 7 3 3 5 4 2 2" xfId="43518" xr:uid="{00000000-0005-0000-0000-000080AA0000}"/>
    <cellStyle name="Percent 7 3 3 5 4 3" xfId="43519" xr:uid="{00000000-0005-0000-0000-000081AA0000}"/>
    <cellStyle name="Percent 7 3 3 5 5" xfId="43520" xr:uid="{00000000-0005-0000-0000-000082AA0000}"/>
    <cellStyle name="Percent 7 3 3 5 5 2" xfId="43521" xr:uid="{00000000-0005-0000-0000-000083AA0000}"/>
    <cellStyle name="Percent 7 3 3 5 5 2 2" xfId="43522" xr:uid="{00000000-0005-0000-0000-000084AA0000}"/>
    <cellStyle name="Percent 7 3 3 5 5 3" xfId="43523" xr:uid="{00000000-0005-0000-0000-000085AA0000}"/>
    <cellStyle name="Percent 7 3 3 5 6" xfId="43524" xr:uid="{00000000-0005-0000-0000-000086AA0000}"/>
    <cellStyle name="Percent 7 3 3 5 6 2" xfId="43525" xr:uid="{00000000-0005-0000-0000-000087AA0000}"/>
    <cellStyle name="Percent 7 3 3 5 7" xfId="43526" xr:uid="{00000000-0005-0000-0000-000088AA0000}"/>
    <cellStyle name="Percent 7 3 3 6" xfId="43527" xr:uid="{00000000-0005-0000-0000-000089AA0000}"/>
    <cellStyle name="Percent 7 3 3 6 2" xfId="43528" xr:uid="{00000000-0005-0000-0000-00008AAA0000}"/>
    <cellStyle name="Percent 7 3 3 6 2 2" xfId="43529" xr:uid="{00000000-0005-0000-0000-00008BAA0000}"/>
    <cellStyle name="Percent 7 3 3 6 2 2 2" xfId="43530" xr:uid="{00000000-0005-0000-0000-00008CAA0000}"/>
    <cellStyle name="Percent 7 3 3 6 2 2 3" xfId="43531" xr:uid="{00000000-0005-0000-0000-00008DAA0000}"/>
    <cellStyle name="Percent 7 3 3 6 2 3" xfId="43532" xr:uid="{00000000-0005-0000-0000-00008EAA0000}"/>
    <cellStyle name="Percent 7 3 3 6 2 3 2" xfId="43533" xr:uid="{00000000-0005-0000-0000-00008FAA0000}"/>
    <cellStyle name="Percent 7 3 3 6 2 4" xfId="43534" xr:uid="{00000000-0005-0000-0000-000090AA0000}"/>
    <cellStyle name="Percent 7 3 3 6 3" xfId="43535" xr:uid="{00000000-0005-0000-0000-000091AA0000}"/>
    <cellStyle name="Percent 7 3 3 6 3 2" xfId="43536" xr:uid="{00000000-0005-0000-0000-000092AA0000}"/>
    <cellStyle name="Percent 7 3 3 6 3 3" xfId="43537" xr:uid="{00000000-0005-0000-0000-000093AA0000}"/>
    <cellStyle name="Percent 7 3 3 6 4" xfId="43538" xr:uid="{00000000-0005-0000-0000-000094AA0000}"/>
    <cellStyle name="Percent 7 3 3 6 4 2" xfId="43539" xr:uid="{00000000-0005-0000-0000-000095AA0000}"/>
    <cellStyle name="Percent 7 3 3 6 4 3" xfId="43540" xr:uid="{00000000-0005-0000-0000-000096AA0000}"/>
    <cellStyle name="Percent 7 3 3 6 5" xfId="43541" xr:uid="{00000000-0005-0000-0000-000097AA0000}"/>
    <cellStyle name="Percent 7 3 3 6 5 2" xfId="43542" xr:uid="{00000000-0005-0000-0000-000098AA0000}"/>
    <cellStyle name="Percent 7 3 3 6 6" xfId="43543" xr:uid="{00000000-0005-0000-0000-000099AA0000}"/>
    <cellStyle name="Percent 7 3 3 7" xfId="43544" xr:uid="{00000000-0005-0000-0000-00009AAA0000}"/>
    <cellStyle name="Percent 7 3 3 7 2" xfId="43545" xr:uid="{00000000-0005-0000-0000-00009BAA0000}"/>
    <cellStyle name="Percent 7 3 3 7 2 2" xfId="43546" xr:uid="{00000000-0005-0000-0000-00009CAA0000}"/>
    <cellStyle name="Percent 7 3 3 7 2 2 2" xfId="43547" xr:uid="{00000000-0005-0000-0000-00009DAA0000}"/>
    <cellStyle name="Percent 7 3 3 7 2 3" xfId="43548" xr:uid="{00000000-0005-0000-0000-00009EAA0000}"/>
    <cellStyle name="Percent 7 3 3 7 3" xfId="43549" xr:uid="{00000000-0005-0000-0000-00009FAA0000}"/>
    <cellStyle name="Percent 7 3 3 7 3 2" xfId="43550" xr:uid="{00000000-0005-0000-0000-0000A0AA0000}"/>
    <cellStyle name="Percent 7 3 3 7 4" xfId="43551" xr:uid="{00000000-0005-0000-0000-0000A1AA0000}"/>
    <cellStyle name="Percent 7 3 3 8" xfId="43552" xr:uid="{00000000-0005-0000-0000-0000A2AA0000}"/>
    <cellStyle name="Percent 7 3 3 8 2" xfId="43553" xr:uid="{00000000-0005-0000-0000-0000A3AA0000}"/>
    <cellStyle name="Percent 7 3 3 8 2 2" xfId="43554" xr:uid="{00000000-0005-0000-0000-0000A4AA0000}"/>
    <cellStyle name="Percent 7 3 3 8 3" xfId="43555" xr:uid="{00000000-0005-0000-0000-0000A5AA0000}"/>
    <cellStyle name="Percent 7 3 3 8 4" xfId="43556" xr:uid="{00000000-0005-0000-0000-0000A6AA0000}"/>
    <cellStyle name="Percent 7 3 3 9" xfId="43557" xr:uid="{00000000-0005-0000-0000-0000A7AA0000}"/>
    <cellStyle name="Percent 7 3 3 9 2" xfId="43558" xr:uid="{00000000-0005-0000-0000-0000A8AA0000}"/>
    <cellStyle name="Percent 7 3 3 9 2 2" xfId="43559" xr:uid="{00000000-0005-0000-0000-0000A9AA0000}"/>
    <cellStyle name="Percent 7 3 3 9 3" xfId="43560" xr:uid="{00000000-0005-0000-0000-0000AAAA0000}"/>
    <cellStyle name="Percent 7 3 4" xfId="43561" xr:uid="{00000000-0005-0000-0000-0000ABAA0000}"/>
    <cellStyle name="Percent 7 3 4 10" xfId="43562" xr:uid="{00000000-0005-0000-0000-0000ACAA0000}"/>
    <cellStyle name="Percent 7 3 4 11" xfId="43563" xr:uid="{00000000-0005-0000-0000-0000ADAA0000}"/>
    <cellStyle name="Percent 7 3 4 12" xfId="43564" xr:uid="{00000000-0005-0000-0000-0000AEAA0000}"/>
    <cellStyle name="Percent 7 3 4 2" xfId="43565" xr:uid="{00000000-0005-0000-0000-0000AFAA0000}"/>
    <cellStyle name="Percent 7 3 4 2 2" xfId="43566" xr:uid="{00000000-0005-0000-0000-0000B0AA0000}"/>
    <cellStyle name="Percent 7 3 4 2 2 2" xfId="43567" xr:uid="{00000000-0005-0000-0000-0000B1AA0000}"/>
    <cellStyle name="Percent 7 3 4 2 2 2 2" xfId="43568" xr:uid="{00000000-0005-0000-0000-0000B2AA0000}"/>
    <cellStyle name="Percent 7 3 4 2 2 2 2 2" xfId="43569" xr:uid="{00000000-0005-0000-0000-0000B3AA0000}"/>
    <cellStyle name="Percent 7 3 4 2 2 2 2 3" xfId="43570" xr:uid="{00000000-0005-0000-0000-0000B4AA0000}"/>
    <cellStyle name="Percent 7 3 4 2 2 2 3" xfId="43571" xr:uid="{00000000-0005-0000-0000-0000B5AA0000}"/>
    <cellStyle name="Percent 7 3 4 2 2 2 3 2" xfId="43572" xr:uid="{00000000-0005-0000-0000-0000B6AA0000}"/>
    <cellStyle name="Percent 7 3 4 2 2 2 4" xfId="43573" xr:uid="{00000000-0005-0000-0000-0000B7AA0000}"/>
    <cellStyle name="Percent 7 3 4 2 2 3" xfId="43574" xr:uid="{00000000-0005-0000-0000-0000B8AA0000}"/>
    <cellStyle name="Percent 7 3 4 2 2 3 2" xfId="43575" xr:uid="{00000000-0005-0000-0000-0000B9AA0000}"/>
    <cellStyle name="Percent 7 3 4 2 2 3 3" xfId="43576" xr:uid="{00000000-0005-0000-0000-0000BAAA0000}"/>
    <cellStyle name="Percent 7 3 4 2 2 4" xfId="43577" xr:uid="{00000000-0005-0000-0000-0000BBAA0000}"/>
    <cellStyle name="Percent 7 3 4 2 2 4 2" xfId="43578" xr:uid="{00000000-0005-0000-0000-0000BCAA0000}"/>
    <cellStyle name="Percent 7 3 4 2 2 4 3" xfId="43579" xr:uid="{00000000-0005-0000-0000-0000BDAA0000}"/>
    <cellStyle name="Percent 7 3 4 2 2 5" xfId="43580" xr:uid="{00000000-0005-0000-0000-0000BEAA0000}"/>
    <cellStyle name="Percent 7 3 4 2 2 5 2" xfId="43581" xr:uid="{00000000-0005-0000-0000-0000BFAA0000}"/>
    <cellStyle name="Percent 7 3 4 2 2 6" xfId="43582" xr:uid="{00000000-0005-0000-0000-0000C0AA0000}"/>
    <cellStyle name="Percent 7 3 4 2 3" xfId="43583" xr:uid="{00000000-0005-0000-0000-0000C1AA0000}"/>
    <cellStyle name="Percent 7 3 4 2 3 2" xfId="43584" xr:uid="{00000000-0005-0000-0000-0000C2AA0000}"/>
    <cellStyle name="Percent 7 3 4 2 3 2 2" xfId="43585" xr:uid="{00000000-0005-0000-0000-0000C3AA0000}"/>
    <cellStyle name="Percent 7 3 4 2 3 2 2 2" xfId="43586" xr:uid="{00000000-0005-0000-0000-0000C4AA0000}"/>
    <cellStyle name="Percent 7 3 4 2 3 2 3" xfId="43587" xr:uid="{00000000-0005-0000-0000-0000C5AA0000}"/>
    <cellStyle name="Percent 7 3 4 2 3 3" xfId="43588" xr:uid="{00000000-0005-0000-0000-0000C6AA0000}"/>
    <cellStyle name="Percent 7 3 4 2 3 3 2" xfId="43589" xr:uid="{00000000-0005-0000-0000-0000C7AA0000}"/>
    <cellStyle name="Percent 7 3 4 2 3 4" xfId="43590" xr:uid="{00000000-0005-0000-0000-0000C8AA0000}"/>
    <cellStyle name="Percent 7 3 4 2 4" xfId="43591" xr:uid="{00000000-0005-0000-0000-0000C9AA0000}"/>
    <cellStyle name="Percent 7 3 4 2 4 2" xfId="43592" xr:uid="{00000000-0005-0000-0000-0000CAAA0000}"/>
    <cellStyle name="Percent 7 3 4 2 4 2 2" xfId="43593" xr:uid="{00000000-0005-0000-0000-0000CBAA0000}"/>
    <cellStyle name="Percent 7 3 4 2 4 3" xfId="43594" xr:uid="{00000000-0005-0000-0000-0000CCAA0000}"/>
    <cellStyle name="Percent 7 3 4 2 4 4" xfId="43595" xr:uid="{00000000-0005-0000-0000-0000CDAA0000}"/>
    <cellStyle name="Percent 7 3 4 2 5" xfId="43596" xr:uid="{00000000-0005-0000-0000-0000CEAA0000}"/>
    <cellStyle name="Percent 7 3 4 2 5 2" xfId="43597" xr:uid="{00000000-0005-0000-0000-0000CFAA0000}"/>
    <cellStyle name="Percent 7 3 4 2 5 2 2" xfId="43598" xr:uid="{00000000-0005-0000-0000-0000D0AA0000}"/>
    <cellStyle name="Percent 7 3 4 2 5 3" xfId="43599" xr:uid="{00000000-0005-0000-0000-0000D1AA0000}"/>
    <cellStyle name="Percent 7 3 4 2 6" xfId="43600" xr:uid="{00000000-0005-0000-0000-0000D2AA0000}"/>
    <cellStyle name="Percent 7 3 4 2 6 2" xfId="43601" xr:uid="{00000000-0005-0000-0000-0000D3AA0000}"/>
    <cellStyle name="Percent 7 3 4 2 7" xfId="43602" xr:uid="{00000000-0005-0000-0000-0000D4AA0000}"/>
    <cellStyle name="Percent 7 3 4 2 8" xfId="43603" xr:uid="{00000000-0005-0000-0000-0000D5AA0000}"/>
    <cellStyle name="Percent 7 3 4 3" xfId="43604" xr:uid="{00000000-0005-0000-0000-0000D6AA0000}"/>
    <cellStyle name="Percent 7 3 4 3 2" xfId="43605" xr:uid="{00000000-0005-0000-0000-0000D7AA0000}"/>
    <cellStyle name="Percent 7 3 4 3 2 2" xfId="43606" xr:uid="{00000000-0005-0000-0000-0000D8AA0000}"/>
    <cellStyle name="Percent 7 3 4 3 2 2 2" xfId="43607" xr:uid="{00000000-0005-0000-0000-0000D9AA0000}"/>
    <cellStyle name="Percent 7 3 4 3 2 2 2 2" xfId="43608" xr:uid="{00000000-0005-0000-0000-0000DAAA0000}"/>
    <cellStyle name="Percent 7 3 4 3 2 2 3" xfId="43609" xr:uid="{00000000-0005-0000-0000-0000DBAA0000}"/>
    <cellStyle name="Percent 7 3 4 3 2 3" xfId="43610" xr:uid="{00000000-0005-0000-0000-0000DCAA0000}"/>
    <cellStyle name="Percent 7 3 4 3 2 3 2" xfId="43611" xr:uid="{00000000-0005-0000-0000-0000DDAA0000}"/>
    <cellStyle name="Percent 7 3 4 3 2 4" xfId="43612" xr:uid="{00000000-0005-0000-0000-0000DEAA0000}"/>
    <cellStyle name="Percent 7 3 4 3 3" xfId="43613" xr:uid="{00000000-0005-0000-0000-0000DFAA0000}"/>
    <cellStyle name="Percent 7 3 4 3 3 2" xfId="43614" xr:uid="{00000000-0005-0000-0000-0000E0AA0000}"/>
    <cellStyle name="Percent 7 3 4 3 3 2 2" xfId="43615" xr:uid="{00000000-0005-0000-0000-0000E1AA0000}"/>
    <cellStyle name="Percent 7 3 4 3 3 3" xfId="43616" xr:uid="{00000000-0005-0000-0000-0000E2AA0000}"/>
    <cellStyle name="Percent 7 3 4 3 3 4" xfId="43617" xr:uid="{00000000-0005-0000-0000-0000E3AA0000}"/>
    <cellStyle name="Percent 7 3 4 3 4" xfId="43618" xr:uid="{00000000-0005-0000-0000-0000E4AA0000}"/>
    <cellStyle name="Percent 7 3 4 3 4 2" xfId="43619" xr:uid="{00000000-0005-0000-0000-0000E5AA0000}"/>
    <cellStyle name="Percent 7 3 4 3 4 2 2" xfId="43620" xr:uid="{00000000-0005-0000-0000-0000E6AA0000}"/>
    <cellStyle name="Percent 7 3 4 3 4 3" xfId="43621" xr:uid="{00000000-0005-0000-0000-0000E7AA0000}"/>
    <cellStyle name="Percent 7 3 4 3 4 4" xfId="43622" xr:uid="{00000000-0005-0000-0000-0000E8AA0000}"/>
    <cellStyle name="Percent 7 3 4 3 5" xfId="43623" xr:uid="{00000000-0005-0000-0000-0000E9AA0000}"/>
    <cellStyle name="Percent 7 3 4 3 5 2" xfId="43624" xr:uid="{00000000-0005-0000-0000-0000EAAA0000}"/>
    <cellStyle name="Percent 7 3 4 3 6" xfId="43625" xr:uid="{00000000-0005-0000-0000-0000EBAA0000}"/>
    <cellStyle name="Percent 7 3 4 3 7" xfId="43626" xr:uid="{00000000-0005-0000-0000-0000ECAA0000}"/>
    <cellStyle name="Percent 7 3 4 3 8" xfId="43627" xr:uid="{00000000-0005-0000-0000-0000EDAA0000}"/>
    <cellStyle name="Percent 7 3 4 4" xfId="43628" xr:uid="{00000000-0005-0000-0000-0000EEAA0000}"/>
    <cellStyle name="Percent 7 3 4 4 2" xfId="43629" xr:uid="{00000000-0005-0000-0000-0000EFAA0000}"/>
    <cellStyle name="Percent 7 3 4 4 2 2" xfId="43630" xr:uid="{00000000-0005-0000-0000-0000F0AA0000}"/>
    <cellStyle name="Percent 7 3 4 4 2 2 2" xfId="43631" xr:uid="{00000000-0005-0000-0000-0000F1AA0000}"/>
    <cellStyle name="Percent 7 3 4 4 2 3" xfId="43632" xr:uid="{00000000-0005-0000-0000-0000F2AA0000}"/>
    <cellStyle name="Percent 7 3 4 4 2 4" xfId="43633" xr:uid="{00000000-0005-0000-0000-0000F3AA0000}"/>
    <cellStyle name="Percent 7 3 4 4 3" xfId="43634" xr:uid="{00000000-0005-0000-0000-0000F4AA0000}"/>
    <cellStyle name="Percent 7 3 4 4 3 2" xfId="43635" xr:uid="{00000000-0005-0000-0000-0000F5AA0000}"/>
    <cellStyle name="Percent 7 3 4 4 3 3" xfId="43636" xr:uid="{00000000-0005-0000-0000-0000F6AA0000}"/>
    <cellStyle name="Percent 7 3 4 4 4" xfId="43637" xr:uid="{00000000-0005-0000-0000-0000F7AA0000}"/>
    <cellStyle name="Percent 7 3 4 4 4 2" xfId="43638" xr:uid="{00000000-0005-0000-0000-0000F8AA0000}"/>
    <cellStyle name="Percent 7 3 4 4 5" xfId="43639" xr:uid="{00000000-0005-0000-0000-0000F9AA0000}"/>
    <cellStyle name="Percent 7 3 4 4 6" xfId="43640" xr:uid="{00000000-0005-0000-0000-0000FAAA0000}"/>
    <cellStyle name="Percent 7 3 4 4 7" xfId="43641" xr:uid="{00000000-0005-0000-0000-0000FBAA0000}"/>
    <cellStyle name="Percent 7 3 4 4 8" xfId="43642" xr:uid="{00000000-0005-0000-0000-0000FCAA0000}"/>
    <cellStyle name="Percent 7 3 4 5" xfId="43643" xr:uid="{00000000-0005-0000-0000-0000FDAA0000}"/>
    <cellStyle name="Percent 7 3 4 5 2" xfId="43644" xr:uid="{00000000-0005-0000-0000-0000FEAA0000}"/>
    <cellStyle name="Percent 7 3 4 5 2 2" xfId="43645" xr:uid="{00000000-0005-0000-0000-0000FFAA0000}"/>
    <cellStyle name="Percent 7 3 4 5 2 3" xfId="43646" xr:uid="{00000000-0005-0000-0000-000000AB0000}"/>
    <cellStyle name="Percent 7 3 4 5 3" xfId="43647" xr:uid="{00000000-0005-0000-0000-000001AB0000}"/>
    <cellStyle name="Percent 7 3 4 5 3 2" xfId="43648" xr:uid="{00000000-0005-0000-0000-000002AB0000}"/>
    <cellStyle name="Percent 7 3 4 5 4" xfId="43649" xr:uid="{00000000-0005-0000-0000-000003AB0000}"/>
    <cellStyle name="Percent 7 3 4 5 5" xfId="43650" xr:uid="{00000000-0005-0000-0000-000004AB0000}"/>
    <cellStyle name="Percent 7 3 4 5 6" xfId="43651" xr:uid="{00000000-0005-0000-0000-000005AB0000}"/>
    <cellStyle name="Percent 7 3 4 5 7" xfId="43652" xr:uid="{00000000-0005-0000-0000-000006AB0000}"/>
    <cellStyle name="Percent 7 3 4 6" xfId="43653" xr:uid="{00000000-0005-0000-0000-000007AB0000}"/>
    <cellStyle name="Percent 7 3 4 6 2" xfId="43654" xr:uid="{00000000-0005-0000-0000-000008AB0000}"/>
    <cellStyle name="Percent 7 3 4 6 2 2" xfId="43655" xr:uid="{00000000-0005-0000-0000-000009AB0000}"/>
    <cellStyle name="Percent 7 3 4 6 3" xfId="43656" xr:uid="{00000000-0005-0000-0000-00000AAB0000}"/>
    <cellStyle name="Percent 7 3 4 6 4" xfId="43657" xr:uid="{00000000-0005-0000-0000-00000BAB0000}"/>
    <cellStyle name="Percent 7 3 4 7" xfId="43658" xr:uid="{00000000-0005-0000-0000-00000CAB0000}"/>
    <cellStyle name="Percent 7 3 4 7 2" xfId="43659" xr:uid="{00000000-0005-0000-0000-00000DAB0000}"/>
    <cellStyle name="Percent 7 3 4 7 3" xfId="43660" xr:uid="{00000000-0005-0000-0000-00000EAB0000}"/>
    <cellStyle name="Percent 7 3 4 8" xfId="43661" xr:uid="{00000000-0005-0000-0000-00000FAB0000}"/>
    <cellStyle name="Percent 7 3 4 8 2" xfId="43662" xr:uid="{00000000-0005-0000-0000-000010AB0000}"/>
    <cellStyle name="Percent 7 3 4 9" xfId="43663" xr:uid="{00000000-0005-0000-0000-000011AB0000}"/>
    <cellStyle name="Percent 7 3 5" xfId="43664" xr:uid="{00000000-0005-0000-0000-000012AB0000}"/>
    <cellStyle name="Percent 7 3 5 2" xfId="43665" xr:uid="{00000000-0005-0000-0000-000013AB0000}"/>
    <cellStyle name="Percent 7 3 5 2 2" xfId="43666" xr:uid="{00000000-0005-0000-0000-000014AB0000}"/>
    <cellStyle name="Percent 7 3 5 2 2 2" xfId="43667" xr:uid="{00000000-0005-0000-0000-000015AB0000}"/>
    <cellStyle name="Percent 7 3 5 2 2 2 2" xfId="43668" xr:uid="{00000000-0005-0000-0000-000016AB0000}"/>
    <cellStyle name="Percent 7 3 5 2 2 2 2 2" xfId="43669" xr:uid="{00000000-0005-0000-0000-000017AB0000}"/>
    <cellStyle name="Percent 7 3 5 2 2 2 2 3" xfId="43670" xr:uid="{00000000-0005-0000-0000-000018AB0000}"/>
    <cellStyle name="Percent 7 3 5 2 2 2 3" xfId="43671" xr:uid="{00000000-0005-0000-0000-000019AB0000}"/>
    <cellStyle name="Percent 7 3 5 2 2 2 4" xfId="43672" xr:uid="{00000000-0005-0000-0000-00001AAB0000}"/>
    <cellStyle name="Percent 7 3 5 2 2 3" xfId="43673" xr:uid="{00000000-0005-0000-0000-00001BAB0000}"/>
    <cellStyle name="Percent 7 3 5 2 2 3 2" xfId="43674" xr:uid="{00000000-0005-0000-0000-00001CAB0000}"/>
    <cellStyle name="Percent 7 3 5 2 2 3 3" xfId="43675" xr:uid="{00000000-0005-0000-0000-00001DAB0000}"/>
    <cellStyle name="Percent 7 3 5 2 2 4" xfId="43676" xr:uid="{00000000-0005-0000-0000-00001EAB0000}"/>
    <cellStyle name="Percent 7 3 5 2 2 4 2" xfId="43677" xr:uid="{00000000-0005-0000-0000-00001FAB0000}"/>
    <cellStyle name="Percent 7 3 5 2 2 4 3" xfId="43678" xr:uid="{00000000-0005-0000-0000-000020AB0000}"/>
    <cellStyle name="Percent 7 3 5 2 2 5" xfId="43679" xr:uid="{00000000-0005-0000-0000-000021AB0000}"/>
    <cellStyle name="Percent 7 3 5 2 2 5 2" xfId="43680" xr:uid="{00000000-0005-0000-0000-000022AB0000}"/>
    <cellStyle name="Percent 7 3 5 2 2 6" xfId="43681" xr:uid="{00000000-0005-0000-0000-000023AB0000}"/>
    <cellStyle name="Percent 7 3 5 2 3" xfId="43682" xr:uid="{00000000-0005-0000-0000-000024AB0000}"/>
    <cellStyle name="Percent 7 3 5 2 3 2" xfId="43683" xr:uid="{00000000-0005-0000-0000-000025AB0000}"/>
    <cellStyle name="Percent 7 3 5 2 3 2 2" xfId="43684" xr:uid="{00000000-0005-0000-0000-000026AB0000}"/>
    <cellStyle name="Percent 7 3 5 2 3 2 3" xfId="43685" xr:uid="{00000000-0005-0000-0000-000027AB0000}"/>
    <cellStyle name="Percent 7 3 5 2 3 3" xfId="43686" xr:uid="{00000000-0005-0000-0000-000028AB0000}"/>
    <cellStyle name="Percent 7 3 5 2 3 4" xfId="43687" xr:uid="{00000000-0005-0000-0000-000029AB0000}"/>
    <cellStyle name="Percent 7 3 5 2 4" xfId="43688" xr:uid="{00000000-0005-0000-0000-00002AAB0000}"/>
    <cellStyle name="Percent 7 3 5 2 4 2" xfId="43689" xr:uid="{00000000-0005-0000-0000-00002BAB0000}"/>
    <cellStyle name="Percent 7 3 5 2 4 3" xfId="43690" xr:uid="{00000000-0005-0000-0000-00002CAB0000}"/>
    <cellStyle name="Percent 7 3 5 2 5" xfId="43691" xr:uid="{00000000-0005-0000-0000-00002DAB0000}"/>
    <cellStyle name="Percent 7 3 5 2 5 2" xfId="43692" xr:uid="{00000000-0005-0000-0000-00002EAB0000}"/>
    <cellStyle name="Percent 7 3 5 2 5 3" xfId="43693" xr:uid="{00000000-0005-0000-0000-00002FAB0000}"/>
    <cellStyle name="Percent 7 3 5 2 6" xfId="43694" xr:uid="{00000000-0005-0000-0000-000030AB0000}"/>
    <cellStyle name="Percent 7 3 5 2 6 2" xfId="43695" xr:uid="{00000000-0005-0000-0000-000031AB0000}"/>
    <cellStyle name="Percent 7 3 5 2 7" xfId="43696" xr:uid="{00000000-0005-0000-0000-000032AB0000}"/>
    <cellStyle name="Percent 7 3 5 3" xfId="43697" xr:uid="{00000000-0005-0000-0000-000033AB0000}"/>
    <cellStyle name="Percent 7 3 5 3 2" xfId="43698" xr:uid="{00000000-0005-0000-0000-000034AB0000}"/>
    <cellStyle name="Percent 7 3 5 3 2 2" xfId="43699" xr:uid="{00000000-0005-0000-0000-000035AB0000}"/>
    <cellStyle name="Percent 7 3 5 3 2 2 2" xfId="43700" xr:uid="{00000000-0005-0000-0000-000036AB0000}"/>
    <cellStyle name="Percent 7 3 5 3 2 2 3" xfId="43701" xr:uid="{00000000-0005-0000-0000-000037AB0000}"/>
    <cellStyle name="Percent 7 3 5 3 2 3" xfId="43702" xr:uid="{00000000-0005-0000-0000-000038AB0000}"/>
    <cellStyle name="Percent 7 3 5 3 2 3 2" xfId="43703" xr:uid="{00000000-0005-0000-0000-000039AB0000}"/>
    <cellStyle name="Percent 7 3 5 3 2 4" xfId="43704" xr:uid="{00000000-0005-0000-0000-00003AAB0000}"/>
    <cellStyle name="Percent 7 3 5 3 3" xfId="43705" xr:uid="{00000000-0005-0000-0000-00003BAB0000}"/>
    <cellStyle name="Percent 7 3 5 3 3 2" xfId="43706" xr:uid="{00000000-0005-0000-0000-00003CAB0000}"/>
    <cellStyle name="Percent 7 3 5 3 3 3" xfId="43707" xr:uid="{00000000-0005-0000-0000-00003DAB0000}"/>
    <cellStyle name="Percent 7 3 5 3 4" xfId="43708" xr:uid="{00000000-0005-0000-0000-00003EAB0000}"/>
    <cellStyle name="Percent 7 3 5 3 4 2" xfId="43709" xr:uid="{00000000-0005-0000-0000-00003FAB0000}"/>
    <cellStyle name="Percent 7 3 5 3 4 3" xfId="43710" xr:uid="{00000000-0005-0000-0000-000040AB0000}"/>
    <cellStyle name="Percent 7 3 5 3 5" xfId="43711" xr:uid="{00000000-0005-0000-0000-000041AB0000}"/>
    <cellStyle name="Percent 7 3 5 3 5 2" xfId="43712" xr:uid="{00000000-0005-0000-0000-000042AB0000}"/>
    <cellStyle name="Percent 7 3 5 3 6" xfId="43713" xr:uid="{00000000-0005-0000-0000-000043AB0000}"/>
    <cellStyle name="Percent 7 3 5 4" xfId="43714" xr:uid="{00000000-0005-0000-0000-000044AB0000}"/>
    <cellStyle name="Percent 7 3 5 4 2" xfId="43715" xr:uid="{00000000-0005-0000-0000-000045AB0000}"/>
    <cellStyle name="Percent 7 3 5 4 2 2" xfId="43716" xr:uid="{00000000-0005-0000-0000-000046AB0000}"/>
    <cellStyle name="Percent 7 3 5 4 2 2 2" xfId="43717" xr:uid="{00000000-0005-0000-0000-000047AB0000}"/>
    <cellStyle name="Percent 7 3 5 4 2 3" xfId="43718" xr:uid="{00000000-0005-0000-0000-000048AB0000}"/>
    <cellStyle name="Percent 7 3 5 4 3" xfId="43719" xr:uid="{00000000-0005-0000-0000-000049AB0000}"/>
    <cellStyle name="Percent 7 3 5 4 3 2" xfId="43720" xr:uid="{00000000-0005-0000-0000-00004AAB0000}"/>
    <cellStyle name="Percent 7 3 5 4 4" xfId="43721" xr:uid="{00000000-0005-0000-0000-00004BAB0000}"/>
    <cellStyle name="Percent 7 3 5 5" xfId="43722" xr:uid="{00000000-0005-0000-0000-00004CAB0000}"/>
    <cellStyle name="Percent 7 3 5 5 2" xfId="43723" xr:uid="{00000000-0005-0000-0000-00004DAB0000}"/>
    <cellStyle name="Percent 7 3 5 5 2 2" xfId="43724" xr:uid="{00000000-0005-0000-0000-00004EAB0000}"/>
    <cellStyle name="Percent 7 3 5 5 3" xfId="43725" xr:uid="{00000000-0005-0000-0000-00004FAB0000}"/>
    <cellStyle name="Percent 7 3 5 6" xfId="43726" xr:uid="{00000000-0005-0000-0000-000050AB0000}"/>
    <cellStyle name="Percent 7 3 5 6 2" xfId="43727" xr:uid="{00000000-0005-0000-0000-000051AB0000}"/>
    <cellStyle name="Percent 7 3 5 6 2 2" xfId="43728" xr:uid="{00000000-0005-0000-0000-000052AB0000}"/>
    <cellStyle name="Percent 7 3 5 6 3" xfId="43729" xr:uid="{00000000-0005-0000-0000-000053AB0000}"/>
    <cellStyle name="Percent 7 3 5 7" xfId="43730" xr:uid="{00000000-0005-0000-0000-000054AB0000}"/>
    <cellStyle name="Percent 7 3 5 7 2" xfId="43731" xr:uid="{00000000-0005-0000-0000-000055AB0000}"/>
    <cellStyle name="Percent 7 3 5 8" xfId="43732" xr:uid="{00000000-0005-0000-0000-000056AB0000}"/>
    <cellStyle name="Percent 7 3 6" xfId="43733" xr:uid="{00000000-0005-0000-0000-000057AB0000}"/>
    <cellStyle name="Percent 7 3 6 2" xfId="43734" xr:uid="{00000000-0005-0000-0000-000058AB0000}"/>
    <cellStyle name="Percent 7 3 6 2 2" xfId="43735" xr:uid="{00000000-0005-0000-0000-000059AB0000}"/>
    <cellStyle name="Percent 7 3 6 2 2 2" xfId="43736" xr:uid="{00000000-0005-0000-0000-00005AAB0000}"/>
    <cellStyle name="Percent 7 3 6 2 2 2 2" xfId="43737" xr:uid="{00000000-0005-0000-0000-00005BAB0000}"/>
    <cellStyle name="Percent 7 3 6 2 2 2 2 2" xfId="43738" xr:uid="{00000000-0005-0000-0000-00005CAB0000}"/>
    <cellStyle name="Percent 7 3 6 2 2 2 2 3" xfId="43739" xr:uid="{00000000-0005-0000-0000-00005DAB0000}"/>
    <cellStyle name="Percent 7 3 6 2 2 2 3" xfId="43740" xr:uid="{00000000-0005-0000-0000-00005EAB0000}"/>
    <cellStyle name="Percent 7 3 6 2 2 2 4" xfId="43741" xr:uid="{00000000-0005-0000-0000-00005FAB0000}"/>
    <cellStyle name="Percent 7 3 6 2 2 3" xfId="43742" xr:uid="{00000000-0005-0000-0000-000060AB0000}"/>
    <cellStyle name="Percent 7 3 6 2 2 3 2" xfId="43743" xr:uid="{00000000-0005-0000-0000-000061AB0000}"/>
    <cellStyle name="Percent 7 3 6 2 2 3 3" xfId="43744" xr:uid="{00000000-0005-0000-0000-000062AB0000}"/>
    <cellStyle name="Percent 7 3 6 2 2 4" xfId="43745" xr:uid="{00000000-0005-0000-0000-000063AB0000}"/>
    <cellStyle name="Percent 7 3 6 2 2 4 2" xfId="43746" xr:uid="{00000000-0005-0000-0000-000064AB0000}"/>
    <cellStyle name="Percent 7 3 6 2 2 4 3" xfId="43747" xr:uid="{00000000-0005-0000-0000-000065AB0000}"/>
    <cellStyle name="Percent 7 3 6 2 2 5" xfId="43748" xr:uid="{00000000-0005-0000-0000-000066AB0000}"/>
    <cellStyle name="Percent 7 3 6 2 2 5 2" xfId="43749" xr:uid="{00000000-0005-0000-0000-000067AB0000}"/>
    <cellStyle name="Percent 7 3 6 2 2 6" xfId="43750" xr:uid="{00000000-0005-0000-0000-000068AB0000}"/>
    <cellStyle name="Percent 7 3 6 2 3" xfId="43751" xr:uid="{00000000-0005-0000-0000-000069AB0000}"/>
    <cellStyle name="Percent 7 3 6 2 3 2" xfId="43752" xr:uid="{00000000-0005-0000-0000-00006AAB0000}"/>
    <cellStyle name="Percent 7 3 6 2 3 2 2" xfId="43753" xr:uid="{00000000-0005-0000-0000-00006BAB0000}"/>
    <cellStyle name="Percent 7 3 6 2 3 2 3" xfId="43754" xr:uid="{00000000-0005-0000-0000-00006CAB0000}"/>
    <cellStyle name="Percent 7 3 6 2 3 3" xfId="43755" xr:uid="{00000000-0005-0000-0000-00006DAB0000}"/>
    <cellStyle name="Percent 7 3 6 2 3 4" xfId="43756" xr:uid="{00000000-0005-0000-0000-00006EAB0000}"/>
    <cellStyle name="Percent 7 3 6 2 4" xfId="43757" xr:uid="{00000000-0005-0000-0000-00006FAB0000}"/>
    <cellStyle name="Percent 7 3 6 2 4 2" xfId="43758" xr:uid="{00000000-0005-0000-0000-000070AB0000}"/>
    <cellStyle name="Percent 7 3 6 2 4 3" xfId="43759" xr:uid="{00000000-0005-0000-0000-000071AB0000}"/>
    <cellStyle name="Percent 7 3 6 2 5" xfId="43760" xr:uid="{00000000-0005-0000-0000-000072AB0000}"/>
    <cellStyle name="Percent 7 3 6 2 5 2" xfId="43761" xr:uid="{00000000-0005-0000-0000-000073AB0000}"/>
    <cellStyle name="Percent 7 3 6 2 5 3" xfId="43762" xr:uid="{00000000-0005-0000-0000-000074AB0000}"/>
    <cellStyle name="Percent 7 3 6 2 6" xfId="43763" xr:uid="{00000000-0005-0000-0000-000075AB0000}"/>
    <cellStyle name="Percent 7 3 6 2 6 2" xfId="43764" xr:uid="{00000000-0005-0000-0000-000076AB0000}"/>
    <cellStyle name="Percent 7 3 6 2 7" xfId="43765" xr:uid="{00000000-0005-0000-0000-000077AB0000}"/>
    <cellStyle name="Percent 7 3 6 3" xfId="43766" xr:uid="{00000000-0005-0000-0000-000078AB0000}"/>
    <cellStyle name="Percent 7 3 6 3 2" xfId="43767" xr:uid="{00000000-0005-0000-0000-000079AB0000}"/>
    <cellStyle name="Percent 7 3 6 3 2 2" xfId="43768" xr:uid="{00000000-0005-0000-0000-00007AAB0000}"/>
    <cellStyle name="Percent 7 3 6 3 2 2 2" xfId="43769" xr:uid="{00000000-0005-0000-0000-00007BAB0000}"/>
    <cellStyle name="Percent 7 3 6 3 2 2 3" xfId="43770" xr:uid="{00000000-0005-0000-0000-00007CAB0000}"/>
    <cellStyle name="Percent 7 3 6 3 2 3" xfId="43771" xr:uid="{00000000-0005-0000-0000-00007DAB0000}"/>
    <cellStyle name="Percent 7 3 6 3 2 3 2" xfId="43772" xr:uid="{00000000-0005-0000-0000-00007EAB0000}"/>
    <cellStyle name="Percent 7 3 6 3 2 4" xfId="43773" xr:uid="{00000000-0005-0000-0000-00007FAB0000}"/>
    <cellStyle name="Percent 7 3 6 3 3" xfId="43774" xr:uid="{00000000-0005-0000-0000-000080AB0000}"/>
    <cellStyle name="Percent 7 3 6 3 3 2" xfId="43775" xr:uid="{00000000-0005-0000-0000-000081AB0000}"/>
    <cellStyle name="Percent 7 3 6 3 3 3" xfId="43776" xr:uid="{00000000-0005-0000-0000-000082AB0000}"/>
    <cellStyle name="Percent 7 3 6 3 4" xfId="43777" xr:uid="{00000000-0005-0000-0000-000083AB0000}"/>
    <cellStyle name="Percent 7 3 6 3 4 2" xfId="43778" xr:uid="{00000000-0005-0000-0000-000084AB0000}"/>
    <cellStyle name="Percent 7 3 6 3 4 3" xfId="43779" xr:uid="{00000000-0005-0000-0000-000085AB0000}"/>
    <cellStyle name="Percent 7 3 6 3 5" xfId="43780" xr:uid="{00000000-0005-0000-0000-000086AB0000}"/>
    <cellStyle name="Percent 7 3 6 3 5 2" xfId="43781" xr:uid="{00000000-0005-0000-0000-000087AB0000}"/>
    <cellStyle name="Percent 7 3 6 3 6" xfId="43782" xr:uid="{00000000-0005-0000-0000-000088AB0000}"/>
    <cellStyle name="Percent 7 3 6 4" xfId="43783" xr:uid="{00000000-0005-0000-0000-000089AB0000}"/>
    <cellStyle name="Percent 7 3 6 4 2" xfId="43784" xr:uid="{00000000-0005-0000-0000-00008AAB0000}"/>
    <cellStyle name="Percent 7 3 6 4 2 2" xfId="43785" xr:uid="{00000000-0005-0000-0000-00008BAB0000}"/>
    <cellStyle name="Percent 7 3 6 4 2 2 2" xfId="43786" xr:uid="{00000000-0005-0000-0000-00008CAB0000}"/>
    <cellStyle name="Percent 7 3 6 4 2 3" xfId="43787" xr:uid="{00000000-0005-0000-0000-00008DAB0000}"/>
    <cellStyle name="Percent 7 3 6 4 3" xfId="43788" xr:uid="{00000000-0005-0000-0000-00008EAB0000}"/>
    <cellStyle name="Percent 7 3 6 4 3 2" xfId="43789" xr:uid="{00000000-0005-0000-0000-00008FAB0000}"/>
    <cellStyle name="Percent 7 3 6 4 4" xfId="43790" xr:uid="{00000000-0005-0000-0000-000090AB0000}"/>
    <cellStyle name="Percent 7 3 6 5" xfId="43791" xr:uid="{00000000-0005-0000-0000-000091AB0000}"/>
    <cellStyle name="Percent 7 3 6 5 2" xfId="43792" xr:uid="{00000000-0005-0000-0000-000092AB0000}"/>
    <cellStyle name="Percent 7 3 6 5 2 2" xfId="43793" xr:uid="{00000000-0005-0000-0000-000093AB0000}"/>
    <cellStyle name="Percent 7 3 6 5 3" xfId="43794" xr:uid="{00000000-0005-0000-0000-000094AB0000}"/>
    <cellStyle name="Percent 7 3 6 6" xfId="43795" xr:uid="{00000000-0005-0000-0000-000095AB0000}"/>
    <cellStyle name="Percent 7 3 6 6 2" xfId="43796" xr:uid="{00000000-0005-0000-0000-000096AB0000}"/>
    <cellStyle name="Percent 7 3 6 6 2 2" xfId="43797" xr:uid="{00000000-0005-0000-0000-000097AB0000}"/>
    <cellStyle name="Percent 7 3 6 6 3" xfId="43798" xr:uid="{00000000-0005-0000-0000-000098AB0000}"/>
    <cellStyle name="Percent 7 3 6 7" xfId="43799" xr:uid="{00000000-0005-0000-0000-000099AB0000}"/>
    <cellStyle name="Percent 7 3 6 7 2" xfId="43800" xr:uid="{00000000-0005-0000-0000-00009AAB0000}"/>
    <cellStyle name="Percent 7 3 6 8" xfId="43801" xr:uid="{00000000-0005-0000-0000-00009BAB0000}"/>
    <cellStyle name="Percent 7 3 7" xfId="43802" xr:uid="{00000000-0005-0000-0000-00009CAB0000}"/>
    <cellStyle name="Percent 7 3 7 2" xfId="43803" xr:uid="{00000000-0005-0000-0000-00009DAB0000}"/>
    <cellStyle name="Percent 7 3 7 2 2" xfId="43804" xr:uid="{00000000-0005-0000-0000-00009EAB0000}"/>
    <cellStyle name="Percent 7 3 7 2 2 2" xfId="43805" xr:uid="{00000000-0005-0000-0000-00009FAB0000}"/>
    <cellStyle name="Percent 7 3 7 2 2 2 2" xfId="43806" xr:uid="{00000000-0005-0000-0000-0000A0AB0000}"/>
    <cellStyle name="Percent 7 3 7 2 2 2 3" xfId="43807" xr:uid="{00000000-0005-0000-0000-0000A1AB0000}"/>
    <cellStyle name="Percent 7 3 7 2 2 3" xfId="43808" xr:uid="{00000000-0005-0000-0000-0000A2AB0000}"/>
    <cellStyle name="Percent 7 3 7 2 2 3 2" xfId="43809" xr:uid="{00000000-0005-0000-0000-0000A3AB0000}"/>
    <cellStyle name="Percent 7 3 7 2 2 4" xfId="43810" xr:uid="{00000000-0005-0000-0000-0000A4AB0000}"/>
    <cellStyle name="Percent 7 3 7 2 3" xfId="43811" xr:uid="{00000000-0005-0000-0000-0000A5AB0000}"/>
    <cellStyle name="Percent 7 3 7 2 3 2" xfId="43812" xr:uid="{00000000-0005-0000-0000-0000A6AB0000}"/>
    <cellStyle name="Percent 7 3 7 2 3 3" xfId="43813" xr:uid="{00000000-0005-0000-0000-0000A7AB0000}"/>
    <cellStyle name="Percent 7 3 7 2 4" xfId="43814" xr:uid="{00000000-0005-0000-0000-0000A8AB0000}"/>
    <cellStyle name="Percent 7 3 7 2 4 2" xfId="43815" xr:uid="{00000000-0005-0000-0000-0000A9AB0000}"/>
    <cellStyle name="Percent 7 3 7 2 4 3" xfId="43816" xr:uid="{00000000-0005-0000-0000-0000AAAB0000}"/>
    <cellStyle name="Percent 7 3 7 2 5" xfId="43817" xr:uid="{00000000-0005-0000-0000-0000ABAB0000}"/>
    <cellStyle name="Percent 7 3 7 2 5 2" xfId="43818" xr:uid="{00000000-0005-0000-0000-0000ACAB0000}"/>
    <cellStyle name="Percent 7 3 7 2 6" xfId="43819" xr:uid="{00000000-0005-0000-0000-0000ADAB0000}"/>
    <cellStyle name="Percent 7 3 7 3" xfId="43820" xr:uid="{00000000-0005-0000-0000-0000AEAB0000}"/>
    <cellStyle name="Percent 7 3 7 3 2" xfId="43821" xr:uid="{00000000-0005-0000-0000-0000AFAB0000}"/>
    <cellStyle name="Percent 7 3 7 3 2 2" xfId="43822" xr:uid="{00000000-0005-0000-0000-0000B0AB0000}"/>
    <cellStyle name="Percent 7 3 7 3 2 2 2" xfId="43823" xr:uid="{00000000-0005-0000-0000-0000B1AB0000}"/>
    <cellStyle name="Percent 7 3 7 3 2 3" xfId="43824" xr:uid="{00000000-0005-0000-0000-0000B2AB0000}"/>
    <cellStyle name="Percent 7 3 7 3 3" xfId="43825" xr:uid="{00000000-0005-0000-0000-0000B3AB0000}"/>
    <cellStyle name="Percent 7 3 7 3 3 2" xfId="43826" xr:uid="{00000000-0005-0000-0000-0000B4AB0000}"/>
    <cellStyle name="Percent 7 3 7 3 4" xfId="43827" xr:uid="{00000000-0005-0000-0000-0000B5AB0000}"/>
    <cellStyle name="Percent 7 3 7 4" xfId="43828" xr:uid="{00000000-0005-0000-0000-0000B6AB0000}"/>
    <cellStyle name="Percent 7 3 7 4 2" xfId="43829" xr:uid="{00000000-0005-0000-0000-0000B7AB0000}"/>
    <cellStyle name="Percent 7 3 7 4 2 2" xfId="43830" xr:uid="{00000000-0005-0000-0000-0000B8AB0000}"/>
    <cellStyle name="Percent 7 3 7 4 3" xfId="43831" xr:uid="{00000000-0005-0000-0000-0000B9AB0000}"/>
    <cellStyle name="Percent 7 3 7 4 4" xfId="43832" xr:uid="{00000000-0005-0000-0000-0000BAAB0000}"/>
    <cellStyle name="Percent 7 3 7 5" xfId="43833" xr:uid="{00000000-0005-0000-0000-0000BBAB0000}"/>
    <cellStyle name="Percent 7 3 7 5 2" xfId="43834" xr:uid="{00000000-0005-0000-0000-0000BCAB0000}"/>
    <cellStyle name="Percent 7 3 7 5 2 2" xfId="43835" xr:uid="{00000000-0005-0000-0000-0000BDAB0000}"/>
    <cellStyle name="Percent 7 3 7 5 3" xfId="43836" xr:uid="{00000000-0005-0000-0000-0000BEAB0000}"/>
    <cellStyle name="Percent 7 3 7 6" xfId="43837" xr:uid="{00000000-0005-0000-0000-0000BFAB0000}"/>
    <cellStyle name="Percent 7 3 7 6 2" xfId="43838" xr:uid="{00000000-0005-0000-0000-0000C0AB0000}"/>
    <cellStyle name="Percent 7 3 7 7" xfId="43839" xr:uid="{00000000-0005-0000-0000-0000C1AB0000}"/>
    <cellStyle name="Percent 7 3 7 8" xfId="43840" xr:uid="{00000000-0005-0000-0000-0000C2AB0000}"/>
    <cellStyle name="Percent 7 3 8" xfId="43841" xr:uid="{00000000-0005-0000-0000-0000C3AB0000}"/>
    <cellStyle name="Percent 7 3 8 2" xfId="43842" xr:uid="{00000000-0005-0000-0000-0000C4AB0000}"/>
    <cellStyle name="Percent 7 3 8 2 2" xfId="43843" xr:uid="{00000000-0005-0000-0000-0000C5AB0000}"/>
    <cellStyle name="Percent 7 3 8 2 2 2" xfId="43844" xr:uid="{00000000-0005-0000-0000-0000C6AB0000}"/>
    <cellStyle name="Percent 7 3 8 2 2 2 2" xfId="43845" xr:uid="{00000000-0005-0000-0000-0000C7AB0000}"/>
    <cellStyle name="Percent 7 3 8 2 2 3" xfId="43846" xr:uid="{00000000-0005-0000-0000-0000C8AB0000}"/>
    <cellStyle name="Percent 7 3 8 2 3" xfId="43847" xr:uid="{00000000-0005-0000-0000-0000C9AB0000}"/>
    <cellStyle name="Percent 7 3 8 2 3 2" xfId="43848" xr:uid="{00000000-0005-0000-0000-0000CAAB0000}"/>
    <cellStyle name="Percent 7 3 8 2 4" xfId="43849" xr:uid="{00000000-0005-0000-0000-0000CBAB0000}"/>
    <cellStyle name="Percent 7 3 8 3" xfId="43850" xr:uid="{00000000-0005-0000-0000-0000CCAB0000}"/>
    <cellStyle name="Percent 7 3 8 3 2" xfId="43851" xr:uid="{00000000-0005-0000-0000-0000CDAB0000}"/>
    <cellStyle name="Percent 7 3 8 3 2 2" xfId="43852" xr:uid="{00000000-0005-0000-0000-0000CEAB0000}"/>
    <cellStyle name="Percent 7 3 8 3 3" xfId="43853" xr:uid="{00000000-0005-0000-0000-0000CFAB0000}"/>
    <cellStyle name="Percent 7 3 8 3 4" xfId="43854" xr:uid="{00000000-0005-0000-0000-0000D0AB0000}"/>
    <cellStyle name="Percent 7 3 8 4" xfId="43855" xr:uid="{00000000-0005-0000-0000-0000D1AB0000}"/>
    <cellStyle name="Percent 7 3 8 4 2" xfId="43856" xr:uid="{00000000-0005-0000-0000-0000D2AB0000}"/>
    <cellStyle name="Percent 7 3 8 4 2 2" xfId="43857" xr:uid="{00000000-0005-0000-0000-0000D3AB0000}"/>
    <cellStyle name="Percent 7 3 8 4 3" xfId="43858" xr:uid="{00000000-0005-0000-0000-0000D4AB0000}"/>
    <cellStyle name="Percent 7 3 8 5" xfId="43859" xr:uid="{00000000-0005-0000-0000-0000D5AB0000}"/>
    <cellStyle name="Percent 7 3 8 5 2" xfId="43860" xr:uid="{00000000-0005-0000-0000-0000D6AB0000}"/>
    <cellStyle name="Percent 7 3 8 6" xfId="43861" xr:uid="{00000000-0005-0000-0000-0000D7AB0000}"/>
    <cellStyle name="Percent 7 3 8 7" xfId="43862" xr:uid="{00000000-0005-0000-0000-0000D8AB0000}"/>
    <cellStyle name="Percent 7 3 9" xfId="43863" xr:uid="{00000000-0005-0000-0000-0000D9AB0000}"/>
    <cellStyle name="Percent 7 3 9 2" xfId="43864" xr:uid="{00000000-0005-0000-0000-0000DAAB0000}"/>
    <cellStyle name="Percent 7 3 9 2 2" xfId="43865" xr:uid="{00000000-0005-0000-0000-0000DBAB0000}"/>
    <cellStyle name="Percent 7 3 9 2 2 2" xfId="43866" xr:uid="{00000000-0005-0000-0000-0000DCAB0000}"/>
    <cellStyle name="Percent 7 3 9 2 3" xfId="43867" xr:uid="{00000000-0005-0000-0000-0000DDAB0000}"/>
    <cellStyle name="Percent 7 3 9 3" xfId="43868" xr:uid="{00000000-0005-0000-0000-0000DEAB0000}"/>
    <cellStyle name="Percent 7 3 9 3 2" xfId="43869" xr:uid="{00000000-0005-0000-0000-0000DFAB0000}"/>
    <cellStyle name="Percent 7 3 9 4" xfId="43870" xr:uid="{00000000-0005-0000-0000-0000E0AB0000}"/>
    <cellStyle name="Percent 7 4" xfId="43871" xr:uid="{00000000-0005-0000-0000-0000E1AB0000}"/>
    <cellStyle name="Percent 7 4 10" xfId="43872" xr:uid="{00000000-0005-0000-0000-0000E2AB0000}"/>
    <cellStyle name="Percent 7 4 10 2" xfId="43873" xr:uid="{00000000-0005-0000-0000-0000E3AB0000}"/>
    <cellStyle name="Percent 7 4 10 2 2" xfId="43874" xr:uid="{00000000-0005-0000-0000-0000E4AB0000}"/>
    <cellStyle name="Percent 7 4 10 3" xfId="43875" xr:uid="{00000000-0005-0000-0000-0000E5AB0000}"/>
    <cellStyle name="Percent 7 4 10 4" xfId="43876" xr:uid="{00000000-0005-0000-0000-0000E6AB0000}"/>
    <cellStyle name="Percent 7 4 11" xfId="43877" xr:uid="{00000000-0005-0000-0000-0000E7AB0000}"/>
    <cellStyle name="Percent 7 4 11 2" xfId="43878" xr:uid="{00000000-0005-0000-0000-0000E8AB0000}"/>
    <cellStyle name="Percent 7 4 12" xfId="43879" xr:uid="{00000000-0005-0000-0000-0000E9AB0000}"/>
    <cellStyle name="Percent 7 4 13" xfId="43880" xr:uid="{00000000-0005-0000-0000-0000EAAB0000}"/>
    <cellStyle name="Percent 7 4 14" xfId="43881" xr:uid="{00000000-0005-0000-0000-0000EBAB0000}"/>
    <cellStyle name="Percent 7 4 2" xfId="43882" xr:uid="{00000000-0005-0000-0000-0000ECAB0000}"/>
    <cellStyle name="Percent 7 4 2 10" xfId="43883" xr:uid="{00000000-0005-0000-0000-0000EDAB0000}"/>
    <cellStyle name="Percent 7 4 2 10 2" xfId="43884" xr:uid="{00000000-0005-0000-0000-0000EEAB0000}"/>
    <cellStyle name="Percent 7 4 2 11" xfId="43885" xr:uid="{00000000-0005-0000-0000-0000EFAB0000}"/>
    <cellStyle name="Percent 7 4 2 12" xfId="43886" xr:uid="{00000000-0005-0000-0000-0000F0AB0000}"/>
    <cellStyle name="Percent 7 4 2 2" xfId="43887" xr:uid="{00000000-0005-0000-0000-0000F1AB0000}"/>
    <cellStyle name="Percent 7 4 2 2 2" xfId="43888" xr:uid="{00000000-0005-0000-0000-0000F2AB0000}"/>
    <cellStyle name="Percent 7 4 2 2 2 2" xfId="43889" xr:uid="{00000000-0005-0000-0000-0000F3AB0000}"/>
    <cellStyle name="Percent 7 4 2 2 2 2 2" xfId="43890" xr:uid="{00000000-0005-0000-0000-0000F4AB0000}"/>
    <cellStyle name="Percent 7 4 2 2 2 2 2 2" xfId="43891" xr:uid="{00000000-0005-0000-0000-0000F5AB0000}"/>
    <cellStyle name="Percent 7 4 2 2 2 2 2 2 2" xfId="43892" xr:uid="{00000000-0005-0000-0000-0000F6AB0000}"/>
    <cellStyle name="Percent 7 4 2 2 2 2 2 2 3" xfId="43893" xr:uid="{00000000-0005-0000-0000-0000F7AB0000}"/>
    <cellStyle name="Percent 7 4 2 2 2 2 2 3" xfId="43894" xr:uid="{00000000-0005-0000-0000-0000F8AB0000}"/>
    <cellStyle name="Percent 7 4 2 2 2 2 2 4" xfId="43895" xr:uid="{00000000-0005-0000-0000-0000F9AB0000}"/>
    <cellStyle name="Percent 7 4 2 2 2 2 3" xfId="43896" xr:uid="{00000000-0005-0000-0000-0000FAAB0000}"/>
    <cellStyle name="Percent 7 4 2 2 2 2 3 2" xfId="43897" xr:uid="{00000000-0005-0000-0000-0000FBAB0000}"/>
    <cellStyle name="Percent 7 4 2 2 2 2 3 3" xfId="43898" xr:uid="{00000000-0005-0000-0000-0000FCAB0000}"/>
    <cellStyle name="Percent 7 4 2 2 2 2 4" xfId="43899" xr:uid="{00000000-0005-0000-0000-0000FDAB0000}"/>
    <cellStyle name="Percent 7 4 2 2 2 2 4 2" xfId="43900" xr:uid="{00000000-0005-0000-0000-0000FEAB0000}"/>
    <cellStyle name="Percent 7 4 2 2 2 2 4 3" xfId="43901" xr:uid="{00000000-0005-0000-0000-0000FFAB0000}"/>
    <cellStyle name="Percent 7 4 2 2 2 2 5" xfId="43902" xr:uid="{00000000-0005-0000-0000-000000AC0000}"/>
    <cellStyle name="Percent 7 4 2 2 2 2 5 2" xfId="43903" xr:uid="{00000000-0005-0000-0000-000001AC0000}"/>
    <cellStyle name="Percent 7 4 2 2 2 2 6" xfId="43904" xr:uid="{00000000-0005-0000-0000-000002AC0000}"/>
    <cellStyle name="Percent 7 4 2 2 2 3" xfId="43905" xr:uid="{00000000-0005-0000-0000-000003AC0000}"/>
    <cellStyle name="Percent 7 4 2 2 2 3 2" xfId="43906" xr:uid="{00000000-0005-0000-0000-000004AC0000}"/>
    <cellStyle name="Percent 7 4 2 2 2 3 2 2" xfId="43907" xr:uid="{00000000-0005-0000-0000-000005AC0000}"/>
    <cellStyle name="Percent 7 4 2 2 2 3 2 3" xfId="43908" xr:uid="{00000000-0005-0000-0000-000006AC0000}"/>
    <cellStyle name="Percent 7 4 2 2 2 3 3" xfId="43909" xr:uid="{00000000-0005-0000-0000-000007AC0000}"/>
    <cellStyle name="Percent 7 4 2 2 2 3 4" xfId="43910" xr:uid="{00000000-0005-0000-0000-000008AC0000}"/>
    <cellStyle name="Percent 7 4 2 2 2 4" xfId="43911" xr:uid="{00000000-0005-0000-0000-000009AC0000}"/>
    <cellStyle name="Percent 7 4 2 2 2 4 2" xfId="43912" xr:uid="{00000000-0005-0000-0000-00000AAC0000}"/>
    <cellStyle name="Percent 7 4 2 2 2 4 3" xfId="43913" xr:uid="{00000000-0005-0000-0000-00000BAC0000}"/>
    <cellStyle name="Percent 7 4 2 2 2 5" xfId="43914" xr:uid="{00000000-0005-0000-0000-00000CAC0000}"/>
    <cellStyle name="Percent 7 4 2 2 2 5 2" xfId="43915" xr:uid="{00000000-0005-0000-0000-00000DAC0000}"/>
    <cellStyle name="Percent 7 4 2 2 2 5 3" xfId="43916" xr:uid="{00000000-0005-0000-0000-00000EAC0000}"/>
    <cellStyle name="Percent 7 4 2 2 2 6" xfId="43917" xr:uid="{00000000-0005-0000-0000-00000FAC0000}"/>
    <cellStyle name="Percent 7 4 2 2 2 6 2" xfId="43918" xr:uid="{00000000-0005-0000-0000-000010AC0000}"/>
    <cellStyle name="Percent 7 4 2 2 2 7" xfId="43919" xr:uid="{00000000-0005-0000-0000-000011AC0000}"/>
    <cellStyle name="Percent 7 4 2 2 3" xfId="43920" xr:uid="{00000000-0005-0000-0000-000012AC0000}"/>
    <cellStyle name="Percent 7 4 2 2 3 2" xfId="43921" xr:uid="{00000000-0005-0000-0000-000013AC0000}"/>
    <cellStyle name="Percent 7 4 2 2 3 2 2" xfId="43922" xr:uid="{00000000-0005-0000-0000-000014AC0000}"/>
    <cellStyle name="Percent 7 4 2 2 3 2 2 2" xfId="43923" xr:uid="{00000000-0005-0000-0000-000015AC0000}"/>
    <cellStyle name="Percent 7 4 2 2 3 2 2 3" xfId="43924" xr:uid="{00000000-0005-0000-0000-000016AC0000}"/>
    <cellStyle name="Percent 7 4 2 2 3 2 3" xfId="43925" xr:uid="{00000000-0005-0000-0000-000017AC0000}"/>
    <cellStyle name="Percent 7 4 2 2 3 2 3 2" xfId="43926" xr:uid="{00000000-0005-0000-0000-000018AC0000}"/>
    <cellStyle name="Percent 7 4 2 2 3 2 4" xfId="43927" xr:uid="{00000000-0005-0000-0000-000019AC0000}"/>
    <cellStyle name="Percent 7 4 2 2 3 3" xfId="43928" xr:uid="{00000000-0005-0000-0000-00001AAC0000}"/>
    <cellStyle name="Percent 7 4 2 2 3 3 2" xfId="43929" xr:uid="{00000000-0005-0000-0000-00001BAC0000}"/>
    <cellStyle name="Percent 7 4 2 2 3 3 3" xfId="43930" xr:uid="{00000000-0005-0000-0000-00001CAC0000}"/>
    <cellStyle name="Percent 7 4 2 2 3 4" xfId="43931" xr:uid="{00000000-0005-0000-0000-00001DAC0000}"/>
    <cellStyle name="Percent 7 4 2 2 3 4 2" xfId="43932" xr:uid="{00000000-0005-0000-0000-00001EAC0000}"/>
    <cellStyle name="Percent 7 4 2 2 3 4 3" xfId="43933" xr:uid="{00000000-0005-0000-0000-00001FAC0000}"/>
    <cellStyle name="Percent 7 4 2 2 3 5" xfId="43934" xr:uid="{00000000-0005-0000-0000-000020AC0000}"/>
    <cellStyle name="Percent 7 4 2 2 3 5 2" xfId="43935" xr:uid="{00000000-0005-0000-0000-000021AC0000}"/>
    <cellStyle name="Percent 7 4 2 2 3 6" xfId="43936" xr:uid="{00000000-0005-0000-0000-000022AC0000}"/>
    <cellStyle name="Percent 7 4 2 2 4" xfId="43937" xr:uid="{00000000-0005-0000-0000-000023AC0000}"/>
    <cellStyle name="Percent 7 4 2 2 4 2" xfId="43938" xr:uid="{00000000-0005-0000-0000-000024AC0000}"/>
    <cellStyle name="Percent 7 4 2 2 4 2 2" xfId="43939" xr:uid="{00000000-0005-0000-0000-000025AC0000}"/>
    <cellStyle name="Percent 7 4 2 2 4 2 2 2" xfId="43940" xr:uid="{00000000-0005-0000-0000-000026AC0000}"/>
    <cellStyle name="Percent 7 4 2 2 4 2 3" xfId="43941" xr:uid="{00000000-0005-0000-0000-000027AC0000}"/>
    <cellStyle name="Percent 7 4 2 2 4 3" xfId="43942" xr:uid="{00000000-0005-0000-0000-000028AC0000}"/>
    <cellStyle name="Percent 7 4 2 2 4 3 2" xfId="43943" xr:uid="{00000000-0005-0000-0000-000029AC0000}"/>
    <cellStyle name="Percent 7 4 2 2 4 4" xfId="43944" xr:uid="{00000000-0005-0000-0000-00002AAC0000}"/>
    <cellStyle name="Percent 7 4 2 2 5" xfId="43945" xr:uid="{00000000-0005-0000-0000-00002BAC0000}"/>
    <cellStyle name="Percent 7 4 2 2 5 2" xfId="43946" xr:uid="{00000000-0005-0000-0000-00002CAC0000}"/>
    <cellStyle name="Percent 7 4 2 2 5 2 2" xfId="43947" xr:uid="{00000000-0005-0000-0000-00002DAC0000}"/>
    <cellStyle name="Percent 7 4 2 2 5 3" xfId="43948" xr:uid="{00000000-0005-0000-0000-00002EAC0000}"/>
    <cellStyle name="Percent 7 4 2 2 6" xfId="43949" xr:uid="{00000000-0005-0000-0000-00002FAC0000}"/>
    <cellStyle name="Percent 7 4 2 2 6 2" xfId="43950" xr:uid="{00000000-0005-0000-0000-000030AC0000}"/>
    <cellStyle name="Percent 7 4 2 2 6 2 2" xfId="43951" xr:uid="{00000000-0005-0000-0000-000031AC0000}"/>
    <cellStyle name="Percent 7 4 2 2 6 3" xfId="43952" xr:uid="{00000000-0005-0000-0000-000032AC0000}"/>
    <cellStyle name="Percent 7 4 2 2 7" xfId="43953" xr:uid="{00000000-0005-0000-0000-000033AC0000}"/>
    <cellStyle name="Percent 7 4 2 2 7 2" xfId="43954" xr:uid="{00000000-0005-0000-0000-000034AC0000}"/>
    <cellStyle name="Percent 7 4 2 2 8" xfId="43955" xr:uid="{00000000-0005-0000-0000-000035AC0000}"/>
    <cellStyle name="Percent 7 4 2 3" xfId="43956" xr:uid="{00000000-0005-0000-0000-000036AC0000}"/>
    <cellStyle name="Percent 7 4 2 3 2" xfId="43957" xr:uid="{00000000-0005-0000-0000-000037AC0000}"/>
    <cellStyle name="Percent 7 4 2 3 2 2" xfId="43958" xr:uid="{00000000-0005-0000-0000-000038AC0000}"/>
    <cellStyle name="Percent 7 4 2 3 2 2 2" xfId="43959" xr:uid="{00000000-0005-0000-0000-000039AC0000}"/>
    <cellStyle name="Percent 7 4 2 3 2 2 2 2" xfId="43960" xr:uid="{00000000-0005-0000-0000-00003AAC0000}"/>
    <cellStyle name="Percent 7 4 2 3 2 2 2 2 2" xfId="43961" xr:uid="{00000000-0005-0000-0000-00003BAC0000}"/>
    <cellStyle name="Percent 7 4 2 3 2 2 2 2 3" xfId="43962" xr:uid="{00000000-0005-0000-0000-00003CAC0000}"/>
    <cellStyle name="Percent 7 4 2 3 2 2 2 3" xfId="43963" xr:uid="{00000000-0005-0000-0000-00003DAC0000}"/>
    <cellStyle name="Percent 7 4 2 3 2 2 2 4" xfId="43964" xr:uid="{00000000-0005-0000-0000-00003EAC0000}"/>
    <cellStyle name="Percent 7 4 2 3 2 2 3" xfId="43965" xr:uid="{00000000-0005-0000-0000-00003FAC0000}"/>
    <cellStyle name="Percent 7 4 2 3 2 2 3 2" xfId="43966" xr:uid="{00000000-0005-0000-0000-000040AC0000}"/>
    <cellStyle name="Percent 7 4 2 3 2 2 3 3" xfId="43967" xr:uid="{00000000-0005-0000-0000-000041AC0000}"/>
    <cellStyle name="Percent 7 4 2 3 2 2 4" xfId="43968" xr:uid="{00000000-0005-0000-0000-000042AC0000}"/>
    <cellStyle name="Percent 7 4 2 3 2 2 4 2" xfId="43969" xr:uid="{00000000-0005-0000-0000-000043AC0000}"/>
    <cellStyle name="Percent 7 4 2 3 2 2 4 3" xfId="43970" xr:uid="{00000000-0005-0000-0000-000044AC0000}"/>
    <cellStyle name="Percent 7 4 2 3 2 2 5" xfId="43971" xr:uid="{00000000-0005-0000-0000-000045AC0000}"/>
    <cellStyle name="Percent 7 4 2 3 2 2 5 2" xfId="43972" xr:uid="{00000000-0005-0000-0000-000046AC0000}"/>
    <cellStyle name="Percent 7 4 2 3 2 2 6" xfId="43973" xr:uid="{00000000-0005-0000-0000-000047AC0000}"/>
    <cellStyle name="Percent 7 4 2 3 2 3" xfId="43974" xr:uid="{00000000-0005-0000-0000-000048AC0000}"/>
    <cellStyle name="Percent 7 4 2 3 2 3 2" xfId="43975" xr:uid="{00000000-0005-0000-0000-000049AC0000}"/>
    <cellStyle name="Percent 7 4 2 3 2 3 2 2" xfId="43976" xr:uid="{00000000-0005-0000-0000-00004AAC0000}"/>
    <cellStyle name="Percent 7 4 2 3 2 3 2 3" xfId="43977" xr:uid="{00000000-0005-0000-0000-00004BAC0000}"/>
    <cellStyle name="Percent 7 4 2 3 2 3 3" xfId="43978" xr:uid="{00000000-0005-0000-0000-00004CAC0000}"/>
    <cellStyle name="Percent 7 4 2 3 2 3 4" xfId="43979" xr:uid="{00000000-0005-0000-0000-00004DAC0000}"/>
    <cellStyle name="Percent 7 4 2 3 2 4" xfId="43980" xr:uid="{00000000-0005-0000-0000-00004EAC0000}"/>
    <cellStyle name="Percent 7 4 2 3 2 4 2" xfId="43981" xr:uid="{00000000-0005-0000-0000-00004FAC0000}"/>
    <cellStyle name="Percent 7 4 2 3 2 4 3" xfId="43982" xr:uid="{00000000-0005-0000-0000-000050AC0000}"/>
    <cellStyle name="Percent 7 4 2 3 2 5" xfId="43983" xr:uid="{00000000-0005-0000-0000-000051AC0000}"/>
    <cellStyle name="Percent 7 4 2 3 2 5 2" xfId="43984" xr:uid="{00000000-0005-0000-0000-000052AC0000}"/>
    <cellStyle name="Percent 7 4 2 3 2 5 3" xfId="43985" xr:uid="{00000000-0005-0000-0000-000053AC0000}"/>
    <cellStyle name="Percent 7 4 2 3 2 6" xfId="43986" xr:uid="{00000000-0005-0000-0000-000054AC0000}"/>
    <cellStyle name="Percent 7 4 2 3 2 6 2" xfId="43987" xr:uid="{00000000-0005-0000-0000-000055AC0000}"/>
    <cellStyle name="Percent 7 4 2 3 2 7" xfId="43988" xr:uid="{00000000-0005-0000-0000-000056AC0000}"/>
    <cellStyle name="Percent 7 4 2 3 3" xfId="43989" xr:uid="{00000000-0005-0000-0000-000057AC0000}"/>
    <cellStyle name="Percent 7 4 2 3 3 2" xfId="43990" xr:uid="{00000000-0005-0000-0000-000058AC0000}"/>
    <cellStyle name="Percent 7 4 2 3 3 2 2" xfId="43991" xr:uid="{00000000-0005-0000-0000-000059AC0000}"/>
    <cellStyle name="Percent 7 4 2 3 3 2 2 2" xfId="43992" xr:uid="{00000000-0005-0000-0000-00005AAC0000}"/>
    <cellStyle name="Percent 7 4 2 3 3 2 2 3" xfId="43993" xr:uid="{00000000-0005-0000-0000-00005BAC0000}"/>
    <cellStyle name="Percent 7 4 2 3 3 2 3" xfId="43994" xr:uid="{00000000-0005-0000-0000-00005CAC0000}"/>
    <cellStyle name="Percent 7 4 2 3 3 2 3 2" xfId="43995" xr:uid="{00000000-0005-0000-0000-00005DAC0000}"/>
    <cellStyle name="Percent 7 4 2 3 3 2 4" xfId="43996" xr:uid="{00000000-0005-0000-0000-00005EAC0000}"/>
    <cellStyle name="Percent 7 4 2 3 3 3" xfId="43997" xr:uid="{00000000-0005-0000-0000-00005FAC0000}"/>
    <cellStyle name="Percent 7 4 2 3 3 3 2" xfId="43998" xr:uid="{00000000-0005-0000-0000-000060AC0000}"/>
    <cellStyle name="Percent 7 4 2 3 3 3 3" xfId="43999" xr:uid="{00000000-0005-0000-0000-000061AC0000}"/>
    <cellStyle name="Percent 7 4 2 3 3 4" xfId="44000" xr:uid="{00000000-0005-0000-0000-000062AC0000}"/>
    <cellStyle name="Percent 7 4 2 3 3 4 2" xfId="44001" xr:uid="{00000000-0005-0000-0000-000063AC0000}"/>
    <cellStyle name="Percent 7 4 2 3 3 4 3" xfId="44002" xr:uid="{00000000-0005-0000-0000-000064AC0000}"/>
    <cellStyle name="Percent 7 4 2 3 3 5" xfId="44003" xr:uid="{00000000-0005-0000-0000-000065AC0000}"/>
    <cellStyle name="Percent 7 4 2 3 3 5 2" xfId="44004" xr:uid="{00000000-0005-0000-0000-000066AC0000}"/>
    <cellStyle name="Percent 7 4 2 3 3 6" xfId="44005" xr:uid="{00000000-0005-0000-0000-000067AC0000}"/>
    <cellStyle name="Percent 7 4 2 3 4" xfId="44006" xr:uid="{00000000-0005-0000-0000-000068AC0000}"/>
    <cellStyle name="Percent 7 4 2 3 4 2" xfId="44007" xr:uid="{00000000-0005-0000-0000-000069AC0000}"/>
    <cellStyle name="Percent 7 4 2 3 4 2 2" xfId="44008" xr:uid="{00000000-0005-0000-0000-00006AAC0000}"/>
    <cellStyle name="Percent 7 4 2 3 4 2 2 2" xfId="44009" xr:uid="{00000000-0005-0000-0000-00006BAC0000}"/>
    <cellStyle name="Percent 7 4 2 3 4 2 3" xfId="44010" xr:uid="{00000000-0005-0000-0000-00006CAC0000}"/>
    <cellStyle name="Percent 7 4 2 3 4 3" xfId="44011" xr:uid="{00000000-0005-0000-0000-00006DAC0000}"/>
    <cellStyle name="Percent 7 4 2 3 4 3 2" xfId="44012" xr:uid="{00000000-0005-0000-0000-00006EAC0000}"/>
    <cellStyle name="Percent 7 4 2 3 4 4" xfId="44013" xr:uid="{00000000-0005-0000-0000-00006FAC0000}"/>
    <cellStyle name="Percent 7 4 2 3 5" xfId="44014" xr:uid="{00000000-0005-0000-0000-000070AC0000}"/>
    <cellStyle name="Percent 7 4 2 3 5 2" xfId="44015" xr:uid="{00000000-0005-0000-0000-000071AC0000}"/>
    <cellStyle name="Percent 7 4 2 3 5 2 2" xfId="44016" xr:uid="{00000000-0005-0000-0000-000072AC0000}"/>
    <cellStyle name="Percent 7 4 2 3 5 3" xfId="44017" xr:uid="{00000000-0005-0000-0000-000073AC0000}"/>
    <cellStyle name="Percent 7 4 2 3 6" xfId="44018" xr:uid="{00000000-0005-0000-0000-000074AC0000}"/>
    <cellStyle name="Percent 7 4 2 3 6 2" xfId="44019" xr:uid="{00000000-0005-0000-0000-000075AC0000}"/>
    <cellStyle name="Percent 7 4 2 3 6 2 2" xfId="44020" xr:uid="{00000000-0005-0000-0000-000076AC0000}"/>
    <cellStyle name="Percent 7 4 2 3 6 3" xfId="44021" xr:uid="{00000000-0005-0000-0000-000077AC0000}"/>
    <cellStyle name="Percent 7 4 2 3 7" xfId="44022" xr:uid="{00000000-0005-0000-0000-000078AC0000}"/>
    <cellStyle name="Percent 7 4 2 3 7 2" xfId="44023" xr:uid="{00000000-0005-0000-0000-000079AC0000}"/>
    <cellStyle name="Percent 7 4 2 3 8" xfId="44024" xr:uid="{00000000-0005-0000-0000-00007AAC0000}"/>
    <cellStyle name="Percent 7 4 2 4" xfId="44025" xr:uid="{00000000-0005-0000-0000-00007BAC0000}"/>
    <cellStyle name="Percent 7 4 2 4 2" xfId="44026" xr:uid="{00000000-0005-0000-0000-00007CAC0000}"/>
    <cellStyle name="Percent 7 4 2 4 2 2" xfId="44027" xr:uid="{00000000-0005-0000-0000-00007DAC0000}"/>
    <cellStyle name="Percent 7 4 2 4 2 2 2" xfId="44028" xr:uid="{00000000-0005-0000-0000-00007EAC0000}"/>
    <cellStyle name="Percent 7 4 2 4 2 2 2 2" xfId="44029" xr:uid="{00000000-0005-0000-0000-00007FAC0000}"/>
    <cellStyle name="Percent 7 4 2 4 2 2 2 2 2" xfId="44030" xr:uid="{00000000-0005-0000-0000-000080AC0000}"/>
    <cellStyle name="Percent 7 4 2 4 2 2 2 2 3" xfId="44031" xr:uid="{00000000-0005-0000-0000-000081AC0000}"/>
    <cellStyle name="Percent 7 4 2 4 2 2 2 3" xfId="44032" xr:uid="{00000000-0005-0000-0000-000082AC0000}"/>
    <cellStyle name="Percent 7 4 2 4 2 2 2 4" xfId="44033" xr:uid="{00000000-0005-0000-0000-000083AC0000}"/>
    <cellStyle name="Percent 7 4 2 4 2 2 3" xfId="44034" xr:uid="{00000000-0005-0000-0000-000084AC0000}"/>
    <cellStyle name="Percent 7 4 2 4 2 2 3 2" xfId="44035" xr:uid="{00000000-0005-0000-0000-000085AC0000}"/>
    <cellStyle name="Percent 7 4 2 4 2 2 3 3" xfId="44036" xr:uid="{00000000-0005-0000-0000-000086AC0000}"/>
    <cellStyle name="Percent 7 4 2 4 2 2 4" xfId="44037" xr:uid="{00000000-0005-0000-0000-000087AC0000}"/>
    <cellStyle name="Percent 7 4 2 4 2 2 4 2" xfId="44038" xr:uid="{00000000-0005-0000-0000-000088AC0000}"/>
    <cellStyle name="Percent 7 4 2 4 2 2 4 3" xfId="44039" xr:uid="{00000000-0005-0000-0000-000089AC0000}"/>
    <cellStyle name="Percent 7 4 2 4 2 2 5" xfId="44040" xr:uid="{00000000-0005-0000-0000-00008AAC0000}"/>
    <cellStyle name="Percent 7 4 2 4 2 2 5 2" xfId="44041" xr:uid="{00000000-0005-0000-0000-00008BAC0000}"/>
    <cellStyle name="Percent 7 4 2 4 2 2 6" xfId="44042" xr:uid="{00000000-0005-0000-0000-00008CAC0000}"/>
    <cellStyle name="Percent 7 4 2 4 2 3" xfId="44043" xr:uid="{00000000-0005-0000-0000-00008DAC0000}"/>
    <cellStyle name="Percent 7 4 2 4 2 3 2" xfId="44044" xr:uid="{00000000-0005-0000-0000-00008EAC0000}"/>
    <cellStyle name="Percent 7 4 2 4 2 3 2 2" xfId="44045" xr:uid="{00000000-0005-0000-0000-00008FAC0000}"/>
    <cellStyle name="Percent 7 4 2 4 2 3 2 3" xfId="44046" xr:uid="{00000000-0005-0000-0000-000090AC0000}"/>
    <cellStyle name="Percent 7 4 2 4 2 3 3" xfId="44047" xr:uid="{00000000-0005-0000-0000-000091AC0000}"/>
    <cellStyle name="Percent 7 4 2 4 2 3 4" xfId="44048" xr:uid="{00000000-0005-0000-0000-000092AC0000}"/>
    <cellStyle name="Percent 7 4 2 4 2 4" xfId="44049" xr:uid="{00000000-0005-0000-0000-000093AC0000}"/>
    <cellStyle name="Percent 7 4 2 4 2 4 2" xfId="44050" xr:uid="{00000000-0005-0000-0000-000094AC0000}"/>
    <cellStyle name="Percent 7 4 2 4 2 4 3" xfId="44051" xr:uid="{00000000-0005-0000-0000-000095AC0000}"/>
    <cellStyle name="Percent 7 4 2 4 2 5" xfId="44052" xr:uid="{00000000-0005-0000-0000-000096AC0000}"/>
    <cellStyle name="Percent 7 4 2 4 2 5 2" xfId="44053" xr:uid="{00000000-0005-0000-0000-000097AC0000}"/>
    <cellStyle name="Percent 7 4 2 4 2 5 3" xfId="44054" xr:uid="{00000000-0005-0000-0000-000098AC0000}"/>
    <cellStyle name="Percent 7 4 2 4 2 6" xfId="44055" xr:uid="{00000000-0005-0000-0000-000099AC0000}"/>
    <cellStyle name="Percent 7 4 2 4 2 6 2" xfId="44056" xr:uid="{00000000-0005-0000-0000-00009AAC0000}"/>
    <cellStyle name="Percent 7 4 2 4 2 7" xfId="44057" xr:uid="{00000000-0005-0000-0000-00009BAC0000}"/>
    <cellStyle name="Percent 7 4 2 4 3" xfId="44058" xr:uid="{00000000-0005-0000-0000-00009CAC0000}"/>
    <cellStyle name="Percent 7 4 2 4 3 2" xfId="44059" xr:uid="{00000000-0005-0000-0000-00009DAC0000}"/>
    <cellStyle name="Percent 7 4 2 4 3 2 2" xfId="44060" xr:uid="{00000000-0005-0000-0000-00009EAC0000}"/>
    <cellStyle name="Percent 7 4 2 4 3 2 2 2" xfId="44061" xr:uid="{00000000-0005-0000-0000-00009FAC0000}"/>
    <cellStyle name="Percent 7 4 2 4 3 2 2 3" xfId="44062" xr:uid="{00000000-0005-0000-0000-0000A0AC0000}"/>
    <cellStyle name="Percent 7 4 2 4 3 2 3" xfId="44063" xr:uid="{00000000-0005-0000-0000-0000A1AC0000}"/>
    <cellStyle name="Percent 7 4 2 4 3 2 3 2" xfId="44064" xr:uid="{00000000-0005-0000-0000-0000A2AC0000}"/>
    <cellStyle name="Percent 7 4 2 4 3 2 4" xfId="44065" xr:uid="{00000000-0005-0000-0000-0000A3AC0000}"/>
    <cellStyle name="Percent 7 4 2 4 3 3" xfId="44066" xr:uid="{00000000-0005-0000-0000-0000A4AC0000}"/>
    <cellStyle name="Percent 7 4 2 4 3 3 2" xfId="44067" xr:uid="{00000000-0005-0000-0000-0000A5AC0000}"/>
    <cellStyle name="Percent 7 4 2 4 3 3 3" xfId="44068" xr:uid="{00000000-0005-0000-0000-0000A6AC0000}"/>
    <cellStyle name="Percent 7 4 2 4 3 4" xfId="44069" xr:uid="{00000000-0005-0000-0000-0000A7AC0000}"/>
    <cellStyle name="Percent 7 4 2 4 3 4 2" xfId="44070" xr:uid="{00000000-0005-0000-0000-0000A8AC0000}"/>
    <cellStyle name="Percent 7 4 2 4 3 4 3" xfId="44071" xr:uid="{00000000-0005-0000-0000-0000A9AC0000}"/>
    <cellStyle name="Percent 7 4 2 4 3 5" xfId="44072" xr:uid="{00000000-0005-0000-0000-0000AAAC0000}"/>
    <cellStyle name="Percent 7 4 2 4 3 5 2" xfId="44073" xr:uid="{00000000-0005-0000-0000-0000ABAC0000}"/>
    <cellStyle name="Percent 7 4 2 4 3 6" xfId="44074" xr:uid="{00000000-0005-0000-0000-0000ACAC0000}"/>
    <cellStyle name="Percent 7 4 2 4 4" xfId="44075" xr:uid="{00000000-0005-0000-0000-0000ADAC0000}"/>
    <cellStyle name="Percent 7 4 2 4 4 2" xfId="44076" xr:uid="{00000000-0005-0000-0000-0000AEAC0000}"/>
    <cellStyle name="Percent 7 4 2 4 4 2 2" xfId="44077" xr:uid="{00000000-0005-0000-0000-0000AFAC0000}"/>
    <cellStyle name="Percent 7 4 2 4 4 2 2 2" xfId="44078" xr:uid="{00000000-0005-0000-0000-0000B0AC0000}"/>
    <cellStyle name="Percent 7 4 2 4 4 2 3" xfId="44079" xr:uid="{00000000-0005-0000-0000-0000B1AC0000}"/>
    <cellStyle name="Percent 7 4 2 4 4 3" xfId="44080" xr:uid="{00000000-0005-0000-0000-0000B2AC0000}"/>
    <cellStyle name="Percent 7 4 2 4 4 3 2" xfId="44081" xr:uid="{00000000-0005-0000-0000-0000B3AC0000}"/>
    <cellStyle name="Percent 7 4 2 4 4 4" xfId="44082" xr:uid="{00000000-0005-0000-0000-0000B4AC0000}"/>
    <cellStyle name="Percent 7 4 2 4 5" xfId="44083" xr:uid="{00000000-0005-0000-0000-0000B5AC0000}"/>
    <cellStyle name="Percent 7 4 2 4 5 2" xfId="44084" xr:uid="{00000000-0005-0000-0000-0000B6AC0000}"/>
    <cellStyle name="Percent 7 4 2 4 5 2 2" xfId="44085" xr:uid="{00000000-0005-0000-0000-0000B7AC0000}"/>
    <cellStyle name="Percent 7 4 2 4 5 3" xfId="44086" xr:uid="{00000000-0005-0000-0000-0000B8AC0000}"/>
    <cellStyle name="Percent 7 4 2 4 6" xfId="44087" xr:uid="{00000000-0005-0000-0000-0000B9AC0000}"/>
    <cellStyle name="Percent 7 4 2 4 6 2" xfId="44088" xr:uid="{00000000-0005-0000-0000-0000BAAC0000}"/>
    <cellStyle name="Percent 7 4 2 4 6 2 2" xfId="44089" xr:uid="{00000000-0005-0000-0000-0000BBAC0000}"/>
    <cellStyle name="Percent 7 4 2 4 6 3" xfId="44090" xr:uid="{00000000-0005-0000-0000-0000BCAC0000}"/>
    <cellStyle name="Percent 7 4 2 4 7" xfId="44091" xr:uid="{00000000-0005-0000-0000-0000BDAC0000}"/>
    <cellStyle name="Percent 7 4 2 4 7 2" xfId="44092" xr:uid="{00000000-0005-0000-0000-0000BEAC0000}"/>
    <cellStyle name="Percent 7 4 2 4 8" xfId="44093" xr:uid="{00000000-0005-0000-0000-0000BFAC0000}"/>
    <cellStyle name="Percent 7 4 2 5" xfId="44094" xr:uid="{00000000-0005-0000-0000-0000C0AC0000}"/>
    <cellStyle name="Percent 7 4 2 5 2" xfId="44095" xr:uid="{00000000-0005-0000-0000-0000C1AC0000}"/>
    <cellStyle name="Percent 7 4 2 5 2 2" xfId="44096" xr:uid="{00000000-0005-0000-0000-0000C2AC0000}"/>
    <cellStyle name="Percent 7 4 2 5 2 2 2" xfId="44097" xr:uid="{00000000-0005-0000-0000-0000C3AC0000}"/>
    <cellStyle name="Percent 7 4 2 5 2 2 2 2" xfId="44098" xr:uid="{00000000-0005-0000-0000-0000C4AC0000}"/>
    <cellStyle name="Percent 7 4 2 5 2 2 2 3" xfId="44099" xr:uid="{00000000-0005-0000-0000-0000C5AC0000}"/>
    <cellStyle name="Percent 7 4 2 5 2 2 3" xfId="44100" xr:uid="{00000000-0005-0000-0000-0000C6AC0000}"/>
    <cellStyle name="Percent 7 4 2 5 2 2 3 2" xfId="44101" xr:uid="{00000000-0005-0000-0000-0000C7AC0000}"/>
    <cellStyle name="Percent 7 4 2 5 2 2 4" xfId="44102" xr:uid="{00000000-0005-0000-0000-0000C8AC0000}"/>
    <cellStyle name="Percent 7 4 2 5 2 3" xfId="44103" xr:uid="{00000000-0005-0000-0000-0000C9AC0000}"/>
    <cellStyle name="Percent 7 4 2 5 2 3 2" xfId="44104" xr:uid="{00000000-0005-0000-0000-0000CAAC0000}"/>
    <cellStyle name="Percent 7 4 2 5 2 3 3" xfId="44105" xr:uid="{00000000-0005-0000-0000-0000CBAC0000}"/>
    <cellStyle name="Percent 7 4 2 5 2 4" xfId="44106" xr:uid="{00000000-0005-0000-0000-0000CCAC0000}"/>
    <cellStyle name="Percent 7 4 2 5 2 4 2" xfId="44107" xr:uid="{00000000-0005-0000-0000-0000CDAC0000}"/>
    <cellStyle name="Percent 7 4 2 5 2 4 3" xfId="44108" xr:uid="{00000000-0005-0000-0000-0000CEAC0000}"/>
    <cellStyle name="Percent 7 4 2 5 2 5" xfId="44109" xr:uid="{00000000-0005-0000-0000-0000CFAC0000}"/>
    <cellStyle name="Percent 7 4 2 5 2 5 2" xfId="44110" xr:uid="{00000000-0005-0000-0000-0000D0AC0000}"/>
    <cellStyle name="Percent 7 4 2 5 2 6" xfId="44111" xr:uid="{00000000-0005-0000-0000-0000D1AC0000}"/>
    <cellStyle name="Percent 7 4 2 5 3" xfId="44112" xr:uid="{00000000-0005-0000-0000-0000D2AC0000}"/>
    <cellStyle name="Percent 7 4 2 5 3 2" xfId="44113" xr:uid="{00000000-0005-0000-0000-0000D3AC0000}"/>
    <cellStyle name="Percent 7 4 2 5 3 2 2" xfId="44114" xr:uid="{00000000-0005-0000-0000-0000D4AC0000}"/>
    <cellStyle name="Percent 7 4 2 5 3 2 2 2" xfId="44115" xr:uid="{00000000-0005-0000-0000-0000D5AC0000}"/>
    <cellStyle name="Percent 7 4 2 5 3 2 3" xfId="44116" xr:uid="{00000000-0005-0000-0000-0000D6AC0000}"/>
    <cellStyle name="Percent 7 4 2 5 3 3" xfId="44117" xr:uid="{00000000-0005-0000-0000-0000D7AC0000}"/>
    <cellStyle name="Percent 7 4 2 5 3 3 2" xfId="44118" xr:uid="{00000000-0005-0000-0000-0000D8AC0000}"/>
    <cellStyle name="Percent 7 4 2 5 3 4" xfId="44119" xr:uid="{00000000-0005-0000-0000-0000D9AC0000}"/>
    <cellStyle name="Percent 7 4 2 5 4" xfId="44120" xr:uid="{00000000-0005-0000-0000-0000DAAC0000}"/>
    <cellStyle name="Percent 7 4 2 5 4 2" xfId="44121" xr:uid="{00000000-0005-0000-0000-0000DBAC0000}"/>
    <cellStyle name="Percent 7 4 2 5 4 2 2" xfId="44122" xr:uid="{00000000-0005-0000-0000-0000DCAC0000}"/>
    <cellStyle name="Percent 7 4 2 5 4 3" xfId="44123" xr:uid="{00000000-0005-0000-0000-0000DDAC0000}"/>
    <cellStyle name="Percent 7 4 2 5 5" xfId="44124" xr:uid="{00000000-0005-0000-0000-0000DEAC0000}"/>
    <cellStyle name="Percent 7 4 2 5 5 2" xfId="44125" xr:uid="{00000000-0005-0000-0000-0000DFAC0000}"/>
    <cellStyle name="Percent 7 4 2 5 5 2 2" xfId="44126" xr:uid="{00000000-0005-0000-0000-0000E0AC0000}"/>
    <cellStyle name="Percent 7 4 2 5 5 3" xfId="44127" xr:uid="{00000000-0005-0000-0000-0000E1AC0000}"/>
    <cellStyle name="Percent 7 4 2 5 6" xfId="44128" xr:uid="{00000000-0005-0000-0000-0000E2AC0000}"/>
    <cellStyle name="Percent 7 4 2 5 6 2" xfId="44129" xr:uid="{00000000-0005-0000-0000-0000E3AC0000}"/>
    <cellStyle name="Percent 7 4 2 5 7" xfId="44130" xr:uid="{00000000-0005-0000-0000-0000E4AC0000}"/>
    <cellStyle name="Percent 7 4 2 6" xfId="44131" xr:uid="{00000000-0005-0000-0000-0000E5AC0000}"/>
    <cellStyle name="Percent 7 4 2 6 2" xfId="44132" xr:uid="{00000000-0005-0000-0000-0000E6AC0000}"/>
    <cellStyle name="Percent 7 4 2 6 2 2" xfId="44133" xr:uid="{00000000-0005-0000-0000-0000E7AC0000}"/>
    <cellStyle name="Percent 7 4 2 6 2 2 2" xfId="44134" xr:uid="{00000000-0005-0000-0000-0000E8AC0000}"/>
    <cellStyle name="Percent 7 4 2 6 2 2 3" xfId="44135" xr:uid="{00000000-0005-0000-0000-0000E9AC0000}"/>
    <cellStyle name="Percent 7 4 2 6 2 3" xfId="44136" xr:uid="{00000000-0005-0000-0000-0000EAAC0000}"/>
    <cellStyle name="Percent 7 4 2 6 2 3 2" xfId="44137" xr:uid="{00000000-0005-0000-0000-0000EBAC0000}"/>
    <cellStyle name="Percent 7 4 2 6 2 4" xfId="44138" xr:uid="{00000000-0005-0000-0000-0000ECAC0000}"/>
    <cellStyle name="Percent 7 4 2 6 3" xfId="44139" xr:uid="{00000000-0005-0000-0000-0000EDAC0000}"/>
    <cellStyle name="Percent 7 4 2 6 3 2" xfId="44140" xr:uid="{00000000-0005-0000-0000-0000EEAC0000}"/>
    <cellStyle name="Percent 7 4 2 6 3 3" xfId="44141" xr:uid="{00000000-0005-0000-0000-0000EFAC0000}"/>
    <cellStyle name="Percent 7 4 2 6 4" xfId="44142" xr:uid="{00000000-0005-0000-0000-0000F0AC0000}"/>
    <cellStyle name="Percent 7 4 2 6 4 2" xfId="44143" xr:uid="{00000000-0005-0000-0000-0000F1AC0000}"/>
    <cellStyle name="Percent 7 4 2 6 4 3" xfId="44144" xr:uid="{00000000-0005-0000-0000-0000F2AC0000}"/>
    <cellStyle name="Percent 7 4 2 6 5" xfId="44145" xr:uid="{00000000-0005-0000-0000-0000F3AC0000}"/>
    <cellStyle name="Percent 7 4 2 6 5 2" xfId="44146" xr:uid="{00000000-0005-0000-0000-0000F4AC0000}"/>
    <cellStyle name="Percent 7 4 2 6 6" xfId="44147" xr:uid="{00000000-0005-0000-0000-0000F5AC0000}"/>
    <cellStyle name="Percent 7 4 2 7" xfId="44148" xr:uid="{00000000-0005-0000-0000-0000F6AC0000}"/>
    <cellStyle name="Percent 7 4 2 7 2" xfId="44149" xr:uid="{00000000-0005-0000-0000-0000F7AC0000}"/>
    <cellStyle name="Percent 7 4 2 7 2 2" xfId="44150" xr:uid="{00000000-0005-0000-0000-0000F8AC0000}"/>
    <cellStyle name="Percent 7 4 2 7 2 2 2" xfId="44151" xr:uid="{00000000-0005-0000-0000-0000F9AC0000}"/>
    <cellStyle name="Percent 7 4 2 7 2 3" xfId="44152" xr:uid="{00000000-0005-0000-0000-0000FAAC0000}"/>
    <cellStyle name="Percent 7 4 2 7 3" xfId="44153" xr:uid="{00000000-0005-0000-0000-0000FBAC0000}"/>
    <cellStyle name="Percent 7 4 2 7 3 2" xfId="44154" xr:uid="{00000000-0005-0000-0000-0000FCAC0000}"/>
    <cellStyle name="Percent 7 4 2 7 4" xfId="44155" xr:uid="{00000000-0005-0000-0000-0000FDAC0000}"/>
    <cellStyle name="Percent 7 4 2 8" xfId="44156" xr:uid="{00000000-0005-0000-0000-0000FEAC0000}"/>
    <cellStyle name="Percent 7 4 2 8 2" xfId="44157" xr:uid="{00000000-0005-0000-0000-0000FFAC0000}"/>
    <cellStyle name="Percent 7 4 2 8 2 2" xfId="44158" xr:uid="{00000000-0005-0000-0000-000000AD0000}"/>
    <cellStyle name="Percent 7 4 2 8 3" xfId="44159" xr:uid="{00000000-0005-0000-0000-000001AD0000}"/>
    <cellStyle name="Percent 7 4 2 8 4" xfId="44160" xr:uid="{00000000-0005-0000-0000-000002AD0000}"/>
    <cellStyle name="Percent 7 4 2 9" xfId="44161" xr:uid="{00000000-0005-0000-0000-000003AD0000}"/>
    <cellStyle name="Percent 7 4 2 9 2" xfId="44162" xr:uid="{00000000-0005-0000-0000-000004AD0000}"/>
    <cellStyle name="Percent 7 4 2 9 2 2" xfId="44163" xr:uid="{00000000-0005-0000-0000-000005AD0000}"/>
    <cellStyle name="Percent 7 4 2 9 3" xfId="44164" xr:uid="{00000000-0005-0000-0000-000006AD0000}"/>
    <cellStyle name="Percent 7 4 3" xfId="44165" xr:uid="{00000000-0005-0000-0000-000007AD0000}"/>
    <cellStyle name="Percent 7 4 3 10" xfId="44166" xr:uid="{00000000-0005-0000-0000-000008AD0000}"/>
    <cellStyle name="Percent 7 4 3 11" xfId="44167" xr:uid="{00000000-0005-0000-0000-000009AD0000}"/>
    <cellStyle name="Percent 7 4 3 12" xfId="44168" xr:uid="{00000000-0005-0000-0000-00000AAD0000}"/>
    <cellStyle name="Percent 7 4 3 2" xfId="44169" xr:uid="{00000000-0005-0000-0000-00000BAD0000}"/>
    <cellStyle name="Percent 7 4 3 2 2" xfId="44170" xr:uid="{00000000-0005-0000-0000-00000CAD0000}"/>
    <cellStyle name="Percent 7 4 3 2 2 2" xfId="44171" xr:uid="{00000000-0005-0000-0000-00000DAD0000}"/>
    <cellStyle name="Percent 7 4 3 2 2 2 2" xfId="44172" xr:uid="{00000000-0005-0000-0000-00000EAD0000}"/>
    <cellStyle name="Percent 7 4 3 2 2 2 2 2" xfId="44173" xr:uid="{00000000-0005-0000-0000-00000FAD0000}"/>
    <cellStyle name="Percent 7 4 3 2 2 2 2 3" xfId="44174" xr:uid="{00000000-0005-0000-0000-000010AD0000}"/>
    <cellStyle name="Percent 7 4 3 2 2 2 3" xfId="44175" xr:uid="{00000000-0005-0000-0000-000011AD0000}"/>
    <cellStyle name="Percent 7 4 3 2 2 2 3 2" xfId="44176" xr:uid="{00000000-0005-0000-0000-000012AD0000}"/>
    <cellStyle name="Percent 7 4 3 2 2 2 4" xfId="44177" xr:uid="{00000000-0005-0000-0000-000013AD0000}"/>
    <cellStyle name="Percent 7 4 3 2 2 3" xfId="44178" xr:uid="{00000000-0005-0000-0000-000014AD0000}"/>
    <cellStyle name="Percent 7 4 3 2 2 3 2" xfId="44179" xr:uid="{00000000-0005-0000-0000-000015AD0000}"/>
    <cellStyle name="Percent 7 4 3 2 2 3 3" xfId="44180" xr:uid="{00000000-0005-0000-0000-000016AD0000}"/>
    <cellStyle name="Percent 7 4 3 2 2 4" xfId="44181" xr:uid="{00000000-0005-0000-0000-000017AD0000}"/>
    <cellStyle name="Percent 7 4 3 2 2 4 2" xfId="44182" xr:uid="{00000000-0005-0000-0000-000018AD0000}"/>
    <cellStyle name="Percent 7 4 3 2 2 4 3" xfId="44183" xr:uid="{00000000-0005-0000-0000-000019AD0000}"/>
    <cellStyle name="Percent 7 4 3 2 2 5" xfId="44184" xr:uid="{00000000-0005-0000-0000-00001AAD0000}"/>
    <cellStyle name="Percent 7 4 3 2 2 5 2" xfId="44185" xr:uid="{00000000-0005-0000-0000-00001BAD0000}"/>
    <cellStyle name="Percent 7 4 3 2 2 6" xfId="44186" xr:uid="{00000000-0005-0000-0000-00001CAD0000}"/>
    <cellStyle name="Percent 7 4 3 2 3" xfId="44187" xr:uid="{00000000-0005-0000-0000-00001DAD0000}"/>
    <cellStyle name="Percent 7 4 3 2 3 2" xfId="44188" xr:uid="{00000000-0005-0000-0000-00001EAD0000}"/>
    <cellStyle name="Percent 7 4 3 2 3 2 2" xfId="44189" xr:uid="{00000000-0005-0000-0000-00001FAD0000}"/>
    <cellStyle name="Percent 7 4 3 2 3 2 2 2" xfId="44190" xr:uid="{00000000-0005-0000-0000-000020AD0000}"/>
    <cellStyle name="Percent 7 4 3 2 3 2 3" xfId="44191" xr:uid="{00000000-0005-0000-0000-000021AD0000}"/>
    <cellStyle name="Percent 7 4 3 2 3 3" xfId="44192" xr:uid="{00000000-0005-0000-0000-000022AD0000}"/>
    <cellStyle name="Percent 7 4 3 2 3 3 2" xfId="44193" xr:uid="{00000000-0005-0000-0000-000023AD0000}"/>
    <cellStyle name="Percent 7 4 3 2 3 4" xfId="44194" xr:uid="{00000000-0005-0000-0000-000024AD0000}"/>
    <cellStyle name="Percent 7 4 3 2 4" xfId="44195" xr:uid="{00000000-0005-0000-0000-000025AD0000}"/>
    <cellStyle name="Percent 7 4 3 2 4 2" xfId="44196" xr:uid="{00000000-0005-0000-0000-000026AD0000}"/>
    <cellStyle name="Percent 7 4 3 2 4 2 2" xfId="44197" xr:uid="{00000000-0005-0000-0000-000027AD0000}"/>
    <cellStyle name="Percent 7 4 3 2 4 3" xfId="44198" xr:uid="{00000000-0005-0000-0000-000028AD0000}"/>
    <cellStyle name="Percent 7 4 3 2 4 4" xfId="44199" xr:uid="{00000000-0005-0000-0000-000029AD0000}"/>
    <cellStyle name="Percent 7 4 3 2 5" xfId="44200" xr:uid="{00000000-0005-0000-0000-00002AAD0000}"/>
    <cellStyle name="Percent 7 4 3 2 5 2" xfId="44201" xr:uid="{00000000-0005-0000-0000-00002BAD0000}"/>
    <cellStyle name="Percent 7 4 3 2 5 2 2" xfId="44202" xr:uid="{00000000-0005-0000-0000-00002CAD0000}"/>
    <cellStyle name="Percent 7 4 3 2 5 3" xfId="44203" xr:uid="{00000000-0005-0000-0000-00002DAD0000}"/>
    <cellStyle name="Percent 7 4 3 2 6" xfId="44204" xr:uid="{00000000-0005-0000-0000-00002EAD0000}"/>
    <cellStyle name="Percent 7 4 3 2 6 2" xfId="44205" xr:uid="{00000000-0005-0000-0000-00002FAD0000}"/>
    <cellStyle name="Percent 7 4 3 2 7" xfId="44206" xr:uid="{00000000-0005-0000-0000-000030AD0000}"/>
    <cellStyle name="Percent 7 4 3 2 8" xfId="44207" xr:uid="{00000000-0005-0000-0000-000031AD0000}"/>
    <cellStyle name="Percent 7 4 3 3" xfId="44208" xr:uid="{00000000-0005-0000-0000-000032AD0000}"/>
    <cellStyle name="Percent 7 4 3 3 2" xfId="44209" xr:uid="{00000000-0005-0000-0000-000033AD0000}"/>
    <cellStyle name="Percent 7 4 3 3 2 2" xfId="44210" xr:uid="{00000000-0005-0000-0000-000034AD0000}"/>
    <cellStyle name="Percent 7 4 3 3 2 2 2" xfId="44211" xr:uid="{00000000-0005-0000-0000-000035AD0000}"/>
    <cellStyle name="Percent 7 4 3 3 2 2 2 2" xfId="44212" xr:uid="{00000000-0005-0000-0000-000036AD0000}"/>
    <cellStyle name="Percent 7 4 3 3 2 2 3" xfId="44213" xr:uid="{00000000-0005-0000-0000-000037AD0000}"/>
    <cellStyle name="Percent 7 4 3 3 2 3" xfId="44214" xr:uid="{00000000-0005-0000-0000-000038AD0000}"/>
    <cellStyle name="Percent 7 4 3 3 2 3 2" xfId="44215" xr:uid="{00000000-0005-0000-0000-000039AD0000}"/>
    <cellStyle name="Percent 7 4 3 3 2 4" xfId="44216" xr:uid="{00000000-0005-0000-0000-00003AAD0000}"/>
    <cellStyle name="Percent 7 4 3 3 3" xfId="44217" xr:uid="{00000000-0005-0000-0000-00003BAD0000}"/>
    <cellStyle name="Percent 7 4 3 3 3 2" xfId="44218" xr:uid="{00000000-0005-0000-0000-00003CAD0000}"/>
    <cellStyle name="Percent 7 4 3 3 3 2 2" xfId="44219" xr:uid="{00000000-0005-0000-0000-00003DAD0000}"/>
    <cellStyle name="Percent 7 4 3 3 3 3" xfId="44220" xr:uid="{00000000-0005-0000-0000-00003EAD0000}"/>
    <cellStyle name="Percent 7 4 3 3 3 4" xfId="44221" xr:uid="{00000000-0005-0000-0000-00003FAD0000}"/>
    <cellStyle name="Percent 7 4 3 3 4" xfId="44222" xr:uid="{00000000-0005-0000-0000-000040AD0000}"/>
    <cellStyle name="Percent 7 4 3 3 4 2" xfId="44223" xr:uid="{00000000-0005-0000-0000-000041AD0000}"/>
    <cellStyle name="Percent 7 4 3 3 4 2 2" xfId="44224" xr:uid="{00000000-0005-0000-0000-000042AD0000}"/>
    <cellStyle name="Percent 7 4 3 3 4 3" xfId="44225" xr:uid="{00000000-0005-0000-0000-000043AD0000}"/>
    <cellStyle name="Percent 7 4 3 3 4 4" xfId="44226" xr:uid="{00000000-0005-0000-0000-000044AD0000}"/>
    <cellStyle name="Percent 7 4 3 3 5" xfId="44227" xr:uid="{00000000-0005-0000-0000-000045AD0000}"/>
    <cellStyle name="Percent 7 4 3 3 5 2" xfId="44228" xr:uid="{00000000-0005-0000-0000-000046AD0000}"/>
    <cellStyle name="Percent 7 4 3 3 6" xfId="44229" xr:uid="{00000000-0005-0000-0000-000047AD0000}"/>
    <cellStyle name="Percent 7 4 3 3 7" xfId="44230" xr:uid="{00000000-0005-0000-0000-000048AD0000}"/>
    <cellStyle name="Percent 7 4 3 3 8" xfId="44231" xr:uid="{00000000-0005-0000-0000-000049AD0000}"/>
    <cellStyle name="Percent 7 4 3 4" xfId="44232" xr:uid="{00000000-0005-0000-0000-00004AAD0000}"/>
    <cellStyle name="Percent 7 4 3 4 2" xfId="44233" xr:uid="{00000000-0005-0000-0000-00004BAD0000}"/>
    <cellStyle name="Percent 7 4 3 4 2 2" xfId="44234" xr:uid="{00000000-0005-0000-0000-00004CAD0000}"/>
    <cellStyle name="Percent 7 4 3 4 2 2 2" xfId="44235" xr:uid="{00000000-0005-0000-0000-00004DAD0000}"/>
    <cellStyle name="Percent 7 4 3 4 2 3" xfId="44236" xr:uid="{00000000-0005-0000-0000-00004EAD0000}"/>
    <cellStyle name="Percent 7 4 3 4 2 4" xfId="44237" xr:uid="{00000000-0005-0000-0000-00004FAD0000}"/>
    <cellStyle name="Percent 7 4 3 4 3" xfId="44238" xr:uid="{00000000-0005-0000-0000-000050AD0000}"/>
    <cellStyle name="Percent 7 4 3 4 3 2" xfId="44239" xr:uid="{00000000-0005-0000-0000-000051AD0000}"/>
    <cellStyle name="Percent 7 4 3 4 3 3" xfId="44240" xr:uid="{00000000-0005-0000-0000-000052AD0000}"/>
    <cellStyle name="Percent 7 4 3 4 4" xfId="44241" xr:uid="{00000000-0005-0000-0000-000053AD0000}"/>
    <cellStyle name="Percent 7 4 3 4 4 2" xfId="44242" xr:uid="{00000000-0005-0000-0000-000054AD0000}"/>
    <cellStyle name="Percent 7 4 3 4 5" xfId="44243" xr:uid="{00000000-0005-0000-0000-000055AD0000}"/>
    <cellStyle name="Percent 7 4 3 4 6" xfId="44244" xr:uid="{00000000-0005-0000-0000-000056AD0000}"/>
    <cellStyle name="Percent 7 4 3 4 7" xfId="44245" xr:uid="{00000000-0005-0000-0000-000057AD0000}"/>
    <cellStyle name="Percent 7 4 3 4 8" xfId="44246" xr:uid="{00000000-0005-0000-0000-000058AD0000}"/>
    <cellStyle name="Percent 7 4 3 5" xfId="44247" xr:uid="{00000000-0005-0000-0000-000059AD0000}"/>
    <cellStyle name="Percent 7 4 3 5 2" xfId="44248" xr:uid="{00000000-0005-0000-0000-00005AAD0000}"/>
    <cellStyle name="Percent 7 4 3 5 2 2" xfId="44249" xr:uid="{00000000-0005-0000-0000-00005BAD0000}"/>
    <cellStyle name="Percent 7 4 3 5 2 3" xfId="44250" xr:uid="{00000000-0005-0000-0000-00005CAD0000}"/>
    <cellStyle name="Percent 7 4 3 5 3" xfId="44251" xr:uid="{00000000-0005-0000-0000-00005DAD0000}"/>
    <cellStyle name="Percent 7 4 3 5 3 2" xfId="44252" xr:uid="{00000000-0005-0000-0000-00005EAD0000}"/>
    <cellStyle name="Percent 7 4 3 5 4" xfId="44253" xr:uid="{00000000-0005-0000-0000-00005FAD0000}"/>
    <cellStyle name="Percent 7 4 3 5 5" xfId="44254" xr:uid="{00000000-0005-0000-0000-000060AD0000}"/>
    <cellStyle name="Percent 7 4 3 5 6" xfId="44255" xr:uid="{00000000-0005-0000-0000-000061AD0000}"/>
    <cellStyle name="Percent 7 4 3 5 7" xfId="44256" xr:uid="{00000000-0005-0000-0000-000062AD0000}"/>
    <cellStyle name="Percent 7 4 3 6" xfId="44257" xr:uid="{00000000-0005-0000-0000-000063AD0000}"/>
    <cellStyle name="Percent 7 4 3 6 2" xfId="44258" xr:uid="{00000000-0005-0000-0000-000064AD0000}"/>
    <cellStyle name="Percent 7 4 3 6 2 2" xfId="44259" xr:uid="{00000000-0005-0000-0000-000065AD0000}"/>
    <cellStyle name="Percent 7 4 3 6 3" xfId="44260" xr:uid="{00000000-0005-0000-0000-000066AD0000}"/>
    <cellStyle name="Percent 7 4 3 6 4" xfId="44261" xr:uid="{00000000-0005-0000-0000-000067AD0000}"/>
    <cellStyle name="Percent 7 4 3 7" xfId="44262" xr:uid="{00000000-0005-0000-0000-000068AD0000}"/>
    <cellStyle name="Percent 7 4 3 7 2" xfId="44263" xr:uid="{00000000-0005-0000-0000-000069AD0000}"/>
    <cellStyle name="Percent 7 4 3 7 3" xfId="44264" xr:uid="{00000000-0005-0000-0000-00006AAD0000}"/>
    <cellStyle name="Percent 7 4 3 8" xfId="44265" xr:uid="{00000000-0005-0000-0000-00006BAD0000}"/>
    <cellStyle name="Percent 7 4 3 8 2" xfId="44266" xr:uid="{00000000-0005-0000-0000-00006CAD0000}"/>
    <cellStyle name="Percent 7 4 3 9" xfId="44267" xr:uid="{00000000-0005-0000-0000-00006DAD0000}"/>
    <cellStyle name="Percent 7 4 4" xfId="44268" xr:uid="{00000000-0005-0000-0000-00006EAD0000}"/>
    <cellStyle name="Percent 7 4 4 2" xfId="44269" xr:uid="{00000000-0005-0000-0000-00006FAD0000}"/>
    <cellStyle name="Percent 7 4 4 2 2" xfId="44270" xr:uid="{00000000-0005-0000-0000-000070AD0000}"/>
    <cellStyle name="Percent 7 4 4 2 2 2" xfId="44271" xr:uid="{00000000-0005-0000-0000-000071AD0000}"/>
    <cellStyle name="Percent 7 4 4 2 2 2 2" xfId="44272" xr:uid="{00000000-0005-0000-0000-000072AD0000}"/>
    <cellStyle name="Percent 7 4 4 2 2 2 2 2" xfId="44273" xr:uid="{00000000-0005-0000-0000-000073AD0000}"/>
    <cellStyle name="Percent 7 4 4 2 2 2 2 3" xfId="44274" xr:uid="{00000000-0005-0000-0000-000074AD0000}"/>
    <cellStyle name="Percent 7 4 4 2 2 2 3" xfId="44275" xr:uid="{00000000-0005-0000-0000-000075AD0000}"/>
    <cellStyle name="Percent 7 4 4 2 2 2 4" xfId="44276" xr:uid="{00000000-0005-0000-0000-000076AD0000}"/>
    <cellStyle name="Percent 7 4 4 2 2 3" xfId="44277" xr:uid="{00000000-0005-0000-0000-000077AD0000}"/>
    <cellStyle name="Percent 7 4 4 2 2 3 2" xfId="44278" xr:uid="{00000000-0005-0000-0000-000078AD0000}"/>
    <cellStyle name="Percent 7 4 4 2 2 3 3" xfId="44279" xr:uid="{00000000-0005-0000-0000-000079AD0000}"/>
    <cellStyle name="Percent 7 4 4 2 2 4" xfId="44280" xr:uid="{00000000-0005-0000-0000-00007AAD0000}"/>
    <cellStyle name="Percent 7 4 4 2 2 4 2" xfId="44281" xr:uid="{00000000-0005-0000-0000-00007BAD0000}"/>
    <cellStyle name="Percent 7 4 4 2 2 4 3" xfId="44282" xr:uid="{00000000-0005-0000-0000-00007CAD0000}"/>
    <cellStyle name="Percent 7 4 4 2 2 5" xfId="44283" xr:uid="{00000000-0005-0000-0000-00007DAD0000}"/>
    <cellStyle name="Percent 7 4 4 2 2 5 2" xfId="44284" xr:uid="{00000000-0005-0000-0000-00007EAD0000}"/>
    <cellStyle name="Percent 7 4 4 2 2 6" xfId="44285" xr:uid="{00000000-0005-0000-0000-00007FAD0000}"/>
    <cellStyle name="Percent 7 4 4 2 3" xfId="44286" xr:uid="{00000000-0005-0000-0000-000080AD0000}"/>
    <cellStyle name="Percent 7 4 4 2 3 2" xfId="44287" xr:uid="{00000000-0005-0000-0000-000081AD0000}"/>
    <cellStyle name="Percent 7 4 4 2 3 2 2" xfId="44288" xr:uid="{00000000-0005-0000-0000-000082AD0000}"/>
    <cellStyle name="Percent 7 4 4 2 3 2 3" xfId="44289" xr:uid="{00000000-0005-0000-0000-000083AD0000}"/>
    <cellStyle name="Percent 7 4 4 2 3 3" xfId="44290" xr:uid="{00000000-0005-0000-0000-000084AD0000}"/>
    <cellStyle name="Percent 7 4 4 2 3 4" xfId="44291" xr:uid="{00000000-0005-0000-0000-000085AD0000}"/>
    <cellStyle name="Percent 7 4 4 2 4" xfId="44292" xr:uid="{00000000-0005-0000-0000-000086AD0000}"/>
    <cellStyle name="Percent 7 4 4 2 4 2" xfId="44293" xr:uid="{00000000-0005-0000-0000-000087AD0000}"/>
    <cellStyle name="Percent 7 4 4 2 4 3" xfId="44294" xr:uid="{00000000-0005-0000-0000-000088AD0000}"/>
    <cellStyle name="Percent 7 4 4 2 5" xfId="44295" xr:uid="{00000000-0005-0000-0000-000089AD0000}"/>
    <cellStyle name="Percent 7 4 4 2 5 2" xfId="44296" xr:uid="{00000000-0005-0000-0000-00008AAD0000}"/>
    <cellStyle name="Percent 7 4 4 2 5 3" xfId="44297" xr:uid="{00000000-0005-0000-0000-00008BAD0000}"/>
    <cellStyle name="Percent 7 4 4 2 6" xfId="44298" xr:uid="{00000000-0005-0000-0000-00008CAD0000}"/>
    <cellStyle name="Percent 7 4 4 2 6 2" xfId="44299" xr:uid="{00000000-0005-0000-0000-00008DAD0000}"/>
    <cellStyle name="Percent 7 4 4 2 7" xfId="44300" xr:uid="{00000000-0005-0000-0000-00008EAD0000}"/>
    <cellStyle name="Percent 7 4 4 3" xfId="44301" xr:uid="{00000000-0005-0000-0000-00008FAD0000}"/>
    <cellStyle name="Percent 7 4 4 3 2" xfId="44302" xr:uid="{00000000-0005-0000-0000-000090AD0000}"/>
    <cellStyle name="Percent 7 4 4 3 2 2" xfId="44303" xr:uid="{00000000-0005-0000-0000-000091AD0000}"/>
    <cellStyle name="Percent 7 4 4 3 2 2 2" xfId="44304" xr:uid="{00000000-0005-0000-0000-000092AD0000}"/>
    <cellStyle name="Percent 7 4 4 3 2 2 3" xfId="44305" xr:uid="{00000000-0005-0000-0000-000093AD0000}"/>
    <cellStyle name="Percent 7 4 4 3 2 3" xfId="44306" xr:uid="{00000000-0005-0000-0000-000094AD0000}"/>
    <cellStyle name="Percent 7 4 4 3 2 3 2" xfId="44307" xr:uid="{00000000-0005-0000-0000-000095AD0000}"/>
    <cellStyle name="Percent 7 4 4 3 2 4" xfId="44308" xr:uid="{00000000-0005-0000-0000-000096AD0000}"/>
    <cellStyle name="Percent 7 4 4 3 3" xfId="44309" xr:uid="{00000000-0005-0000-0000-000097AD0000}"/>
    <cellStyle name="Percent 7 4 4 3 3 2" xfId="44310" xr:uid="{00000000-0005-0000-0000-000098AD0000}"/>
    <cellStyle name="Percent 7 4 4 3 3 3" xfId="44311" xr:uid="{00000000-0005-0000-0000-000099AD0000}"/>
    <cellStyle name="Percent 7 4 4 3 4" xfId="44312" xr:uid="{00000000-0005-0000-0000-00009AAD0000}"/>
    <cellStyle name="Percent 7 4 4 3 4 2" xfId="44313" xr:uid="{00000000-0005-0000-0000-00009BAD0000}"/>
    <cellStyle name="Percent 7 4 4 3 4 3" xfId="44314" xr:uid="{00000000-0005-0000-0000-00009CAD0000}"/>
    <cellStyle name="Percent 7 4 4 3 5" xfId="44315" xr:uid="{00000000-0005-0000-0000-00009DAD0000}"/>
    <cellStyle name="Percent 7 4 4 3 5 2" xfId="44316" xr:uid="{00000000-0005-0000-0000-00009EAD0000}"/>
    <cellStyle name="Percent 7 4 4 3 6" xfId="44317" xr:uid="{00000000-0005-0000-0000-00009FAD0000}"/>
    <cellStyle name="Percent 7 4 4 4" xfId="44318" xr:uid="{00000000-0005-0000-0000-0000A0AD0000}"/>
    <cellStyle name="Percent 7 4 4 4 2" xfId="44319" xr:uid="{00000000-0005-0000-0000-0000A1AD0000}"/>
    <cellStyle name="Percent 7 4 4 4 2 2" xfId="44320" xr:uid="{00000000-0005-0000-0000-0000A2AD0000}"/>
    <cellStyle name="Percent 7 4 4 4 2 2 2" xfId="44321" xr:uid="{00000000-0005-0000-0000-0000A3AD0000}"/>
    <cellStyle name="Percent 7 4 4 4 2 3" xfId="44322" xr:uid="{00000000-0005-0000-0000-0000A4AD0000}"/>
    <cellStyle name="Percent 7 4 4 4 3" xfId="44323" xr:uid="{00000000-0005-0000-0000-0000A5AD0000}"/>
    <cellStyle name="Percent 7 4 4 4 3 2" xfId="44324" xr:uid="{00000000-0005-0000-0000-0000A6AD0000}"/>
    <cellStyle name="Percent 7 4 4 4 4" xfId="44325" xr:uid="{00000000-0005-0000-0000-0000A7AD0000}"/>
    <cellStyle name="Percent 7 4 4 5" xfId="44326" xr:uid="{00000000-0005-0000-0000-0000A8AD0000}"/>
    <cellStyle name="Percent 7 4 4 5 2" xfId="44327" xr:uid="{00000000-0005-0000-0000-0000A9AD0000}"/>
    <cellStyle name="Percent 7 4 4 5 2 2" xfId="44328" xr:uid="{00000000-0005-0000-0000-0000AAAD0000}"/>
    <cellStyle name="Percent 7 4 4 5 3" xfId="44329" xr:uid="{00000000-0005-0000-0000-0000ABAD0000}"/>
    <cellStyle name="Percent 7 4 4 6" xfId="44330" xr:uid="{00000000-0005-0000-0000-0000ACAD0000}"/>
    <cellStyle name="Percent 7 4 4 6 2" xfId="44331" xr:uid="{00000000-0005-0000-0000-0000ADAD0000}"/>
    <cellStyle name="Percent 7 4 4 6 2 2" xfId="44332" xr:uid="{00000000-0005-0000-0000-0000AEAD0000}"/>
    <cellStyle name="Percent 7 4 4 6 3" xfId="44333" xr:uid="{00000000-0005-0000-0000-0000AFAD0000}"/>
    <cellStyle name="Percent 7 4 4 7" xfId="44334" xr:uid="{00000000-0005-0000-0000-0000B0AD0000}"/>
    <cellStyle name="Percent 7 4 4 7 2" xfId="44335" xr:uid="{00000000-0005-0000-0000-0000B1AD0000}"/>
    <cellStyle name="Percent 7 4 4 8" xfId="44336" xr:uid="{00000000-0005-0000-0000-0000B2AD0000}"/>
    <cellStyle name="Percent 7 4 5" xfId="44337" xr:uid="{00000000-0005-0000-0000-0000B3AD0000}"/>
    <cellStyle name="Percent 7 4 5 2" xfId="44338" xr:uid="{00000000-0005-0000-0000-0000B4AD0000}"/>
    <cellStyle name="Percent 7 4 5 2 2" xfId="44339" xr:uid="{00000000-0005-0000-0000-0000B5AD0000}"/>
    <cellStyle name="Percent 7 4 5 2 2 2" xfId="44340" xr:uid="{00000000-0005-0000-0000-0000B6AD0000}"/>
    <cellStyle name="Percent 7 4 5 2 2 2 2" xfId="44341" xr:uid="{00000000-0005-0000-0000-0000B7AD0000}"/>
    <cellStyle name="Percent 7 4 5 2 2 2 2 2" xfId="44342" xr:uid="{00000000-0005-0000-0000-0000B8AD0000}"/>
    <cellStyle name="Percent 7 4 5 2 2 2 2 3" xfId="44343" xr:uid="{00000000-0005-0000-0000-0000B9AD0000}"/>
    <cellStyle name="Percent 7 4 5 2 2 2 3" xfId="44344" xr:uid="{00000000-0005-0000-0000-0000BAAD0000}"/>
    <cellStyle name="Percent 7 4 5 2 2 2 4" xfId="44345" xr:uid="{00000000-0005-0000-0000-0000BBAD0000}"/>
    <cellStyle name="Percent 7 4 5 2 2 3" xfId="44346" xr:uid="{00000000-0005-0000-0000-0000BCAD0000}"/>
    <cellStyle name="Percent 7 4 5 2 2 3 2" xfId="44347" xr:uid="{00000000-0005-0000-0000-0000BDAD0000}"/>
    <cellStyle name="Percent 7 4 5 2 2 3 3" xfId="44348" xr:uid="{00000000-0005-0000-0000-0000BEAD0000}"/>
    <cellStyle name="Percent 7 4 5 2 2 4" xfId="44349" xr:uid="{00000000-0005-0000-0000-0000BFAD0000}"/>
    <cellStyle name="Percent 7 4 5 2 2 4 2" xfId="44350" xr:uid="{00000000-0005-0000-0000-0000C0AD0000}"/>
    <cellStyle name="Percent 7 4 5 2 2 4 3" xfId="44351" xr:uid="{00000000-0005-0000-0000-0000C1AD0000}"/>
    <cellStyle name="Percent 7 4 5 2 2 5" xfId="44352" xr:uid="{00000000-0005-0000-0000-0000C2AD0000}"/>
    <cellStyle name="Percent 7 4 5 2 2 5 2" xfId="44353" xr:uid="{00000000-0005-0000-0000-0000C3AD0000}"/>
    <cellStyle name="Percent 7 4 5 2 2 6" xfId="44354" xr:uid="{00000000-0005-0000-0000-0000C4AD0000}"/>
    <cellStyle name="Percent 7 4 5 2 3" xfId="44355" xr:uid="{00000000-0005-0000-0000-0000C5AD0000}"/>
    <cellStyle name="Percent 7 4 5 2 3 2" xfId="44356" xr:uid="{00000000-0005-0000-0000-0000C6AD0000}"/>
    <cellStyle name="Percent 7 4 5 2 3 2 2" xfId="44357" xr:uid="{00000000-0005-0000-0000-0000C7AD0000}"/>
    <cellStyle name="Percent 7 4 5 2 3 2 3" xfId="44358" xr:uid="{00000000-0005-0000-0000-0000C8AD0000}"/>
    <cellStyle name="Percent 7 4 5 2 3 3" xfId="44359" xr:uid="{00000000-0005-0000-0000-0000C9AD0000}"/>
    <cellStyle name="Percent 7 4 5 2 3 4" xfId="44360" xr:uid="{00000000-0005-0000-0000-0000CAAD0000}"/>
    <cellStyle name="Percent 7 4 5 2 4" xfId="44361" xr:uid="{00000000-0005-0000-0000-0000CBAD0000}"/>
    <cellStyle name="Percent 7 4 5 2 4 2" xfId="44362" xr:uid="{00000000-0005-0000-0000-0000CCAD0000}"/>
    <cellStyle name="Percent 7 4 5 2 4 3" xfId="44363" xr:uid="{00000000-0005-0000-0000-0000CDAD0000}"/>
    <cellStyle name="Percent 7 4 5 2 5" xfId="44364" xr:uid="{00000000-0005-0000-0000-0000CEAD0000}"/>
    <cellStyle name="Percent 7 4 5 2 5 2" xfId="44365" xr:uid="{00000000-0005-0000-0000-0000CFAD0000}"/>
    <cellStyle name="Percent 7 4 5 2 5 3" xfId="44366" xr:uid="{00000000-0005-0000-0000-0000D0AD0000}"/>
    <cellStyle name="Percent 7 4 5 2 6" xfId="44367" xr:uid="{00000000-0005-0000-0000-0000D1AD0000}"/>
    <cellStyle name="Percent 7 4 5 2 6 2" xfId="44368" xr:uid="{00000000-0005-0000-0000-0000D2AD0000}"/>
    <cellStyle name="Percent 7 4 5 2 7" xfId="44369" xr:uid="{00000000-0005-0000-0000-0000D3AD0000}"/>
    <cellStyle name="Percent 7 4 5 3" xfId="44370" xr:uid="{00000000-0005-0000-0000-0000D4AD0000}"/>
    <cellStyle name="Percent 7 4 5 3 2" xfId="44371" xr:uid="{00000000-0005-0000-0000-0000D5AD0000}"/>
    <cellStyle name="Percent 7 4 5 3 2 2" xfId="44372" xr:uid="{00000000-0005-0000-0000-0000D6AD0000}"/>
    <cellStyle name="Percent 7 4 5 3 2 2 2" xfId="44373" xr:uid="{00000000-0005-0000-0000-0000D7AD0000}"/>
    <cellStyle name="Percent 7 4 5 3 2 2 3" xfId="44374" xr:uid="{00000000-0005-0000-0000-0000D8AD0000}"/>
    <cellStyle name="Percent 7 4 5 3 2 3" xfId="44375" xr:uid="{00000000-0005-0000-0000-0000D9AD0000}"/>
    <cellStyle name="Percent 7 4 5 3 2 3 2" xfId="44376" xr:uid="{00000000-0005-0000-0000-0000DAAD0000}"/>
    <cellStyle name="Percent 7 4 5 3 2 4" xfId="44377" xr:uid="{00000000-0005-0000-0000-0000DBAD0000}"/>
    <cellStyle name="Percent 7 4 5 3 3" xfId="44378" xr:uid="{00000000-0005-0000-0000-0000DCAD0000}"/>
    <cellStyle name="Percent 7 4 5 3 3 2" xfId="44379" xr:uid="{00000000-0005-0000-0000-0000DDAD0000}"/>
    <cellStyle name="Percent 7 4 5 3 3 3" xfId="44380" xr:uid="{00000000-0005-0000-0000-0000DEAD0000}"/>
    <cellStyle name="Percent 7 4 5 3 4" xfId="44381" xr:uid="{00000000-0005-0000-0000-0000DFAD0000}"/>
    <cellStyle name="Percent 7 4 5 3 4 2" xfId="44382" xr:uid="{00000000-0005-0000-0000-0000E0AD0000}"/>
    <cellStyle name="Percent 7 4 5 3 4 3" xfId="44383" xr:uid="{00000000-0005-0000-0000-0000E1AD0000}"/>
    <cellStyle name="Percent 7 4 5 3 5" xfId="44384" xr:uid="{00000000-0005-0000-0000-0000E2AD0000}"/>
    <cellStyle name="Percent 7 4 5 3 5 2" xfId="44385" xr:uid="{00000000-0005-0000-0000-0000E3AD0000}"/>
    <cellStyle name="Percent 7 4 5 3 6" xfId="44386" xr:uid="{00000000-0005-0000-0000-0000E4AD0000}"/>
    <cellStyle name="Percent 7 4 5 4" xfId="44387" xr:uid="{00000000-0005-0000-0000-0000E5AD0000}"/>
    <cellStyle name="Percent 7 4 5 4 2" xfId="44388" xr:uid="{00000000-0005-0000-0000-0000E6AD0000}"/>
    <cellStyle name="Percent 7 4 5 4 2 2" xfId="44389" xr:uid="{00000000-0005-0000-0000-0000E7AD0000}"/>
    <cellStyle name="Percent 7 4 5 4 2 2 2" xfId="44390" xr:uid="{00000000-0005-0000-0000-0000E8AD0000}"/>
    <cellStyle name="Percent 7 4 5 4 2 3" xfId="44391" xr:uid="{00000000-0005-0000-0000-0000E9AD0000}"/>
    <cellStyle name="Percent 7 4 5 4 3" xfId="44392" xr:uid="{00000000-0005-0000-0000-0000EAAD0000}"/>
    <cellStyle name="Percent 7 4 5 4 3 2" xfId="44393" xr:uid="{00000000-0005-0000-0000-0000EBAD0000}"/>
    <cellStyle name="Percent 7 4 5 4 4" xfId="44394" xr:uid="{00000000-0005-0000-0000-0000ECAD0000}"/>
    <cellStyle name="Percent 7 4 5 5" xfId="44395" xr:uid="{00000000-0005-0000-0000-0000EDAD0000}"/>
    <cellStyle name="Percent 7 4 5 5 2" xfId="44396" xr:uid="{00000000-0005-0000-0000-0000EEAD0000}"/>
    <cellStyle name="Percent 7 4 5 5 2 2" xfId="44397" xr:uid="{00000000-0005-0000-0000-0000EFAD0000}"/>
    <cellStyle name="Percent 7 4 5 5 3" xfId="44398" xr:uid="{00000000-0005-0000-0000-0000F0AD0000}"/>
    <cellStyle name="Percent 7 4 5 6" xfId="44399" xr:uid="{00000000-0005-0000-0000-0000F1AD0000}"/>
    <cellStyle name="Percent 7 4 5 6 2" xfId="44400" xr:uid="{00000000-0005-0000-0000-0000F2AD0000}"/>
    <cellStyle name="Percent 7 4 5 6 2 2" xfId="44401" xr:uid="{00000000-0005-0000-0000-0000F3AD0000}"/>
    <cellStyle name="Percent 7 4 5 6 3" xfId="44402" xr:uid="{00000000-0005-0000-0000-0000F4AD0000}"/>
    <cellStyle name="Percent 7 4 5 7" xfId="44403" xr:uid="{00000000-0005-0000-0000-0000F5AD0000}"/>
    <cellStyle name="Percent 7 4 5 7 2" xfId="44404" xr:uid="{00000000-0005-0000-0000-0000F6AD0000}"/>
    <cellStyle name="Percent 7 4 5 8" xfId="44405" xr:uid="{00000000-0005-0000-0000-0000F7AD0000}"/>
    <cellStyle name="Percent 7 4 6" xfId="44406" xr:uid="{00000000-0005-0000-0000-0000F8AD0000}"/>
    <cellStyle name="Percent 7 4 6 2" xfId="44407" xr:uid="{00000000-0005-0000-0000-0000F9AD0000}"/>
    <cellStyle name="Percent 7 4 6 2 2" xfId="44408" xr:uid="{00000000-0005-0000-0000-0000FAAD0000}"/>
    <cellStyle name="Percent 7 4 6 2 2 2" xfId="44409" xr:uid="{00000000-0005-0000-0000-0000FBAD0000}"/>
    <cellStyle name="Percent 7 4 6 2 2 2 2" xfId="44410" xr:uid="{00000000-0005-0000-0000-0000FCAD0000}"/>
    <cellStyle name="Percent 7 4 6 2 2 2 3" xfId="44411" xr:uid="{00000000-0005-0000-0000-0000FDAD0000}"/>
    <cellStyle name="Percent 7 4 6 2 2 3" xfId="44412" xr:uid="{00000000-0005-0000-0000-0000FEAD0000}"/>
    <cellStyle name="Percent 7 4 6 2 2 3 2" xfId="44413" xr:uid="{00000000-0005-0000-0000-0000FFAD0000}"/>
    <cellStyle name="Percent 7 4 6 2 2 4" xfId="44414" xr:uid="{00000000-0005-0000-0000-000000AE0000}"/>
    <cellStyle name="Percent 7 4 6 2 3" xfId="44415" xr:uid="{00000000-0005-0000-0000-000001AE0000}"/>
    <cellStyle name="Percent 7 4 6 2 3 2" xfId="44416" xr:uid="{00000000-0005-0000-0000-000002AE0000}"/>
    <cellStyle name="Percent 7 4 6 2 3 3" xfId="44417" xr:uid="{00000000-0005-0000-0000-000003AE0000}"/>
    <cellStyle name="Percent 7 4 6 2 4" xfId="44418" xr:uid="{00000000-0005-0000-0000-000004AE0000}"/>
    <cellStyle name="Percent 7 4 6 2 4 2" xfId="44419" xr:uid="{00000000-0005-0000-0000-000005AE0000}"/>
    <cellStyle name="Percent 7 4 6 2 4 3" xfId="44420" xr:uid="{00000000-0005-0000-0000-000006AE0000}"/>
    <cellStyle name="Percent 7 4 6 2 5" xfId="44421" xr:uid="{00000000-0005-0000-0000-000007AE0000}"/>
    <cellStyle name="Percent 7 4 6 2 5 2" xfId="44422" xr:uid="{00000000-0005-0000-0000-000008AE0000}"/>
    <cellStyle name="Percent 7 4 6 2 6" xfId="44423" xr:uid="{00000000-0005-0000-0000-000009AE0000}"/>
    <cellStyle name="Percent 7 4 6 3" xfId="44424" xr:uid="{00000000-0005-0000-0000-00000AAE0000}"/>
    <cellStyle name="Percent 7 4 6 3 2" xfId="44425" xr:uid="{00000000-0005-0000-0000-00000BAE0000}"/>
    <cellStyle name="Percent 7 4 6 3 2 2" xfId="44426" xr:uid="{00000000-0005-0000-0000-00000CAE0000}"/>
    <cellStyle name="Percent 7 4 6 3 2 2 2" xfId="44427" xr:uid="{00000000-0005-0000-0000-00000DAE0000}"/>
    <cellStyle name="Percent 7 4 6 3 2 3" xfId="44428" xr:uid="{00000000-0005-0000-0000-00000EAE0000}"/>
    <cellStyle name="Percent 7 4 6 3 3" xfId="44429" xr:uid="{00000000-0005-0000-0000-00000FAE0000}"/>
    <cellStyle name="Percent 7 4 6 3 3 2" xfId="44430" xr:uid="{00000000-0005-0000-0000-000010AE0000}"/>
    <cellStyle name="Percent 7 4 6 3 4" xfId="44431" xr:uid="{00000000-0005-0000-0000-000011AE0000}"/>
    <cellStyle name="Percent 7 4 6 4" xfId="44432" xr:uid="{00000000-0005-0000-0000-000012AE0000}"/>
    <cellStyle name="Percent 7 4 6 4 2" xfId="44433" xr:uid="{00000000-0005-0000-0000-000013AE0000}"/>
    <cellStyle name="Percent 7 4 6 4 2 2" xfId="44434" xr:uid="{00000000-0005-0000-0000-000014AE0000}"/>
    <cellStyle name="Percent 7 4 6 4 3" xfId="44435" xr:uid="{00000000-0005-0000-0000-000015AE0000}"/>
    <cellStyle name="Percent 7 4 6 4 4" xfId="44436" xr:uid="{00000000-0005-0000-0000-000016AE0000}"/>
    <cellStyle name="Percent 7 4 6 5" xfId="44437" xr:uid="{00000000-0005-0000-0000-000017AE0000}"/>
    <cellStyle name="Percent 7 4 6 5 2" xfId="44438" xr:uid="{00000000-0005-0000-0000-000018AE0000}"/>
    <cellStyle name="Percent 7 4 6 5 2 2" xfId="44439" xr:uid="{00000000-0005-0000-0000-000019AE0000}"/>
    <cellStyle name="Percent 7 4 6 5 3" xfId="44440" xr:uid="{00000000-0005-0000-0000-00001AAE0000}"/>
    <cellStyle name="Percent 7 4 6 6" xfId="44441" xr:uid="{00000000-0005-0000-0000-00001BAE0000}"/>
    <cellStyle name="Percent 7 4 6 6 2" xfId="44442" xr:uid="{00000000-0005-0000-0000-00001CAE0000}"/>
    <cellStyle name="Percent 7 4 6 7" xfId="44443" xr:uid="{00000000-0005-0000-0000-00001DAE0000}"/>
    <cellStyle name="Percent 7 4 6 8" xfId="44444" xr:uid="{00000000-0005-0000-0000-00001EAE0000}"/>
    <cellStyle name="Percent 7 4 7" xfId="44445" xr:uid="{00000000-0005-0000-0000-00001FAE0000}"/>
    <cellStyle name="Percent 7 4 7 2" xfId="44446" xr:uid="{00000000-0005-0000-0000-000020AE0000}"/>
    <cellStyle name="Percent 7 4 7 2 2" xfId="44447" xr:uid="{00000000-0005-0000-0000-000021AE0000}"/>
    <cellStyle name="Percent 7 4 7 2 2 2" xfId="44448" xr:uid="{00000000-0005-0000-0000-000022AE0000}"/>
    <cellStyle name="Percent 7 4 7 2 2 2 2" xfId="44449" xr:uid="{00000000-0005-0000-0000-000023AE0000}"/>
    <cellStyle name="Percent 7 4 7 2 2 3" xfId="44450" xr:uid="{00000000-0005-0000-0000-000024AE0000}"/>
    <cellStyle name="Percent 7 4 7 2 3" xfId="44451" xr:uid="{00000000-0005-0000-0000-000025AE0000}"/>
    <cellStyle name="Percent 7 4 7 2 3 2" xfId="44452" xr:uid="{00000000-0005-0000-0000-000026AE0000}"/>
    <cellStyle name="Percent 7 4 7 2 4" xfId="44453" xr:uid="{00000000-0005-0000-0000-000027AE0000}"/>
    <cellStyle name="Percent 7 4 7 3" xfId="44454" xr:uid="{00000000-0005-0000-0000-000028AE0000}"/>
    <cellStyle name="Percent 7 4 7 3 2" xfId="44455" xr:uid="{00000000-0005-0000-0000-000029AE0000}"/>
    <cellStyle name="Percent 7 4 7 3 2 2" xfId="44456" xr:uid="{00000000-0005-0000-0000-00002AAE0000}"/>
    <cellStyle name="Percent 7 4 7 3 3" xfId="44457" xr:uid="{00000000-0005-0000-0000-00002BAE0000}"/>
    <cellStyle name="Percent 7 4 7 3 4" xfId="44458" xr:uid="{00000000-0005-0000-0000-00002CAE0000}"/>
    <cellStyle name="Percent 7 4 7 4" xfId="44459" xr:uid="{00000000-0005-0000-0000-00002DAE0000}"/>
    <cellStyle name="Percent 7 4 7 4 2" xfId="44460" xr:uid="{00000000-0005-0000-0000-00002EAE0000}"/>
    <cellStyle name="Percent 7 4 7 4 2 2" xfId="44461" xr:uid="{00000000-0005-0000-0000-00002FAE0000}"/>
    <cellStyle name="Percent 7 4 7 4 3" xfId="44462" xr:uid="{00000000-0005-0000-0000-000030AE0000}"/>
    <cellStyle name="Percent 7 4 7 5" xfId="44463" xr:uid="{00000000-0005-0000-0000-000031AE0000}"/>
    <cellStyle name="Percent 7 4 7 5 2" xfId="44464" xr:uid="{00000000-0005-0000-0000-000032AE0000}"/>
    <cellStyle name="Percent 7 4 7 6" xfId="44465" xr:uid="{00000000-0005-0000-0000-000033AE0000}"/>
    <cellStyle name="Percent 7 4 7 7" xfId="44466" xr:uid="{00000000-0005-0000-0000-000034AE0000}"/>
    <cellStyle name="Percent 7 4 8" xfId="44467" xr:uid="{00000000-0005-0000-0000-000035AE0000}"/>
    <cellStyle name="Percent 7 4 8 2" xfId="44468" xr:uid="{00000000-0005-0000-0000-000036AE0000}"/>
    <cellStyle name="Percent 7 4 8 2 2" xfId="44469" xr:uid="{00000000-0005-0000-0000-000037AE0000}"/>
    <cellStyle name="Percent 7 4 8 2 2 2" xfId="44470" xr:uid="{00000000-0005-0000-0000-000038AE0000}"/>
    <cellStyle name="Percent 7 4 8 2 3" xfId="44471" xr:uid="{00000000-0005-0000-0000-000039AE0000}"/>
    <cellStyle name="Percent 7 4 8 3" xfId="44472" xr:uid="{00000000-0005-0000-0000-00003AAE0000}"/>
    <cellStyle name="Percent 7 4 8 3 2" xfId="44473" xr:uid="{00000000-0005-0000-0000-00003BAE0000}"/>
    <cellStyle name="Percent 7 4 8 4" xfId="44474" xr:uid="{00000000-0005-0000-0000-00003CAE0000}"/>
    <cellStyle name="Percent 7 4 9" xfId="44475" xr:uid="{00000000-0005-0000-0000-00003DAE0000}"/>
    <cellStyle name="Percent 7 4 9 2" xfId="44476" xr:uid="{00000000-0005-0000-0000-00003EAE0000}"/>
    <cellStyle name="Percent 7 4 9 2 2" xfId="44477" xr:uid="{00000000-0005-0000-0000-00003FAE0000}"/>
    <cellStyle name="Percent 7 4 9 3" xfId="44478" xr:uid="{00000000-0005-0000-0000-000040AE0000}"/>
    <cellStyle name="Percent 7 4 9 4" xfId="44479" xr:uid="{00000000-0005-0000-0000-000041AE0000}"/>
    <cellStyle name="Percent 7 5" xfId="44480" xr:uid="{00000000-0005-0000-0000-000042AE0000}"/>
    <cellStyle name="Percent 7 5 10" xfId="44481" xr:uid="{00000000-0005-0000-0000-000043AE0000}"/>
    <cellStyle name="Percent 7 5 10 2" xfId="44482" xr:uid="{00000000-0005-0000-0000-000044AE0000}"/>
    <cellStyle name="Percent 7 5 11" xfId="44483" xr:uid="{00000000-0005-0000-0000-000045AE0000}"/>
    <cellStyle name="Percent 7 5 12" xfId="44484" xr:uid="{00000000-0005-0000-0000-000046AE0000}"/>
    <cellStyle name="Percent 7 5 13" xfId="44485" xr:uid="{00000000-0005-0000-0000-000047AE0000}"/>
    <cellStyle name="Percent 7 5 2" xfId="44486" xr:uid="{00000000-0005-0000-0000-000048AE0000}"/>
    <cellStyle name="Percent 7 5 2 2" xfId="44487" xr:uid="{00000000-0005-0000-0000-000049AE0000}"/>
    <cellStyle name="Percent 7 5 2 2 2" xfId="44488" xr:uid="{00000000-0005-0000-0000-00004AAE0000}"/>
    <cellStyle name="Percent 7 5 2 2 2 2" xfId="44489" xr:uid="{00000000-0005-0000-0000-00004BAE0000}"/>
    <cellStyle name="Percent 7 5 2 2 2 2 2" xfId="44490" xr:uid="{00000000-0005-0000-0000-00004CAE0000}"/>
    <cellStyle name="Percent 7 5 2 2 2 2 2 2" xfId="44491" xr:uid="{00000000-0005-0000-0000-00004DAE0000}"/>
    <cellStyle name="Percent 7 5 2 2 2 2 2 3" xfId="44492" xr:uid="{00000000-0005-0000-0000-00004EAE0000}"/>
    <cellStyle name="Percent 7 5 2 2 2 2 3" xfId="44493" xr:uid="{00000000-0005-0000-0000-00004FAE0000}"/>
    <cellStyle name="Percent 7 5 2 2 2 2 4" xfId="44494" xr:uid="{00000000-0005-0000-0000-000050AE0000}"/>
    <cellStyle name="Percent 7 5 2 2 2 3" xfId="44495" xr:uid="{00000000-0005-0000-0000-000051AE0000}"/>
    <cellStyle name="Percent 7 5 2 2 2 3 2" xfId="44496" xr:uid="{00000000-0005-0000-0000-000052AE0000}"/>
    <cellStyle name="Percent 7 5 2 2 2 3 3" xfId="44497" xr:uid="{00000000-0005-0000-0000-000053AE0000}"/>
    <cellStyle name="Percent 7 5 2 2 2 4" xfId="44498" xr:uid="{00000000-0005-0000-0000-000054AE0000}"/>
    <cellStyle name="Percent 7 5 2 2 2 4 2" xfId="44499" xr:uid="{00000000-0005-0000-0000-000055AE0000}"/>
    <cellStyle name="Percent 7 5 2 2 2 4 3" xfId="44500" xr:uid="{00000000-0005-0000-0000-000056AE0000}"/>
    <cellStyle name="Percent 7 5 2 2 2 5" xfId="44501" xr:uid="{00000000-0005-0000-0000-000057AE0000}"/>
    <cellStyle name="Percent 7 5 2 2 2 5 2" xfId="44502" xr:uid="{00000000-0005-0000-0000-000058AE0000}"/>
    <cellStyle name="Percent 7 5 2 2 2 6" xfId="44503" xr:uid="{00000000-0005-0000-0000-000059AE0000}"/>
    <cellStyle name="Percent 7 5 2 2 3" xfId="44504" xr:uid="{00000000-0005-0000-0000-00005AAE0000}"/>
    <cellStyle name="Percent 7 5 2 2 3 2" xfId="44505" xr:uid="{00000000-0005-0000-0000-00005BAE0000}"/>
    <cellStyle name="Percent 7 5 2 2 3 2 2" xfId="44506" xr:uid="{00000000-0005-0000-0000-00005CAE0000}"/>
    <cellStyle name="Percent 7 5 2 2 3 2 3" xfId="44507" xr:uid="{00000000-0005-0000-0000-00005DAE0000}"/>
    <cellStyle name="Percent 7 5 2 2 3 3" xfId="44508" xr:uid="{00000000-0005-0000-0000-00005EAE0000}"/>
    <cellStyle name="Percent 7 5 2 2 3 4" xfId="44509" xr:uid="{00000000-0005-0000-0000-00005FAE0000}"/>
    <cellStyle name="Percent 7 5 2 2 4" xfId="44510" xr:uid="{00000000-0005-0000-0000-000060AE0000}"/>
    <cellStyle name="Percent 7 5 2 2 4 2" xfId="44511" xr:uid="{00000000-0005-0000-0000-000061AE0000}"/>
    <cellStyle name="Percent 7 5 2 2 4 3" xfId="44512" xr:uid="{00000000-0005-0000-0000-000062AE0000}"/>
    <cellStyle name="Percent 7 5 2 2 5" xfId="44513" xr:uid="{00000000-0005-0000-0000-000063AE0000}"/>
    <cellStyle name="Percent 7 5 2 2 5 2" xfId="44514" xr:uid="{00000000-0005-0000-0000-000064AE0000}"/>
    <cellStyle name="Percent 7 5 2 2 5 3" xfId="44515" xr:uid="{00000000-0005-0000-0000-000065AE0000}"/>
    <cellStyle name="Percent 7 5 2 2 6" xfId="44516" xr:uid="{00000000-0005-0000-0000-000066AE0000}"/>
    <cellStyle name="Percent 7 5 2 2 6 2" xfId="44517" xr:uid="{00000000-0005-0000-0000-000067AE0000}"/>
    <cellStyle name="Percent 7 5 2 2 7" xfId="44518" xr:uid="{00000000-0005-0000-0000-000068AE0000}"/>
    <cellStyle name="Percent 7 5 2 3" xfId="44519" xr:uid="{00000000-0005-0000-0000-000069AE0000}"/>
    <cellStyle name="Percent 7 5 2 3 2" xfId="44520" xr:uid="{00000000-0005-0000-0000-00006AAE0000}"/>
    <cellStyle name="Percent 7 5 2 3 2 2" xfId="44521" xr:uid="{00000000-0005-0000-0000-00006BAE0000}"/>
    <cellStyle name="Percent 7 5 2 3 2 2 2" xfId="44522" xr:uid="{00000000-0005-0000-0000-00006CAE0000}"/>
    <cellStyle name="Percent 7 5 2 3 2 2 3" xfId="44523" xr:uid="{00000000-0005-0000-0000-00006DAE0000}"/>
    <cellStyle name="Percent 7 5 2 3 2 3" xfId="44524" xr:uid="{00000000-0005-0000-0000-00006EAE0000}"/>
    <cellStyle name="Percent 7 5 2 3 2 3 2" xfId="44525" xr:uid="{00000000-0005-0000-0000-00006FAE0000}"/>
    <cellStyle name="Percent 7 5 2 3 2 4" xfId="44526" xr:uid="{00000000-0005-0000-0000-000070AE0000}"/>
    <cellStyle name="Percent 7 5 2 3 3" xfId="44527" xr:uid="{00000000-0005-0000-0000-000071AE0000}"/>
    <cellStyle name="Percent 7 5 2 3 3 2" xfId="44528" xr:uid="{00000000-0005-0000-0000-000072AE0000}"/>
    <cellStyle name="Percent 7 5 2 3 3 3" xfId="44529" xr:uid="{00000000-0005-0000-0000-000073AE0000}"/>
    <cellStyle name="Percent 7 5 2 3 4" xfId="44530" xr:uid="{00000000-0005-0000-0000-000074AE0000}"/>
    <cellStyle name="Percent 7 5 2 3 4 2" xfId="44531" xr:uid="{00000000-0005-0000-0000-000075AE0000}"/>
    <cellStyle name="Percent 7 5 2 3 4 3" xfId="44532" xr:uid="{00000000-0005-0000-0000-000076AE0000}"/>
    <cellStyle name="Percent 7 5 2 3 5" xfId="44533" xr:uid="{00000000-0005-0000-0000-000077AE0000}"/>
    <cellStyle name="Percent 7 5 2 3 5 2" xfId="44534" xr:uid="{00000000-0005-0000-0000-000078AE0000}"/>
    <cellStyle name="Percent 7 5 2 3 6" xfId="44535" xr:uid="{00000000-0005-0000-0000-000079AE0000}"/>
    <cellStyle name="Percent 7 5 2 4" xfId="44536" xr:uid="{00000000-0005-0000-0000-00007AAE0000}"/>
    <cellStyle name="Percent 7 5 2 4 2" xfId="44537" xr:uid="{00000000-0005-0000-0000-00007BAE0000}"/>
    <cellStyle name="Percent 7 5 2 4 2 2" xfId="44538" xr:uid="{00000000-0005-0000-0000-00007CAE0000}"/>
    <cellStyle name="Percent 7 5 2 4 2 2 2" xfId="44539" xr:uid="{00000000-0005-0000-0000-00007DAE0000}"/>
    <cellStyle name="Percent 7 5 2 4 2 3" xfId="44540" xr:uid="{00000000-0005-0000-0000-00007EAE0000}"/>
    <cellStyle name="Percent 7 5 2 4 3" xfId="44541" xr:uid="{00000000-0005-0000-0000-00007FAE0000}"/>
    <cellStyle name="Percent 7 5 2 4 3 2" xfId="44542" xr:uid="{00000000-0005-0000-0000-000080AE0000}"/>
    <cellStyle name="Percent 7 5 2 4 4" xfId="44543" xr:uid="{00000000-0005-0000-0000-000081AE0000}"/>
    <cellStyle name="Percent 7 5 2 5" xfId="44544" xr:uid="{00000000-0005-0000-0000-000082AE0000}"/>
    <cellStyle name="Percent 7 5 2 5 2" xfId="44545" xr:uid="{00000000-0005-0000-0000-000083AE0000}"/>
    <cellStyle name="Percent 7 5 2 5 2 2" xfId="44546" xr:uid="{00000000-0005-0000-0000-000084AE0000}"/>
    <cellStyle name="Percent 7 5 2 5 3" xfId="44547" xr:uid="{00000000-0005-0000-0000-000085AE0000}"/>
    <cellStyle name="Percent 7 5 2 6" xfId="44548" xr:uid="{00000000-0005-0000-0000-000086AE0000}"/>
    <cellStyle name="Percent 7 5 2 6 2" xfId="44549" xr:uid="{00000000-0005-0000-0000-000087AE0000}"/>
    <cellStyle name="Percent 7 5 2 6 2 2" xfId="44550" xr:uid="{00000000-0005-0000-0000-000088AE0000}"/>
    <cellStyle name="Percent 7 5 2 6 3" xfId="44551" xr:uid="{00000000-0005-0000-0000-000089AE0000}"/>
    <cellStyle name="Percent 7 5 2 7" xfId="44552" xr:uid="{00000000-0005-0000-0000-00008AAE0000}"/>
    <cellStyle name="Percent 7 5 2 7 2" xfId="44553" xr:uid="{00000000-0005-0000-0000-00008BAE0000}"/>
    <cellStyle name="Percent 7 5 2 8" xfId="44554" xr:uid="{00000000-0005-0000-0000-00008CAE0000}"/>
    <cellStyle name="Percent 7 5 3" xfId="44555" xr:uid="{00000000-0005-0000-0000-00008DAE0000}"/>
    <cellStyle name="Percent 7 5 3 2" xfId="44556" xr:uid="{00000000-0005-0000-0000-00008EAE0000}"/>
    <cellStyle name="Percent 7 5 3 2 2" xfId="44557" xr:uid="{00000000-0005-0000-0000-00008FAE0000}"/>
    <cellStyle name="Percent 7 5 3 2 2 2" xfId="44558" xr:uid="{00000000-0005-0000-0000-000090AE0000}"/>
    <cellStyle name="Percent 7 5 3 2 2 2 2" xfId="44559" xr:uid="{00000000-0005-0000-0000-000091AE0000}"/>
    <cellStyle name="Percent 7 5 3 2 2 2 2 2" xfId="44560" xr:uid="{00000000-0005-0000-0000-000092AE0000}"/>
    <cellStyle name="Percent 7 5 3 2 2 2 2 3" xfId="44561" xr:uid="{00000000-0005-0000-0000-000093AE0000}"/>
    <cellStyle name="Percent 7 5 3 2 2 2 3" xfId="44562" xr:uid="{00000000-0005-0000-0000-000094AE0000}"/>
    <cellStyle name="Percent 7 5 3 2 2 2 4" xfId="44563" xr:uid="{00000000-0005-0000-0000-000095AE0000}"/>
    <cellStyle name="Percent 7 5 3 2 2 3" xfId="44564" xr:uid="{00000000-0005-0000-0000-000096AE0000}"/>
    <cellStyle name="Percent 7 5 3 2 2 3 2" xfId="44565" xr:uid="{00000000-0005-0000-0000-000097AE0000}"/>
    <cellStyle name="Percent 7 5 3 2 2 3 3" xfId="44566" xr:uid="{00000000-0005-0000-0000-000098AE0000}"/>
    <cellStyle name="Percent 7 5 3 2 2 4" xfId="44567" xr:uid="{00000000-0005-0000-0000-000099AE0000}"/>
    <cellStyle name="Percent 7 5 3 2 2 4 2" xfId="44568" xr:uid="{00000000-0005-0000-0000-00009AAE0000}"/>
    <cellStyle name="Percent 7 5 3 2 2 4 3" xfId="44569" xr:uid="{00000000-0005-0000-0000-00009BAE0000}"/>
    <cellStyle name="Percent 7 5 3 2 2 5" xfId="44570" xr:uid="{00000000-0005-0000-0000-00009CAE0000}"/>
    <cellStyle name="Percent 7 5 3 2 2 5 2" xfId="44571" xr:uid="{00000000-0005-0000-0000-00009DAE0000}"/>
    <cellStyle name="Percent 7 5 3 2 2 6" xfId="44572" xr:uid="{00000000-0005-0000-0000-00009EAE0000}"/>
    <cellStyle name="Percent 7 5 3 2 3" xfId="44573" xr:uid="{00000000-0005-0000-0000-00009FAE0000}"/>
    <cellStyle name="Percent 7 5 3 2 3 2" xfId="44574" xr:uid="{00000000-0005-0000-0000-0000A0AE0000}"/>
    <cellStyle name="Percent 7 5 3 2 3 2 2" xfId="44575" xr:uid="{00000000-0005-0000-0000-0000A1AE0000}"/>
    <cellStyle name="Percent 7 5 3 2 3 2 3" xfId="44576" xr:uid="{00000000-0005-0000-0000-0000A2AE0000}"/>
    <cellStyle name="Percent 7 5 3 2 3 3" xfId="44577" xr:uid="{00000000-0005-0000-0000-0000A3AE0000}"/>
    <cellStyle name="Percent 7 5 3 2 3 4" xfId="44578" xr:uid="{00000000-0005-0000-0000-0000A4AE0000}"/>
    <cellStyle name="Percent 7 5 3 2 4" xfId="44579" xr:uid="{00000000-0005-0000-0000-0000A5AE0000}"/>
    <cellStyle name="Percent 7 5 3 2 4 2" xfId="44580" xr:uid="{00000000-0005-0000-0000-0000A6AE0000}"/>
    <cellStyle name="Percent 7 5 3 2 4 3" xfId="44581" xr:uid="{00000000-0005-0000-0000-0000A7AE0000}"/>
    <cellStyle name="Percent 7 5 3 2 5" xfId="44582" xr:uid="{00000000-0005-0000-0000-0000A8AE0000}"/>
    <cellStyle name="Percent 7 5 3 2 5 2" xfId="44583" xr:uid="{00000000-0005-0000-0000-0000A9AE0000}"/>
    <cellStyle name="Percent 7 5 3 2 5 3" xfId="44584" xr:uid="{00000000-0005-0000-0000-0000AAAE0000}"/>
    <cellStyle name="Percent 7 5 3 2 6" xfId="44585" xr:uid="{00000000-0005-0000-0000-0000ABAE0000}"/>
    <cellStyle name="Percent 7 5 3 2 6 2" xfId="44586" xr:uid="{00000000-0005-0000-0000-0000ACAE0000}"/>
    <cellStyle name="Percent 7 5 3 2 7" xfId="44587" xr:uid="{00000000-0005-0000-0000-0000ADAE0000}"/>
    <cellStyle name="Percent 7 5 3 3" xfId="44588" xr:uid="{00000000-0005-0000-0000-0000AEAE0000}"/>
    <cellStyle name="Percent 7 5 3 3 2" xfId="44589" xr:uid="{00000000-0005-0000-0000-0000AFAE0000}"/>
    <cellStyle name="Percent 7 5 3 3 2 2" xfId="44590" xr:uid="{00000000-0005-0000-0000-0000B0AE0000}"/>
    <cellStyle name="Percent 7 5 3 3 2 2 2" xfId="44591" xr:uid="{00000000-0005-0000-0000-0000B1AE0000}"/>
    <cellStyle name="Percent 7 5 3 3 2 2 3" xfId="44592" xr:uid="{00000000-0005-0000-0000-0000B2AE0000}"/>
    <cellStyle name="Percent 7 5 3 3 2 3" xfId="44593" xr:uid="{00000000-0005-0000-0000-0000B3AE0000}"/>
    <cellStyle name="Percent 7 5 3 3 2 3 2" xfId="44594" xr:uid="{00000000-0005-0000-0000-0000B4AE0000}"/>
    <cellStyle name="Percent 7 5 3 3 2 4" xfId="44595" xr:uid="{00000000-0005-0000-0000-0000B5AE0000}"/>
    <cellStyle name="Percent 7 5 3 3 3" xfId="44596" xr:uid="{00000000-0005-0000-0000-0000B6AE0000}"/>
    <cellStyle name="Percent 7 5 3 3 3 2" xfId="44597" xr:uid="{00000000-0005-0000-0000-0000B7AE0000}"/>
    <cellStyle name="Percent 7 5 3 3 3 3" xfId="44598" xr:uid="{00000000-0005-0000-0000-0000B8AE0000}"/>
    <cellStyle name="Percent 7 5 3 3 4" xfId="44599" xr:uid="{00000000-0005-0000-0000-0000B9AE0000}"/>
    <cellStyle name="Percent 7 5 3 3 4 2" xfId="44600" xr:uid="{00000000-0005-0000-0000-0000BAAE0000}"/>
    <cellStyle name="Percent 7 5 3 3 4 3" xfId="44601" xr:uid="{00000000-0005-0000-0000-0000BBAE0000}"/>
    <cellStyle name="Percent 7 5 3 3 5" xfId="44602" xr:uid="{00000000-0005-0000-0000-0000BCAE0000}"/>
    <cellStyle name="Percent 7 5 3 3 5 2" xfId="44603" xr:uid="{00000000-0005-0000-0000-0000BDAE0000}"/>
    <cellStyle name="Percent 7 5 3 3 6" xfId="44604" xr:uid="{00000000-0005-0000-0000-0000BEAE0000}"/>
    <cellStyle name="Percent 7 5 3 4" xfId="44605" xr:uid="{00000000-0005-0000-0000-0000BFAE0000}"/>
    <cellStyle name="Percent 7 5 3 4 2" xfId="44606" xr:uid="{00000000-0005-0000-0000-0000C0AE0000}"/>
    <cellStyle name="Percent 7 5 3 4 2 2" xfId="44607" xr:uid="{00000000-0005-0000-0000-0000C1AE0000}"/>
    <cellStyle name="Percent 7 5 3 4 2 2 2" xfId="44608" xr:uid="{00000000-0005-0000-0000-0000C2AE0000}"/>
    <cellStyle name="Percent 7 5 3 4 2 3" xfId="44609" xr:uid="{00000000-0005-0000-0000-0000C3AE0000}"/>
    <cellStyle name="Percent 7 5 3 4 3" xfId="44610" xr:uid="{00000000-0005-0000-0000-0000C4AE0000}"/>
    <cellStyle name="Percent 7 5 3 4 3 2" xfId="44611" xr:uid="{00000000-0005-0000-0000-0000C5AE0000}"/>
    <cellStyle name="Percent 7 5 3 4 4" xfId="44612" xr:uid="{00000000-0005-0000-0000-0000C6AE0000}"/>
    <cellStyle name="Percent 7 5 3 5" xfId="44613" xr:uid="{00000000-0005-0000-0000-0000C7AE0000}"/>
    <cellStyle name="Percent 7 5 3 5 2" xfId="44614" xr:uid="{00000000-0005-0000-0000-0000C8AE0000}"/>
    <cellStyle name="Percent 7 5 3 5 2 2" xfId="44615" xr:uid="{00000000-0005-0000-0000-0000C9AE0000}"/>
    <cellStyle name="Percent 7 5 3 5 3" xfId="44616" xr:uid="{00000000-0005-0000-0000-0000CAAE0000}"/>
    <cellStyle name="Percent 7 5 3 6" xfId="44617" xr:uid="{00000000-0005-0000-0000-0000CBAE0000}"/>
    <cellStyle name="Percent 7 5 3 6 2" xfId="44618" xr:uid="{00000000-0005-0000-0000-0000CCAE0000}"/>
    <cellStyle name="Percent 7 5 3 6 2 2" xfId="44619" xr:uid="{00000000-0005-0000-0000-0000CDAE0000}"/>
    <cellStyle name="Percent 7 5 3 6 3" xfId="44620" xr:uid="{00000000-0005-0000-0000-0000CEAE0000}"/>
    <cellStyle name="Percent 7 5 3 7" xfId="44621" xr:uid="{00000000-0005-0000-0000-0000CFAE0000}"/>
    <cellStyle name="Percent 7 5 3 7 2" xfId="44622" xr:uid="{00000000-0005-0000-0000-0000D0AE0000}"/>
    <cellStyle name="Percent 7 5 3 8" xfId="44623" xr:uid="{00000000-0005-0000-0000-0000D1AE0000}"/>
    <cellStyle name="Percent 7 5 4" xfId="44624" xr:uid="{00000000-0005-0000-0000-0000D2AE0000}"/>
    <cellStyle name="Percent 7 5 4 2" xfId="44625" xr:uid="{00000000-0005-0000-0000-0000D3AE0000}"/>
    <cellStyle name="Percent 7 5 4 2 2" xfId="44626" xr:uid="{00000000-0005-0000-0000-0000D4AE0000}"/>
    <cellStyle name="Percent 7 5 4 2 2 2" xfId="44627" xr:uid="{00000000-0005-0000-0000-0000D5AE0000}"/>
    <cellStyle name="Percent 7 5 4 2 2 2 2" xfId="44628" xr:uid="{00000000-0005-0000-0000-0000D6AE0000}"/>
    <cellStyle name="Percent 7 5 4 2 2 2 2 2" xfId="44629" xr:uid="{00000000-0005-0000-0000-0000D7AE0000}"/>
    <cellStyle name="Percent 7 5 4 2 2 2 2 3" xfId="44630" xr:uid="{00000000-0005-0000-0000-0000D8AE0000}"/>
    <cellStyle name="Percent 7 5 4 2 2 2 3" xfId="44631" xr:uid="{00000000-0005-0000-0000-0000D9AE0000}"/>
    <cellStyle name="Percent 7 5 4 2 2 2 4" xfId="44632" xr:uid="{00000000-0005-0000-0000-0000DAAE0000}"/>
    <cellStyle name="Percent 7 5 4 2 2 3" xfId="44633" xr:uid="{00000000-0005-0000-0000-0000DBAE0000}"/>
    <cellStyle name="Percent 7 5 4 2 2 3 2" xfId="44634" xr:uid="{00000000-0005-0000-0000-0000DCAE0000}"/>
    <cellStyle name="Percent 7 5 4 2 2 3 3" xfId="44635" xr:uid="{00000000-0005-0000-0000-0000DDAE0000}"/>
    <cellStyle name="Percent 7 5 4 2 2 4" xfId="44636" xr:uid="{00000000-0005-0000-0000-0000DEAE0000}"/>
    <cellStyle name="Percent 7 5 4 2 2 4 2" xfId="44637" xr:uid="{00000000-0005-0000-0000-0000DFAE0000}"/>
    <cellStyle name="Percent 7 5 4 2 2 4 3" xfId="44638" xr:uid="{00000000-0005-0000-0000-0000E0AE0000}"/>
    <cellStyle name="Percent 7 5 4 2 2 5" xfId="44639" xr:uid="{00000000-0005-0000-0000-0000E1AE0000}"/>
    <cellStyle name="Percent 7 5 4 2 2 5 2" xfId="44640" xr:uid="{00000000-0005-0000-0000-0000E2AE0000}"/>
    <cellStyle name="Percent 7 5 4 2 2 6" xfId="44641" xr:uid="{00000000-0005-0000-0000-0000E3AE0000}"/>
    <cellStyle name="Percent 7 5 4 2 3" xfId="44642" xr:uid="{00000000-0005-0000-0000-0000E4AE0000}"/>
    <cellStyle name="Percent 7 5 4 2 3 2" xfId="44643" xr:uid="{00000000-0005-0000-0000-0000E5AE0000}"/>
    <cellStyle name="Percent 7 5 4 2 3 2 2" xfId="44644" xr:uid="{00000000-0005-0000-0000-0000E6AE0000}"/>
    <cellStyle name="Percent 7 5 4 2 3 2 3" xfId="44645" xr:uid="{00000000-0005-0000-0000-0000E7AE0000}"/>
    <cellStyle name="Percent 7 5 4 2 3 3" xfId="44646" xr:uid="{00000000-0005-0000-0000-0000E8AE0000}"/>
    <cellStyle name="Percent 7 5 4 2 3 4" xfId="44647" xr:uid="{00000000-0005-0000-0000-0000E9AE0000}"/>
    <cellStyle name="Percent 7 5 4 2 4" xfId="44648" xr:uid="{00000000-0005-0000-0000-0000EAAE0000}"/>
    <cellStyle name="Percent 7 5 4 2 4 2" xfId="44649" xr:uid="{00000000-0005-0000-0000-0000EBAE0000}"/>
    <cellStyle name="Percent 7 5 4 2 4 3" xfId="44650" xr:uid="{00000000-0005-0000-0000-0000ECAE0000}"/>
    <cellStyle name="Percent 7 5 4 2 5" xfId="44651" xr:uid="{00000000-0005-0000-0000-0000EDAE0000}"/>
    <cellStyle name="Percent 7 5 4 2 5 2" xfId="44652" xr:uid="{00000000-0005-0000-0000-0000EEAE0000}"/>
    <cellStyle name="Percent 7 5 4 2 5 3" xfId="44653" xr:uid="{00000000-0005-0000-0000-0000EFAE0000}"/>
    <cellStyle name="Percent 7 5 4 2 6" xfId="44654" xr:uid="{00000000-0005-0000-0000-0000F0AE0000}"/>
    <cellStyle name="Percent 7 5 4 2 6 2" xfId="44655" xr:uid="{00000000-0005-0000-0000-0000F1AE0000}"/>
    <cellStyle name="Percent 7 5 4 2 7" xfId="44656" xr:uid="{00000000-0005-0000-0000-0000F2AE0000}"/>
    <cellStyle name="Percent 7 5 4 3" xfId="44657" xr:uid="{00000000-0005-0000-0000-0000F3AE0000}"/>
    <cellStyle name="Percent 7 5 4 3 2" xfId="44658" xr:uid="{00000000-0005-0000-0000-0000F4AE0000}"/>
    <cellStyle name="Percent 7 5 4 3 2 2" xfId="44659" xr:uid="{00000000-0005-0000-0000-0000F5AE0000}"/>
    <cellStyle name="Percent 7 5 4 3 2 2 2" xfId="44660" xr:uid="{00000000-0005-0000-0000-0000F6AE0000}"/>
    <cellStyle name="Percent 7 5 4 3 2 2 3" xfId="44661" xr:uid="{00000000-0005-0000-0000-0000F7AE0000}"/>
    <cellStyle name="Percent 7 5 4 3 2 3" xfId="44662" xr:uid="{00000000-0005-0000-0000-0000F8AE0000}"/>
    <cellStyle name="Percent 7 5 4 3 2 3 2" xfId="44663" xr:uid="{00000000-0005-0000-0000-0000F9AE0000}"/>
    <cellStyle name="Percent 7 5 4 3 2 4" xfId="44664" xr:uid="{00000000-0005-0000-0000-0000FAAE0000}"/>
    <cellStyle name="Percent 7 5 4 3 3" xfId="44665" xr:uid="{00000000-0005-0000-0000-0000FBAE0000}"/>
    <cellStyle name="Percent 7 5 4 3 3 2" xfId="44666" xr:uid="{00000000-0005-0000-0000-0000FCAE0000}"/>
    <cellStyle name="Percent 7 5 4 3 3 3" xfId="44667" xr:uid="{00000000-0005-0000-0000-0000FDAE0000}"/>
    <cellStyle name="Percent 7 5 4 3 4" xfId="44668" xr:uid="{00000000-0005-0000-0000-0000FEAE0000}"/>
    <cellStyle name="Percent 7 5 4 3 4 2" xfId="44669" xr:uid="{00000000-0005-0000-0000-0000FFAE0000}"/>
    <cellStyle name="Percent 7 5 4 3 4 3" xfId="44670" xr:uid="{00000000-0005-0000-0000-000000AF0000}"/>
    <cellStyle name="Percent 7 5 4 3 5" xfId="44671" xr:uid="{00000000-0005-0000-0000-000001AF0000}"/>
    <cellStyle name="Percent 7 5 4 3 5 2" xfId="44672" xr:uid="{00000000-0005-0000-0000-000002AF0000}"/>
    <cellStyle name="Percent 7 5 4 3 6" xfId="44673" xr:uid="{00000000-0005-0000-0000-000003AF0000}"/>
    <cellStyle name="Percent 7 5 4 4" xfId="44674" xr:uid="{00000000-0005-0000-0000-000004AF0000}"/>
    <cellStyle name="Percent 7 5 4 4 2" xfId="44675" xr:uid="{00000000-0005-0000-0000-000005AF0000}"/>
    <cellStyle name="Percent 7 5 4 4 2 2" xfId="44676" xr:uid="{00000000-0005-0000-0000-000006AF0000}"/>
    <cellStyle name="Percent 7 5 4 4 2 2 2" xfId="44677" xr:uid="{00000000-0005-0000-0000-000007AF0000}"/>
    <cellStyle name="Percent 7 5 4 4 2 3" xfId="44678" xr:uid="{00000000-0005-0000-0000-000008AF0000}"/>
    <cellStyle name="Percent 7 5 4 4 3" xfId="44679" xr:uid="{00000000-0005-0000-0000-000009AF0000}"/>
    <cellStyle name="Percent 7 5 4 4 3 2" xfId="44680" xr:uid="{00000000-0005-0000-0000-00000AAF0000}"/>
    <cellStyle name="Percent 7 5 4 4 4" xfId="44681" xr:uid="{00000000-0005-0000-0000-00000BAF0000}"/>
    <cellStyle name="Percent 7 5 4 5" xfId="44682" xr:uid="{00000000-0005-0000-0000-00000CAF0000}"/>
    <cellStyle name="Percent 7 5 4 5 2" xfId="44683" xr:uid="{00000000-0005-0000-0000-00000DAF0000}"/>
    <cellStyle name="Percent 7 5 4 5 2 2" xfId="44684" xr:uid="{00000000-0005-0000-0000-00000EAF0000}"/>
    <cellStyle name="Percent 7 5 4 5 3" xfId="44685" xr:uid="{00000000-0005-0000-0000-00000FAF0000}"/>
    <cellStyle name="Percent 7 5 4 6" xfId="44686" xr:uid="{00000000-0005-0000-0000-000010AF0000}"/>
    <cellStyle name="Percent 7 5 4 6 2" xfId="44687" xr:uid="{00000000-0005-0000-0000-000011AF0000}"/>
    <cellStyle name="Percent 7 5 4 6 2 2" xfId="44688" xr:uid="{00000000-0005-0000-0000-000012AF0000}"/>
    <cellStyle name="Percent 7 5 4 6 3" xfId="44689" xr:uid="{00000000-0005-0000-0000-000013AF0000}"/>
    <cellStyle name="Percent 7 5 4 7" xfId="44690" xr:uid="{00000000-0005-0000-0000-000014AF0000}"/>
    <cellStyle name="Percent 7 5 4 7 2" xfId="44691" xr:uid="{00000000-0005-0000-0000-000015AF0000}"/>
    <cellStyle name="Percent 7 5 4 8" xfId="44692" xr:uid="{00000000-0005-0000-0000-000016AF0000}"/>
    <cellStyle name="Percent 7 5 5" xfId="44693" xr:uid="{00000000-0005-0000-0000-000017AF0000}"/>
    <cellStyle name="Percent 7 5 5 2" xfId="44694" xr:uid="{00000000-0005-0000-0000-000018AF0000}"/>
    <cellStyle name="Percent 7 5 5 2 2" xfId="44695" xr:uid="{00000000-0005-0000-0000-000019AF0000}"/>
    <cellStyle name="Percent 7 5 5 2 2 2" xfId="44696" xr:uid="{00000000-0005-0000-0000-00001AAF0000}"/>
    <cellStyle name="Percent 7 5 5 2 2 2 2" xfId="44697" xr:uid="{00000000-0005-0000-0000-00001BAF0000}"/>
    <cellStyle name="Percent 7 5 5 2 2 2 3" xfId="44698" xr:uid="{00000000-0005-0000-0000-00001CAF0000}"/>
    <cellStyle name="Percent 7 5 5 2 2 3" xfId="44699" xr:uid="{00000000-0005-0000-0000-00001DAF0000}"/>
    <cellStyle name="Percent 7 5 5 2 2 3 2" xfId="44700" xr:uid="{00000000-0005-0000-0000-00001EAF0000}"/>
    <cellStyle name="Percent 7 5 5 2 2 4" xfId="44701" xr:uid="{00000000-0005-0000-0000-00001FAF0000}"/>
    <cellStyle name="Percent 7 5 5 2 3" xfId="44702" xr:uid="{00000000-0005-0000-0000-000020AF0000}"/>
    <cellStyle name="Percent 7 5 5 2 3 2" xfId="44703" xr:uid="{00000000-0005-0000-0000-000021AF0000}"/>
    <cellStyle name="Percent 7 5 5 2 3 3" xfId="44704" xr:uid="{00000000-0005-0000-0000-000022AF0000}"/>
    <cellStyle name="Percent 7 5 5 2 4" xfId="44705" xr:uid="{00000000-0005-0000-0000-000023AF0000}"/>
    <cellStyle name="Percent 7 5 5 2 4 2" xfId="44706" xr:uid="{00000000-0005-0000-0000-000024AF0000}"/>
    <cellStyle name="Percent 7 5 5 2 4 3" xfId="44707" xr:uid="{00000000-0005-0000-0000-000025AF0000}"/>
    <cellStyle name="Percent 7 5 5 2 5" xfId="44708" xr:uid="{00000000-0005-0000-0000-000026AF0000}"/>
    <cellStyle name="Percent 7 5 5 2 5 2" xfId="44709" xr:uid="{00000000-0005-0000-0000-000027AF0000}"/>
    <cellStyle name="Percent 7 5 5 2 6" xfId="44710" xr:uid="{00000000-0005-0000-0000-000028AF0000}"/>
    <cellStyle name="Percent 7 5 5 3" xfId="44711" xr:uid="{00000000-0005-0000-0000-000029AF0000}"/>
    <cellStyle name="Percent 7 5 5 3 2" xfId="44712" xr:uid="{00000000-0005-0000-0000-00002AAF0000}"/>
    <cellStyle name="Percent 7 5 5 3 2 2" xfId="44713" xr:uid="{00000000-0005-0000-0000-00002BAF0000}"/>
    <cellStyle name="Percent 7 5 5 3 2 2 2" xfId="44714" xr:uid="{00000000-0005-0000-0000-00002CAF0000}"/>
    <cellStyle name="Percent 7 5 5 3 2 3" xfId="44715" xr:uid="{00000000-0005-0000-0000-00002DAF0000}"/>
    <cellStyle name="Percent 7 5 5 3 3" xfId="44716" xr:uid="{00000000-0005-0000-0000-00002EAF0000}"/>
    <cellStyle name="Percent 7 5 5 3 3 2" xfId="44717" xr:uid="{00000000-0005-0000-0000-00002FAF0000}"/>
    <cellStyle name="Percent 7 5 5 3 4" xfId="44718" xr:uid="{00000000-0005-0000-0000-000030AF0000}"/>
    <cellStyle name="Percent 7 5 5 4" xfId="44719" xr:uid="{00000000-0005-0000-0000-000031AF0000}"/>
    <cellStyle name="Percent 7 5 5 4 2" xfId="44720" xr:uid="{00000000-0005-0000-0000-000032AF0000}"/>
    <cellStyle name="Percent 7 5 5 4 2 2" xfId="44721" xr:uid="{00000000-0005-0000-0000-000033AF0000}"/>
    <cellStyle name="Percent 7 5 5 4 3" xfId="44722" xr:uid="{00000000-0005-0000-0000-000034AF0000}"/>
    <cellStyle name="Percent 7 5 5 4 4" xfId="44723" xr:uid="{00000000-0005-0000-0000-000035AF0000}"/>
    <cellStyle name="Percent 7 5 5 5" xfId="44724" xr:uid="{00000000-0005-0000-0000-000036AF0000}"/>
    <cellStyle name="Percent 7 5 5 5 2" xfId="44725" xr:uid="{00000000-0005-0000-0000-000037AF0000}"/>
    <cellStyle name="Percent 7 5 5 5 2 2" xfId="44726" xr:uid="{00000000-0005-0000-0000-000038AF0000}"/>
    <cellStyle name="Percent 7 5 5 5 3" xfId="44727" xr:uid="{00000000-0005-0000-0000-000039AF0000}"/>
    <cellStyle name="Percent 7 5 5 6" xfId="44728" xr:uid="{00000000-0005-0000-0000-00003AAF0000}"/>
    <cellStyle name="Percent 7 5 5 6 2" xfId="44729" xr:uid="{00000000-0005-0000-0000-00003BAF0000}"/>
    <cellStyle name="Percent 7 5 5 7" xfId="44730" xr:uid="{00000000-0005-0000-0000-00003CAF0000}"/>
    <cellStyle name="Percent 7 5 5 8" xfId="44731" xr:uid="{00000000-0005-0000-0000-00003DAF0000}"/>
    <cellStyle name="Percent 7 5 6" xfId="44732" xr:uid="{00000000-0005-0000-0000-00003EAF0000}"/>
    <cellStyle name="Percent 7 5 6 2" xfId="44733" xr:uid="{00000000-0005-0000-0000-00003FAF0000}"/>
    <cellStyle name="Percent 7 5 6 2 2" xfId="44734" xr:uid="{00000000-0005-0000-0000-000040AF0000}"/>
    <cellStyle name="Percent 7 5 6 2 2 2" xfId="44735" xr:uid="{00000000-0005-0000-0000-000041AF0000}"/>
    <cellStyle name="Percent 7 5 6 2 2 2 2" xfId="44736" xr:uid="{00000000-0005-0000-0000-000042AF0000}"/>
    <cellStyle name="Percent 7 5 6 2 2 3" xfId="44737" xr:uid="{00000000-0005-0000-0000-000043AF0000}"/>
    <cellStyle name="Percent 7 5 6 2 3" xfId="44738" xr:uid="{00000000-0005-0000-0000-000044AF0000}"/>
    <cellStyle name="Percent 7 5 6 2 3 2" xfId="44739" xr:uid="{00000000-0005-0000-0000-000045AF0000}"/>
    <cellStyle name="Percent 7 5 6 2 4" xfId="44740" xr:uid="{00000000-0005-0000-0000-000046AF0000}"/>
    <cellStyle name="Percent 7 5 6 3" xfId="44741" xr:uid="{00000000-0005-0000-0000-000047AF0000}"/>
    <cellStyle name="Percent 7 5 6 3 2" xfId="44742" xr:uid="{00000000-0005-0000-0000-000048AF0000}"/>
    <cellStyle name="Percent 7 5 6 3 2 2" xfId="44743" xr:uid="{00000000-0005-0000-0000-000049AF0000}"/>
    <cellStyle name="Percent 7 5 6 3 3" xfId="44744" xr:uid="{00000000-0005-0000-0000-00004AAF0000}"/>
    <cellStyle name="Percent 7 5 6 3 4" xfId="44745" xr:uid="{00000000-0005-0000-0000-00004BAF0000}"/>
    <cellStyle name="Percent 7 5 6 4" xfId="44746" xr:uid="{00000000-0005-0000-0000-00004CAF0000}"/>
    <cellStyle name="Percent 7 5 6 4 2" xfId="44747" xr:uid="{00000000-0005-0000-0000-00004DAF0000}"/>
    <cellStyle name="Percent 7 5 6 4 2 2" xfId="44748" xr:uid="{00000000-0005-0000-0000-00004EAF0000}"/>
    <cellStyle name="Percent 7 5 6 4 3" xfId="44749" xr:uid="{00000000-0005-0000-0000-00004FAF0000}"/>
    <cellStyle name="Percent 7 5 6 5" xfId="44750" xr:uid="{00000000-0005-0000-0000-000050AF0000}"/>
    <cellStyle name="Percent 7 5 6 5 2" xfId="44751" xr:uid="{00000000-0005-0000-0000-000051AF0000}"/>
    <cellStyle name="Percent 7 5 6 6" xfId="44752" xr:uid="{00000000-0005-0000-0000-000052AF0000}"/>
    <cellStyle name="Percent 7 5 6 7" xfId="44753" xr:uid="{00000000-0005-0000-0000-000053AF0000}"/>
    <cellStyle name="Percent 7 5 7" xfId="44754" xr:uid="{00000000-0005-0000-0000-000054AF0000}"/>
    <cellStyle name="Percent 7 5 7 2" xfId="44755" xr:uid="{00000000-0005-0000-0000-000055AF0000}"/>
    <cellStyle name="Percent 7 5 7 2 2" xfId="44756" xr:uid="{00000000-0005-0000-0000-000056AF0000}"/>
    <cellStyle name="Percent 7 5 7 2 2 2" xfId="44757" xr:uid="{00000000-0005-0000-0000-000057AF0000}"/>
    <cellStyle name="Percent 7 5 7 2 3" xfId="44758" xr:uid="{00000000-0005-0000-0000-000058AF0000}"/>
    <cellStyle name="Percent 7 5 7 3" xfId="44759" xr:uid="{00000000-0005-0000-0000-000059AF0000}"/>
    <cellStyle name="Percent 7 5 7 3 2" xfId="44760" xr:uid="{00000000-0005-0000-0000-00005AAF0000}"/>
    <cellStyle name="Percent 7 5 7 4" xfId="44761" xr:uid="{00000000-0005-0000-0000-00005BAF0000}"/>
    <cellStyle name="Percent 7 5 8" xfId="44762" xr:uid="{00000000-0005-0000-0000-00005CAF0000}"/>
    <cellStyle name="Percent 7 5 8 2" xfId="44763" xr:uid="{00000000-0005-0000-0000-00005DAF0000}"/>
    <cellStyle name="Percent 7 5 8 2 2" xfId="44764" xr:uid="{00000000-0005-0000-0000-00005EAF0000}"/>
    <cellStyle name="Percent 7 5 8 3" xfId="44765" xr:uid="{00000000-0005-0000-0000-00005FAF0000}"/>
    <cellStyle name="Percent 7 5 8 4" xfId="44766" xr:uid="{00000000-0005-0000-0000-000060AF0000}"/>
    <cellStyle name="Percent 7 5 9" xfId="44767" xr:uid="{00000000-0005-0000-0000-000061AF0000}"/>
    <cellStyle name="Percent 7 5 9 2" xfId="44768" xr:uid="{00000000-0005-0000-0000-000062AF0000}"/>
    <cellStyle name="Percent 7 5 9 2 2" xfId="44769" xr:uid="{00000000-0005-0000-0000-000063AF0000}"/>
    <cellStyle name="Percent 7 5 9 3" xfId="44770" xr:uid="{00000000-0005-0000-0000-000064AF0000}"/>
    <cellStyle name="Percent 7 5 9 4" xfId="44771" xr:uid="{00000000-0005-0000-0000-000065AF0000}"/>
    <cellStyle name="Percent 7 6" xfId="44772" xr:uid="{00000000-0005-0000-0000-000066AF0000}"/>
    <cellStyle name="Percent 7 6 10" xfId="44773" xr:uid="{00000000-0005-0000-0000-000067AF0000}"/>
    <cellStyle name="Percent 7 6 11" xfId="44774" xr:uid="{00000000-0005-0000-0000-000068AF0000}"/>
    <cellStyle name="Percent 7 6 12" xfId="44775" xr:uid="{00000000-0005-0000-0000-000069AF0000}"/>
    <cellStyle name="Percent 7 6 2" xfId="44776" xr:uid="{00000000-0005-0000-0000-00006AAF0000}"/>
    <cellStyle name="Percent 7 6 2 2" xfId="44777" xr:uid="{00000000-0005-0000-0000-00006BAF0000}"/>
    <cellStyle name="Percent 7 6 2 2 2" xfId="44778" xr:uid="{00000000-0005-0000-0000-00006CAF0000}"/>
    <cellStyle name="Percent 7 6 2 2 2 2" xfId="44779" xr:uid="{00000000-0005-0000-0000-00006DAF0000}"/>
    <cellStyle name="Percent 7 6 2 2 2 2 2" xfId="44780" xr:uid="{00000000-0005-0000-0000-00006EAF0000}"/>
    <cellStyle name="Percent 7 6 2 2 2 2 3" xfId="44781" xr:uid="{00000000-0005-0000-0000-00006FAF0000}"/>
    <cellStyle name="Percent 7 6 2 2 2 3" xfId="44782" xr:uid="{00000000-0005-0000-0000-000070AF0000}"/>
    <cellStyle name="Percent 7 6 2 2 2 3 2" xfId="44783" xr:uid="{00000000-0005-0000-0000-000071AF0000}"/>
    <cellStyle name="Percent 7 6 2 2 2 4" xfId="44784" xr:uid="{00000000-0005-0000-0000-000072AF0000}"/>
    <cellStyle name="Percent 7 6 2 2 3" xfId="44785" xr:uid="{00000000-0005-0000-0000-000073AF0000}"/>
    <cellStyle name="Percent 7 6 2 2 3 2" xfId="44786" xr:uid="{00000000-0005-0000-0000-000074AF0000}"/>
    <cellStyle name="Percent 7 6 2 2 3 3" xfId="44787" xr:uid="{00000000-0005-0000-0000-000075AF0000}"/>
    <cellStyle name="Percent 7 6 2 2 4" xfId="44788" xr:uid="{00000000-0005-0000-0000-000076AF0000}"/>
    <cellStyle name="Percent 7 6 2 2 4 2" xfId="44789" xr:uid="{00000000-0005-0000-0000-000077AF0000}"/>
    <cellStyle name="Percent 7 6 2 2 4 3" xfId="44790" xr:uid="{00000000-0005-0000-0000-000078AF0000}"/>
    <cellStyle name="Percent 7 6 2 2 5" xfId="44791" xr:uid="{00000000-0005-0000-0000-000079AF0000}"/>
    <cellStyle name="Percent 7 6 2 2 5 2" xfId="44792" xr:uid="{00000000-0005-0000-0000-00007AAF0000}"/>
    <cellStyle name="Percent 7 6 2 2 6" xfId="44793" xr:uid="{00000000-0005-0000-0000-00007BAF0000}"/>
    <cellStyle name="Percent 7 6 2 3" xfId="44794" xr:uid="{00000000-0005-0000-0000-00007CAF0000}"/>
    <cellStyle name="Percent 7 6 2 3 2" xfId="44795" xr:uid="{00000000-0005-0000-0000-00007DAF0000}"/>
    <cellStyle name="Percent 7 6 2 3 2 2" xfId="44796" xr:uid="{00000000-0005-0000-0000-00007EAF0000}"/>
    <cellStyle name="Percent 7 6 2 3 2 2 2" xfId="44797" xr:uid="{00000000-0005-0000-0000-00007FAF0000}"/>
    <cellStyle name="Percent 7 6 2 3 2 3" xfId="44798" xr:uid="{00000000-0005-0000-0000-000080AF0000}"/>
    <cellStyle name="Percent 7 6 2 3 3" xfId="44799" xr:uid="{00000000-0005-0000-0000-000081AF0000}"/>
    <cellStyle name="Percent 7 6 2 3 3 2" xfId="44800" xr:uid="{00000000-0005-0000-0000-000082AF0000}"/>
    <cellStyle name="Percent 7 6 2 3 4" xfId="44801" xr:uid="{00000000-0005-0000-0000-000083AF0000}"/>
    <cellStyle name="Percent 7 6 2 4" xfId="44802" xr:uid="{00000000-0005-0000-0000-000084AF0000}"/>
    <cellStyle name="Percent 7 6 2 4 2" xfId="44803" xr:uid="{00000000-0005-0000-0000-000085AF0000}"/>
    <cellStyle name="Percent 7 6 2 4 2 2" xfId="44804" xr:uid="{00000000-0005-0000-0000-000086AF0000}"/>
    <cellStyle name="Percent 7 6 2 4 3" xfId="44805" xr:uid="{00000000-0005-0000-0000-000087AF0000}"/>
    <cellStyle name="Percent 7 6 2 4 4" xfId="44806" xr:uid="{00000000-0005-0000-0000-000088AF0000}"/>
    <cellStyle name="Percent 7 6 2 5" xfId="44807" xr:uid="{00000000-0005-0000-0000-000089AF0000}"/>
    <cellStyle name="Percent 7 6 2 5 2" xfId="44808" xr:uid="{00000000-0005-0000-0000-00008AAF0000}"/>
    <cellStyle name="Percent 7 6 2 5 2 2" xfId="44809" xr:uid="{00000000-0005-0000-0000-00008BAF0000}"/>
    <cellStyle name="Percent 7 6 2 5 3" xfId="44810" xr:uid="{00000000-0005-0000-0000-00008CAF0000}"/>
    <cellStyle name="Percent 7 6 2 6" xfId="44811" xr:uid="{00000000-0005-0000-0000-00008DAF0000}"/>
    <cellStyle name="Percent 7 6 2 6 2" xfId="44812" xr:uid="{00000000-0005-0000-0000-00008EAF0000}"/>
    <cellStyle name="Percent 7 6 2 7" xfId="44813" xr:uid="{00000000-0005-0000-0000-00008FAF0000}"/>
    <cellStyle name="Percent 7 6 2 8" xfId="44814" xr:uid="{00000000-0005-0000-0000-000090AF0000}"/>
    <cellStyle name="Percent 7 6 3" xfId="44815" xr:uid="{00000000-0005-0000-0000-000091AF0000}"/>
    <cellStyle name="Percent 7 6 3 2" xfId="44816" xr:uid="{00000000-0005-0000-0000-000092AF0000}"/>
    <cellStyle name="Percent 7 6 3 2 2" xfId="44817" xr:uid="{00000000-0005-0000-0000-000093AF0000}"/>
    <cellStyle name="Percent 7 6 3 2 2 2" xfId="44818" xr:uid="{00000000-0005-0000-0000-000094AF0000}"/>
    <cellStyle name="Percent 7 6 3 2 2 2 2" xfId="44819" xr:uid="{00000000-0005-0000-0000-000095AF0000}"/>
    <cellStyle name="Percent 7 6 3 2 2 3" xfId="44820" xr:uid="{00000000-0005-0000-0000-000096AF0000}"/>
    <cellStyle name="Percent 7 6 3 2 3" xfId="44821" xr:uid="{00000000-0005-0000-0000-000097AF0000}"/>
    <cellStyle name="Percent 7 6 3 2 3 2" xfId="44822" xr:uid="{00000000-0005-0000-0000-000098AF0000}"/>
    <cellStyle name="Percent 7 6 3 2 4" xfId="44823" xr:uid="{00000000-0005-0000-0000-000099AF0000}"/>
    <cellStyle name="Percent 7 6 3 3" xfId="44824" xr:uid="{00000000-0005-0000-0000-00009AAF0000}"/>
    <cellStyle name="Percent 7 6 3 3 2" xfId="44825" xr:uid="{00000000-0005-0000-0000-00009BAF0000}"/>
    <cellStyle name="Percent 7 6 3 3 2 2" xfId="44826" xr:uid="{00000000-0005-0000-0000-00009CAF0000}"/>
    <cellStyle name="Percent 7 6 3 3 3" xfId="44827" xr:uid="{00000000-0005-0000-0000-00009DAF0000}"/>
    <cellStyle name="Percent 7 6 3 3 4" xfId="44828" xr:uid="{00000000-0005-0000-0000-00009EAF0000}"/>
    <cellStyle name="Percent 7 6 3 4" xfId="44829" xr:uid="{00000000-0005-0000-0000-00009FAF0000}"/>
    <cellStyle name="Percent 7 6 3 4 2" xfId="44830" xr:uid="{00000000-0005-0000-0000-0000A0AF0000}"/>
    <cellStyle name="Percent 7 6 3 4 2 2" xfId="44831" xr:uid="{00000000-0005-0000-0000-0000A1AF0000}"/>
    <cellStyle name="Percent 7 6 3 4 3" xfId="44832" xr:uid="{00000000-0005-0000-0000-0000A2AF0000}"/>
    <cellStyle name="Percent 7 6 3 4 4" xfId="44833" xr:uid="{00000000-0005-0000-0000-0000A3AF0000}"/>
    <cellStyle name="Percent 7 6 3 5" xfId="44834" xr:uid="{00000000-0005-0000-0000-0000A4AF0000}"/>
    <cellStyle name="Percent 7 6 3 5 2" xfId="44835" xr:uid="{00000000-0005-0000-0000-0000A5AF0000}"/>
    <cellStyle name="Percent 7 6 3 6" xfId="44836" xr:uid="{00000000-0005-0000-0000-0000A6AF0000}"/>
    <cellStyle name="Percent 7 6 3 7" xfId="44837" xr:uid="{00000000-0005-0000-0000-0000A7AF0000}"/>
    <cellStyle name="Percent 7 6 3 8" xfId="44838" xr:uid="{00000000-0005-0000-0000-0000A8AF0000}"/>
    <cellStyle name="Percent 7 6 4" xfId="44839" xr:uid="{00000000-0005-0000-0000-0000A9AF0000}"/>
    <cellStyle name="Percent 7 6 4 2" xfId="44840" xr:uid="{00000000-0005-0000-0000-0000AAAF0000}"/>
    <cellStyle name="Percent 7 6 4 2 2" xfId="44841" xr:uid="{00000000-0005-0000-0000-0000ABAF0000}"/>
    <cellStyle name="Percent 7 6 4 2 2 2" xfId="44842" xr:uid="{00000000-0005-0000-0000-0000ACAF0000}"/>
    <cellStyle name="Percent 7 6 4 2 3" xfId="44843" xr:uid="{00000000-0005-0000-0000-0000ADAF0000}"/>
    <cellStyle name="Percent 7 6 4 2 4" xfId="44844" xr:uid="{00000000-0005-0000-0000-0000AEAF0000}"/>
    <cellStyle name="Percent 7 6 4 3" xfId="44845" xr:uid="{00000000-0005-0000-0000-0000AFAF0000}"/>
    <cellStyle name="Percent 7 6 4 3 2" xfId="44846" xr:uid="{00000000-0005-0000-0000-0000B0AF0000}"/>
    <cellStyle name="Percent 7 6 4 3 3" xfId="44847" xr:uid="{00000000-0005-0000-0000-0000B1AF0000}"/>
    <cellStyle name="Percent 7 6 4 4" xfId="44848" xr:uid="{00000000-0005-0000-0000-0000B2AF0000}"/>
    <cellStyle name="Percent 7 6 4 4 2" xfId="44849" xr:uid="{00000000-0005-0000-0000-0000B3AF0000}"/>
    <cellStyle name="Percent 7 6 4 5" xfId="44850" xr:uid="{00000000-0005-0000-0000-0000B4AF0000}"/>
    <cellStyle name="Percent 7 6 4 6" xfId="44851" xr:uid="{00000000-0005-0000-0000-0000B5AF0000}"/>
    <cellStyle name="Percent 7 6 4 7" xfId="44852" xr:uid="{00000000-0005-0000-0000-0000B6AF0000}"/>
    <cellStyle name="Percent 7 6 4 8" xfId="44853" xr:uid="{00000000-0005-0000-0000-0000B7AF0000}"/>
    <cellStyle name="Percent 7 6 5" xfId="44854" xr:uid="{00000000-0005-0000-0000-0000B8AF0000}"/>
    <cellStyle name="Percent 7 6 5 2" xfId="44855" xr:uid="{00000000-0005-0000-0000-0000B9AF0000}"/>
    <cellStyle name="Percent 7 6 5 2 2" xfId="44856" xr:uid="{00000000-0005-0000-0000-0000BAAF0000}"/>
    <cellStyle name="Percent 7 6 5 2 3" xfId="44857" xr:uid="{00000000-0005-0000-0000-0000BBAF0000}"/>
    <cellStyle name="Percent 7 6 5 3" xfId="44858" xr:uid="{00000000-0005-0000-0000-0000BCAF0000}"/>
    <cellStyle name="Percent 7 6 5 3 2" xfId="44859" xr:uid="{00000000-0005-0000-0000-0000BDAF0000}"/>
    <cellStyle name="Percent 7 6 5 4" xfId="44860" xr:uid="{00000000-0005-0000-0000-0000BEAF0000}"/>
    <cellStyle name="Percent 7 6 5 5" xfId="44861" xr:uid="{00000000-0005-0000-0000-0000BFAF0000}"/>
    <cellStyle name="Percent 7 6 5 6" xfId="44862" xr:uid="{00000000-0005-0000-0000-0000C0AF0000}"/>
    <cellStyle name="Percent 7 6 5 7" xfId="44863" xr:uid="{00000000-0005-0000-0000-0000C1AF0000}"/>
    <cellStyle name="Percent 7 6 6" xfId="44864" xr:uid="{00000000-0005-0000-0000-0000C2AF0000}"/>
    <cellStyle name="Percent 7 6 6 2" xfId="44865" xr:uid="{00000000-0005-0000-0000-0000C3AF0000}"/>
    <cellStyle name="Percent 7 6 6 2 2" xfId="44866" xr:uid="{00000000-0005-0000-0000-0000C4AF0000}"/>
    <cellStyle name="Percent 7 6 6 3" xfId="44867" xr:uid="{00000000-0005-0000-0000-0000C5AF0000}"/>
    <cellStyle name="Percent 7 6 6 4" xfId="44868" xr:uid="{00000000-0005-0000-0000-0000C6AF0000}"/>
    <cellStyle name="Percent 7 6 7" xfId="44869" xr:uid="{00000000-0005-0000-0000-0000C7AF0000}"/>
    <cellStyle name="Percent 7 6 7 2" xfId="44870" xr:uid="{00000000-0005-0000-0000-0000C8AF0000}"/>
    <cellStyle name="Percent 7 6 7 3" xfId="44871" xr:uid="{00000000-0005-0000-0000-0000C9AF0000}"/>
    <cellStyle name="Percent 7 6 8" xfId="44872" xr:uid="{00000000-0005-0000-0000-0000CAAF0000}"/>
    <cellStyle name="Percent 7 6 8 2" xfId="44873" xr:uid="{00000000-0005-0000-0000-0000CBAF0000}"/>
    <cellStyle name="Percent 7 6 9" xfId="44874" xr:uid="{00000000-0005-0000-0000-0000CCAF0000}"/>
    <cellStyle name="Percent 7 7" xfId="44875" xr:uid="{00000000-0005-0000-0000-0000CDAF0000}"/>
    <cellStyle name="Percent 7 7 10" xfId="44876" xr:uid="{00000000-0005-0000-0000-0000CEAF0000}"/>
    <cellStyle name="Percent 7 7 11" xfId="44877" xr:uid="{00000000-0005-0000-0000-0000CFAF0000}"/>
    <cellStyle name="Percent 7 7 12" xfId="44878" xr:uid="{00000000-0005-0000-0000-0000D0AF0000}"/>
    <cellStyle name="Percent 7 7 2" xfId="44879" xr:uid="{00000000-0005-0000-0000-0000D1AF0000}"/>
    <cellStyle name="Percent 7 7 2 2" xfId="44880" xr:uid="{00000000-0005-0000-0000-0000D2AF0000}"/>
    <cellStyle name="Percent 7 7 2 2 2" xfId="44881" xr:uid="{00000000-0005-0000-0000-0000D3AF0000}"/>
    <cellStyle name="Percent 7 7 2 2 2 2" xfId="44882" xr:uid="{00000000-0005-0000-0000-0000D4AF0000}"/>
    <cellStyle name="Percent 7 7 2 2 2 2 2" xfId="44883" xr:uid="{00000000-0005-0000-0000-0000D5AF0000}"/>
    <cellStyle name="Percent 7 7 2 2 2 2 3" xfId="44884" xr:uid="{00000000-0005-0000-0000-0000D6AF0000}"/>
    <cellStyle name="Percent 7 7 2 2 2 3" xfId="44885" xr:uid="{00000000-0005-0000-0000-0000D7AF0000}"/>
    <cellStyle name="Percent 7 7 2 2 2 3 2" xfId="44886" xr:uid="{00000000-0005-0000-0000-0000D8AF0000}"/>
    <cellStyle name="Percent 7 7 2 2 2 4" xfId="44887" xr:uid="{00000000-0005-0000-0000-0000D9AF0000}"/>
    <cellStyle name="Percent 7 7 2 2 3" xfId="44888" xr:uid="{00000000-0005-0000-0000-0000DAAF0000}"/>
    <cellStyle name="Percent 7 7 2 2 3 2" xfId="44889" xr:uid="{00000000-0005-0000-0000-0000DBAF0000}"/>
    <cellStyle name="Percent 7 7 2 2 3 3" xfId="44890" xr:uid="{00000000-0005-0000-0000-0000DCAF0000}"/>
    <cellStyle name="Percent 7 7 2 2 4" xfId="44891" xr:uid="{00000000-0005-0000-0000-0000DDAF0000}"/>
    <cellStyle name="Percent 7 7 2 2 4 2" xfId="44892" xr:uid="{00000000-0005-0000-0000-0000DEAF0000}"/>
    <cellStyle name="Percent 7 7 2 2 4 3" xfId="44893" xr:uid="{00000000-0005-0000-0000-0000DFAF0000}"/>
    <cellStyle name="Percent 7 7 2 2 5" xfId="44894" xr:uid="{00000000-0005-0000-0000-0000E0AF0000}"/>
    <cellStyle name="Percent 7 7 2 2 5 2" xfId="44895" xr:uid="{00000000-0005-0000-0000-0000E1AF0000}"/>
    <cellStyle name="Percent 7 7 2 2 6" xfId="44896" xr:uid="{00000000-0005-0000-0000-0000E2AF0000}"/>
    <cellStyle name="Percent 7 7 2 3" xfId="44897" xr:uid="{00000000-0005-0000-0000-0000E3AF0000}"/>
    <cellStyle name="Percent 7 7 2 3 2" xfId="44898" xr:uid="{00000000-0005-0000-0000-0000E4AF0000}"/>
    <cellStyle name="Percent 7 7 2 3 2 2" xfId="44899" xr:uid="{00000000-0005-0000-0000-0000E5AF0000}"/>
    <cellStyle name="Percent 7 7 2 3 2 2 2" xfId="44900" xr:uid="{00000000-0005-0000-0000-0000E6AF0000}"/>
    <cellStyle name="Percent 7 7 2 3 2 3" xfId="44901" xr:uid="{00000000-0005-0000-0000-0000E7AF0000}"/>
    <cellStyle name="Percent 7 7 2 3 3" xfId="44902" xr:uid="{00000000-0005-0000-0000-0000E8AF0000}"/>
    <cellStyle name="Percent 7 7 2 3 3 2" xfId="44903" xr:uid="{00000000-0005-0000-0000-0000E9AF0000}"/>
    <cellStyle name="Percent 7 7 2 3 4" xfId="44904" xr:uid="{00000000-0005-0000-0000-0000EAAF0000}"/>
    <cellStyle name="Percent 7 7 2 4" xfId="44905" xr:uid="{00000000-0005-0000-0000-0000EBAF0000}"/>
    <cellStyle name="Percent 7 7 2 4 2" xfId="44906" xr:uid="{00000000-0005-0000-0000-0000ECAF0000}"/>
    <cellStyle name="Percent 7 7 2 4 2 2" xfId="44907" xr:uid="{00000000-0005-0000-0000-0000EDAF0000}"/>
    <cellStyle name="Percent 7 7 2 4 3" xfId="44908" xr:uid="{00000000-0005-0000-0000-0000EEAF0000}"/>
    <cellStyle name="Percent 7 7 2 4 4" xfId="44909" xr:uid="{00000000-0005-0000-0000-0000EFAF0000}"/>
    <cellStyle name="Percent 7 7 2 5" xfId="44910" xr:uid="{00000000-0005-0000-0000-0000F0AF0000}"/>
    <cellStyle name="Percent 7 7 2 5 2" xfId="44911" xr:uid="{00000000-0005-0000-0000-0000F1AF0000}"/>
    <cellStyle name="Percent 7 7 2 5 2 2" xfId="44912" xr:uid="{00000000-0005-0000-0000-0000F2AF0000}"/>
    <cellStyle name="Percent 7 7 2 5 3" xfId="44913" xr:uid="{00000000-0005-0000-0000-0000F3AF0000}"/>
    <cellStyle name="Percent 7 7 2 6" xfId="44914" xr:uid="{00000000-0005-0000-0000-0000F4AF0000}"/>
    <cellStyle name="Percent 7 7 2 6 2" xfId="44915" xr:uid="{00000000-0005-0000-0000-0000F5AF0000}"/>
    <cellStyle name="Percent 7 7 2 7" xfId="44916" xr:uid="{00000000-0005-0000-0000-0000F6AF0000}"/>
    <cellStyle name="Percent 7 7 2 8" xfId="44917" xr:uid="{00000000-0005-0000-0000-0000F7AF0000}"/>
    <cellStyle name="Percent 7 7 3" xfId="44918" xr:uid="{00000000-0005-0000-0000-0000F8AF0000}"/>
    <cellStyle name="Percent 7 7 3 2" xfId="44919" xr:uid="{00000000-0005-0000-0000-0000F9AF0000}"/>
    <cellStyle name="Percent 7 7 3 2 2" xfId="44920" xr:uid="{00000000-0005-0000-0000-0000FAAF0000}"/>
    <cellStyle name="Percent 7 7 3 2 2 2" xfId="44921" xr:uid="{00000000-0005-0000-0000-0000FBAF0000}"/>
    <cellStyle name="Percent 7 7 3 2 2 2 2" xfId="44922" xr:uid="{00000000-0005-0000-0000-0000FCAF0000}"/>
    <cellStyle name="Percent 7 7 3 2 2 3" xfId="44923" xr:uid="{00000000-0005-0000-0000-0000FDAF0000}"/>
    <cellStyle name="Percent 7 7 3 2 3" xfId="44924" xr:uid="{00000000-0005-0000-0000-0000FEAF0000}"/>
    <cellStyle name="Percent 7 7 3 2 3 2" xfId="44925" xr:uid="{00000000-0005-0000-0000-0000FFAF0000}"/>
    <cellStyle name="Percent 7 7 3 2 4" xfId="44926" xr:uid="{00000000-0005-0000-0000-000000B00000}"/>
    <cellStyle name="Percent 7 7 3 3" xfId="44927" xr:uid="{00000000-0005-0000-0000-000001B00000}"/>
    <cellStyle name="Percent 7 7 3 3 2" xfId="44928" xr:uid="{00000000-0005-0000-0000-000002B00000}"/>
    <cellStyle name="Percent 7 7 3 3 2 2" xfId="44929" xr:uid="{00000000-0005-0000-0000-000003B00000}"/>
    <cellStyle name="Percent 7 7 3 3 3" xfId="44930" xr:uid="{00000000-0005-0000-0000-000004B00000}"/>
    <cellStyle name="Percent 7 7 3 3 4" xfId="44931" xr:uid="{00000000-0005-0000-0000-000005B00000}"/>
    <cellStyle name="Percent 7 7 3 4" xfId="44932" xr:uid="{00000000-0005-0000-0000-000006B00000}"/>
    <cellStyle name="Percent 7 7 3 4 2" xfId="44933" xr:uid="{00000000-0005-0000-0000-000007B00000}"/>
    <cellStyle name="Percent 7 7 3 4 2 2" xfId="44934" xr:uid="{00000000-0005-0000-0000-000008B00000}"/>
    <cellStyle name="Percent 7 7 3 4 3" xfId="44935" xr:uid="{00000000-0005-0000-0000-000009B00000}"/>
    <cellStyle name="Percent 7 7 3 4 4" xfId="44936" xr:uid="{00000000-0005-0000-0000-00000AB00000}"/>
    <cellStyle name="Percent 7 7 3 5" xfId="44937" xr:uid="{00000000-0005-0000-0000-00000BB00000}"/>
    <cellStyle name="Percent 7 7 3 5 2" xfId="44938" xr:uid="{00000000-0005-0000-0000-00000CB00000}"/>
    <cellStyle name="Percent 7 7 3 6" xfId="44939" xr:uid="{00000000-0005-0000-0000-00000DB00000}"/>
    <cellStyle name="Percent 7 7 3 7" xfId="44940" xr:uid="{00000000-0005-0000-0000-00000EB00000}"/>
    <cellStyle name="Percent 7 7 3 8" xfId="44941" xr:uid="{00000000-0005-0000-0000-00000FB00000}"/>
    <cellStyle name="Percent 7 7 4" xfId="44942" xr:uid="{00000000-0005-0000-0000-000010B00000}"/>
    <cellStyle name="Percent 7 7 4 2" xfId="44943" xr:uid="{00000000-0005-0000-0000-000011B00000}"/>
    <cellStyle name="Percent 7 7 4 2 2" xfId="44944" xr:uid="{00000000-0005-0000-0000-000012B00000}"/>
    <cellStyle name="Percent 7 7 4 2 2 2" xfId="44945" xr:uid="{00000000-0005-0000-0000-000013B00000}"/>
    <cellStyle name="Percent 7 7 4 2 3" xfId="44946" xr:uid="{00000000-0005-0000-0000-000014B00000}"/>
    <cellStyle name="Percent 7 7 4 2 4" xfId="44947" xr:uid="{00000000-0005-0000-0000-000015B00000}"/>
    <cellStyle name="Percent 7 7 4 3" xfId="44948" xr:uid="{00000000-0005-0000-0000-000016B00000}"/>
    <cellStyle name="Percent 7 7 4 3 2" xfId="44949" xr:uid="{00000000-0005-0000-0000-000017B00000}"/>
    <cellStyle name="Percent 7 7 4 3 3" xfId="44950" xr:uid="{00000000-0005-0000-0000-000018B00000}"/>
    <cellStyle name="Percent 7 7 4 4" xfId="44951" xr:uid="{00000000-0005-0000-0000-000019B00000}"/>
    <cellStyle name="Percent 7 7 4 4 2" xfId="44952" xr:uid="{00000000-0005-0000-0000-00001AB00000}"/>
    <cellStyle name="Percent 7 7 4 5" xfId="44953" xr:uid="{00000000-0005-0000-0000-00001BB00000}"/>
    <cellStyle name="Percent 7 7 4 6" xfId="44954" xr:uid="{00000000-0005-0000-0000-00001CB00000}"/>
    <cellStyle name="Percent 7 7 4 7" xfId="44955" xr:uid="{00000000-0005-0000-0000-00001DB00000}"/>
    <cellStyle name="Percent 7 7 4 8" xfId="44956" xr:uid="{00000000-0005-0000-0000-00001EB00000}"/>
    <cellStyle name="Percent 7 7 5" xfId="44957" xr:uid="{00000000-0005-0000-0000-00001FB00000}"/>
    <cellStyle name="Percent 7 7 5 2" xfId="44958" xr:uid="{00000000-0005-0000-0000-000020B00000}"/>
    <cellStyle name="Percent 7 7 5 2 2" xfId="44959" xr:uid="{00000000-0005-0000-0000-000021B00000}"/>
    <cellStyle name="Percent 7 7 5 2 3" xfId="44960" xr:uid="{00000000-0005-0000-0000-000022B00000}"/>
    <cellStyle name="Percent 7 7 5 3" xfId="44961" xr:uid="{00000000-0005-0000-0000-000023B00000}"/>
    <cellStyle name="Percent 7 7 5 3 2" xfId="44962" xr:uid="{00000000-0005-0000-0000-000024B00000}"/>
    <cellStyle name="Percent 7 7 5 4" xfId="44963" xr:uid="{00000000-0005-0000-0000-000025B00000}"/>
    <cellStyle name="Percent 7 7 5 5" xfId="44964" xr:uid="{00000000-0005-0000-0000-000026B00000}"/>
    <cellStyle name="Percent 7 7 5 6" xfId="44965" xr:uid="{00000000-0005-0000-0000-000027B00000}"/>
    <cellStyle name="Percent 7 7 5 7" xfId="44966" xr:uid="{00000000-0005-0000-0000-000028B00000}"/>
    <cellStyle name="Percent 7 7 6" xfId="44967" xr:uid="{00000000-0005-0000-0000-000029B00000}"/>
    <cellStyle name="Percent 7 7 6 2" xfId="44968" xr:uid="{00000000-0005-0000-0000-00002AB00000}"/>
    <cellStyle name="Percent 7 7 6 2 2" xfId="44969" xr:uid="{00000000-0005-0000-0000-00002BB00000}"/>
    <cellStyle name="Percent 7 7 6 3" xfId="44970" xr:uid="{00000000-0005-0000-0000-00002CB00000}"/>
    <cellStyle name="Percent 7 7 6 4" xfId="44971" xr:uid="{00000000-0005-0000-0000-00002DB00000}"/>
    <cellStyle name="Percent 7 7 7" xfId="44972" xr:uid="{00000000-0005-0000-0000-00002EB00000}"/>
    <cellStyle name="Percent 7 7 7 2" xfId="44973" xr:uid="{00000000-0005-0000-0000-00002FB00000}"/>
    <cellStyle name="Percent 7 7 7 3" xfId="44974" xr:uid="{00000000-0005-0000-0000-000030B00000}"/>
    <cellStyle name="Percent 7 7 8" xfId="44975" xr:uid="{00000000-0005-0000-0000-000031B00000}"/>
    <cellStyle name="Percent 7 7 8 2" xfId="44976" xr:uid="{00000000-0005-0000-0000-000032B00000}"/>
    <cellStyle name="Percent 7 7 9" xfId="44977" xr:uid="{00000000-0005-0000-0000-000033B00000}"/>
    <cellStyle name="Percent 7 8" xfId="44978" xr:uid="{00000000-0005-0000-0000-000034B00000}"/>
    <cellStyle name="Percent 7 8 2" xfId="44979" xr:uid="{00000000-0005-0000-0000-000035B00000}"/>
    <cellStyle name="Percent 7 8 2 2" xfId="44980" xr:uid="{00000000-0005-0000-0000-000036B00000}"/>
    <cellStyle name="Percent 7 8 2 2 2" xfId="44981" xr:uid="{00000000-0005-0000-0000-000037B00000}"/>
    <cellStyle name="Percent 7 8 2 2 2 2" xfId="44982" xr:uid="{00000000-0005-0000-0000-000038B00000}"/>
    <cellStyle name="Percent 7 8 2 2 2 2 2" xfId="44983" xr:uid="{00000000-0005-0000-0000-000039B00000}"/>
    <cellStyle name="Percent 7 8 2 2 2 2 3" xfId="44984" xr:uid="{00000000-0005-0000-0000-00003AB00000}"/>
    <cellStyle name="Percent 7 8 2 2 2 3" xfId="44985" xr:uid="{00000000-0005-0000-0000-00003BB00000}"/>
    <cellStyle name="Percent 7 8 2 2 2 4" xfId="44986" xr:uid="{00000000-0005-0000-0000-00003CB00000}"/>
    <cellStyle name="Percent 7 8 2 2 3" xfId="44987" xr:uid="{00000000-0005-0000-0000-00003DB00000}"/>
    <cellStyle name="Percent 7 8 2 2 3 2" xfId="44988" xr:uid="{00000000-0005-0000-0000-00003EB00000}"/>
    <cellStyle name="Percent 7 8 2 2 3 3" xfId="44989" xr:uid="{00000000-0005-0000-0000-00003FB00000}"/>
    <cellStyle name="Percent 7 8 2 2 4" xfId="44990" xr:uid="{00000000-0005-0000-0000-000040B00000}"/>
    <cellStyle name="Percent 7 8 2 2 4 2" xfId="44991" xr:uid="{00000000-0005-0000-0000-000041B00000}"/>
    <cellStyle name="Percent 7 8 2 2 4 3" xfId="44992" xr:uid="{00000000-0005-0000-0000-000042B00000}"/>
    <cellStyle name="Percent 7 8 2 2 5" xfId="44993" xr:uid="{00000000-0005-0000-0000-000043B00000}"/>
    <cellStyle name="Percent 7 8 2 2 5 2" xfId="44994" xr:uid="{00000000-0005-0000-0000-000044B00000}"/>
    <cellStyle name="Percent 7 8 2 2 6" xfId="44995" xr:uid="{00000000-0005-0000-0000-000045B00000}"/>
    <cellStyle name="Percent 7 8 2 3" xfId="44996" xr:uid="{00000000-0005-0000-0000-000046B00000}"/>
    <cellStyle name="Percent 7 8 2 3 2" xfId="44997" xr:uid="{00000000-0005-0000-0000-000047B00000}"/>
    <cellStyle name="Percent 7 8 2 3 2 2" xfId="44998" xr:uid="{00000000-0005-0000-0000-000048B00000}"/>
    <cellStyle name="Percent 7 8 2 3 2 3" xfId="44999" xr:uid="{00000000-0005-0000-0000-000049B00000}"/>
    <cellStyle name="Percent 7 8 2 3 3" xfId="45000" xr:uid="{00000000-0005-0000-0000-00004AB00000}"/>
    <cellStyle name="Percent 7 8 2 3 4" xfId="45001" xr:uid="{00000000-0005-0000-0000-00004BB00000}"/>
    <cellStyle name="Percent 7 8 2 4" xfId="45002" xr:uid="{00000000-0005-0000-0000-00004CB00000}"/>
    <cellStyle name="Percent 7 8 2 4 2" xfId="45003" xr:uid="{00000000-0005-0000-0000-00004DB00000}"/>
    <cellStyle name="Percent 7 8 2 4 3" xfId="45004" xr:uid="{00000000-0005-0000-0000-00004EB00000}"/>
    <cellStyle name="Percent 7 8 2 5" xfId="45005" xr:uid="{00000000-0005-0000-0000-00004FB00000}"/>
    <cellStyle name="Percent 7 8 2 5 2" xfId="45006" xr:uid="{00000000-0005-0000-0000-000050B00000}"/>
    <cellStyle name="Percent 7 8 2 5 3" xfId="45007" xr:uid="{00000000-0005-0000-0000-000051B00000}"/>
    <cellStyle name="Percent 7 8 2 6" xfId="45008" xr:uid="{00000000-0005-0000-0000-000052B00000}"/>
    <cellStyle name="Percent 7 8 2 6 2" xfId="45009" xr:uid="{00000000-0005-0000-0000-000053B00000}"/>
    <cellStyle name="Percent 7 8 2 7" xfId="45010" xr:uid="{00000000-0005-0000-0000-000054B00000}"/>
    <cellStyle name="Percent 7 8 3" xfId="45011" xr:uid="{00000000-0005-0000-0000-000055B00000}"/>
    <cellStyle name="Percent 7 8 3 2" xfId="45012" xr:uid="{00000000-0005-0000-0000-000056B00000}"/>
    <cellStyle name="Percent 7 8 3 2 2" xfId="45013" xr:uid="{00000000-0005-0000-0000-000057B00000}"/>
    <cellStyle name="Percent 7 8 3 2 2 2" xfId="45014" xr:uid="{00000000-0005-0000-0000-000058B00000}"/>
    <cellStyle name="Percent 7 8 3 2 2 3" xfId="45015" xr:uid="{00000000-0005-0000-0000-000059B00000}"/>
    <cellStyle name="Percent 7 8 3 2 3" xfId="45016" xr:uid="{00000000-0005-0000-0000-00005AB00000}"/>
    <cellStyle name="Percent 7 8 3 2 3 2" xfId="45017" xr:uid="{00000000-0005-0000-0000-00005BB00000}"/>
    <cellStyle name="Percent 7 8 3 2 4" xfId="45018" xr:uid="{00000000-0005-0000-0000-00005CB00000}"/>
    <cellStyle name="Percent 7 8 3 3" xfId="45019" xr:uid="{00000000-0005-0000-0000-00005DB00000}"/>
    <cellStyle name="Percent 7 8 3 3 2" xfId="45020" xr:uid="{00000000-0005-0000-0000-00005EB00000}"/>
    <cellStyle name="Percent 7 8 3 3 3" xfId="45021" xr:uid="{00000000-0005-0000-0000-00005FB00000}"/>
    <cellStyle name="Percent 7 8 3 4" xfId="45022" xr:uid="{00000000-0005-0000-0000-000060B00000}"/>
    <cellStyle name="Percent 7 8 3 4 2" xfId="45023" xr:uid="{00000000-0005-0000-0000-000061B00000}"/>
    <cellStyle name="Percent 7 8 3 4 3" xfId="45024" xr:uid="{00000000-0005-0000-0000-000062B00000}"/>
    <cellStyle name="Percent 7 8 3 5" xfId="45025" xr:uid="{00000000-0005-0000-0000-000063B00000}"/>
    <cellStyle name="Percent 7 8 3 5 2" xfId="45026" xr:uid="{00000000-0005-0000-0000-000064B00000}"/>
    <cellStyle name="Percent 7 8 3 6" xfId="45027" xr:uid="{00000000-0005-0000-0000-000065B00000}"/>
    <cellStyle name="Percent 7 8 4" xfId="45028" xr:uid="{00000000-0005-0000-0000-000066B00000}"/>
    <cellStyle name="Percent 7 8 4 2" xfId="45029" xr:uid="{00000000-0005-0000-0000-000067B00000}"/>
    <cellStyle name="Percent 7 8 4 2 2" xfId="45030" xr:uid="{00000000-0005-0000-0000-000068B00000}"/>
    <cellStyle name="Percent 7 8 4 2 2 2" xfId="45031" xr:uid="{00000000-0005-0000-0000-000069B00000}"/>
    <cellStyle name="Percent 7 8 4 2 3" xfId="45032" xr:uid="{00000000-0005-0000-0000-00006AB00000}"/>
    <cellStyle name="Percent 7 8 4 3" xfId="45033" xr:uid="{00000000-0005-0000-0000-00006BB00000}"/>
    <cellStyle name="Percent 7 8 4 3 2" xfId="45034" xr:uid="{00000000-0005-0000-0000-00006CB00000}"/>
    <cellStyle name="Percent 7 8 4 4" xfId="45035" xr:uid="{00000000-0005-0000-0000-00006DB00000}"/>
    <cellStyle name="Percent 7 8 5" xfId="45036" xr:uid="{00000000-0005-0000-0000-00006EB00000}"/>
    <cellStyle name="Percent 7 8 5 2" xfId="45037" xr:uid="{00000000-0005-0000-0000-00006FB00000}"/>
    <cellStyle name="Percent 7 8 5 2 2" xfId="45038" xr:uid="{00000000-0005-0000-0000-000070B00000}"/>
    <cellStyle name="Percent 7 8 5 3" xfId="45039" xr:uid="{00000000-0005-0000-0000-000071B00000}"/>
    <cellStyle name="Percent 7 8 6" xfId="45040" xr:uid="{00000000-0005-0000-0000-000072B00000}"/>
    <cellStyle name="Percent 7 8 6 2" xfId="45041" xr:uid="{00000000-0005-0000-0000-000073B00000}"/>
    <cellStyle name="Percent 7 8 6 2 2" xfId="45042" xr:uid="{00000000-0005-0000-0000-000074B00000}"/>
    <cellStyle name="Percent 7 8 6 3" xfId="45043" xr:uid="{00000000-0005-0000-0000-000075B00000}"/>
    <cellStyle name="Percent 7 8 7" xfId="45044" xr:uid="{00000000-0005-0000-0000-000076B00000}"/>
    <cellStyle name="Percent 7 8 7 2" xfId="45045" xr:uid="{00000000-0005-0000-0000-000077B00000}"/>
    <cellStyle name="Percent 7 8 8" xfId="45046" xr:uid="{00000000-0005-0000-0000-000078B00000}"/>
    <cellStyle name="Percent 7 9" xfId="45047" xr:uid="{00000000-0005-0000-0000-000079B00000}"/>
    <cellStyle name="Percent 7 9 2" xfId="45048" xr:uid="{00000000-0005-0000-0000-00007AB00000}"/>
    <cellStyle name="Percent 7 9 2 2" xfId="45049" xr:uid="{00000000-0005-0000-0000-00007BB00000}"/>
    <cellStyle name="Percent 7 9 2 2 2" xfId="45050" xr:uid="{00000000-0005-0000-0000-00007CB00000}"/>
    <cellStyle name="Percent 7 9 2 2 2 2" xfId="45051" xr:uid="{00000000-0005-0000-0000-00007DB00000}"/>
    <cellStyle name="Percent 7 9 2 2 2 3" xfId="45052" xr:uid="{00000000-0005-0000-0000-00007EB00000}"/>
    <cellStyle name="Percent 7 9 2 2 3" xfId="45053" xr:uid="{00000000-0005-0000-0000-00007FB00000}"/>
    <cellStyle name="Percent 7 9 2 2 3 2" xfId="45054" xr:uid="{00000000-0005-0000-0000-000080B00000}"/>
    <cellStyle name="Percent 7 9 2 2 4" xfId="45055" xr:uid="{00000000-0005-0000-0000-000081B00000}"/>
    <cellStyle name="Percent 7 9 2 3" xfId="45056" xr:uid="{00000000-0005-0000-0000-000082B00000}"/>
    <cellStyle name="Percent 7 9 2 3 2" xfId="45057" xr:uid="{00000000-0005-0000-0000-000083B00000}"/>
    <cellStyle name="Percent 7 9 2 3 3" xfId="45058" xr:uid="{00000000-0005-0000-0000-000084B00000}"/>
    <cellStyle name="Percent 7 9 2 4" xfId="45059" xr:uid="{00000000-0005-0000-0000-000085B00000}"/>
    <cellStyle name="Percent 7 9 2 4 2" xfId="45060" xr:uid="{00000000-0005-0000-0000-000086B00000}"/>
    <cellStyle name="Percent 7 9 2 4 3" xfId="45061" xr:uid="{00000000-0005-0000-0000-000087B00000}"/>
    <cellStyle name="Percent 7 9 2 5" xfId="45062" xr:uid="{00000000-0005-0000-0000-000088B00000}"/>
    <cellStyle name="Percent 7 9 2 5 2" xfId="45063" xr:uid="{00000000-0005-0000-0000-000089B00000}"/>
    <cellStyle name="Percent 7 9 2 6" xfId="45064" xr:uid="{00000000-0005-0000-0000-00008AB00000}"/>
    <cellStyle name="Percent 7 9 3" xfId="45065" xr:uid="{00000000-0005-0000-0000-00008BB00000}"/>
    <cellStyle name="Percent 7 9 3 2" xfId="45066" xr:uid="{00000000-0005-0000-0000-00008CB00000}"/>
    <cellStyle name="Percent 7 9 3 2 2" xfId="45067" xr:uid="{00000000-0005-0000-0000-00008DB00000}"/>
    <cellStyle name="Percent 7 9 3 2 2 2" xfId="45068" xr:uid="{00000000-0005-0000-0000-00008EB00000}"/>
    <cellStyle name="Percent 7 9 3 2 3" xfId="45069" xr:uid="{00000000-0005-0000-0000-00008FB00000}"/>
    <cellStyle name="Percent 7 9 3 3" xfId="45070" xr:uid="{00000000-0005-0000-0000-000090B00000}"/>
    <cellStyle name="Percent 7 9 3 3 2" xfId="45071" xr:uid="{00000000-0005-0000-0000-000091B00000}"/>
    <cellStyle name="Percent 7 9 3 4" xfId="45072" xr:uid="{00000000-0005-0000-0000-000092B00000}"/>
    <cellStyle name="Percent 7 9 4" xfId="45073" xr:uid="{00000000-0005-0000-0000-000093B00000}"/>
    <cellStyle name="Percent 7 9 4 2" xfId="45074" xr:uid="{00000000-0005-0000-0000-000094B00000}"/>
    <cellStyle name="Percent 7 9 4 2 2" xfId="45075" xr:uid="{00000000-0005-0000-0000-000095B00000}"/>
    <cellStyle name="Percent 7 9 4 3" xfId="45076" xr:uid="{00000000-0005-0000-0000-000096B00000}"/>
    <cellStyle name="Percent 7 9 4 4" xfId="45077" xr:uid="{00000000-0005-0000-0000-000097B00000}"/>
    <cellStyle name="Percent 7 9 5" xfId="45078" xr:uid="{00000000-0005-0000-0000-000098B00000}"/>
    <cellStyle name="Percent 7 9 5 2" xfId="45079" xr:uid="{00000000-0005-0000-0000-000099B00000}"/>
    <cellStyle name="Percent 7 9 5 2 2" xfId="45080" xr:uid="{00000000-0005-0000-0000-00009AB00000}"/>
    <cellStyle name="Percent 7 9 5 3" xfId="45081" xr:uid="{00000000-0005-0000-0000-00009BB00000}"/>
    <cellStyle name="Percent 7 9 6" xfId="45082" xr:uid="{00000000-0005-0000-0000-00009CB00000}"/>
    <cellStyle name="Percent 7 9 6 2" xfId="45083" xr:uid="{00000000-0005-0000-0000-00009DB00000}"/>
    <cellStyle name="Percent 7 9 7" xfId="45084" xr:uid="{00000000-0005-0000-0000-00009EB00000}"/>
    <cellStyle name="Percent 7 9 8" xfId="45085" xr:uid="{00000000-0005-0000-0000-00009FB00000}"/>
    <cellStyle name="Percent 8" xfId="45086" xr:uid="{00000000-0005-0000-0000-0000A0B00000}"/>
    <cellStyle name="Percent 8 10" xfId="45087" xr:uid="{00000000-0005-0000-0000-0000A1B00000}"/>
    <cellStyle name="Percent 8 10 2" xfId="45088" xr:uid="{00000000-0005-0000-0000-0000A2B00000}"/>
    <cellStyle name="Percent 8 10 2 2" xfId="45089" xr:uid="{00000000-0005-0000-0000-0000A3B00000}"/>
    <cellStyle name="Percent 8 10 3" xfId="45090" xr:uid="{00000000-0005-0000-0000-0000A4B00000}"/>
    <cellStyle name="Percent 8 10 3 2" xfId="45091" xr:uid="{00000000-0005-0000-0000-0000A5B00000}"/>
    <cellStyle name="Percent 8 10 4" xfId="45092" xr:uid="{00000000-0005-0000-0000-0000A6B00000}"/>
    <cellStyle name="Percent 8 10 4 2" xfId="45093" xr:uid="{00000000-0005-0000-0000-0000A7B00000}"/>
    <cellStyle name="Percent 8 10 5" xfId="45094" xr:uid="{00000000-0005-0000-0000-0000A8B00000}"/>
    <cellStyle name="Percent 8 10 6" xfId="45095" xr:uid="{00000000-0005-0000-0000-0000A9B00000}"/>
    <cellStyle name="Percent 8 11" xfId="45096" xr:uid="{00000000-0005-0000-0000-0000AAB00000}"/>
    <cellStyle name="Percent 8 11 2" xfId="45097" xr:uid="{00000000-0005-0000-0000-0000ABB00000}"/>
    <cellStyle name="Percent 8 11 2 2" xfId="45098" xr:uid="{00000000-0005-0000-0000-0000ACB00000}"/>
    <cellStyle name="Percent 8 11 3" xfId="45099" xr:uid="{00000000-0005-0000-0000-0000ADB00000}"/>
    <cellStyle name="Percent 8 11 3 2" xfId="45100" xr:uid="{00000000-0005-0000-0000-0000AEB00000}"/>
    <cellStyle name="Percent 8 11 4" xfId="45101" xr:uid="{00000000-0005-0000-0000-0000AFB00000}"/>
    <cellStyle name="Percent 8 11 4 2" xfId="45102" xr:uid="{00000000-0005-0000-0000-0000B0B00000}"/>
    <cellStyle name="Percent 8 11 5" xfId="45103" xr:uid="{00000000-0005-0000-0000-0000B1B00000}"/>
    <cellStyle name="Percent 8 11 6" xfId="45104" xr:uid="{00000000-0005-0000-0000-0000B2B00000}"/>
    <cellStyle name="Percent 8 12" xfId="45105" xr:uid="{00000000-0005-0000-0000-0000B3B00000}"/>
    <cellStyle name="Percent 8 12 2" xfId="45106" xr:uid="{00000000-0005-0000-0000-0000B4B00000}"/>
    <cellStyle name="Percent 8 12 2 2" xfId="45107" xr:uid="{00000000-0005-0000-0000-0000B5B00000}"/>
    <cellStyle name="Percent 8 12 3" xfId="45108" xr:uid="{00000000-0005-0000-0000-0000B6B00000}"/>
    <cellStyle name="Percent 8 12 3 2" xfId="45109" xr:uid="{00000000-0005-0000-0000-0000B7B00000}"/>
    <cellStyle name="Percent 8 12 4" xfId="45110" xr:uid="{00000000-0005-0000-0000-0000B8B00000}"/>
    <cellStyle name="Percent 8 12 4 2" xfId="45111" xr:uid="{00000000-0005-0000-0000-0000B9B00000}"/>
    <cellStyle name="Percent 8 12 5" xfId="45112" xr:uid="{00000000-0005-0000-0000-0000BAB00000}"/>
    <cellStyle name="Percent 8 12 6" xfId="45113" xr:uid="{00000000-0005-0000-0000-0000BBB00000}"/>
    <cellStyle name="Percent 8 13" xfId="45114" xr:uid="{00000000-0005-0000-0000-0000BCB00000}"/>
    <cellStyle name="Percent 8 13 2" xfId="45115" xr:uid="{00000000-0005-0000-0000-0000BDB00000}"/>
    <cellStyle name="Percent 8 13 2 2" xfId="45116" xr:uid="{00000000-0005-0000-0000-0000BEB00000}"/>
    <cellStyle name="Percent 8 13 3" xfId="45117" xr:uid="{00000000-0005-0000-0000-0000BFB00000}"/>
    <cellStyle name="Percent 8 13 3 2" xfId="45118" xr:uid="{00000000-0005-0000-0000-0000C0B00000}"/>
    <cellStyle name="Percent 8 13 4" xfId="45119" xr:uid="{00000000-0005-0000-0000-0000C1B00000}"/>
    <cellStyle name="Percent 8 13 5" xfId="45120" xr:uid="{00000000-0005-0000-0000-0000C2B00000}"/>
    <cellStyle name="Percent 8 14" xfId="45121" xr:uid="{00000000-0005-0000-0000-0000C3B00000}"/>
    <cellStyle name="Percent 8 14 2" xfId="45122" xr:uid="{00000000-0005-0000-0000-0000C4B00000}"/>
    <cellStyle name="Percent 8 15" xfId="45123" xr:uid="{00000000-0005-0000-0000-0000C5B00000}"/>
    <cellStyle name="Percent 8 15 2" xfId="45124" xr:uid="{00000000-0005-0000-0000-0000C6B00000}"/>
    <cellStyle name="Percent 8 16" xfId="45125" xr:uid="{00000000-0005-0000-0000-0000C7B00000}"/>
    <cellStyle name="Percent 8 16 2" xfId="45126" xr:uid="{00000000-0005-0000-0000-0000C8B00000}"/>
    <cellStyle name="Percent 8 17" xfId="45127" xr:uid="{00000000-0005-0000-0000-0000C9B00000}"/>
    <cellStyle name="Percent 8 18" xfId="45128" xr:uid="{00000000-0005-0000-0000-0000CAB00000}"/>
    <cellStyle name="Percent 8 19" xfId="45129" xr:uid="{00000000-0005-0000-0000-0000CBB00000}"/>
    <cellStyle name="Percent 8 2" xfId="45130" xr:uid="{00000000-0005-0000-0000-0000CCB00000}"/>
    <cellStyle name="Percent 8 2 10" xfId="45131" xr:uid="{00000000-0005-0000-0000-0000CDB00000}"/>
    <cellStyle name="Percent 8 2 10 2" xfId="45132" xr:uid="{00000000-0005-0000-0000-0000CEB00000}"/>
    <cellStyle name="Percent 8 2 10 2 2" xfId="45133" xr:uid="{00000000-0005-0000-0000-0000CFB00000}"/>
    <cellStyle name="Percent 8 2 10 3" xfId="45134" xr:uid="{00000000-0005-0000-0000-0000D0B00000}"/>
    <cellStyle name="Percent 8 2 10 3 2" xfId="45135" xr:uid="{00000000-0005-0000-0000-0000D1B00000}"/>
    <cellStyle name="Percent 8 2 10 4" xfId="45136" xr:uid="{00000000-0005-0000-0000-0000D2B00000}"/>
    <cellStyle name="Percent 8 2 10 4 2" xfId="45137" xr:uid="{00000000-0005-0000-0000-0000D3B00000}"/>
    <cellStyle name="Percent 8 2 10 5" xfId="45138" xr:uid="{00000000-0005-0000-0000-0000D4B00000}"/>
    <cellStyle name="Percent 8 2 10 6" xfId="45139" xr:uid="{00000000-0005-0000-0000-0000D5B00000}"/>
    <cellStyle name="Percent 8 2 11" xfId="45140" xr:uid="{00000000-0005-0000-0000-0000D6B00000}"/>
    <cellStyle name="Percent 8 2 11 2" xfId="45141" xr:uid="{00000000-0005-0000-0000-0000D7B00000}"/>
    <cellStyle name="Percent 8 2 11 2 2" xfId="45142" xr:uid="{00000000-0005-0000-0000-0000D8B00000}"/>
    <cellStyle name="Percent 8 2 11 3" xfId="45143" xr:uid="{00000000-0005-0000-0000-0000D9B00000}"/>
    <cellStyle name="Percent 8 2 11 3 2" xfId="45144" xr:uid="{00000000-0005-0000-0000-0000DAB00000}"/>
    <cellStyle name="Percent 8 2 11 4" xfId="45145" xr:uid="{00000000-0005-0000-0000-0000DBB00000}"/>
    <cellStyle name="Percent 8 2 11 5" xfId="45146" xr:uid="{00000000-0005-0000-0000-0000DCB00000}"/>
    <cellStyle name="Percent 8 2 12" xfId="45147" xr:uid="{00000000-0005-0000-0000-0000DDB00000}"/>
    <cellStyle name="Percent 8 2 12 2" xfId="45148" xr:uid="{00000000-0005-0000-0000-0000DEB00000}"/>
    <cellStyle name="Percent 8 2 13" xfId="45149" xr:uid="{00000000-0005-0000-0000-0000DFB00000}"/>
    <cellStyle name="Percent 8 2 13 2" xfId="45150" xr:uid="{00000000-0005-0000-0000-0000E0B00000}"/>
    <cellStyle name="Percent 8 2 14" xfId="45151" xr:uid="{00000000-0005-0000-0000-0000E1B00000}"/>
    <cellStyle name="Percent 8 2 14 2" xfId="45152" xr:uid="{00000000-0005-0000-0000-0000E2B00000}"/>
    <cellStyle name="Percent 8 2 15" xfId="45153" xr:uid="{00000000-0005-0000-0000-0000E3B00000}"/>
    <cellStyle name="Percent 8 2 16" xfId="45154" xr:uid="{00000000-0005-0000-0000-0000E4B00000}"/>
    <cellStyle name="Percent 8 2 2" xfId="45155" xr:uid="{00000000-0005-0000-0000-0000E5B00000}"/>
    <cellStyle name="Percent 8 2 2 10" xfId="45156" xr:uid="{00000000-0005-0000-0000-0000E6B00000}"/>
    <cellStyle name="Percent 8 2 2 10 2" xfId="45157" xr:uid="{00000000-0005-0000-0000-0000E7B00000}"/>
    <cellStyle name="Percent 8 2 2 11" xfId="45158" xr:uid="{00000000-0005-0000-0000-0000E8B00000}"/>
    <cellStyle name="Percent 8 2 2 11 2" xfId="45159" xr:uid="{00000000-0005-0000-0000-0000E9B00000}"/>
    <cellStyle name="Percent 8 2 2 12" xfId="45160" xr:uid="{00000000-0005-0000-0000-0000EAB00000}"/>
    <cellStyle name="Percent 8 2 2 13" xfId="45161" xr:uid="{00000000-0005-0000-0000-0000EBB00000}"/>
    <cellStyle name="Percent 8 2 2 2" xfId="45162" xr:uid="{00000000-0005-0000-0000-0000ECB00000}"/>
    <cellStyle name="Percent 8 2 2 2 10" xfId="45163" xr:uid="{00000000-0005-0000-0000-0000EDB00000}"/>
    <cellStyle name="Percent 8 2 2 2 11" xfId="45164" xr:uid="{00000000-0005-0000-0000-0000EEB00000}"/>
    <cellStyle name="Percent 8 2 2 2 2" xfId="45165" xr:uid="{00000000-0005-0000-0000-0000EFB00000}"/>
    <cellStyle name="Percent 8 2 2 2 2 2" xfId="45166" xr:uid="{00000000-0005-0000-0000-0000F0B00000}"/>
    <cellStyle name="Percent 8 2 2 2 2 2 2" xfId="45167" xr:uid="{00000000-0005-0000-0000-0000F1B00000}"/>
    <cellStyle name="Percent 8 2 2 2 2 3" xfId="45168" xr:uid="{00000000-0005-0000-0000-0000F2B00000}"/>
    <cellStyle name="Percent 8 2 2 2 2 3 2" xfId="45169" xr:uid="{00000000-0005-0000-0000-0000F3B00000}"/>
    <cellStyle name="Percent 8 2 2 2 2 4" xfId="45170" xr:uid="{00000000-0005-0000-0000-0000F4B00000}"/>
    <cellStyle name="Percent 8 2 2 2 2 4 2" xfId="45171" xr:uid="{00000000-0005-0000-0000-0000F5B00000}"/>
    <cellStyle name="Percent 8 2 2 2 2 5" xfId="45172" xr:uid="{00000000-0005-0000-0000-0000F6B00000}"/>
    <cellStyle name="Percent 8 2 2 2 2 6" xfId="45173" xr:uid="{00000000-0005-0000-0000-0000F7B00000}"/>
    <cellStyle name="Percent 8 2 2 2 3" xfId="45174" xr:uid="{00000000-0005-0000-0000-0000F8B00000}"/>
    <cellStyle name="Percent 8 2 2 2 3 2" xfId="45175" xr:uid="{00000000-0005-0000-0000-0000F9B00000}"/>
    <cellStyle name="Percent 8 2 2 2 3 2 2" xfId="45176" xr:uid="{00000000-0005-0000-0000-0000FAB00000}"/>
    <cellStyle name="Percent 8 2 2 2 3 3" xfId="45177" xr:uid="{00000000-0005-0000-0000-0000FBB00000}"/>
    <cellStyle name="Percent 8 2 2 2 3 3 2" xfId="45178" xr:uid="{00000000-0005-0000-0000-0000FCB00000}"/>
    <cellStyle name="Percent 8 2 2 2 3 4" xfId="45179" xr:uid="{00000000-0005-0000-0000-0000FDB00000}"/>
    <cellStyle name="Percent 8 2 2 2 3 4 2" xfId="45180" xr:uid="{00000000-0005-0000-0000-0000FEB00000}"/>
    <cellStyle name="Percent 8 2 2 2 3 5" xfId="45181" xr:uid="{00000000-0005-0000-0000-0000FFB00000}"/>
    <cellStyle name="Percent 8 2 2 2 3 6" xfId="45182" xr:uid="{00000000-0005-0000-0000-000000B10000}"/>
    <cellStyle name="Percent 8 2 2 2 4" xfId="45183" xr:uid="{00000000-0005-0000-0000-000001B10000}"/>
    <cellStyle name="Percent 8 2 2 2 4 2" xfId="45184" xr:uid="{00000000-0005-0000-0000-000002B10000}"/>
    <cellStyle name="Percent 8 2 2 2 4 2 2" xfId="45185" xr:uid="{00000000-0005-0000-0000-000003B10000}"/>
    <cellStyle name="Percent 8 2 2 2 4 3" xfId="45186" xr:uid="{00000000-0005-0000-0000-000004B10000}"/>
    <cellStyle name="Percent 8 2 2 2 4 3 2" xfId="45187" xr:uid="{00000000-0005-0000-0000-000005B10000}"/>
    <cellStyle name="Percent 8 2 2 2 4 4" xfId="45188" xr:uid="{00000000-0005-0000-0000-000006B10000}"/>
    <cellStyle name="Percent 8 2 2 2 4 4 2" xfId="45189" xr:uid="{00000000-0005-0000-0000-000007B10000}"/>
    <cellStyle name="Percent 8 2 2 2 4 5" xfId="45190" xr:uid="{00000000-0005-0000-0000-000008B10000}"/>
    <cellStyle name="Percent 8 2 2 2 4 6" xfId="45191" xr:uid="{00000000-0005-0000-0000-000009B10000}"/>
    <cellStyle name="Percent 8 2 2 2 5" xfId="45192" xr:uid="{00000000-0005-0000-0000-00000AB10000}"/>
    <cellStyle name="Percent 8 2 2 2 5 2" xfId="45193" xr:uid="{00000000-0005-0000-0000-00000BB10000}"/>
    <cellStyle name="Percent 8 2 2 2 5 2 2" xfId="45194" xr:uid="{00000000-0005-0000-0000-00000CB10000}"/>
    <cellStyle name="Percent 8 2 2 2 5 3" xfId="45195" xr:uid="{00000000-0005-0000-0000-00000DB10000}"/>
    <cellStyle name="Percent 8 2 2 2 5 3 2" xfId="45196" xr:uid="{00000000-0005-0000-0000-00000EB10000}"/>
    <cellStyle name="Percent 8 2 2 2 5 4" xfId="45197" xr:uid="{00000000-0005-0000-0000-00000FB10000}"/>
    <cellStyle name="Percent 8 2 2 2 5 4 2" xfId="45198" xr:uid="{00000000-0005-0000-0000-000010B10000}"/>
    <cellStyle name="Percent 8 2 2 2 5 5" xfId="45199" xr:uid="{00000000-0005-0000-0000-000011B10000}"/>
    <cellStyle name="Percent 8 2 2 2 5 6" xfId="45200" xr:uid="{00000000-0005-0000-0000-000012B10000}"/>
    <cellStyle name="Percent 8 2 2 2 6" xfId="45201" xr:uid="{00000000-0005-0000-0000-000013B10000}"/>
    <cellStyle name="Percent 8 2 2 2 6 2" xfId="45202" xr:uid="{00000000-0005-0000-0000-000014B10000}"/>
    <cellStyle name="Percent 8 2 2 2 6 2 2" xfId="45203" xr:uid="{00000000-0005-0000-0000-000015B10000}"/>
    <cellStyle name="Percent 8 2 2 2 6 3" xfId="45204" xr:uid="{00000000-0005-0000-0000-000016B10000}"/>
    <cellStyle name="Percent 8 2 2 2 6 3 2" xfId="45205" xr:uid="{00000000-0005-0000-0000-000017B10000}"/>
    <cellStyle name="Percent 8 2 2 2 6 4" xfId="45206" xr:uid="{00000000-0005-0000-0000-000018B10000}"/>
    <cellStyle name="Percent 8 2 2 2 6 5" xfId="45207" xr:uid="{00000000-0005-0000-0000-000019B10000}"/>
    <cellStyle name="Percent 8 2 2 2 7" xfId="45208" xr:uid="{00000000-0005-0000-0000-00001AB10000}"/>
    <cellStyle name="Percent 8 2 2 2 7 2" xfId="45209" xr:uid="{00000000-0005-0000-0000-00001BB10000}"/>
    <cellStyle name="Percent 8 2 2 2 8" xfId="45210" xr:uid="{00000000-0005-0000-0000-00001CB10000}"/>
    <cellStyle name="Percent 8 2 2 2 8 2" xfId="45211" xr:uid="{00000000-0005-0000-0000-00001DB10000}"/>
    <cellStyle name="Percent 8 2 2 2 9" xfId="45212" xr:uid="{00000000-0005-0000-0000-00001EB10000}"/>
    <cellStyle name="Percent 8 2 2 2 9 2" xfId="45213" xr:uid="{00000000-0005-0000-0000-00001FB10000}"/>
    <cellStyle name="Percent 8 2 2 3" xfId="45214" xr:uid="{00000000-0005-0000-0000-000020B10000}"/>
    <cellStyle name="Percent 8 2 2 3 10" xfId="45215" xr:uid="{00000000-0005-0000-0000-000021B10000}"/>
    <cellStyle name="Percent 8 2 2 3 2" xfId="45216" xr:uid="{00000000-0005-0000-0000-000022B10000}"/>
    <cellStyle name="Percent 8 2 2 3 2 2" xfId="45217" xr:uid="{00000000-0005-0000-0000-000023B10000}"/>
    <cellStyle name="Percent 8 2 2 3 2 2 2" xfId="45218" xr:uid="{00000000-0005-0000-0000-000024B10000}"/>
    <cellStyle name="Percent 8 2 2 3 2 3" xfId="45219" xr:uid="{00000000-0005-0000-0000-000025B10000}"/>
    <cellStyle name="Percent 8 2 2 3 2 3 2" xfId="45220" xr:uid="{00000000-0005-0000-0000-000026B10000}"/>
    <cellStyle name="Percent 8 2 2 3 2 4" xfId="45221" xr:uid="{00000000-0005-0000-0000-000027B10000}"/>
    <cellStyle name="Percent 8 2 2 3 2 4 2" xfId="45222" xr:uid="{00000000-0005-0000-0000-000028B10000}"/>
    <cellStyle name="Percent 8 2 2 3 2 5" xfId="45223" xr:uid="{00000000-0005-0000-0000-000029B10000}"/>
    <cellStyle name="Percent 8 2 2 3 2 6" xfId="45224" xr:uid="{00000000-0005-0000-0000-00002AB10000}"/>
    <cellStyle name="Percent 8 2 2 3 3" xfId="45225" xr:uid="{00000000-0005-0000-0000-00002BB10000}"/>
    <cellStyle name="Percent 8 2 2 3 3 2" xfId="45226" xr:uid="{00000000-0005-0000-0000-00002CB10000}"/>
    <cellStyle name="Percent 8 2 2 3 3 2 2" xfId="45227" xr:uid="{00000000-0005-0000-0000-00002DB10000}"/>
    <cellStyle name="Percent 8 2 2 3 3 3" xfId="45228" xr:uid="{00000000-0005-0000-0000-00002EB10000}"/>
    <cellStyle name="Percent 8 2 2 3 3 3 2" xfId="45229" xr:uid="{00000000-0005-0000-0000-00002FB10000}"/>
    <cellStyle name="Percent 8 2 2 3 3 4" xfId="45230" xr:uid="{00000000-0005-0000-0000-000030B10000}"/>
    <cellStyle name="Percent 8 2 2 3 3 4 2" xfId="45231" xr:uid="{00000000-0005-0000-0000-000031B10000}"/>
    <cellStyle name="Percent 8 2 2 3 3 5" xfId="45232" xr:uid="{00000000-0005-0000-0000-000032B10000}"/>
    <cellStyle name="Percent 8 2 2 3 3 6" xfId="45233" xr:uid="{00000000-0005-0000-0000-000033B10000}"/>
    <cellStyle name="Percent 8 2 2 3 4" xfId="45234" xr:uid="{00000000-0005-0000-0000-000034B10000}"/>
    <cellStyle name="Percent 8 2 2 3 4 2" xfId="45235" xr:uid="{00000000-0005-0000-0000-000035B10000}"/>
    <cellStyle name="Percent 8 2 2 3 4 2 2" xfId="45236" xr:uid="{00000000-0005-0000-0000-000036B10000}"/>
    <cellStyle name="Percent 8 2 2 3 4 3" xfId="45237" xr:uid="{00000000-0005-0000-0000-000037B10000}"/>
    <cellStyle name="Percent 8 2 2 3 4 3 2" xfId="45238" xr:uid="{00000000-0005-0000-0000-000038B10000}"/>
    <cellStyle name="Percent 8 2 2 3 4 4" xfId="45239" xr:uid="{00000000-0005-0000-0000-000039B10000}"/>
    <cellStyle name="Percent 8 2 2 3 4 4 2" xfId="45240" xr:uid="{00000000-0005-0000-0000-00003AB10000}"/>
    <cellStyle name="Percent 8 2 2 3 4 5" xfId="45241" xr:uid="{00000000-0005-0000-0000-00003BB10000}"/>
    <cellStyle name="Percent 8 2 2 3 4 6" xfId="45242" xr:uid="{00000000-0005-0000-0000-00003CB10000}"/>
    <cellStyle name="Percent 8 2 2 3 5" xfId="45243" xr:uid="{00000000-0005-0000-0000-00003DB10000}"/>
    <cellStyle name="Percent 8 2 2 3 5 2" xfId="45244" xr:uid="{00000000-0005-0000-0000-00003EB10000}"/>
    <cellStyle name="Percent 8 2 2 3 5 2 2" xfId="45245" xr:uid="{00000000-0005-0000-0000-00003FB10000}"/>
    <cellStyle name="Percent 8 2 2 3 5 3" xfId="45246" xr:uid="{00000000-0005-0000-0000-000040B10000}"/>
    <cellStyle name="Percent 8 2 2 3 5 3 2" xfId="45247" xr:uid="{00000000-0005-0000-0000-000041B10000}"/>
    <cellStyle name="Percent 8 2 2 3 5 4" xfId="45248" xr:uid="{00000000-0005-0000-0000-000042B10000}"/>
    <cellStyle name="Percent 8 2 2 3 5 5" xfId="45249" xr:uid="{00000000-0005-0000-0000-000043B10000}"/>
    <cellStyle name="Percent 8 2 2 3 6" xfId="45250" xr:uid="{00000000-0005-0000-0000-000044B10000}"/>
    <cellStyle name="Percent 8 2 2 3 6 2" xfId="45251" xr:uid="{00000000-0005-0000-0000-000045B10000}"/>
    <cellStyle name="Percent 8 2 2 3 7" xfId="45252" xr:uid="{00000000-0005-0000-0000-000046B10000}"/>
    <cellStyle name="Percent 8 2 2 3 7 2" xfId="45253" xr:uid="{00000000-0005-0000-0000-000047B10000}"/>
    <cellStyle name="Percent 8 2 2 3 8" xfId="45254" xr:uid="{00000000-0005-0000-0000-000048B10000}"/>
    <cellStyle name="Percent 8 2 2 3 8 2" xfId="45255" xr:uid="{00000000-0005-0000-0000-000049B10000}"/>
    <cellStyle name="Percent 8 2 2 3 9" xfId="45256" xr:uid="{00000000-0005-0000-0000-00004AB10000}"/>
    <cellStyle name="Percent 8 2 2 4" xfId="45257" xr:uid="{00000000-0005-0000-0000-00004BB10000}"/>
    <cellStyle name="Percent 8 2 2 4 10" xfId="45258" xr:uid="{00000000-0005-0000-0000-00004CB10000}"/>
    <cellStyle name="Percent 8 2 2 4 2" xfId="45259" xr:uid="{00000000-0005-0000-0000-00004DB10000}"/>
    <cellStyle name="Percent 8 2 2 4 2 2" xfId="45260" xr:uid="{00000000-0005-0000-0000-00004EB10000}"/>
    <cellStyle name="Percent 8 2 2 4 2 2 2" xfId="45261" xr:uid="{00000000-0005-0000-0000-00004FB10000}"/>
    <cellStyle name="Percent 8 2 2 4 2 3" xfId="45262" xr:uid="{00000000-0005-0000-0000-000050B10000}"/>
    <cellStyle name="Percent 8 2 2 4 2 3 2" xfId="45263" xr:uid="{00000000-0005-0000-0000-000051B10000}"/>
    <cellStyle name="Percent 8 2 2 4 2 4" xfId="45264" xr:uid="{00000000-0005-0000-0000-000052B10000}"/>
    <cellStyle name="Percent 8 2 2 4 2 4 2" xfId="45265" xr:uid="{00000000-0005-0000-0000-000053B10000}"/>
    <cellStyle name="Percent 8 2 2 4 2 5" xfId="45266" xr:uid="{00000000-0005-0000-0000-000054B10000}"/>
    <cellStyle name="Percent 8 2 2 4 2 6" xfId="45267" xr:uid="{00000000-0005-0000-0000-000055B10000}"/>
    <cellStyle name="Percent 8 2 2 4 3" xfId="45268" xr:uid="{00000000-0005-0000-0000-000056B10000}"/>
    <cellStyle name="Percent 8 2 2 4 3 2" xfId="45269" xr:uid="{00000000-0005-0000-0000-000057B10000}"/>
    <cellStyle name="Percent 8 2 2 4 3 2 2" xfId="45270" xr:uid="{00000000-0005-0000-0000-000058B10000}"/>
    <cellStyle name="Percent 8 2 2 4 3 3" xfId="45271" xr:uid="{00000000-0005-0000-0000-000059B10000}"/>
    <cellStyle name="Percent 8 2 2 4 3 3 2" xfId="45272" xr:uid="{00000000-0005-0000-0000-00005AB10000}"/>
    <cellStyle name="Percent 8 2 2 4 3 4" xfId="45273" xr:uid="{00000000-0005-0000-0000-00005BB10000}"/>
    <cellStyle name="Percent 8 2 2 4 3 4 2" xfId="45274" xr:uid="{00000000-0005-0000-0000-00005CB10000}"/>
    <cellStyle name="Percent 8 2 2 4 3 5" xfId="45275" xr:uid="{00000000-0005-0000-0000-00005DB10000}"/>
    <cellStyle name="Percent 8 2 2 4 3 6" xfId="45276" xr:uid="{00000000-0005-0000-0000-00005EB10000}"/>
    <cellStyle name="Percent 8 2 2 4 4" xfId="45277" xr:uid="{00000000-0005-0000-0000-00005FB10000}"/>
    <cellStyle name="Percent 8 2 2 4 4 2" xfId="45278" xr:uid="{00000000-0005-0000-0000-000060B10000}"/>
    <cellStyle name="Percent 8 2 2 4 4 2 2" xfId="45279" xr:uid="{00000000-0005-0000-0000-000061B10000}"/>
    <cellStyle name="Percent 8 2 2 4 4 3" xfId="45280" xr:uid="{00000000-0005-0000-0000-000062B10000}"/>
    <cellStyle name="Percent 8 2 2 4 4 3 2" xfId="45281" xr:uid="{00000000-0005-0000-0000-000063B10000}"/>
    <cellStyle name="Percent 8 2 2 4 4 4" xfId="45282" xr:uid="{00000000-0005-0000-0000-000064B10000}"/>
    <cellStyle name="Percent 8 2 2 4 4 4 2" xfId="45283" xr:uid="{00000000-0005-0000-0000-000065B10000}"/>
    <cellStyle name="Percent 8 2 2 4 4 5" xfId="45284" xr:uid="{00000000-0005-0000-0000-000066B10000}"/>
    <cellStyle name="Percent 8 2 2 4 4 6" xfId="45285" xr:uid="{00000000-0005-0000-0000-000067B10000}"/>
    <cellStyle name="Percent 8 2 2 4 5" xfId="45286" xr:uid="{00000000-0005-0000-0000-000068B10000}"/>
    <cellStyle name="Percent 8 2 2 4 5 2" xfId="45287" xr:uid="{00000000-0005-0000-0000-000069B10000}"/>
    <cellStyle name="Percent 8 2 2 4 5 2 2" xfId="45288" xr:uid="{00000000-0005-0000-0000-00006AB10000}"/>
    <cellStyle name="Percent 8 2 2 4 5 3" xfId="45289" xr:uid="{00000000-0005-0000-0000-00006BB10000}"/>
    <cellStyle name="Percent 8 2 2 4 5 3 2" xfId="45290" xr:uid="{00000000-0005-0000-0000-00006CB10000}"/>
    <cellStyle name="Percent 8 2 2 4 5 4" xfId="45291" xr:uid="{00000000-0005-0000-0000-00006DB10000}"/>
    <cellStyle name="Percent 8 2 2 4 5 5" xfId="45292" xr:uid="{00000000-0005-0000-0000-00006EB10000}"/>
    <cellStyle name="Percent 8 2 2 4 6" xfId="45293" xr:uid="{00000000-0005-0000-0000-00006FB10000}"/>
    <cellStyle name="Percent 8 2 2 4 6 2" xfId="45294" xr:uid="{00000000-0005-0000-0000-000070B10000}"/>
    <cellStyle name="Percent 8 2 2 4 7" xfId="45295" xr:uid="{00000000-0005-0000-0000-000071B10000}"/>
    <cellStyle name="Percent 8 2 2 4 7 2" xfId="45296" xr:uid="{00000000-0005-0000-0000-000072B10000}"/>
    <cellStyle name="Percent 8 2 2 4 8" xfId="45297" xr:uid="{00000000-0005-0000-0000-000073B10000}"/>
    <cellStyle name="Percent 8 2 2 4 8 2" xfId="45298" xr:uid="{00000000-0005-0000-0000-000074B10000}"/>
    <cellStyle name="Percent 8 2 2 4 9" xfId="45299" xr:uid="{00000000-0005-0000-0000-000075B10000}"/>
    <cellStyle name="Percent 8 2 2 5" xfId="45300" xr:uid="{00000000-0005-0000-0000-000076B10000}"/>
    <cellStyle name="Percent 8 2 2 5 2" xfId="45301" xr:uid="{00000000-0005-0000-0000-000077B10000}"/>
    <cellStyle name="Percent 8 2 2 5 2 2" xfId="45302" xr:uid="{00000000-0005-0000-0000-000078B10000}"/>
    <cellStyle name="Percent 8 2 2 5 3" xfId="45303" xr:uid="{00000000-0005-0000-0000-000079B10000}"/>
    <cellStyle name="Percent 8 2 2 5 3 2" xfId="45304" xr:uid="{00000000-0005-0000-0000-00007AB10000}"/>
    <cellStyle name="Percent 8 2 2 5 4" xfId="45305" xr:uid="{00000000-0005-0000-0000-00007BB10000}"/>
    <cellStyle name="Percent 8 2 2 5 4 2" xfId="45306" xr:uid="{00000000-0005-0000-0000-00007CB10000}"/>
    <cellStyle name="Percent 8 2 2 5 5" xfId="45307" xr:uid="{00000000-0005-0000-0000-00007DB10000}"/>
    <cellStyle name="Percent 8 2 2 5 6" xfId="45308" xr:uid="{00000000-0005-0000-0000-00007EB10000}"/>
    <cellStyle name="Percent 8 2 2 6" xfId="45309" xr:uid="{00000000-0005-0000-0000-00007FB10000}"/>
    <cellStyle name="Percent 8 2 2 6 2" xfId="45310" xr:uid="{00000000-0005-0000-0000-000080B10000}"/>
    <cellStyle name="Percent 8 2 2 6 2 2" xfId="45311" xr:uid="{00000000-0005-0000-0000-000081B10000}"/>
    <cellStyle name="Percent 8 2 2 6 3" xfId="45312" xr:uid="{00000000-0005-0000-0000-000082B10000}"/>
    <cellStyle name="Percent 8 2 2 6 3 2" xfId="45313" xr:uid="{00000000-0005-0000-0000-000083B10000}"/>
    <cellStyle name="Percent 8 2 2 6 4" xfId="45314" xr:uid="{00000000-0005-0000-0000-000084B10000}"/>
    <cellStyle name="Percent 8 2 2 6 4 2" xfId="45315" xr:uid="{00000000-0005-0000-0000-000085B10000}"/>
    <cellStyle name="Percent 8 2 2 6 5" xfId="45316" xr:uid="{00000000-0005-0000-0000-000086B10000}"/>
    <cellStyle name="Percent 8 2 2 6 6" xfId="45317" xr:uid="{00000000-0005-0000-0000-000087B10000}"/>
    <cellStyle name="Percent 8 2 2 7" xfId="45318" xr:uid="{00000000-0005-0000-0000-000088B10000}"/>
    <cellStyle name="Percent 8 2 2 7 2" xfId="45319" xr:uid="{00000000-0005-0000-0000-000089B10000}"/>
    <cellStyle name="Percent 8 2 2 7 2 2" xfId="45320" xr:uid="{00000000-0005-0000-0000-00008AB10000}"/>
    <cellStyle name="Percent 8 2 2 7 3" xfId="45321" xr:uid="{00000000-0005-0000-0000-00008BB10000}"/>
    <cellStyle name="Percent 8 2 2 7 3 2" xfId="45322" xr:uid="{00000000-0005-0000-0000-00008CB10000}"/>
    <cellStyle name="Percent 8 2 2 7 4" xfId="45323" xr:uid="{00000000-0005-0000-0000-00008DB10000}"/>
    <cellStyle name="Percent 8 2 2 7 4 2" xfId="45324" xr:uid="{00000000-0005-0000-0000-00008EB10000}"/>
    <cellStyle name="Percent 8 2 2 7 5" xfId="45325" xr:uid="{00000000-0005-0000-0000-00008FB10000}"/>
    <cellStyle name="Percent 8 2 2 7 6" xfId="45326" xr:uid="{00000000-0005-0000-0000-000090B10000}"/>
    <cellStyle name="Percent 8 2 2 8" xfId="45327" xr:uid="{00000000-0005-0000-0000-000091B10000}"/>
    <cellStyle name="Percent 8 2 2 8 2" xfId="45328" xr:uid="{00000000-0005-0000-0000-000092B10000}"/>
    <cellStyle name="Percent 8 2 2 8 2 2" xfId="45329" xr:uid="{00000000-0005-0000-0000-000093B10000}"/>
    <cellStyle name="Percent 8 2 2 8 3" xfId="45330" xr:uid="{00000000-0005-0000-0000-000094B10000}"/>
    <cellStyle name="Percent 8 2 2 8 3 2" xfId="45331" xr:uid="{00000000-0005-0000-0000-000095B10000}"/>
    <cellStyle name="Percent 8 2 2 8 4" xfId="45332" xr:uid="{00000000-0005-0000-0000-000096B10000}"/>
    <cellStyle name="Percent 8 2 2 8 5" xfId="45333" xr:uid="{00000000-0005-0000-0000-000097B10000}"/>
    <cellStyle name="Percent 8 2 2 9" xfId="45334" xr:uid="{00000000-0005-0000-0000-000098B10000}"/>
    <cellStyle name="Percent 8 2 2 9 2" xfId="45335" xr:uid="{00000000-0005-0000-0000-000099B10000}"/>
    <cellStyle name="Percent 8 2 3" xfId="45336" xr:uid="{00000000-0005-0000-0000-00009AB10000}"/>
    <cellStyle name="Percent 8 2 3 10" xfId="45337" xr:uid="{00000000-0005-0000-0000-00009BB10000}"/>
    <cellStyle name="Percent 8 2 3 10 2" xfId="45338" xr:uid="{00000000-0005-0000-0000-00009CB10000}"/>
    <cellStyle name="Percent 8 2 3 11" xfId="45339" xr:uid="{00000000-0005-0000-0000-00009DB10000}"/>
    <cellStyle name="Percent 8 2 3 11 2" xfId="45340" xr:uid="{00000000-0005-0000-0000-00009EB10000}"/>
    <cellStyle name="Percent 8 2 3 12" xfId="45341" xr:uid="{00000000-0005-0000-0000-00009FB10000}"/>
    <cellStyle name="Percent 8 2 3 13" xfId="45342" xr:uid="{00000000-0005-0000-0000-0000A0B10000}"/>
    <cellStyle name="Percent 8 2 3 2" xfId="45343" xr:uid="{00000000-0005-0000-0000-0000A1B10000}"/>
    <cellStyle name="Percent 8 2 3 2 10" xfId="45344" xr:uid="{00000000-0005-0000-0000-0000A2B10000}"/>
    <cellStyle name="Percent 8 2 3 2 11" xfId="45345" xr:uid="{00000000-0005-0000-0000-0000A3B10000}"/>
    <cellStyle name="Percent 8 2 3 2 2" xfId="45346" xr:uid="{00000000-0005-0000-0000-0000A4B10000}"/>
    <cellStyle name="Percent 8 2 3 2 2 2" xfId="45347" xr:uid="{00000000-0005-0000-0000-0000A5B10000}"/>
    <cellStyle name="Percent 8 2 3 2 2 2 2" xfId="45348" xr:uid="{00000000-0005-0000-0000-0000A6B10000}"/>
    <cellStyle name="Percent 8 2 3 2 2 3" xfId="45349" xr:uid="{00000000-0005-0000-0000-0000A7B10000}"/>
    <cellStyle name="Percent 8 2 3 2 2 3 2" xfId="45350" xr:uid="{00000000-0005-0000-0000-0000A8B10000}"/>
    <cellStyle name="Percent 8 2 3 2 2 4" xfId="45351" xr:uid="{00000000-0005-0000-0000-0000A9B10000}"/>
    <cellStyle name="Percent 8 2 3 2 2 4 2" xfId="45352" xr:uid="{00000000-0005-0000-0000-0000AAB10000}"/>
    <cellStyle name="Percent 8 2 3 2 2 5" xfId="45353" xr:uid="{00000000-0005-0000-0000-0000ABB10000}"/>
    <cellStyle name="Percent 8 2 3 2 2 6" xfId="45354" xr:uid="{00000000-0005-0000-0000-0000ACB10000}"/>
    <cellStyle name="Percent 8 2 3 2 3" xfId="45355" xr:uid="{00000000-0005-0000-0000-0000ADB10000}"/>
    <cellStyle name="Percent 8 2 3 2 3 2" xfId="45356" xr:uid="{00000000-0005-0000-0000-0000AEB10000}"/>
    <cellStyle name="Percent 8 2 3 2 3 2 2" xfId="45357" xr:uid="{00000000-0005-0000-0000-0000AFB10000}"/>
    <cellStyle name="Percent 8 2 3 2 3 3" xfId="45358" xr:uid="{00000000-0005-0000-0000-0000B0B10000}"/>
    <cellStyle name="Percent 8 2 3 2 3 3 2" xfId="45359" xr:uid="{00000000-0005-0000-0000-0000B1B10000}"/>
    <cellStyle name="Percent 8 2 3 2 3 4" xfId="45360" xr:uid="{00000000-0005-0000-0000-0000B2B10000}"/>
    <cellStyle name="Percent 8 2 3 2 3 4 2" xfId="45361" xr:uid="{00000000-0005-0000-0000-0000B3B10000}"/>
    <cellStyle name="Percent 8 2 3 2 3 5" xfId="45362" xr:uid="{00000000-0005-0000-0000-0000B4B10000}"/>
    <cellStyle name="Percent 8 2 3 2 3 6" xfId="45363" xr:uid="{00000000-0005-0000-0000-0000B5B10000}"/>
    <cellStyle name="Percent 8 2 3 2 4" xfId="45364" xr:uid="{00000000-0005-0000-0000-0000B6B10000}"/>
    <cellStyle name="Percent 8 2 3 2 4 2" xfId="45365" xr:uid="{00000000-0005-0000-0000-0000B7B10000}"/>
    <cellStyle name="Percent 8 2 3 2 4 2 2" xfId="45366" xr:uid="{00000000-0005-0000-0000-0000B8B10000}"/>
    <cellStyle name="Percent 8 2 3 2 4 3" xfId="45367" xr:uid="{00000000-0005-0000-0000-0000B9B10000}"/>
    <cellStyle name="Percent 8 2 3 2 4 3 2" xfId="45368" xr:uid="{00000000-0005-0000-0000-0000BAB10000}"/>
    <cellStyle name="Percent 8 2 3 2 4 4" xfId="45369" xr:uid="{00000000-0005-0000-0000-0000BBB10000}"/>
    <cellStyle name="Percent 8 2 3 2 4 4 2" xfId="45370" xr:uid="{00000000-0005-0000-0000-0000BCB10000}"/>
    <cellStyle name="Percent 8 2 3 2 4 5" xfId="45371" xr:uid="{00000000-0005-0000-0000-0000BDB10000}"/>
    <cellStyle name="Percent 8 2 3 2 4 6" xfId="45372" xr:uid="{00000000-0005-0000-0000-0000BEB10000}"/>
    <cellStyle name="Percent 8 2 3 2 5" xfId="45373" xr:uid="{00000000-0005-0000-0000-0000BFB10000}"/>
    <cellStyle name="Percent 8 2 3 2 5 2" xfId="45374" xr:uid="{00000000-0005-0000-0000-0000C0B10000}"/>
    <cellStyle name="Percent 8 2 3 2 5 2 2" xfId="45375" xr:uid="{00000000-0005-0000-0000-0000C1B10000}"/>
    <cellStyle name="Percent 8 2 3 2 5 3" xfId="45376" xr:uid="{00000000-0005-0000-0000-0000C2B10000}"/>
    <cellStyle name="Percent 8 2 3 2 5 3 2" xfId="45377" xr:uid="{00000000-0005-0000-0000-0000C3B10000}"/>
    <cellStyle name="Percent 8 2 3 2 5 4" xfId="45378" xr:uid="{00000000-0005-0000-0000-0000C4B10000}"/>
    <cellStyle name="Percent 8 2 3 2 5 4 2" xfId="45379" xr:uid="{00000000-0005-0000-0000-0000C5B10000}"/>
    <cellStyle name="Percent 8 2 3 2 5 5" xfId="45380" xr:uid="{00000000-0005-0000-0000-0000C6B10000}"/>
    <cellStyle name="Percent 8 2 3 2 5 6" xfId="45381" xr:uid="{00000000-0005-0000-0000-0000C7B10000}"/>
    <cellStyle name="Percent 8 2 3 2 6" xfId="45382" xr:uid="{00000000-0005-0000-0000-0000C8B10000}"/>
    <cellStyle name="Percent 8 2 3 2 6 2" xfId="45383" xr:uid="{00000000-0005-0000-0000-0000C9B10000}"/>
    <cellStyle name="Percent 8 2 3 2 6 2 2" xfId="45384" xr:uid="{00000000-0005-0000-0000-0000CAB10000}"/>
    <cellStyle name="Percent 8 2 3 2 6 3" xfId="45385" xr:uid="{00000000-0005-0000-0000-0000CBB10000}"/>
    <cellStyle name="Percent 8 2 3 2 6 3 2" xfId="45386" xr:uid="{00000000-0005-0000-0000-0000CCB10000}"/>
    <cellStyle name="Percent 8 2 3 2 6 4" xfId="45387" xr:uid="{00000000-0005-0000-0000-0000CDB10000}"/>
    <cellStyle name="Percent 8 2 3 2 6 5" xfId="45388" xr:uid="{00000000-0005-0000-0000-0000CEB10000}"/>
    <cellStyle name="Percent 8 2 3 2 7" xfId="45389" xr:uid="{00000000-0005-0000-0000-0000CFB10000}"/>
    <cellStyle name="Percent 8 2 3 2 7 2" xfId="45390" xr:uid="{00000000-0005-0000-0000-0000D0B10000}"/>
    <cellStyle name="Percent 8 2 3 2 8" xfId="45391" xr:uid="{00000000-0005-0000-0000-0000D1B10000}"/>
    <cellStyle name="Percent 8 2 3 2 8 2" xfId="45392" xr:uid="{00000000-0005-0000-0000-0000D2B10000}"/>
    <cellStyle name="Percent 8 2 3 2 9" xfId="45393" xr:uid="{00000000-0005-0000-0000-0000D3B10000}"/>
    <cellStyle name="Percent 8 2 3 2 9 2" xfId="45394" xr:uid="{00000000-0005-0000-0000-0000D4B10000}"/>
    <cellStyle name="Percent 8 2 3 3" xfId="45395" xr:uid="{00000000-0005-0000-0000-0000D5B10000}"/>
    <cellStyle name="Percent 8 2 3 3 10" xfId="45396" xr:uid="{00000000-0005-0000-0000-0000D6B10000}"/>
    <cellStyle name="Percent 8 2 3 3 2" xfId="45397" xr:uid="{00000000-0005-0000-0000-0000D7B10000}"/>
    <cellStyle name="Percent 8 2 3 3 2 2" xfId="45398" xr:uid="{00000000-0005-0000-0000-0000D8B10000}"/>
    <cellStyle name="Percent 8 2 3 3 2 2 2" xfId="45399" xr:uid="{00000000-0005-0000-0000-0000D9B10000}"/>
    <cellStyle name="Percent 8 2 3 3 2 3" xfId="45400" xr:uid="{00000000-0005-0000-0000-0000DAB10000}"/>
    <cellStyle name="Percent 8 2 3 3 2 3 2" xfId="45401" xr:uid="{00000000-0005-0000-0000-0000DBB10000}"/>
    <cellStyle name="Percent 8 2 3 3 2 4" xfId="45402" xr:uid="{00000000-0005-0000-0000-0000DCB10000}"/>
    <cellStyle name="Percent 8 2 3 3 2 4 2" xfId="45403" xr:uid="{00000000-0005-0000-0000-0000DDB10000}"/>
    <cellStyle name="Percent 8 2 3 3 2 5" xfId="45404" xr:uid="{00000000-0005-0000-0000-0000DEB10000}"/>
    <cellStyle name="Percent 8 2 3 3 2 6" xfId="45405" xr:uid="{00000000-0005-0000-0000-0000DFB10000}"/>
    <cellStyle name="Percent 8 2 3 3 3" xfId="45406" xr:uid="{00000000-0005-0000-0000-0000E0B10000}"/>
    <cellStyle name="Percent 8 2 3 3 3 2" xfId="45407" xr:uid="{00000000-0005-0000-0000-0000E1B10000}"/>
    <cellStyle name="Percent 8 2 3 3 3 2 2" xfId="45408" xr:uid="{00000000-0005-0000-0000-0000E2B10000}"/>
    <cellStyle name="Percent 8 2 3 3 3 3" xfId="45409" xr:uid="{00000000-0005-0000-0000-0000E3B10000}"/>
    <cellStyle name="Percent 8 2 3 3 3 3 2" xfId="45410" xr:uid="{00000000-0005-0000-0000-0000E4B10000}"/>
    <cellStyle name="Percent 8 2 3 3 3 4" xfId="45411" xr:uid="{00000000-0005-0000-0000-0000E5B10000}"/>
    <cellStyle name="Percent 8 2 3 3 3 4 2" xfId="45412" xr:uid="{00000000-0005-0000-0000-0000E6B10000}"/>
    <cellStyle name="Percent 8 2 3 3 3 5" xfId="45413" xr:uid="{00000000-0005-0000-0000-0000E7B10000}"/>
    <cellStyle name="Percent 8 2 3 3 3 6" xfId="45414" xr:uid="{00000000-0005-0000-0000-0000E8B10000}"/>
    <cellStyle name="Percent 8 2 3 3 4" xfId="45415" xr:uid="{00000000-0005-0000-0000-0000E9B10000}"/>
    <cellStyle name="Percent 8 2 3 3 4 2" xfId="45416" xr:uid="{00000000-0005-0000-0000-0000EAB10000}"/>
    <cellStyle name="Percent 8 2 3 3 4 2 2" xfId="45417" xr:uid="{00000000-0005-0000-0000-0000EBB10000}"/>
    <cellStyle name="Percent 8 2 3 3 4 3" xfId="45418" xr:uid="{00000000-0005-0000-0000-0000ECB10000}"/>
    <cellStyle name="Percent 8 2 3 3 4 3 2" xfId="45419" xr:uid="{00000000-0005-0000-0000-0000EDB10000}"/>
    <cellStyle name="Percent 8 2 3 3 4 4" xfId="45420" xr:uid="{00000000-0005-0000-0000-0000EEB10000}"/>
    <cellStyle name="Percent 8 2 3 3 4 4 2" xfId="45421" xr:uid="{00000000-0005-0000-0000-0000EFB10000}"/>
    <cellStyle name="Percent 8 2 3 3 4 5" xfId="45422" xr:uid="{00000000-0005-0000-0000-0000F0B10000}"/>
    <cellStyle name="Percent 8 2 3 3 4 6" xfId="45423" xr:uid="{00000000-0005-0000-0000-0000F1B10000}"/>
    <cellStyle name="Percent 8 2 3 3 5" xfId="45424" xr:uid="{00000000-0005-0000-0000-0000F2B10000}"/>
    <cellStyle name="Percent 8 2 3 3 5 2" xfId="45425" xr:uid="{00000000-0005-0000-0000-0000F3B10000}"/>
    <cellStyle name="Percent 8 2 3 3 5 2 2" xfId="45426" xr:uid="{00000000-0005-0000-0000-0000F4B10000}"/>
    <cellStyle name="Percent 8 2 3 3 5 3" xfId="45427" xr:uid="{00000000-0005-0000-0000-0000F5B10000}"/>
    <cellStyle name="Percent 8 2 3 3 5 3 2" xfId="45428" xr:uid="{00000000-0005-0000-0000-0000F6B10000}"/>
    <cellStyle name="Percent 8 2 3 3 5 4" xfId="45429" xr:uid="{00000000-0005-0000-0000-0000F7B10000}"/>
    <cellStyle name="Percent 8 2 3 3 5 5" xfId="45430" xr:uid="{00000000-0005-0000-0000-0000F8B10000}"/>
    <cellStyle name="Percent 8 2 3 3 6" xfId="45431" xr:uid="{00000000-0005-0000-0000-0000F9B10000}"/>
    <cellStyle name="Percent 8 2 3 3 6 2" xfId="45432" xr:uid="{00000000-0005-0000-0000-0000FAB10000}"/>
    <cellStyle name="Percent 8 2 3 3 7" xfId="45433" xr:uid="{00000000-0005-0000-0000-0000FBB10000}"/>
    <cellStyle name="Percent 8 2 3 3 7 2" xfId="45434" xr:uid="{00000000-0005-0000-0000-0000FCB10000}"/>
    <cellStyle name="Percent 8 2 3 3 8" xfId="45435" xr:uid="{00000000-0005-0000-0000-0000FDB10000}"/>
    <cellStyle name="Percent 8 2 3 3 8 2" xfId="45436" xr:uid="{00000000-0005-0000-0000-0000FEB10000}"/>
    <cellStyle name="Percent 8 2 3 3 9" xfId="45437" xr:uid="{00000000-0005-0000-0000-0000FFB10000}"/>
    <cellStyle name="Percent 8 2 3 4" xfId="45438" xr:uid="{00000000-0005-0000-0000-000000B20000}"/>
    <cellStyle name="Percent 8 2 3 4 10" xfId="45439" xr:uid="{00000000-0005-0000-0000-000001B20000}"/>
    <cellStyle name="Percent 8 2 3 4 2" xfId="45440" xr:uid="{00000000-0005-0000-0000-000002B20000}"/>
    <cellStyle name="Percent 8 2 3 4 2 2" xfId="45441" xr:uid="{00000000-0005-0000-0000-000003B20000}"/>
    <cellStyle name="Percent 8 2 3 4 2 2 2" xfId="45442" xr:uid="{00000000-0005-0000-0000-000004B20000}"/>
    <cellStyle name="Percent 8 2 3 4 2 3" xfId="45443" xr:uid="{00000000-0005-0000-0000-000005B20000}"/>
    <cellStyle name="Percent 8 2 3 4 2 3 2" xfId="45444" xr:uid="{00000000-0005-0000-0000-000006B20000}"/>
    <cellStyle name="Percent 8 2 3 4 2 4" xfId="45445" xr:uid="{00000000-0005-0000-0000-000007B20000}"/>
    <cellStyle name="Percent 8 2 3 4 2 4 2" xfId="45446" xr:uid="{00000000-0005-0000-0000-000008B20000}"/>
    <cellStyle name="Percent 8 2 3 4 2 5" xfId="45447" xr:uid="{00000000-0005-0000-0000-000009B20000}"/>
    <cellStyle name="Percent 8 2 3 4 2 6" xfId="45448" xr:uid="{00000000-0005-0000-0000-00000AB20000}"/>
    <cellStyle name="Percent 8 2 3 4 3" xfId="45449" xr:uid="{00000000-0005-0000-0000-00000BB20000}"/>
    <cellStyle name="Percent 8 2 3 4 3 2" xfId="45450" xr:uid="{00000000-0005-0000-0000-00000CB20000}"/>
    <cellStyle name="Percent 8 2 3 4 3 2 2" xfId="45451" xr:uid="{00000000-0005-0000-0000-00000DB20000}"/>
    <cellStyle name="Percent 8 2 3 4 3 3" xfId="45452" xr:uid="{00000000-0005-0000-0000-00000EB20000}"/>
    <cellStyle name="Percent 8 2 3 4 3 3 2" xfId="45453" xr:uid="{00000000-0005-0000-0000-00000FB20000}"/>
    <cellStyle name="Percent 8 2 3 4 3 4" xfId="45454" xr:uid="{00000000-0005-0000-0000-000010B20000}"/>
    <cellStyle name="Percent 8 2 3 4 3 4 2" xfId="45455" xr:uid="{00000000-0005-0000-0000-000011B20000}"/>
    <cellStyle name="Percent 8 2 3 4 3 5" xfId="45456" xr:uid="{00000000-0005-0000-0000-000012B20000}"/>
    <cellStyle name="Percent 8 2 3 4 3 6" xfId="45457" xr:uid="{00000000-0005-0000-0000-000013B20000}"/>
    <cellStyle name="Percent 8 2 3 4 4" xfId="45458" xr:uid="{00000000-0005-0000-0000-000014B20000}"/>
    <cellStyle name="Percent 8 2 3 4 4 2" xfId="45459" xr:uid="{00000000-0005-0000-0000-000015B20000}"/>
    <cellStyle name="Percent 8 2 3 4 4 2 2" xfId="45460" xr:uid="{00000000-0005-0000-0000-000016B20000}"/>
    <cellStyle name="Percent 8 2 3 4 4 3" xfId="45461" xr:uid="{00000000-0005-0000-0000-000017B20000}"/>
    <cellStyle name="Percent 8 2 3 4 4 3 2" xfId="45462" xr:uid="{00000000-0005-0000-0000-000018B20000}"/>
    <cellStyle name="Percent 8 2 3 4 4 4" xfId="45463" xr:uid="{00000000-0005-0000-0000-000019B20000}"/>
    <cellStyle name="Percent 8 2 3 4 4 4 2" xfId="45464" xr:uid="{00000000-0005-0000-0000-00001AB20000}"/>
    <cellStyle name="Percent 8 2 3 4 4 5" xfId="45465" xr:uid="{00000000-0005-0000-0000-00001BB20000}"/>
    <cellStyle name="Percent 8 2 3 4 4 6" xfId="45466" xr:uid="{00000000-0005-0000-0000-00001CB20000}"/>
    <cellStyle name="Percent 8 2 3 4 5" xfId="45467" xr:uid="{00000000-0005-0000-0000-00001DB20000}"/>
    <cellStyle name="Percent 8 2 3 4 5 2" xfId="45468" xr:uid="{00000000-0005-0000-0000-00001EB20000}"/>
    <cellStyle name="Percent 8 2 3 4 5 2 2" xfId="45469" xr:uid="{00000000-0005-0000-0000-00001FB20000}"/>
    <cellStyle name="Percent 8 2 3 4 5 3" xfId="45470" xr:uid="{00000000-0005-0000-0000-000020B20000}"/>
    <cellStyle name="Percent 8 2 3 4 5 3 2" xfId="45471" xr:uid="{00000000-0005-0000-0000-000021B20000}"/>
    <cellStyle name="Percent 8 2 3 4 5 4" xfId="45472" xr:uid="{00000000-0005-0000-0000-000022B20000}"/>
    <cellStyle name="Percent 8 2 3 4 5 5" xfId="45473" xr:uid="{00000000-0005-0000-0000-000023B20000}"/>
    <cellStyle name="Percent 8 2 3 4 6" xfId="45474" xr:uid="{00000000-0005-0000-0000-000024B20000}"/>
    <cellStyle name="Percent 8 2 3 4 6 2" xfId="45475" xr:uid="{00000000-0005-0000-0000-000025B20000}"/>
    <cellStyle name="Percent 8 2 3 4 7" xfId="45476" xr:uid="{00000000-0005-0000-0000-000026B20000}"/>
    <cellStyle name="Percent 8 2 3 4 7 2" xfId="45477" xr:uid="{00000000-0005-0000-0000-000027B20000}"/>
    <cellStyle name="Percent 8 2 3 4 8" xfId="45478" xr:uid="{00000000-0005-0000-0000-000028B20000}"/>
    <cellStyle name="Percent 8 2 3 4 8 2" xfId="45479" xr:uid="{00000000-0005-0000-0000-000029B20000}"/>
    <cellStyle name="Percent 8 2 3 4 9" xfId="45480" xr:uid="{00000000-0005-0000-0000-00002AB20000}"/>
    <cellStyle name="Percent 8 2 3 5" xfId="45481" xr:uid="{00000000-0005-0000-0000-00002BB20000}"/>
    <cellStyle name="Percent 8 2 3 5 2" xfId="45482" xr:uid="{00000000-0005-0000-0000-00002CB20000}"/>
    <cellStyle name="Percent 8 2 3 5 2 2" xfId="45483" xr:uid="{00000000-0005-0000-0000-00002DB20000}"/>
    <cellStyle name="Percent 8 2 3 5 3" xfId="45484" xr:uid="{00000000-0005-0000-0000-00002EB20000}"/>
    <cellStyle name="Percent 8 2 3 5 3 2" xfId="45485" xr:uid="{00000000-0005-0000-0000-00002FB20000}"/>
    <cellStyle name="Percent 8 2 3 5 4" xfId="45486" xr:uid="{00000000-0005-0000-0000-000030B20000}"/>
    <cellStyle name="Percent 8 2 3 5 4 2" xfId="45487" xr:uid="{00000000-0005-0000-0000-000031B20000}"/>
    <cellStyle name="Percent 8 2 3 5 5" xfId="45488" xr:uid="{00000000-0005-0000-0000-000032B20000}"/>
    <cellStyle name="Percent 8 2 3 5 6" xfId="45489" xr:uid="{00000000-0005-0000-0000-000033B20000}"/>
    <cellStyle name="Percent 8 2 3 6" xfId="45490" xr:uid="{00000000-0005-0000-0000-000034B20000}"/>
    <cellStyle name="Percent 8 2 3 6 2" xfId="45491" xr:uid="{00000000-0005-0000-0000-000035B20000}"/>
    <cellStyle name="Percent 8 2 3 6 2 2" xfId="45492" xr:uid="{00000000-0005-0000-0000-000036B20000}"/>
    <cellStyle name="Percent 8 2 3 6 3" xfId="45493" xr:uid="{00000000-0005-0000-0000-000037B20000}"/>
    <cellStyle name="Percent 8 2 3 6 3 2" xfId="45494" xr:uid="{00000000-0005-0000-0000-000038B20000}"/>
    <cellStyle name="Percent 8 2 3 6 4" xfId="45495" xr:uid="{00000000-0005-0000-0000-000039B20000}"/>
    <cellStyle name="Percent 8 2 3 6 4 2" xfId="45496" xr:uid="{00000000-0005-0000-0000-00003AB20000}"/>
    <cellStyle name="Percent 8 2 3 6 5" xfId="45497" xr:uid="{00000000-0005-0000-0000-00003BB20000}"/>
    <cellStyle name="Percent 8 2 3 6 6" xfId="45498" xr:uid="{00000000-0005-0000-0000-00003CB20000}"/>
    <cellStyle name="Percent 8 2 3 7" xfId="45499" xr:uid="{00000000-0005-0000-0000-00003DB20000}"/>
    <cellStyle name="Percent 8 2 3 7 2" xfId="45500" xr:uid="{00000000-0005-0000-0000-00003EB20000}"/>
    <cellStyle name="Percent 8 2 3 7 2 2" xfId="45501" xr:uid="{00000000-0005-0000-0000-00003FB20000}"/>
    <cellStyle name="Percent 8 2 3 7 3" xfId="45502" xr:uid="{00000000-0005-0000-0000-000040B20000}"/>
    <cellStyle name="Percent 8 2 3 7 3 2" xfId="45503" xr:uid="{00000000-0005-0000-0000-000041B20000}"/>
    <cellStyle name="Percent 8 2 3 7 4" xfId="45504" xr:uid="{00000000-0005-0000-0000-000042B20000}"/>
    <cellStyle name="Percent 8 2 3 7 4 2" xfId="45505" xr:uid="{00000000-0005-0000-0000-000043B20000}"/>
    <cellStyle name="Percent 8 2 3 7 5" xfId="45506" xr:uid="{00000000-0005-0000-0000-000044B20000}"/>
    <cellStyle name="Percent 8 2 3 7 6" xfId="45507" xr:uid="{00000000-0005-0000-0000-000045B20000}"/>
    <cellStyle name="Percent 8 2 3 8" xfId="45508" xr:uid="{00000000-0005-0000-0000-000046B20000}"/>
    <cellStyle name="Percent 8 2 3 8 2" xfId="45509" xr:uid="{00000000-0005-0000-0000-000047B20000}"/>
    <cellStyle name="Percent 8 2 3 8 2 2" xfId="45510" xr:uid="{00000000-0005-0000-0000-000048B20000}"/>
    <cellStyle name="Percent 8 2 3 8 3" xfId="45511" xr:uid="{00000000-0005-0000-0000-000049B20000}"/>
    <cellStyle name="Percent 8 2 3 8 3 2" xfId="45512" xr:uid="{00000000-0005-0000-0000-00004AB20000}"/>
    <cellStyle name="Percent 8 2 3 8 4" xfId="45513" xr:uid="{00000000-0005-0000-0000-00004BB20000}"/>
    <cellStyle name="Percent 8 2 3 8 5" xfId="45514" xr:uid="{00000000-0005-0000-0000-00004CB20000}"/>
    <cellStyle name="Percent 8 2 3 9" xfId="45515" xr:uid="{00000000-0005-0000-0000-00004DB20000}"/>
    <cellStyle name="Percent 8 2 3 9 2" xfId="45516" xr:uid="{00000000-0005-0000-0000-00004EB20000}"/>
    <cellStyle name="Percent 8 2 4" xfId="45517" xr:uid="{00000000-0005-0000-0000-00004FB20000}"/>
    <cellStyle name="Percent 8 2 4 10" xfId="45518" xr:uid="{00000000-0005-0000-0000-000050B20000}"/>
    <cellStyle name="Percent 8 2 4 10 2" xfId="45519" xr:uid="{00000000-0005-0000-0000-000051B20000}"/>
    <cellStyle name="Percent 8 2 4 11" xfId="45520" xr:uid="{00000000-0005-0000-0000-000052B20000}"/>
    <cellStyle name="Percent 8 2 4 12" xfId="45521" xr:uid="{00000000-0005-0000-0000-000053B20000}"/>
    <cellStyle name="Percent 8 2 4 2" xfId="45522" xr:uid="{00000000-0005-0000-0000-000054B20000}"/>
    <cellStyle name="Percent 8 2 4 2 10" xfId="45523" xr:uid="{00000000-0005-0000-0000-000055B20000}"/>
    <cellStyle name="Percent 8 2 4 2 2" xfId="45524" xr:uid="{00000000-0005-0000-0000-000056B20000}"/>
    <cellStyle name="Percent 8 2 4 2 2 2" xfId="45525" xr:uid="{00000000-0005-0000-0000-000057B20000}"/>
    <cellStyle name="Percent 8 2 4 2 2 2 2" xfId="45526" xr:uid="{00000000-0005-0000-0000-000058B20000}"/>
    <cellStyle name="Percent 8 2 4 2 2 3" xfId="45527" xr:uid="{00000000-0005-0000-0000-000059B20000}"/>
    <cellStyle name="Percent 8 2 4 2 2 3 2" xfId="45528" xr:uid="{00000000-0005-0000-0000-00005AB20000}"/>
    <cellStyle name="Percent 8 2 4 2 2 4" xfId="45529" xr:uid="{00000000-0005-0000-0000-00005BB20000}"/>
    <cellStyle name="Percent 8 2 4 2 2 4 2" xfId="45530" xr:uid="{00000000-0005-0000-0000-00005CB20000}"/>
    <cellStyle name="Percent 8 2 4 2 2 5" xfId="45531" xr:uid="{00000000-0005-0000-0000-00005DB20000}"/>
    <cellStyle name="Percent 8 2 4 2 2 6" xfId="45532" xr:uid="{00000000-0005-0000-0000-00005EB20000}"/>
    <cellStyle name="Percent 8 2 4 2 3" xfId="45533" xr:uid="{00000000-0005-0000-0000-00005FB20000}"/>
    <cellStyle name="Percent 8 2 4 2 3 2" xfId="45534" xr:uid="{00000000-0005-0000-0000-000060B20000}"/>
    <cellStyle name="Percent 8 2 4 2 3 2 2" xfId="45535" xr:uid="{00000000-0005-0000-0000-000061B20000}"/>
    <cellStyle name="Percent 8 2 4 2 3 3" xfId="45536" xr:uid="{00000000-0005-0000-0000-000062B20000}"/>
    <cellStyle name="Percent 8 2 4 2 3 3 2" xfId="45537" xr:uid="{00000000-0005-0000-0000-000063B20000}"/>
    <cellStyle name="Percent 8 2 4 2 3 4" xfId="45538" xr:uid="{00000000-0005-0000-0000-000064B20000}"/>
    <cellStyle name="Percent 8 2 4 2 3 4 2" xfId="45539" xr:uid="{00000000-0005-0000-0000-000065B20000}"/>
    <cellStyle name="Percent 8 2 4 2 3 5" xfId="45540" xr:uid="{00000000-0005-0000-0000-000066B20000}"/>
    <cellStyle name="Percent 8 2 4 2 3 6" xfId="45541" xr:uid="{00000000-0005-0000-0000-000067B20000}"/>
    <cellStyle name="Percent 8 2 4 2 4" xfId="45542" xr:uid="{00000000-0005-0000-0000-000068B20000}"/>
    <cellStyle name="Percent 8 2 4 2 4 2" xfId="45543" xr:uid="{00000000-0005-0000-0000-000069B20000}"/>
    <cellStyle name="Percent 8 2 4 2 4 2 2" xfId="45544" xr:uid="{00000000-0005-0000-0000-00006AB20000}"/>
    <cellStyle name="Percent 8 2 4 2 4 3" xfId="45545" xr:uid="{00000000-0005-0000-0000-00006BB20000}"/>
    <cellStyle name="Percent 8 2 4 2 4 3 2" xfId="45546" xr:uid="{00000000-0005-0000-0000-00006CB20000}"/>
    <cellStyle name="Percent 8 2 4 2 4 4" xfId="45547" xr:uid="{00000000-0005-0000-0000-00006DB20000}"/>
    <cellStyle name="Percent 8 2 4 2 4 4 2" xfId="45548" xr:uid="{00000000-0005-0000-0000-00006EB20000}"/>
    <cellStyle name="Percent 8 2 4 2 4 5" xfId="45549" xr:uid="{00000000-0005-0000-0000-00006FB20000}"/>
    <cellStyle name="Percent 8 2 4 2 4 6" xfId="45550" xr:uid="{00000000-0005-0000-0000-000070B20000}"/>
    <cellStyle name="Percent 8 2 4 2 5" xfId="45551" xr:uid="{00000000-0005-0000-0000-000071B20000}"/>
    <cellStyle name="Percent 8 2 4 2 5 2" xfId="45552" xr:uid="{00000000-0005-0000-0000-000072B20000}"/>
    <cellStyle name="Percent 8 2 4 2 5 2 2" xfId="45553" xr:uid="{00000000-0005-0000-0000-000073B20000}"/>
    <cellStyle name="Percent 8 2 4 2 5 3" xfId="45554" xr:uid="{00000000-0005-0000-0000-000074B20000}"/>
    <cellStyle name="Percent 8 2 4 2 5 3 2" xfId="45555" xr:uid="{00000000-0005-0000-0000-000075B20000}"/>
    <cellStyle name="Percent 8 2 4 2 5 4" xfId="45556" xr:uid="{00000000-0005-0000-0000-000076B20000}"/>
    <cellStyle name="Percent 8 2 4 2 5 5" xfId="45557" xr:uid="{00000000-0005-0000-0000-000077B20000}"/>
    <cellStyle name="Percent 8 2 4 2 6" xfId="45558" xr:uid="{00000000-0005-0000-0000-000078B20000}"/>
    <cellStyle name="Percent 8 2 4 2 6 2" xfId="45559" xr:uid="{00000000-0005-0000-0000-000079B20000}"/>
    <cellStyle name="Percent 8 2 4 2 7" xfId="45560" xr:uid="{00000000-0005-0000-0000-00007AB20000}"/>
    <cellStyle name="Percent 8 2 4 2 7 2" xfId="45561" xr:uid="{00000000-0005-0000-0000-00007BB20000}"/>
    <cellStyle name="Percent 8 2 4 2 8" xfId="45562" xr:uid="{00000000-0005-0000-0000-00007CB20000}"/>
    <cellStyle name="Percent 8 2 4 2 8 2" xfId="45563" xr:uid="{00000000-0005-0000-0000-00007DB20000}"/>
    <cellStyle name="Percent 8 2 4 2 9" xfId="45564" xr:uid="{00000000-0005-0000-0000-00007EB20000}"/>
    <cellStyle name="Percent 8 2 4 3" xfId="45565" xr:uid="{00000000-0005-0000-0000-00007FB20000}"/>
    <cellStyle name="Percent 8 2 4 3 10" xfId="45566" xr:uid="{00000000-0005-0000-0000-000080B20000}"/>
    <cellStyle name="Percent 8 2 4 3 2" xfId="45567" xr:uid="{00000000-0005-0000-0000-000081B20000}"/>
    <cellStyle name="Percent 8 2 4 3 2 2" xfId="45568" xr:uid="{00000000-0005-0000-0000-000082B20000}"/>
    <cellStyle name="Percent 8 2 4 3 2 2 2" xfId="45569" xr:uid="{00000000-0005-0000-0000-000083B20000}"/>
    <cellStyle name="Percent 8 2 4 3 2 3" xfId="45570" xr:uid="{00000000-0005-0000-0000-000084B20000}"/>
    <cellStyle name="Percent 8 2 4 3 2 3 2" xfId="45571" xr:uid="{00000000-0005-0000-0000-000085B20000}"/>
    <cellStyle name="Percent 8 2 4 3 2 4" xfId="45572" xr:uid="{00000000-0005-0000-0000-000086B20000}"/>
    <cellStyle name="Percent 8 2 4 3 2 4 2" xfId="45573" xr:uid="{00000000-0005-0000-0000-000087B20000}"/>
    <cellStyle name="Percent 8 2 4 3 2 5" xfId="45574" xr:uid="{00000000-0005-0000-0000-000088B20000}"/>
    <cellStyle name="Percent 8 2 4 3 2 6" xfId="45575" xr:uid="{00000000-0005-0000-0000-000089B20000}"/>
    <cellStyle name="Percent 8 2 4 3 3" xfId="45576" xr:uid="{00000000-0005-0000-0000-00008AB20000}"/>
    <cellStyle name="Percent 8 2 4 3 3 2" xfId="45577" xr:uid="{00000000-0005-0000-0000-00008BB20000}"/>
    <cellStyle name="Percent 8 2 4 3 3 2 2" xfId="45578" xr:uid="{00000000-0005-0000-0000-00008CB20000}"/>
    <cellStyle name="Percent 8 2 4 3 3 3" xfId="45579" xr:uid="{00000000-0005-0000-0000-00008DB20000}"/>
    <cellStyle name="Percent 8 2 4 3 3 3 2" xfId="45580" xr:uid="{00000000-0005-0000-0000-00008EB20000}"/>
    <cellStyle name="Percent 8 2 4 3 3 4" xfId="45581" xr:uid="{00000000-0005-0000-0000-00008FB20000}"/>
    <cellStyle name="Percent 8 2 4 3 3 4 2" xfId="45582" xr:uid="{00000000-0005-0000-0000-000090B20000}"/>
    <cellStyle name="Percent 8 2 4 3 3 5" xfId="45583" xr:uid="{00000000-0005-0000-0000-000091B20000}"/>
    <cellStyle name="Percent 8 2 4 3 3 6" xfId="45584" xr:uid="{00000000-0005-0000-0000-000092B20000}"/>
    <cellStyle name="Percent 8 2 4 3 4" xfId="45585" xr:uid="{00000000-0005-0000-0000-000093B20000}"/>
    <cellStyle name="Percent 8 2 4 3 4 2" xfId="45586" xr:uid="{00000000-0005-0000-0000-000094B20000}"/>
    <cellStyle name="Percent 8 2 4 3 4 2 2" xfId="45587" xr:uid="{00000000-0005-0000-0000-000095B20000}"/>
    <cellStyle name="Percent 8 2 4 3 4 3" xfId="45588" xr:uid="{00000000-0005-0000-0000-000096B20000}"/>
    <cellStyle name="Percent 8 2 4 3 4 3 2" xfId="45589" xr:uid="{00000000-0005-0000-0000-000097B20000}"/>
    <cellStyle name="Percent 8 2 4 3 4 4" xfId="45590" xr:uid="{00000000-0005-0000-0000-000098B20000}"/>
    <cellStyle name="Percent 8 2 4 3 4 4 2" xfId="45591" xr:uid="{00000000-0005-0000-0000-000099B20000}"/>
    <cellStyle name="Percent 8 2 4 3 4 5" xfId="45592" xr:uid="{00000000-0005-0000-0000-00009AB20000}"/>
    <cellStyle name="Percent 8 2 4 3 4 6" xfId="45593" xr:uid="{00000000-0005-0000-0000-00009BB20000}"/>
    <cellStyle name="Percent 8 2 4 3 5" xfId="45594" xr:uid="{00000000-0005-0000-0000-00009CB20000}"/>
    <cellStyle name="Percent 8 2 4 3 5 2" xfId="45595" xr:uid="{00000000-0005-0000-0000-00009DB20000}"/>
    <cellStyle name="Percent 8 2 4 3 5 2 2" xfId="45596" xr:uid="{00000000-0005-0000-0000-00009EB20000}"/>
    <cellStyle name="Percent 8 2 4 3 5 3" xfId="45597" xr:uid="{00000000-0005-0000-0000-00009FB20000}"/>
    <cellStyle name="Percent 8 2 4 3 5 3 2" xfId="45598" xr:uid="{00000000-0005-0000-0000-0000A0B20000}"/>
    <cellStyle name="Percent 8 2 4 3 5 4" xfId="45599" xr:uid="{00000000-0005-0000-0000-0000A1B20000}"/>
    <cellStyle name="Percent 8 2 4 3 5 5" xfId="45600" xr:uid="{00000000-0005-0000-0000-0000A2B20000}"/>
    <cellStyle name="Percent 8 2 4 3 6" xfId="45601" xr:uid="{00000000-0005-0000-0000-0000A3B20000}"/>
    <cellStyle name="Percent 8 2 4 3 6 2" xfId="45602" xr:uid="{00000000-0005-0000-0000-0000A4B20000}"/>
    <cellStyle name="Percent 8 2 4 3 7" xfId="45603" xr:uid="{00000000-0005-0000-0000-0000A5B20000}"/>
    <cellStyle name="Percent 8 2 4 3 7 2" xfId="45604" xr:uid="{00000000-0005-0000-0000-0000A6B20000}"/>
    <cellStyle name="Percent 8 2 4 3 8" xfId="45605" xr:uid="{00000000-0005-0000-0000-0000A7B20000}"/>
    <cellStyle name="Percent 8 2 4 3 8 2" xfId="45606" xr:uid="{00000000-0005-0000-0000-0000A8B20000}"/>
    <cellStyle name="Percent 8 2 4 3 9" xfId="45607" xr:uid="{00000000-0005-0000-0000-0000A9B20000}"/>
    <cellStyle name="Percent 8 2 4 4" xfId="45608" xr:uid="{00000000-0005-0000-0000-0000AAB20000}"/>
    <cellStyle name="Percent 8 2 4 4 2" xfId="45609" xr:uid="{00000000-0005-0000-0000-0000ABB20000}"/>
    <cellStyle name="Percent 8 2 4 4 2 2" xfId="45610" xr:uid="{00000000-0005-0000-0000-0000ACB20000}"/>
    <cellStyle name="Percent 8 2 4 4 3" xfId="45611" xr:uid="{00000000-0005-0000-0000-0000ADB20000}"/>
    <cellStyle name="Percent 8 2 4 4 3 2" xfId="45612" xr:uid="{00000000-0005-0000-0000-0000AEB20000}"/>
    <cellStyle name="Percent 8 2 4 4 4" xfId="45613" xr:uid="{00000000-0005-0000-0000-0000AFB20000}"/>
    <cellStyle name="Percent 8 2 4 4 4 2" xfId="45614" xr:uid="{00000000-0005-0000-0000-0000B0B20000}"/>
    <cellStyle name="Percent 8 2 4 4 5" xfId="45615" xr:uid="{00000000-0005-0000-0000-0000B1B20000}"/>
    <cellStyle name="Percent 8 2 4 4 6" xfId="45616" xr:uid="{00000000-0005-0000-0000-0000B2B20000}"/>
    <cellStyle name="Percent 8 2 4 5" xfId="45617" xr:uid="{00000000-0005-0000-0000-0000B3B20000}"/>
    <cellStyle name="Percent 8 2 4 5 2" xfId="45618" xr:uid="{00000000-0005-0000-0000-0000B4B20000}"/>
    <cellStyle name="Percent 8 2 4 5 2 2" xfId="45619" xr:uid="{00000000-0005-0000-0000-0000B5B20000}"/>
    <cellStyle name="Percent 8 2 4 5 3" xfId="45620" xr:uid="{00000000-0005-0000-0000-0000B6B20000}"/>
    <cellStyle name="Percent 8 2 4 5 3 2" xfId="45621" xr:uid="{00000000-0005-0000-0000-0000B7B20000}"/>
    <cellStyle name="Percent 8 2 4 5 4" xfId="45622" xr:uid="{00000000-0005-0000-0000-0000B8B20000}"/>
    <cellStyle name="Percent 8 2 4 5 4 2" xfId="45623" xr:uid="{00000000-0005-0000-0000-0000B9B20000}"/>
    <cellStyle name="Percent 8 2 4 5 5" xfId="45624" xr:uid="{00000000-0005-0000-0000-0000BAB20000}"/>
    <cellStyle name="Percent 8 2 4 5 6" xfId="45625" xr:uid="{00000000-0005-0000-0000-0000BBB20000}"/>
    <cellStyle name="Percent 8 2 4 6" xfId="45626" xr:uid="{00000000-0005-0000-0000-0000BCB20000}"/>
    <cellStyle name="Percent 8 2 4 6 2" xfId="45627" xr:uid="{00000000-0005-0000-0000-0000BDB20000}"/>
    <cellStyle name="Percent 8 2 4 6 2 2" xfId="45628" xr:uid="{00000000-0005-0000-0000-0000BEB20000}"/>
    <cellStyle name="Percent 8 2 4 6 3" xfId="45629" xr:uid="{00000000-0005-0000-0000-0000BFB20000}"/>
    <cellStyle name="Percent 8 2 4 6 3 2" xfId="45630" xr:uid="{00000000-0005-0000-0000-0000C0B20000}"/>
    <cellStyle name="Percent 8 2 4 6 4" xfId="45631" xr:uid="{00000000-0005-0000-0000-0000C1B20000}"/>
    <cellStyle name="Percent 8 2 4 6 4 2" xfId="45632" xr:uid="{00000000-0005-0000-0000-0000C2B20000}"/>
    <cellStyle name="Percent 8 2 4 6 5" xfId="45633" xr:uid="{00000000-0005-0000-0000-0000C3B20000}"/>
    <cellStyle name="Percent 8 2 4 6 6" xfId="45634" xr:uid="{00000000-0005-0000-0000-0000C4B20000}"/>
    <cellStyle name="Percent 8 2 4 7" xfId="45635" xr:uid="{00000000-0005-0000-0000-0000C5B20000}"/>
    <cellStyle name="Percent 8 2 4 7 2" xfId="45636" xr:uid="{00000000-0005-0000-0000-0000C6B20000}"/>
    <cellStyle name="Percent 8 2 4 7 2 2" xfId="45637" xr:uid="{00000000-0005-0000-0000-0000C7B20000}"/>
    <cellStyle name="Percent 8 2 4 7 3" xfId="45638" xr:uid="{00000000-0005-0000-0000-0000C8B20000}"/>
    <cellStyle name="Percent 8 2 4 7 3 2" xfId="45639" xr:uid="{00000000-0005-0000-0000-0000C9B20000}"/>
    <cellStyle name="Percent 8 2 4 7 4" xfId="45640" xr:uid="{00000000-0005-0000-0000-0000CAB20000}"/>
    <cellStyle name="Percent 8 2 4 7 5" xfId="45641" xr:uid="{00000000-0005-0000-0000-0000CBB20000}"/>
    <cellStyle name="Percent 8 2 4 8" xfId="45642" xr:uid="{00000000-0005-0000-0000-0000CCB20000}"/>
    <cellStyle name="Percent 8 2 4 8 2" xfId="45643" xr:uid="{00000000-0005-0000-0000-0000CDB20000}"/>
    <cellStyle name="Percent 8 2 4 9" xfId="45644" xr:uid="{00000000-0005-0000-0000-0000CEB20000}"/>
    <cellStyle name="Percent 8 2 4 9 2" xfId="45645" xr:uid="{00000000-0005-0000-0000-0000CFB20000}"/>
    <cellStyle name="Percent 8 2 5" xfId="45646" xr:uid="{00000000-0005-0000-0000-0000D0B20000}"/>
    <cellStyle name="Percent 8 2 5 10" xfId="45647" xr:uid="{00000000-0005-0000-0000-0000D1B20000}"/>
    <cellStyle name="Percent 8 2 5 11" xfId="45648" xr:uid="{00000000-0005-0000-0000-0000D2B20000}"/>
    <cellStyle name="Percent 8 2 5 2" xfId="45649" xr:uid="{00000000-0005-0000-0000-0000D3B20000}"/>
    <cellStyle name="Percent 8 2 5 2 2" xfId="45650" xr:uid="{00000000-0005-0000-0000-0000D4B20000}"/>
    <cellStyle name="Percent 8 2 5 2 2 2" xfId="45651" xr:uid="{00000000-0005-0000-0000-0000D5B20000}"/>
    <cellStyle name="Percent 8 2 5 2 3" xfId="45652" xr:uid="{00000000-0005-0000-0000-0000D6B20000}"/>
    <cellStyle name="Percent 8 2 5 2 3 2" xfId="45653" xr:uid="{00000000-0005-0000-0000-0000D7B20000}"/>
    <cellStyle name="Percent 8 2 5 2 4" xfId="45654" xr:uid="{00000000-0005-0000-0000-0000D8B20000}"/>
    <cellStyle name="Percent 8 2 5 2 4 2" xfId="45655" xr:uid="{00000000-0005-0000-0000-0000D9B20000}"/>
    <cellStyle name="Percent 8 2 5 2 5" xfId="45656" xr:uid="{00000000-0005-0000-0000-0000DAB20000}"/>
    <cellStyle name="Percent 8 2 5 2 6" xfId="45657" xr:uid="{00000000-0005-0000-0000-0000DBB20000}"/>
    <cellStyle name="Percent 8 2 5 3" xfId="45658" xr:uid="{00000000-0005-0000-0000-0000DCB20000}"/>
    <cellStyle name="Percent 8 2 5 3 2" xfId="45659" xr:uid="{00000000-0005-0000-0000-0000DDB20000}"/>
    <cellStyle name="Percent 8 2 5 3 2 2" xfId="45660" xr:uid="{00000000-0005-0000-0000-0000DEB20000}"/>
    <cellStyle name="Percent 8 2 5 3 3" xfId="45661" xr:uid="{00000000-0005-0000-0000-0000DFB20000}"/>
    <cellStyle name="Percent 8 2 5 3 3 2" xfId="45662" xr:uid="{00000000-0005-0000-0000-0000E0B20000}"/>
    <cellStyle name="Percent 8 2 5 3 4" xfId="45663" xr:uid="{00000000-0005-0000-0000-0000E1B20000}"/>
    <cellStyle name="Percent 8 2 5 3 4 2" xfId="45664" xr:uid="{00000000-0005-0000-0000-0000E2B20000}"/>
    <cellStyle name="Percent 8 2 5 3 5" xfId="45665" xr:uid="{00000000-0005-0000-0000-0000E3B20000}"/>
    <cellStyle name="Percent 8 2 5 3 6" xfId="45666" xr:uid="{00000000-0005-0000-0000-0000E4B20000}"/>
    <cellStyle name="Percent 8 2 5 4" xfId="45667" xr:uid="{00000000-0005-0000-0000-0000E5B20000}"/>
    <cellStyle name="Percent 8 2 5 4 2" xfId="45668" xr:uid="{00000000-0005-0000-0000-0000E6B20000}"/>
    <cellStyle name="Percent 8 2 5 4 2 2" xfId="45669" xr:uid="{00000000-0005-0000-0000-0000E7B20000}"/>
    <cellStyle name="Percent 8 2 5 4 3" xfId="45670" xr:uid="{00000000-0005-0000-0000-0000E8B20000}"/>
    <cellStyle name="Percent 8 2 5 4 3 2" xfId="45671" xr:uid="{00000000-0005-0000-0000-0000E9B20000}"/>
    <cellStyle name="Percent 8 2 5 4 4" xfId="45672" xr:uid="{00000000-0005-0000-0000-0000EAB20000}"/>
    <cellStyle name="Percent 8 2 5 4 4 2" xfId="45673" xr:uid="{00000000-0005-0000-0000-0000EBB20000}"/>
    <cellStyle name="Percent 8 2 5 4 5" xfId="45674" xr:uid="{00000000-0005-0000-0000-0000ECB20000}"/>
    <cellStyle name="Percent 8 2 5 4 6" xfId="45675" xr:uid="{00000000-0005-0000-0000-0000EDB20000}"/>
    <cellStyle name="Percent 8 2 5 5" xfId="45676" xr:uid="{00000000-0005-0000-0000-0000EEB20000}"/>
    <cellStyle name="Percent 8 2 5 5 2" xfId="45677" xr:uid="{00000000-0005-0000-0000-0000EFB20000}"/>
    <cellStyle name="Percent 8 2 5 5 2 2" xfId="45678" xr:uid="{00000000-0005-0000-0000-0000F0B20000}"/>
    <cellStyle name="Percent 8 2 5 5 3" xfId="45679" xr:uid="{00000000-0005-0000-0000-0000F1B20000}"/>
    <cellStyle name="Percent 8 2 5 5 3 2" xfId="45680" xr:uid="{00000000-0005-0000-0000-0000F2B20000}"/>
    <cellStyle name="Percent 8 2 5 5 4" xfId="45681" xr:uid="{00000000-0005-0000-0000-0000F3B20000}"/>
    <cellStyle name="Percent 8 2 5 5 4 2" xfId="45682" xr:uid="{00000000-0005-0000-0000-0000F4B20000}"/>
    <cellStyle name="Percent 8 2 5 5 5" xfId="45683" xr:uid="{00000000-0005-0000-0000-0000F5B20000}"/>
    <cellStyle name="Percent 8 2 5 5 6" xfId="45684" xr:uid="{00000000-0005-0000-0000-0000F6B20000}"/>
    <cellStyle name="Percent 8 2 5 6" xfId="45685" xr:uid="{00000000-0005-0000-0000-0000F7B20000}"/>
    <cellStyle name="Percent 8 2 5 6 2" xfId="45686" xr:uid="{00000000-0005-0000-0000-0000F8B20000}"/>
    <cellStyle name="Percent 8 2 5 6 2 2" xfId="45687" xr:uid="{00000000-0005-0000-0000-0000F9B20000}"/>
    <cellStyle name="Percent 8 2 5 6 3" xfId="45688" xr:uid="{00000000-0005-0000-0000-0000FAB20000}"/>
    <cellStyle name="Percent 8 2 5 6 3 2" xfId="45689" xr:uid="{00000000-0005-0000-0000-0000FBB20000}"/>
    <cellStyle name="Percent 8 2 5 6 4" xfId="45690" xr:uid="{00000000-0005-0000-0000-0000FCB20000}"/>
    <cellStyle name="Percent 8 2 5 6 5" xfId="45691" xr:uid="{00000000-0005-0000-0000-0000FDB20000}"/>
    <cellStyle name="Percent 8 2 5 7" xfId="45692" xr:uid="{00000000-0005-0000-0000-0000FEB20000}"/>
    <cellStyle name="Percent 8 2 5 7 2" xfId="45693" xr:uid="{00000000-0005-0000-0000-0000FFB20000}"/>
    <cellStyle name="Percent 8 2 5 8" xfId="45694" xr:uid="{00000000-0005-0000-0000-000000B30000}"/>
    <cellStyle name="Percent 8 2 5 8 2" xfId="45695" xr:uid="{00000000-0005-0000-0000-000001B30000}"/>
    <cellStyle name="Percent 8 2 5 9" xfId="45696" xr:uid="{00000000-0005-0000-0000-000002B30000}"/>
    <cellStyle name="Percent 8 2 5 9 2" xfId="45697" xr:uid="{00000000-0005-0000-0000-000003B30000}"/>
    <cellStyle name="Percent 8 2 6" xfId="45698" xr:uid="{00000000-0005-0000-0000-000004B30000}"/>
    <cellStyle name="Percent 8 2 6 10" xfId="45699" xr:uid="{00000000-0005-0000-0000-000005B30000}"/>
    <cellStyle name="Percent 8 2 6 2" xfId="45700" xr:uid="{00000000-0005-0000-0000-000006B30000}"/>
    <cellStyle name="Percent 8 2 6 2 2" xfId="45701" xr:uid="{00000000-0005-0000-0000-000007B30000}"/>
    <cellStyle name="Percent 8 2 6 2 2 2" xfId="45702" xr:uid="{00000000-0005-0000-0000-000008B30000}"/>
    <cellStyle name="Percent 8 2 6 2 3" xfId="45703" xr:uid="{00000000-0005-0000-0000-000009B30000}"/>
    <cellStyle name="Percent 8 2 6 2 3 2" xfId="45704" xr:uid="{00000000-0005-0000-0000-00000AB30000}"/>
    <cellStyle name="Percent 8 2 6 2 4" xfId="45705" xr:uid="{00000000-0005-0000-0000-00000BB30000}"/>
    <cellStyle name="Percent 8 2 6 2 4 2" xfId="45706" xr:uid="{00000000-0005-0000-0000-00000CB30000}"/>
    <cellStyle name="Percent 8 2 6 2 5" xfId="45707" xr:uid="{00000000-0005-0000-0000-00000DB30000}"/>
    <cellStyle name="Percent 8 2 6 2 6" xfId="45708" xr:uid="{00000000-0005-0000-0000-00000EB30000}"/>
    <cellStyle name="Percent 8 2 6 3" xfId="45709" xr:uid="{00000000-0005-0000-0000-00000FB30000}"/>
    <cellStyle name="Percent 8 2 6 3 2" xfId="45710" xr:uid="{00000000-0005-0000-0000-000010B30000}"/>
    <cellStyle name="Percent 8 2 6 3 2 2" xfId="45711" xr:uid="{00000000-0005-0000-0000-000011B30000}"/>
    <cellStyle name="Percent 8 2 6 3 3" xfId="45712" xr:uid="{00000000-0005-0000-0000-000012B30000}"/>
    <cellStyle name="Percent 8 2 6 3 3 2" xfId="45713" xr:uid="{00000000-0005-0000-0000-000013B30000}"/>
    <cellStyle name="Percent 8 2 6 3 4" xfId="45714" xr:uid="{00000000-0005-0000-0000-000014B30000}"/>
    <cellStyle name="Percent 8 2 6 3 4 2" xfId="45715" xr:uid="{00000000-0005-0000-0000-000015B30000}"/>
    <cellStyle name="Percent 8 2 6 3 5" xfId="45716" xr:uid="{00000000-0005-0000-0000-000016B30000}"/>
    <cellStyle name="Percent 8 2 6 3 6" xfId="45717" xr:uid="{00000000-0005-0000-0000-000017B30000}"/>
    <cellStyle name="Percent 8 2 6 4" xfId="45718" xr:uid="{00000000-0005-0000-0000-000018B30000}"/>
    <cellStyle name="Percent 8 2 6 4 2" xfId="45719" xr:uid="{00000000-0005-0000-0000-000019B30000}"/>
    <cellStyle name="Percent 8 2 6 4 2 2" xfId="45720" xr:uid="{00000000-0005-0000-0000-00001AB30000}"/>
    <cellStyle name="Percent 8 2 6 4 3" xfId="45721" xr:uid="{00000000-0005-0000-0000-00001BB30000}"/>
    <cellStyle name="Percent 8 2 6 4 3 2" xfId="45722" xr:uid="{00000000-0005-0000-0000-00001CB30000}"/>
    <cellStyle name="Percent 8 2 6 4 4" xfId="45723" xr:uid="{00000000-0005-0000-0000-00001DB30000}"/>
    <cellStyle name="Percent 8 2 6 4 4 2" xfId="45724" xr:uid="{00000000-0005-0000-0000-00001EB30000}"/>
    <cellStyle name="Percent 8 2 6 4 5" xfId="45725" xr:uid="{00000000-0005-0000-0000-00001FB30000}"/>
    <cellStyle name="Percent 8 2 6 4 6" xfId="45726" xr:uid="{00000000-0005-0000-0000-000020B30000}"/>
    <cellStyle name="Percent 8 2 6 5" xfId="45727" xr:uid="{00000000-0005-0000-0000-000021B30000}"/>
    <cellStyle name="Percent 8 2 6 5 2" xfId="45728" xr:uid="{00000000-0005-0000-0000-000022B30000}"/>
    <cellStyle name="Percent 8 2 6 5 2 2" xfId="45729" xr:uid="{00000000-0005-0000-0000-000023B30000}"/>
    <cellStyle name="Percent 8 2 6 5 3" xfId="45730" xr:uid="{00000000-0005-0000-0000-000024B30000}"/>
    <cellStyle name="Percent 8 2 6 5 3 2" xfId="45731" xr:uid="{00000000-0005-0000-0000-000025B30000}"/>
    <cellStyle name="Percent 8 2 6 5 4" xfId="45732" xr:uid="{00000000-0005-0000-0000-000026B30000}"/>
    <cellStyle name="Percent 8 2 6 5 5" xfId="45733" xr:uid="{00000000-0005-0000-0000-000027B30000}"/>
    <cellStyle name="Percent 8 2 6 6" xfId="45734" xr:uid="{00000000-0005-0000-0000-000028B30000}"/>
    <cellStyle name="Percent 8 2 6 6 2" xfId="45735" xr:uid="{00000000-0005-0000-0000-000029B30000}"/>
    <cellStyle name="Percent 8 2 6 7" xfId="45736" xr:uid="{00000000-0005-0000-0000-00002AB30000}"/>
    <cellStyle name="Percent 8 2 6 7 2" xfId="45737" xr:uid="{00000000-0005-0000-0000-00002BB30000}"/>
    <cellStyle name="Percent 8 2 6 8" xfId="45738" xr:uid="{00000000-0005-0000-0000-00002CB30000}"/>
    <cellStyle name="Percent 8 2 6 8 2" xfId="45739" xr:uid="{00000000-0005-0000-0000-00002DB30000}"/>
    <cellStyle name="Percent 8 2 6 9" xfId="45740" xr:uid="{00000000-0005-0000-0000-00002EB30000}"/>
    <cellStyle name="Percent 8 2 7" xfId="45741" xr:uid="{00000000-0005-0000-0000-00002FB30000}"/>
    <cellStyle name="Percent 8 2 7 10" xfId="45742" xr:uid="{00000000-0005-0000-0000-000030B30000}"/>
    <cellStyle name="Percent 8 2 7 2" xfId="45743" xr:uid="{00000000-0005-0000-0000-000031B30000}"/>
    <cellStyle name="Percent 8 2 7 2 2" xfId="45744" xr:uid="{00000000-0005-0000-0000-000032B30000}"/>
    <cellStyle name="Percent 8 2 7 2 2 2" xfId="45745" xr:uid="{00000000-0005-0000-0000-000033B30000}"/>
    <cellStyle name="Percent 8 2 7 2 3" xfId="45746" xr:uid="{00000000-0005-0000-0000-000034B30000}"/>
    <cellStyle name="Percent 8 2 7 2 3 2" xfId="45747" xr:uid="{00000000-0005-0000-0000-000035B30000}"/>
    <cellStyle name="Percent 8 2 7 2 4" xfId="45748" xr:uid="{00000000-0005-0000-0000-000036B30000}"/>
    <cellStyle name="Percent 8 2 7 2 4 2" xfId="45749" xr:uid="{00000000-0005-0000-0000-000037B30000}"/>
    <cellStyle name="Percent 8 2 7 2 5" xfId="45750" xr:uid="{00000000-0005-0000-0000-000038B30000}"/>
    <cellStyle name="Percent 8 2 7 2 6" xfId="45751" xr:uid="{00000000-0005-0000-0000-000039B30000}"/>
    <cellStyle name="Percent 8 2 7 3" xfId="45752" xr:uid="{00000000-0005-0000-0000-00003AB30000}"/>
    <cellStyle name="Percent 8 2 7 3 2" xfId="45753" xr:uid="{00000000-0005-0000-0000-00003BB30000}"/>
    <cellStyle name="Percent 8 2 7 3 2 2" xfId="45754" xr:uid="{00000000-0005-0000-0000-00003CB30000}"/>
    <cellStyle name="Percent 8 2 7 3 3" xfId="45755" xr:uid="{00000000-0005-0000-0000-00003DB30000}"/>
    <cellStyle name="Percent 8 2 7 3 3 2" xfId="45756" xr:uid="{00000000-0005-0000-0000-00003EB30000}"/>
    <cellStyle name="Percent 8 2 7 3 4" xfId="45757" xr:uid="{00000000-0005-0000-0000-00003FB30000}"/>
    <cellStyle name="Percent 8 2 7 3 4 2" xfId="45758" xr:uid="{00000000-0005-0000-0000-000040B30000}"/>
    <cellStyle name="Percent 8 2 7 3 5" xfId="45759" xr:uid="{00000000-0005-0000-0000-000041B30000}"/>
    <cellStyle name="Percent 8 2 7 3 6" xfId="45760" xr:uid="{00000000-0005-0000-0000-000042B30000}"/>
    <cellStyle name="Percent 8 2 7 4" xfId="45761" xr:uid="{00000000-0005-0000-0000-000043B30000}"/>
    <cellStyle name="Percent 8 2 7 4 2" xfId="45762" xr:uid="{00000000-0005-0000-0000-000044B30000}"/>
    <cellStyle name="Percent 8 2 7 4 2 2" xfId="45763" xr:uid="{00000000-0005-0000-0000-000045B30000}"/>
    <cellStyle name="Percent 8 2 7 4 3" xfId="45764" xr:uid="{00000000-0005-0000-0000-000046B30000}"/>
    <cellStyle name="Percent 8 2 7 4 3 2" xfId="45765" xr:uid="{00000000-0005-0000-0000-000047B30000}"/>
    <cellStyle name="Percent 8 2 7 4 4" xfId="45766" xr:uid="{00000000-0005-0000-0000-000048B30000}"/>
    <cellStyle name="Percent 8 2 7 4 4 2" xfId="45767" xr:uid="{00000000-0005-0000-0000-000049B30000}"/>
    <cellStyle name="Percent 8 2 7 4 5" xfId="45768" xr:uid="{00000000-0005-0000-0000-00004AB30000}"/>
    <cellStyle name="Percent 8 2 7 4 6" xfId="45769" xr:uid="{00000000-0005-0000-0000-00004BB30000}"/>
    <cellStyle name="Percent 8 2 7 5" xfId="45770" xr:uid="{00000000-0005-0000-0000-00004CB30000}"/>
    <cellStyle name="Percent 8 2 7 5 2" xfId="45771" xr:uid="{00000000-0005-0000-0000-00004DB30000}"/>
    <cellStyle name="Percent 8 2 7 5 2 2" xfId="45772" xr:uid="{00000000-0005-0000-0000-00004EB30000}"/>
    <cellStyle name="Percent 8 2 7 5 3" xfId="45773" xr:uid="{00000000-0005-0000-0000-00004FB30000}"/>
    <cellStyle name="Percent 8 2 7 5 3 2" xfId="45774" xr:uid="{00000000-0005-0000-0000-000050B30000}"/>
    <cellStyle name="Percent 8 2 7 5 4" xfId="45775" xr:uid="{00000000-0005-0000-0000-000051B30000}"/>
    <cellStyle name="Percent 8 2 7 5 5" xfId="45776" xr:uid="{00000000-0005-0000-0000-000052B30000}"/>
    <cellStyle name="Percent 8 2 7 6" xfId="45777" xr:uid="{00000000-0005-0000-0000-000053B30000}"/>
    <cellStyle name="Percent 8 2 7 6 2" xfId="45778" xr:uid="{00000000-0005-0000-0000-000054B30000}"/>
    <cellStyle name="Percent 8 2 7 7" xfId="45779" xr:uid="{00000000-0005-0000-0000-000055B30000}"/>
    <cellStyle name="Percent 8 2 7 7 2" xfId="45780" xr:uid="{00000000-0005-0000-0000-000056B30000}"/>
    <cellStyle name="Percent 8 2 7 8" xfId="45781" xr:uid="{00000000-0005-0000-0000-000057B30000}"/>
    <cellStyle name="Percent 8 2 7 8 2" xfId="45782" xr:uid="{00000000-0005-0000-0000-000058B30000}"/>
    <cellStyle name="Percent 8 2 7 9" xfId="45783" xr:uid="{00000000-0005-0000-0000-000059B30000}"/>
    <cellStyle name="Percent 8 2 8" xfId="45784" xr:uid="{00000000-0005-0000-0000-00005AB30000}"/>
    <cellStyle name="Percent 8 2 8 2" xfId="45785" xr:uid="{00000000-0005-0000-0000-00005BB30000}"/>
    <cellStyle name="Percent 8 2 8 2 2" xfId="45786" xr:uid="{00000000-0005-0000-0000-00005CB30000}"/>
    <cellStyle name="Percent 8 2 8 3" xfId="45787" xr:uid="{00000000-0005-0000-0000-00005DB30000}"/>
    <cellStyle name="Percent 8 2 8 3 2" xfId="45788" xr:uid="{00000000-0005-0000-0000-00005EB30000}"/>
    <cellStyle name="Percent 8 2 8 4" xfId="45789" xr:uid="{00000000-0005-0000-0000-00005FB30000}"/>
    <cellStyle name="Percent 8 2 8 4 2" xfId="45790" xr:uid="{00000000-0005-0000-0000-000060B30000}"/>
    <cellStyle name="Percent 8 2 8 5" xfId="45791" xr:uid="{00000000-0005-0000-0000-000061B30000}"/>
    <cellStyle name="Percent 8 2 8 6" xfId="45792" xr:uid="{00000000-0005-0000-0000-000062B30000}"/>
    <cellStyle name="Percent 8 2 9" xfId="45793" xr:uid="{00000000-0005-0000-0000-000063B30000}"/>
    <cellStyle name="Percent 8 2 9 2" xfId="45794" xr:uid="{00000000-0005-0000-0000-000064B30000}"/>
    <cellStyle name="Percent 8 2 9 2 2" xfId="45795" xr:uid="{00000000-0005-0000-0000-000065B30000}"/>
    <cellStyle name="Percent 8 2 9 3" xfId="45796" xr:uid="{00000000-0005-0000-0000-000066B30000}"/>
    <cellStyle name="Percent 8 2 9 3 2" xfId="45797" xr:uid="{00000000-0005-0000-0000-000067B30000}"/>
    <cellStyle name="Percent 8 2 9 4" xfId="45798" xr:uid="{00000000-0005-0000-0000-000068B30000}"/>
    <cellStyle name="Percent 8 2 9 4 2" xfId="45799" xr:uid="{00000000-0005-0000-0000-000069B30000}"/>
    <cellStyle name="Percent 8 2 9 5" xfId="45800" xr:uid="{00000000-0005-0000-0000-00006AB30000}"/>
    <cellStyle name="Percent 8 2 9 6" xfId="45801" xr:uid="{00000000-0005-0000-0000-00006BB30000}"/>
    <cellStyle name="Percent 8 20" xfId="45802" xr:uid="{00000000-0005-0000-0000-00006CB30000}"/>
    <cellStyle name="Percent 8 3" xfId="45803" xr:uid="{00000000-0005-0000-0000-00006DB30000}"/>
    <cellStyle name="Percent 8 3 10" xfId="45804" xr:uid="{00000000-0005-0000-0000-00006EB30000}"/>
    <cellStyle name="Percent 8 3 10 2" xfId="45805" xr:uid="{00000000-0005-0000-0000-00006FB30000}"/>
    <cellStyle name="Percent 8 3 10 2 2" xfId="45806" xr:uid="{00000000-0005-0000-0000-000070B30000}"/>
    <cellStyle name="Percent 8 3 10 3" xfId="45807" xr:uid="{00000000-0005-0000-0000-000071B30000}"/>
    <cellStyle name="Percent 8 3 10 3 2" xfId="45808" xr:uid="{00000000-0005-0000-0000-000072B30000}"/>
    <cellStyle name="Percent 8 3 10 4" xfId="45809" xr:uid="{00000000-0005-0000-0000-000073B30000}"/>
    <cellStyle name="Percent 8 3 10 4 2" xfId="45810" xr:uid="{00000000-0005-0000-0000-000074B30000}"/>
    <cellStyle name="Percent 8 3 10 5" xfId="45811" xr:uid="{00000000-0005-0000-0000-000075B30000}"/>
    <cellStyle name="Percent 8 3 10 6" xfId="45812" xr:uid="{00000000-0005-0000-0000-000076B30000}"/>
    <cellStyle name="Percent 8 3 11" xfId="45813" xr:uid="{00000000-0005-0000-0000-000077B30000}"/>
    <cellStyle name="Percent 8 3 11 2" xfId="45814" xr:uid="{00000000-0005-0000-0000-000078B30000}"/>
    <cellStyle name="Percent 8 3 11 2 2" xfId="45815" xr:uid="{00000000-0005-0000-0000-000079B30000}"/>
    <cellStyle name="Percent 8 3 11 3" xfId="45816" xr:uid="{00000000-0005-0000-0000-00007AB30000}"/>
    <cellStyle name="Percent 8 3 11 3 2" xfId="45817" xr:uid="{00000000-0005-0000-0000-00007BB30000}"/>
    <cellStyle name="Percent 8 3 11 4" xfId="45818" xr:uid="{00000000-0005-0000-0000-00007CB30000}"/>
    <cellStyle name="Percent 8 3 11 5" xfId="45819" xr:uid="{00000000-0005-0000-0000-00007DB30000}"/>
    <cellStyle name="Percent 8 3 12" xfId="45820" xr:uid="{00000000-0005-0000-0000-00007EB30000}"/>
    <cellStyle name="Percent 8 3 12 2" xfId="45821" xr:uid="{00000000-0005-0000-0000-00007FB30000}"/>
    <cellStyle name="Percent 8 3 13" xfId="45822" xr:uid="{00000000-0005-0000-0000-000080B30000}"/>
    <cellStyle name="Percent 8 3 13 2" xfId="45823" xr:uid="{00000000-0005-0000-0000-000081B30000}"/>
    <cellStyle name="Percent 8 3 14" xfId="45824" xr:uid="{00000000-0005-0000-0000-000082B30000}"/>
    <cellStyle name="Percent 8 3 14 2" xfId="45825" xr:uid="{00000000-0005-0000-0000-000083B30000}"/>
    <cellStyle name="Percent 8 3 15" xfId="45826" xr:uid="{00000000-0005-0000-0000-000084B30000}"/>
    <cellStyle name="Percent 8 3 16" xfId="45827" xr:uid="{00000000-0005-0000-0000-000085B30000}"/>
    <cellStyle name="Percent 8 3 2" xfId="45828" xr:uid="{00000000-0005-0000-0000-000086B30000}"/>
    <cellStyle name="Percent 8 3 2 10" xfId="45829" xr:uid="{00000000-0005-0000-0000-000087B30000}"/>
    <cellStyle name="Percent 8 3 2 10 2" xfId="45830" xr:uid="{00000000-0005-0000-0000-000088B30000}"/>
    <cellStyle name="Percent 8 3 2 11" xfId="45831" xr:uid="{00000000-0005-0000-0000-000089B30000}"/>
    <cellStyle name="Percent 8 3 2 11 2" xfId="45832" xr:uid="{00000000-0005-0000-0000-00008AB30000}"/>
    <cellStyle name="Percent 8 3 2 12" xfId="45833" xr:uid="{00000000-0005-0000-0000-00008BB30000}"/>
    <cellStyle name="Percent 8 3 2 13" xfId="45834" xr:uid="{00000000-0005-0000-0000-00008CB30000}"/>
    <cellStyle name="Percent 8 3 2 2" xfId="45835" xr:uid="{00000000-0005-0000-0000-00008DB30000}"/>
    <cellStyle name="Percent 8 3 2 2 10" xfId="45836" xr:uid="{00000000-0005-0000-0000-00008EB30000}"/>
    <cellStyle name="Percent 8 3 2 2 11" xfId="45837" xr:uid="{00000000-0005-0000-0000-00008FB30000}"/>
    <cellStyle name="Percent 8 3 2 2 2" xfId="45838" xr:uid="{00000000-0005-0000-0000-000090B30000}"/>
    <cellStyle name="Percent 8 3 2 2 2 2" xfId="45839" xr:uid="{00000000-0005-0000-0000-000091B30000}"/>
    <cellStyle name="Percent 8 3 2 2 2 2 2" xfId="45840" xr:uid="{00000000-0005-0000-0000-000092B30000}"/>
    <cellStyle name="Percent 8 3 2 2 2 3" xfId="45841" xr:uid="{00000000-0005-0000-0000-000093B30000}"/>
    <cellStyle name="Percent 8 3 2 2 2 3 2" xfId="45842" xr:uid="{00000000-0005-0000-0000-000094B30000}"/>
    <cellStyle name="Percent 8 3 2 2 2 4" xfId="45843" xr:uid="{00000000-0005-0000-0000-000095B30000}"/>
    <cellStyle name="Percent 8 3 2 2 2 4 2" xfId="45844" xr:uid="{00000000-0005-0000-0000-000096B30000}"/>
    <cellStyle name="Percent 8 3 2 2 2 5" xfId="45845" xr:uid="{00000000-0005-0000-0000-000097B30000}"/>
    <cellStyle name="Percent 8 3 2 2 2 6" xfId="45846" xr:uid="{00000000-0005-0000-0000-000098B30000}"/>
    <cellStyle name="Percent 8 3 2 2 3" xfId="45847" xr:uid="{00000000-0005-0000-0000-000099B30000}"/>
    <cellStyle name="Percent 8 3 2 2 3 2" xfId="45848" xr:uid="{00000000-0005-0000-0000-00009AB30000}"/>
    <cellStyle name="Percent 8 3 2 2 3 2 2" xfId="45849" xr:uid="{00000000-0005-0000-0000-00009BB30000}"/>
    <cellStyle name="Percent 8 3 2 2 3 3" xfId="45850" xr:uid="{00000000-0005-0000-0000-00009CB30000}"/>
    <cellStyle name="Percent 8 3 2 2 3 3 2" xfId="45851" xr:uid="{00000000-0005-0000-0000-00009DB30000}"/>
    <cellStyle name="Percent 8 3 2 2 3 4" xfId="45852" xr:uid="{00000000-0005-0000-0000-00009EB30000}"/>
    <cellStyle name="Percent 8 3 2 2 3 4 2" xfId="45853" xr:uid="{00000000-0005-0000-0000-00009FB30000}"/>
    <cellStyle name="Percent 8 3 2 2 3 5" xfId="45854" xr:uid="{00000000-0005-0000-0000-0000A0B30000}"/>
    <cellStyle name="Percent 8 3 2 2 3 6" xfId="45855" xr:uid="{00000000-0005-0000-0000-0000A1B30000}"/>
    <cellStyle name="Percent 8 3 2 2 4" xfId="45856" xr:uid="{00000000-0005-0000-0000-0000A2B30000}"/>
    <cellStyle name="Percent 8 3 2 2 4 2" xfId="45857" xr:uid="{00000000-0005-0000-0000-0000A3B30000}"/>
    <cellStyle name="Percent 8 3 2 2 4 2 2" xfId="45858" xr:uid="{00000000-0005-0000-0000-0000A4B30000}"/>
    <cellStyle name="Percent 8 3 2 2 4 3" xfId="45859" xr:uid="{00000000-0005-0000-0000-0000A5B30000}"/>
    <cellStyle name="Percent 8 3 2 2 4 3 2" xfId="45860" xr:uid="{00000000-0005-0000-0000-0000A6B30000}"/>
    <cellStyle name="Percent 8 3 2 2 4 4" xfId="45861" xr:uid="{00000000-0005-0000-0000-0000A7B30000}"/>
    <cellStyle name="Percent 8 3 2 2 4 4 2" xfId="45862" xr:uid="{00000000-0005-0000-0000-0000A8B30000}"/>
    <cellStyle name="Percent 8 3 2 2 4 5" xfId="45863" xr:uid="{00000000-0005-0000-0000-0000A9B30000}"/>
    <cellStyle name="Percent 8 3 2 2 4 6" xfId="45864" xr:uid="{00000000-0005-0000-0000-0000AAB30000}"/>
    <cellStyle name="Percent 8 3 2 2 5" xfId="45865" xr:uid="{00000000-0005-0000-0000-0000ABB30000}"/>
    <cellStyle name="Percent 8 3 2 2 5 2" xfId="45866" xr:uid="{00000000-0005-0000-0000-0000ACB30000}"/>
    <cellStyle name="Percent 8 3 2 2 5 2 2" xfId="45867" xr:uid="{00000000-0005-0000-0000-0000ADB30000}"/>
    <cellStyle name="Percent 8 3 2 2 5 3" xfId="45868" xr:uid="{00000000-0005-0000-0000-0000AEB30000}"/>
    <cellStyle name="Percent 8 3 2 2 5 3 2" xfId="45869" xr:uid="{00000000-0005-0000-0000-0000AFB30000}"/>
    <cellStyle name="Percent 8 3 2 2 5 4" xfId="45870" xr:uid="{00000000-0005-0000-0000-0000B0B30000}"/>
    <cellStyle name="Percent 8 3 2 2 5 4 2" xfId="45871" xr:uid="{00000000-0005-0000-0000-0000B1B30000}"/>
    <cellStyle name="Percent 8 3 2 2 5 5" xfId="45872" xr:uid="{00000000-0005-0000-0000-0000B2B30000}"/>
    <cellStyle name="Percent 8 3 2 2 5 6" xfId="45873" xr:uid="{00000000-0005-0000-0000-0000B3B30000}"/>
    <cellStyle name="Percent 8 3 2 2 6" xfId="45874" xr:uid="{00000000-0005-0000-0000-0000B4B30000}"/>
    <cellStyle name="Percent 8 3 2 2 6 2" xfId="45875" xr:uid="{00000000-0005-0000-0000-0000B5B30000}"/>
    <cellStyle name="Percent 8 3 2 2 6 2 2" xfId="45876" xr:uid="{00000000-0005-0000-0000-0000B6B30000}"/>
    <cellStyle name="Percent 8 3 2 2 6 3" xfId="45877" xr:uid="{00000000-0005-0000-0000-0000B7B30000}"/>
    <cellStyle name="Percent 8 3 2 2 6 3 2" xfId="45878" xr:uid="{00000000-0005-0000-0000-0000B8B30000}"/>
    <cellStyle name="Percent 8 3 2 2 6 4" xfId="45879" xr:uid="{00000000-0005-0000-0000-0000B9B30000}"/>
    <cellStyle name="Percent 8 3 2 2 6 5" xfId="45880" xr:uid="{00000000-0005-0000-0000-0000BAB30000}"/>
    <cellStyle name="Percent 8 3 2 2 7" xfId="45881" xr:uid="{00000000-0005-0000-0000-0000BBB30000}"/>
    <cellStyle name="Percent 8 3 2 2 7 2" xfId="45882" xr:uid="{00000000-0005-0000-0000-0000BCB30000}"/>
    <cellStyle name="Percent 8 3 2 2 8" xfId="45883" xr:uid="{00000000-0005-0000-0000-0000BDB30000}"/>
    <cellStyle name="Percent 8 3 2 2 8 2" xfId="45884" xr:uid="{00000000-0005-0000-0000-0000BEB30000}"/>
    <cellStyle name="Percent 8 3 2 2 9" xfId="45885" xr:uid="{00000000-0005-0000-0000-0000BFB30000}"/>
    <cellStyle name="Percent 8 3 2 2 9 2" xfId="45886" xr:uid="{00000000-0005-0000-0000-0000C0B30000}"/>
    <cellStyle name="Percent 8 3 2 3" xfId="45887" xr:uid="{00000000-0005-0000-0000-0000C1B30000}"/>
    <cellStyle name="Percent 8 3 2 3 10" xfId="45888" xr:uid="{00000000-0005-0000-0000-0000C2B30000}"/>
    <cellStyle name="Percent 8 3 2 3 2" xfId="45889" xr:uid="{00000000-0005-0000-0000-0000C3B30000}"/>
    <cellStyle name="Percent 8 3 2 3 2 2" xfId="45890" xr:uid="{00000000-0005-0000-0000-0000C4B30000}"/>
    <cellStyle name="Percent 8 3 2 3 2 2 2" xfId="45891" xr:uid="{00000000-0005-0000-0000-0000C5B30000}"/>
    <cellStyle name="Percent 8 3 2 3 2 3" xfId="45892" xr:uid="{00000000-0005-0000-0000-0000C6B30000}"/>
    <cellStyle name="Percent 8 3 2 3 2 3 2" xfId="45893" xr:uid="{00000000-0005-0000-0000-0000C7B30000}"/>
    <cellStyle name="Percent 8 3 2 3 2 4" xfId="45894" xr:uid="{00000000-0005-0000-0000-0000C8B30000}"/>
    <cellStyle name="Percent 8 3 2 3 2 4 2" xfId="45895" xr:uid="{00000000-0005-0000-0000-0000C9B30000}"/>
    <cellStyle name="Percent 8 3 2 3 2 5" xfId="45896" xr:uid="{00000000-0005-0000-0000-0000CAB30000}"/>
    <cellStyle name="Percent 8 3 2 3 2 6" xfId="45897" xr:uid="{00000000-0005-0000-0000-0000CBB30000}"/>
    <cellStyle name="Percent 8 3 2 3 3" xfId="45898" xr:uid="{00000000-0005-0000-0000-0000CCB30000}"/>
    <cellStyle name="Percent 8 3 2 3 3 2" xfId="45899" xr:uid="{00000000-0005-0000-0000-0000CDB30000}"/>
    <cellStyle name="Percent 8 3 2 3 3 2 2" xfId="45900" xr:uid="{00000000-0005-0000-0000-0000CEB30000}"/>
    <cellStyle name="Percent 8 3 2 3 3 3" xfId="45901" xr:uid="{00000000-0005-0000-0000-0000CFB30000}"/>
    <cellStyle name="Percent 8 3 2 3 3 3 2" xfId="45902" xr:uid="{00000000-0005-0000-0000-0000D0B30000}"/>
    <cellStyle name="Percent 8 3 2 3 3 4" xfId="45903" xr:uid="{00000000-0005-0000-0000-0000D1B30000}"/>
    <cellStyle name="Percent 8 3 2 3 3 4 2" xfId="45904" xr:uid="{00000000-0005-0000-0000-0000D2B30000}"/>
    <cellStyle name="Percent 8 3 2 3 3 5" xfId="45905" xr:uid="{00000000-0005-0000-0000-0000D3B30000}"/>
    <cellStyle name="Percent 8 3 2 3 3 6" xfId="45906" xr:uid="{00000000-0005-0000-0000-0000D4B30000}"/>
    <cellStyle name="Percent 8 3 2 3 4" xfId="45907" xr:uid="{00000000-0005-0000-0000-0000D5B30000}"/>
    <cellStyle name="Percent 8 3 2 3 4 2" xfId="45908" xr:uid="{00000000-0005-0000-0000-0000D6B30000}"/>
    <cellStyle name="Percent 8 3 2 3 4 2 2" xfId="45909" xr:uid="{00000000-0005-0000-0000-0000D7B30000}"/>
    <cellStyle name="Percent 8 3 2 3 4 3" xfId="45910" xr:uid="{00000000-0005-0000-0000-0000D8B30000}"/>
    <cellStyle name="Percent 8 3 2 3 4 3 2" xfId="45911" xr:uid="{00000000-0005-0000-0000-0000D9B30000}"/>
    <cellStyle name="Percent 8 3 2 3 4 4" xfId="45912" xr:uid="{00000000-0005-0000-0000-0000DAB30000}"/>
    <cellStyle name="Percent 8 3 2 3 4 4 2" xfId="45913" xr:uid="{00000000-0005-0000-0000-0000DBB30000}"/>
    <cellStyle name="Percent 8 3 2 3 4 5" xfId="45914" xr:uid="{00000000-0005-0000-0000-0000DCB30000}"/>
    <cellStyle name="Percent 8 3 2 3 4 6" xfId="45915" xr:uid="{00000000-0005-0000-0000-0000DDB30000}"/>
    <cellStyle name="Percent 8 3 2 3 5" xfId="45916" xr:uid="{00000000-0005-0000-0000-0000DEB30000}"/>
    <cellStyle name="Percent 8 3 2 3 5 2" xfId="45917" xr:uid="{00000000-0005-0000-0000-0000DFB30000}"/>
    <cellStyle name="Percent 8 3 2 3 5 2 2" xfId="45918" xr:uid="{00000000-0005-0000-0000-0000E0B30000}"/>
    <cellStyle name="Percent 8 3 2 3 5 3" xfId="45919" xr:uid="{00000000-0005-0000-0000-0000E1B30000}"/>
    <cellStyle name="Percent 8 3 2 3 5 3 2" xfId="45920" xr:uid="{00000000-0005-0000-0000-0000E2B30000}"/>
    <cellStyle name="Percent 8 3 2 3 5 4" xfId="45921" xr:uid="{00000000-0005-0000-0000-0000E3B30000}"/>
    <cellStyle name="Percent 8 3 2 3 5 5" xfId="45922" xr:uid="{00000000-0005-0000-0000-0000E4B30000}"/>
    <cellStyle name="Percent 8 3 2 3 6" xfId="45923" xr:uid="{00000000-0005-0000-0000-0000E5B30000}"/>
    <cellStyle name="Percent 8 3 2 3 6 2" xfId="45924" xr:uid="{00000000-0005-0000-0000-0000E6B30000}"/>
    <cellStyle name="Percent 8 3 2 3 7" xfId="45925" xr:uid="{00000000-0005-0000-0000-0000E7B30000}"/>
    <cellStyle name="Percent 8 3 2 3 7 2" xfId="45926" xr:uid="{00000000-0005-0000-0000-0000E8B30000}"/>
    <cellStyle name="Percent 8 3 2 3 8" xfId="45927" xr:uid="{00000000-0005-0000-0000-0000E9B30000}"/>
    <cellStyle name="Percent 8 3 2 3 8 2" xfId="45928" xr:uid="{00000000-0005-0000-0000-0000EAB30000}"/>
    <cellStyle name="Percent 8 3 2 3 9" xfId="45929" xr:uid="{00000000-0005-0000-0000-0000EBB30000}"/>
    <cellStyle name="Percent 8 3 2 4" xfId="45930" xr:uid="{00000000-0005-0000-0000-0000ECB30000}"/>
    <cellStyle name="Percent 8 3 2 4 10" xfId="45931" xr:uid="{00000000-0005-0000-0000-0000EDB30000}"/>
    <cellStyle name="Percent 8 3 2 4 2" xfId="45932" xr:uid="{00000000-0005-0000-0000-0000EEB30000}"/>
    <cellStyle name="Percent 8 3 2 4 2 2" xfId="45933" xr:uid="{00000000-0005-0000-0000-0000EFB30000}"/>
    <cellStyle name="Percent 8 3 2 4 2 2 2" xfId="45934" xr:uid="{00000000-0005-0000-0000-0000F0B30000}"/>
    <cellStyle name="Percent 8 3 2 4 2 3" xfId="45935" xr:uid="{00000000-0005-0000-0000-0000F1B30000}"/>
    <cellStyle name="Percent 8 3 2 4 2 3 2" xfId="45936" xr:uid="{00000000-0005-0000-0000-0000F2B30000}"/>
    <cellStyle name="Percent 8 3 2 4 2 4" xfId="45937" xr:uid="{00000000-0005-0000-0000-0000F3B30000}"/>
    <cellStyle name="Percent 8 3 2 4 2 4 2" xfId="45938" xr:uid="{00000000-0005-0000-0000-0000F4B30000}"/>
    <cellStyle name="Percent 8 3 2 4 2 5" xfId="45939" xr:uid="{00000000-0005-0000-0000-0000F5B30000}"/>
    <cellStyle name="Percent 8 3 2 4 2 6" xfId="45940" xr:uid="{00000000-0005-0000-0000-0000F6B30000}"/>
    <cellStyle name="Percent 8 3 2 4 3" xfId="45941" xr:uid="{00000000-0005-0000-0000-0000F7B30000}"/>
    <cellStyle name="Percent 8 3 2 4 3 2" xfId="45942" xr:uid="{00000000-0005-0000-0000-0000F8B30000}"/>
    <cellStyle name="Percent 8 3 2 4 3 2 2" xfId="45943" xr:uid="{00000000-0005-0000-0000-0000F9B30000}"/>
    <cellStyle name="Percent 8 3 2 4 3 3" xfId="45944" xr:uid="{00000000-0005-0000-0000-0000FAB30000}"/>
    <cellStyle name="Percent 8 3 2 4 3 3 2" xfId="45945" xr:uid="{00000000-0005-0000-0000-0000FBB30000}"/>
    <cellStyle name="Percent 8 3 2 4 3 4" xfId="45946" xr:uid="{00000000-0005-0000-0000-0000FCB30000}"/>
    <cellStyle name="Percent 8 3 2 4 3 4 2" xfId="45947" xr:uid="{00000000-0005-0000-0000-0000FDB30000}"/>
    <cellStyle name="Percent 8 3 2 4 3 5" xfId="45948" xr:uid="{00000000-0005-0000-0000-0000FEB30000}"/>
    <cellStyle name="Percent 8 3 2 4 3 6" xfId="45949" xr:uid="{00000000-0005-0000-0000-0000FFB30000}"/>
    <cellStyle name="Percent 8 3 2 4 4" xfId="45950" xr:uid="{00000000-0005-0000-0000-000000B40000}"/>
    <cellStyle name="Percent 8 3 2 4 4 2" xfId="45951" xr:uid="{00000000-0005-0000-0000-000001B40000}"/>
    <cellStyle name="Percent 8 3 2 4 4 2 2" xfId="45952" xr:uid="{00000000-0005-0000-0000-000002B40000}"/>
    <cellStyle name="Percent 8 3 2 4 4 3" xfId="45953" xr:uid="{00000000-0005-0000-0000-000003B40000}"/>
    <cellStyle name="Percent 8 3 2 4 4 3 2" xfId="45954" xr:uid="{00000000-0005-0000-0000-000004B40000}"/>
    <cellStyle name="Percent 8 3 2 4 4 4" xfId="45955" xr:uid="{00000000-0005-0000-0000-000005B40000}"/>
    <cellStyle name="Percent 8 3 2 4 4 4 2" xfId="45956" xr:uid="{00000000-0005-0000-0000-000006B40000}"/>
    <cellStyle name="Percent 8 3 2 4 4 5" xfId="45957" xr:uid="{00000000-0005-0000-0000-000007B40000}"/>
    <cellStyle name="Percent 8 3 2 4 4 6" xfId="45958" xr:uid="{00000000-0005-0000-0000-000008B40000}"/>
    <cellStyle name="Percent 8 3 2 4 5" xfId="45959" xr:uid="{00000000-0005-0000-0000-000009B40000}"/>
    <cellStyle name="Percent 8 3 2 4 5 2" xfId="45960" xr:uid="{00000000-0005-0000-0000-00000AB40000}"/>
    <cellStyle name="Percent 8 3 2 4 5 2 2" xfId="45961" xr:uid="{00000000-0005-0000-0000-00000BB40000}"/>
    <cellStyle name="Percent 8 3 2 4 5 3" xfId="45962" xr:uid="{00000000-0005-0000-0000-00000CB40000}"/>
    <cellStyle name="Percent 8 3 2 4 5 3 2" xfId="45963" xr:uid="{00000000-0005-0000-0000-00000DB40000}"/>
    <cellStyle name="Percent 8 3 2 4 5 4" xfId="45964" xr:uid="{00000000-0005-0000-0000-00000EB40000}"/>
    <cellStyle name="Percent 8 3 2 4 5 5" xfId="45965" xr:uid="{00000000-0005-0000-0000-00000FB40000}"/>
    <cellStyle name="Percent 8 3 2 4 6" xfId="45966" xr:uid="{00000000-0005-0000-0000-000010B40000}"/>
    <cellStyle name="Percent 8 3 2 4 6 2" xfId="45967" xr:uid="{00000000-0005-0000-0000-000011B40000}"/>
    <cellStyle name="Percent 8 3 2 4 7" xfId="45968" xr:uid="{00000000-0005-0000-0000-000012B40000}"/>
    <cellStyle name="Percent 8 3 2 4 7 2" xfId="45969" xr:uid="{00000000-0005-0000-0000-000013B40000}"/>
    <cellStyle name="Percent 8 3 2 4 8" xfId="45970" xr:uid="{00000000-0005-0000-0000-000014B40000}"/>
    <cellStyle name="Percent 8 3 2 4 8 2" xfId="45971" xr:uid="{00000000-0005-0000-0000-000015B40000}"/>
    <cellStyle name="Percent 8 3 2 4 9" xfId="45972" xr:uid="{00000000-0005-0000-0000-000016B40000}"/>
    <cellStyle name="Percent 8 3 2 5" xfId="45973" xr:uid="{00000000-0005-0000-0000-000017B40000}"/>
    <cellStyle name="Percent 8 3 2 5 2" xfId="45974" xr:uid="{00000000-0005-0000-0000-000018B40000}"/>
    <cellStyle name="Percent 8 3 2 5 2 2" xfId="45975" xr:uid="{00000000-0005-0000-0000-000019B40000}"/>
    <cellStyle name="Percent 8 3 2 5 3" xfId="45976" xr:uid="{00000000-0005-0000-0000-00001AB40000}"/>
    <cellStyle name="Percent 8 3 2 5 3 2" xfId="45977" xr:uid="{00000000-0005-0000-0000-00001BB40000}"/>
    <cellStyle name="Percent 8 3 2 5 4" xfId="45978" xr:uid="{00000000-0005-0000-0000-00001CB40000}"/>
    <cellStyle name="Percent 8 3 2 5 4 2" xfId="45979" xr:uid="{00000000-0005-0000-0000-00001DB40000}"/>
    <cellStyle name="Percent 8 3 2 5 5" xfId="45980" xr:uid="{00000000-0005-0000-0000-00001EB40000}"/>
    <cellStyle name="Percent 8 3 2 5 6" xfId="45981" xr:uid="{00000000-0005-0000-0000-00001FB40000}"/>
    <cellStyle name="Percent 8 3 2 6" xfId="45982" xr:uid="{00000000-0005-0000-0000-000020B40000}"/>
    <cellStyle name="Percent 8 3 2 6 2" xfId="45983" xr:uid="{00000000-0005-0000-0000-000021B40000}"/>
    <cellStyle name="Percent 8 3 2 6 2 2" xfId="45984" xr:uid="{00000000-0005-0000-0000-000022B40000}"/>
    <cellStyle name="Percent 8 3 2 6 3" xfId="45985" xr:uid="{00000000-0005-0000-0000-000023B40000}"/>
    <cellStyle name="Percent 8 3 2 6 3 2" xfId="45986" xr:uid="{00000000-0005-0000-0000-000024B40000}"/>
    <cellStyle name="Percent 8 3 2 6 4" xfId="45987" xr:uid="{00000000-0005-0000-0000-000025B40000}"/>
    <cellStyle name="Percent 8 3 2 6 4 2" xfId="45988" xr:uid="{00000000-0005-0000-0000-000026B40000}"/>
    <cellStyle name="Percent 8 3 2 6 5" xfId="45989" xr:uid="{00000000-0005-0000-0000-000027B40000}"/>
    <cellStyle name="Percent 8 3 2 6 6" xfId="45990" xr:uid="{00000000-0005-0000-0000-000028B40000}"/>
    <cellStyle name="Percent 8 3 2 7" xfId="45991" xr:uid="{00000000-0005-0000-0000-000029B40000}"/>
    <cellStyle name="Percent 8 3 2 7 2" xfId="45992" xr:uid="{00000000-0005-0000-0000-00002AB40000}"/>
    <cellStyle name="Percent 8 3 2 7 2 2" xfId="45993" xr:uid="{00000000-0005-0000-0000-00002BB40000}"/>
    <cellStyle name="Percent 8 3 2 7 3" xfId="45994" xr:uid="{00000000-0005-0000-0000-00002CB40000}"/>
    <cellStyle name="Percent 8 3 2 7 3 2" xfId="45995" xr:uid="{00000000-0005-0000-0000-00002DB40000}"/>
    <cellStyle name="Percent 8 3 2 7 4" xfId="45996" xr:uid="{00000000-0005-0000-0000-00002EB40000}"/>
    <cellStyle name="Percent 8 3 2 7 4 2" xfId="45997" xr:uid="{00000000-0005-0000-0000-00002FB40000}"/>
    <cellStyle name="Percent 8 3 2 7 5" xfId="45998" xr:uid="{00000000-0005-0000-0000-000030B40000}"/>
    <cellStyle name="Percent 8 3 2 7 6" xfId="45999" xr:uid="{00000000-0005-0000-0000-000031B40000}"/>
    <cellStyle name="Percent 8 3 2 8" xfId="46000" xr:uid="{00000000-0005-0000-0000-000032B40000}"/>
    <cellStyle name="Percent 8 3 2 8 2" xfId="46001" xr:uid="{00000000-0005-0000-0000-000033B40000}"/>
    <cellStyle name="Percent 8 3 2 8 2 2" xfId="46002" xr:uid="{00000000-0005-0000-0000-000034B40000}"/>
    <cellStyle name="Percent 8 3 2 8 3" xfId="46003" xr:uid="{00000000-0005-0000-0000-000035B40000}"/>
    <cellStyle name="Percent 8 3 2 8 3 2" xfId="46004" xr:uid="{00000000-0005-0000-0000-000036B40000}"/>
    <cellStyle name="Percent 8 3 2 8 4" xfId="46005" xr:uid="{00000000-0005-0000-0000-000037B40000}"/>
    <cellStyle name="Percent 8 3 2 8 5" xfId="46006" xr:uid="{00000000-0005-0000-0000-000038B40000}"/>
    <cellStyle name="Percent 8 3 2 9" xfId="46007" xr:uid="{00000000-0005-0000-0000-000039B40000}"/>
    <cellStyle name="Percent 8 3 2 9 2" xfId="46008" xr:uid="{00000000-0005-0000-0000-00003AB40000}"/>
    <cellStyle name="Percent 8 3 3" xfId="46009" xr:uid="{00000000-0005-0000-0000-00003BB40000}"/>
    <cellStyle name="Percent 8 3 3 10" xfId="46010" xr:uid="{00000000-0005-0000-0000-00003CB40000}"/>
    <cellStyle name="Percent 8 3 3 10 2" xfId="46011" xr:uid="{00000000-0005-0000-0000-00003DB40000}"/>
    <cellStyle name="Percent 8 3 3 11" xfId="46012" xr:uid="{00000000-0005-0000-0000-00003EB40000}"/>
    <cellStyle name="Percent 8 3 3 11 2" xfId="46013" xr:uid="{00000000-0005-0000-0000-00003FB40000}"/>
    <cellStyle name="Percent 8 3 3 12" xfId="46014" xr:uid="{00000000-0005-0000-0000-000040B40000}"/>
    <cellStyle name="Percent 8 3 3 13" xfId="46015" xr:uid="{00000000-0005-0000-0000-000041B40000}"/>
    <cellStyle name="Percent 8 3 3 2" xfId="46016" xr:uid="{00000000-0005-0000-0000-000042B40000}"/>
    <cellStyle name="Percent 8 3 3 2 10" xfId="46017" xr:uid="{00000000-0005-0000-0000-000043B40000}"/>
    <cellStyle name="Percent 8 3 3 2 11" xfId="46018" xr:uid="{00000000-0005-0000-0000-000044B40000}"/>
    <cellStyle name="Percent 8 3 3 2 2" xfId="46019" xr:uid="{00000000-0005-0000-0000-000045B40000}"/>
    <cellStyle name="Percent 8 3 3 2 2 2" xfId="46020" xr:uid="{00000000-0005-0000-0000-000046B40000}"/>
    <cellStyle name="Percent 8 3 3 2 2 2 2" xfId="46021" xr:uid="{00000000-0005-0000-0000-000047B40000}"/>
    <cellStyle name="Percent 8 3 3 2 2 3" xfId="46022" xr:uid="{00000000-0005-0000-0000-000048B40000}"/>
    <cellStyle name="Percent 8 3 3 2 2 3 2" xfId="46023" xr:uid="{00000000-0005-0000-0000-000049B40000}"/>
    <cellStyle name="Percent 8 3 3 2 2 4" xfId="46024" xr:uid="{00000000-0005-0000-0000-00004AB40000}"/>
    <cellStyle name="Percent 8 3 3 2 2 4 2" xfId="46025" xr:uid="{00000000-0005-0000-0000-00004BB40000}"/>
    <cellStyle name="Percent 8 3 3 2 2 5" xfId="46026" xr:uid="{00000000-0005-0000-0000-00004CB40000}"/>
    <cellStyle name="Percent 8 3 3 2 2 6" xfId="46027" xr:uid="{00000000-0005-0000-0000-00004DB40000}"/>
    <cellStyle name="Percent 8 3 3 2 3" xfId="46028" xr:uid="{00000000-0005-0000-0000-00004EB40000}"/>
    <cellStyle name="Percent 8 3 3 2 3 2" xfId="46029" xr:uid="{00000000-0005-0000-0000-00004FB40000}"/>
    <cellStyle name="Percent 8 3 3 2 3 2 2" xfId="46030" xr:uid="{00000000-0005-0000-0000-000050B40000}"/>
    <cellStyle name="Percent 8 3 3 2 3 3" xfId="46031" xr:uid="{00000000-0005-0000-0000-000051B40000}"/>
    <cellStyle name="Percent 8 3 3 2 3 3 2" xfId="46032" xr:uid="{00000000-0005-0000-0000-000052B40000}"/>
    <cellStyle name="Percent 8 3 3 2 3 4" xfId="46033" xr:uid="{00000000-0005-0000-0000-000053B40000}"/>
    <cellStyle name="Percent 8 3 3 2 3 4 2" xfId="46034" xr:uid="{00000000-0005-0000-0000-000054B40000}"/>
    <cellStyle name="Percent 8 3 3 2 3 5" xfId="46035" xr:uid="{00000000-0005-0000-0000-000055B40000}"/>
    <cellStyle name="Percent 8 3 3 2 3 6" xfId="46036" xr:uid="{00000000-0005-0000-0000-000056B40000}"/>
    <cellStyle name="Percent 8 3 3 2 4" xfId="46037" xr:uid="{00000000-0005-0000-0000-000057B40000}"/>
    <cellStyle name="Percent 8 3 3 2 4 2" xfId="46038" xr:uid="{00000000-0005-0000-0000-000058B40000}"/>
    <cellStyle name="Percent 8 3 3 2 4 2 2" xfId="46039" xr:uid="{00000000-0005-0000-0000-000059B40000}"/>
    <cellStyle name="Percent 8 3 3 2 4 3" xfId="46040" xr:uid="{00000000-0005-0000-0000-00005AB40000}"/>
    <cellStyle name="Percent 8 3 3 2 4 3 2" xfId="46041" xr:uid="{00000000-0005-0000-0000-00005BB40000}"/>
    <cellStyle name="Percent 8 3 3 2 4 4" xfId="46042" xr:uid="{00000000-0005-0000-0000-00005CB40000}"/>
    <cellStyle name="Percent 8 3 3 2 4 4 2" xfId="46043" xr:uid="{00000000-0005-0000-0000-00005DB40000}"/>
    <cellStyle name="Percent 8 3 3 2 4 5" xfId="46044" xr:uid="{00000000-0005-0000-0000-00005EB40000}"/>
    <cellStyle name="Percent 8 3 3 2 4 6" xfId="46045" xr:uid="{00000000-0005-0000-0000-00005FB40000}"/>
    <cellStyle name="Percent 8 3 3 2 5" xfId="46046" xr:uid="{00000000-0005-0000-0000-000060B40000}"/>
    <cellStyle name="Percent 8 3 3 2 5 2" xfId="46047" xr:uid="{00000000-0005-0000-0000-000061B40000}"/>
    <cellStyle name="Percent 8 3 3 2 5 2 2" xfId="46048" xr:uid="{00000000-0005-0000-0000-000062B40000}"/>
    <cellStyle name="Percent 8 3 3 2 5 3" xfId="46049" xr:uid="{00000000-0005-0000-0000-000063B40000}"/>
    <cellStyle name="Percent 8 3 3 2 5 3 2" xfId="46050" xr:uid="{00000000-0005-0000-0000-000064B40000}"/>
    <cellStyle name="Percent 8 3 3 2 5 4" xfId="46051" xr:uid="{00000000-0005-0000-0000-000065B40000}"/>
    <cellStyle name="Percent 8 3 3 2 5 4 2" xfId="46052" xr:uid="{00000000-0005-0000-0000-000066B40000}"/>
    <cellStyle name="Percent 8 3 3 2 5 5" xfId="46053" xr:uid="{00000000-0005-0000-0000-000067B40000}"/>
    <cellStyle name="Percent 8 3 3 2 5 6" xfId="46054" xr:uid="{00000000-0005-0000-0000-000068B40000}"/>
    <cellStyle name="Percent 8 3 3 2 6" xfId="46055" xr:uid="{00000000-0005-0000-0000-000069B40000}"/>
    <cellStyle name="Percent 8 3 3 2 6 2" xfId="46056" xr:uid="{00000000-0005-0000-0000-00006AB40000}"/>
    <cellStyle name="Percent 8 3 3 2 6 2 2" xfId="46057" xr:uid="{00000000-0005-0000-0000-00006BB40000}"/>
    <cellStyle name="Percent 8 3 3 2 6 3" xfId="46058" xr:uid="{00000000-0005-0000-0000-00006CB40000}"/>
    <cellStyle name="Percent 8 3 3 2 6 3 2" xfId="46059" xr:uid="{00000000-0005-0000-0000-00006DB40000}"/>
    <cellStyle name="Percent 8 3 3 2 6 4" xfId="46060" xr:uid="{00000000-0005-0000-0000-00006EB40000}"/>
    <cellStyle name="Percent 8 3 3 2 6 5" xfId="46061" xr:uid="{00000000-0005-0000-0000-00006FB40000}"/>
    <cellStyle name="Percent 8 3 3 2 7" xfId="46062" xr:uid="{00000000-0005-0000-0000-000070B40000}"/>
    <cellStyle name="Percent 8 3 3 2 7 2" xfId="46063" xr:uid="{00000000-0005-0000-0000-000071B40000}"/>
    <cellStyle name="Percent 8 3 3 2 8" xfId="46064" xr:uid="{00000000-0005-0000-0000-000072B40000}"/>
    <cellStyle name="Percent 8 3 3 2 8 2" xfId="46065" xr:uid="{00000000-0005-0000-0000-000073B40000}"/>
    <cellStyle name="Percent 8 3 3 2 9" xfId="46066" xr:uid="{00000000-0005-0000-0000-000074B40000}"/>
    <cellStyle name="Percent 8 3 3 2 9 2" xfId="46067" xr:uid="{00000000-0005-0000-0000-000075B40000}"/>
    <cellStyle name="Percent 8 3 3 3" xfId="46068" xr:uid="{00000000-0005-0000-0000-000076B40000}"/>
    <cellStyle name="Percent 8 3 3 3 10" xfId="46069" xr:uid="{00000000-0005-0000-0000-000077B40000}"/>
    <cellStyle name="Percent 8 3 3 3 2" xfId="46070" xr:uid="{00000000-0005-0000-0000-000078B40000}"/>
    <cellStyle name="Percent 8 3 3 3 2 2" xfId="46071" xr:uid="{00000000-0005-0000-0000-000079B40000}"/>
    <cellStyle name="Percent 8 3 3 3 2 2 2" xfId="46072" xr:uid="{00000000-0005-0000-0000-00007AB40000}"/>
    <cellStyle name="Percent 8 3 3 3 2 3" xfId="46073" xr:uid="{00000000-0005-0000-0000-00007BB40000}"/>
    <cellStyle name="Percent 8 3 3 3 2 3 2" xfId="46074" xr:uid="{00000000-0005-0000-0000-00007CB40000}"/>
    <cellStyle name="Percent 8 3 3 3 2 4" xfId="46075" xr:uid="{00000000-0005-0000-0000-00007DB40000}"/>
    <cellStyle name="Percent 8 3 3 3 2 4 2" xfId="46076" xr:uid="{00000000-0005-0000-0000-00007EB40000}"/>
    <cellStyle name="Percent 8 3 3 3 2 5" xfId="46077" xr:uid="{00000000-0005-0000-0000-00007FB40000}"/>
    <cellStyle name="Percent 8 3 3 3 2 6" xfId="46078" xr:uid="{00000000-0005-0000-0000-000080B40000}"/>
    <cellStyle name="Percent 8 3 3 3 3" xfId="46079" xr:uid="{00000000-0005-0000-0000-000081B40000}"/>
    <cellStyle name="Percent 8 3 3 3 3 2" xfId="46080" xr:uid="{00000000-0005-0000-0000-000082B40000}"/>
    <cellStyle name="Percent 8 3 3 3 3 2 2" xfId="46081" xr:uid="{00000000-0005-0000-0000-000083B40000}"/>
    <cellStyle name="Percent 8 3 3 3 3 3" xfId="46082" xr:uid="{00000000-0005-0000-0000-000084B40000}"/>
    <cellStyle name="Percent 8 3 3 3 3 3 2" xfId="46083" xr:uid="{00000000-0005-0000-0000-000085B40000}"/>
    <cellStyle name="Percent 8 3 3 3 3 4" xfId="46084" xr:uid="{00000000-0005-0000-0000-000086B40000}"/>
    <cellStyle name="Percent 8 3 3 3 3 4 2" xfId="46085" xr:uid="{00000000-0005-0000-0000-000087B40000}"/>
    <cellStyle name="Percent 8 3 3 3 3 5" xfId="46086" xr:uid="{00000000-0005-0000-0000-000088B40000}"/>
    <cellStyle name="Percent 8 3 3 3 3 6" xfId="46087" xr:uid="{00000000-0005-0000-0000-000089B40000}"/>
    <cellStyle name="Percent 8 3 3 3 4" xfId="46088" xr:uid="{00000000-0005-0000-0000-00008AB40000}"/>
    <cellStyle name="Percent 8 3 3 3 4 2" xfId="46089" xr:uid="{00000000-0005-0000-0000-00008BB40000}"/>
    <cellStyle name="Percent 8 3 3 3 4 2 2" xfId="46090" xr:uid="{00000000-0005-0000-0000-00008CB40000}"/>
    <cellStyle name="Percent 8 3 3 3 4 3" xfId="46091" xr:uid="{00000000-0005-0000-0000-00008DB40000}"/>
    <cellStyle name="Percent 8 3 3 3 4 3 2" xfId="46092" xr:uid="{00000000-0005-0000-0000-00008EB40000}"/>
    <cellStyle name="Percent 8 3 3 3 4 4" xfId="46093" xr:uid="{00000000-0005-0000-0000-00008FB40000}"/>
    <cellStyle name="Percent 8 3 3 3 4 4 2" xfId="46094" xr:uid="{00000000-0005-0000-0000-000090B40000}"/>
    <cellStyle name="Percent 8 3 3 3 4 5" xfId="46095" xr:uid="{00000000-0005-0000-0000-000091B40000}"/>
    <cellStyle name="Percent 8 3 3 3 4 6" xfId="46096" xr:uid="{00000000-0005-0000-0000-000092B40000}"/>
    <cellStyle name="Percent 8 3 3 3 5" xfId="46097" xr:uid="{00000000-0005-0000-0000-000093B40000}"/>
    <cellStyle name="Percent 8 3 3 3 5 2" xfId="46098" xr:uid="{00000000-0005-0000-0000-000094B40000}"/>
    <cellStyle name="Percent 8 3 3 3 5 2 2" xfId="46099" xr:uid="{00000000-0005-0000-0000-000095B40000}"/>
    <cellStyle name="Percent 8 3 3 3 5 3" xfId="46100" xr:uid="{00000000-0005-0000-0000-000096B40000}"/>
    <cellStyle name="Percent 8 3 3 3 5 3 2" xfId="46101" xr:uid="{00000000-0005-0000-0000-000097B40000}"/>
    <cellStyle name="Percent 8 3 3 3 5 4" xfId="46102" xr:uid="{00000000-0005-0000-0000-000098B40000}"/>
    <cellStyle name="Percent 8 3 3 3 5 5" xfId="46103" xr:uid="{00000000-0005-0000-0000-000099B40000}"/>
    <cellStyle name="Percent 8 3 3 3 6" xfId="46104" xr:uid="{00000000-0005-0000-0000-00009AB40000}"/>
    <cellStyle name="Percent 8 3 3 3 6 2" xfId="46105" xr:uid="{00000000-0005-0000-0000-00009BB40000}"/>
    <cellStyle name="Percent 8 3 3 3 7" xfId="46106" xr:uid="{00000000-0005-0000-0000-00009CB40000}"/>
    <cellStyle name="Percent 8 3 3 3 7 2" xfId="46107" xr:uid="{00000000-0005-0000-0000-00009DB40000}"/>
    <cellStyle name="Percent 8 3 3 3 8" xfId="46108" xr:uid="{00000000-0005-0000-0000-00009EB40000}"/>
    <cellStyle name="Percent 8 3 3 3 8 2" xfId="46109" xr:uid="{00000000-0005-0000-0000-00009FB40000}"/>
    <cellStyle name="Percent 8 3 3 3 9" xfId="46110" xr:uid="{00000000-0005-0000-0000-0000A0B40000}"/>
    <cellStyle name="Percent 8 3 3 4" xfId="46111" xr:uid="{00000000-0005-0000-0000-0000A1B40000}"/>
    <cellStyle name="Percent 8 3 3 4 10" xfId="46112" xr:uid="{00000000-0005-0000-0000-0000A2B40000}"/>
    <cellStyle name="Percent 8 3 3 4 2" xfId="46113" xr:uid="{00000000-0005-0000-0000-0000A3B40000}"/>
    <cellStyle name="Percent 8 3 3 4 2 2" xfId="46114" xr:uid="{00000000-0005-0000-0000-0000A4B40000}"/>
    <cellStyle name="Percent 8 3 3 4 2 2 2" xfId="46115" xr:uid="{00000000-0005-0000-0000-0000A5B40000}"/>
    <cellStyle name="Percent 8 3 3 4 2 3" xfId="46116" xr:uid="{00000000-0005-0000-0000-0000A6B40000}"/>
    <cellStyle name="Percent 8 3 3 4 2 3 2" xfId="46117" xr:uid="{00000000-0005-0000-0000-0000A7B40000}"/>
    <cellStyle name="Percent 8 3 3 4 2 4" xfId="46118" xr:uid="{00000000-0005-0000-0000-0000A8B40000}"/>
    <cellStyle name="Percent 8 3 3 4 2 4 2" xfId="46119" xr:uid="{00000000-0005-0000-0000-0000A9B40000}"/>
    <cellStyle name="Percent 8 3 3 4 2 5" xfId="46120" xr:uid="{00000000-0005-0000-0000-0000AAB40000}"/>
    <cellStyle name="Percent 8 3 3 4 2 6" xfId="46121" xr:uid="{00000000-0005-0000-0000-0000ABB40000}"/>
    <cellStyle name="Percent 8 3 3 4 3" xfId="46122" xr:uid="{00000000-0005-0000-0000-0000ACB40000}"/>
    <cellStyle name="Percent 8 3 3 4 3 2" xfId="46123" xr:uid="{00000000-0005-0000-0000-0000ADB40000}"/>
    <cellStyle name="Percent 8 3 3 4 3 2 2" xfId="46124" xr:uid="{00000000-0005-0000-0000-0000AEB40000}"/>
    <cellStyle name="Percent 8 3 3 4 3 3" xfId="46125" xr:uid="{00000000-0005-0000-0000-0000AFB40000}"/>
    <cellStyle name="Percent 8 3 3 4 3 3 2" xfId="46126" xr:uid="{00000000-0005-0000-0000-0000B0B40000}"/>
    <cellStyle name="Percent 8 3 3 4 3 4" xfId="46127" xr:uid="{00000000-0005-0000-0000-0000B1B40000}"/>
    <cellStyle name="Percent 8 3 3 4 3 4 2" xfId="46128" xr:uid="{00000000-0005-0000-0000-0000B2B40000}"/>
    <cellStyle name="Percent 8 3 3 4 3 5" xfId="46129" xr:uid="{00000000-0005-0000-0000-0000B3B40000}"/>
    <cellStyle name="Percent 8 3 3 4 3 6" xfId="46130" xr:uid="{00000000-0005-0000-0000-0000B4B40000}"/>
    <cellStyle name="Percent 8 3 3 4 4" xfId="46131" xr:uid="{00000000-0005-0000-0000-0000B5B40000}"/>
    <cellStyle name="Percent 8 3 3 4 4 2" xfId="46132" xr:uid="{00000000-0005-0000-0000-0000B6B40000}"/>
    <cellStyle name="Percent 8 3 3 4 4 2 2" xfId="46133" xr:uid="{00000000-0005-0000-0000-0000B7B40000}"/>
    <cellStyle name="Percent 8 3 3 4 4 3" xfId="46134" xr:uid="{00000000-0005-0000-0000-0000B8B40000}"/>
    <cellStyle name="Percent 8 3 3 4 4 3 2" xfId="46135" xr:uid="{00000000-0005-0000-0000-0000B9B40000}"/>
    <cellStyle name="Percent 8 3 3 4 4 4" xfId="46136" xr:uid="{00000000-0005-0000-0000-0000BAB40000}"/>
    <cellStyle name="Percent 8 3 3 4 4 4 2" xfId="46137" xr:uid="{00000000-0005-0000-0000-0000BBB40000}"/>
    <cellStyle name="Percent 8 3 3 4 4 5" xfId="46138" xr:uid="{00000000-0005-0000-0000-0000BCB40000}"/>
    <cellStyle name="Percent 8 3 3 4 4 6" xfId="46139" xr:uid="{00000000-0005-0000-0000-0000BDB40000}"/>
    <cellStyle name="Percent 8 3 3 4 5" xfId="46140" xr:uid="{00000000-0005-0000-0000-0000BEB40000}"/>
    <cellStyle name="Percent 8 3 3 4 5 2" xfId="46141" xr:uid="{00000000-0005-0000-0000-0000BFB40000}"/>
    <cellStyle name="Percent 8 3 3 4 5 2 2" xfId="46142" xr:uid="{00000000-0005-0000-0000-0000C0B40000}"/>
    <cellStyle name="Percent 8 3 3 4 5 3" xfId="46143" xr:uid="{00000000-0005-0000-0000-0000C1B40000}"/>
    <cellStyle name="Percent 8 3 3 4 5 3 2" xfId="46144" xr:uid="{00000000-0005-0000-0000-0000C2B40000}"/>
    <cellStyle name="Percent 8 3 3 4 5 4" xfId="46145" xr:uid="{00000000-0005-0000-0000-0000C3B40000}"/>
    <cellStyle name="Percent 8 3 3 4 5 5" xfId="46146" xr:uid="{00000000-0005-0000-0000-0000C4B40000}"/>
    <cellStyle name="Percent 8 3 3 4 6" xfId="46147" xr:uid="{00000000-0005-0000-0000-0000C5B40000}"/>
    <cellStyle name="Percent 8 3 3 4 6 2" xfId="46148" xr:uid="{00000000-0005-0000-0000-0000C6B40000}"/>
    <cellStyle name="Percent 8 3 3 4 7" xfId="46149" xr:uid="{00000000-0005-0000-0000-0000C7B40000}"/>
    <cellStyle name="Percent 8 3 3 4 7 2" xfId="46150" xr:uid="{00000000-0005-0000-0000-0000C8B40000}"/>
    <cellStyle name="Percent 8 3 3 4 8" xfId="46151" xr:uid="{00000000-0005-0000-0000-0000C9B40000}"/>
    <cellStyle name="Percent 8 3 3 4 8 2" xfId="46152" xr:uid="{00000000-0005-0000-0000-0000CAB40000}"/>
    <cellStyle name="Percent 8 3 3 4 9" xfId="46153" xr:uid="{00000000-0005-0000-0000-0000CBB40000}"/>
    <cellStyle name="Percent 8 3 3 5" xfId="46154" xr:uid="{00000000-0005-0000-0000-0000CCB40000}"/>
    <cellStyle name="Percent 8 3 3 5 2" xfId="46155" xr:uid="{00000000-0005-0000-0000-0000CDB40000}"/>
    <cellStyle name="Percent 8 3 3 5 2 2" xfId="46156" xr:uid="{00000000-0005-0000-0000-0000CEB40000}"/>
    <cellStyle name="Percent 8 3 3 5 3" xfId="46157" xr:uid="{00000000-0005-0000-0000-0000CFB40000}"/>
    <cellStyle name="Percent 8 3 3 5 3 2" xfId="46158" xr:uid="{00000000-0005-0000-0000-0000D0B40000}"/>
    <cellStyle name="Percent 8 3 3 5 4" xfId="46159" xr:uid="{00000000-0005-0000-0000-0000D1B40000}"/>
    <cellStyle name="Percent 8 3 3 5 4 2" xfId="46160" xr:uid="{00000000-0005-0000-0000-0000D2B40000}"/>
    <cellStyle name="Percent 8 3 3 5 5" xfId="46161" xr:uid="{00000000-0005-0000-0000-0000D3B40000}"/>
    <cellStyle name="Percent 8 3 3 5 6" xfId="46162" xr:uid="{00000000-0005-0000-0000-0000D4B40000}"/>
    <cellStyle name="Percent 8 3 3 6" xfId="46163" xr:uid="{00000000-0005-0000-0000-0000D5B40000}"/>
    <cellStyle name="Percent 8 3 3 6 2" xfId="46164" xr:uid="{00000000-0005-0000-0000-0000D6B40000}"/>
    <cellStyle name="Percent 8 3 3 6 2 2" xfId="46165" xr:uid="{00000000-0005-0000-0000-0000D7B40000}"/>
    <cellStyle name="Percent 8 3 3 6 3" xfId="46166" xr:uid="{00000000-0005-0000-0000-0000D8B40000}"/>
    <cellStyle name="Percent 8 3 3 6 3 2" xfId="46167" xr:uid="{00000000-0005-0000-0000-0000D9B40000}"/>
    <cellStyle name="Percent 8 3 3 6 4" xfId="46168" xr:uid="{00000000-0005-0000-0000-0000DAB40000}"/>
    <cellStyle name="Percent 8 3 3 6 4 2" xfId="46169" xr:uid="{00000000-0005-0000-0000-0000DBB40000}"/>
    <cellStyle name="Percent 8 3 3 6 5" xfId="46170" xr:uid="{00000000-0005-0000-0000-0000DCB40000}"/>
    <cellStyle name="Percent 8 3 3 6 6" xfId="46171" xr:uid="{00000000-0005-0000-0000-0000DDB40000}"/>
    <cellStyle name="Percent 8 3 3 7" xfId="46172" xr:uid="{00000000-0005-0000-0000-0000DEB40000}"/>
    <cellStyle name="Percent 8 3 3 7 2" xfId="46173" xr:uid="{00000000-0005-0000-0000-0000DFB40000}"/>
    <cellStyle name="Percent 8 3 3 7 2 2" xfId="46174" xr:uid="{00000000-0005-0000-0000-0000E0B40000}"/>
    <cellStyle name="Percent 8 3 3 7 3" xfId="46175" xr:uid="{00000000-0005-0000-0000-0000E1B40000}"/>
    <cellStyle name="Percent 8 3 3 7 3 2" xfId="46176" xr:uid="{00000000-0005-0000-0000-0000E2B40000}"/>
    <cellStyle name="Percent 8 3 3 7 4" xfId="46177" xr:uid="{00000000-0005-0000-0000-0000E3B40000}"/>
    <cellStyle name="Percent 8 3 3 7 4 2" xfId="46178" xr:uid="{00000000-0005-0000-0000-0000E4B40000}"/>
    <cellStyle name="Percent 8 3 3 7 5" xfId="46179" xr:uid="{00000000-0005-0000-0000-0000E5B40000}"/>
    <cellStyle name="Percent 8 3 3 7 6" xfId="46180" xr:uid="{00000000-0005-0000-0000-0000E6B40000}"/>
    <cellStyle name="Percent 8 3 3 8" xfId="46181" xr:uid="{00000000-0005-0000-0000-0000E7B40000}"/>
    <cellStyle name="Percent 8 3 3 8 2" xfId="46182" xr:uid="{00000000-0005-0000-0000-0000E8B40000}"/>
    <cellStyle name="Percent 8 3 3 8 2 2" xfId="46183" xr:uid="{00000000-0005-0000-0000-0000E9B40000}"/>
    <cellStyle name="Percent 8 3 3 8 3" xfId="46184" xr:uid="{00000000-0005-0000-0000-0000EAB40000}"/>
    <cellStyle name="Percent 8 3 3 8 3 2" xfId="46185" xr:uid="{00000000-0005-0000-0000-0000EBB40000}"/>
    <cellStyle name="Percent 8 3 3 8 4" xfId="46186" xr:uid="{00000000-0005-0000-0000-0000ECB40000}"/>
    <cellStyle name="Percent 8 3 3 8 5" xfId="46187" xr:uid="{00000000-0005-0000-0000-0000EDB40000}"/>
    <cellStyle name="Percent 8 3 3 9" xfId="46188" xr:uid="{00000000-0005-0000-0000-0000EEB40000}"/>
    <cellStyle name="Percent 8 3 3 9 2" xfId="46189" xr:uid="{00000000-0005-0000-0000-0000EFB40000}"/>
    <cellStyle name="Percent 8 3 4" xfId="46190" xr:uid="{00000000-0005-0000-0000-0000F0B40000}"/>
    <cellStyle name="Percent 8 3 4 10" xfId="46191" xr:uid="{00000000-0005-0000-0000-0000F1B40000}"/>
    <cellStyle name="Percent 8 3 4 10 2" xfId="46192" xr:uid="{00000000-0005-0000-0000-0000F2B40000}"/>
    <cellStyle name="Percent 8 3 4 11" xfId="46193" xr:uid="{00000000-0005-0000-0000-0000F3B40000}"/>
    <cellStyle name="Percent 8 3 4 12" xfId="46194" xr:uid="{00000000-0005-0000-0000-0000F4B40000}"/>
    <cellStyle name="Percent 8 3 4 2" xfId="46195" xr:uid="{00000000-0005-0000-0000-0000F5B40000}"/>
    <cellStyle name="Percent 8 3 4 2 10" xfId="46196" xr:uid="{00000000-0005-0000-0000-0000F6B40000}"/>
    <cellStyle name="Percent 8 3 4 2 2" xfId="46197" xr:uid="{00000000-0005-0000-0000-0000F7B40000}"/>
    <cellStyle name="Percent 8 3 4 2 2 2" xfId="46198" xr:uid="{00000000-0005-0000-0000-0000F8B40000}"/>
    <cellStyle name="Percent 8 3 4 2 2 2 2" xfId="46199" xr:uid="{00000000-0005-0000-0000-0000F9B40000}"/>
    <cellStyle name="Percent 8 3 4 2 2 3" xfId="46200" xr:uid="{00000000-0005-0000-0000-0000FAB40000}"/>
    <cellStyle name="Percent 8 3 4 2 2 3 2" xfId="46201" xr:uid="{00000000-0005-0000-0000-0000FBB40000}"/>
    <cellStyle name="Percent 8 3 4 2 2 4" xfId="46202" xr:uid="{00000000-0005-0000-0000-0000FCB40000}"/>
    <cellStyle name="Percent 8 3 4 2 2 4 2" xfId="46203" xr:uid="{00000000-0005-0000-0000-0000FDB40000}"/>
    <cellStyle name="Percent 8 3 4 2 2 5" xfId="46204" xr:uid="{00000000-0005-0000-0000-0000FEB40000}"/>
    <cellStyle name="Percent 8 3 4 2 2 6" xfId="46205" xr:uid="{00000000-0005-0000-0000-0000FFB40000}"/>
    <cellStyle name="Percent 8 3 4 2 3" xfId="46206" xr:uid="{00000000-0005-0000-0000-000000B50000}"/>
    <cellStyle name="Percent 8 3 4 2 3 2" xfId="46207" xr:uid="{00000000-0005-0000-0000-000001B50000}"/>
    <cellStyle name="Percent 8 3 4 2 3 2 2" xfId="46208" xr:uid="{00000000-0005-0000-0000-000002B50000}"/>
    <cellStyle name="Percent 8 3 4 2 3 3" xfId="46209" xr:uid="{00000000-0005-0000-0000-000003B50000}"/>
    <cellStyle name="Percent 8 3 4 2 3 3 2" xfId="46210" xr:uid="{00000000-0005-0000-0000-000004B50000}"/>
    <cellStyle name="Percent 8 3 4 2 3 4" xfId="46211" xr:uid="{00000000-0005-0000-0000-000005B50000}"/>
    <cellStyle name="Percent 8 3 4 2 3 4 2" xfId="46212" xr:uid="{00000000-0005-0000-0000-000006B50000}"/>
    <cellStyle name="Percent 8 3 4 2 3 5" xfId="46213" xr:uid="{00000000-0005-0000-0000-000007B50000}"/>
    <cellStyle name="Percent 8 3 4 2 3 6" xfId="46214" xr:uid="{00000000-0005-0000-0000-000008B50000}"/>
    <cellStyle name="Percent 8 3 4 2 4" xfId="46215" xr:uid="{00000000-0005-0000-0000-000009B50000}"/>
    <cellStyle name="Percent 8 3 4 2 4 2" xfId="46216" xr:uid="{00000000-0005-0000-0000-00000AB50000}"/>
    <cellStyle name="Percent 8 3 4 2 4 2 2" xfId="46217" xr:uid="{00000000-0005-0000-0000-00000BB50000}"/>
    <cellStyle name="Percent 8 3 4 2 4 3" xfId="46218" xr:uid="{00000000-0005-0000-0000-00000CB50000}"/>
    <cellStyle name="Percent 8 3 4 2 4 3 2" xfId="46219" xr:uid="{00000000-0005-0000-0000-00000DB50000}"/>
    <cellStyle name="Percent 8 3 4 2 4 4" xfId="46220" xr:uid="{00000000-0005-0000-0000-00000EB50000}"/>
    <cellStyle name="Percent 8 3 4 2 4 4 2" xfId="46221" xr:uid="{00000000-0005-0000-0000-00000FB50000}"/>
    <cellStyle name="Percent 8 3 4 2 4 5" xfId="46222" xr:uid="{00000000-0005-0000-0000-000010B50000}"/>
    <cellStyle name="Percent 8 3 4 2 4 6" xfId="46223" xr:uid="{00000000-0005-0000-0000-000011B50000}"/>
    <cellStyle name="Percent 8 3 4 2 5" xfId="46224" xr:uid="{00000000-0005-0000-0000-000012B50000}"/>
    <cellStyle name="Percent 8 3 4 2 5 2" xfId="46225" xr:uid="{00000000-0005-0000-0000-000013B50000}"/>
    <cellStyle name="Percent 8 3 4 2 5 2 2" xfId="46226" xr:uid="{00000000-0005-0000-0000-000014B50000}"/>
    <cellStyle name="Percent 8 3 4 2 5 3" xfId="46227" xr:uid="{00000000-0005-0000-0000-000015B50000}"/>
    <cellStyle name="Percent 8 3 4 2 5 3 2" xfId="46228" xr:uid="{00000000-0005-0000-0000-000016B50000}"/>
    <cellStyle name="Percent 8 3 4 2 5 4" xfId="46229" xr:uid="{00000000-0005-0000-0000-000017B50000}"/>
    <cellStyle name="Percent 8 3 4 2 5 5" xfId="46230" xr:uid="{00000000-0005-0000-0000-000018B50000}"/>
    <cellStyle name="Percent 8 3 4 2 6" xfId="46231" xr:uid="{00000000-0005-0000-0000-000019B50000}"/>
    <cellStyle name="Percent 8 3 4 2 6 2" xfId="46232" xr:uid="{00000000-0005-0000-0000-00001AB50000}"/>
    <cellStyle name="Percent 8 3 4 2 7" xfId="46233" xr:uid="{00000000-0005-0000-0000-00001BB50000}"/>
    <cellStyle name="Percent 8 3 4 2 7 2" xfId="46234" xr:uid="{00000000-0005-0000-0000-00001CB50000}"/>
    <cellStyle name="Percent 8 3 4 2 8" xfId="46235" xr:uid="{00000000-0005-0000-0000-00001DB50000}"/>
    <cellStyle name="Percent 8 3 4 2 8 2" xfId="46236" xr:uid="{00000000-0005-0000-0000-00001EB50000}"/>
    <cellStyle name="Percent 8 3 4 2 9" xfId="46237" xr:uid="{00000000-0005-0000-0000-00001FB50000}"/>
    <cellStyle name="Percent 8 3 4 3" xfId="46238" xr:uid="{00000000-0005-0000-0000-000020B50000}"/>
    <cellStyle name="Percent 8 3 4 3 10" xfId="46239" xr:uid="{00000000-0005-0000-0000-000021B50000}"/>
    <cellStyle name="Percent 8 3 4 3 2" xfId="46240" xr:uid="{00000000-0005-0000-0000-000022B50000}"/>
    <cellStyle name="Percent 8 3 4 3 2 2" xfId="46241" xr:uid="{00000000-0005-0000-0000-000023B50000}"/>
    <cellStyle name="Percent 8 3 4 3 2 2 2" xfId="46242" xr:uid="{00000000-0005-0000-0000-000024B50000}"/>
    <cellStyle name="Percent 8 3 4 3 2 3" xfId="46243" xr:uid="{00000000-0005-0000-0000-000025B50000}"/>
    <cellStyle name="Percent 8 3 4 3 2 3 2" xfId="46244" xr:uid="{00000000-0005-0000-0000-000026B50000}"/>
    <cellStyle name="Percent 8 3 4 3 2 4" xfId="46245" xr:uid="{00000000-0005-0000-0000-000027B50000}"/>
    <cellStyle name="Percent 8 3 4 3 2 4 2" xfId="46246" xr:uid="{00000000-0005-0000-0000-000028B50000}"/>
    <cellStyle name="Percent 8 3 4 3 2 5" xfId="46247" xr:uid="{00000000-0005-0000-0000-000029B50000}"/>
    <cellStyle name="Percent 8 3 4 3 2 6" xfId="46248" xr:uid="{00000000-0005-0000-0000-00002AB50000}"/>
    <cellStyle name="Percent 8 3 4 3 3" xfId="46249" xr:uid="{00000000-0005-0000-0000-00002BB50000}"/>
    <cellStyle name="Percent 8 3 4 3 3 2" xfId="46250" xr:uid="{00000000-0005-0000-0000-00002CB50000}"/>
    <cellStyle name="Percent 8 3 4 3 3 2 2" xfId="46251" xr:uid="{00000000-0005-0000-0000-00002DB50000}"/>
    <cellStyle name="Percent 8 3 4 3 3 3" xfId="46252" xr:uid="{00000000-0005-0000-0000-00002EB50000}"/>
    <cellStyle name="Percent 8 3 4 3 3 3 2" xfId="46253" xr:uid="{00000000-0005-0000-0000-00002FB50000}"/>
    <cellStyle name="Percent 8 3 4 3 3 4" xfId="46254" xr:uid="{00000000-0005-0000-0000-000030B50000}"/>
    <cellStyle name="Percent 8 3 4 3 3 4 2" xfId="46255" xr:uid="{00000000-0005-0000-0000-000031B50000}"/>
    <cellStyle name="Percent 8 3 4 3 3 5" xfId="46256" xr:uid="{00000000-0005-0000-0000-000032B50000}"/>
    <cellStyle name="Percent 8 3 4 3 3 6" xfId="46257" xr:uid="{00000000-0005-0000-0000-000033B50000}"/>
    <cellStyle name="Percent 8 3 4 3 4" xfId="46258" xr:uid="{00000000-0005-0000-0000-000034B50000}"/>
    <cellStyle name="Percent 8 3 4 3 4 2" xfId="46259" xr:uid="{00000000-0005-0000-0000-000035B50000}"/>
    <cellStyle name="Percent 8 3 4 3 4 2 2" xfId="46260" xr:uid="{00000000-0005-0000-0000-000036B50000}"/>
    <cellStyle name="Percent 8 3 4 3 4 3" xfId="46261" xr:uid="{00000000-0005-0000-0000-000037B50000}"/>
    <cellStyle name="Percent 8 3 4 3 4 3 2" xfId="46262" xr:uid="{00000000-0005-0000-0000-000038B50000}"/>
    <cellStyle name="Percent 8 3 4 3 4 4" xfId="46263" xr:uid="{00000000-0005-0000-0000-000039B50000}"/>
    <cellStyle name="Percent 8 3 4 3 4 4 2" xfId="46264" xr:uid="{00000000-0005-0000-0000-00003AB50000}"/>
    <cellStyle name="Percent 8 3 4 3 4 5" xfId="46265" xr:uid="{00000000-0005-0000-0000-00003BB50000}"/>
    <cellStyle name="Percent 8 3 4 3 4 6" xfId="46266" xr:uid="{00000000-0005-0000-0000-00003CB50000}"/>
    <cellStyle name="Percent 8 3 4 3 5" xfId="46267" xr:uid="{00000000-0005-0000-0000-00003DB50000}"/>
    <cellStyle name="Percent 8 3 4 3 5 2" xfId="46268" xr:uid="{00000000-0005-0000-0000-00003EB50000}"/>
    <cellStyle name="Percent 8 3 4 3 5 2 2" xfId="46269" xr:uid="{00000000-0005-0000-0000-00003FB50000}"/>
    <cellStyle name="Percent 8 3 4 3 5 3" xfId="46270" xr:uid="{00000000-0005-0000-0000-000040B50000}"/>
    <cellStyle name="Percent 8 3 4 3 5 3 2" xfId="46271" xr:uid="{00000000-0005-0000-0000-000041B50000}"/>
    <cellStyle name="Percent 8 3 4 3 5 4" xfId="46272" xr:uid="{00000000-0005-0000-0000-000042B50000}"/>
    <cellStyle name="Percent 8 3 4 3 5 5" xfId="46273" xr:uid="{00000000-0005-0000-0000-000043B50000}"/>
    <cellStyle name="Percent 8 3 4 3 6" xfId="46274" xr:uid="{00000000-0005-0000-0000-000044B50000}"/>
    <cellStyle name="Percent 8 3 4 3 6 2" xfId="46275" xr:uid="{00000000-0005-0000-0000-000045B50000}"/>
    <cellStyle name="Percent 8 3 4 3 7" xfId="46276" xr:uid="{00000000-0005-0000-0000-000046B50000}"/>
    <cellStyle name="Percent 8 3 4 3 7 2" xfId="46277" xr:uid="{00000000-0005-0000-0000-000047B50000}"/>
    <cellStyle name="Percent 8 3 4 3 8" xfId="46278" xr:uid="{00000000-0005-0000-0000-000048B50000}"/>
    <cellStyle name="Percent 8 3 4 3 8 2" xfId="46279" xr:uid="{00000000-0005-0000-0000-000049B50000}"/>
    <cellStyle name="Percent 8 3 4 3 9" xfId="46280" xr:uid="{00000000-0005-0000-0000-00004AB50000}"/>
    <cellStyle name="Percent 8 3 4 4" xfId="46281" xr:uid="{00000000-0005-0000-0000-00004BB50000}"/>
    <cellStyle name="Percent 8 3 4 4 2" xfId="46282" xr:uid="{00000000-0005-0000-0000-00004CB50000}"/>
    <cellStyle name="Percent 8 3 4 4 2 2" xfId="46283" xr:uid="{00000000-0005-0000-0000-00004DB50000}"/>
    <cellStyle name="Percent 8 3 4 4 3" xfId="46284" xr:uid="{00000000-0005-0000-0000-00004EB50000}"/>
    <cellStyle name="Percent 8 3 4 4 3 2" xfId="46285" xr:uid="{00000000-0005-0000-0000-00004FB50000}"/>
    <cellStyle name="Percent 8 3 4 4 4" xfId="46286" xr:uid="{00000000-0005-0000-0000-000050B50000}"/>
    <cellStyle name="Percent 8 3 4 4 4 2" xfId="46287" xr:uid="{00000000-0005-0000-0000-000051B50000}"/>
    <cellStyle name="Percent 8 3 4 4 5" xfId="46288" xr:uid="{00000000-0005-0000-0000-000052B50000}"/>
    <cellStyle name="Percent 8 3 4 4 6" xfId="46289" xr:uid="{00000000-0005-0000-0000-000053B50000}"/>
    <cellStyle name="Percent 8 3 4 5" xfId="46290" xr:uid="{00000000-0005-0000-0000-000054B50000}"/>
    <cellStyle name="Percent 8 3 4 5 2" xfId="46291" xr:uid="{00000000-0005-0000-0000-000055B50000}"/>
    <cellStyle name="Percent 8 3 4 5 2 2" xfId="46292" xr:uid="{00000000-0005-0000-0000-000056B50000}"/>
    <cellStyle name="Percent 8 3 4 5 3" xfId="46293" xr:uid="{00000000-0005-0000-0000-000057B50000}"/>
    <cellStyle name="Percent 8 3 4 5 3 2" xfId="46294" xr:uid="{00000000-0005-0000-0000-000058B50000}"/>
    <cellStyle name="Percent 8 3 4 5 4" xfId="46295" xr:uid="{00000000-0005-0000-0000-000059B50000}"/>
    <cellStyle name="Percent 8 3 4 5 4 2" xfId="46296" xr:uid="{00000000-0005-0000-0000-00005AB50000}"/>
    <cellStyle name="Percent 8 3 4 5 5" xfId="46297" xr:uid="{00000000-0005-0000-0000-00005BB50000}"/>
    <cellStyle name="Percent 8 3 4 5 6" xfId="46298" xr:uid="{00000000-0005-0000-0000-00005CB50000}"/>
    <cellStyle name="Percent 8 3 4 6" xfId="46299" xr:uid="{00000000-0005-0000-0000-00005DB50000}"/>
    <cellStyle name="Percent 8 3 4 6 2" xfId="46300" xr:uid="{00000000-0005-0000-0000-00005EB50000}"/>
    <cellStyle name="Percent 8 3 4 6 2 2" xfId="46301" xr:uid="{00000000-0005-0000-0000-00005FB50000}"/>
    <cellStyle name="Percent 8 3 4 6 3" xfId="46302" xr:uid="{00000000-0005-0000-0000-000060B50000}"/>
    <cellStyle name="Percent 8 3 4 6 3 2" xfId="46303" xr:uid="{00000000-0005-0000-0000-000061B50000}"/>
    <cellStyle name="Percent 8 3 4 6 4" xfId="46304" xr:uid="{00000000-0005-0000-0000-000062B50000}"/>
    <cellStyle name="Percent 8 3 4 6 4 2" xfId="46305" xr:uid="{00000000-0005-0000-0000-000063B50000}"/>
    <cellStyle name="Percent 8 3 4 6 5" xfId="46306" xr:uid="{00000000-0005-0000-0000-000064B50000}"/>
    <cellStyle name="Percent 8 3 4 6 6" xfId="46307" xr:uid="{00000000-0005-0000-0000-000065B50000}"/>
    <cellStyle name="Percent 8 3 4 7" xfId="46308" xr:uid="{00000000-0005-0000-0000-000066B50000}"/>
    <cellStyle name="Percent 8 3 4 7 2" xfId="46309" xr:uid="{00000000-0005-0000-0000-000067B50000}"/>
    <cellStyle name="Percent 8 3 4 7 2 2" xfId="46310" xr:uid="{00000000-0005-0000-0000-000068B50000}"/>
    <cellStyle name="Percent 8 3 4 7 3" xfId="46311" xr:uid="{00000000-0005-0000-0000-000069B50000}"/>
    <cellStyle name="Percent 8 3 4 7 3 2" xfId="46312" xr:uid="{00000000-0005-0000-0000-00006AB50000}"/>
    <cellStyle name="Percent 8 3 4 7 4" xfId="46313" xr:uid="{00000000-0005-0000-0000-00006BB50000}"/>
    <cellStyle name="Percent 8 3 4 7 5" xfId="46314" xr:uid="{00000000-0005-0000-0000-00006CB50000}"/>
    <cellStyle name="Percent 8 3 4 8" xfId="46315" xr:uid="{00000000-0005-0000-0000-00006DB50000}"/>
    <cellStyle name="Percent 8 3 4 8 2" xfId="46316" xr:uid="{00000000-0005-0000-0000-00006EB50000}"/>
    <cellStyle name="Percent 8 3 4 9" xfId="46317" xr:uid="{00000000-0005-0000-0000-00006FB50000}"/>
    <cellStyle name="Percent 8 3 4 9 2" xfId="46318" xr:uid="{00000000-0005-0000-0000-000070B50000}"/>
    <cellStyle name="Percent 8 3 5" xfId="46319" xr:uid="{00000000-0005-0000-0000-000071B50000}"/>
    <cellStyle name="Percent 8 3 5 10" xfId="46320" xr:uid="{00000000-0005-0000-0000-000072B50000}"/>
    <cellStyle name="Percent 8 3 5 11" xfId="46321" xr:uid="{00000000-0005-0000-0000-000073B50000}"/>
    <cellStyle name="Percent 8 3 5 2" xfId="46322" xr:uid="{00000000-0005-0000-0000-000074B50000}"/>
    <cellStyle name="Percent 8 3 5 2 2" xfId="46323" xr:uid="{00000000-0005-0000-0000-000075B50000}"/>
    <cellStyle name="Percent 8 3 5 2 2 2" xfId="46324" xr:uid="{00000000-0005-0000-0000-000076B50000}"/>
    <cellStyle name="Percent 8 3 5 2 3" xfId="46325" xr:uid="{00000000-0005-0000-0000-000077B50000}"/>
    <cellStyle name="Percent 8 3 5 2 3 2" xfId="46326" xr:uid="{00000000-0005-0000-0000-000078B50000}"/>
    <cellStyle name="Percent 8 3 5 2 4" xfId="46327" xr:uid="{00000000-0005-0000-0000-000079B50000}"/>
    <cellStyle name="Percent 8 3 5 2 4 2" xfId="46328" xr:uid="{00000000-0005-0000-0000-00007AB50000}"/>
    <cellStyle name="Percent 8 3 5 2 5" xfId="46329" xr:uid="{00000000-0005-0000-0000-00007BB50000}"/>
    <cellStyle name="Percent 8 3 5 2 6" xfId="46330" xr:uid="{00000000-0005-0000-0000-00007CB50000}"/>
    <cellStyle name="Percent 8 3 5 3" xfId="46331" xr:uid="{00000000-0005-0000-0000-00007DB50000}"/>
    <cellStyle name="Percent 8 3 5 3 2" xfId="46332" xr:uid="{00000000-0005-0000-0000-00007EB50000}"/>
    <cellStyle name="Percent 8 3 5 3 2 2" xfId="46333" xr:uid="{00000000-0005-0000-0000-00007FB50000}"/>
    <cellStyle name="Percent 8 3 5 3 3" xfId="46334" xr:uid="{00000000-0005-0000-0000-000080B50000}"/>
    <cellStyle name="Percent 8 3 5 3 3 2" xfId="46335" xr:uid="{00000000-0005-0000-0000-000081B50000}"/>
    <cellStyle name="Percent 8 3 5 3 4" xfId="46336" xr:uid="{00000000-0005-0000-0000-000082B50000}"/>
    <cellStyle name="Percent 8 3 5 3 4 2" xfId="46337" xr:uid="{00000000-0005-0000-0000-000083B50000}"/>
    <cellStyle name="Percent 8 3 5 3 5" xfId="46338" xr:uid="{00000000-0005-0000-0000-000084B50000}"/>
    <cellStyle name="Percent 8 3 5 3 6" xfId="46339" xr:uid="{00000000-0005-0000-0000-000085B50000}"/>
    <cellStyle name="Percent 8 3 5 4" xfId="46340" xr:uid="{00000000-0005-0000-0000-000086B50000}"/>
    <cellStyle name="Percent 8 3 5 4 2" xfId="46341" xr:uid="{00000000-0005-0000-0000-000087B50000}"/>
    <cellStyle name="Percent 8 3 5 4 2 2" xfId="46342" xr:uid="{00000000-0005-0000-0000-000088B50000}"/>
    <cellStyle name="Percent 8 3 5 4 3" xfId="46343" xr:uid="{00000000-0005-0000-0000-000089B50000}"/>
    <cellStyle name="Percent 8 3 5 4 3 2" xfId="46344" xr:uid="{00000000-0005-0000-0000-00008AB50000}"/>
    <cellStyle name="Percent 8 3 5 4 4" xfId="46345" xr:uid="{00000000-0005-0000-0000-00008BB50000}"/>
    <cellStyle name="Percent 8 3 5 4 4 2" xfId="46346" xr:uid="{00000000-0005-0000-0000-00008CB50000}"/>
    <cellStyle name="Percent 8 3 5 4 5" xfId="46347" xr:uid="{00000000-0005-0000-0000-00008DB50000}"/>
    <cellStyle name="Percent 8 3 5 4 6" xfId="46348" xr:uid="{00000000-0005-0000-0000-00008EB50000}"/>
    <cellStyle name="Percent 8 3 5 5" xfId="46349" xr:uid="{00000000-0005-0000-0000-00008FB50000}"/>
    <cellStyle name="Percent 8 3 5 5 2" xfId="46350" xr:uid="{00000000-0005-0000-0000-000090B50000}"/>
    <cellStyle name="Percent 8 3 5 5 2 2" xfId="46351" xr:uid="{00000000-0005-0000-0000-000091B50000}"/>
    <cellStyle name="Percent 8 3 5 5 3" xfId="46352" xr:uid="{00000000-0005-0000-0000-000092B50000}"/>
    <cellStyle name="Percent 8 3 5 5 3 2" xfId="46353" xr:uid="{00000000-0005-0000-0000-000093B50000}"/>
    <cellStyle name="Percent 8 3 5 5 4" xfId="46354" xr:uid="{00000000-0005-0000-0000-000094B50000}"/>
    <cellStyle name="Percent 8 3 5 5 4 2" xfId="46355" xr:uid="{00000000-0005-0000-0000-000095B50000}"/>
    <cellStyle name="Percent 8 3 5 5 5" xfId="46356" xr:uid="{00000000-0005-0000-0000-000096B50000}"/>
    <cellStyle name="Percent 8 3 5 5 6" xfId="46357" xr:uid="{00000000-0005-0000-0000-000097B50000}"/>
    <cellStyle name="Percent 8 3 5 6" xfId="46358" xr:uid="{00000000-0005-0000-0000-000098B50000}"/>
    <cellStyle name="Percent 8 3 5 6 2" xfId="46359" xr:uid="{00000000-0005-0000-0000-000099B50000}"/>
    <cellStyle name="Percent 8 3 5 6 2 2" xfId="46360" xr:uid="{00000000-0005-0000-0000-00009AB50000}"/>
    <cellStyle name="Percent 8 3 5 6 3" xfId="46361" xr:uid="{00000000-0005-0000-0000-00009BB50000}"/>
    <cellStyle name="Percent 8 3 5 6 3 2" xfId="46362" xr:uid="{00000000-0005-0000-0000-00009CB50000}"/>
    <cellStyle name="Percent 8 3 5 6 4" xfId="46363" xr:uid="{00000000-0005-0000-0000-00009DB50000}"/>
    <cellStyle name="Percent 8 3 5 6 5" xfId="46364" xr:uid="{00000000-0005-0000-0000-00009EB50000}"/>
    <cellStyle name="Percent 8 3 5 7" xfId="46365" xr:uid="{00000000-0005-0000-0000-00009FB50000}"/>
    <cellStyle name="Percent 8 3 5 7 2" xfId="46366" xr:uid="{00000000-0005-0000-0000-0000A0B50000}"/>
    <cellStyle name="Percent 8 3 5 8" xfId="46367" xr:uid="{00000000-0005-0000-0000-0000A1B50000}"/>
    <cellStyle name="Percent 8 3 5 8 2" xfId="46368" xr:uid="{00000000-0005-0000-0000-0000A2B50000}"/>
    <cellStyle name="Percent 8 3 5 9" xfId="46369" xr:uid="{00000000-0005-0000-0000-0000A3B50000}"/>
    <cellStyle name="Percent 8 3 5 9 2" xfId="46370" xr:uid="{00000000-0005-0000-0000-0000A4B50000}"/>
    <cellStyle name="Percent 8 3 6" xfId="46371" xr:uid="{00000000-0005-0000-0000-0000A5B50000}"/>
    <cellStyle name="Percent 8 3 6 10" xfId="46372" xr:uid="{00000000-0005-0000-0000-0000A6B50000}"/>
    <cellStyle name="Percent 8 3 6 2" xfId="46373" xr:uid="{00000000-0005-0000-0000-0000A7B50000}"/>
    <cellStyle name="Percent 8 3 6 2 2" xfId="46374" xr:uid="{00000000-0005-0000-0000-0000A8B50000}"/>
    <cellStyle name="Percent 8 3 6 2 2 2" xfId="46375" xr:uid="{00000000-0005-0000-0000-0000A9B50000}"/>
    <cellStyle name="Percent 8 3 6 2 3" xfId="46376" xr:uid="{00000000-0005-0000-0000-0000AAB50000}"/>
    <cellStyle name="Percent 8 3 6 2 3 2" xfId="46377" xr:uid="{00000000-0005-0000-0000-0000ABB50000}"/>
    <cellStyle name="Percent 8 3 6 2 4" xfId="46378" xr:uid="{00000000-0005-0000-0000-0000ACB50000}"/>
    <cellStyle name="Percent 8 3 6 2 4 2" xfId="46379" xr:uid="{00000000-0005-0000-0000-0000ADB50000}"/>
    <cellStyle name="Percent 8 3 6 2 5" xfId="46380" xr:uid="{00000000-0005-0000-0000-0000AEB50000}"/>
    <cellStyle name="Percent 8 3 6 2 6" xfId="46381" xr:uid="{00000000-0005-0000-0000-0000AFB50000}"/>
    <cellStyle name="Percent 8 3 6 3" xfId="46382" xr:uid="{00000000-0005-0000-0000-0000B0B50000}"/>
    <cellStyle name="Percent 8 3 6 3 2" xfId="46383" xr:uid="{00000000-0005-0000-0000-0000B1B50000}"/>
    <cellStyle name="Percent 8 3 6 3 2 2" xfId="46384" xr:uid="{00000000-0005-0000-0000-0000B2B50000}"/>
    <cellStyle name="Percent 8 3 6 3 3" xfId="46385" xr:uid="{00000000-0005-0000-0000-0000B3B50000}"/>
    <cellStyle name="Percent 8 3 6 3 3 2" xfId="46386" xr:uid="{00000000-0005-0000-0000-0000B4B50000}"/>
    <cellStyle name="Percent 8 3 6 3 4" xfId="46387" xr:uid="{00000000-0005-0000-0000-0000B5B50000}"/>
    <cellStyle name="Percent 8 3 6 3 4 2" xfId="46388" xr:uid="{00000000-0005-0000-0000-0000B6B50000}"/>
    <cellStyle name="Percent 8 3 6 3 5" xfId="46389" xr:uid="{00000000-0005-0000-0000-0000B7B50000}"/>
    <cellStyle name="Percent 8 3 6 3 6" xfId="46390" xr:uid="{00000000-0005-0000-0000-0000B8B50000}"/>
    <cellStyle name="Percent 8 3 6 4" xfId="46391" xr:uid="{00000000-0005-0000-0000-0000B9B50000}"/>
    <cellStyle name="Percent 8 3 6 4 2" xfId="46392" xr:uid="{00000000-0005-0000-0000-0000BAB50000}"/>
    <cellStyle name="Percent 8 3 6 4 2 2" xfId="46393" xr:uid="{00000000-0005-0000-0000-0000BBB50000}"/>
    <cellStyle name="Percent 8 3 6 4 3" xfId="46394" xr:uid="{00000000-0005-0000-0000-0000BCB50000}"/>
    <cellStyle name="Percent 8 3 6 4 3 2" xfId="46395" xr:uid="{00000000-0005-0000-0000-0000BDB50000}"/>
    <cellStyle name="Percent 8 3 6 4 4" xfId="46396" xr:uid="{00000000-0005-0000-0000-0000BEB50000}"/>
    <cellStyle name="Percent 8 3 6 4 4 2" xfId="46397" xr:uid="{00000000-0005-0000-0000-0000BFB50000}"/>
    <cellStyle name="Percent 8 3 6 4 5" xfId="46398" xr:uid="{00000000-0005-0000-0000-0000C0B50000}"/>
    <cellStyle name="Percent 8 3 6 4 6" xfId="46399" xr:uid="{00000000-0005-0000-0000-0000C1B50000}"/>
    <cellStyle name="Percent 8 3 6 5" xfId="46400" xr:uid="{00000000-0005-0000-0000-0000C2B50000}"/>
    <cellStyle name="Percent 8 3 6 5 2" xfId="46401" xr:uid="{00000000-0005-0000-0000-0000C3B50000}"/>
    <cellStyle name="Percent 8 3 6 5 2 2" xfId="46402" xr:uid="{00000000-0005-0000-0000-0000C4B50000}"/>
    <cellStyle name="Percent 8 3 6 5 3" xfId="46403" xr:uid="{00000000-0005-0000-0000-0000C5B50000}"/>
    <cellStyle name="Percent 8 3 6 5 3 2" xfId="46404" xr:uid="{00000000-0005-0000-0000-0000C6B50000}"/>
    <cellStyle name="Percent 8 3 6 5 4" xfId="46405" xr:uid="{00000000-0005-0000-0000-0000C7B50000}"/>
    <cellStyle name="Percent 8 3 6 5 5" xfId="46406" xr:uid="{00000000-0005-0000-0000-0000C8B50000}"/>
    <cellStyle name="Percent 8 3 6 6" xfId="46407" xr:uid="{00000000-0005-0000-0000-0000C9B50000}"/>
    <cellStyle name="Percent 8 3 6 6 2" xfId="46408" xr:uid="{00000000-0005-0000-0000-0000CAB50000}"/>
    <cellStyle name="Percent 8 3 6 7" xfId="46409" xr:uid="{00000000-0005-0000-0000-0000CBB50000}"/>
    <cellStyle name="Percent 8 3 6 7 2" xfId="46410" xr:uid="{00000000-0005-0000-0000-0000CCB50000}"/>
    <cellStyle name="Percent 8 3 6 8" xfId="46411" xr:uid="{00000000-0005-0000-0000-0000CDB50000}"/>
    <cellStyle name="Percent 8 3 6 8 2" xfId="46412" xr:uid="{00000000-0005-0000-0000-0000CEB50000}"/>
    <cellStyle name="Percent 8 3 6 9" xfId="46413" xr:uid="{00000000-0005-0000-0000-0000CFB50000}"/>
    <cellStyle name="Percent 8 3 7" xfId="46414" xr:uid="{00000000-0005-0000-0000-0000D0B50000}"/>
    <cellStyle name="Percent 8 3 7 10" xfId="46415" xr:uid="{00000000-0005-0000-0000-0000D1B50000}"/>
    <cellStyle name="Percent 8 3 7 2" xfId="46416" xr:uid="{00000000-0005-0000-0000-0000D2B50000}"/>
    <cellStyle name="Percent 8 3 7 2 2" xfId="46417" xr:uid="{00000000-0005-0000-0000-0000D3B50000}"/>
    <cellStyle name="Percent 8 3 7 2 2 2" xfId="46418" xr:uid="{00000000-0005-0000-0000-0000D4B50000}"/>
    <cellStyle name="Percent 8 3 7 2 3" xfId="46419" xr:uid="{00000000-0005-0000-0000-0000D5B50000}"/>
    <cellStyle name="Percent 8 3 7 2 3 2" xfId="46420" xr:uid="{00000000-0005-0000-0000-0000D6B50000}"/>
    <cellStyle name="Percent 8 3 7 2 4" xfId="46421" xr:uid="{00000000-0005-0000-0000-0000D7B50000}"/>
    <cellStyle name="Percent 8 3 7 2 4 2" xfId="46422" xr:uid="{00000000-0005-0000-0000-0000D8B50000}"/>
    <cellStyle name="Percent 8 3 7 2 5" xfId="46423" xr:uid="{00000000-0005-0000-0000-0000D9B50000}"/>
    <cellStyle name="Percent 8 3 7 2 6" xfId="46424" xr:uid="{00000000-0005-0000-0000-0000DAB50000}"/>
    <cellStyle name="Percent 8 3 7 3" xfId="46425" xr:uid="{00000000-0005-0000-0000-0000DBB50000}"/>
    <cellStyle name="Percent 8 3 7 3 2" xfId="46426" xr:uid="{00000000-0005-0000-0000-0000DCB50000}"/>
    <cellStyle name="Percent 8 3 7 3 2 2" xfId="46427" xr:uid="{00000000-0005-0000-0000-0000DDB50000}"/>
    <cellStyle name="Percent 8 3 7 3 3" xfId="46428" xr:uid="{00000000-0005-0000-0000-0000DEB50000}"/>
    <cellStyle name="Percent 8 3 7 3 3 2" xfId="46429" xr:uid="{00000000-0005-0000-0000-0000DFB50000}"/>
    <cellStyle name="Percent 8 3 7 3 4" xfId="46430" xr:uid="{00000000-0005-0000-0000-0000E0B50000}"/>
    <cellStyle name="Percent 8 3 7 3 4 2" xfId="46431" xr:uid="{00000000-0005-0000-0000-0000E1B50000}"/>
    <cellStyle name="Percent 8 3 7 3 5" xfId="46432" xr:uid="{00000000-0005-0000-0000-0000E2B50000}"/>
    <cellStyle name="Percent 8 3 7 3 6" xfId="46433" xr:uid="{00000000-0005-0000-0000-0000E3B50000}"/>
    <cellStyle name="Percent 8 3 7 4" xfId="46434" xr:uid="{00000000-0005-0000-0000-0000E4B50000}"/>
    <cellStyle name="Percent 8 3 7 4 2" xfId="46435" xr:uid="{00000000-0005-0000-0000-0000E5B50000}"/>
    <cellStyle name="Percent 8 3 7 4 2 2" xfId="46436" xr:uid="{00000000-0005-0000-0000-0000E6B50000}"/>
    <cellStyle name="Percent 8 3 7 4 3" xfId="46437" xr:uid="{00000000-0005-0000-0000-0000E7B50000}"/>
    <cellStyle name="Percent 8 3 7 4 3 2" xfId="46438" xr:uid="{00000000-0005-0000-0000-0000E8B50000}"/>
    <cellStyle name="Percent 8 3 7 4 4" xfId="46439" xr:uid="{00000000-0005-0000-0000-0000E9B50000}"/>
    <cellStyle name="Percent 8 3 7 4 4 2" xfId="46440" xr:uid="{00000000-0005-0000-0000-0000EAB50000}"/>
    <cellStyle name="Percent 8 3 7 4 5" xfId="46441" xr:uid="{00000000-0005-0000-0000-0000EBB50000}"/>
    <cellStyle name="Percent 8 3 7 4 6" xfId="46442" xr:uid="{00000000-0005-0000-0000-0000ECB50000}"/>
    <cellStyle name="Percent 8 3 7 5" xfId="46443" xr:uid="{00000000-0005-0000-0000-0000EDB50000}"/>
    <cellStyle name="Percent 8 3 7 5 2" xfId="46444" xr:uid="{00000000-0005-0000-0000-0000EEB50000}"/>
    <cellStyle name="Percent 8 3 7 5 2 2" xfId="46445" xr:uid="{00000000-0005-0000-0000-0000EFB50000}"/>
    <cellStyle name="Percent 8 3 7 5 3" xfId="46446" xr:uid="{00000000-0005-0000-0000-0000F0B50000}"/>
    <cellStyle name="Percent 8 3 7 5 3 2" xfId="46447" xr:uid="{00000000-0005-0000-0000-0000F1B50000}"/>
    <cellStyle name="Percent 8 3 7 5 4" xfId="46448" xr:uid="{00000000-0005-0000-0000-0000F2B50000}"/>
    <cellStyle name="Percent 8 3 7 5 5" xfId="46449" xr:uid="{00000000-0005-0000-0000-0000F3B50000}"/>
    <cellStyle name="Percent 8 3 7 6" xfId="46450" xr:uid="{00000000-0005-0000-0000-0000F4B50000}"/>
    <cellStyle name="Percent 8 3 7 6 2" xfId="46451" xr:uid="{00000000-0005-0000-0000-0000F5B50000}"/>
    <cellStyle name="Percent 8 3 7 7" xfId="46452" xr:uid="{00000000-0005-0000-0000-0000F6B50000}"/>
    <cellStyle name="Percent 8 3 7 7 2" xfId="46453" xr:uid="{00000000-0005-0000-0000-0000F7B50000}"/>
    <cellStyle name="Percent 8 3 7 8" xfId="46454" xr:uid="{00000000-0005-0000-0000-0000F8B50000}"/>
    <cellStyle name="Percent 8 3 7 8 2" xfId="46455" xr:uid="{00000000-0005-0000-0000-0000F9B50000}"/>
    <cellStyle name="Percent 8 3 7 9" xfId="46456" xr:uid="{00000000-0005-0000-0000-0000FAB50000}"/>
    <cellStyle name="Percent 8 3 8" xfId="46457" xr:uid="{00000000-0005-0000-0000-0000FBB50000}"/>
    <cellStyle name="Percent 8 3 8 2" xfId="46458" xr:uid="{00000000-0005-0000-0000-0000FCB50000}"/>
    <cellStyle name="Percent 8 3 8 2 2" xfId="46459" xr:uid="{00000000-0005-0000-0000-0000FDB50000}"/>
    <cellStyle name="Percent 8 3 8 3" xfId="46460" xr:uid="{00000000-0005-0000-0000-0000FEB50000}"/>
    <cellStyle name="Percent 8 3 8 3 2" xfId="46461" xr:uid="{00000000-0005-0000-0000-0000FFB50000}"/>
    <cellStyle name="Percent 8 3 8 4" xfId="46462" xr:uid="{00000000-0005-0000-0000-000000B60000}"/>
    <cellStyle name="Percent 8 3 8 4 2" xfId="46463" xr:uid="{00000000-0005-0000-0000-000001B60000}"/>
    <cellStyle name="Percent 8 3 8 5" xfId="46464" xr:uid="{00000000-0005-0000-0000-000002B60000}"/>
    <cellStyle name="Percent 8 3 8 6" xfId="46465" xr:uid="{00000000-0005-0000-0000-000003B60000}"/>
    <cellStyle name="Percent 8 3 9" xfId="46466" xr:uid="{00000000-0005-0000-0000-000004B60000}"/>
    <cellStyle name="Percent 8 3 9 2" xfId="46467" xr:uid="{00000000-0005-0000-0000-000005B60000}"/>
    <cellStyle name="Percent 8 3 9 2 2" xfId="46468" xr:uid="{00000000-0005-0000-0000-000006B60000}"/>
    <cellStyle name="Percent 8 3 9 3" xfId="46469" xr:uid="{00000000-0005-0000-0000-000007B60000}"/>
    <cellStyle name="Percent 8 3 9 3 2" xfId="46470" xr:uid="{00000000-0005-0000-0000-000008B60000}"/>
    <cellStyle name="Percent 8 3 9 4" xfId="46471" xr:uid="{00000000-0005-0000-0000-000009B60000}"/>
    <cellStyle name="Percent 8 3 9 4 2" xfId="46472" xr:uid="{00000000-0005-0000-0000-00000AB60000}"/>
    <cellStyle name="Percent 8 3 9 5" xfId="46473" xr:uid="{00000000-0005-0000-0000-00000BB60000}"/>
    <cellStyle name="Percent 8 3 9 6" xfId="46474" xr:uid="{00000000-0005-0000-0000-00000CB60000}"/>
    <cellStyle name="Percent 8 4" xfId="46475" xr:uid="{00000000-0005-0000-0000-00000DB60000}"/>
    <cellStyle name="Percent 8 4 10" xfId="46476" xr:uid="{00000000-0005-0000-0000-00000EB60000}"/>
    <cellStyle name="Percent 8 4 10 2" xfId="46477" xr:uid="{00000000-0005-0000-0000-00000FB60000}"/>
    <cellStyle name="Percent 8 4 11" xfId="46478" xr:uid="{00000000-0005-0000-0000-000010B60000}"/>
    <cellStyle name="Percent 8 4 11 2" xfId="46479" xr:uid="{00000000-0005-0000-0000-000011B60000}"/>
    <cellStyle name="Percent 8 4 12" xfId="46480" xr:uid="{00000000-0005-0000-0000-000012B60000}"/>
    <cellStyle name="Percent 8 4 13" xfId="46481" xr:uid="{00000000-0005-0000-0000-000013B60000}"/>
    <cellStyle name="Percent 8 4 2" xfId="46482" xr:uid="{00000000-0005-0000-0000-000014B60000}"/>
    <cellStyle name="Percent 8 4 2 10" xfId="46483" xr:uid="{00000000-0005-0000-0000-000015B60000}"/>
    <cellStyle name="Percent 8 4 2 11" xfId="46484" xr:uid="{00000000-0005-0000-0000-000016B60000}"/>
    <cellStyle name="Percent 8 4 2 2" xfId="46485" xr:uid="{00000000-0005-0000-0000-000017B60000}"/>
    <cellStyle name="Percent 8 4 2 2 2" xfId="46486" xr:uid="{00000000-0005-0000-0000-000018B60000}"/>
    <cellStyle name="Percent 8 4 2 2 2 2" xfId="46487" xr:uid="{00000000-0005-0000-0000-000019B60000}"/>
    <cellStyle name="Percent 8 4 2 2 3" xfId="46488" xr:uid="{00000000-0005-0000-0000-00001AB60000}"/>
    <cellStyle name="Percent 8 4 2 2 3 2" xfId="46489" xr:uid="{00000000-0005-0000-0000-00001BB60000}"/>
    <cellStyle name="Percent 8 4 2 2 4" xfId="46490" xr:uid="{00000000-0005-0000-0000-00001CB60000}"/>
    <cellStyle name="Percent 8 4 2 2 4 2" xfId="46491" xr:uid="{00000000-0005-0000-0000-00001DB60000}"/>
    <cellStyle name="Percent 8 4 2 2 5" xfId="46492" xr:uid="{00000000-0005-0000-0000-00001EB60000}"/>
    <cellStyle name="Percent 8 4 2 2 6" xfId="46493" xr:uid="{00000000-0005-0000-0000-00001FB60000}"/>
    <cellStyle name="Percent 8 4 2 3" xfId="46494" xr:uid="{00000000-0005-0000-0000-000020B60000}"/>
    <cellStyle name="Percent 8 4 2 3 2" xfId="46495" xr:uid="{00000000-0005-0000-0000-000021B60000}"/>
    <cellStyle name="Percent 8 4 2 3 2 2" xfId="46496" xr:uid="{00000000-0005-0000-0000-000022B60000}"/>
    <cellStyle name="Percent 8 4 2 3 3" xfId="46497" xr:uid="{00000000-0005-0000-0000-000023B60000}"/>
    <cellStyle name="Percent 8 4 2 3 3 2" xfId="46498" xr:uid="{00000000-0005-0000-0000-000024B60000}"/>
    <cellStyle name="Percent 8 4 2 3 4" xfId="46499" xr:uid="{00000000-0005-0000-0000-000025B60000}"/>
    <cellStyle name="Percent 8 4 2 3 4 2" xfId="46500" xr:uid="{00000000-0005-0000-0000-000026B60000}"/>
    <cellStyle name="Percent 8 4 2 3 5" xfId="46501" xr:uid="{00000000-0005-0000-0000-000027B60000}"/>
    <cellStyle name="Percent 8 4 2 3 6" xfId="46502" xr:uid="{00000000-0005-0000-0000-000028B60000}"/>
    <cellStyle name="Percent 8 4 2 4" xfId="46503" xr:uid="{00000000-0005-0000-0000-000029B60000}"/>
    <cellStyle name="Percent 8 4 2 4 2" xfId="46504" xr:uid="{00000000-0005-0000-0000-00002AB60000}"/>
    <cellStyle name="Percent 8 4 2 4 2 2" xfId="46505" xr:uid="{00000000-0005-0000-0000-00002BB60000}"/>
    <cellStyle name="Percent 8 4 2 4 3" xfId="46506" xr:uid="{00000000-0005-0000-0000-00002CB60000}"/>
    <cellStyle name="Percent 8 4 2 4 3 2" xfId="46507" xr:uid="{00000000-0005-0000-0000-00002DB60000}"/>
    <cellStyle name="Percent 8 4 2 4 4" xfId="46508" xr:uid="{00000000-0005-0000-0000-00002EB60000}"/>
    <cellStyle name="Percent 8 4 2 4 4 2" xfId="46509" xr:uid="{00000000-0005-0000-0000-00002FB60000}"/>
    <cellStyle name="Percent 8 4 2 4 5" xfId="46510" xr:uid="{00000000-0005-0000-0000-000030B60000}"/>
    <cellStyle name="Percent 8 4 2 4 6" xfId="46511" xr:uid="{00000000-0005-0000-0000-000031B60000}"/>
    <cellStyle name="Percent 8 4 2 5" xfId="46512" xr:uid="{00000000-0005-0000-0000-000032B60000}"/>
    <cellStyle name="Percent 8 4 2 5 2" xfId="46513" xr:uid="{00000000-0005-0000-0000-000033B60000}"/>
    <cellStyle name="Percent 8 4 2 5 2 2" xfId="46514" xr:uid="{00000000-0005-0000-0000-000034B60000}"/>
    <cellStyle name="Percent 8 4 2 5 3" xfId="46515" xr:uid="{00000000-0005-0000-0000-000035B60000}"/>
    <cellStyle name="Percent 8 4 2 5 3 2" xfId="46516" xr:uid="{00000000-0005-0000-0000-000036B60000}"/>
    <cellStyle name="Percent 8 4 2 5 4" xfId="46517" xr:uid="{00000000-0005-0000-0000-000037B60000}"/>
    <cellStyle name="Percent 8 4 2 5 4 2" xfId="46518" xr:uid="{00000000-0005-0000-0000-000038B60000}"/>
    <cellStyle name="Percent 8 4 2 5 5" xfId="46519" xr:uid="{00000000-0005-0000-0000-000039B60000}"/>
    <cellStyle name="Percent 8 4 2 5 6" xfId="46520" xr:uid="{00000000-0005-0000-0000-00003AB60000}"/>
    <cellStyle name="Percent 8 4 2 6" xfId="46521" xr:uid="{00000000-0005-0000-0000-00003BB60000}"/>
    <cellStyle name="Percent 8 4 2 6 2" xfId="46522" xr:uid="{00000000-0005-0000-0000-00003CB60000}"/>
    <cellStyle name="Percent 8 4 2 6 2 2" xfId="46523" xr:uid="{00000000-0005-0000-0000-00003DB60000}"/>
    <cellStyle name="Percent 8 4 2 6 3" xfId="46524" xr:uid="{00000000-0005-0000-0000-00003EB60000}"/>
    <cellStyle name="Percent 8 4 2 6 3 2" xfId="46525" xr:uid="{00000000-0005-0000-0000-00003FB60000}"/>
    <cellStyle name="Percent 8 4 2 6 4" xfId="46526" xr:uid="{00000000-0005-0000-0000-000040B60000}"/>
    <cellStyle name="Percent 8 4 2 6 5" xfId="46527" xr:uid="{00000000-0005-0000-0000-000041B60000}"/>
    <cellStyle name="Percent 8 4 2 7" xfId="46528" xr:uid="{00000000-0005-0000-0000-000042B60000}"/>
    <cellStyle name="Percent 8 4 2 7 2" xfId="46529" xr:uid="{00000000-0005-0000-0000-000043B60000}"/>
    <cellStyle name="Percent 8 4 2 8" xfId="46530" xr:uid="{00000000-0005-0000-0000-000044B60000}"/>
    <cellStyle name="Percent 8 4 2 8 2" xfId="46531" xr:uid="{00000000-0005-0000-0000-000045B60000}"/>
    <cellStyle name="Percent 8 4 2 9" xfId="46532" xr:uid="{00000000-0005-0000-0000-000046B60000}"/>
    <cellStyle name="Percent 8 4 2 9 2" xfId="46533" xr:uid="{00000000-0005-0000-0000-000047B60000}"/>
    <cellStyle name="Percent 8 4 3" xfId="46534" xr:uid="{00000000-0005-0000-0000-000048B60000}"/>
    <cellStyle name="Percent 8 4 3 10" xfId="46535" xr:uid="{00000000-0005-0000-0000-000049B60000}"/>
    <cellStyle name="Percent 8 4 3 2" xfId="46536" xr:uid="{00000000-0005-0000-0000-00004AB60000}"/>
    <cellStyle name="Percent 8 4 3 2 2" xfId="46537" xr:uid="{00000000-0005-0000-0000-00004BB60000}"/>
    <cellStyle name="Percent 8 4 3 2 2 2" xfId="46538" xr:uid="{00000000-0005-0000-0000-00004CB60000}"/>
    <cellStyle name="Percent 8 4 3 2 3" xfId="46539" xr:uid="{00000000-0005-0000-0000-00004DB60000}"/>
    <cellStyle name="Percent 8 4 3 2 3 2" xfId="46540" xr:uid="{00000000-0005-0000-0000-00004EB60000}"/>
    <cellStyle name="Percent 8 4 3 2 4" xfId="46541" xr:uid="{00000000-0005-0000-0000-00004FB60000}"/>
    <cellStyle name="Percent 8 4 3 2 4 2" xfId="46542" xr:uid="{00000000-0005-0000-0000-000050B60000}"/>
    <cellStyle name="Percent 8 4 3 2 5" xfId="46543" xr:uid="{00000000-0005-0000-0000-000051B60000}"/>
    <cellStyle name="Percent 8 4 3 2 6" xfId="46544" xr:uid="{00000000-0005-0000-0000-000052B60000}"/>
    <cellStyle name="Percent 8 4 3 3" xfId="46545" xr:uid="{00000000-0005-0000-0000-000053B60000}"/>
    <cellStyle name="Percent 8 4 3 3 2" xfId="46546" xr:uid="{00000000-0005-0000-0000-000054B60000}"/>
    <cellStyle name="Percent 8 4 3 3 2 2" xfId="46547" xr:uid="{00000000-0005-0000-0000-000055B60000}"/>
    <cellStyle name="Percent 8 4 3 3 3" xfId="46548" xr:uid="{00000000-0005-0000-0000-000056B60000}"/>
    <cellStyle name="Percent 8 4 3 3 3 2" xfId="46549" xr:uid="{00000000-0005-0000-0000-000057B60000}"/>
    <cellStyle name="Percent 8 4 3 3 4" xfId="46550" xr:uid="{00000000-0005-0000-0000-000058B60000}"/>
    <cellStyle name="Percent 8 4 3 3 4 2" xfId="46551" xr:uid="{00000000-0005-0000-0000-000059B60000}"/>
    <cellStyle name="Percent 8 4 3 3 5" xfId="46552" xr:uid="{00000000-0005-0000-0000-00005AB60000}"/>
    <cellStyle name="Percent 8 4 3 3 6" xfId="46553" xr:uid="{00000000-0005-0000-0000-00005BB60000}"/>
    <cellStyle name="Percent 8 4 3 4" xfId="46554" xr:uid="{00000000-0005-0000-0000-00005CB60000}"/>
    <cellStyle name="Percent 8 4 3 4 2" xfId="46555" xr:uid="{00000000-0005-0000-0000-00005DB60000}"/>
    <cellStyle name="Percent 8 4 3 4 2 2" xfId="46556" xr:uid="{00000000-0005-0000-0000-00005EB60000}"/>
    <cellStyle name="Percent 8 4 3 4 3" xfId="46557" xr:uid="{00000000-0005-0000-0000-00005FB60000}"/>
    <cellStyle name="Percent 8 4 3 4 3 2" xfId="46558" xr:uid="{00000000-0005-0000-0000-000060B60000}"/>
    <cellStyle name="Percent 8 4 3 4 4" xfId="46559" xr:uid="{00000000-0005-0000-0000-000061B60000}"/>
    <cellStyle name="Percent 8 4 3 4 4 2" xfId="46560" xr:uid="{00000000-0005-0000-0000-000062B60000}"/>
    <cellStyle name="Percent 8 4 3 4 5" xfId="46561" xr:uid="{00000000-0005-0000-0000-000063B60000}"/>
    <cellStyle name="Percent 8 4 3 4 6" xfId="46562" xr:uid="{00000000-0005-0000-0000-000064B60000}"/>
    <cellStyle name="Percent 8 4 3 5" xfId="46563" xr:uid="{00000000-0005-0000-0000-000065B60000}"/>
    <cellStyle name="Percent 8 4 3 5 2" xfId="46564" xr:uid="{00000000-0005-0000-0000-000066B60000}"/>
    <cellStyle name="Percent 8 4 3 5 2 2" xfId="46565" xr:uid="{00000000-0005-0000-0000-000067B60000}"/>
    <cellStyle name="Percent 8 4 3 5 3" xfId="46566" xr:uid="{00000000-0005-0000-0000-000068B60000}"/>
    <cellStyle name="Percent 8 4 3 5 3 2" xfId="46567" xr:uid="{00000000-0005-0000-0000-000069B60000}"/>
    <cellStyle name="Percent 8 4 3 5 4" xfId="46568" xr:uid="{00000000-0005-0000-0000-00006AB60000}"/>
    <cellStyle name="Percent 8 4 3 5 5" xfId="46569" xr:uid="{00000000-0005-0000-0000-00006BB60000}"/>
    <cellStyle name="Percent 8 4 3 6" xfId="46570" xr:uid="{00000000-0005-0000-0000-00006CB60000}"/>
    <cellStyle name="Percent 8 4 3 6 2" xfId="46571" xr:uid="{00000000-0005-0000-0000-00006DB60000}"/>
    <cellStyle name="Percent 8 4 3 7" xfId="46572" xr:uid="{00000000-0005-0000-0000-00006EB60000}"/>
    <cellStyle name="Percent 8 4 3 7 2" xfId="46573" xr:uid="{00000000-0005-0000-0000-00006FB60000}"/>
    <cellStyle name="Percent 8 4 3 8" xfId="46574" xr:uid="{00000000-0005-0000-0000-000070B60000}"/>
    <cellStyle name="Percent 8 4 3 8 2" xfId="46575" xr:uid="{00000000-0005-0000-0000-000071B60000}"/>
    <cellStyle name="Percent 8 4 3 9" xfId="46576" xr:uid="{00000000-0005-0000-0000-000072B60000}"/>
    <cellStyle name="Percent 8 4 4" xfId="46577" xr:uid="{00000000-0005-0000-0000-000073B60000}"/>
    <cellStyle name="Percent 8 4 4 10" xfId="46578" xr:uid="{00000000-0005-0000-0000-000074B60000}"/>
    <cellStyle name="Percent 8 4 4 2" xfId="46579" xr:uid="{00000000-0005-0000-0000-000075B60000}"/>
    <cellStyle name="Percent 8 4 4 2 2" xfId="46580" xr:uid="{00000000-0005-0000-0000-000076B60000}"/>
    <cellStyle name="Percent 8 4 4 2 2 2" xfId="46581" xr:uid="{00000000-0005-0000-0000-000077B60000}"/>
    <cellStyle name="Percent 8 4 4 2 3" xfId="46582" xr:uid="{00000000-0005-0000-0000-000078B60000}"/>
    <cellStyle name="Percent 8 4 4 2 3 2" xfId="46583" xr:uid="{00000000-0005-0000-0000-000079B60000}"/>
    <cellStyle name="Percent 8 4 4 2 4" xfId="46584" xr:uid="{00000000-0005-0000-0000-00007AB60000}"/>
    <cellStyle name="Percent 8 4 4 2 4 2" xfId="46585" xr:uid="{00000000-0005-0000-0000-00007BB60000}"/>
    <cellStyle name="Percent 8 4 4 2 5" xfId="46586" xr:uid="{00000000-0005-0000-0000-00007CB60000}"/>
    <cellStyle name="Percent 8 4 4 2 6" xfId="46587" xr:uid="{00000000-0005-0000-0000-00007DB60000}"/>
    <cellStyle name="Percent 8 4 4 3" xfId="46588" xr:uid="{00000000-0005-0000-0000-00007EB60000}"/>
    <cellStyle name="Percent 8 4 4 3 2" xfId="46589" xr:uid="{00000000-0005-0000-0000-00007FB60000}"/>
    <cellStyle name="Percent 8 4 4 3 2 2" xfId="46590" xr:uid="{00000000-0005-0000-0000-000080B60000}"/>
    <cellStyle name="Percent 8 4 4 3 3" xfId="46591" xr:uid="{00000000-0005-0000-0000-000081B60000}"/>
    <cellStyle name="Percent 8 4 4 3 3 2" xfId="46592" xr:uid="{00000000-0005-0000-0000-000082B60000}"/>
    <cellStyle name="Percent 8 4 4 3 4" xfId="46593" xr:uid="{00000000-0005-0000-0000-000083B60000}"/>
    <cellStyle name="Percent 8 4 4 3 4 2" xfId="46594" xr:uid="{00000000-0005-0000-0000-000084B60000}"/>
    <cellStyle name="Percent 8 4 4 3 5" xfId="46595" xr:uid="{00000000-0005-0000-0000-000085B60000}"/>
    <cellStyle name="Percent 8 4 4 3 6" xfId="46596" xr:uid="{00000000-0005-0000-0000-000086B60000}"/>
    <cellStyle name="Percent 8 4 4 4" xfId="46597" xr:uid="{00000000-0005-0000-0000-000087B60000}"/>
    <cellStyle name="Percent 8 4 4 4 2" xfId="46598" xr:uid="{00000000-0005-0000-0000-000088B60000}"/>
    <cellStyle name="Percent 8 4 4 4 2 2" xfId="46599" xr:uid="{00000000-0005-0000-0000-000089B60000}"/>
    <cellStyle name="Percent 8 4 4 4 3" xfId="46600" xr:uid="{00000000-0005-0000-0000-00008AB60000}"/>
    <cellStyle name="Percent 8 4 4 4 3 2" xfId="46601" xr:uid="{00000000-0005-0000-0000-00008BB60000}"/>
    <cellStyle name="Percent 8 4 4 4 4" xfId="46602" xr:uid="{00000000-0005-0000-0000-00008CB60000}"/>
    <cellStyle name="Percent 8 4 4 4 4 2" xfId="46603" xr:uid="{00000000-0005-0000-0000-00008DB60000}"/>
    <cellStyle name="Percent 8 4 4 4 5" xfId="46604" xr:uid="{00000000-0005-0000-0000-00008EB60000}"/>
    <cellStyle name="Percent 8 4 4 4 6" xfId="46605" xr:uid="{00000000-0005-0000-0000-00008FB60000}"/>
    <cellStyle name="Percent 8 4 4 5" xfId="46606" xr:uid="{00000000-0005-0000-0000-000090B60000}"/>
    <cellStyle name="Percent 8 4 4 5 2" xfId="46607" xr:uid="{00000000-0005-0000-0000-000091B60000}"/>
    <cellStyle name="Percent 8 4 4 5 2 2" xfId="46608" xr:uid="{00000000-0005-0000-0000-000092B60000}"/>
    <cellStyle name="Percent 8 4 4 5 3" xfId="46609" xr:uid="{00000000-0005-0000-0000-000093B60000}"/>
    <cellStyle name="Percent 8 4 4 5 3 2" xfId="46610" xr:uid="{00000000-0005-0000-0000-000094B60000}"/>
    <cellStyle name="Percent 8 4 4 5 4" xfId="46611" xr:uid="{00000000-0005-0000-0000-000095B60000}"/>
    <cellStyle name="Percent 8 4 4 5 5" xfId="46612" xr:uid="{00000000-0005-0000-0000-000096B60000}"/>
    <cellStyle name="Percent 8 4 4 6" xfId="46613" xr:uid="{00000000-0005-0000-0000-000097B60000}"/>
    <cellStyle name="Percent 8 4 4 6 2" xfId="46614" xr:uid="{00000000-0005-0000-0000-000098B60000}"/>
    <cellStyle name="Percent 8 4 4 7" xfId="46615" xr:uid="{00000000-0005-0000-0000-000099B60000}"/>
    <cellStyle name="Percent 8 4 4 7 2" xfId="46616" xr:uid="{00000000-0005-0000-0000-00009AB60000}"/>
    <cellStyle name="Percent 8 4 4 8" xfId="46617" xr:uid="{00000000-0005-0000-0000-00009BB60000}"/>
    <cellStyle name="Percent 8 4 4 8 2" xfId="46618" xr:uid="{00000000-0005-0000-0000-00009CB60000}"/>
    <cellStyle name="Percent 8 4 4 9" xfId="46619" xr:uid="{00000000-0005-0000-0000-00009DB60000}"/>
    <cellStyle name="Percent 8 4 5" xfId="46620" xr:uid="{00000000-0005-0000-0000-00009EB60000}"/>
    <cellStyle name="Percent 8 4 5 2" xfId="46621" xr:uid="{00000000-0005-0000-0000-00009FB60000}"/>
    <cellStyle name="Percent 8 4 5 2 2" xfId="46622" xr:uid="{00000000-0005-0000-0000-0000A0B60000}"/>
    <cellStyle name="Percent 8 4 5 3" xfId="46623" xr:uid="{00000000-0005-0000-0000-0000A1B60000}"/>
    <cellStyle name="Percent 8 4 5 3 2" xfId="46624" xr:uid="{00000000-0005-0000-0000-0000A2B60000}"/>
    <cellStyle name="Percent 8 4 5 4" xfId="46625" xr:uid="{00000000-0005-0000-0000-0000A3B60000}"/>
    <cellStyle name="Percent 8 4 5 4 2" xfId="46626" xr:uid="{00000000-0005-0000-0000-0000A4B60000}"/>
    <cellStyle name="Percent 8 4 5 5" xfId="46627" xr:uid="{00000000-0005-0000-0000-0000A5B60000}"/>
    <cellStyle name="Percent 8 4 5 6" xfId="46628" xr:uid="{00000000-0005-0000-0000-0000A6B60000}"/>
    <cellStyle name="Percent 8 4 6" xfId="46629" xr:uid="{00000000-0005-0000-0000-0000A7B60000}"/>
    <cellStyle name="Percent 8 4 6 2" xfId="46630" xr:uid="{00000000-0005-0000-0000-0000A8B60000}"/>
    <cellStyle name="Percent 8 4 6 2 2" xfId="46631" xr:uid="{00000000-0005-0000-0000-0000A9B60000}"/>
    <cellStyle name="Percent 8 4 6 3" xfId="46632" xr:uid="{00000000-0005-0000-0000-0000AAB60000}"/>
    <cellStyle name="Percent 8 4 6 3 2" xfId="46633" xr:uid="{00000000-0005-0000-0000-0000ABB60000}"/>
    <cellStyle name="Percent 8 4 6 4" xfId="46634" xr:uid="{00000000-0005-0000-0000-0000ACB60000}"/>
    <cellStyle name="Percent 8 4 6 4 2" xfId="46635" xr:uid="{00000000-0005-0000-0000-0000ADB60000}"/>
    <cellStyle name="Percent 8 4 6 5" xfId="46636" xr:uid="{00000000-0005-0000-0000-0000AEB60000}"/>
    <cellStyle name="Percent 8 4 6 6" xfId="46637" xr:uid="{00000000-0005-0000-0000-0000AFB60000}"/>
    <cellStyle name="Percent 8 4 7" xfId="46638" xr:uid="{00000000-0005-0000-0000-0000B0B60000}"/>
    <cellStyle name="Percent 8 4 7 2" xfId="46639" xr:uid="{00000000-0005-0000-0000-0000B1B60000}"/>
    <cellStyle name="Percent 8 4 7 2 2" xfId="46640" xr:uid="{00000000-0005-0000-0000-0000B2B60000}"/>
    <cellStyle name="Percent 8 4 7 3" xfId="46641" xr:uid="{00000000-0005-0000-0000-0000B3B60000}"/>
    <cellStyle name="Percent 8 4 7 3 2" xfId="46642" xr:uid="{00000000-0005-0000-0000-0000B4B60000}"/>
    <cellStyle name="Percent 8 4 7 4" xfId="46643" xr:uid="{00000000-0005-0000-0000-0000B5B60000}"/>
    <cellStyle name="Percent 8 4 7 4 2" xfId="46644" xr:uid="{00000000-0005-0000-0000-0000B6B60000}"/>
    <cellStyle name="Percent 8 4 7 5" xfId="46645" xr:uid="{00000000-0005-0000-0000-0000B7B60000}"/>
    <cellStyle name="Percent 8 4 7 6" xfId="46646" xr:uid="{00000000-0005-0000-0000-0000B8B60000}"/>
    <cellStyle name="Percent 8 4 8" xfId="46647" xr:uid="{00000000-0005-0000-0000-0000B9B60000}"/>
    <cellStyle name="Percent 8 4 8 2" xfId="46648" xr:uid="{00000000-0005-0000-0000-0000BAB60000}"/>
    <cellStyle name="Percent 8 4 8 2 2" xfId="46649" xr:uid="{00000000-0005-0000-0000-0000BBB60000}"/>
    <cellStyle name="Percent 8 4 8 3" xfId="46650" xr:uid="{00000000-0005-0000-0000-0000BCB60000}"/>
    <cellStyle name="Percent 8 4 8 3 2" xfId="46651" xr:uid="{00000000-0005-0000-0000-0000BDB60000}"/>
    <cellStyle name="Percent 8 4 8 4" xfId="46652" xr:uid="{00000000-0005-0000-0000-0000BEB60000}"/>
    <cellStyle name="Percent 8 4 8 5" xfId="46653" xr:uid="{00000000-0005-0000-0000-0000BFB60000}"/>
    <cellStyle name="Percent 8 4 9" xfId="46654" xr:uid="{00000000-0005-0000-0000-0000C0B60000}"/>
    <cellStyle name="Percent 8 4 9 2" xfId="46655" xr:uid="{00000000-0005-0000-0000-0000C1B60000}"/>
    <cellStyle name="Percent 8 5" xfId="46656" xr:uid="{00000000-0005-0000-0000-0000C2B60000}"/>
    <cellStyle name="Percent 8 5 10" xfId="46657" xr:uid="{00000000-0005-0000-0000-0000C3B60000}"/>
    <cellStyle name="Percent 8 5 10 2" xfId="46658" xr:uid="{00000000-0005-0000-0000-0000C4B60000}"/>
    <cellStyle name="Percent 8 5 11" xfId="46659" xr:uid="{00000000-0005-0000-0000-0000C5B60000}"/>
    <cellStyle name="Percent 8 5 11 2" xfId="46660" xr:uid="{00000000-0005-0000-0000-0000C6B60000}"/>
    <cellStyle name="Percent 8 5 12" xfId="46661" xr:uid="{00000000-0005-0000-0000-0000C7B60000}"/>
    <cellStyle name="Percent 8 5 13" xfId="46662" xr:uid="{00000000-0005-0000-0000-0000C8B60000}"/>
    <cellStyle name="Percent 8 5 2" xfId="46663" xr:uid="{00000000-0005-0000-0000-0000C9B60000}"/>
    <cellStyle name="Percent 8 5 2 10" xfId="46664" xr:uid="{00000000-0005-0000-0000-0000CAB60000}"/>
    <cellStyle name="Percent 8 5 2 11" xfId="46665" xr:uid="{00000000-0005-0000-0000-0000CBB60000}"/>
    <cellStyle name="Percent 8 5 2 2" xfId="46666" xr:uid="{00000000-0005-0000-0000-0000CCB60000}"/>
    <cellStyle name="Percent 8 5 2 2 2" xfId="46667" xr:uid="{00000000-0005-0000-0000-0000CDB60000}"/>
    <cellStyle name="Percent 8 5 2 2 2 2" xfId="46668" xr:uid="{00000000-0005-0000-0000-0000CEB60000}"/>
    <cellStyle name="Percent 8 5 2 2 3" xfId="46669" xr:uid="{00000000-0005-0000-0000-0000CFB60000}"/>
    <cellStyle name="Percent 8 5 2 2 3 2" xfId="46670" xr:uid="{00000000-0005-0000-0000-0000D0B60000}"/>
    <cellStyle name="Percent 8 5 2 2 4" xfId="46671" xr:uid="{00000000-0005-0000-0000-0000D1B60000}"/>
    <cellStyle name="Percent 8 5 2 2 4 2" xfId="46672" xr:uid="{00000000-0005-0000-0000-0000D2B60000}"/>
    <cellStyle name="Percent 8 5 2 2 5" xfId="46673" xr:uid="{00000000-0005-0000-0000-0000D3B60000}"/>
    <cellStyle name="Percent 8 5 2 2 6" xfId="46674" xr:uid="{00000000-0005-0000-0000-0000D4B60000}"/>
    <cellStyle name="Percent 8 5 2 3" xfId="46675" xr:uid="{00000000-0005-0000-0000-0000D5B60000}"/>
    <cellStyle name="Percent 8 5 2 3 2" xfId="46676" xr:uid="{00000000-0005-0000-0000-0000D6B60000}"/>
    <cellStyle name="Percent 8 5 2 3 2 2" xfId="46677" xr:uid="{00000000-0005-0000-0000-0000D7B60000}"/>
    <cellStyle name="Percent 8 5 2 3 3" xfId="46678" xr:uid="{00000000-0005-0000-0000-0000D8B60000}"/>
    <cellStyle name="Percent 8 5 2 3 3 2" xfId="46679" xr:uid="{00000000-0005-0000-0000-0000D9B60000}"/>
    <cellStyle name="Percent 8 5 2 3 4" xfId="46680" xr:uid="{00000000-0005-0000-0000-0000DAB60000}"/>
    <cellStyle name="Percent 8 5 2 3 4 2" xfId="46681" xr:uid="{00000000-0005-0000-0000-0000DBB60000}"/>
    <cellStyle name="Percent 8 5 2 3 5" xfId="46682" xr:uid="{00000000-0005-0000-0000-0000DCB60000}"/>
    <cellStyle name="Percent 8 5 2 3 6" xfId="46683" xr:uid="{00000000-0005-0000-0000-0000DDB60000}"/>
    <cellStyle name="Percent 8 5 2 4" xfId="46684" xr:uid="{00000000-0005-0000-0000-0000DEB60000}"/>
    <cellStyle name="Percent 8 5 2 4 2" xfId="46685" xr:uid="{00000000-0005-0000-0000-0000DFB60000}"/>
    <cellStyle name="Percent 8 5 2 4 2 2" xfId="46686" xr:uid="{00000000-0005-0000-0000-0000E0B60000}"/>
    <cellStyle name="Percent 8 5 2 4 3" xfId="46687" xr:uid="{00000000-0005-0000-0000-0000E1B60000}"/>
    <cellStyle name="Percent 8 5 2 4 3 2" xfId="46688" xr:uid="{00000000-0005-0000-0000-0000E2B60000}"/>
    <cellStyle name="Percent 8 5 2 4 4" xfId="46689" xr:uid="{00000000-0005-0000-0000-0000E3B60000}"/>
    <cellStyle name="Percent 8 5 2 4 4 2" xfId="46690" xr:uid="{00000000-0005-0000-0000-0000E4B60000}"/>
    <cellStyle name="Percent 8 5 2 4 5" xfId="46691" xr:uid="{00000000-0005-0000-0000-0000E5B60000}"/>
    <cellStyle name="Percent 8 5 2 4 6" xfId="46692" xr:uid="{00000000-0005-0000-0000-0000E6B60000}"/>
    <cellStyle name="Percent 8 5 2 5" xfId="46693" xr:uid="{00000000-0005-0000-0000-0000E7B60000}"/>
    <cellStyle name="Percent 8 5 2 5 2" xfId="46694" xr:uid="{00000000-0005-0000-0000-0000E8B60000}"/>
    <cellStyle name="Percent 8 5 2 5 2 2" xfId="46695" xr:uid="{00000000-0005-0000-0000-0000E9B60000}"/>
    <cellStyle name="Percent 8 5 2 5 3" xfId="46696" xr:uid="{00000000-0005-0000-0000-0000EAB60000}"/>
    <cellStyle name="Percent 8 5 2 5 3 2" xfId="46697" xr:uid="{00000000-0005-0000-0000-0000EBB60000}"/>
    <cellStyle name="Percent 8 5 2 5 4" xfId="46698" xr:uid="{00000000-0005-0000-0000-0000ECB60000}"/>
    <cellStyle name="Percent 8 5 2 5 4 2" xfId="46699" xr:uid="{00000000-0005-0000-0000-0000EDB60000}"/>
    <cellStyle name="Percent 8 5 2 5 5" xfId="46700" xr:uid="{00000000-0005-0000-0000-0000EEB60000}"/>
    <cellStyle name="Percent 8 5 2 5 6" xfId="46701" xr:uid="{00000000-0005-0000-0000-0000EFB60000}"/>
    <cellStyle name="Percent 8 5 2 6" xfId="46702" xr:uid="{00000000-0005-0000-0000-0000F0B60000}"/>
    <cellStyle name="Percent 8 5 2 6 2" xfId="46703" xr:uid="{00000000-0005-0000-0000-0000F1B60000}"/>
    <cellStyle name="Percent 8 5 2 6 2 2" xfId="46704" xr:uid="{00000000-0005-0000-0000-0000F2B60000}"/>
    <cellStyle name="Percent 8 5 2 6 3" xfId="46705" xr:uid="{00000000-0005-0000-0000-0000F3B60000}"/>
    <cellStyle name="Percent 8 5 2 6 3 2" xfId="46706" xr:uid="{00000000-0005-0000-0000-0000F4B60000}"/>
    <cellStyle name="Percent 8 5 2 6 4" xfId="46707" xr:uid="{00000000-0005-0000-0000-0000F5B60000}"/>
    <cellStyle name="Percent 8 5 2 6 5" xfId="46708" xr:uid="{00000000-0005-0000-0000-0000F6B60000}"/>
    <cellStyle name="Percent 8 5 2 7" xfId="46709" xr:uid="{00000000-0005-0000-0000-0000F7B60000}"/>
    <cellStyle name="Percent 8 5 2 7 2" xfId="46710" xr:uid="{00000000-0005-0000-0000-0000F8B60000}"/>
    <cellStyle name="Percent 8 5 2 8" xfId="46711" xr:uid="{00000000-0005-0000-0000-0000F9B60000}"/>
    <cellStyle name="Percent 8 5 2 8 2" xfId="46712" xr:uid="{00000000-0005-0000-0000-0000FAB60000}"/>
    <cellStyle name="Percent 8 5 2 9" xfId="46713" xr:uid="{00000000-0005-0000-0000-0000FBB60000}"/>
    <cellStyle name="Percent 8 5 2 9 2" xfId="46714" xr:uid="{00000000-0005-0000-0000-0000FCB60000}"/>
    <cellStyle name="Percent 8 5 3" xfId="46715" xr:uid="{00000000-0005-0000-0000-0000FDB60000}"/>
    <cellStyle name="Percent 8 5 3 10" xfId="46716" xr:uid="{00000000-0005-0000-0000-0000FEB60000}"/>
    <cellStyle name="Percent 8 5 3 2" xfId="46717" xr:uid="{00000000-0005-0000-0000-0000FFB60000}"/>
    <cellStyle name="Percent 8 5 3 2 2" xfId="46718" xr:uid="{00000000-0005-0000-0000-000000B70000}"/>
    <cellStyle name="Percent 8 5 3 2 2 2" xfId="46719" xr:uid="{00000000-0005-0000-0000-000001B70000}"/>
    <cellStyle name="Percent 8 5 3 2 3" xfId="46720" xr:uid="{00000000-0005-0000-0000-000002B70000}"/>
    <cellStyle name="Percent 8 5 3 2 3 2" xfId="46721" xr:uid="{00000000-0005-0000-0000-000003B70000}"/>
    <cellStyle name="Percent 8 5 3 2 4" xfId="46722" xr:uid="{00000000-0005-0000-0000-000004B70000}"/>
    <cellStyle name="Percent 8 5 3 2 4 2" xfId="46723" xr:uid="{00000000-0005-0000-0000-000005B70000}"/>
    <cellStyle name="Percent 8 5 3 2 5" xfId="46724" xr:uid="{00000000-0005-0000-0000-000006B70000}"/>
    <cellStyle name="Percent 8 5 3 2 6" xfId="46725" xr:uid="{00000000-0005-0000-0000-000007B70000}"/>
    <cellStyle name="Percent 8 5 3 3" xfId="46726" xr:uid="{00000000-0005-0000-0000-000008B70000}"/>
    <cellStyle name="Percent 8 5 3 3 2" xfId="46727" xr:uid="{00000000-0005-0000-0000-000009B70000}"/>
    <cellStyle name="Percent 8 5 3 3 2 2" xfId="46728" xr:uid="{00000000-0005-0000-0000-00000AB70000}"/>
    <cellStyle name="Percent 8 5 3 3 3" xfId="46729" xr:uid="{00000000-0005-0000-0000-00000BB70000}"/>
    <cellStyle name="Percent 8 5 3 3 3 2" xfId="46730" xr:uid="{00000000-0005-0000-0000-00000CB70000}"/>
    <cellStyle name="Percent 8 5 3 3 4" xfId="46731" xr:uid="{00000000-0005-0000-0000-00000DB70000}"/>
    <cellStyle name="Percent 8 5 3 3 4 2" xfId="46732" xr:uid="{00000000-0005-0000-0000-00000EB70000}"/>
    <cellStyle name="Percent 8 5 3 3 5" xfId="46733" xr:uid="{00000000-0005-0000-0000-00000FB70000}"/>
    <cellStyle name="Percent 8 5 3 3 6" xfId="46734" xr:uid="{00000000-0005-0000-0000-000010B70000}"/>
    <cellStyle name="Percent 8 5 3 4" xfId="46735" xr:uid="{00000000-0005-0000-0000-000011B70000}"/>
    <cellStyle name="Percent 8 5 3 4 2" xfId="46736" xr:uid="{00000000-0005-0000-0000-000012B70000}"/>
    <cellStyle name="Percent 8 5 3 4 2 2" xfId="46737" xr:uid="{00000000-0005-0000-0000-000013B70000}"/>
    <cellStyle name="Percent 8 5 3 4 3" xfId="46738" xr:uid="{00000000-0005-0000-0000-000014B70000}"/>
    <cellStyle name="Percent 8 5 3 4 3 2" xfId="46739" xr:uid="{00000000-0005-0000-0000-000015B70000}"/>
    <cellStyle name="Percent 8 5 3 4 4" xfId="46740" xr:uid="{00000000-0005-0000-0000-000016B70000}"/>
    <cellStyle name="Percent 8 5 3 4 4 2" xfId="46741" xr:uid="{00000000-0005-0000-0000-000017B70000}"/>
    <cellStyle name="Percent 8 5 3 4 5" xfId="46742" xr:uid="{00000000-0005-0000-0000-000018B70000}"/>
    <cellStyle name="Percent 8 5 3 4 6" xfId="46743" xr:uid="{00000000-0005-0000-0000-000019B70000}"/>
    <cellStyle name="Percent 8 5 3 5" xfId="46744" xr:uid="{00000000-0005-0000-0000-00001AB70000}"/>
    <cellStyle name="Percent 8 5 3 5 2" xfId="46745" xr:uid="{00000000-0005-0000-0000-00001BB70000}"/>
    <cellStyle name="Percent 8 5 3 5 2 2" xfId="46746" xr:uid="{00000000-0005-0000-0000-00001CB70000}"/>
    <cellStyle name="Percent 8 5 3 5 3" xfId="46747" xr:uid="{00000000-0005-0000-0000-00001DB70000}"/>
    <cellStyle name="Percent 8 5 3 5 3 2" xfId="46748" xr:uid="{00000000-0005-0000-0000-00001EB70000}"/>
    <cellStyle name="Percent 8 5 3 5 4" xfId="46749" xr:uid="{00000000-0005-0000-0000-00001FB70000}"/>
    <cellStyle name="Percent 8 5 3 5 5" xfId="46750" xr:uid="{00000000-0005-0000-0000-000020B70000}"/>
    <cellStyle name="Percent 8 5 3 6" xfId="46751" xr:uid="{00000000-0005-0000-0000-000021B70000}"/>
    <cellStyle name="Percent 8 5 3 6 2" xfId="46752" xr:uid="{00000000-0005-0000-0000-000022B70000}"/>
    <cellStyle name="Percent 8 5 3 7" xfId="46753" xr:uid="{00000000-0005-0000-0000-000023B70000}"/>
    <cellStyle name="Percent 8 5 3 7 2" xfId="46754" xr:uid="{00000000-0005-0000-0000-000024B70000}"/>
    <cellStyle name="Percent 8 5 3 8" xfId="46755" xr:uid="{00000000-0005-0000-0000-000025B70000}"/>
    <cellStyle name="Percent 8 5 3 8 2" xfId="46756" xr:uid="{00000000-0005-0000-0000-000026B70000}"/>
    <cellStyle name="Percent 8 5 3 9" xfId="46757" xr:uid="{00000000-0005-0000-0000-000027B70000}"/>
    <cellStyle name="Percent 8 5 4" xfId="46758" xr:uid="{00000000-0005-0000-0000-000028B70000}"/>
    <cellStyle name="Percent 8 5 4 10" xfId="46759" xr:uid="{00000000-0005-0000-0000-000029B70000}"/>
    <cellStyle name="Percent 8 5 4 2" xfId="46760" xr:uid="{00000000-0005-0000-0000-00002AB70000}"/>
    <cellStyle name="Percent 8 5 4 2 2" xfId="46761" xr:uid="{00000000-0005-0000-0000-00002BB70000}"/>
    <cellStyle name="Percent 8 5 4 2 2 2" xfId="46762" xr:uid="{00000000-0005-0000-0000-00002CB70000}"/>
    <cellStyle name="Percent 8 5 4 2 3" xfId="46763" xr:uid="{00000000-0005-0000-0000-00002DB70000}"/>
    <cellStyle name="Percent 8 5 4 2 3 2" xfId="46764" xr:uid="{00000000-0005-0000-0000-00002EB70000}"/>
    <cellStyle name="Percent 8 5 4 2 4" xfId="46765" xr:uid="{00000000-0005-0000-0000-00002FB70000}"/>
    <cellStyle name="Percent 8 5 4 2 4 2" xfId="46766" xr:uid="{00000000-0005-0000-0000-000030B70000}"/>
    <cellStyle name="Percent 8 5 4 2 5" xfId="46767" xr:uid="{00000000-0005-0000-0000-000031B70000}"/>
    <cellStyle name="Percent 8 5 4 2 6" xfId="46768" xr:uid="{00000000-0005-0000-0000-000032B70000}"/>
    <cellStyle name="Percent 8 5 4 3" xfId="46769" xr:uid="{00000000-0005-0000-0000-000033B70000}"/>
    <cellStyle name="Percent 8 5 4 3 2" xfId="46770" xr:uid="{00000000-0005-0000-0000-000034B70000}"/>
    <cellStyle name="Percent 8 5 4 3 2 2" xfId="46771" xr:uid="{00000000-0005-0000-0000-000035B70000}"/>
    <cellStyle name="Percent 8 5 4 3 3" xfId="46772" xr:uid="{00000000-0005-0000-0000-000036B70000}"/>
    <cellStyle name="Percent 8 5 4 3 3 2" xfId="46773" xr:uid="{00000000-0005-0000-0000-000037B70000}"/>
    <cellStyle name="Percent 8 5 4 3 4" xfId="46774" xr:uid="{00000000-0005-0000-0000-000038B70000}"/>
    <cellStyle name="Percent 8 5 4 3 4 2" xfId="46775" xr:uid="{00000000-0005-0000-0000-000039B70000}"/>
    <cellStyle name="Percent 8 5 4 3 5" xfId="46776" xr:uid="{00000000-0005-0000-0000-00003AB70000}"/>
    <cellStyle name="Percent 8 5 4 3 6" xfId="46777" xr:uid="{00000000-0005-0000-0000-00003BB70000}"/>
    <cellStyle name="Percent 8 5 4 4" xfId="46778" xr:uid="{00000000-0005-0000-0000-00003CB70000}"/>
    <cellStyle name="Percent 8 5 4 4 2" xfId="46779" xr:uid="{00000000-0005-0000-0000-00003DB70000}"/>
    <cellStyle name="Percent 8 5 4 4 2 2" xfId="46780" xr:uid="{00000000-0005-0000-0000-00003EB70000}"/>
    <cellStyle name="Percent 8 5 4 4 3" xfId="46781" xr:uid="{00000000-0005-0000-0000-00003FB70000}"/>
    <cellStyle name="Percent 8 5 4 4 3 2" xfId="46782" xr:uid="{00000000-0005-0000-0000-000040B70000}"/>
    <cellStyle name="Percent 8 5 4 4 4" xfId="46783" xr:uid="{00000000-0005-0000-0000-000041B70000}"/>
    <cellStyle name="Percent 8 5 4 4 4 2" xfId="46784" xr:uid="{00000000-0005-0000-0000-000042B70000}"/>
    <cellStyle name="Percent 8 5 4 4 5" xfId="46785" xr:uid="{00000000-0005-0000-0000-000043B70000}"/>
    <cellStyle name="Percent 8 5 4 4 6" xfId="46786" xr:uid="{00000000-0005-0000-0000-000044B70000}"/>
    <cellStyle name="Percent 8 5 4 5" xfId="46787" xr:uid="{00000000-0005-0000-0000-000045B70000}"/>
    <cellStyle name="Percent 8 5 4 5 2" xfId="46788" xr:uid="{00000000-0005-0000-0000-000046B70000}"/>
    <cellStyle name="Percent 8 5 4 5 2 2" xfId="46789" xr:uid="{00000000-0005-0000-0000-000047B70000}"/>
    <cellStyle name="Percent 8 5 4 5 3" xfId="46790" xr:uid="{00000000-0005-0000-0000-000048B70000}"/>
    <cellStyle name="Percent 8 5 4 5 3 2" xfId="46791" xr:uid="{00000000-0005-0000-0000-000049B70000}"/>
    <cellStyle name="Percent 8 5 4 5 4" xfId="46792" xr:uid="{00000000-0005-0000-0000-00004AB70000}"/>
    <cellStyle name="Percent 8 5 4 5 5" xfId="46793" xr:uid="{00000000-0005-0000-0000-00004BB70000}"/>
    <cellStyle name="Percent 8 5 4 6" xfId="46794" xr:uid="{00000000-0005-0000-0000-00004CB70000}"/>
    <cellStyle name="Percent 8 5 4 6 2" xfId="46795" xr:uid="{00000000-0005-0000-0000-00004DB70000}"/>
    <cellStyle name="Percent 8 5 4 7" xfId="46796" xr:uid="{00000000-0005-0000-0000-00004EB70000}"/>
    <cellStyle name="Percent 8 5 4 7 2" xfId="46797" xr:uid="{00000000-0005-0000-0000-00004FB70000}"/>
    <cellStyle name="Percent 8 5 4 8" xfId="46798" xr:uid="{00000000-0005-0000-0000-000050B70000}"/>
    <cellStyle name="Percent 8 5 4 8 2" xfId="46799" xr:uid="{00000000-0005-0000-0000-000051B70000}"/>
    <cellStyle name="Percent 8 5 4 9" xfId="46800" xr:uid="{00000000-0005-0000-0000-000052B70000}"/>
    <cellStyle name="Percent 8 5 5" xfId="46801" xr:uid="{00000000-0005-0000-0000-000053B70000}"/>
    <cellStyle name="Percent 8 5 5 2" xfId="46802" xr:uid="{00000000-0005-0000-0000-000054B70000}"/>
    <cellStyle name="Percent 8 5 5 2 2" xfId="46803" xr:uid="{00000000-0005-0000-0000-000055B70000}"/>
    <cellStyle name="Percent 8 5 5 3" xfId="46804" xr:uid="{00000000-0005-0000-0000-000056B70000}"/>
    <cellStyle name="Percent 8 5 5 3 2" xfId="46805" xr:uid="{00000000-0005-0000-0000-000057B70000}"/>
    <cellStyle name="Percent 8 5 5 4" xfId="46806" xr:uid="{00000000-0005-0000-0000-000058B70000}"/>
    <cellStyle name="Percent 8 5 5 4 2" xfId="46807" xr:uid="{00000000-0005-0000-0000-000059B70000}"/>
    <cellStyle name="Percent 8 5 5 5" xfId="46808" xr:uid="{00000000-0005-0000-0000-00005AB70000}"/>
    <cellStyle name="Percent 8 5 5 6" xfId="46809" xr:uid="{00000000-0005-0000-0000-00005BB70000}"/>
    <cellStyle name="Percent 8 5 6" xfId="46810" xr:uid="{00000000-0005-0000-0000-00005CB70000}"/>
    <cellStyle name="Percent 8 5 6 2" xfId="46811" xr:uid="{00000000-0005-0000-0000-00005DB70000}"/>
    <cellStyle name="Percent 8 5 6 2 2" xfId="46812" xr:uid="{00000000-0005-0000-0000-00005EB70000}"/>
    <cellStyle name="Percent 8 5 6 3" xfId="46813" xr:uid="{00000000-0005-0000-0000-00005FB70000}"/>
    <cellStyle name="Percent 8 5 6 3 2" xfId="46814" xr:uid="{00000000-0005-0000-0000-000060B70000}"/>
    <cellStyle name="Percent 8 5 6 4" xfId="46815" xr:uid="{00000000-0005-0000-0000-000061B70000}"/>
    <cellStyle name="Percent 8 5 6 4 2" xfId="46816" xr:uid="{00000000-0005-0000-0000-000062B70000}"/>
    <cellStyle name="Percent 8 5 6 5" xfId="46817" xr:uid="{00000000-0005-0000-0000-000063B70000}"/>
    <cellStyle name="Percent 8 5 6 6" xfId="46818" xr:uid="{00000000-0005-0000-0000-000064B70000}"/>
    <cellStyle name="Percent 8 5 7" xfId="46819" xr:uid="{00000000-0005-0000-0000-000065B70000}"/>
    <cellStyle name="Percent 8 5 7 2" xfId="46820" xr:uid="{00000000-0005-0000-0000-000066B70000}"/>
    <cellStyle name="Percent 8 5 7 2 2" xfId="46821" xr:uid="{00000000-0005-0000-0000-000067B70000}"/>
    <cellStyle name="Percent 8 5 7 3" xfId="46822" xr:uid="{00000000-0005-0000-0000-000068B70000}"/>
    <cellStyle name="Percent 8 5 7 3 2" xfId="46823" xr:uid="{00000000-0005-0000-0000-000069B70000}"/>
    <cellStyle name="Percent 8 5 7 4" xfId="46824" xr:uid="{00000000-0005-0000-0000-00006AB70000}"/>
    <cellStyle name="Percent 8 5 7 4 2" xfId="46825" xr:uid="{00000000-0005-0000-0000-00006BB70000}"/>
    <cellStyle name="Percent 8 5 7 5" xfId="46826" xr:uid="{00000000-0005-0000-0000-00006CB70000}"/>
    <cellStyle name="Percent 8 5 7 6" xfId="46827" xr:uid="{00000000-0005-0000-0000-00006DB70000}"/>
    <cellStyle name="Percent 8 5 8" xfId="46828" xr:uid="{00000000-0005-0000-0000-00006EB70000}"/>
    <cellStyle name="Percent 8 5 8 2" xfId="46829" xr:uid="{00000000-0005-0000-0000-00006FB70000}"/>
    <cellStyle name="Percent 8 5 8 2 2" xfId="46830" xr:uid="{00000000-0005-0000-0000-000070B70000}"/>
    <cellStyle name="Percent 8 5 8 3" xfId="46831" xr:uid="{00000000-0005-0000-0000-000071B70000}"/>
    <cellStyle name="Percent 8 5 8 3 2" xfId="46832" xr:uid="{00000000-0005-0000-0000-000072B70000}"/>
    <cellStyle name="Percent 8 5 8 4" xfId="46833" xr:uid="{00000000-0005-0000-0000-000073B70000}"/>
    <cellStyle name="Percent 8 5 8 5" xfId="46834" xr:uid="{00000000-0005-0000-0000-000074B70000}"/>
    <cellStyle name="Percent 8 5 9" xfId="46835" xr:uid="{00000000-0005-0000-0000-000075B70000}"/>
    <cellStyle name="Percent 8 5 9 2" xfId="46836" xr:uid="{00000000-0005-0000-0000-000076B70000}"/>
    <cellStyle name="Percent 8 6" xfId="46837" xr:uid="{00000000-0005-0000-0000-000077B70000}"/>
    <cellStyle name="Percent 8 6 10" xfId="46838" xr:uid="{00000000-0005-0000-0000-000078B70000}"/>
    <cellStyle name="Percent 8 6 10 2" xfId="46839" xr:uid="{00000000-0005-0000-0000-000079B70000}"/>
    <cellStyle name="Percent 8 6 11" xfId="46840" xr:uid="{00000000-0005-0000-0000-00007AB70000}"/>
    <cellStyle name="Percent 8 6 12" xfId="46841" xr:uid="{00000000-0005-0000-0000-00007BB70000}"/>
    <cellStyle name="Percent 8 6 2" xfId="46842" xr:uid="{00000000-0005-0000-0000-00007CB70000}"/>
    <cellStyle name="Percent 8 6 2 10" xfId="46843" xr:uid="{00000000-0005-0000-0000-00007DB70000}"/>
    <cellStyle name="Percent 8 6 2 2" xfId="46844" xr:uid="{00000000-0005-0000-0000-00007EB70000}"/>
    <cellStyle name="Percent 8 6 2 2 2" xfId="46845" xr:uid="{00000000-0005-0000-0000-00007FB70000}"/>
    <cellStyle name="Percent 8 6 2 2 2 2" xfId="46846" xr:uid="{00000000-0005-0000-0000-000080B70000}"/>
    <cellStyle name="Percent 8 6 2 2 3" xfId="46847" xr:uid="{00000000-0005-0000-0000-000081B70000}"/>
    <cellStyle name="Percent 8 6 2 2 3 2" xfId="46848" xr:uid="{00000000-0005-0000-0000-000082B70000}"/>
    <cellStyle name="Percent 8 6 2 2 4" xfId="46849" xr:uid="{00000000-0005-0000-0000-000083B70000}"/>
    <cellStyle name="Percent 8 6 2 2 4 2" xfId="46850" xr:uid="{00000000-0005-0000-0000-000084B70000}"/>
    <cellStyle name="Percent 8 6 2 2 5" xfId="46851" xr:uid="{00000000-0005-0000-0000-000085B70000}"/>
    <cellStyle name="Percent 8 6 2 2 6" xfId="46852" xr:uid="{00000000-0005-0000-0000-000086B70000}"/>
    <cellStyle name="Percent 8 6 2 3" xfId="46853" xr:uid="{00000000-0005-0000-0000-000087B70000}"/>
    <cellStyle name="Percent 8 6 2 3 2" xfId="46854" xr:uid="{00000000-0005-0000-0000-000088B70000}"/>
    <cellStyle name="Percent 8 6 2 3 2 2" xfId="46855" xr:uid="{00000000-0005-0000-0000-000089B70000}"/>
    <cellStyle name="Percent 8 6 2 3 3" xfId="46856" xr:uid="{00000000-0005-0000-0000-00008AB70000}"/>
    <cellStyle name="Percent 8 6 2 3 3 2" xfId="46857" xr:uid="{00000000-0005-0000-0000-00008BB70000}"/>
    <cellStyle name="Percent 8 6 2 3 4" xfId="46858" xr:uid="{00000000-0005-0000-0000-00008CB70000}"/>
    <cellStyle name="Percent 8 6 2 3 4 2" xfId="46859" xr:uid="{00000000-0005-0000-0000-00008DB70000}"/>
    <cellStyle name="Percent 8 6 2 3 5" xfId="46860" xr:uid="{00000000-0005-0000-0000-00008EB70000}"/>
    <cellStyle name="Percent 8 6 2 3 6" xfId="46861" xr:uid="{00000000-0005-0000-0000-00008FB70000}"/>
    <cellStyle name="Percent 8 6 2 4" xfId="46862" xr:uid="{00000000-0005-0000-0000-000090B70000}"/>
    <cellStyle name="Percent 8 6 2 4 2" xfId="46863" xr:uid="{00000000-0005-0000-0000-000091B70000}"/>
    <cellStyle name="Percent 8 6 2 4 2 2" xfId="46864" xr:uid="{00000000-0005-0000-0000-000092B70000}"/>
    <cellStyle name="Percent 8 6 2 4 3" xfId="46865" xr:uid="{00000000-0005-0000-0000-000093B70000}"/>
    <cellStyle name="Percent 8 6 2 4 3 2" xfId="46866" xr:uid="{00000000-0005-0000-0000-000094B70000}"/>
    <cellStyle name="Percent 8 6 2 4 4" xfId="46867" xr:uid="{00000000-0005-0000-0000-000095B70000}"/>
    <cellStyle name="Percent 8 6 2 4 4 2" xfId="46868" xr:uid="{00000000-0005-0000-0000-000096B70000}"/>
    <cellStyle name="Percent 8 6 2 4 5" xfId="46869" xr:uid="{00000000-0005-0000-0000-000097B70000}"/>
    <cellStyle name="Percent 8 6 2 4 6" xfId="46870" xr:uid="{00000000-0005-0000-0000-000098B70000}"/>
    <cellStyle name="Percent 8 6 2 5" xfId="46871" xr:uid="{00000000-0005-0000-0000-000099B70000}"/>
    <cellStyle name="Percent 8 6 2 5 2" xfId="46872" xr:uid="{00000000-0005-0000-0000-00009AB70000}"/>
    <cellStyle name="Percent 8 6 2 5 2 2" xfId="46873" xr:uid="{00000000-0005-0000-0000-00009BB70000}"/>
    <cellStyle name="Percent 8 6 2 5 3" xfId="46874" xr:uid="{00000000-0005-0000-0000-00009CB70000}"/>
    <cellStyle name="Percent 8 6 2 5 3 2" xfId="46875" xr:uid="{00000000-0005-0000-0000-00009DB70000}"/>
    <cellStyle name="Percent 8 6 2 5 4" xfId="46876" xr:uid="{00000000-0005-0000-0000-00009EB70000}"/>
    <cellStyle name="Percent 8 6 2 5 5" xfId="46877" xr:uid="{00000000-0005-0000-0000-00009FB70000}"/>
    <cellStyle name="Percent 8 6 2 6" xfId="46878" xr:uid="{00000000-0005-0000-0000-0000A0B70000}"/>
    <cellStyle name="Percent 8 6 2 6 2" xfId="46879" xr:uid="{00000000-0005-0000-0000-0000A1B70000}"/>
    <cellStyle name="Percent 8 6 2 7" xfId="46880" xr:uid="{00000000-0005-0000-0000-0000A2B70000}"/>
    <cellStyle name="Percent 8 6 2 7 2" xfId="46881" xr:uid="{00000000-0005-0000-0000-0000A3B70000}"/>
    <cellStyle name="Percent 8 6 2 8" xfId="46882" xr:uid="{00000000-0005-0000-0000-0000A4B70000}"/>
    <cellStyle name="Percent 8 6 2 8 2" xfId="46883" xr:uid="{00000000-0005-0000-0000-0000A5B70000}"/>
    <cellStyle name="Percent 8 6 2 9" xfId="46884" xr:uid="{00000000-0005-0000-0000-0000A6B70000}"/>
    <cellStyle name="Percent 8 6 3" xfId="46885" xr:uid="{00000000-0005-0000-0000-0000A7B70000}"/>
    <cellStyle name="Percent 8 6 3 10" xfId="46886" xr:uid="{00000000-0005-0000-0000-0000A8B70000}"/>
    <cellStyle name="Percent 8 6 3 2" xfId="46887" xr:uid="{00000000-0005-0000-0000-0000A9B70000}"/>
    <cellStyle name="Percent 8 6 3 2 2" xfId="46888" xr:uid="{00000000-0005-0000-0000-0000AAB70000}"/>
    <cellStyle name="Percent 8 6 3 2 2 2" xfId="46889" xr:uid="{00000000-0005-0000-0000-0000ABB70000}"/>
    <cellStyle name="Percent 8 6 3 2 3" xfId="46890" xr:uid="{00000000-0005-0000-0000-0000ACB70000}"/>
    <cellStyle name="Percent 8 6 3 2 3 2" xfId="46891" xr:uid="{00000000-0005-0000-0000-0000ADB70000}"/>
    <cellStyle name="Percent 8 6 3 2 4" xfId="46892" xr:uid="{00000000-0005-0000-0000-0000AEB70000}"/>
    <cellStyle name="Percent 8 6 3 2 4 2" xfId="46893" xr:uid="{00000000-0005-0000-0000-0000AFB70000}"/>
    <cellStyle name="Percent 8 6 3 2 5" xfId="46894" xr:uid="{00000000-0005-0000-0000-0000B0B70000}"/>
    <cellStyle name="Percent 8 6 3 2 6" xfId="46895" xr:uid="{00000000-0005-0000-0000-0000B1B70000}"/>
    <cellStyle name="Percent 8 6 3 3" xfId="46896" xr:uid="{00000000-0005-0000-0000-0000B2B70000}"/>
    <cellStyle name="Percent 8 6 3 3 2" xfId="46897" xr:uid="{00000000-0005-0000-0000-0000B3B70000}"/>
    <cellStyle name="Percent 8 6 3 3 2 2" xfId="46898" xr:uid="{00000000-0005-0000-0000-0000B4B70000}"/>
    <cellStyle name="Percent 8 6 3 3 3" xfId="46899" xr:uid="{00000000-0005-0000-0000-0000B5B70000}"/>
    <cellStyle name="Percent 8 6 3 3 3 2" xfId="46900" xr:uid="{00000000-0005-0000-0000-0000B6B70000}"/>
    <cellStyle name="Percent 8 6 3 3 4" xfId="46901" xr:uid="{00000000-0005-0000-0000-0000B7B70000}"/>
    <cellStyle name="Percent 8 6 3 3 4 2" xfId="46902" xr:uid="{00000000-0005-0000-0000-0000B8B70000}"/>
    <cellStyle name="Percent 8 6 3 3 5" xfId="46903" xr:uid="{00000000-0005-0000-0000-0000B9B70000}"/>
    <cellStyle name="Percent 8 6 3 3 6" xfId="46904" xr:uid="{00000000-0005-0000-0000-0000BAB70000}"/>
    <cellStyle name="Percent 8 6 3 4" xfId="46905" xr:uid="{00000000-0005-0000-0000-0000BBB70000}"/>
    <cellStyle name="Percent 8 6 3 4 2" xfId="46906" xr:uid="{00000000-0005-0000-0000-0000BCB70000}"/>
    <cellStyle name="Percent 8 6 3 4 2 2" xfId="46907" xr:uid="{00000000-0005-0000-0000-0000BDB70000}"/>
    <cellStyle name="Percent 8 6 3 4 3" xfId="46908" xr:uid="{00000000-0005-0000-0000-0000BEB70000}"/>
    <cellStyle name="Percent 8 6 3 4 3 2" xfId="46909" xr:uid="{00000000-0005-0000-0000-0000BFB70000}"/>
    <cellStyle name="Percent 8 6 3 4 4" xfId="46910" xr:uid="{00000000-0005-0000-0000-0000C0B70000}"/>
    <cellStyle name="Percent 8 6 3 4 4 2" xfId="46911" xr:uid="{00000000-0005-0000-0000-0000C1B70000}"/>
    <cellStyle name="Percent 8 6 3 4 5" xfId="46912" xr:uid="{00000000-0005-0000-0000-0000C2B70000}"/>
    <cellStyle name="Percent 8 6 3 4 6" xfId="46913" xr:uid="{00000000-0005-0000-0000-0000C3B70000}"/>
    <cellStyle name="Percent 8 6 3 5" xfId="46914" xr:uid="{00000000-0005-0000-0000-0000C4B70000}"/>
    <cellStyle name="Percent 8 6 3 5 2" xfId="46915" xr:uid="{00000000-0005-0000-0000-0000C5B70000}"/>
    <cellStyle name="Percent 8 6 3 5 2 2" xfId="46916" xr:uid="{00000000-0005-0000-0000-0000C6B70000}"/>
    <cellStyle name="Percent 8 6 3 5 3" xfId="46917" xr:uid="{00000000-0005-0000-0000-0000C7B70000}"/>
    <cellStyle name="Percent 8 6 3 5 3 2" xfId="46918" xr:uid="{00000000-0005-0000-0000-0000C8B70000}"/>
    <cellStyle name="Percent 8 6 3 5 4" xfId="46919" xr:uid="{00000000-0005-0000-0000-0000C9B70000}"/>
    <cellStyle name="Percent 8 6 3 5 5" xfId="46920" xr:uid="{00000000-0005-0000-0000-0000CAB70000}"/>
    <cellStyle name="Percent 8 6 3 6" xfId="46921" xr:uid="{00000000-0005-0000-0000-0000CBB70000}"/>
    <cellStyle name="Percent 8 6 3 6 2" xfId="46922" xr:uid="{00000000-0005-0000-0000-0000CCB70000}"/>
    <cellStyle name="Percent 8 6 3 7" xfId="46923" xr:uid="{00000000-0005-0000-0000-0000CDB70000}"/>
    <cellStyle name="Percent 8 6 3 7 2" xfId="46924" xr:uid="{00000000-0005-0000-0000-0000CEB70000}"/>
    <cellStyle name="Percent 8 6 3 8" xfId="46925" xr:uid="{00000000-0005-0000-0000-0000CFB70000}"/>
    <cellStyle name="Percent 8 6 3 8 2" xfId="46926" xr:uid="{00000000-0005-0000-0000-0000D0B70000}"/>
    <cellStyle name="Percent 8 6 3 9" xfId="46927" xr:uid="{00000000-0005-0000-0000-0000D1B70000}"/>
    <cellStyle name="Percent 8 6 4" xfId="46928" xr:uid="{00000000-0005-0000-0000-0000D2B70000}"/>
    <cellStyle name="Percent 8 6 4 2" xfId="46929" xr:uid="{00000000-0005-0000-0000-0000D3B70000}"/>
    <cellStyle name="Percent 8 6 4 2 2" xfId="46930" xr:uid="{00000000-0005-0000-0000-0000D4B70000}"/>
    <cellStyle name="Percent 8 6 4 3" xfId="46931" xr:uid="{00000000-0005-0000-0000-0000D5B70000}"/>
    <cellStyle name="Percent 8 6 4 3 2" xfId="46932" xr:uid="{00000000-0005-0000-0000-0000D6B70000}"/>
    <cellStyle name="Percent 8 6 4 4" xfId="46933" xr:uid="{00000000-0005-0000-0000-0000D7B70000}"/>
    <cellStyle name="Percent 8 6 4 4 2" xfId="46934" xr:uid="{00000000-0005-0000-0000-0000D8B70000}"/>
    <cellStyle name="Percent 8 6 4 5" xfId="46935" xr:uid="{00000000-0005-0000-0000-0000D9B70000}"/>
    <cellStyle name="Percent 8 6 4 6" xfId="46936" xr:uid="{00000000-0005-0000-0000-0000DAB70000}"/>
    <cellStyle name="Percent 8 6 5" xfId="46937" xr:uid="{00000000-0005-0000-0000-0000DBB70000}"/>
    <cellStyle name="Percent 8 6 5 2" xfId="46938" xr:uid="{00000000-0005-0000-0000-0000DCB70000}"/>
    <cellStyle name="Percent 8 6 5 2 2" xfId="46939" xr:uid="{00000000-0005-0000-0000-0000DDB70000}"/>
    <cellStyle name="Percent 8 6 5 3" xfId="46940" xr:uid="{00000000-0005-0000-0000-0000DEB70000}"/>
    <cellStyle name="Percent 8 6 5 3 2" xfId="46941" xr:uid="{00000000-0005-0000-0000-0000DFB70000}"/>
    <cellStyle name="Percent 8 6 5 4" xfId="46942" xr:uid="{00000000-0005-0000-0000-0000E0B70000}"/>
    <cellStyle name="Percent 8 6 5 4 2" xfId="46943" xr:uid="{00000000-0005-0000-0000-0000E1B70000}"/>
    <cellStyle name="Percent 8 6 5 5" xfId="46944" xr:uid="{00000000-0005-0000-0000-0000E2B70000}"/>
    <cellStyle name="Percent 8 6 5 6" xfId="46945" xr:uid="{00000000-0005-0000-0000-0000E3B70000}"/>
    <cellStyle name="Percent 8 6 6" xfId="46946" xr:uid="{00000000-0005-0000-0000-0000E4B70000}"/>
    <cellStyle name="Percent 8 6 6 2" xfId="46947" xr:uid="{00000000-0005-0000-0000-0000E5B70000}"/>
    <cellStyle name="Percent 8 6 6 2 2" xfId="46948" xr:uid="{00000000-0005-0000-0000-0000E6B70000}"/>
    <cellStyle name="Percent 8 6 6 3" xfId="46949" xr:uid="{00000000-0005-0000-0000-0000E7B70000}"/>
    <cellStyle name="Percent 8 6 6 3 2" xfId="46950" xr:uid="{00000000-0005-0000-0000-0000E8B70000}"/>
    <cellStyle name="Percent 8 6 6 4" xfId="46951" xr:uid="{00000000-0005-0000-0000-0000E9B70000}"/>
    <cellStyle name="Percent 8 6 6 4 2" xfId="46952" xr:uid="{00000000-0005-0000-0000-0000EAB70000}"/>
    <cellStyle name="Percent 8 6 6 5" xfId="46953" xr:uid="{00000000-0005-0000-0000-0000EBB70000}"/>
    <cellStyle name="Percent 8 6 6 6" xfId="46954" xr:uid="{00000000-0005-0000-0000-0000ECB70000}"/>
    <cellStyle name="Percent 8 6 7" xfId="46955" xr:uid="{00000000-0005-0000-0000-0000EDB70000}"/>
    <cellStyle name="Percent 8 6 7 2" xfId="46956" xr:uid="{00000000-0005-0000-0000-0000EEB70000}"/>
    <cellStyle name="Percent 8 6 7 2 2" xfId="46957" xr:uid="{00000000-0005-0000-0000-0000EFB70000}"/>
    <cellStyle name="Percent 8 6 7 3" xfId="46958" xr:uid="{00000000-0005-0000-0000-0000F0B70000}"/>
    <cellStyle name="Percent 8 6 7 3 2" xfId="46959" xr:uid="{00000000-0005-0000-0000-0000F1B70000}"/>
    <cellStyle name="Percent 8 6 7 4" xfId="46960" xr:uid="{00000000-0005-0000-0000-0000F2B70000}"/>
    <cellStyle name="Percent 8 6 7 5" xfId="46961" xr:uid="{00000000-0005-0000-0000-0000F3B70000}"/>
    <cellStyle name="Percent 8 6 8" xfId="46962" xr:uid="{00000000-0005-0000-0000-0000F4B70000}"/>
    <cellStyle name="Percent 8 6 8 2" xfId="46963" xr:uid="{00000000-0005-0000-0000-0000F5B70000}"/>
    <cellStyle name="Percent 8 6 9" xfId="46964" xr:uid="{00000000-0005-0000-0000-0000F6B70000}"/>
    <cellStyle name="Percent 8 6 9 2" xfId="46965" xr:uid="{00000000-0005-0000-0000-0000F7B70000}"/>
    <cellStyle name="Percent 8 7" xfId="46966" xr:uid="{00000000-0005-0000-0000-0000F8B70000}"/>
    <cellStyle name="Percent 8 7 10" xfId="46967" xr:uid="{00000000-0005-0000-0000-0000F9B70000}"/>
    <cellStyle name="Percent 8 7 11" xfId="46968" xr:uid="{00000000-0005-0000-0000-0000FAB70000}"/>
    <cellStyle name="Percent 8 7 2" xfId="46969" xr:uid="{00000000-0005-0000-0000-0000FBB70000}"/>
    <cellStyle name="Percent 8 7 2 2" xfId="46970" xr:uid="{00000000-0005-0000-0000-0000FCB70000}"/>
    <cellStyle name="Percent 8 7 2 2 2" xfId="46971" xr:uid="{00000000-0005-0000-0000-0000FDB70000}"/>
    <cellStyle name="Percent 8 7 2 3" xfId="46972" xr:uid="{00000000-0005-0000-0000-0000FEB70000}"/>
    <cellStyle name="Percent 8 7 2 3 2" xfId="46973" xr:uid="{00000000-0005-0000-0000-0000FFB70000}"/>
    <cellStyle name="Percent 8 7 2 4" xfId="46974" xr:uid="{00000000-0005-0000-0000-000000B80000}"/>
    <cellStyle name="Percent 8 7 2 4 2" xfId="46975" xr:uid="{00000000-0005-0000-0000-000001B80000}"/>
    <cellStyle name="Percent 8 7 2 5" xfId="46976" xr:uid="{00000000-0005-0000-0000-000002B80000}"/>
    <cellStyle name="Percent 8 7 2 6" xfId="46977" xr:uid="{00000000-0005-0000-0000-000003B80000}"/>
    <cellStyle name="Percent 8 7 3" xfId="46978" xr:uid="{00000000-0005-0000-0000-000004B80000}"/>
    <cellStyle name="Percent 8 7 3 2" xfId="46979" xr:uid="{00000000-0005-0000-0000-000005B80000}"/>
    <cellStyle name="Percent 8 7 3 2 2" xfId="46980" xr:uid="{00000000-0005-0000-0000-000006B80000}"/>
    <cellStyle name="Percent 8 7 3 3" xfId="46981" xr:uid="{00000000-0005-0000-0000-000007B80000}"/>
    <cellStyle name="Percent 8 7 3 3 2" xfId="46982" xr:uid="{00000000-0005-0000-0000-000008B80000}"/>
    <cellStyle name="Percent 8 7 3 4" xfId="46983" xr:uid="{00000000-0005-0000-0000-000009B80000}"/>
    <cellStyle name="Percent 8 7 3 4 2" xfId="46984" xr:uid="{00000000-0005-0000-0000-00000AB80000}"/>
    <cellStyle name="Percent 8 7 3 5" xfId="46985" xr:uid="{00000000-0005-0000-0000-00000BB80000}"/>
    <cellStyle name="Percent 8 7 3 6" xfId="46986" xr:uid="{00000000-0005-0000-0000-00000CB80000}"/>
    <cellStyle name="Percent 8 7 4" xfId="46987" xr:uid="{00000000-0005-0000-0000-00000DB80000}"/>
    <cellStyle name="Percent 8 7 4 2" xfId="46988" xr:uid="{00000000-0005-0000-0000-00000EB80000}"/>
    <cellStyle name="Percent 8 7 4 2 2" xfId="46989" xr:uid="{00000000-0005-0000-0000-00000FB80000}"/>
    <cellStyle name="Percent 8 7 4 3" xfId="46990" xr:uid="{00000000-0005-0000-0000-000010B80000}"/>
    <cellStyle name="Percent 8 7 4 3 2" xfId="46991" xr:uid="{00000000-0005-0000-0000-000011B80000}"/>
    <cellStyle name="Percent 8 7 4 4" xfId="46992" xr:uid="{00000000-0005-0000-0000-000012B80000}"/>
    <cellStyle name="Percent 8 7 4 4 2" xfId="46993" xr:uid="{00000000-0005-0000-0000-000013B80000}"/>
    <cellStyle name="Percent 8 7 4 5" xfId="46994" xr:uid="{00000000-0005-0000-0000-000014B80000}"/>
    <cellStyle name="Percent 8 7 4 6" xfId="46995" xr:uid="{00000000-0005-0000-0000-000015B80000}"/>
    <cellStyle name="Percent 8 7 5" xfId="46996" xr:uid="{00000000-0005-0000-0000-000016B80000}"/>
    <cellStyle name="Percent 8 7 5 2" xfId="46997" xr:uid="{00000000-0005-0000-0000-000017B80000}"/>
    <cellStyle name="Percent 8 7 5 2 2" xfId="46998" xr:uid="{00000000-0005-0000-0000-000018B80000}"/>
    <cellStyle name="Percent 8 7 5 3" xfId="46999" xr:uid="{00000000-0005-0000-0000-000019B80000}"/>
    <cellStyle name="Percent 8 7 5 3 2" xfId="47000" xr:uid="{00000000-0005-0000-0000-00001AB80000}"/>
    <cellStyle name="Percent 8 7 5 4" xfId="47001" xr:uid="{00000000-0005-0000-0000-00001BB80000}"/>
    <cellStyle name="Percent 8 7 5 4 2" xfId="47002" xr:uid="{00000000-0005-0000-0000-00001CB80000}"/>
    <cellStyle name="Percent 8 7 5 5" xfId="47003" xr:uid="{00000000-0005-0000-0000-00001DB80000}"/>
    <cellStyle name="Percent 8 7 5 6" xfId="47004" xr:uid="{00000000-0005-0000-0000-00001EB80000}"/>
    <cellStyle name="Percent 8 7 6" xfId="47005" xr:uid="{00000000-0005-0000-0000-00001FB80000}"/>
    <cellStyle name="Percent 8 7 6 2" xfId="47006" xr:uid="{00000000-0005-0000-0000-000020B80000}"/>
    <cellStyle name="Percent 8 7 6 2 2" xfId="47007" xr:uid="{00000000-0005-0000-0000-000021B80000}"/>
    <cellStyle name="Percent 8 7 6 3" xfId="47008" xr:uid="{00000000-0005-0000-0000-000022B80000}"/>
    <cellStyle name="Percent 8 7 6 3 2" xfId="47009" xr:uid="{00000000-0005-0000-0000-000023B80000}"/>
    <cellStyle name="Percent 8 7 6 4" xfId="47010" xr:uid="{00000000-0005-0000-0000-000024B80000}"/>
    <cellStyle name="Percent 8 7 6 5" xfId="47011" xr:uid="{00000000-0005-0000-0000-000025B80000}"/>
    <cellStyle name="Percent 8 7 7" xfId="47012" xr:uid="{00000000-0005-0000-0000-000026B80000}"/>
    <cellStyle name="Percent 8 7 7 2" xfId="47013" xr:uid="{00000000-0005-0000-0000-000027B80000}"/>
    <cellStyle name="Percent 8 7 8" xfId="47014" xr:uid="{00000000-0005-0000-0000-000028B80000}"/>
    <cellStyle name="Percent 8 7 8 2" xfId="47015" xr:uid="{00000000-0005-0000-0000-000029B80000}"/>
    <cellStyle name="Percent 8 7 9" xfId="47016" xr:uid="{00000000-0005-0000-0000-00002AB80000}"/>
    <cellStyle name="Percent 8 7 9 2" xfId="47017" xr:uid="{00000000-0005-0000-0000-00002BB80000}"/>
    <cellStyle name="Percent 8 8" xfId="47018" xr:uid="{00000000-0005-0000-0000-00002CB80000}"/>
    <cellStyle name="Percent 8 8 10" xfId="47019" xr:uid="{00000000-0005-0000-0000-00002DB80000}"/>
    <cellStyle name="Percent 8 8 2" xfId="47020" xr:uid="{00000000-0005-0000-0000-00002EB80000}"/>
    <cellStyle name="Percent 8 8 2 2" xfId="47021" xr:uid="{00000000-0005-0000-0000-00002FB80000}"/>
    <cellStyle name="Percent 8 8 2 2 2" xfId="47022" xr:uid="{00000000-0005-0000-0000-000030B80000}"/>
    <cellStyle name="Percent 8 8 2 3" xfId="47023" xr:uid="{00000000-0005-0000-0000-000031B80000}"/>
    <cellStyle name="Percent 8 8 2 3 2" xfId="47024" xr:uid="{00000000-0005-0000-0000-000032B80000}"/>
    <cellStyle name="Percent 8 8 2 4" xfId="47025" xr:uid="{00000000-0005-0000-0000-000033B80000}"/>
    <cellStyle name="Percent 8 8 2 4 2" xfId="47026" xr:uid="{00000000-0005-0000-0000-000034B80000}"/>
    <cellStyle name="Percent 8 8 2 5" xfId="47027" xr:uid="{00000000-0005-0000-0000-000035B80000}"/>
    <cellStyle name="Percent 8 8 2 6" xfId="47028" xr:uid="{00000000-0005-0000-0000-000036B80000}"/>
    <cellStyle name="Percent 8 8 3" xfId="47029" xr:uid="{00000000-0005-0000-0000-000037B80000}"/>
    <cellStyle name="Percent 8 8 3 2" xfId="47030" xr:uid="{00000000-0005-0000-0000-000038B80000}"/>
    <cellStyle name="Percent 8 8 3 2 2" xfId="47031" xr:uid="{00000000-0005-0000-0000-000039B80000}"/>
    <cellStyle name="Percent 8 8 3 3" xfId="47032" xr:uid="{00000000-0005-0000-0000-00003AB80000}"/>
    <cellStyle name="Percent 8 8 3 3 2" xfId="47033" xr:uid="{00000000-0005-0000-0000-00003BB80000}"/>
    <cellStyle name="Percent 8 8 3 4" xfId="47034" xr:uid="{00000000-0005-0000-0000-00003CB80000}"/>
    <cellStyle name="Percent 8 8 3 4 2" xfId="47035" xr:uid="{00000000-0005-0000-0000-00003DB80000}"/>
    <cellStyle name="Percent 8 8 3 5" xfId="47036" xr:uid="{00000000-0005-0000-0000-00003EB80000}"/>
    <cellStyle name="Percent 8 8 3 6" xfId="47037" xr:uid="{00000000-0005-0000-0000-00003FB80000}"/>
    <cellStyle name="Percent 8 8 4" xfId="47038" xr:uid="{00000000-0005-0000-0000-000040B80000}"/>
    <cellStyle name="Percent 8 8 4 2" xfId="47039" xr:uid="{00000000-0005-0000-0000-000041B80000}"/>
    <cellStyle name="Percent 8 8 4 2 2" xfId="47040" xr:uid="{00000000-0005-0000-0000-000042B80000}"/>
    <cellStyle name="Percent 8 8 4 3" xfId="47041" xr:uid="{00000000-0005-0000-0000-000043B80000}"/>
    <cellStyle name="Percent 8 8 4 3 2" xfId="47042" xr:uid="{00000000-0005-0000-0000-000044B80000}"/>
    <cellStyle name="Percent 8 8 4 4" xfId="47043" xr:uid="{00000000-0005-0000-0000-000045B80000}"/>
    <cellStyle name="Percent 8 8 4 4 2" xfId="47044" xr:uid="{00000000-0005-0000-0000-000046B80000}"/>
    <cellStyle name="Percent 8 8 4 5" xfId="47045" xr:uid="{00000000-0005-0000-0000-000047B80000}"/>
    <cellStyle name="Percent 8 8 4 6" xfId="47046" xr:uid="{00000000-0005-0000-0000-000048B80000}"/>
    <cellStyle name="Percent 8 8 5" xfId="47047" xr:uid="{00000000-0005-0000-0000-000049B80000}"/>
    <cellStyle name="Percent 8 8 5 2" xfId="47048" xr:uid="{00000000-0005-0000-0000-00004AB80000}"/>
    <cellStyle name="Percent 8 8 5 2 2" xfId="47049" xr:uid="{00000000-0005-0000-0000-00004BB80000}"/>
    <cellStyle name="Percent 8 8 5 3" xfId="47050" xr:uid="{00000000-0005-0000-0000-00004CB80000}"/>
    <cellStyle name="Percent 8 8 5 3 2" xfId="47051" xr:uid="{00000000-0005-0000-0000-00004DB80000}"/>
    <cellStyle name="Percent 8 8 5 4" xfId="47052" xr:uid="{00000000-0005-0000-0000-00004EB80000}"/>
    <cellStyle name="Percent 8 8 5 5" xfId="47053" xr:uid="{00000000-0005-0000-0000-00004FB80000}"/>
    <cellStyle name="Percent 8 8 6" xfId="47054" xr:uid="{00000000-0005-0000-0000-000050B80000}"/>
    <cellStyle name="Percent 8 8 6 2" xfId="47055" xr:uid="{00000000-0005-0000-0000-000051B80000}"/>
    <cellStyle name="Percent 8 8 7" xfId="47056" xr:uid="{00000000-0005-0000-0000-000052B80000}"/>
    <cellStyle name="Percent 8 8 7 2" xfId="47057" xr:uid="{00000000-0005-0000-0000-000053B80000}"/>
    <cellStyle name="Percent 8 8 8" xfId="47058" xr:uid="{00000000-0005-0000-0000-000054B80000}"/>
    <cellStyle name="Percent 8 8 8 2" xfId="47059" xr:uid="{00000000-0005-0000-0000-000055B80000}"/>
    <cellStyle name="Percent 8 8 9" xfId="47060" xr:uid="{00000000-0005-0000-0000-000056B80000}"/>
    <cellStyle name="Percent 8 9" xfId="47061" xr:uid="{00000000-0005-0000-0000-000057B80000}"/>
    <cellStyle name="Percent 8 9 10" xfId="47062" xr:uid="{00000000-0005-0000-0000-000058B80000}"/>
    <cellStyle name="Percent 8 9 2" xfId="47063" xr:uid="{00000000-0005-0000-0000-000059B80000}"/>
    <cellStyle name="Percent 8 9 2 2" xfId="47064" xr:uid="{00000000-0005-0000-0000-00005AB80000}"/>
    <cellStyle name="Percent 8 9 2 2 2" xfId="47065" xr:uid="{00000000-0005-0000-0000-00005BB80000}"/>
    <cellStyle name="Percent 8 9 2 3" xfId="47066" xr:uid="{00000000-0005-0000-0000-00005CB80000}"/>
    <cellStyle name="Percent 8 9 2 3 2" xfId="47067" xr:uid="{00000000-0005-0000-0000-00005DB80000}"/>
    <cellStyle name="Percent 8 9 2 4" xfId="47068" xr:uid="{00000000-0005-0000-0000-00005EB80000}"/>
    <cellStyle name="Percent 8 9 2 4 2" xfId="47069" xr:uid="{00000000-0005-0000-0000-00005FB80000}"/>
    <cellStyle name="Percent 8 9 2 5" xfId="47070" xr:uid="{00000000-0005-0000-0000-000060B80000}"/>
    <cellStyle name="Percent 8 9 2 6" xfId="47071" xr:uid="{00000000-0005-0000-0000-000061B80000}"/>
    <cellStyle name="Percent 8 9 3" xfId="47072" xr:uid="{00000000-0005-0000-0000-000062B80000}"/>
    <cellStyle name="Percent 8 9 3 2" xfId="47073" xr:uid="{00000000-0005-0000-0000-000063B80000}"/>
    <cellStyle name="Percent 8 9 3 2 2" xfId="47074" xr:uid="{00000000-0005-0000-0000-000064B80000}"/>
    <cellStyle name="Percent 8 9 3 3" xfId="47075" xr:uid="{00000000-0005-0000-0000-000065B80000}"/>
    <cellStyle name="Percent 8 9 3 3 2" xfId="47076" xr:uid="{00000000-0005-0000-0000-000066B80000}"/>
    <cellStyle name="Percent 8 9 3 4" xfId="47077" xr:uid="{00000000-0005-0000-0000-000067B80000}"/>
    <cellStyle name="Percent 8 9 3 4 2" xfId="47078" xr:uid="{00000000-0005-0000-0000-000068B80000}"/>
    <cellStyle name="Percent 8 9 3 5" xfId="47079" xr:uid="{00000000-0005-0000-0000-000069B80000}"/>
    <cellStyle name="Percent 8 9 3 6" xfId="47080" xr:uid="{00000000-0005-0000-0000-00006AB80000}"/>
    <cellStyle name="Percent 8 9 4" xfId="47081" xr:uid="{00000000-0005-0000-0000-00006BB80000}"/>
    <cellStyle name="Percent 8 9 4 2" xfId="47082" xr:uid="{00000000-0005-0000-0000-00006CB80000}"/>
    <cellStyle name="Percent 8 9 4 2 2" xfId="47083" xr:uid="{00000000-0005-0000-0000-00006DB80000}"/>
    <cellStyle name="Percent 8 9 4 3" xfId="47084" xr:uid="{00000000-0005-0000-0000-00006EB80000}"/>
    <cellStyle name="Percent 8 9 4 3 2" xfId="47085" xr:uid="{00000000-0005-0000-0000-00006FB80000}"/>
    <cellStyle name="Percent 8 9 4 4" xfId="47086" xr:uid="{00000000-0005-0000-0000-000070B80000}"/>
    <cellStyle name="Percent 8 9 4 4 2" xfId="47087" xr:uid="{00000000-0005-0000-0000-000071B80000}"/>
    <cellStyle name="Percent 8 9 4 5" xfId="47088" xr:uid="{00000000-0005-0000-0000-000072B80000}"/>
    <cellStyle name="Percent 8 9 4 6" xfId="47089" xr:uid="{00000000-0005-0000-0000-000073B80000}"/>
    <cellStyle name="Percent 8 9 5" xfId="47090" xr:uid="{00000000-0005-0000-0000-000074B80000}"/>
    <cellStyle name="Percent 8 9 5 2" xfId="47091" xr:uid="{00000000-0005-0000-0000-000075B80000}"/>
    <cellStyle name="Percent 8 9 5 2 2" xfId="47092" xr:uid="{00000000-0005-0000-0000-000076B80000}"/>
    <cellStyle name="Percent 8 9 5 3" xfId="47093" xr:uid="{00000000-0005-0000-0000-000077B80000}"/>
    <cellStyle name="Percent 8 9 5 3 2" xfId="47094" xr:uid="{00000000-0005-0000-0000-000078B80000}"/>
    <cellStyle name="Percent 8 9 5 4" xfId="47095" xr:uid="{00000000-0005-0000-0000-000079B80000}"/>
    <cellStyle name="Percent 8 9 5 5" xfId="47096" xr:uid="{00000000-0005-0000-0000-00007AB80000}"/>
    <cellStyle name="Percent 8 9 6" xfId="47097" xr:uid="{00000000-0005-0000-0000-00007BB80000}"/>
    <cellStyle name="Percent 8 9 6 2" xfId="47098" xr:uid="{00000000-0005-0000-0000-00007CB80000}"/>
    <cellStyle name="Percent 8 9 7" xfId="47099" xr:uid="{00000000-0005-0000-0000-00007DB80000}"/>
    <cellStyle name="Percent 8 9 7 2" xfId="47100" xr:uid="{00000000-0005-0000-0000-00007EB80000}"/>
    <cellStyle name="Percent 8 9 8" xfId="47101" xr:uid="{00000000-0005-0000-0000-00007FB80000}"/>
    <cellStyle name="Percent 8 9 8 2" xfId="47102" xr:uid="{00000000-0005-0000-0000-000080B80000}"/>
    <cellStyle name="Percent 8 9 9" xfId="47103" xr:uid="{00000000-0005-0000-0000-000081B80000}"/>
    <cellStyle name="Percent 9" xfId="47104" xr:uid="{00000000-0005-0000-0000-000082B80000}"/>
    <cellStyle name="Percent 9 2" xfId="47105" xr:uid="{00000000-0005-0000-0000-000083B80000}"/>
    <cellStyle name="Percent 9 2 2" xfId="47106" xr:uid="{00000000-0005-0000-0000-000084B80000}"/>
    <cellStyle name="Percent 9 3" xfId="47107" xr:uid="{00000000-0005-0000-0000-000085B80000}"/>
    <cellStyle name="Percent 9 4" xfId="47108" xr:uid="{00000000-0005-0000-0000-000086B80000}"/>
    <cellStyle name="Percent 9 5" xfId="47109" xr:uid="{00000000-0005-0000-0000-000087B80000}"/>
    <cellStyle name="Percent 9 6" xfId="47110" xr:uid="{00000000-0005-0000-0000-000088B80000}"/>
    <cellStyle name="Percent Hard" xfId="47111" xr:uid="{00000000-0005-0000-0000-000089B80000}"/>
    <cellStyle name="PercentSales" xfId="47112" xr:uid="{00000000-0005-0000-0000-00008AB80000}"/>
    <cellStyle name="Phase" xfId="47113" xr:uid="{00000000-0005-0000-0000-00008BB80000}"/>
    <cellStyle name="Price" xfId="48389" xr:uid="{00000000-0005-0000-0000-00008CB80000}"/>
    <cellStyle name="producto" xfId="48390" xr:uid="{00000000-0005-0000-0000-00008DB80000}"/>
    <cellStyle name="Proposal" xfId="47114" xr:uid="{00000000-0005-0000-0000-00008EB80000}"/>
    <cellStyle name="PSChar" xfId="45" xr:uid="{00000000-0005-0000-0000-00008FB80000}"/>
    <cellStyle name="PSChar 10" xfId="47115" xr:uid="{00000000-0005-0000-0000-000090B80000}"/>
    <cellStyle name="PSChar 11" xfId="47116" xr:uid="{00000000-0005-0000-0000-000091B80000}"/>
    <cellStyle name="PSChar 12" xfId="47117" xr:uid="{00000000-0005-0000-0000-000092B80000}"/>
    <cellStyle name="PSChar 13" xfId="47118" xr:uid="{00000000-0005-0000-0000-000093B80000}"/>
    <cellStyle name="PSChar 14" xfId="47119" xr:uid="{00000000-0005-0000-0000-000094B80000}"/>
    <cellStyle name="PSChar 15" xfId="47120" xr:uid="{00000000-0005-0000-0000-000095B80000}"/>
    <cellStyle name="PSChar 16" xfId="47121" xr:uid="{00000000-0005-0000-0000-000096B80000}"/>
    <cellStyle name="PSChar 2" xfId="47122" xr:uid="{00000000-0005-0000-0000-000097B80000}"/>
    <cellStyle name="PSChar 2 2" xfId="47123" xr:uid="{00000000-0005-0000-0000-000098B80000}"/>
    <cellStyle name="PSChar 2 2 2" xfId="47124" xr:uid="{00000000-0005-0000-0000-000099B80000}"/>
    <cellStyle name="PSChar 2 3" xfId="47125" xr:uid="{00000000-0005-0000-0000-00009AB80000}"/>
    <cellStyle name="PSChar 3" xfId="47126" xr:uid="{00000000-0005-0000-0000-00009BB80000}"/>
    <cellStyle name="PSChar 3 2" xfId="47127" xr:uid="{00000000-0005-0000-0000-00009CB80000}"/>
    <cellStyle name="PSChar 3 3" xfId="47128" xr:uid="{00000000-0005-0000-0000-00009DB80000}"/>
    <cellStyle name="PSChar 4" xfId="47129" xr:uid="{00000000-0005-0000-0000-00009EB80000}"/>
    <cellStyle name="PSChar 4 2" xfId="47130" xr:uid="{00000000-0005-0000-0000-00009FB80000}"/>
    <cellStyle name="PSChar 5" xfId="47131" xr:uid="{00000000-0005-0000-0000-0000A0B80000}"/>
    <cellStyle name="PSChar 5 2" xfId="47132" xr:uid="{00000000-0005-0000-0000-0000A1B80000}"/>
    <cellStyle name="PSChar 5 3" xfId="47133" xr:uid="{00000000-0005-0000-0000-0000A2B80000}"/>
    <cellStyle name="PSChar 5 3 2" xfId="47134" xr:uid="{00000000-0005-0000-0000-0000A3B80000}"/>
    <cellStyle name="PSChar 6" xfId="47135" xr:uid="{00000000-0005-0000-0000-0000A4B80000}"/>
    <cellStyle name="PSChar 6 2" xfId="47136" xr:uid="{00000000-0005-0000-0000-0000A5B80000}"/>
    <cellStyle name="PSChar 7" xfId="47137" xr:uid="{00000000-0005-0000-0000-0000A6B80000}"/>
    <cellStyle name="PSChar 7 2" xfId="47138" xr:uid="{00000000-0005-0000-0000-0000A7B80000}"/>
    <cellStyle name="PSChar 8" xfId="47139" xr:uid="{00000000-0005-0000-0000-0000A8B80000}"/>
    <cellStyle name="PSChar 8 2" xfId="47140" xr:uid="{00000000-0005-0000-0000-0000A9B80000}"/>
    <cellStyle name="PSChar 9" xfId="47141" xr:uid="{00000000-0005-0000-0000-0000AAB80000}"/>
    <cellStyle name="PSChar 9 2" xfId="47142" xr:uid="{00000000-0005-0000-0000-0000ABB80000}"/>
    <cellStyle name="PSDate" xfId="47143" xr:uid="{00000000-0005-0000-0000-0000ACB80000}"/>
    <cellStyle name="PSDate 10" xfId="47144" xr:uid="{00000000-0005-0000-0000-0000ADB80000}"/>
    <cellStyle name="PSDate 11" xfId="47145" xr:uid="{00000000-0005-0000-0000-0000AEB80000}"/>
    <cellStyle name="PSDate 12" xfId="47146" xr:uid="{00000000-0005-0000-0000-0000AFB80000}"/>
    <cellStyle name="PSDate 13" xfId="47147" xr:uid="{00000000-0005-0000-0000-0000B0B80000}"/>
    <cellStyle name="PSDate 14" xfId="47148" xr:uid="{00000000-0005-0000-0000-0000B1B80000}"/>
    <cellStyle name="PSDate 15" xfId="47149" xr:uid="{00000000-0005-0000-0000-0000B2B80000}"/>
    <cellStyle name="PSDate 16" xfId="47150" xr:uid="{00000000-0005-0000-0000-0000B3B80000}"/>
    <cellStyle name="PSDate 2" xfId="47151" xr:uid="{00000000-0005-0000-0000-0000B4B80000}"/>
    <cellStyle name="PSDate 2 2" xfId="47152" xr:uid="{00000000-0005-0000-0000-0000B5B80000}"/>
    <cellStyle name="PSDate 2 2 2" xfId="47153" xr:uid="{00000000-0005-0000-0000-0000B6B80000}"/>
    <cellStyle name="PSDate 2 3" xfId="47154" xr:uid="{00000000-0005-0000-0000-0000B7B80000}"/>
    <cellStyle name="PSDate 2 4" xfId="47155" xr:uid="{00000000-0005-0000-0000-0000B8B80000}"/>
    <cellStyle name="PSDate 3" xfId="47156" xr:uid="{00000000-0005-0000-0000-0000B9B80000}"/>
    <cellStyle name="PSDate 3 2" xfId="47157" xr:uid="{00000000-0005-0000-0000-0000BAB80000}"/>
    <cellStyle name="PSDate 4" xfId="47158" xr:uid="{00000000-0005-0000-0000-0000BBB80000}"/>
    <cellStyle name="PSDate 4 2" xfId="47159" xr:uid="{00000000-0005-0000-0000-0000BCB80000}"/>
    <cellStyle name="PSDate 5" xfId="47160" xr:uid="{00000000-0005-0000-0000-0000BDB80000}"/>
    <cellStyle name="PSDate 5 2" xfId="47161" xr:uid="{00000000-0005-0000-0000-0000BEB80000}"/>
    <cellStyle name="PSDate 5 3" xfId="47162" xr:uid="{00000000-0005-0000-0000-0000BFB80000}"/>
    <cellStyle name="PSDate 5 3 2" xfId="47163" xr:uid="{00000000-0005-0000-0000-0000C0B80000}"/>
    <cellStyle name="PSDate 6" xfId="47164" xr:uid="{00000000-0005-0000-0000-0000C1B80000}"/>
    <cellStyle name="PSDate 6 2" xfId="47165" xr:uid="{00000000-0005-0000-0000-0000C2B80000}"/>
    <cellStyle name="PSDate 7" xfId="47166" xr:uid="{00000000-0005-0000-0000-0000C3B80000}"/>
    <cellStyle name="PSDate 8" xfId="47167" xr:uid="{00000000-0005-0000-0000-0000C4B80000}"/>
    <cellStyle name="PSDate 8 2" xfId="47168" xr:uid="{00000000-0005-0000-0000-0000C5B80000}"/>
    <cellStyle name="PSDate 9" xfId="47169" xr:uid="{00000000-0005-0000-0000-0000C6B80000}"/>
    <cellStyle name="PSDec" xfId="47170" xr:uid="{00000000-0005-0000-0000-0000C7B80000}"/>
    <cellStyle name="PSDec 10" xfId="47171" xr:uid="{00000000-0005-0000-0000-0000C8B80000}"/>
    <cellStyle name="PSDec 11" xfId="47172" xr:uid="{00000000-0005-0000-0000-0000C9B80000}"/>
    <cellStyle name="PSDec 12" xfId="47173" xr:uid="{00000000-0005-0000-0000-0000CAB80000}"/>
    <cellStyle name="PSDec 13" xfId="47174" xr:uid="{00000000-0005-0000-0000-0000CBB80000}"/>
    <cellStyle name="PSDec 14" xfId="47175" xr:uid="{00000000-0005-0000-0000-0000CCB80000}"/>
    <cellStyle name="PSDec 15" xfId="47176" xr:uid="{00000000-0005-0000-0000-0000CDB80000}"/>
    <cellStyle name="PSDec 16" xfId="47177" xr:uid="{00000000-0005-0000-0000-0000CEB80000}"/>
    <cellStyle name="PSDec 2" xfId="47178" xr:uid="{00000000-0005-0000-0000-0000CFB80000}"/>
    <cellStyle name="PSDec 2 2" xfId="47179" xr:uid="{00000000-0005-0000-0000-0000D0B80000}"/>
    <cellStyle name="PSDec 2 2 2" xfId="47180" xr:uid="{00000000-0005-0000-0000-0000D1B80000}"/>
    <cellStyle name="PSDec 2 3" xfId="47181" xr:uid="{00000000-0005-0000-0000-0000D2B80000}"/>
    <cellStyle name="PSDec 3" xfId="47182" xr:uid="{00000000-0005-0000-0000-0000D3B80000}"/>
    <cellStyle name="PSDec 3 2" xfId="47183" xr:uid="{00000000-0005-0000-0000-0000D4B80000}"/>
    <cellStyle name="PSDec 3 3" xfId="47184" xr:uid="{00000000-0005-0000-0000-0000D5B80000}"/>
    <cellStyle name="PSDec 4" xfId="47185" xr:uid="{00000000-0005-0000-0000-0000D6B80000}"/>
    <cellStyle name="PSDec 4 2" xfId="47186" xr:uid="{00000000-0005-0000-0000-0000D7B80000}"/>
    <cellStyle name="PSDec 5" xfId="47187" xr:uid="{00000000-0005-0000-0000-0000D8B80000}"/>
    <cellStyle name="PSDec 5 2" xfId="47188" xr:uid="{00000000-0005-0000-0000-0000D9B80000}"/>
    <cellStyle name="PSDec 5 3" xfId="47189" xr:uid="{00000000-0005-0000-0000-0000DAB80000}"/>
    <cellStyle name="PSDec 5 3 2" xfId="47190" xr:uid="{00000000-0005-0000-0000-0000DBB80000}"/>
    <cellStyle name="PSDec 6" xfId="47191" xr:uid="{00000000-0005-0000-0000-0000DCB80000}"/>
    <cellStyle name="PSDec 6 2" xfId="47192" xr:uid="{00000000-0005-0000-0000-0000DDB80000}"/>
    <cellStyle name="PSDec 7" xfId="47193" xr:uid="{00000000-0005-0000-0000-0000DEB80000}"/>
    <cellStyle name="PSDec 7 2" xfId="47194" xr:uid="{00000000-0005-0000-0000-0000DFB80000}"/>
    <cellStyle name="PSDec 8" xfId="47195" xr:uid="{00000000-0005-0000-0000-0000E0B80000}"/>
    <cellStyle name="PSDec 8 2" xfId="47196" xr:uid="{00000000-0005-0000-0000-0000E1B80000}"/>
    <cellStyle name="PSDec 9" xfId="47197" xr:uid="{00000000-0005-0000-0000-0000E2B80000}"/>
    <cellStyle name="PSDec 9 2" xfId="47198" xr:uid="{00000000-0005-0000-0000-0000E3B80000}"/>
    <cellStyle name="PSdesc" xfId="47199" xr:uid="{00000000-0005-0000-0000-0000E4B80000}"/>
    <cellStyle name="PSdesc 2" xfId="47200" xr:uid="{00000000-0005-0000-0000-0000E5B80000}"/>
    <cellStyle name="PSDetail" xfId="47201" xr:uid="{00000000-0005-0000-0000-0000E6B80000}"/>
    <cellStyle name="PSHeading" xfId="47202" xr:uid="{00000000-0005-0000-0000-0000E7B80000}"/>
    <cellStyle name="PSHeading 10" xfId="47203" xr:uid="{00000000-0005-0000-0000-0000E8B80000}"/>
    <cellStyle name="PSHeading 11" xfId="47204" xr:uid="{00000000-0005-0000-0000-0000E9B80000}"/>
    <cellStyle name="PSHeading 12" xfId="47205" xr:uid="{00000000-0005-0000-0000-0000EAB80000}"/>
    <cellStyle name="PSHeading 13" xfId="47206" xr:uid="{00000000-0005-0000-0000-0000EBB80000}"/>
    <cellStyle name="PSHeading 14" xfId="47207" xr:uid="{00000000-0005-0000-0000-0000ECB80000}"/>
    <cellStyle name="PSHeading 15" xfId="47208" xr:uid="{00000000-0005-0000-0000-0000EDB80000}"/>
    <cellStyle name="PSHeading 16" xfId="47209" xr:uid="{00000000-0005-0000-0000-0000EEB80000}"/>
    <cellStyle name="PSHeading 2" xfId="47210" xr:uid="{00000000-0005-0000-0000-0000EFB80000}"/>
    <cellStyle name="PSHeading 2 2" xfId="47211" xr:uid="{00000000-0005-0000-0000-0000F0B80000}"/>
    <cellStyle name="PSHeading 2 2 2" xfId="47212" xr:uid="{00000000-0005-0000-0000-0000F1B80000}"/>
    <cellStyle name="PSHeading 2 2 3" xfId="47213" xr:uid="{00000000-0005-0000-0000-0000F2B80000}"/>
    <cellStyle name="PSHeading 2 2 3 2" xfId="47214" xr:uid="{00000000-0005-0000-0000-0000F3B80000}"/>
    <cellStyle name="PSHeading 2 3" xfId="47215" xr:uid="{00000000-0005-0000-0000-0000F4B80000}"/>
    <cellStyle name="PSHeading 2 4" xfId="47216" xr:uid="{00000000-0005-0000-0000-0000F5B80000}"/>
    <cellStyle name="PSHeading 2_108 Summary" xfId="47217" xr:uid="{00000000-0005-0000-0000-0000F6B80000}"/>
    <cellStyle name="PSHeading 3" xfId="47218" xr:uid="{00000000-0005-0000-0000-0000F7B80000}"/>
    <cellStyle name="PSHeading 3 2" xfId="47219" xr:uid="{00000000-0005-0000-0000-0000F8B80000}"/>
    <cellStyle name="PSHeading 3 3" xfId="47220" xr:uid="{00000000-0005-0000-0000-0000F9B80000}"/>
    <cellStyle name="PSHeading 3 3 2" xfId="47221" xr:uid="{00000000-0005-0000-0000-0000FAB80000}"/>
    <cellStyle name="PSHeading 3_108 Summary" xfId="47222" xr:uid="{00000000-0005-0000-0000-0000FBB80000}"/>
    <cellStyle name="PSHeading 4" xfId="47223" xr:uid="{00000000-0005-0000-0000-0000FCB80000}"/>
    <cellStyle name="PSHeading 4 2" xfId="47224" xr:uid="{00000000-0005-0000-0000-0000FDB80000}"/>
    <cellStyle name="PSHeading 5" xfId="47225" xr:uid="{00000000-0005-0000-0000-0000FEB80000}"/>
    <cellStyle name="PSHeading 5 2" xfId="47226" xr:uid="{00000000-0005-0000-0000-0000FFB80000}"/>
    <cellStyle name="PSHeading 6" xfId="47227" xr:uid="{00000000-0005-0000-0000-000000B90000}"/>
    <cellStyle name="PSHeading 6 2" xfId="47228" xr:uid="{00000000-0005-0000-0000-000001B90000}"/>
    <cellStyle name="PSHeading 7" xfId="47229" xr:uid="{00000000-0005-0000-0000-000002B90000}"/>
    <cellStyle name="PSHeading 7 2" xfId="47230" xr:uid="{00000000-0005-0000-0000-000003B90000}"/>
    <cellStyle name="PSHeading 8" xfId="47231" xr:uid="{00000000-0005-0000-0000-000004B90000}"/>
    <cellStyle name="PSHeading 9" xfId="47232" xr:uid="{00000000-0005-0000-0000-000005B90000}"/>
    <cellStyle name="PSHeading_101 check" xfId="47233" xr:uid="{00000000-0005-0000-0000-000006B90000}"/>
    <cellStyle name="PSInt" xfId="47234" xr:uid="{00000000-0005-0000-0000-000007B90000}"/>
    <cellStyle name="PSInt 10" xfId="47235" xr:uid="{00000000-0005-0000-0000-000008B90000}"/>
    <cellStyle name="PSInt 11" xfId="47236" xr:uid="{00000000-0005-0000-0000-000009B90000}"/>
    <cellStyle name="PSInt 12" xfId="47237" xr:uid="{00000000-0005-0000-0000-00000AB90000}"/>
    <cellStyle name="PSInt 13" xfId="47238" xr:uid="{00000000-0005-0000-0000-00000BB90000}"/>
    <cellStyle name="PSInt 14" xfId="47239" xr:uid="{00000000-0005-0000-0000-00000CB90000}"/>
    <cellStyle name="PSInt 15" xfId="47240" xr:uid="{00000000-0005-0000-0000-00000DB90000}"/>
    <cellStyle name="PSInt 16" xfId="47241" xr:uid="{00000000-0005-0000-0000-00000EB90000}"/>
    <cellStyle name="PSInt 2" xfId="47242" xr:uid="{00000000-0005-0000-0000-00000FB90000}"/>
    <cellStyle name="PSInt 2 2" xfId="47243" xr:uid="{00000000-0005-0000-0000-000010B90000}"/>
    <cellStyle name="PSInt 2 2 2" xfId="47244" xr:uid="{00000000-0005-0000-0000-000011B90000}"/>
    <cellStyle name="PSInt 2 3" xfId="47245" xr:uid="{00000000-0005-0000-0000-000012B90000}"/>
    <cellStyle name="PSInt 2 4" xfId="47246" xr:uid="{00000000-0005-0000-0000-000013B90000}"/>
    <cellStyle name="PSInt 3" xfId="47247" xr:uid="{00000000-0005-0000-0000-000014B90000}"/>
    <cellStyle name="PSInt 3 2" xfId="47248" xr:uid="{00000000-0005-0000-0000-000015B90000}"/>
    <cellStyle name="PSInt 4" xfId="47249" xr:uid="{00000000-0005-0000-0000-000016B90000}"/>
    <cellStyle name="PSInt 4 2" xfId="47250" xr:uid="{00000000-0005-0000-0000-000017B90000}"/>
    <cellStyle name="PSInt 5" xfId="47251" xr:uid="{00000000-0005-0000-0000-000018B90000}"/>
    <cellStyle name="PSInt 5 2" xfId="47252" xr:uid="{00000000-0005-0000-0000-000019B90000}"/>
    <cellStyle name="PSInt 5 3" xfId="47253" xr:uid="{00000000-0005-0000-0000-00001AB90000}"/>
    <cellStyle name="PSInt 5 3 2" xfId="47254" xr:uid="{00000000-0005-0000-0000-00001BB90000}"/>
    <cellStyle name="PSInt 6" xfId="47255" xr:uid="{00000000-0005-0000-0000-00001CB90000}"/>
    <cellStyle name="PSInt 6 2" xfId="47256" xr:uid="{00000000-0005-0000-0000-00001DB90000}"/>
    <cellStyle name="PSInt 7" xfId="47257" xr:uid="{00000000-0005-0000-0000-00001EB90000}"/>
    <cellStyle name="PSInt 7 2" xfId="47258" xr:uid="{00000000-0005-0000-0000-00001FB90000}"/>
    <cellStyle name="PSInt 8" xfId="47259" xr:uid="{00000000-0005-0000-0000-000020B90000}"/>
    <cellStyle name="PSInt 8 2" xfId="47260" xr:uid="{00000000-0005-0000-0000-000021B90000}"/>
    <cellStyle name="PSInt 9" xfId="47261" xr:uid="{00000000-0005-0000-0000-000022B90000}"/>
    <cellStyle name="PSInt 9 2" xfId="47262" xr:uid="{00000000-0005-0000-0000-000023B90000}"/>
    <cellStyle name="PSSpacer" xfId="47263" xr:uid="{00000000-0005-0000-0000-000024B90000}"/>
    <cellStyle name="PSSpacer 10" xfId="47264" xr:uid="{00000000-0005-0000-0000-000025B90000}"/>
    <cellStyle name="PSSpacer 11" xfId="47265" xr:uid="{00000000-0005-0000-0000-000026B90000}"/>
    <cellStyle name="PSSpacer 12" xfId="47266" xr:uid="{00000000-0005-0000-0000-000027B90000}"/>
    <cellStyle name="PSSpacer 13" xfId="47267" xr:uid="{00000000-0005-0000-0000-000028B90000}"/>
    <cellStyle name="PSSpacer 14" xfId="47268" xr:uid="{00000000-0005-0000-0000-000029B90000}"/>
    <cellStyle name="PSSpacer 15" xfId="47269" xr:uid="{00000000-0005-0000-0000-00002AB90000}"/>
    <cellStyle name="PSSpacer 2" xfId="47270" xr:uid="{00000000-0005-0000-0000-00002BB90000}"/>
    <cellStyle name="PSSpacer 2 2" xfId="47271" xr:uid="{00000000-0005-0000-0000-00002CB90000}"/>
    <cellStyle name="PSSpacer 2 3" xfId="47272" xr:uid="{00000000-0005-0000-0000-00002DB90000}"/>
    <cellStyle name="PSSpacer 2 4" xfId="47273" xr:uid="{00000000-0005-0000-0000-00002EB90000}"/>
    <cellStyle name="PSSpacer 3" xfId="47274" xr:uid="{00000000-0005-0000-0000-00002FB90000}"/>
    <cellStyle name="PSSpacer 3 2" xfId="47275" xr:uid="{00000000-0005-0000-0000-000030B90000}"/>
    <cellStyle name="PSSpacer 4" xfId="47276" xr:uid="{00000000-0005-0000-0000-000031B90000}"/>
    <cellStyle name="PSSpacer 4 2" xfId="47277" xr:uid="{00000000-0005-0000-0000-000032B90000}"/>
    <cellStyle name="PSSpacer 5" xfId="47278" xr:uid="{00000000-0005-0000-0000-000033B90000}"/>
    <cellStyle name="PSSpacer 5 2" xfId="47279" xr:uid="{00000000-0005-0000-0000-000034B90000}"/>
    <cellStyle name="PSSpacer 5 3" xfId="47280" xr:uid="{00000000-0005-0000-0000-000035B90000}"/>
    <cellStyle name="PSSpacer 5 3 2" xfId="47281" xr:uid="{00000000-0005-0000-0000-000036B90000}"/>
    <cellStyle name="PSSpacer 6" xfId="47282" xr:uid="{00000000-0005-0000-0000-000037B90000}"/>
    <cellStyle name="PSSpacer 6 2" xfId="47283" xr:uid="{00000000-0005-0000-0000-000038B90000}"/>
    <cellStyle name="PSSpacer 7" xfId="47284" xr:uid="{00000000-0005-0000-0000-000039B90000}"/>
    <cellStyle name="PSSpacer 7 2" xfId="47285" xr:uid="{00000000-0005-0000-0000-00003AB90000}"/>
    <cellStyle name="PSSpacer 8" xfId="47286" xr:uid="{00000000-0005-0000-0000-00003BB90000}"/>
    <cellStyle name="PSSpacer 8 2" xfId="47287" xr:uid="{00000000-0005-0000-0000-00003CB90000}"/>
    <cellStyle name="PSSpacer 9" xfId="47288" xr:uid="{00000000-0005-0000-0000-00003DB90000}"/>
    <cellStyle name="PStest" xfId="47289" xr:uid="{00000000-0005-0000-0000-00003EB90000}"/>
    <cellStyle name="PStest 2" xfId="47290" xr:uid="{00000000-0005-0000-0000-00003FB90000}"/>
    <cellStyle name="R00A" xfId="47291" xr:uid="{00000000-0005-0000-0000-000040B90000}"/>
    <cellStyle name="R00B" xfId="47292" xr:uid="{00000000-0005-0000-0000-000041B90000}"/>
    <cellStyle name="R00L" xfId="47293" xr:uid="{00000000-0005-0000-0000-000042B90000}"/>
    <cellStyle name="R01A" xfId="47294" xr:uid="{00000000-0005-0000-0000-000043B90000}"/>
    <cellStyle name="R01B" xfId="47295" xr:uid="{00000000-0005-0000-0000-000044B90000}"/>
    <cellStyle name="R01H" xfId="47296" xr:uid="{00000000-0005-0000-0000-000045B90000}"/>
    <cellStyle name="R01L" xfId="47297" xr:uid="{00000000-0005-0000-0000-000046B90000}"/>
    <cellStyle name="R02A" xfId="47298" xr:uid="{00000000-0005-0000-0000-000047B90000}"/>
    <cellStyle name="R02B" xfId="47299" xr:uid="{00000000-0005-0000-0000-000048B90000}"/>
    <cellStyle name="R02B 2" xfId="47300" xr:uid="{00000000-0005-0000-0000-000049B90000}"/>
    <cellStyle name="R02H" xfId="47301" xr:uid="{00000000-0005-0000-0000-00004AB90000}"/>
    <cellStyle name="R02L" xfId="47302" xr:uid="{00000000-0005-0000-0000-00004BB90000}"/>
    <cellStyle name="R03A" xfId="47303" xr:uid="{00000000-0005-0000-0000-00004CB90000}"/>
    <cellStyle name="R03B" xfId="47304" xr:uid="{00000000-0005-0000-0000-00004DB90000}"/>
    <cellStyle name="R03B 2" xfId="47305" xr:uid="{00000000-0005-0000-0000-00004EB90000}"/>
    <cellStyle name="R03H" xfId="47306" xr:uid="{00000000-0005-0000-0000-00004FB90000}"/>
    <cellStyle name="R03L" xfId="47307" xr:uid="{00000000-0005-0000-0000-000050B90000}"/>
    <cellStyle name="R04A" xfId="47308" xr:uid="{00000000-0005-0000-0000-000051B90000}"/>
    <cellStyle name="R04B" xfId="47309" xr:uid="{00000000-0005-0000-0000-000052B90000}"/>
    <cellStyle name="R04B 2" xfId="47310" xr:uid="{00000000-0005-0000-0000-000053B90000}"/>
    <cellStyle name="R04H" xfId="47311" xr:uid="{00000000-0005-0000-0000-000054B90000}"/>
    <cellStyle name="R04L" xfId="47312" xr:uid="{00000000-0005-0000-0000-000055B90000}"/>
    <cellStyle name="R05A" xfId="47313" xr:uid="{00000000-0005-0000-0000-000056B90000}"/>
    <cellStyle name="R05B" xfId="47314" xr:uid="{00000000-0005-0000-0000-000057B90000}"/>
    <cellStyle name="R05B 2" xfId="47315" xr:uid="{00000000-0005-0000-0000-000058B90000}"/>
    <cellStyle name="R05H" xfId="47316" xr:uid="{00000000-0005-0000-0000-000059B90000}"/>
    <cellStyle name="R05L" xfId="47317" xr:uid="{00000000-0005-0000-0000-00005AB90000}"/>
    <cellStyle name="R05L 2" xfId="47318" xr:uid="{00000000-0005-0000-0000-00005BB90000}"/>
    <cellStyle name="R06A" xfId="47319" xr:uid="{00000000-0005-0000-0000-00005CB90000}"/>
    <cellStyle name="R06B" xfId="47320" xr:uid="{00000000-0005-0000-0000-00005DB90000}"/>
    <cellStyle name="R06B 2" xfId="47321" xr:uid="{00000000-0005-0000-0000-00005EB90000}"/>
    <cellStyle name="R06H" xfId="47322" xr:uid="{00000000-0005-0000-0000-00005FB90000}"/>
    <cellStyle name="R06L" xfId="47323" xr:uid="{00000000-0005-0000-0000-000060B90000}"/>
    <cellStyle name="R07A" xfId="47324" xr:uid="{00000000-0005-0000-0000-000061B90000}"/>
    <cellStyle name="R07B" xfId="47325" xr:uid="{00000000-0005-0000-0000-000062B90000}"/>
    <cellStyle name="R07B 2" xfId="47326" xr:uid="{00000000-0005-0000-0000-000063B90000}"/>
    <cellStyle name="R07H" xfId="47327" xr:uid="{00000000-0005-0000-0000-000064B90000}"/>
    <cellStyle name="R07L" xfId="47328" xr:uid="{00000000-0005-0000-0000-000065B90000}"/>
    <cellStyle name="Rangename" xfId="47329" xr:uid="{00000000-0005-0000-0000-000066B90000}"/>
    <cellStyle name="Rangenames" xfId="47330" xr:uid="{00000000-0005-0000-0000-000067B90000}"/>
    <cellStyle name="Red font" xfId="47331" xr:uid="{00000000-0005-0000-0000-000068B90000}"/>
    <cellStyle name="Relative" xfId="47332" xr:uid="{00000000-0005-0000-0000-000069B90000}"/>
    <cellStyle name="ReportTitlePrompt" xfId="47333" xr:uid="{00000000-0005-0000-0000-00006AB90000}"/>
    <cellStyle name="ReportTitlePrompt 2" xfId="48499" xr:uid="{00000000-0005-0000-0000-00006BB90000}"/>
    <cellStyle name="ReportTitleValue" xfId="47334" xr:uid="{00000000-0005-0000-0000-00006CB90000}"/>
    <cellStyle name="Reset  - Style4" xfId="46" xr:uid="{00000000-0005-0000-0000-00006DB90000}"/>
    <cellStyle name="Reset  - Style7" xfId="47" xr:uid="{00000000-0005-0000-0000-00006EB90000}"/>
    <cellStyle name="Result field" xfId="47335" xr:uid="{00000000-0005-0000-0000-00006FB90000}"/>
    <cellStyle name="Result field 2" xfId="47336" xr:uid="{00000000-0005-0000-0000-000070B90000}"/>
    <cellStyle name="Result field_KY NBV" xfId="47337" xr:uid="{00000000-0005-0000-0000-000071B90000}"/>
    <cellStyle name="RowAcctAbovePrompt" xfId="47338" xr:uid="{00000000-0005-0000-0000-000072B90000}"/>
    <cellStyle name="RowAcctSOBAbovePrompt" xfId="47339" xr:uid="{00000000-0005-0000-0000-000073B90000}"/>
    <cellStyle name="RowAcctSOBValue" xfId="47340" xr:uid="{00000000-0005-0000-0000-000074B90000}"/>
    <cellStyle name="RowAcctValue" xfId="47341" xr:uid="{00000000-0005-0000-0000-000075B90000}"/>
    <cellStyle name="RowAttrAbovePrompt" xfId="47342" xr:uid="{00000000-0005-0000-0000-000076B90000}"/>
    <cellStyle name="RowAttrValue" xfId="47343" xr:uid="{00000000-0005-0000-0000-000077B90000}"/>
    <cellStyle name="RowColSetAbovePrompt" xfId="47344" xr:uid="{00000000-0005-0000-0000-000078B90000}"/>
    <cellStyle name="RowColSetLeftPrompt" xfId="47345" xr:uid="{00000000-0005-0000-0000-000079B90000}"/>
    <cellStyle name="RowColSetValue" xfId="47346" xr:uid="{00000000-0005-0000-0000-00007AB90000}"/>
    <cellStyle name="RowColSetValue 2" xfId="48500" xr:uid="{00000000-0005-0000-0000-00007BB90000}"/>
    <cellStyle name="RowLeftPrompt" xfId="47347" xr:uid="{00000000-0005-0000-0000-00007CB90000}"/>
    <cellStyle name="RowLevel_" xfId="47348" xr:uid="{00000000-0005-0000-0000-00007DB90000}"/>
    <cellStyle name="s" xfId="48391" xr:uid="{00000000-0005-0000-0000-00007EB90000}"/>
    <cellStyle name="s_B" xfId="48392" xr:uid="{00000000-0005-0000-0000-00007FB90000}"/>
    <cellStyle name="s_Bal Sheets" xfId="48393" xr:uid="{00000000-0005-0000-0000-000080B90000}"/>
    <cellStyle name="s_Bal Sheets_1" xfId="48394" xr:uid="{00000000-0005-0000-0000-000081B90000}"/>
    <cellStyle name="s_Bal Sheets_2" xfId="48395" xr:uid="{00000000-0005-0000-0000-000082B90000}"/>
    <cellStyle name="s_Credit (2)" xfId="48396" xr:uid="{00000000-0005-0000-0000-000083B90000}"/>
    <cellStyle name="s_Credit (2)_1" xfId="48397" xr:uid="{00000000-0005-0000-0000-000084B90000}"/>
    <cellStyle name="s_Credit (2)_2" xfId="48398" xr:uid="{00000000-0005-0000-0000-000085B90000}"/>
    <cellStyle name="s_Earnings" xfId="48399" xr:uid="{00000000-0005-0000-0000-000086B90000}"/>
    <cellStyle name="s_Earnings (2)" xfId="48400" xr:uid="{00000000-0005-0000-0000-000087B90000}"/>
    <cellStyle name="s_Earnings (2)_1" xfId="48401" xr:uid="{00000000-0005-0000-0000-000088B90000}"/>
    <cellStyle name="s_Earnings_1" xfId="48402" xr:uid="{00000000-0005-0000-0000-000089B90000}"/>
    <cellStyle name="s_finsumm" xfId="48403" xr:uid="{00000000-0005-0000-0000-00008AB90000}"/>
    <cellStyle name="s_finsumm_1" xfId="48404" xr:uid="{00000000-0005-0000-0000-00008BB90000}"/>
    <cellStyle name="s_finsumm_2" xfId="48405" xr:uid="{00000000-0005-0000-0000-00008CB90000}"/>
    <cellStyle name="s_GoroWipTax-to2050_fromCo_Oct21_99" xfId="48406" xr:uid="{00000000-0005-0000-0000-00008DB90000}"/>
    <cellStyle name="s_Hist Inputs (2)" xfId="48407" xr:uid="{00000000-0005-0000-0000-00008EB90000}"/>
    <cellStyle name="s_Hist Inputs (2)_1" xfId="48408" xr:uid="{00000000-0005-0000-0000-00008FB90000}"/>
    <cellStyle name="s_IEL_finsumm" xfId="48409" xr:uid="{00000000-0005-0000-0000-000090B90000}"/>
    <cellStyle name="s_IEL_finsumm_1" xfId="48410" xr:uid="{00000000-0005-0000-0000-000091B90000}"/>
    <cellStyle name="s_IEL_finsumm_2" xfId="48411" xr:uid="{00000000-0005-0000-0000-000092B90000}"/>
    <cellStyle name="s_IEL_finsumm1" xfId="48412" xr:uid="{00000000-0005-0000-0000-000093B90000}"/>
    <cellStyle name="s_IEL_finsumm1_1" xfId="48413" xr:uid="{00000000-0005-0000-0000-000094B90000}"/>
    <cellStyle name="s_IEL_finsumm1_2" xfId="48414" xr:uid="{00000000-0005-0000-0000-000095B90000}"/>
    <cellStyle name="s_Lbo" xfId="48415" xr:uid="{00000000-0005-0000-0000-000096B90000}"/>
    <cellStyle name="s_LBO Summary" xfId="48416" xr:uid="{00000000-0005-0000-0000-000097B90000}"/>
    <cellStyle name="s_LBO Summary_1" xfId="48417" xr:uid="{00000000-0005-0000-0000-000098B90000}"/>
    <cellStyle name="s_LBO Summary_2" xfId="48418" xr:uid="{00000000-0005-0000-0000-000099B90000}"/>
    <cellStyle name="s_Lbo_1" xfId="48419" xr:uid="{00000000-0005-0000-0000-00009AB90000}"/>
    <cellStyle name="s_rvr_analysis_andrew" xfId="48420" xr:uid="{00000000-0005-0000-0000-00009BB90000}"/>
    <cellStyle name="s_Schedules" xfId="48421" xr:uid="{00000000-0005-0000-0000-00009CB90000}"/>
    <cellStyle name="s_Schedules_1" xfId="48422" xr:uid="{00000000-0005-0000-0000-00009DB90000}"/>
    <cellStyle name="s_Trans Assump" xfId="48423" xr:uid="{00000000-0005-0000-0000-00009EB90000}"/>
    <cellStyle name="s_Trans Assump (2)" xfId="48424" xr:uid="{00000000-0005-0000-0000-00009FB90000}"/>
    <cellStyle name="s_Trans Assump (2)_1" xfId="48425" xr:uid="{00000000-0005-0000-0000-0000A0B90000}"/>
    <cellStyle name="s_Trans Assump_1" xfId="48426" xr:uid="{00000000-0005-0000-0000-0000A1B90000}"/>
    <cellStyle name="s_Trans Sum" xfId="48427" xr:uid="{00000000-0005-0000-0000-0000A2B90000}"/>
    <cellStyle name="s_Trans Sum_1" xfId="48428" xr:uid="{00000000-0005-0000-0000-0000A3B90000}"/>
    <cellStyle name="s_Unit Price Sen. (2)" xfId="48429" xr:uid="{00000000-0005-0000-0000-0000A4B90000}"/>
    <cellStyle name="s_Unit Price Sen. (2)_1" xfId="48430" xr:uid="{00000000-0005-0000-0000-0000A5B90000}"/>
    <cellStyle name="s_Unit Price Sen. (2)_2" xfId="48431" xr:uid="{00000000-0005-0000-0000-0000A6B90000}"/>
    <cellStyle name="SampleUsingFormatMask" xfId="47349" xr:uid="{00000000-0005-0000-0000-0000A7B90000}"/>
    <cellStyle name="SampleWithNoFormatMask" xfId="47350" xr:uid="{00000000-0005-0000-0000-0000A8B90000}"/>
    <cellStyle name="SAPBEXaggData" xfId="48501" xr:uid="{00000000-0005-0000-0000-0000A9B90000}"/>
    <cellStyle name="SAPBEXaggData 2" xfId="48502" xr:uid="{00000000-0005-0000-0000-0000AAB90000}"/>
    <cellStyle name="SAPBEXaggDataEmph" xfId="48503" xr:uid="{00000000-0005-0000-0000-0000ABB90000}"/>
    <cellStyle name="SAPBEXaggItem" xfId="48504" xr:uid="{00000000-0005-0000-0000-0000ACB90000}"/>
    <cellStyle name="SAPBEXaggItem 2" xfId="48505" xr:uid="{00000000-0005-0000-0000-0000ADB90000}"/>
    <cellStyle name="SAPBEXaggItemX" xfId="48506" xr:uid="{00000000-0005-0000-0000-0000AEB90000}"/>
    <cellStyle name="SAPBEXaggItemX 2" xfId="48507" xr:uid="{00000000-0005-0000-0000-0000AFB90000}"/>
    <cellStyle name="SAPBEXchaText" xfId="48508" xr:uid="{00000000-0005-0000-0000-0000B0B90000}"/>
    <cellStyle name="SAPBEXchaText 2" xfId="48509" xr:uid="{00000000-0005-0000-0000-0000B1B90000}"/>
    <cellStyle name="SAPBEXexcBad7" xfId="48510" xr:uid="{00000000-0005-0000-0000-0000B2B90000}"/>
    <cellStyle name="SAPBEXexcBad7 2" xfId="48511" xr:uid="{00000000-0005-0000-0000-0000B3B90000}"/>
    <cellStyle name="SAPBEXexcBad8" xfId="48512" xr:uid="{00000000-0005-0000-0000-0000B4B90000}"/>
    <cellStyle name="SAPBEXexcBad9" xfId="48513" xr:uid="{00000000-0005-0000-0000-0000B5B90000}"/>
    <cellStyle name="SAPBEXexcCritical4" xfId="48514" xr:uid="{00000000-0005-0000-0000-0000B6B90000}"/>
    <cellStyle name="SAPBEXexcCritical4 2" xfId="48515" xr:uid="{00000000-0005-0000-0000-0000B7B90000}"/>
    <cellStyle name="SAPBEXexcCritical5" xfId="48516" xr:uid="{00000000-0005-0000-0000-0000B8B90000}"/>
    <cellStyle name="SAPBEXexcCritical5 2" xfId="48517" xr:uid="{00000000-0005-0000-0000-0000B9B90000}"/>
    <cellStyle name="SAPBEXexcCritical6" xfId="48518" xr:uid="{00000000-0005-0000-0000-0000BAB90000}"/>
    <cellStyle name="SAPBEXexcCritical6 2" xfId="48519" xr:uid="{00000000-0005-0000-0000-0000BBB90000}"/>
    <cellStyle name="SAPBEXexcGood1" xfId="48520" xr:uid="{00000000-0005-0000-0000-0000BCB90000}"/>
    <cellStyle name="SAPBEXexcGood2" xfId="48521" xr:uid="{00000000-0005-0000-0000-0000BDB90000}"/>
    <cellStyle name="SAPBEXexcGood3" xfId="48522" xr:uid="{00000000-0005-0000-0000-0000BEB90000}"/>
    <cellStyle name="SAPBEXexcGood3 2" xfId="48523" xr:uid="{00000000-0005-0000-0000-0000BFB90000}"/>
    <cellStyle name="SAPBEXfilterDrill" xfId="48524" xr:uid="{00000000-0005-0000-0000-0000C0B90000}"/>
    <cellStyle name="SAPBEXfilterDrill 2" xfId="48525" xr:uid="{00000000-0005-0000-0000-0000C1B90000}"/>
    <cellStyle name="SAPBEXfilterItem" xfId="48526" xr:uid="{00000000-0005-0000-0000-0000C2B90000}"/>
    <cellStyle name="SAPBEXfilterItem 2" xfId="48527" xr:uid="{00000000-0005-0000-0000-0000C3B90000}"/>
    <cellStyle name="SAPBEXfilterText" xfId="48528" xr:uid="{00000000-0005-0000-0000-0000C4B90000}"/>
    <cellStyle name="SAPBEXfilterText 2" xfId="48529" xr:uid="{00000000-0005-0000-0000-0000C5B90000}"/>
    <cellStyle name="SAPBEXformats" xfId="48530" xr:uid="{00000000-0005-0000-0000-0000C6B90000}"/>
    <cellStyle name="SAPBEXformats 2" xfId="48531" xr:uid="{00000000-0005-0000-0000-0000C7B90000}"/>
    <cellStyle name="SAPBEXheaderItem" xfId="48532" xr:uid="{00000000-0005-0000-0000-0000C8B90000}"/>
    <cellStyle name="SAPBEXheaderItem 2" xfId="48533" xr:uid="{00000000-0005-0000-0000-0000C9B90000}"/>
    <cellStyle name="SAPBEXheaderText" xfId="48534" xr:uid="{00000000-0005-0000-0000-0000CAB90000}"/>
    <cellStyle name="SAPBEXheaderText 2" xfId="48535" xr:uid="{00000000-0005-0000-0000-0000CBB90000}"/>
    <cellStyle name="SAPBEXHLevel0" xfId="48536" xr:uid="{00000000-0005-0000-0000-0000CCB90000}"/>
    <cellStyle name="SAPBEXHLevel0 2" xfId="48537" xr:uid="{00000000-0005-0000-0000-0000CDB90000}"/>
    <cellStyle name="SAPBEXHLevel0X" xfId="48538" xr:uid="{00000000-0005-0000-0000-0000CEB90000}"/>
    <cellStyle name="SAPBEXHLevel0X 2" xfId="48539" xr:uid="{00000000-0005-0000-0000-0000CFB90000}"/>
    <cellStyle name="SAPBEXHLevel1" xfId="48540" xr:uid="{00000000-0005-0000-0000-0000D0B90000}"/>
    <cellStyle name="SAPBEXHLevel1 2" xfId="48541" xr:uid="{00000000-0005-0000-0000-0000D1B90000}"/>
    <cellStyle name="SAPBEXHLevel1X" xfId="48542" xr:uid="{00000000-0005-0000-0000-0000D2B90000}"/>
    <cellStyle name="SAPBEXHLevel1X 2" xfId="48543" xr:uid="{00000000-0005-0000-0000-0000D3B90000}"/>
    <cellStyle name="SAPBEXHLevel2" xfId="48544" xr:uid="{00000000-0005-0000-0000-0000D4B90000}"/>
    <cellStyle name="SAPBEXHLevel2 2" xfId="48545" xr:uid="{00000000-0005-0000-0000-0000D5B90000}"/>
    <cellStyle name="SAPBEXHLevel2X" xfId="48546" xr:uid="{00000000-0005-0000-0000-0000D6B90000}"/>
    <cellStyle name="SAPBEXHLevel2X 2" xfId="48547" xr:uid="{00000000-0005-0000-0000-0000D7B90000}"/>
    <cellStyle name="SAPBEXHLevel3" xfId="48548" xr:uid="{00000000-0005-0000-0000-0000D8B90000}"/>
    <cellStyle name="SAPBEXHLevel3 2" xfId="48549" xr:uid="{00000000-0005-0000-0000-0000D9B90000}"/>
    <cellStyle name="SAPBEXHLevel3X" xfId="48550" xr:uid="{00000000-0005-0000-0000-0000DAB90000}"/>
    <cellStyle name="SAPBEXHLevel3X 2" xfId="48551" xr:uid="{00000000-0005-0000-0000-0000DBB90000}"/>
    <cellStyle name="SAPBEXresData" xfId="48552" xr:uid="{00000000-0005-0000-0000-0000DCB90000}"/>
    <cellStyle name="SAPBEXresDataEmph" xfId="48553" xr:uid="{00000000-0005-0000-0000-0000DDB90000}"/>
    <cellStyle name="SAPBEXresItem" xfId="48554" xr:uid="{00000000-0005-0000-0000-0000DEB90000}"/>
    <cellStyle name="SAPBEXresItem 2" xfId="48555" xr:uid="{00000000-0005-0000-0000-0000DFB90000}"/>
    <cellStyle name="SAPBEXresItemX" xfId="48556" xr:uid="{00000000-0005-0000-0000-0000E0B90000}"/>
    <cellStyle name="SAPBEXresItemX 2" xfId="48557" xr:uid="{00000000-0005-0000-0000-0000E1B90000}"/>
    <cellStyle name="SAPBEXstdData" xfId="48558" xr:uid="{00000000-0005-0000-0000-0000E2B90000}"/>
    <cellStyle name="SAPBEXstdData 2" xfId="48559" xr:uid="{00000000-0005-0000-0000-0000E3B90000}"/>
    <cellStyle name="SAPBEXstdDataEmph" xfId="48560" xr:uid="{00000000-0005-0000-0000-0000E4B90000}"/>
    <cellStyle name="SAPBEXstdDataEmph 2" xfId="48561" xr:uid="{00000000-0005-0000-0000-0000E5B90000}"/>
    <cellStyle name="SAPBEXstdItem" xfId="48562" xr:uid="{00000000-0005-0000-0000-0000E6B90000}"/>
    <cellStyle name="SAPBEXstdItem 2" xfId="48563" xr:uid="{00000000-0005-0000-0000-0000E7B90000}"/>
    <cellStyle name="SAPBEXstdItemX" xfId="48564" xr:uid="{00000000-0005-0000-0000-0000E8B90000}"/>
    <cellStyle name="SAPBEXstdItemX 2" xfId="48565" xr:uid="{00000000-0005-0000-0000-0000E9B90000}"/>
    <cellStyle name="SAPBEXtitle" xfId="48566" xr:uid="{00000000-0005-0000-0000-0000EAB90000}"/>
    <cellStyle name="SAPBEXundefined" xfId="48567" xr:uid="{00000000-0005-0000-0000-0000EBB90000}"/>
    <cellStyle name="SAPBEXundefined 2" xfId="48568" xr:uid="{00000000-0005-0000-0000-0000ECB90000}"/>
    <cellStyle name="SAPBorder" xfId="48432" xr:uid="{00000000-0005-0000-0000-0000EDB90000}"/>
    <cellStyle name="SAPDataCell" xfId="48305" xr:uid="{00000000-0005-0000-0000-0000EEB90000}"/>
    <cellStyle name="SAPDataCell 2" xfId="48433" xr:uid="{00000000-0005-0000-0000-0000EFB90000}"/>
    <cellStyle name="SAPDataTotalCell" xfId="48306" xr:uid="{00000000-0005-0000-0000-0000F0B90000}"/>
    <cellStyle name="SAPDataTotalCell 2" xfId="48434" xr:uid="{00000000-0005-0000-0000-0000F1B90000}"/>
    <cellStyle name="SAPDimensionCell" xfId="48307" xr:uid="{00000000-0005-0000-0000-0000F2B90000}"/>
    <cellStyle name="SAPDimensionCell 2" xfId="48435" xr:uid="{00000000-0005-0000-0000-0000F3B90000}"/>
    <cellStyle name="SAPEditableDataCell" xfId="48436" xr:uid="{00000000-0005-0000-0000-0000F4B90000}"/>
    <cellStyle name="SAPEditableDataTotalCell" xfId="48437" xr:uid="{00000000-0005-0000-0000-0000F5B90000}"/>
    <cellStyle name="SAPEmphasized" xfId="48308" xr:uid="{00000000-0005-0000-0000-0000F6B90000}"/>
    <cellStyle name="SAPExceptionLevel1" xfId="48438" xr:uid="{00000000-0005-0000-0000-0000F7B90000}"/>
    <cellStyle name="SAPExceptionLevel2" xfId="48439" xr:uid="{00000000-0005-0000-0000-0000F8B90000}"/>
    <cellStyle name="SAPExceptionLevel3" xfId="48440" xr:uid="{00000000-0005-0000-0000-0000F9B90000}"/>
    <cellStyle name="SAPExceptionLevel4" xfId="48441" xr:uid="{00000000-0005-0000-0000-0000FAB90000}"/>
    <cellStyle name="SAPExceptionLevel5" xfId="48442" xr:uid="{00000000-0005-0000-0000-0000FBB90000}"/>
    <cellStyle name="SAPExceptionLevel6" xfId="48443" xr:uid="{00000000-0005-0000-0000-0000FCB90000}"/>
    <cellStyle name="SAPExceptionLevel7" xfId="48444" xr:uid="{00000000-0005-0000-0000-0000FDB90000}"/>
    <cellStyle name="SAPExceptionLevel8" xfId="48445" xr:uid="{00000000-0005-0000-0000-0000FEB90000}"/>
    <cellStyle name="SAPExceptionLevel9" xfId="48446" xr:uid="{00000000-0005-0000-0000-0000FFB90000}"/>
    <cellStyle name="SAPHierarchyCell0" xfId="48309" xr:uid="{00000000-0005-0000-0000-000000BA0000}"/>
    <cellStyle name="SAPHierarchyCell1" xfId="48310" xr:uid="{00000000-0005-0000-0000-000001BA0000}"/>
    <cellStyle name="SAPHierarchyCell2" xfId="48311" xr:uid="{00000000-0005-0000-0000-000002BA0000}"/>
    <cellStyle name="SAPHierarchyCell3" xfId="48312" xr:uid="{00000000-0005-0000-0000-000003BA0000}"/>
    <cellStyle name="SAPHierarchyCell4" xfId="48313" xr:uid="{00000000-0005-0000-0000-000004BA0000}"/>
    <cellStyle name="SAPLocked" xfId="48569" xr:uid="{00000000-0005-0000-0000-000005BA0000}"/>
    <cellStyle name="SAPLocked 2" xfId="48570" xr:uid="{00000000-0005-0000-0000-000006BA0000}"/>
    <cellStyle name="SAPLockedDataCell" xfId="48447" xr:uid="{00000000-0005-0000-0000-000007BA0000}"/>
    <cellStyle name="SAPLockedDataTotalCell" xfId="48448" xr:uid="{00000000-0005-0000-0000-000008BA0000}"/>
    <cellStyle name="SAPMemberCell" xfId="48314" xr:uid="{00000000-0005-0000-0000-000009BA0000}"/>
    <cellStyle name="SAPMemberCell 2" xfId="48449" xr:uid="{00000000-0005-0000-0000-00000ABA0000}"/>
    <cellStyle name="SAPMemberTotalCell" xfId="48315" xr:uid="{00000000-0005-0000-0000-00000BBA0000}"/>
    <cellStyle name="SAPMemberTotalCell 2" xfId="48450" xr:uid="{00000000-0005-0000-0000-00000CBA0000}"/>
    <cellStyle name="SAPReadonlyDataCell" xfId="48451" xr:uid="{00000000-0005-0000-0000-00000DBA0000}"/>
    <cellStyle name="SAPReadonlyDataTotalCell" xfId="48452" xr:uid="{00000000-0005-0000-0000-00000EBA0000}"/>
    <cellStyle name="Schedule Heading" xfId="47351" xr:uid="{00000000-0005-0000-0000-00000FBA0000}"/>
    <cellStyle name="Screen Display Heading" xfId="47352" xr:uid="{00000000-0005-0000-0000-000010BA0000}"/>
    <cellStyle name="Setup" xfId="47353" xr:uid="{00000000-0005-0000-0000-000011BA0000}"/>
    <cellStyle name="Shade" xfId="47354" xr:uid="{00000000-0005-0000-0000-000012BA0000}"/>
    <cellStyle name="Shaded" xfId="47355" xr:uid="{00000000-0005-0000-0000-000013BA0000}"/>
    <cellStyle name="Shading" xfId="47356" xr:uid="{00000000-0005-0000-0000-000014BA0000}"/>
    <cellStyle name="Short Date" xfId="47357" xr:uid="{00000000-0005-0000-0000-000015BA0000}"/>
    <cellStyle name="SMALL HEADINGS" xfId="47358" xr:uid="{00000000-0005-0000-0000-000016BA0000}"/>
    <cellStyle name="Small Page Heading" xfId="48" xr:uid="{00000000-0005-0000-0000-000017BA0000}"/>
    <cellStyle name="SMALLF" xfId="47359" xr:uid="{00000000-0005-0000-0000-000018BA0000}"/>
    <cellStyle name="Standard_Anpassen der Amortisation" xfId="47360" xr:uid="{00000000-0005-0000-0000-000019BA0000}"/>
    <cellStyle name="STYL5 - Style5" xfId="47361" xr:uid="{00000000-0005-0000-0000-00001ABA0000}"/>
    <cellStyle name="STYL6 - Style6" xfId="47362" xr:uid="{00000000-0005-0000-0000-00001BBA0000}"/>
    <cellStyle name="Style 1" xfId="47363" xr:uid="{00000000-0005-0000-0000-00001CBA0000}"/>
    <cellStyle name="Style 1 10" xfId="47364" xr:uid="{00000000-0005-0000-0000-00001DBA0000}"/>
    <cellStyle name="Style 1 10 2" xfId="47365" xr:uid="{00000000-0005-0000-0000-00001EBA0000}"/>
    <cellStyle name="Style 1 10 2 2" xfId="47366" xr:uid="{00000000-0005-0000-0000-00001FBA0000}"/>
    <cellStyle name="Style 1 10 3" xfId="47367" xr:uid="{00000000-0005-0000-0000-000020BA0000}"/>
    <cellStyle name="Style 1 10 3 2" xfId="47368" xr:uid="{00000000-0005-0000-0000-000021BA0000}"/>
    <cellStyle name="Style 1 10 4" xfId="47369" xr:uid="{00000000-0005-0000-0000-000022BA0000}"/>
    <cellStyle name="Style 1 11" xfId="47370" xr:uid="{00000000-0005-0000-0000-000023BA0000}"/>
    <cellStyle name="Style 1 11 2" xfId="47371" xr:uid="{00000000-0005-0000-0000-000024BA0000}"/>
    <cellStyle name="Style 1 11 2 2" xfId="47372" xr:uid="{00000000-0005-0000-0000-000025BA0000}"/>
    <cellStyle name="Style 1 11 3" xfId="47373" xr:uid="{00000000-0005-0000-0000-000026BA0000}"/>
    <cellStyle name="Style 1 11 3 2" xfId="47374" xr:uid="{00000000-0005-0000-0000-000027BA0000}"/>
    <cellStyle name="Style 1 11 4" xfId="47375" xr:uid="{00000000-0005-0000-0000-000028BA0000}"/>
    <cellStyle name="Style 1 12" xfId="47376" xr:uid="{00000000-0005-0000-0000-000029BA0000}"/>
    <cellStyle name="Style 1 12 2" xfId="47377" xr:uid="{00000000-0005-0000-0000-00002ABA0000}"/>
    <cellStyle name="Style 1 12 2 2" xfId="47378" xr:uid="{00000000-0005-0000-0000-00002BBA0000}"/>
    <cellStyle name="Style 1 12 3" xfId="47379" xr:uid="{00000000-0005-0000-0000-00002CBA0000}"/>
    <cellStyle name="Style 1 12 3 2" xfId="47380" xr:uid="{00000000-0005-0000-0000-00002DBA0000}"/>
    <cellStyle name="Style 1 12 4" xfId="47381" xr:uid="{00000000-0005-0000-0000-00002EBA0000}"/>
    <cellStyle name="Style 1 13" xfId="47382" xr:uid="{00000000-0005-0000-0000-00002FBA0000}"/>
    <cellStyle name="Style 1 13 2" xfId="47383" xr:uid="{00000000-0005-0000-0000-000030BA0000}"/>
    <cellStyle name="Style 1 13 2 2" xfId="47384" xr:uid="{00000000-0005-0000-0000-000031BA0000}"/>
    <cellStyle name="Style 1 13 3" xfId="47385" xr:uid="{00000000-0005-0000-0000-000032BA0000}"/>
    <cellStyle name="Style 1 13 3 2" xfId="47386" xr:uid="{00000000-0005-0000-0000-000033BA0000}"/>
    <cellStyle name="Style 1 13 4" xfId="47387" xr:uid="{00000000-0005-0000-0000-000034BA0000}"/>
    <cellStyle name="Style 1 14" xfId="47388" xr:uid="{00000000-0005-0000-0000-000035BA0000}"/>
    <cellStyle name="Style 1 14 2" xfId="47389" xr:uid="{00000000-0005-0000-0000-000036BA0000}"/>
    <cellStyle name="Style 1 14 2 2" xfId="47390" xr:uid="{00000000-0005-0000-0000-000037BA0000}"/>
    <cellStyle name="Style 1 14 3" xfId="47391" xr:uid="{00000000-0005-0000-0000-000038BA0000}"/>
    <cellStyle name="Style 1 14 3 2" xfId="47392" xr:uid="{00000000-0005-0000-0000-000039BA0000}"/>
    <cellStyle name="Style 1 14 4" xfId="47393" xr:uid="{00000000-0005-0000-0000-00003ABA0000}"/>
    <cellStyle name="Style 1 15" xfId="47394" xr:uid="{00000000-0005-0000-0000-00003BBA0000}"/>
    <cellStyle name="Style 1 15 2" xfId="47395" xr:uid="{00000000-0005-0000-0000-00003CBA0000}"/>
    <cellStyle name="Style 1 15 2 2" xfId="47396" xr:uid="{00000000-0005-0000-0000-00003DBA0000}"/>
    <cellStyle name="Style 1 15 3" xfId="47397" xr:uid="{00000000-0005-0000-0000-00003EBA0000}"/>
    <cellStyle name="Style 1 15 3 2" xfId="47398" xr:uid="{00000000-0005-0000-0000-00003FBA0000}"/>
    <cellStyle name="Style 1 15 4" xfId="47399" xr:uid="{00000000-0005-0000-0000-000040BA0000}"/>
    <cellStyle name="Style 1 16" xfId="47400" xr:uid="{00000000-0005-0000-0000-000041BA0000}"/>
    <cellStyle name="Style 1 16 2" xfId="47401" xr:uid="{00000000-0005-0000-0000-000042BA0000}"/>
    <cellStyle name="Style 1 16 2 2" xfId="47402" xr:uid="{00000000-0005-0000-0000-000043BA0000}"/>
    <cellStyle name="Style 1 16 3" xfId="47403" xr:uid="{00000000-0005-0000-0000-000044BA0000}"/>
    <cellStyle name="Style 1 16 3 2" xfId="47404" xr:uid="{00000000-0005-0000-0000-000045BA0000}"/>
    <cellStyle name="Style 1 16 4" xfId="47405" xr:uid="{00000000-0005-0000-0000-000046BA0000}"/>
    <cellStyle name="Style 1 17" xfId="47406" xr:uid="{00000000-0005-0000-0000-000047BA0000}"/>
    <cellStyle name="Style 1 17 2" xfId="47407" xr:uid="{00000000-0005-0000-0000-000048BA0000}"/>
    <cellStyle name="Style 1 17 2 2" xfId="47408" xr:uid="{00000000-0005-0000-0000-000049BA0000}"/>
    <cellStyle name="Style 1 17 3" xfId="47409" xr:uid="{00000000-0005-0000-0000-00004ABA0000}"/>
    <cellStyle name="Style 1 17 3 2" xfId="47410" xr:uid="{00000000-0005-0000-0000-00004BBA0000}"/>
    <cellStyle name="Style 1 17 4" xfId="47411" xr:uid="{00000000-0005-0000-0000-00004CBA0000}"/>
    <cellStyle name="Style 1 18" xfId="47412" xr:uid="{00000000-0005-0000-0000-00004DBA0000}"/>
    <cellStyle name="Style 1 18 2" xfId="47413" xr:uid="{00000000-0005-0000-0000-00004EBA0000}"/>
    <cellStyle name="Style 1 18 2 2" xfId="47414" xr:uid="{00000000-0005-0000-0000-00004FBA0000}"/>
    <cellStyle name="Style 1 18 3" xfId="47415" xr:uid="{00000000-0005-0000-0000-000050BA0000}"/>
    <cellStyle name="Style 1 18 3 2" xfId="47416" xr:uid="{00000000-0005-0000-0000-000051BA0000}"/>
    <cellStyle name="Style 1 18 4" xfId="47417" xr:uid="{00000000-0005-0000-0000-000052BA0000}"/>
    <cellStyle name="Style 1 19" xfId="47418" xr:uid="{00000000-0005-0000-0000-000053BA0000}"/>
    <cellStyle name="Style 1 19 2" xfId="47419" xr:uid="{00000000-0005-0000-0000-000054BA0000}"/>
    <cellStyle name="Style 1 19 2 2" xfId="47420" xr:uid="{00000000-0005-0000-0000-000055BA0000}"/>
    <cellStyle name="Style 1 19 3" xfId="47421" xr:uid="{00000000-0005-0000-0000-000056BA0000}"/>
    <cellStyle name="Style 1 19 3 2" xfId="47422" xr:uid="{00000000-0005-0000-0000-000057BA0000}"/>
    <cellStyle name="Style 1 19 4" xfId="47423" xr:uid="{00000000-0005-0000-0000-000058BA0000}"/>
    <cellStyle name="Style 1 2" xfId="47424" xr:uid="{00000000-0005-0000-0000-000059BA0000}"/>
    <cellStyle name="Style 1 2 10" xfId="47425" xr:uid="{00000000-0005-0000-0000-00005ABA0000}"/>
    <cellStyle name="Style 1 2 10 2" xfId="47426" xr:uid="{00000000-0005-0000-0000-00005BBA0000}"/>
    <cellStyle name="Style 1 2 10 2 2" xfId="47427" xr:uid="{00000000-0005-0000-0000-00005CBA0000}"/>
    <cellStyle name="Style 1 2 10 3" xfId="47428" xr:uid="{00000000-0005-0000-0000-00005DBA0000}"/>
    <cellStyle name="Style 1 2 10 3 2" xfId="47429" xr:uid="{00000000-0005-0000-0000-00005EBA0000}"/>
    <cellStyle name="Style 1 2 10 4" xfId="47430" xr:uid="{00000000-0005-0000-0000-00005FBA0000}"/>
    <cellStyle name="Style 1 2 11" xfId="47431" xr:uid="{00000000-0005-0000-0000-000060BA0000}"/>
    <cellStyle name="Style 1 2 11 2" xfId="47432" xr:uid="{00000000-0005-0000-0000-000061BA0000}"/>
    <cellStyle name="Style 1 2 11 2 2" xfId="47433" xr:uid="{00000000-0005-0000-0000-000062BA0000}"/>
    <cellStyle name="Style 1 2 11 3" xfId="47434" xr:uid="{00000000-0005-0000-0000-000063BA0000}"/>
    <cellStyle name="Style 1 2 11 3 2" xfId="47435" xr:uid="{00000000-0005-0000-0000-000064BA0000}"/>
    <cellStyle name="Style 1 2 11 4" xfId="47436" xr:uid="{00000000-0005-0000-0000-000065BA0000}"/>
    <cellStyle name="Style 1 2 12" xfId="47437" xr:uid="{00000000-0005-0000-0000-000066BA0000}"/>
    <cellStyle name="Style 1 2 12 2" xfId="47438" xr:uid="{00000000-0005-0000-0000-000067BA0000}"/>
    <cellStyle name="Style 1 2 12 2 2" xfId="47439" xr:uid="{00000000-0005-0000-0000-000068BA0000}"/>
    <cellStyle name="Style 1 2 12 3" xfId="47440" xr:uid="{00000000-0005-0000-0000-000069BA0000}"/>
    <cellStyle name="Style 1 2 12 3 2" xfId="47441" xr:uid="{00000000-0005-0000-0000-00006ABA0000}"/>
    <cellStyle name="Style 1 2 12 4" xfId="47442" xr:uid="{00000000-0005-0000-0000-00006BBA0000}"/>
    <cellStyle name="Style 1 2 13" xfId="47443" xr:uid="{00000000-0005-0000-0000-00006CBA0000}"/>
    <cellStyle name="Style 1 2 13 2" xfId="47444" xr:uid="{00000000-0005-0000-0000-00006DBA0000}"/>
    <cellStyle name="Style 1 2 13 2 2" xfId="47445" xr:uid="{00000000-0005-0000-0000-00006EBA0000}"/>
    <cellStyle name="Style 1 2 13 3" xfId="47446" xr:uid="{00000000-0005-0000-0000-00006FBA0000}"/>
    <cellStyle name="Style 1 2 13 3 2" xfId="47447" xr:uid="{00000000-0005-0000-0000-000070BA0000}"/>
    <cellStyle name="Style 1 2 13 4" xfId="47448" xr:uid="{00000000-0005-0000-0000-000071BA0000}"/>
    <cellStyle name="Style 1 2 14" xfId="47449" xr:uid="{00000000-0005-0000-0000-000072BA0000}"/>
    <cellStyle name="Style 1 2 14 2" xfId="47450" xr:uid="{00000000-0005-0000-0000-000073BA0000}"/>
    <cellStyle name="Style 1 2 14 2 2" xfId="47451" xr:uid="{00000000-0005-0000-0000-000074BA0000}"/>
    <cellStyle name="Style 1 2 14 3" xfId="47452" xr:uid="{00000000-0005-0000-0000-000075BA0000}"/>
    <cellStyle name="Style 1 2 14 3 2" xfId="47453" xr:uid="{00000000-0005-0000-0000-000076BA0000}"/>
    <cellStyle name="Style 1 2 14 4" xfId="47454" xr:uid="{00000000-0005-0000-0000-000077BA0000}"/>
    <cellStyle name="Style 1 2 15" xfId="47455" xr:uid="{00000000-0005-0000-0000-000078BA0000}"/>
    <cellStyle name="Style 1 2 15 2" xfId="47456" xr:uid="{00000000-0005-0000-0000-000079BA0000}"/>
    <cellStyle name="Style 1 2 15 2 2" xfId="47457" xr:uid="{00000000-0005-0000-0000-00007ABA0000}"/>
    <cellStyle name="Style 1 2 15 3" xfId="47458" xr:uid="{00000000-0005-0000-0000-00007BBA0000}"/>
    <cellStyle name="Style 1 2 15 3 2" xfId="47459" xr:uid="{00000000-0005-0000-0000-00007CBA0000}"/>
    <cellStyle name="Style 1 2 15 4" xfId="47460" xr:uid="{00000000-0005-0000-0000-00007DBA0000}"/>
    <cellStyle name="Style 1 2 16" xfId="47461" xr:uid="{00000000-0005-0000-0000-00007EBA0000}"/>
    <cellStyle name="Style 1 2 16 2" xfId="47462" xr:uid="{00000000-0005-0000-0000-00007FBA0000}"/>
    <cellStyle name="Style 1 2 16 2 2" xfId="47463" xr:uid="{00000000-0005-0000-0000-000080BA0000}"/>
    <cellStyle name="Style 1 2 16 3" xfId="47464" xr:uid="{00000000-0005-0000-0000-000081BA0000}"/>
    <cellStyle name="Style 1 2 16 3 2" xfId="47465" xr:uid="{00000000-0005-0000-0000-000082BA0000}"/>
    <cellStyle name="Style 1 2 16 4" xfId="47466" xr:uid="{00000000-0005-0000-0000-000083BA0000}"/>
    <cellStyle name="Style 1 2 17" xfId="47467" xr:uid="{00000000-0005-0000-0000-000084BA0000}"/>
    <cellStyle name="Style 1 2 17 2" xfId="47468" xr:uid="{00000000-0005-0000-0000-000085BA0000}"/>
    <cellStyle name="Style 1 2 18" xfId="47469" xr:uid="{00000000-0005-0000-0000-000086BA0000}"/>
    <cellStyle name="Style 1 2 18 2" xfId="47470" xr:uid="{00000000-0005-0000-0000-000087BA0000}"/>
    <cellStyle name="Style 1 2 19" xfId="47471" xr:uid="{00000000-0005-0000-0000-000088BA0000}"/>
    <cellStyle name="Style 1 2 19 2" xfId="47472" xr:uid="{00000000-0005-0000-0000-000089BA0000}"/>
    <cellStyle name="Style 1 2 2" xfId="47473" xr:uid="{00000000-0005-0000-0000-00008ABA0000}"/>
    <cellStyle name="Style 1 2 2 2" xfId="47474" xr:uid="{00000000-0005-0000-0000-00008BBA0000}"/>
    <cellStyle name="Style 1 2 2 2 2" xfId="47475" xr:uid="{00000000-0005-0000-0000-00008CBA0000}"/>
    <cellStyle name="Style 1 2 2 3" xfId="47476" xr:uid="{00000000-0005-0000-0000-00008DBA0000}"/>
    <cellStyle name="Style 1 2 2 3 2" xfId="47477" xr:uid="{00000000-0005-0000-0000-00008EBA0000}"/>
    <cellStyle name="Style 1 2 2 4" xfId="47478" xr:uid="{00000000-0005-0000-0000-00008FBA0000}"/>
    <cellStyle name="Style 1 2 20" xfId="47479" xr:uid="{00000000-0005-0000-0000-000090BA0000}"/>
    <cellStyle name="Style 1 2 3" xfId="47480" xr:uid="{00000000-0005-0000-0000-000091BA0000}"/>
    <cellStyle name="Style 1 2 3 2" xfId="47481" xr:uid="{00000000-0005-0000-0000-000092BA0000}"/>
    <cellStyle name="Style 1 2 3 2 2" xfId="47482" xr:uid="{00000000-0005-0000-0000-000093BA0000}"/>
    <cellStyle name="Style 1 2 3 3" xfId="47483" xr:uid="{00000000-0005-0000-0000-000094BA0000}"/>
    <cellStyle name="Style 1 2 3 3 2" xfId="47484" xr:uid="{00000000-0005-0000-0000-000095BA0000}"/>
    <cellStyle name="Style 1 2 3 4" xfId="47485" xr:uid="{00000000-0005-0000-0000-000096BA0000}"/>
    <cellStyle name="Style 1 2 4" xfId="47486" xr:uid="{00000000-0005-0000-0000-000097BA0000}"/>
    <cellStyle name="Style 1 2 4 2" xfId="47487" xr:uid="{00000000-0005-0000-0000-000098BA0000}"/>
    <cellStyle name="Style 1 2 4 2 2" xfId="47488" xr:uid="{00000000-0005-0000-0000-000099BA0000}"/>
    <cellStyle name="Style 1 2 4 3" xfId="47489" xr:uid="{00000000-0005-0000-0000-00009ABA0000}"/>
    <cellStyle name="Style 1 2 4 3 2" xfId="47490" xr:uid="{00000000-0005-0000-0000-00009BBA0000}"/>
    <cellStyle name="Style 1 2 4 4" xfId="47491" xr:uid="{00000000-0005-0000-0000-00009CBA0000}"/>
    <cellStyle name="Style 1 2 5" xfId="47492" xr:uid="{00000000-0005-0000-0000-00009DBA0000}"/>
    <cellStyle name="Style 1 2 5 2" xfId="47493" xr:uid="{00000000-0005-0000-0000-00009EBA0000}"/>
    <cellStyle name="Style 1 2 5 2 2" xfId="47494" xr:uid="{00000000-0005-0000-0000-00009FBA0000}"/>
    <cellStyle name="Style 1 2 5 3" xfId="47495" xr:uid="{00000000-0005-0000-0000-0000A0BA0000}"/>
    <cellStyle name="Style 1 2 5 3 2" xfId="47496" xr:uid="{00000000-0005-0000-0000-0000A1BA0000}"/>
    <cellStyle name="Style 1 2 5 4" xfId="47497" xr:uid="{00000000-0005-0000-0000-0000A2BA0000}"/>
    <cellStyle name="Style 1 2 6" xfId="47498" xr:uid="{00000000-0005-0000-0000-0000A3BA0000}"/>
    <cellStyle name="Style 1 2 6 2" xfId="47499" xr:uid="{00000000-0005-0000-0000-0000A4BA0000}"/>
    <cellStyle name="Style 1 2 6 2 2" xfId="47500" xr:uid="{00000000-0005-0000-0000-0000A5BA0000}"/>
    <cellStyle name="Style 1 2 6 3" xfId="47501" xr:uid="{00000000-0005-0000-0000-0000A6BA0000}"/>
    <cellStyle name="Style 1 2 6 3 2" xfId="47502" xr:uid="{00000000-0005-0000-0000-0000A7BA0000}"/>
    <cellStyle name="Style 1 2 6 4" xfId="47503" xr:uid="{00000000-0005-0000-0000-0000A8BA0000}"/>
    <cellStyle name="Style 1 2 7" xfId="47504" xr:uid="{00000000-0005-0000-0000-0000A9BA0000}"/>
    <cellStyle name="Style 1 2 7 2" xfId="47505" xr:uid="{00000000-0005-0000-0000-0000AABA0000}"/>
    <cellStyle name="Style 1 2 7 2 2" xfId="47506" xr:uid="{00000000-0005-0000-0000-0000ABBA0000}"/>
    <cellStyle name="Style 1 2 7 3" xfId="47507" xr:uid="{00000000-0005-0000-0000-0000ACBA0000}"/>
    <cellStyle name="Style 1 2 7 3 2" xfId="47508" xr:uid="{00000000-0005-0000-0000-0000ADBA0000}"/>
    <cellStyle name="Style 1 2 7 4" xfId="47509" xr:uid="{00000000-0005-0000-0000-0000AEBA0000}"/>
    <cellStyle name="Style 1 2 8" xfId="47510" xr:uid="{00000000-0005-0000-0000-0000AFBA0000}"/>
    <cellStyle name="Style 1 2 8 2" xfId="47511" xr:uid="{00000000-0005-0000-0000-0000B0BA0000}"/>
    <cellStyle name="Style 1 2 8 2 2" xfId="47512" xr:uid="{00000000-0005-0000-0000-0000B1BA0000}"/>
    <cellStyle name="Style 1 2 8 3" xfId="47513" xr:uid="{00000000-0005-0000-0000-0000B2BA0000}"/>
    <cellStyle name="Style 1 2 8 3 2" xfId="47514" xr:uid="{00000000-0005-0000-0000-0000B3BA0000}"/>
    <cellStyle name="Style 1 2 8 4" xfId="47515" xr:uid="{00000000-0005-0000-0000-0000B4BA0000}"/>
    <cellStyle name="Style 1 2 9" xfId="47516" xr:uid="{00000000-0005-0000-0000-0000B5BA0000}"/>
    <cellStyle name="Style 1 2 9 2" xfId="47517" xr:uid="{00000000-0005-0000-0000-0000B6BA0000}"/>
    <cellStyle name="Style 1 2 9 2 2" xfId="47518" xr:uid="{00000000-0005-0000-0000-0000B7BA0000}"/>
    <cellStyle name="Style 1 2 9 3" xfId="47519" xr:uid="{00000000-0005-0000-0000-0000B8BA0000}"/>
    <cellStyle name="Style 1 2 9 3 2" xfId="47520" xr:uid="{00000000-0005-0000-0000-0000B9BA0000}"/>
    <cellStyle name="Style 1 2 9 4" xfId="47521" xr:uid="{00000000-0005-0000-0000-0000BABA0000}"/>
    <cellStyle name="Style 1 20" xfId="47522" xr:uid="{00000000-0005-0000-0000-0000BBBA0000}"/>
    <cellStyle name="Style 1 20 2" xfId="47523" xr:uid="{00000000-0005-0000-0000-0000BCBA0000}"/>
    <cellStyle name="Style 1 20 2 2" xfId="47524" xr:uid="{00000000-0005-0000-0000-0000BDBA0000}"/>
    <cellStyle name="Style 1 20 3" xfId="47525" xr:uid="{00000000-0005-0000-0000-0000BEBA0000}"/>
    <cellStyle name="Style 1 20 3 2" xfId="47526" xr:uid="{00000000-0005-0000-0000-0000BFBA0000}"/>
    <cellStyle name="Style 1 20 4" xfId="47527" xr:uid="{00000000-0005-0000-0000-0000C0BA0000}"/>
    <cellStyle name="Style 1 21" xfId="47528" xr:uid="{00000000-0005-0000-0000-0000C1BA0000}"/>
    <cellStyle name="Style 1 21 2" xfId="47529" xr:uid="{00000000-0005-0000-0000-0000C2BA0000}"/>
    <cellStyle name="Style 1 21 2 2" xfId="47530" xr:uid="{00000000-0005-0000-0000-0000C3BA0000}"/>
    <cellStyle name="Style 1 21 3" xfId="47531" xr:uid="{00000000-0005-0000-0000-0000C4BA0000}"/>
    <cellStyle name="Style 1 21 3 2" xfId="47532" xr:uid="{00000000-0005-0000-0000-0000C5BA0000}"/>
    <cellStyle name="Style 1 21 4" xfId="47533" xr:uid="{00000000-0005-0000-0000-0000C6BA0000}"/>
    <cellStyle name="Style 1 22" xfId="47534" xr:uid="{00000000-0005-0000-0000-0000C7BA0000}"/>
    <cellStyle name="Style 1 22 2" xfId="47535" xr:uid="{00000000-0005-0000-0000-0000C8BA0000}"/>
    <cellStyle name="Style 1 22 2 2" xfId="47536" xr:uid="{00000000-0005-0000-0000-0000C9BA0000}"/>
    <cellStyle name="Style 1 22 3" xfId="47537" xr:uid="{00000000-0005-0000-0000-0000CABA0000}"/>
    <cellStyle name="Style 1 22 3 2" xfId="47538" xr:uid="{00000000-0005-0000-0000-0000CBBA0000}"/>
    <cellStyle name="Style 1 22 4" xfId="47539" xr:uid="{00000000-0005-0000-0000-0000CCBA0000}"/>
    <cellStyle name="Style 1 23" xfId="47540" xr:uid="{00000000-0005-0000-0000-0000CDBA0000}"/>
    <cellStyle name="Style 1 23 2" xfId="47541" xr:uid="{00000000-0005-0000-0000-0000CEBA0000}"/>
    <cellStyle name="Style 1 23 2 2" xfId="47542" xr:uid="{00000000-0005-0000-0000-0000CFBA0000}"/>
    <cellStyle name="Style 1 23 3" xfId="47543" xr:uid="{00000000-0005-0000-0000-0000D0BA0000}"/>
    <cellStyle name="Style 1 23 3 2" xfId="47544" xr:uid="{00000000-0005-0000-0000-0000D1BA0000}"/>
    <cellStyle name="Style 1 23 4" xfId="47545" xr:uid="{00000000-0005-0000-0000-0000D2BA0000}"/>
    <cellStyle name="Style 1 24" xfId="47546" xr:uid="{00000000-0005-0000-0000-0000D3BA0000}"/>
    <cellStyle name="Style 1 24 2" xfId="47547" xr:uid="{00000000-0005-0000-0000-0000D4BA0000}"/>
    <cellStyle name="Style 1 24 2 2" xfId="47548" xr:uid="{00000000-0005-0000-0000-0000D5BA0000}"/>
    <cellStyle name="Style 1 24 3" xfId="47549" xr:uid="{00000000-0005-0000-0000-0000D6BA0000}"/>
    <cellStyle name="Style 1 24 3 2" xfId="47550" xr:uid="{00000000-0005-0000-0000-0000D7BA0000}"/>
    <cellStyle name="Style 1 24 4" xfId="47551" xr:uid="{00000000-0005-0000-0000-0000D8BA0000}"/>
    <cellStyle name="Style 1 25" xfId="47552" xr:uid="{00000000-0005-0000-0000-0000D9BA0000}"/>
    <cellStyle name="Style 1 25 2" xfId="47553" xr:uid="{00000000-0005-0000-0000-0000DABA0000}"/>
    <cellStyle name="Style 1 25 2 2" xfId="47554" xr:uid="{00000000-0005-0000-0000-0000DBBA0000}"/>
    <cellStyle name="Style 1 25 3" xfId="47555" xr:uid="{00000000-0005-0000-0000-0000DCBA0000}"/>
    <cellStyle name="Style 1 25 3 2" xfId="47556" xr:uid="{00000000-0005-0000-0000-0000DDBA0000}"/>
    <cellStyle name="Style 1 25 4" xfId="47557" xr:uid="{00000000-0005-0000-0000-0000DEBA0000}"/>
    <cellStyle name="Style 1 26" xfId="47558" xr:uid="{00000000-0005-0000-0000-0000DFBA0000}"/>
    <cellStyle name="Style 1 26 2" xfId="47559" xr:uid="{00000000-0005-0000-0000-0000E0BA0000}"/>
    <cellStyle name="Style 1 26 2 2" xfId="47560" xr:uid="{00000000-0005-0000-0000-0000E1BA0000}"/>
    <cellStyle name="Style 1 26 3" xfId="47561" xr:uid="{00000000-0005-0000-0000-0000E2BA0000}"/>
    <cellStyle name="Style 1 26 3 2" xfId="47562" xr:uid="{00000000-0005-0000-0000-0000E3BA0000}"/>
    <cellStyle name="Style 1 26 4" xfId="47563" xr:uid="{00000000-0005-0000-0000-0000E4BA0000}"/>
    <cellStyle name="Style 1 27" xfId="47564" xr:uid="{00000000-0005-0000-0000-0000E5BA0000}"/>
    <cellStyle name="Style 1 27 2" xfId="47565" xr:uid="{00000000-0005-0000-0000-0000E6BA0000}"/>
    <cellStyle name="Style 1 27 2 2" xfId="47566" xr:uid="{00000000-0005-0000-0000-0000E7BA0000}"/>
    <cellStyle name="Style 1 27 3" xfId="47567" xr:uid="{00000000-0005-0000-0000-0000E8BA0000}"/>
    <cellStyle name="Style 1 27 3 2" xfId="47568" xr:uid="{00000000-0005-0000-0000-0000E9BA0000}"/>
    <cellStyle name="Style 1 27 4" xfId="47569" xr:uid="{00000000-0005-0000-0000-0000EABA0000}"/>
    <cellStyle name="Style 1 28" xfId="47570" xr:uid="{00000000-0005-0000-0000-0000EBBA0000}"/>
    <cellStyle name="Style 1 28 2" xfId="47571" xr:uid="{00000000-0005-0000-0000-0000ECBA0000}"/>
    <cellStyle name="Style 1 28 2 2" xfId="47572" xr:uid="{00000000-0005-0000-0000-0000EDBA0000}"/>
    <cellStyle name="Style 1 28 3" xfId="47573" xr:uid="{00000000-0005-0000-0000-0000EEBA0000}"/>
    <cellStyle name="Style 1 28 3 2" xfId="47574" xr:uid="{00000000-0005-0000-0000-0000EFBA0000}"/>
    <cellStyle name="Style 1 28 4" xfId="47575" xr:uid="{00000000-0005-0000-0000-0000F0BA0000}"/>
    <cellStyle name="Style 1 29" xfId="47576" xr:uid="{00000000-0005-0000-0000-0000F1BA0000}"/>
    <cellStyle name="Style 1 29 2" xfId="47577" xr:uid="{00000000-0005-0000-0000-0000F2BA0000}"/>
    <cellStyle name="Style 1 29 2 2" xfId="47578" xr:uid="{00000000-0005-0000-0000-0000F3BA0000}"/>
    <cellStyle name="Style 1 29 3" xfId="47579" xr:uid="{00000000-0005-0000-0000-0000F4BA0000}"/>
    <cellStyle name="Style 1 29 3 2" xfId="47580" xr:uid="{00000000-0005-0000-0000-0000F5BA0000}"/>
    <cellStyle name="Style 1 29 4" xfId="47581" xr:uid="{00000000-0005-0000-0000-0000F6BA0000}"/>
    <cellStyle name="Style 1 3" xfId="47582" xr:uid="{00000000-0005-0000-0000-0000F7BA0000}"/>
    <cellStyle name="Style 1 3 10" xfId="47583" xr:uid="{00000000-0005-0000-0000-0000F8BA0000}"/>
    <cellStyle name="Style 1 3 10 2" xfId="47584" xr:uid="{00000000-0005-0000-0000-0000F9BA0000}"/>
    <cellStyle name="Style 1 3 10 2 2" xfId="47585" xr:uid="{00000000-0005-0000-0000-0000FABA0000}"/>
    <cellStyle name="Style 1 3 10 3" xfId="47586" xr:uid="{00000000-0005-0000-0000-0000FBBA0000}"/>
    <cellStyle name="Style 1 3 10 3 2" xfId="47587" xr:uid="{00000000-0005-0000-0000-0000FCBA0000}"/>
    <cellStyle name="Style 1 3 10 4" xfId="47588" xr:uid="{00000000-0005-0000-0000-0000FDBA0000}"/>
    <cellStyle name="Style 1 3 11" xfId="47589" xr:uid="{00000000-0005-0000-0000-0000FEBA0000}"/>
    <cellStyle name="Style 1 3 11 2" xfId="47590" xr:uid="{00000000-0005-0000-0000-0000FFBA0000}"/>
    <cellStyle name="Style 1 3 11 2 2" xfId="47591" xr:uid="{00000000-0005-0000-0000-000000BB0000}"/>
    <cellStyle name="Style 1 3 11 3" xfId="47592" xr:uid="{00000000-0005-0000-0000-000001BB0000}"/>
    <cellStyle name="Style 1 3 11 3 2" xfId="47593" xr:uid="{00000000-0005-0000-0000-000002BB0000}"/>
    <cellStyle name="Style 1 3 11 4" xfId="47594" xr:uid="{00000000-0005-0000-0000-000003BB0000}"/>
    <cellStyle name="Style 1 3 12" xfId="47595" xr:uid="{00000000-0005-0000-0000-000004BB0000}"/>
    <cellStyle name="Style 1 3 12 2" xfId="47596" xr:uid="{00000000-0005-0000-0000-000005BB0000}"/>
    <cellStyle name="Style 1 3 12 2 2" xfId="47597" xr:uid="{00000000-0005-0000-0000-000006BB0000}"/>
    <cellStyle name="Style 1 3 12 3" xfId="47598" xr:uid="{00000000-0005-0000-0000-000007BB0000}"/>
    <cellStyle name="Style 1 3 12 3 2" xfId="47599" xr:uid="{00000000-0005-0000-0000-000008BB0000}"/>
    <cellStyle name="Style 1 3 12 4" xfId="47600" xr:uid="{00000000-0005-0000-0000-000009BB0000}"/>
    <cellStyle name="Style 1 3 13" xfId="47601" xr:uid="{00000000-0005-0000-0000-00000ABB0000}"/>
    <cellStyle name="Style 1 3 13 2" xfId="47602" xr:uid="{00000000-0005-0000-0000-00000BBB0000}"/>
    <cellStyle name="Style 1 3 13 2 2" xfId="47603" xr:uid="{00000000-0005-0000-0000-00000CBB0000}"/>
    <cellStyle name="Style 1 3 13 3" xfId="47604" xr:uid="{00000000-0005-0000-0000-00000DBB0000}"/>
    <cellStyle name="Style 1 3 13 3 2" xfId="47605" xr:uid="{00000000-0005-0000-0000-00000EBB0000}"/>
    <cellStyle name="Style 1 3 13 4" xfId="47606" xr:uid="{00000000-0005-0000-0000-00000FBB0000}"/>
    <cellStyle name="Style 1 3 14" xfId="47607" xr:uid="{00000000-0005-0000-0000-000010BB0000}"/>
    <cellStyle name="Style 1 3 14 2" xfId="47608" xr:uid="{00000000-0005-0000-0000-000011BB0000}"/>
    <cellStyle name="Style 1 3 14 2 2" xfId="47609" xr:uid="{00000000-0005-0000-0000-000012BB0000}"/>
    <cellStyle name="Style 1 3 14 3" xfId="47610" xr:uid="{00000000-0005-0000-0000-000013BB0000}"/>
    <cellStyle name="Style 1 3 14 3 2" xfId="47611" xr:uid="{00000000-0005-0000-0000-000014BB0000}"/>
    <cellStyle name="Style 1 3 14 4" xfId="47612" xr:uid="{00000000-0005-0000-0000-000015BB0000}"/>
    <cellStyle name="Style 1 3 15" xfId="47613" xr:uid="{00000000-0005-0000-0000-000016BB0000}"/>
    <cellStyle name="Style 1 3 15 2" xfId="47614" xr:uid="{00000000-0005-0000-0000-000017BB0000}"/>
    <cellStyle name="Style 1 3 15 2 2" xfId="47615" xr:uid="{00000000-0005-0000-0000-000018BB0000}"/>
    <cellStyle name="Style 1 3 15 3" xfId="47616" xr:uid="{00000000-0005-0000-0000-000019BB0000}"/>
    <cellStyle name="Style 1 3 15 3 2" xfId="47617" xr:uid="{00000000-0005-0000-0000-00001ABB0000}"/>
    <cellStyle name="Style 1 3 15 4" xfId="47618" xr:uid="{00000000-0005-0000-0000-00001BBB0000}"/>
    <cellStyle name="Style 1 3 16" xfId="47619" xr:uid="{00000000-0005-0000-0000-00001CBB0000}"/>
    <cellStyle name="Style 1 3 16 2" xfId="47620" xr:uid="{00000000-0005-0000-0000-00001DBB0000}"/>
    <cellStyle name="Style 1 3 16 2 2" xfId="47621" xr:uid="{00000000-0005-0000-0000-00001EBB0000}"/>
    <cellStyle name="Style 1 3 16 3" xfId="47622" xr:uid="{00000000-0005-0000-0000-00001FBB0000}"/>
    <cellStyle name="Style 1 3 16 3 2" xfId="47623" xr:uid="{00000000-0005-0000-0000-000020BB0000}"/>
    <cellStyle name="Style 1 3 16 4" xfId="47624" xr:uid="{00000000-0005-0000-0000-000021BB0000}"/>
    <cellStyle name="Style 1 3 17" xfId="47625" xr:uid="{00000000-0005-0000-0000-000022BB0000}"/>
    <cellStyle name="Style 1 3 17 2" xfId="47626" xr:uid="{00000000-0005-0000-0000-000023BB0000}"/>
    <cellStyle name="Style 1 3 18" xfId="47627" xr:uid="{00000000-0005-0000-0000-000024BB0000}"/>
    <cellStyle name="Style 1 3 18 2" xfId="47628" xr:uid="{00000000-0005-0000-0000-000025BB0000}"/>
    <cellStyle name="Style 1 3 19" xfId="47629" xr:uid="{00000000-0005-0000-0000-000026BB0000}"/>
    <cellStyle name="Style 1 3 2" xfId="47630" xr:uid="{00000000-0005-0000-0000-000027BB0000}"/>
    <cellStyle name="Style 1 3 2 2" xfId="47631" xr:uid="{00000000-0005-0000-0000-000028BB0000}"/>
    <cellStyle name="Style 1 3 2 2 2" xfId="47632" xr:uid="{00000000-0005-0000-0000-000029BB0000}"/>
    <cellStyle name="Style 1 3 2 3" xfId="47633" xr:uid="{00000000-0005-0000-0000-00002ABB0000}"/>
    <cellStyle name="Style 1 3 2 3 2" xfId="47634" xr:uid="{00000000-0005-0000-0000-00002BBB0000}"/>
    <cellStyle name="Style 1 3 2 4" xfId="47635" xr:uid="{00000000-0005-0000-0000-00002CBB0000}"/>
    <cellStyle name="Style 1 3 3" xfId="47636" xr:uid="{00000000-0005-0000-0000-00002DBB0000}"/>
    <cellStyle name="Style 1 3 3 2" xfId="47637" xr:uid="{00000000-0005-0000-0000-00002EBB0000}"/>
    <cellStyle name="Style 1 3 3 2 2" xfId="47638" xr:uid="{00000000-0005-0000-0000-00002FBB0000}"/>
    <cellStyle name="Style 1 3 3 3" xfId="47639" xr:uid="{00000000-0005-0000-0000-000030BB0000}"/>
    <cellStyle name="Style 1 3 3 3 2" xfId="47640" xr:uid="{00000000-0005-0000-0000-000031BB0000}"/>
    <cellStyle name="Style 1 3 3 4" xfId="47641" xr:uid="{00000000-0005-0000-0000-000032BB0000}"/>
    <cellStyle name="Style 1 3 4" xfId="47642" xr:uid="{00000000-0005-0000-0000-000033BB0000}"/>
    <cellStyle name="Style 1 3 4 2" xfId="47643" xr:uid="{00000000-0005-0000-0000-000034BB0000}"/>
    <cellStyle name="Style 1 3 4 2 2" xfId="47644" xr:uid="{00000000-0005-0000-0000-000035BB0000}"/>
    <cellStyle name="Style 1 3 4 3" xfId="47645" xr:uid="{00000000-0005-0000-0000-000036BB0000}"/>
    <cellStyle name="Style 1 3 4 3 2" xfId="47646" xr:uid="{00000000-0005-0000-0000-000037BB0000}"/>
    <cellStyle name="Style 1 3 4 4" xfId="47647" xr:uid="{00000000-0005-0000-0000-000038BB0000}"/>
    <cellStyle name="Style 1 3 5" xfId="47648" xr:uid="{00000000-0005-0000-0000-000039BB0000}"/>
    <cellStyle name="Style 1 3 5 2" xfId="47649" xr:uid="{00000000-0005-0000-0000-00003ABB0000}"/>
    <cellStyle name="Style 1 3 5 2 2" xfId="47650" xr:uid="{00000000-0005-0000-0000-00003BBB0000}"/>
    <cellStyle name="Style 1 3 5 3" xfId="47651" xr:uid="{00000000-0005-0000-0000-00003CBB0000}"/>
    <cellStyle name="Style 1 3 5 3 2" xfId="47652" xr:uid="{00000000-0005-0000-0000-00003DBB0000}"/>
    <cellStyle name="Style 1 3 5 4" xfId="47653" xr:uid="{00000000-0005-0000-0000-00003EBB0000}"/>
    <cellStyle name="Style 1 3 6" xfId="47654" xr:uid="{00000000-0005-0000-0000-00003FBB0000}"/>
    <cellStyle name="Style 1 3 6 2" xfId="47655" xr:uid="{00000000-0005-0000-0000-000040BB0000}"/>
    <cellStyle name="Style 1 3 6 2 2" xfId="47656" xr:uid="{00000000-0005-0000-0000-000041BB0000}"/>
    <cellStyle name="Style 1 3 6 3" xfId="47657" xr:uid="{00000000-0005-0000-0000-000042BB0000}"/>
    <cellStyle name="Style 1 3 6 3 2" xfId="47658" xr:uid="{00000000-0005-0000-0000-000043BB0000}"/>
    <cellStyle name="Style 1 3 6 4" xfId="47659" xr:uid="{00000000-0005-0000-0000-000044BB0000}"/>
    <cellStyle name="Style 1 3 7" xfId="47660" xr:uid="{00000000-0005-0000-0000-000045BB0000}"/>
    <cellStyle name="Style 1 3 7 2" xfId="47661" xr:uid="{00000000-0005-0000-0000-000046BB0000}"/>
    <cellStyle name="Style 1 3 7 2 2" xfId="47662" xr:uid="{00000000-0005-0000-0000-000047BB0000}"/>
    <cellStyle name="Style 1 3 7 3" xfId="47663" xr:uid="{00000000-0005-0000-0000-000048BB0000}"/>
    <cellStyle name="Style 1 3 7 3 2" xfId="47664" xr:uid="{00000000-0005-0000-0000-000049BB0000}"/>
    <cellStyle name="Style 1 3 7 4" xfId="47665" xr:uid="{00000000-0005-0000-0000-00004ABB0000}"/>
    <cellStyle name="Style 1 3 8" xfId="47666" xr:uid="{00000000-0005-0000-0000-00004BBB0000}"/>
    <cellStyle name="Style 1 3 8 2" xfId="47667" xr:uid="{00000000-0005-0000-0000-00004CBB0000}"/>
    <cellStyle name="Style 1 3 8 2 2" xfId="47668" xr:uid="{00000000-0005-0000-0000-00004DBB0000}"/>
    <cellStyle name="Style 1 3 8 3" xfId="47669" xr:uid="{00000000-0005-0000-0000-00004EBB0000}"/>
    <cellStyle name="Style 1 3 8 3 2" xfId="47670" xr:uid="{00000000-0005-0000-0000-00004FBB0000}"/>
    <cellStyle name="Style 1 3 8 4" xfId="47671" xr:uid="{00000000-0005-0000-0000-000050BB0000}"/>
    <cellStyle name="Style 1 3 9" xfId="47672" xr:uid="{00000000-0005-0000-0000-000051BB0000}"/>
    <cellStyle name="Style 1 3 9 2" xfId="47673" xr:uid="{00000000-0005-0000-0000-000052BB0000}"/>
    <cellStyle name="Style 1 3 9 2 2" xfId="47674" xr:uid="{00000000-0005-0000-0000-000053BB0000}"/>
    <cellStyle name="Style 1 3 9 3" xfId="47675" xr:uid="{00000000-0005-0000-0000-000054BB0000}"/>
    <cellStyle name="Style 1 3 9 3 2" xfId="47676" xr:uid="{00000000-0005-0000-0000-000055BB0000}"/>
    <cellStyle name="Style 1 3 9 4" xfId="47677" xr:uid="{00000000-0005-0000-0000-000056BB0000}"/>
    <cellStyle name="Style 1 30" xfId="47678" xr:uid="{00000000-0005-0000-0000-000057BB0000}"/>
    <cellStyle name="Style 1 30 2" xfId="47679" xr:uid="{00000000-0005-0000-0000-000058BB0000}"/>
    <cellStyle name="Style 1 30 2 2" xfId="47680" xr:uid="{00000000-0005-0000-0000-000059BB0000}"/>
    <cellStyle name="Style 1 30 3" xfId="47681" xr:uid="{00000000-0005-0000-0000-00005ABB0000}"/>
    <cellStyle name="Style 1 30 3 2" xfId="47682" xr:uid="{00000000-0005-0000-0000-00005BBB0000}"/>
    <cellStyle name="Style 1 30 4" xfId="47683" xr:uid="{00000000-0005-0000-0000-00005CBB0000}"/>
    <cellStyle name="Style 1 31" xfId="47684" xr:uid="{00000000-0005-0000-0000-00005DBB0000}"/>
    <cellStyle name="Style 1 31 2" xfId="47685" xr:uid="{00000000-0005-0000-0000-00005EBB0000}"/>
    <cellStyle name="Style 1 31 2 2" xfId="47686" xr:uid="{00000000-0005-0000-0000-00005FBB0000}"/>
    <cellStyle name="Style 1 31 3" xfId="47687" xr:uid="{00000000-0005-0000-0000-000060BB0000}"/>
    <cellStyle name="Style 1 31 3 2" xfId="47688" xr:uid="{00000000-0005-0000-0000-000061BB0000}"/>
    <cellStyle name="Style 1 31 4" xfId="47689" xr:uid="{00000000-0005-0000-0000-000062BB0000}"/>
    <cellStyle name="Style 1 32" xfId="47690" xr:uid="{00000000-0005-0000-0000-000063BB0000}"/>
    <cellStyle name="Style 1 32 2" xfId="47691" xr:uid="{00000000-0005-0000-0000-000064BB0000}"/>
    <cellStyle name="Style 1 32 2 2" xfId="47692" xr:uid="{00000000-0005-0000-0000-000065BB0000}"/>
    <cellStyle name="Style 1 32 3" xfId="47693" xr:uid="{00000000-0005-0000-0000-000066BB0000}"/>
    <cellStyle name="Style 1 32 3 2" xfId="47694" xr:uid="{00000000-0005-0000-0000-000067BB0000}"/>
    <cellStyle name="Style 1 32 4" xfId="47695" xr:uid="{00000000-0005-0000-0000-000068BB0000}"/>
    <cellStyle name="Style 1 33" xfId="47696" xr:uid="{00000000-0005-0000-0000-000069BB0000}"/>
    <cellStyle name="Style 1 33 2" xfId="47697" xr:uid="{00000000-0005-0000-0000-00006ABB0000}"/>
    <cellStyle name="Style 1 33 2 2" xfId="47698" xr:uid="{00000000-0005-0000-0000-00006BBB0000}"/>
    <cellStyle name="Style 1 33 3" xfId="47699" xr:uid="{00000000-0005-0000-0000-00006CBB0000}"/>
    <cellStyle name="Style 1 33 3 2" xfId="47700" xr:uid="{00000000-0005-0000-0000-00006DBB0000}"/>
    <cellStyle name="Style 1 33 4" xfId="47701" xr:uid="{00000000-0005-0000-0000-00006EBB0000}"/>
    <cellStyle name="Style 1 34" xfId="47702" xr:uid="{00000000-0005-0000-0000-00006FBB0000}"/>
    <cellStyle name="Style 1 34 2" xfId="47703" xr:uid="{00000000-0005-0000-0000-000070BB0000}"/>
    <cellStyle name="Style 1 34 2 2" xfId="47704" xr:uid="{00000000-0005-0000-0000-000071BB0000}"/>
    <cellStyle name="Style 1 34 3" xfId="47705" xr:uid="{00000000-0005-0000-0000-000072BB0000}"/>
    <cellStyle name="Style 1 34 3 2" xfId="47706" xr:uid="{00000000-0005-0000-0000-000073BB0000}"/>
    <cellStyle name="Style 1 34 4" xfId="47707" xr:uid="{00000000-0005-0000-0000-000074BB0000}"/>
    <cellStyle name="Style 1 35" xfId="47708" xr:uid="{00000000-0005-0000-0000-000075BB0000}"/>
    <cellStyle name="Style 1 35 2" xfId="47709" xr:uid="{00000000-0005-0000-0000-000076BB0000}"/>
    <cellStyle name="Style 1 35 2 2" xfId="47710" xr:uid="{00000000-0005-0000-0000-000077BB0000}"/>
    <cellStyle name="Style 1 35 3" xfId="47711" xr:uid="{00000000-0005-0000-0000-000078BB0000}"/>
    <cellStyle name="Style 1 35 3 2" xfId="47712" xr:uid="{00000000-0005-0000-0000-000079BB0000}"/>
    <cellStyle name="Style 1 35 4" xfId="47713" xr:uid="{00000000-0005-0000-0000-00007ABB0000}"/>
    <cellStyle name="Style 1 36" xfId="47714" xr:uid="{00000000-0005-0000-0000-00007BBB0000}"/>
    <cellStyle name="Style 1 36 2" xfId="47715" xr:uid="{00000000-0005-0000-0000-00007CBB0000}"/>
    <cellStyle name="Style 1 36 2 2" xfId="47716" xr:uid="{00000000-0005-0000-0000-00007DBB0000}"/>
    <cellStyle name="Style 1 36 3" xfId="47717" xr:uid="{00000000-0005-0000-0000-00007EBB0000}"/>
    <cellStyle name="Style 1 36 3 2" xfId="47718" xr:uid="{00000000-0005-0000-0000-00007FBB0000}"/>
    <cellStyle name="Style 1 36 4" xfId="47719" xr:uid="{00000000-0005-0000-0000-000080BB0000}"/>
    <cellStyle name="Style 1 37" xfId="47720" xr:uid="{00000000-0005-0000-0000-000081BB0000}"/>
    <cellStyle name="Style 1 37 2" xfId="47721" xr:uid="{00000000-0005-0000-0000-000082BB0000}"/>
    <cellStyle name="Style 1 37 2 2" xfId="47722" xr:uid="{00000000-0005-0000-0000-000083BB0000}"/>
    <cellStyle name="Style 1 37 3" xfId="47723" xr:uid="{00000000-0005-0000-0000-000084BB0000}"/>
    <cellStyle name="Style 1 37 3 2" xfId="47724" xr:uid="{00000000-0005-0000-0000-000085BB0000}"/>
    <cellStyle name="Style 1 37 4" xfId="47725" xr:uid="{00000000-0005-0000-0000-000086BB0000}"/>
    <cellStyle name="Style 1 38" xfId="47726" xr:uid="{00000000-0005-0000-0000-000087BB0000}"/>
    <cellStyle name="Style 1 38 2" xfId="47727" xr:uid="{00000000-0005-0000-0000-000088BB0000}"/>
    <cellStyle name="Style 1 38 2 2" xfId="47728" xr:uid="{00000000-0005-0000-0000-000089BB0000}"/>
    <cellStyle name="Style 1 38 3" xfId="47729" xr:uid="{00000000-0005-0000-0000-00008ABB0000}"/>
    <cellStyle name="Style 1 38 3 2" xfId="47730" xr:uid="{00000000-0005-0000-0000-00008BBB0000}"/>
    <cellStyle name="Style 1 38 4" xfId="47731" xr:uid="{00000000-0005-0000-0000-00008CBB0000}"/>
    <cellStyle name="Style 1 39" xfId="47732" xr:uid="{00000000-0005-0000-0000-00008DBB0000}"/>
    <cellStyle name="Style 1 39 2" xfId="47733" xr:uid="{00000000-0005-0000-0000-00008EBB0000}"/>
    <cellStyle name="Style 1 39 2 2" xfId="47734" xr:uid="{00000000-0005-0000-0000-00008FBB0000}"/>
    <cellStyle name="Style 1 39 3" xfId="47735" xr:uid="{00000000-0005-0000-0000-000090BB0000}"/>
    <cellStyle name="Style 1 39 3 2" xfId="47736" xr:uid="{00000000-0005-0000-0000-000091BB0000}"/>
    <cellStyle name="Style 1 39 4" xfId="47737" xr:uid="{00000000-0005-0000-0000-000092BB0000}"/>
    <cellStyle name="Style 1 4" xfId="47738" xr:uid="{00000000-0005-0000-0000-000093BB0000}"/>
    <cellStyle name="Style 1 4 10" xfId="47739" xr:uid="{00000000-0005-0000-0000-000094BB0000}"/>
    <cellStyle name="Style 1 4 10 2" xfId="47740" xr:uid="{00000000-0005-0000-0000-000095BB0000}"/>
    <cellStyle name="Style 1 4 10 2 2" xfId="47741" xr:uid="{00000000-0005-0000-0000-000096BB0000}"/>
    <cellStyle name="Style 1 4 10 3" xfId="47742" xr:uid="{00000000-0005-0000-0000-000097BB0000}"/>
    <cellStyle name="Style 1 4 10 3 2" xfId="47743" xr:uid="{00000000-0005-0000-0000-000098BB0000}"/>
    <cellStyle name="Style 1 4 10 4" xfId="47744" xr:uid="{00000000-0005-0000-0000-000099BB0000}"/>
    <cellStyle name="Style 1 4 11" xfId="47745" xr:uid="{00000000-0005-0000-0000-00009ABB0000}"/>
    <cellStyle name="Style 1 4 11 2" xfId="47746" xr:uid="{00000000-0005-0000-0000-00009BBB0000}"/>
    <cellStyle name="Style 1 4 11 2 2" xfId="47747" xr:uid="{00000000-0005-0000-0000-00009CBB0000}"/>
    <cellStyle name="Style 1 4 11 3" xfId="47748" xr:uid="{00000000-0005-0000-0000-00009DBB0000}"/>
    <cellStyle name="Style 1 4 11 3 2" xfId="47749" xr:uid="{00000000-0005-0000-0000-00009EBB0000}"/>
    <cellStyle name="Style 1 4 11 4" xfId="47750" xr:uid="{00000000-0005-0000-0000-00009FBB0000}"/>
    <cellStyle name="Style 1 4 12" xfId="47751" xr:uid="{00000000-0005-0000-0000-0000A0BB0000}"/>
    <cellStyle name="Style 1 4 12 2" xfId="47752" xr:uid="{00000000-0005-0000-0000-0000A1BB0000}"/>
    <cellStyle name="Style 1 4 12 2 2" xfId="47753" xr:uid="{00000000-0005-0000-0000-0000A2BB0000}"/>
    <cellStyle name="Style 1 4 12 3" xfId="47754" xr:uid="{00000000-0005-0000-0000-0000A3BB0000}"/>
    <cellStyle name="Style 1 4 12 3 2" xfId="47755" xr:uid="{00000000-0005-0000-0000-0000A4BB0000}"/>
    <cellStyle name="Style 1 4 12 4" xfId="47756" xr:uid="{00000000-0005-0000-0000-0000A5BB0000}"/>
    <cellStyle name="Style 1 4 13" xfId="47757" xr:uid="{00000000-0005-0000-0000-0000A6BB0000}"/>
    <cellStyle name="Style 1 4 13 2" xfId="47758" xr:uid="{00000000-0005-0000-0000-0000A7BB0000}"/>
    <cellStyle name="Style 1 4 13 2 2" xfId="47759" xr:uid="{00000000-0005-0000-0000-0000A8BB0000}"/>
    <cellStyle name="Style 1 4 13 3" xfId="47760" xr:uid="{00000000-0005-0000-0000-0000A9BB0000}"/>
    <cellStyle name="Style 1 4 13 3 2" xfId="47761" xr:uid="{00000000-0005-0000-0000-0000AABB0000}"/>
    <cellStyle name="Style 1 4 13 4" xfId="47762" xr:uid="{00000000-0005-0000-0000-0000ABBB0000}"/>
    <cellStyle name="Style 1 4 14" xfId="47763" xr:uid="{00000000-0005-0000-0000-0000ACBB0000}"/>
    <cellStyle name="Style 1 4 14 2" xfId="47764" xr:uid="{00000000-0005-0000-0000-0000ADBB0000}"/>
    <cellStyle name="Style 1 4 14 2 2" xfId="47765" xr:uid="{00000000-0005-0000-0000-0000AEBB0000}"/>
    <cellStyle name="Style 1 4 14 3" xfId="47766" xr:uid="{00000000-0005-0000-0000-0000AFBB0000}"/>
    <cellStyle name="Style 1 4 14 3 2" xfId="47767" xr:uid="{00000000-0005-0000-0000-0000B0BB0000}"/>
    <cellStyle name="Style 1 4 14 4" xfId="47768" xr:uid="{00000000-0005-0000-0000-0000B1BB0000}"/>
    <cellStyle name="Style 1 4 15" xfId="47769" xr:uid="{00000000-0005-0000-0000-0000B2BB0000}"/>
    <cellStyle name="Style 1 4 15 2" xfId="47770" xr:uid="{00000000-0005-0000-0000-0000B3BB0000}"/>
    <cellStyle name="Style 1 4 15 2 2" xfId="47771" xr:uid="{00000000-0005-0000-0000-0000B4BB0000}"/>
    <cellStyle name="Style 1 4 15 3" xfId="47772" xr:uid="{00000000-0005-0000-0000-0000B5BB0000}"/>
    <cellStyle name="Style 1 4 15 3 2" xfId="47773" xr:uid="{00000000-0005-0000-0000-0000B6BB0000}"/>
    <cellStyle name="Style 1 4 15 4" xfId="47774" xr:uid="{00000000-0005-0000-0000-0000B7BB0000}"/>
    <cellStyle name="Style 1 4 16" xfId="47775" xr:uid="{00000000-0005-0000-0000-0000B8BB0000}"/>
    <cellStyle name="Style 1 4 16 2" xfId="47776" xr:uid="{00000000-0005-0000-0000-0000B9BB0000}"/>
    <cellStyle name="Style 1 4 16 2 2" xfId="47777" xr:uid="{00000000-0005-0000-0000-0000BABB0000}"/>
    <cellStyle name="Style 1 4 16 3" xfId="47778" xr:uid="{00000000-0005-0000-0000-0000BBBB0000}"/>
    <cellStyle name="Style 1 4 16 3 2" xfId="47779" xr:uid="{00000000-0005-0000-0000-0000BCBB0000}"/>
    <cellStyle name="Style 1 4 16 4" xfId="47780" xr:uid="{00000000-0005-0000-0000-0000BDBB0000}"/>
    <cellStyle name="Style 1 4 17" xfId="47781" xr:uid="{00000000-0005-0000-0000-0000BEBB0000}"/>
    <cellStyle name="Style 1 4 17 2" xfId="47782" xr:uid="{00000000-0005-0000-0000-0000BFBB0000}"/>
    <cellStyle name="Style 1 4 18" xfId="47783" xr:uid="{00000000-0005-0000-0000-0000C0BB0000}"/>
    <cellStyle name="Style 1 4 18 2" xfId="47784" xr:uid="{00000000-0005-0000-0000-0000C1BB0000}"/>
    <cellStyle name="Style 1 4 19" xfId="47785" xr:uid="{00000000-0005-0000-0000-0000C2BB0000}"/>
    <cellStyle name="Style 1 4 2" xfId="47786" xr:uid="{00000000-0005-0000-0000-0000C3BB0000}"/>
    <cellStyle name="Style 1 4 2 2" xfId="47787" xr:uid="{00000000-0005-0000-0000-0000C4BB0000}"/>
    <cellStyle name="Style 1 4 2 2 2" xfId="47788" xr:uid="{00000000-0005-0000-0000-0000C5BB0000}"/>
    <cellStyle name="Style 1 4 2 3" xfId="47789" xr:uid="{00000000-0005-0000-0000-0000C6BB0000}"/>
    <cellStyle name="Style 1 4 2 3 2" xfId="47790" xr:uid="{00000000-0005-0000-0000-0000C7BB0000}"/>
    <cellStyle name="Style 1 4 2 4" xfId="47791" xr:uid="{00000000-0005-0000-0000-0000C8BB0000}"/>
    <cellStyle name="Style 1 4 3" xfId="47792" xr:uid="{00000000-0005-0000-0000-0000C9BB0000}"/>
    <cellStyle name="Style 1 4 3 2" xfId="47793" xr:uid="{00000000-0005-0000-0000-0000CABB0000}"/>
    <cellStyle name="Style 1 4 3 2 2" xfId="47794" xr:uid="{00000000-0005-0000-0000-0000CBBB0000}"/>
    <cellStyle name="Style 1 4 3 3" xfId="47795" xr:uid="{00000000-0005-0000-0000-0000CCBB0000}"/>
    <cellStyle name="Style 1 4 3 3 2" xfId="47796" xr:uid="{00000000-0005-0000-0000-0000CDBB0000}"/>
    <cellStyle name="Style 1 4 3 4" xfId="47797" xr:uid="{00000000-0005-0000-0000-0000CEBB0000}"/>
    <cellStyle name="Style 1 4 4" xfId="47798" xr:uid="{00000000-0005-0000-0000-0000CFBB0000}"/>
    <cellStyle name="Style 1 4 4 2" xfId="47799" xr:uid="{00000000-0005-0000-0000-0000D0BB0000}"/>
    <cellStyle name="Style 1 4 4 2 2" xfId="47800" xr:uid="{00000000-0005-0000-0000-0000D1BB0000}"/>
    <cellStyle name="Style 1 4 4 3" xfId="47801" xr:uid="{00000000-0005-0000-0000-0000D2BB0000}"/>
    <cellStyle name="Style 1 4 4 3 2" xfId="47802" xr:uid="{00000000-0005-0000-0000-0000D3BB0000}"/>
    <cellStyle name="Style 1 4 4 4" xfId="47803" xr:uid="{00000000-0005-0000-0000-0000D4BB0000}"/>
    <cellStyle name="Style 1 4 5" xfId="47804" xr:uid="{00000000-0005-0000-0000-0000D5BB0000}"/>
    <cellStyle name="Style 1 4 5 2" xfId="47805" xr:uid="{00000000-0005-0000-0000-0000D6BB0000}"/>
    <cellStyle name="Style 1 4 5 2 2" xfId="47806" xr:uid="{00000000-0005-0000-0000-0000D7BB0000}"/>
    <cellStyle name="Style 1 4 5 3" xfId="47807" xr:uid="{00000000-0005-0000-0000-0000D8BB0000}"/>
    <cellStyle name="Style 1 4 5 3 2" xfId="47808" xr:uid="{00000000-0005-0000-0000-0000D9BB0000}"/>
    <cellStyle name="Style 1 4 5 4" xfId="47809" xr:uid="{00000000-0005-0000-0000-0000DABB0000}"/>
    <cellStyle name="Style 1 4 6" xfId="47810" xr:uid="{00000000-0005-0000-0000-0000DBBB0000}"/>
    <cellStyle name="Style 1 4 6 2" xfId="47811" xr:uid="{00000000-0005-0000-0000-0000DCBB0000}"/>
    <cellStyle name="Style 1 4 6 2 2" xfId="47812" xr:uid="{00000000-0005-0000-0000-0000DDBB0000}"/>
    <cellStyle name="Style 1 4 6 3" xfId="47813" xr:uid="{00000000-0005-0000-0000-0000DEBB0000}"/>
    <cellStyle name="Style 1 4 6 3 2" xfId="47814" xr:uid="{00000000-0005-0000-0000-0000DFBB0000}"/>
    <cellStyle name="Style 1 4 6 4" xfId="47815" xr:uid="{00000000-0005-0000-0000-0000E0BB0000}"/>
    <cellStyle name="Style 1 4 7" xfId="47816" xr:uid="{00000000-0005-0000-0000-0000E1BB0000}"/>
    <cellStyle name="Style 1 4 7 2" xfId="47817" xr:uid="{00000000-0005-0000-0000-0000E2BB0000}"/>
    <cellStyle name="Style 1 4 7 2 2" xfId="47818" xr:uid="{00000000-0005-0000-0000-0000E3BB0000}"/>
    <cellStyle name="Style 1 4 7 3" xfId="47819" xr:uid="{00000000-0005-0000-0000-0000E4BB0000}"/>
    <cellStyle name="Style 1 4 7 3 2" xfId="47820" xr:uid="{00000000-0005-0000-0000-0000E5BB0000}"/>
    <cellStyle name="Style 1 4 7 4" xfId="47821" xr:uid="{00000000-0005-0000-0000-0000E6BB0000}"/>
    <cellStyle name="Style 1 4 8" xfId="47822" xr:uid="{00000000-0005-0000-0000-0000E7BB0000}"/>
    <cellStyle name="Style 1 4 8 2" xfId="47823" xr:uid="{00000000-0005-0000-0000-0000E8BB0000}"/>
    <cellStyle name="Style 1 4 8 2 2" xfId="47824" xr:uid="{00000000-0005-0000-0000-0000E9BB0000}"/>
    <cellStyle name="Style 1 4 8 3" xfId="47825" xr:uid="{00000000-0005-0000-0000-0000EABB0000}"/>
    <cellStyle name="Style 1 4 8 3 2" xfId="47826" xr:uid="{00000000-0005-0000-0000-0000EBBB0000}"/>
    <cellStyle name="Style 1 4 8 4" xfId="47827" xr:uid="{00000000-0005-0000-0000-0000ECBB0000}"/>
    <cellStyle name="Style 1 4 9" xfId="47828" xr:uid="{00000000-0005-0000-0000-0000EDBB0000}"/>
    <cellStyle name="Style 1 4 9 2" xfId="47829" xr:uid="{00000000-0005-0000-0000-0000EEBB0000}"/>
    <cellStyle name="Style 1 4 9 2 2" xfId="47830" xr:uid="{00000000-0005-0000-0000-0000EFBB0000}"/>
    <cellStyle name="Style 1 4 9 3" xfId="47831" xr:uid="{00000000-0005-0000-0000-0000F0BB0000}"/>
    <cellStyle name="Style 1 4 9 3 2" xfId="47832" xr:uid="{00000000-0005-0000-0000-0000F1BB0000}"/>
    <cellStyle name="Style 1 4 9 4" xfId="47833" xr:uid="{00000000-0005-0000-0000-0000F2BB0000}"/>
    <cellStyle name="Style 1 40" xfId="47834" xr:uid="{00000000-0005-0000-0000-0000F3BB0000}"/>
    <cellStyle name="Style 1 40 2" xfId="47835" xr:uid="{00000000-0005-0000-0000-0000F4BB0000}"/>
    <cellStyle name="Style 1 40 2 2" xfId="47836" xr:uid="{00000000-0005-0000-0000-0000F5BB0000}"/>
    <cellStyle name="Style 1 40 3" xfId="47837" xr:uid="{00000000-0005-0000-0000-0000F6BB0000}"/>
    <cellStyle name="Style 1 40 3 2" xfId="47838" xr:uid="{00000000-0005-0000-0000-0000F7BB0000}"/>
    <cellStyle name="Style 1 40 4" xfId="47839" xr:uid="{00000000-0005-0000-0000-0000F8BB0000}"/>
    <cellStyle name="Style 1 41" xfId="47840" xr:uid="{00000000-0005-0000-0000-0000F9BB0000}"/>
    <cellStyle name="Style 1 41 2" xfId="47841" xr:uid="{00000000-0005-0000-0000-0000FABB0000}"/>
    <cellStyle name="Style 1 41 2 2" xfId="47842" xr:uid="{00000000-0005-0000-0000-0000FBBB0000}"/>
    <cellStyle name="Style 1 41 3" xfId="47843" xr:uid="{00000000-0005-0000-0000-0000FCBB0000}"/>
    <cellStyle name="Style 1 41 3 2" xfId="47844" xr:uid="{00000000-0005-0000-0000-0000FDBB0000}"/>
    <cellStyle name="Style 1 41 4" xfId="47845" xr:uid="{00000000-0005-0000-0000-0000FEBB0000}"/>
    <cellStyle name="Style 1 42" xfId="47846" xr:uid="{00000000-0005-0000-0000-0000FFBB0000}"/>
    <cellStyle name="Style 1 42 2" xfId="47847" xr:uid="{00000000-0005-0000-0000-000000BC0000}"/>
    <cellStyle name="Style 1 42 2 2" xfId="47848" xr:uid="{00000000-0005-0000-0000-000001BC0000}"/>
    <cellStyle name="Style 1 42 3" xfId="47849" xr:uid="{00000000-0005-0000-0000-000002BC0000}"/>
    <cellStyle name="Style 1 42 3 2" xfId="47850" xr:uid="{00000000-0005-0000-0000-000003BC0000}"/>
    <cellStyle name="Style 1 42 4" xfId="47851" xr:uid="{00000000-0005-0000-0000-000004BC0000}"/>
    <cellStyle name="Style 1 43" xfId="47852" xr:uid="{00000000-0005-0000-0000-000005BC0000}"/>
    <cellStyle name="Style 1 43 2" xfId="47853" xr:uid="{00000000-0005-0000-0000-000006BC0000}"/>
    <cellStyle name="Style 1 43 2 2" xfId="47854" xr:uid="{00000000-0005-0000-0000-000007BC0000}"/>
    <cellStyle name="Style 1 43 3" xfId="47855" xr:uid="{00000000-0005-0000-0000-000008BC0000}"/>
    <cellStyle name="Style 1 43 3 2" xfId="47856" xr:uid="{00000000-0005-0000-0000-000009BC0000}"/>
    <cellStyle name="Style 1 43 4" xfId="47857" xr:uid="{00000000-0005-0000-0000-00000ABC0000}"/>
    <cellStyle name="Style 1 44" xfId="47858" xr:uid="{00000000-0005-0000-0000-00000BBC0000}"/>
    <cellStyle name="Style 1 44 2" xfId="47859" xr:uid="{00000000-0005-0000-0000-00000CBC0000}"/>
    <cellStyle name="Style 1 44 2 2" xfId="47860" xr:uid="{00000000-0005-0000-0000-00000DBC0000}"/>
    <cellStyle name="Style 1 44 3" xfId="47861" xr:uid="{00000000-0005-0000-0000-00000EBC0000}"/>
    <cellStyle name="Style 1 44 3 2" xfId="47862" xr:uid="{00000000-0005-0000-0000-00000FBC0000}"/>
    <cellStyle name="Style 1 44 4" xfId="47863" xr:uid="{00000000-0005-0000-0000-000010BC0000}"/>
    <cellStyle name="Style 1 45" xfId="47864" xr:uid="{00000000-0005-0000-0000-000011BC0000}"/>
    <cellStyle name="Style 1 45 2" xfId="47865" xr:uid="{00000000-0005-0000-0000-000012BC0000}"/>
    <cellStyle name="Style 1 45 2 2" xfId="47866" xr:uid="{00000000-0005-0000-0000-000013BC0000}"/>
    <cellStyle name="Style 1 45 3" xfId="47867" xr:uid="{00000000-0005-0000-0000-000014BC0000}"/>
    <cellStyle name="Style 1 45 3 2" xfId="47868" xr:uid="{00000000-0005-0000-0000-000015BC0000}"/>
    <cellStyle name="Style 1 45 4" xfId="47869" xr:uid="{00000000-0005-0000-0000-000016BC0000}"/>
    <cellStyle name="Style 1 46" xfId="47870" xr:uid="{00000000-0005-0000-0000-000017BC0000}"/>
    <cellStyle name="Style 1 46 2" xfId="47871" xr:uid="{00000000-0005-0000-0000-000018BC0000}"/>
    <cellStyle name="Style 1 46 2 2" xfId="47872" xr:uid="{00000000-0005-0000-0000-000019BC0000}"/>
    <cellStyle name="Style 1 46 3" xfId="47873" xr:uid="{00000000-0005-0000-0000-00001ABC0000}"/>
    <cellStyle name="Style 1 46 3 2" xfId="47874" xr:uid="{00000000-0005-0000-0000-00001BBC0000}"/>
    <cellStyle name="Style 1 46 4" xfId="47875" xr:uid="{00000000-0005-0000-0000-00001CBC0000}"/>
    <cellStyle name="Style 1 47" xfId="47876" xr:uid="{00000000-0005-0000-0000-00001DBC0000}"/>
    <cellStyle name="Style 1 47 2" xfId="47877" xr:uid="{00000000-0005-0000-0000-00001EBC0000}"/>
    <cellStyle name="Style 1 47 2 2" xfId="47878" xr:uid="{00000000-0005-0000-0000-00001FBC0000}"/>
    <cellStyle name="Style 1 47 3" xfId="47879" xr:uid="{00000000-0005-0000-0000-000020BC0000}"/>
    <cellStyle name="Style 1 47 3 2" xfId="47880" xr:uid="{00000000-0005-0000-0000-000021BC0000}"/>
    <cellStyle name="Style 1 47 4" xfId="47881" xr:uid="{00000000-0005-0000-0000-000022BC0000}"/>
    <cellStyle name="Style 1 48" xfId="47882" xr:uid="{00000000-0005-0000-0000-000023BC0000}"/>
    <cellStyle name="Style 1 48 2" xfId="47883" xr:uid="{00000000-0005-0000-0000-000024BC0000}"/>
    <cellStyle name="Style 1 48 2 2" xfId="47884" xr:uid="{00000000-0005-0000-0000-000025BC0000}"/>
    <cellStyle name="Style 1 48 3" xfId="47885" xr:uid="{00000000-0005-0000-0000-000026BC0000}"/>
    <cellStyle name="Style 1 48 3 2" xfId="47886" xr:uid="{00000000-0005-0000-0000-000027BC0000}"/>
    <cellStyle name="Style 1 48 4" xfId="47887" xr:uid="{00000000-0005-0000-0000-000028BC0000}"/>
    <cellStyle name="Style 1 49" xfId="47888" xr:uid="{00000000-0005-0000-0000-000029BC0000}"/>
    <cellStyle name="Style 1 49 2" xfId="47889" xr:uid="{00000000-0005-0000-0000-00002ABC0000}"/>
    <cellStyle name="Style 1 49 2 2" xfId="47890" xr:uid="{00000000-0005-0000-0000-00002BBC0000}"/>
    <cellStyle name="Style 1 49 3" xfId="47891" xr:uid="{00000000-0005-0000-0000-00002CBC0000}"/>
    <cellStyle name="Style 1 49 3 2" xfId="47892" xr:uid="{00000000-0005-0000-0000-00002DBC0000}"/>
    <cellStyle name="Style 1 49 4" xfId="47893" xr:uid="{00000000-0005-0000-0000-00002EBC0000}"/>
    <cellStyle name="Style 1 5" xfId="47894" xr:uid="{00000000-0005-0000-0000-00002FBC0000}"/>
    <cellStyle name="Style 1 5 10" xfId="47895" xr:uid="{00000000-0005-0000-0000-000030BC0000}"/>
    <cellStyle name="Style 1 5 10 2" xfId="47896" xr:uid="{00000000-0005-0000-0000-000031BC0000}"/>
    <cellStyle name="Style 1 5 10 2 2" xfId="47897" xr:uid="{00000000-0005-0000-0000-000032BC0000}"/>
    <cellStyle name="Style 1 5 10 3" xfId="47898" xr:uid="{00000000-0005-0000-0000-000033BC0000}"/>
    <cellStyle name="Style 1 5 10 3 2" xfId="47899" xr:uid="{00000000-0005-0000-0000-000034BC0000}"/>
    <cellStyle name="Style 1 5 10 4" xfId="47900" xr:uid="{00000000-0005-0000-0000-000035BC0000}"/>
    <cellStyle name="Style 1 5 11" xfId="47901" xr:uid="{00000000-0005-0000-0000-000036BC0000}"/>
    <cellStyle name="Style 1 5 11 2" xfId="47902" xr:uid="{00000000-0005-0000-0000-000037BC0000}"/>
    <cellStyle name="Style 1 5 11 2 2" xfId="47903" xr:uid="{00000000-0005-0000-0000-000038BC0000}"/>
    <cellStyle name="Style 1 5 11 3" xfId="47904" xr:uid="{00000000-0005-0000-0000-000039BC0000}"/>
    <cellStyle name="Style 1 5 11 3 2" xfId="47905" xr:uid="{00000000-0005-0000-0000-00003ABC0000}"/>
    <cellStyle name="Style 1 5 11 4" xfId="47906" xr:uid="{00000000-0005-0000-0000-00003BBC0000}"/>
    <cellStyle name="Style 1 5 12" xfId="47907" xr:uid="{00000000-0005-0000-0000-00003CBC0000}"/>
    <cellStyle name="Style 1 5 12 2" xfId="47908" xr:uid="{00000000-0005-0000-0000-00003DBC0000}"/>
    <cellStyle name="Style 1 5 12 2 2" xfId="47909" xr:uid="{00000000-0005-0000-0000-00003EBC0000}"/>
    <cellStyle name="Style 1 5 12 3" xfId="47910" xr:uid="{00000000-0005-0000-0000-00003FBC0000}"/>
    <cellStyle name="Style 1 5 12 3 2" xfId="47911" xr:uid="{00000000-0005-0000-0000-000040BC0000}"/>
    <cellStyle name="Style 1 5 12 4" xfId="47912" xr:uid="{00000000-0005-0000-0000-000041BC0000}"/>
    <cellStyle name="Style 1 5 13" xfId="47913" xr:uid="{00000000-0005-0000-0000-000042BC0000}"/>
    <cellStyle name="Style 1 5 13 2" xfId="47914" xr:uid="{00000000-0005-0000-0000-000043BC0000}"/>
    <cellStyle name="Style 1 5 13 2 2" xfId="47915" xr:uid="{00000000-0005-0000-0000-000044BC0000}"/>
    <cellStyle name="Style 1 5 13 3" xfId="47916" xr:uid="{00000000-0005-0000-0000-000045BC0000}"/>
    <cellStyle name="Style 1 5 13 3 2" xfId="47917" xr:uid="{00000000-0005-0000-0000-000046BC0000}"/>
    <cellStyle name="Style 1 5 13 4" xfId="47918" xr:uid="{00000000-0005-0000-0000-000047BC0000}"/>
    <cellStyle name="Style 1 5 14" xfId="47919" xr:uid="{00000000-0005-0000-0000-000048BC0000}"/>
    <cellStyle name="Style 1 5 14 2" xfId="47920" xr:uid="{00000000-0005-0000-0000-000049BC0000}"/>
    <cellStyle name="Style 1 5 14 2 2" xfId="47921" xr:uid="{00000000-0005-0000-0000-00004ABC0000}"/>
    <cellStyle name="Style 1 5 14 3" xfId="47922" xr:uid="{00000000-0005-0000-0000-00004BBC0000}"/>
    <cellStyle name="Style 1 5 14 3 2" xfId="47923" xr:uid="{00000000-0005-0000-0000-00004CBC0000}"/>
    <cellStyle name="Style 1 5 14 4" xfId="47924" xr:uid="{00000000-0005-0000-0000-00004DBC0000}"/>
    <cellStyle name="Style 1 5 15" xfId="47925" xr:uid="{00000000-0005-0000-0000-00004EBC0000}"/>
    <cellStyle name="Style 1 5 15 2" xfId="47926" xr:uid="{00000000-0005-0000-0000-00004FBC0000}"/>
    <cellStyle name="Style 1 5 15 2 2" xfId="47927" xr:uid="{00000000-0005-0000-0000-000050BC0000}"/>
    <cellStyle name="Style 1 5 15 3" xfId="47928" xr:uid="{00000000-0005-0000-0000-000051BC0000}"/>
    <cellStyle name="Style 1 5 15 3 2" xfId="47929" xr:uid="{00000000-0005-0000-0000-000052BC0000}"/>
    <cellStyle name="Style 1 5 15 4" xfId="47930" xr:uid="{00000000-0005-0000-0000-000053BC0000}"/>
    <cellStyle name="Style 1 5 16" xfId="47931" xr:uid="{00000000-0005-0000-0000-000054BC0000}"/>
    <cellStyle name="Style 1 5 16 2" xfId="47932" xr:uid="{00000000-0005-0000-0000-000055BC0000}"/>
    <cellStyle name="Style 1 5 16 2 2" xfId="47933" xr:uid="{00000000-0005-0000-0000-000056BC0000}"/>
    <cellStyle name="Style 1 5 16 3" xfId="47934" xr:uid="{00000000-0005-0000-0000-000057BC0000}"/>
    <cellStyle name="Style 1 5 16 3 2" xfId="47935" xr:uid="{00000000-0005-0000-0000-000058BC0000}"/>
    <cellStyle name="Style 1 5 16 4" xfId="47936" xr:uid="{00000000-0005-0000-0000-000059BC0000}"/>
    <cellStyle name="Style 1 5 17" xfId="47937" xr:uid="{00000000-0005-0000-0000-00005ABC0000}"/>
    <cellStyle name="Style 1 5 17 2" xfId="47938" xr:uid="{00000000-0005-0000-0000-00005BBC0000}"/>
    <cellStyle name="Style 1 5 18" xfId="47939" xr:uid="{00000000-0005-0000-0000-00005CBC0000}"/>
    <cellStyle name="Style 1 5 18 2" xfId="47940" xr:uid="{00000000-0005-0000-0000-00005DBC0000}"/>
    <cellStyle name="Style 1 5 19" xfId="47941" xr:uid="{00000000-0005-0000-0000-00005EBC0000}"/>
    <cellStyle name="Style 1 5 2" xfId="47942" xr:uid="{00000000-0005-0000-0000-00005FBC0000}"/>
    <cellStyle name="Style 1 5 2 2" xfId="47943" xr:uid="{00000000-0005-0000-0000-000060BC0000}"/>
    <cellStyle name="Style 1 5 2 2 2" xfId="47944" xr:uid="{00000000-0005-0000-0000-000061BC0000}"/>
    <cellStyle name="Style 1 5 2 3" xfId="47945" xr:uid="{00000000-0005-0000-0000-000062BC0000}"/>
    <cellStyle name="Style 1 5 2 3 2" xfId="47946" xr:uid="{00000000-0005-0000-0000-000063BC0000}"/>
    <cellStyle name="Style 1 5 2 4" xfId="47947" xr:uid="{00000000-0005-0000-0000-000064BC0000}"/>
    <cellStyle name="Style 1 5 3" xfId="47948" xr:uid="{00000000-0005-0000-0000-000065BC0000}"/>
    <cellStyle name="Style 1 5 3 2" xfId="47949" xr:uid="{00000000-0005-0000-0000-000066BC0000}"/>
    <cellStyle name="Style 1 5 3 2 2" xfId="47950" xr:uid="{00000000-0005-0000-0000-000067BC0000}"/>
    <cellStyle name="Style 1 5 3 3" xfId="47951" xr:uid="{00000000-0005-0000-0000-000068BC0000}"/>
    <cellStyle name="Style 1 5 3 3 2" xfId="47952" xr:uid="{00000000-0005-0000-0000-000069BC0000}"/>
    <cellStyle name="Style 1 5 3 4" xfId="47953" xr:uid="{00000000-0005-0000-0000-00006ABC0000}"/>
    <cellStyle name="Style 1 5 4" xfId="47954" xr:uid="{00000000-0005-0000-0000-00006BBC0000}"/>
    <cellStyle name="Style 1 5 4 2" xfId="47955" xr:uid="{00000000-0005-0000-0000-00006CBC0000}"/>
    <cellStyle name="Style 1 5 4 2 2" xfId="47956" xr:uid="{00000000-0005-0000-0000-00006DBC0000}"/>
    <cellStyle name="Style 1 5 4 3" xfId="47957" xr:uid="{00000000-0005-0000-0000-00006EBC0000}"/>
    <cellStyle name="Style 1 5 4 3 2" xfId="47958" xr:uid="{00000000-0005-0000-0000-00006FBC0000}"/>
    <cellStyle name="Style 1 5 4 4" xfId="47959" xr:uid="{00000000-0005-0000-0000-000070BC0000}"/>
    <cellStyle name="Style 1 5 5" xfId="47960" xr:uid="{00000000-0005-0000-0000-000071BC0000}"/>
    <cellStyle name="Style 1 5 5 2" xfId="47961" xr:uid="{00000000-0005-0000-0000-000072BC0000}"/>
    <cellStyle name="Style 1 5 5 2 2" xfId="47962" xr:uid="{00000000-0005-0000-0000-000073BC0000}"/>
    <cellStyle name="Style 1 5 5 3" xfId="47963" xr:uid="{00000000-0005-0000-0000-000074BC0000}"/>
    <cellStyle name="Style 1 5 5 3 2" xfId="47964" xr:uid="{00000000-0005-0000-0000-000075BC0000}"/>
    <cellStyle name="Style 1 5 5 4" xfId="47965" xr:uid="{00000000-0005-0000-0000-000076BC0000}"/>
    <cellStyle name="Style 1 5 6" xfId="47966" xr:uid="{00000000-0005-0000-0000-000077BC0000}"/>
    <cellStyle name="Style 1 5 6 2" xfId="47967" xr:uid="{00000000-0005-0000-0000-000078BC0000}"/>
    <cellStyle name="Style 1 5 6 2 2" xfId="47968" xr:uid="{00000000-0005-0000-0000-000079BC0000}"/>
    <cellStyle name="Style 1 5 6 3" xfId="47969" xr:uid="{00000000-0005-0000-0000-00007ABC0000}"/>
    <cellStyle name="Style 1 5 6 3 2" xfId="47970" xr:uid="{00000000-0005-0000-0000-00007BBC0000}"/>
    <cellStyle name="Style 1 5 6 4" xfId="47971" xr:uid="{00000000-0005-0000-0000-00007CBC0000}"/>
    <cellStyle name="Style 1 5 7" xfId="47972" xr:uid="{00000000-0005-0000-0000-00007DBC0000}"/>
    <cellStyle name="Style 1 5 7 2" xfId="47973" xr:uid="{00000000-0005-0000-0000-00007EBC0000}"/>
    <cellStyle name="Style 1 5 7 2 2" xfId="47974" xr:uid="{00000000-0005-0000-0000-00007FBC0000}"/>
    <cellStyle name="Style 1 5 7 3" xfId="47975" xr:uid="{00000000-0005-0000-0000-000080BC0000}"/>
    <cellStyle name="Style 1 5 7 3 2" xfId="47976" xr:uid="{00000000-0005-0000-0000-000081BC0000}"/>
    <cellStyle name="Style 1 5 7 4" xfId="47977" xr:uid="{00000000-0005-0000-0000-000082BC0000}"/>
    <cellStyle name="Style 1 5 8" xfId="47978" xr:uid="{00000000-0005-0000-0000-000083BC0000}"/>
    <cellStyle name="Style 1 5 8 2" xfId="47979" xr:uid="{00000000-0005-0000-0000-000084BC0000}"/>
    <cellStyle name="Style 1 5 8 2 2" xfId="47980" xr:uid="{00000000-0005-0000-0000-000085BC0000}"/>
    <cellStyle name="Style 1 5 8 3" xfId="47981" xr:uid="{00000000-0005-0000-0000-000086BC0000}"/>
    <cellStyle name="Style 1 5 8 3 2" xfId="47982" xr:uid="{00000000-0005-0000-0000-000087BC0000}"/>
    <cellStyle name="Style 1 5 8 4" xfId="47983" xr:uid="{00000000-0005-0000-0000-000088BC0000}"/>
    <cellStyle name="Style 1 5 9" xfId="47984" xr:uid="{00000000-0005-0000-0000-000089BC0000}"/>
    <cellStyle name="Style 1 5 9 2" xfId="47985" xr:uid="{00000000-0005-0000-0000-00008ABC0000}"/>
    <cellStyle name="Style 1 5 9 2 2" xfId="47986" xr:uid="{00000000-0005-0000-0000-00008BBC0000}"/>
    <cellStyle name="Style 1 5 9 3" xfId="47987" xr:uid="{00000000-0005-0000-0000-00008CBC0000}"/>
    <cellStyle name="Style 1 5 9 3 2" xfId="47988" xr:uid="{00000000-0005-0000-0000-00008DBC0000}"/>
    <cellStyle name="Style 1 5 9 4" xfId="47989" xr:uid="{00000000-0005-0000-0000-00008EBC0000}"/>
    <cellStyle name="Style 1 50" xfId="47990" xr:uid="{00000000-0005-0000-0000-00008FBC0000}"/>
    <cellStyle name="Style 1 50 2" xfId="47991" xr:uid="{00000000-0005-0000-0000-000090BC0000}"/>
    <cellStyle name="Style 1 50 2 2" xfId="47992" xr:uid="{00000000-0005-0000-0000-000091BC0000}"/>
    <cellStyle name="Style 1 50 3" xfId="47993" xr:uid="{00000000-0005-0000-0000-000092BC0000}"/>
    <cellStyle name="Style 1 50 3 2" xfId="47994" xr:uid="{00000000-0005-0000-0000-000093BC0000}"/>
    <cellStyle name="Style 1 50 4" xfId="47995" xr:uid="{00000000-0005-0000-0000-000094BC0000}"/>
    <cellStyle name="Style 1 51" xfId="47996" xr:uid="{00000000-0005-0000-0000-000095BC0000}"/>
    <cellStyle name="Style 1 51 2" xfId="47997" xr:uid="{00000000-0005-0000-0000-000096BC0000}"/>
    <cellStyle name="Style 1 51 2 2" xfId="47998" xr:uid="{00000000-0005-0000-0000-000097BC0000}"/>
    <cellStyle name="Style 1 51 3" xfId="47999" xr:uid="{00000000-0005-0000-0000-000098BC0000}"/>
    <cellStyle name="Style 1 51 3 2" xfId="48000" xr:uid="{00000000-0005-0000-0000-000099BC0000}"/>
    <cellStyle name="Style 1 51 4" xfId="48001" xr:uid="{00000000-0005-0000-0000-00009ABC0000}"/>
    <cellStyle name="Style 1 52" xfId="48002" xr:uid="{00000000-0005-0000-0000-00009BBC0000}"/>
    <cellStyle name="Style 1 52 2" xfId="48003" xr:uid="{00000000-0005-0000-0000-00009CBC0000}"/>
    <cellStyle name="Style 1 52 2 2" xfId="48004" xr:uid="{00000000-0005-0000-0000-00009DBC0000}"/>
    <cellStyle name="Style 1 52 3" xfId="48005" xr:uid="{00000000-0005-0000-0000-00009EBC0000}"/>
    <cellStyle name="Style 1 52 3 2" xfId="48006" xr:uid="{00000000-0005-0000-0000-00009FBC0000}"/>
    <cellStyle name="Style 1 52 4" xfId="48007" xr:uid="{00000000-0005-0000-0000-0000A0BC0000}"/>
    <cellStyle name="Style 1 53" xfId="48008" xr:uid="{00000000-0005-0000-0000-0000A1BC0000}"/>
    <cellStyle name="Style 1 53 2" xfId="48009" xr:uid="{00000000-0005-0000-0000-0000A2BC0000}"/>
    <cellStyle name="Style 1 53 2 2" xfId="48010" xr:uid="{00000000-0005-0000-0000-0000A3BC0000}"/>
    <cellStyle name="Style 1 53 3" xfId="48011" xr:uid="{00000000-0005-0000-0000-0000A4BC0000}"/>
    <cellStyle name="Style 1 53 3 2" xfId="48012" xr:uid="{00000000-0005-0000-0000-0000A5BC0000}"/>
    <cellStyle name="Style 1 53 4" xfId="48013" xr:uid="{00000000-0005-0000-0000-0000A6BC0000}"/>
    <cellStyle name="Style 1 54" xfId="48014" xr:uid="{00000000-0005-0000-0000-0000A7BC0000}"/>
    <cellStyle name="Style 1 54 2" xfId="48015" xr:uid="{00000000-0005-0000-0000-0000A8BC0000}"/>
    <cellStyle name="Style 1 54 2 2" xfId="48016" xr:uid="{00000000-0005-0000-0000-0000A9BC0000}"/>
    <cellStyle name="Style 1 54 3" xfId="48017" xr:uid="{00000000-0005-0000-0000-0000AABC0000}"/>
    <cellStyle name="Style 1 54 3 2" xfId="48018" xr:uid="{00000000-0005-0000-0000-0000ABBC0000}"/>
    <cellStyle name="Style 1 54 4" xfId="48019" xr:uid="{00000000-0005-0000-0000-0000ACBC0000}"/>
    <cellStyle name="Style 1 55" xfId="48020" xr:uid="{00000000-0005-0000-0000-0000ADBC0000}"/>
    <cellStyle name="Style 1 55 2" xfId="48021" xr:uid="{00000000-0005-0000-0000-0000AEBC0000}"/>
    <cellStyle name="Style 1 55 2 2" xfId="48022" xr:uid="{00000000-0005-0000-0000-0000AFBC0000}"/>
    <cellStyle name="Style 1 55 3" xfId="48023" xr:uid="{00000000-0005-0000-0000-0000B0BC0000}"/>
    <cellStyle name="Style 1 55 3 2" xfId="48024" xr:uid="{00000000-0005-0000-0000-0000B1BC0000}"/>
    <cellStyle name="Style 1 55 4" xfId="48025" xr:uid="{00000000-0005-0000-0000-0000B2BC0000}"/>
    <cellStyle name="Style 1 56" xfId="48026" xr:uid="{00000000-0005-0000-0000-0000B3BC0000}"/>
    <cellStyle name="Style 1 56 2" xfId="48027" xr:uid="{00000000-0005-0000-0000-0000B4BC0000}"/>
    <cellStyle name="Style 1 56 2 2" xfId="48028" xr:uid="{00000000-0005-0000-0000-0000B5BC0000}"/>
    <cellStyle name="Style 1 56 3" xfId="48029" xr:uid="{00000000-0005-0000-0000-0000B6BC0000}"/>
    <cellStyle name="Style 1 56 3 2" xfId="48030" xr:uid="{00000000-0005-0000-0000-0000B7BC0000}"/>
    <cellStyle name="Style 1 56 4" xfId="48031" xr:uid="{00000000-0005-0000-0000-0000B8BC0000}"/>
    <cellStyle name="Style 1 57" xfId="48032" xr:uid="{00000000-0005-0000-0000-0000B9BC0000}"/>
    <cellStyle name="Style 1 57 2" xfId="48033" xr:uid="{00000000-0005-0000-0000-0000BABC0000}"/>
    <cellStyle name="Style 1 57 2 2" xfId="48034" xr:uid="{00000000-0005-0000-0000-0000BBBC0000}"/>
    <cellStyle name="Style 1 57 3" xfId="48035" xr:uid="{00000000-0005-0000-0000-0000BCBC0000}"/>
    <cellStyle name="Style 1 57 3 2" xfId="48036" xr:uid="{00000000-0005-0000-0000-0000BDBC0000}"/>
    <cellStyle name="Style 1 57 4" xfId="48037" xr:uid="{00000000-0005-0000-0000-0000BEBC0000}"/>
    <cellStyle name="Style 1 58" xfId="48038" xr:uid="{00000000-0005-0000-0000-0000BFBC0000}"/>
    <cellStyle name="Style 1 58 2" xfId="48039" xr:uid="{00000000-0005-0000-0000-0000C0BC0000}"/>
    <cellStyle name="Style 1 58 2 2" xfId="48040" xr:uid="{00000000-0005-0000-0000-0000C1BC0000}"/>
    <cellStyle name="Style 1 58 3" xfId="48041" xr:uid="{00000000-0005-0000-0000-0000C2BC0000}"/>
    <cellStyle name="Style 1 58 3 2" xfId="48042" xr:uid="{00000000-0005-0000-0000-0000C3BC0000}"/>
    <cellStyle name="Style 1 58 4" xfId="48043" xr:uid="{00000000-0005-0000-0000-0000C4BC0000}"/>
    <cellStyle name="Style 1 59" xfId="48044" xr:uid="{00000000-0005-0000-0000-0000C5BC0000}"/>
    <cellStyle name="Style 1 59 2" xfId="48045" xr:uid="{00000000-0005-0000-0000-0000C6BC0000}"/>
    <cellStyle name="Style 1 59 2 2" xfId="48046" xr:uid="{00000000-0005-0000-0000-0000C7BC0000}"/>
    <cellStyle name="Style 1 59 3" xfId="48047" xr:uid="{00000000-0005-0000-0000-0000C8BC0000}"/>
    <cellStyle name="Style 1 59 3 2" xfId="48048" xr:uid="{00000000-0005-0000-0000-0000C9BC0000}"/>
    <cellStyle name="Style 1 59 4" xfId="48049" xr:uid="{00000000-0005-0000-0000-0000CABC0000}"/>
    <cellStyle name="Style 1 6" xfId="48050" xr:uid="{00000000-0005-0000-0000-0000CBBC0000}"/>
    <cellStyle name="Style 1 6 2" xfId="48051" xr:uid="{00000000-0005-0000-0000-0000CCBC0000}"/>
    <cellStyle name="Style 1 6 2 2" xfId="48052" xr:uid="{00000000-0005-0000-0000-0000CDBC0000}"/>
    <cellStyle name="Style 1 6 3" xfId="48053" xr:uid="{00000000-0005-0000-0000-0000CEBC0000}"/>
    <cellStyle name="Style 1 6 3 2" xfId="48054" xr:uid="{00000000-0005-0000-0000-0000CFBC0000}"/>
    <cellStyle name="Style 1 6 4" xfId="48055" xr:uid="{00000000-0005-0000-0000-0000D0BC0000}"/>
    <cellStyle name="Style 1 60" xfId="48056" xr:uid="{00000000-0005-0000-0000-0000D1BC0000}"/>
    <cellStyle name="Style 1 60 2" xfId="48057" xr:uid="{00000000-0005-0000-0000-0000D2BC0000}"/>
    <cellStyle name="Style 1 60 2 2" xfId="48058" xr:uid="{00000000-0005-0000-0000-0000D3BC0000}"/>
    <cellStyle name="Style 1 60 3" xfId="48059" xr:uid="{00000000-0005-0000-0000-0000D4BC0000}"/>
    <cellStyle name="Style 1 60 3 2" xfId="48060" xr:uid="{00000000-0005-0000-0000-0000D5BC0000}"/>
    <cellStyle name="Style 1 60 4" xfId="48061" xr:uid="{00000000-0005-0000-0000-0000D6BC0000}"/>
    <cellStyle name="Style 1 61" xfId="48062" xr:uid="{00000000-0005-0000-0000-0000D7BC0000}"/>
    <cellStyle name="Style 1 61 2" xfId="48063" xr:uid="{00000000-0005-0000-0000-0000D8BC0000}"/>
    <cellStyle name="Style 1 61 2 2" xfId="48064" xr:uid="{00000000-0005-0000-0000-0000D9BC0000}"/>
    <cellStyle name="Style 1 61 3" xfId="48065" xr:uid="{00000000-0005-0000-0000-0000DABC0000}"/>
    <cellStyle name="Style 1 61 3 2" xfId="48066" xr:uid="{00000000-0005-0000-0000-0000DBBC0000}"/>
    <cellStyle name="Style 1 61 4" xfId="48067" xr:uid="{00000000-0005-0000-0000-0000DCBC0000}"/>
    <cellStyle name="Style 1 62" xfId="48068" xr:uid="{00000000-0005-0000-0000-0000DDBC0000}"/>
    <cellStyle name="Style 1 62 2" xfId="48069" xr:uid="{00000000-0005-0000-0000-0000DEBC0000}"/>
    <cellStyle name="Style 1 62 2 2" xfId="48070" xr:uid="{00000000-0005-0000-0000-0000DFBC0000}"/>
    <cellStyle name="Style 1 62 3" xfId="48071" xr:uid="{00000000-0005-0000-0000-0000E0BC0000}"/>
    <cellStyle name="Style 1 62 3 2" xfId="48072" xr:uid="{00000000-0005-0000-0000-0000E1BC0000}"/>
    <cellStyle name="Style 1 62 4" xfId="48073" xr:uid="{00000000-0005-0000-0000-0000E2BC0000}"/>
    <cellStyle name="Style 1 63" xfId="48074" xr:uid="{00000000-0005-0000-0000-0000E3BC0000}"/>
    <cellStyle name="Style 1 63 2" xfId="48075" xr:uid="{00000000-0005-0000-0000-0000E4BC0000}"/>
    <cellStyle name="Style 1 63 2 2" xfId="48076" xr:uid="{00000000-0005-0000-0000-0000E5BC0000}"/>
    <cellStyle name="Style 1 63 3" xfId="48077" xr:uid="{00000000-0005-0000-0000-0000E6BC0000}"/>
    <cellStyle name="Style 1 63 3 2" xfId="48078" xr:uid="{00000000-0005-0000-0000-0000E7BC0000}"/>
    <cellStyle name="Style 1 63 4" xfId="48079" xr:uid="{00000000-0005-0000-0000-0000E8BC0000}"/>
    <cellStyle name="Style 1 64" xfId="48080" xr:uid="{00000000-0005-0000-0000-0000E9BC0000}"/>
    <cellStyle name="Style 1 64 2" xfId="48081" xr:uid="{00000000-0005-0000-0000-0000EABC0000}"/>
    <cellStyle name="Style 1 64 2 2" xfId="48082" xr:uid="{00000000-0005-0000-0000-0000EBBC0000}"/>
    <cellStyle name="Style 1 64 3" xfId="48083" xr:uid="{00000000-0005-0000-0000-0000ECBC0000}"/>
    <cellStyle name="Style 1 64 3 2" xfId="48084" xr:uid="{00000000-0005-0000-0000-0000EDBC0000}"/>
    <cellStyle name="Style 1 64 4" xfId="48085" xr:uid="{00000000-0005-0000-0000-0000EEBC0000}"/>
    <cellStyle name="Style 1 65" xfId="48086" xr:uid="{00000000-0005-0000-0000-0000EFBC0000}"/>
    <cellStyle name="Style 1 65 2" xfId="48087" xr:uid="{00000000-0005-0000-0000-0000F0BC0000}"/>
    <cellStyle name="Style 1 65 2 2" xfId="48088" xr:uid="{00000000-0005-0000-0000-0000F1BC0000}"/>
    <cellStyle name="Style 1 65 3" xfId="48089" xr:uid="{00000000-0005-0000-0000-0000F2BC0000}"/>
    <cellStyle name="Style 1 65 3 2" xfId="48090" xr:uid="{00000000-0005-0000-0000-0000F3BC0000}"/>
    <cellStyle name="Style 1 65 4" xfId="48091" xr:uid="{00000000-0005-0000-0000-0000F4BC0000}"/>
    <cellStyle name="Style 1 66" xfId="48092" xr:uid="{00000000-0005-0000-0000-0000F5BC0000}"/>
    <cellStyle name="Style 1 66 2" xfId="48093" xr:uid="{00000000-0005-0000-0000-0000F6BC0000}"/>
    <cellStyle name="Style 1 66 2 2" xfId="48094" xr:uid="{00000000-0005-0000-0000-0000F7BC0000}"/>
    <cellStyle name="Style 1 66 3" xfId="48095" xr:uid="{00000000-0005-0000-0000-0000F8BC0000}"/>
    <cellStyle name="Style 1 66 3 2" xfId="48096" xr:uid="{00000000-0005-0000-0000-0000F9BC0000}"/>
    <cellStyle name="Style 1 66 4" xfId="48097" xr:uid="{00000000-0005-0000-0000-0000FABC0000}"/>
    <cellStyle name="Style 1 67" xfId="48098" xr:uid="{00000000-0005-0000-0000-0000FBBC0000}"/>
    <cellStyle name="Style 1 67 2" xfId="48099" xr:uid="{00000000-0005-0000-0000-0000FCBC0000}"/>
    <cellStyle name="Style 1 67 2 2" xfId="48100" xr:uid="{00000000-0005-0000-0000-0000FDBC0000}"/>
    <cellStyle name="Style 1 67 3" xfId="48101" xr:uid="{00000000-0005-0000-0000-0000FEBC0000}"/>
    <cellStyle name="Style 1 67 3 2" xfId="48102" xr:uid="{00000000-0005-0000-0000-0000FFBC0000}"/>
    <cellStyle name="Style 1 67 4" xfId="48103" xr:uid="{00000000-0005-0000-0000-000000BD0000}"/>
    <cellStyle name="Style 1 68" xfId="48104" xr:uid="{00000000-0005-0000-0000-000001BD0000}"/>
    <cellStyle name="Style 1 68 2" xfId="48105" xr:uid="{00000000-0005-0000-0000-000002BD0000}"/>
    <cellStyle name="Style 1 68 2 2" xfId="48106" xr:uid="{00000000-0005-0000-0000-000003BD0000}"/>
    <cellStyle name="Style 1 68 3" xfId="48107" xr:uid="{00000000-0005-0000-0000-000004BD0000}"/>
    <cellStyle name="Style 1 68 3 2" xfId="48108" xr:uid="{00000000-0005-0000-0000-000005BD0000}"/>
    <cellStyle name="Style 1 68 4" xfId="48109" xr:uid="{00000000-0005-0000-0000-000006BD0000}"/>
    <cellStyle name="Style 1 69" xfId="48110" xr:uid="{00000000-0005-0000-0000-000007BD0000}"/>
    <cellStyle name="Style 1 69 2" xfId="48111" xr:uid="{00000000-0005-0000-0000-000008BD0000}"/>
    <cellStyle name="Style 1 69 2 2" xfId="48112" xr:uid="{00000000-0005-0000-0000-000009BD0000}"/>
    <cellStyle name="Style 1 69 3" xfId="48113" xr:uid="{00000000-0005-0000-0000-00000ABD0000}"/>
    <cellStyle name="Style 1 69 3 2" xfId="48114" xr:uid="{00000000-0005-0000-0000-00000BBD0000}"/>
    <cellStyle name="Style 1 69 4" xfId="48115" xr:uid="{00000000-0005-0000-0000-00000CBD0000}"/>
    <cellStyle name="Style 1 7" xfId="48116" xr:uid="{00000000-0005-0000-0000-00000DBD0000}"/>
    <cellStyle name="Style 1 7 2" xfId="48117" xr:uid="{00000000-0005-0000-0000-00000EBD0000}"/>
    <cellStyle name="Style 1 7 2 2" xfId="48118" xr:uid="{00000000-0005-0000-0000-00000FBD0000}"/>
    <cellStyle name="Style 1 7 3" xfId="48119" xr:uid="{00000000-0005-0000-0000-000010BD0000}"/>
    <cellStyle name="Style 1 7 3 2" xfId="48120" xr:uid="{00000000-0005-0000-0000-000011BD0000}"/>
    <cellStyle name="Style 1 7 4" xfId="48121" xr:uid="{00000000-0005-0000-0000-000012BD0000}"/>
    <cellStyle name="Style 1 70" xfId="48122" xr:uid="{00000000-0005-0000-0000-000013BD0000}"/>
    <cellStyle name="Style 1 70 2" xfId="48123" xr:uid="{00000000-0005-0000-0000-000014BD0000}"/>
    <cellStyle name="Style 1 71" xfId="48124" xr:uid="{00000000-0005-0000-0000-000015BD0000}"/>
    <cellStyle name="Style 1 71 2" xfId="48125" xr:uid="{00000000-0005-0000-0000-000016BD0000}"/>
    <cellStyle name="Style 1 72" xfId="48126" xr:uid="{00000000-0005-0000-0000-000017BD0000}"/>
    <cellStyle name="Style 1 72 2" xfId="48127" xr:uid="{00000000-0005-0000-0000-000018BD0000}"/>
    <cellStyle name="Style 1 73" xfId="48128" xr:uid="{00000000-0005-0000-0000-000019BD0000}"/>
    <cellStyle name="Style 1 73 2" xfId="48129" xr:uid="{00000000-0005-0000-0000-00001ABD0000}"/>
    <cellStyle name="Style 1 73 2 2" xfId="48130" xr:uid="{00000000-0005-0000-0000-00001BBD0000}"/>
    <cellStyle name="Style 1 73 3" xfId="48131" xr:uid="{00000000-0005-0000-0000-00001CBD0000}"/>
    <cellStyle name="Style 1 74" xfId="48132" xr:uid="{00000000-0005-0000-0000-00001DBD0000}"/>
    <cellStyle name="Style 1 74 2" xfId="48133" xr:uid="{00000000-0005-0000-0000-00001EBD0000}"/>
    <cellStyle name="Style 1 74 2 2" xfId="48134" xr:uid="{00000000-0005-0000-0000-00001FBD0000}"/>
    <cellStyle name="Style 1 74 3" xfId="48135" xr:uid="{00000000-0005-0000-0000-000020BD0000}"/>
    <cellStyle name="Style 1 75" xfId="48136" xr:uid="{00000000-0005-0000-0000-000021BD0000}"/>
    <cellStyle name="Style 1 75 2" xfId="48137" xr:uid="{00000000-0005-0000-0000-000022BD0000}"/>
    <cellStyle name="Style 1 75 2 2" xfId="48138" xr:uid="{00000000-0005-0000-0000-000023BD0000}"/>
    <cellStyle name="Style 1 75 3" xfId="48139" xr:uid="{00000000-0005-0000-0000-000024BD0000}"/>
    <cellStyle name="Style 1 76" xfId="48140" xr:uid="{00000000-0005-0000-0000-000025BD0000}"/>
    <cellStyle name="Style 1 76 2" xfId="48141" xr:uid="{00000000-0005-0000-0000-000026BD0000}"/>
    <cellStyle name="Style 1 76 2 2" xfId="48142" xr:uid="{00000000-0005-0000-0000-000027BD0000}"/>
    <cellStyle name="Style 1 76 3" xfId="48143" xr:uid="{00000000-0005-0000-0000-000028BD0000}"/>
    <cellStyle name="Style 1 77" xfId="48144" xr:uid="{00000000-0005-0000-0000-000029BD0000}"/>
    <cellStyle name="Style 1 77 2" xfId="48145" xr:uid="{00000000-0005-0000-0000-00002ABD0000}"/>
    <cellStyle name="Style 1 77 2 2" xfId="48146" xr:uid="{00000000-0005-0000-0000-00002BBD0000}"/>
    <cellStyle name="Style 1 77 3" xfId="48147" xr:uid="{00000000-0005-0000-0000-00002CBD0000}"/>
    <cellStyle name="Style 1 78" xfId="48148" xr:uid="{00000000-0005-0000-0000-00002DBD0000}"/>
    <cellStyle name="Style 1 8" xfId="48149" xr:uid="{00000000-0005-0000-0000-00002EBD0000}"/>
    <cellStyle name="Style 1 8 2" xfId="48150" xr:uid="{00000000-0005-0000-0000-00002FBD0000}"/>
    <cellStyle name="Style 1 8 2 2" xfId="48151" xr:uid="{00000000-0005-0000-0000-000030BD0000}"/>
    <cellStyle name="Style 1 8 3" xfId="48152" xr:uid="{00000000-0005-0000-0000-000031BD0000}"/>
    <cellStyle name="Style 1 8 3 2" xfId="48153" xr:uid="{00000000-0005-0000-0000-000032BD0000}"/>
    <cellStyle name="Style 1 8 4" xfId="48154" xr:uid="{00000000-0005-0000-0000-000033BD0000}"/>
    <cellStyle name="Style 1 9" xfId="48155" xr:uid="{00000000-0005-0000-0000-000034BD0000}"/>
    <cellStyle name="Style 1 9 2" xfId="48156" xr:uid="{00000000-0005-0000-0000-000035BD0000}"/>
    <cellStyle name="Style 1 9 2 2" xfId="48157" xr:uid="{00000000-0005-0000-0000-000036BD0000}"/>
    <cellStyle name="Style 1 9 3" xfId="48158" xr:uid="{00000000-0005-0000-0000-000037BD0000}"/>
    <cellStyle name="Style 1 9 3 2" xfId="48159" xr:uid="{00000000-0005-0000-0000-000038BD0000}"/>
    <cellStyle name="Style 1 9 4" xfId="48160" xr:uid="{00000000-0005-0000-0000-000039BD0000}"/>
    <cellStyle name="Style 22" xfId="48161" xr:uid="{00000000-0005-0000-0000-00003ABD0000}"/>
    <cellStyle name="Style 25" xfId="48162" xr:uid="{00000000-0005-0000-0000-00003BBD0000}"/>
    <cellStyle name="Style 25 2" xfId="48163" xr:uid="{00000000-0005-0000-0000-00003CBD0000}"/>
    <cellStyle name="Style 26" xfId="48164" xr:uid="{00000000-0005-0000-0000-00003DBD0000}"/>
    <cellStyle name="Style 26 2" xfId="48165" xr:uid="{00000000-0005-0000-0000-00003EBD0000}"/>
    <cellStyle name="Style 27" xfId="48166" xr:uid="{00000000-0005-0000-0000-00003FBD0000}"/>
    <cellStyle name="Style 28" xfId="48167" xr:uid="{00000000-0005-0000-0000-000040BD0000}"/>
    <cellStyle name="STYLE1" xfId="48168" xr:uid="{00000000-0005-0000-0000-000041BD0000}"/>
    <cellStyle name="STYLE1 - Style1" xfId="48169" xr:uid="{00000000-0005-0000-0000-000042BD0000}"/>
    <cellStyle name="STYLE2" xfId="48170" xr:uid="{00000000-0005-0000-0000-000043BD0000}"/>
    <cellStyle name="STYLE2 - Style2" xfId="48171" xr:uid="{00000000-0005-0000-0000-000044BD0000}"/>
    <cellStyle name="STYLE3" xfId="48172" xr:uid="{00000000-0005-0000-0000-000045BD0000}"/>
    <cellStyle name="STYLE3 - Style3" xfId="48173" xr:uid="{00000000-0005-0000-0000-000046BD0000}"/>
    <cellStyle name="STYLE4" xfId="48174" xr:uid="{00000000-0005-0000-0000-000047BD0000}"/>
    <cellStyle name="STYLE4 - Style4" xfId="48175" xr:uid="{00000000-0005-0000-0000-000048BD0000}"/>
    <cellStyle name="SUB HEADING" xfId="48176" xr:uid="{00000000-0005-0000-0000-000049BD0000}"/>
    <cellStyle name="Subheading" xfId="48177" xr:uid="{00000000-0005-0000-0000-00004ABD0000}"/>
    <cellStyle name="Summary Column Cell" xfId="48178" xr:uid="{00000000-0005-0000-0000-00004BBD0000}"/>
    <cellStyle name="Summary Column Cell 2" xfId="48179" xr:uid="{00000000-0005-0000-0000-00004CBD0000}"/>
    <cellStyle name="Summary Column Cell_KY NBV" xfId="48180" xr:uid="{00000000-0005-0000-0000-00004DBD0000}"/>
    <cellStyle name="summation" xfId="48181" xr:uid="{00000000-0005-0000-0000-00004EBD0000}"/>
    <cellStyle name="t" xfId="48453" xr:uid="{00000000-0005-0000-0000-00004FBD0000}"/>
    <cellStyle name="Table  - Style5" xfId="49" xr:uid="{00000000-0005-0000-0000-000050BD0000}"/>
    <cellStyle name="Table  - Style6" xfId="50" xr:uid="{00000000-0005-0000-0000-000051BD0000}"/>
    <cellStyle name="Table Col Head" xfId="48182" xr:uid="{00000000-0005-0000-0000-000052BD0000}"/>
    <cellStyle name="Table Sub Head" xfId="48183" xr:uid="{00000000-0005-0000-0000-000053BD0000}"/>
    <cellStyle name="Table Title" xfId="48184" xr:uid="{00000000-0005-0000-0000-000054BD0000}"/>
    <cellStyle name="Table Units" xfId="48185" xr:uid="{00000000-0005-0000-0000-000055BD0000}"/>
    <cellStyle name="TFCF" xfId="48186" xr:uid="{00000000-0005-0000-0000-000056BD0000}"/>
    <cellStyle name="Title  - Style1" xfId="51" xr:uid="{00000000-0005-0000-0000-000057BD0000}"/>
    <cellStyle name="Title  - Style6" xfId="52" xr:uid="{00000000-0005-0000-0000-000058BD0000}"/>
    <cellStyle name="Title 10" xfId="48187" xr:uid="{00000000-0005-0000-0000-000059BD0000}"/>
    <cellStyle name="Title 11" xfId="48188" xr:uid="{00000000-0005-0000-0000-00005ABD0000}"/>
    <cellStyle name="Title 12" xfId="48189" xr:uid="{00000000-0005-0000-0000-00005BBD0000}"/>
    <cellStyle name="Title 13" xfId="48190" xr:uid="{00000000-0005-0000-0000-00005CBD0000}"/>
    <cellStyle name="Title 2" xfId="48191" xr:uid="{00000000-0005-0000-0000-00005DBD0000}"/>
    <cellStyle name="Title 2 2" xfId="48192" xr:uid="{00000000-0005-0000-0000-00005EBD0000}"/>
    <cellStyle name="Title 2 2 2" xfId="48193" xr:uid="{00000000-0005-0000-0000-00005FBD0000}"/>
    <cellStyle name="Title 3" xfId="48194" xr:uid="{00000000-0005-0000-0000-000060BD0000}"/>
    <cellStyle name="Title 3 2" xfId="48195" xr:uid="{00000000-0005-0000-0000-000061BD0000}"/>
    <cellStyle name="Title 3 3" xfId="48196" xr:uid="{00000000-0005-0000-0000-000062BD0000}"/>
    <cellStyle name="Title 4" xfId="48197" xr:uid="{00000000-0005-0000-0000-000063BD0000}"/>
    <cellStyle name="Title 4 2" xfId="48198" xr:uid="{00000000-0005-0000-0000-000064BD0000}"/>
    <cellStyle name="Title 5" xfId="48199" xr:uid="{00000000-0005-0000-0000-000065BD0000}"/>
    <cellStyle name="Title 6" xfId="48200" xr:uid="{00000000-0005-0000-0000-000066BD0000}"/>
    <cellStyle name="Title 7" xfId="48201" xr:uid="{00000000-0005-0000-0000-000067BD0000}"/>
    <cellStyle name="Title 8" xfId="48202" xr:uid="{00000000-0005-0000-0000-000068BD0000}"/>
    <cellStyle name="Title 9" xfId="48203" xr:uid="{00000000-0005-0000-0000-000069BD0000}"/>
    <cellStyle name="title1" xfId="53" xr:uid="{00000000-0005-0000-0000-00006ABD0000}"/>
    <cellStyle name="Total" xfId="54" builtinId="25" customBuiltin="1"/>
    <cellStyle name="Total 10" xfId="48204" xr:uid="{00000000-0005-0000-0000-00006CBD0000}"/>
    <cellStyle name="Total 10 2" xfId="48205" xr:uid="{00000000-0005-0000-0000-00006DBD0000}"/>
    <cellStyle name="Total 11" xfId="48206" xr:uid="{00000000-0005-0000-0000-00006EBD0000}"/>
    <cellStyle name="Total 11 2" xfId="48207" xr:uid="{00000000-0005-0000-0000-00006FBD0000}"/>
    <cellStyle name="Total 12" xfId="48208" xr:uid="{00000000-0005-0000-0000-000070BD0000}"/>
    <cellStyle name="Total 12 2" xfId="48209" xr:uid="{00000000-0005-0000-0000-000071BD0000}"/>
    <cellStyle name="Total 13" xfId="48210" xr:uid="{00000000-0005-0000-0000-000072BD0000}"/>
    <cellStyle name="Total 13 2" xfId="48211" xr:uid="{00000000-0005-0000-0000-000073BD0000}"/>
    <cellStyle name="Total 14" xfId="48212" xr:uid="{00000000-0005-0000-0000-000074BD0000}"/>
    <cellStyle name="Total 2" xfId="48213" xr:uid="{00000000-0005-0000-0000-000075BD0000}"/>
    <cellStyle name="Total 2 2" xfId="48214" xr:uid="{00000000-0005-0000-0000-000076BD0000}"/>
    <cellStyle name="Total 2 2 2" xfId="48215" xr:uid="{00000000-0005-0000-0000-000077BD0000}"/>
    <cellStyle name="Total 2 2 2 2" xfId="48216" xr:uid="{00000000-0005-0000-0000-000078BD0000}"/>
    <cellStyle name="Total 2 2 3" xfId="48217" xr:uid="{00000000-0005-0000-0000-000079BD0000}"/>
    <cellStyle name="Total 2 3" xfId="48218" xr:uid="{00000000-0005-0000-0000-00007ABD0000}"/>
    <cellStyle name="Total 2 4" xfId="48219" xr:uid="{00000000-0005-0000-0000-00007BBD0000}"/>
    <cellStyle name="Total 2 5" xfId="48220" xr:uid="{00000000-0005-0000-0000-00007CBD0000}"/>
    <cellStyle name="Total 2 6" xfId="48221" xr:uid="{00000000-0005-0000-0000-00007DBD0000}"/>
    <cellStyle name="Total 3" xfId="48222" xr:uid="{00000000-0005-0000-0000-00007EBD0000}"/>
    <cellStyle name="Total 3 2" xfId="48223" xr:uid="{00000000-0005-0000-0000-00007FBD0000}"/>
    <cellStyle name="Total 3 2 2" xfId="48224" xr:uid="{00000000-0005-0000-0000-000080BD0000}"/>
    <cellStyle name="Total 3 3" xfId="48225" xr:uid="{00000000-0005-0000-0000-000081BD0000}"/>
    <cellStyle name="Total 3 3 2" xfId="48226" xr:uid="{00000000-0005-0000-0000-000082BD0000}"/>
    <cellStyle name="Total 4" xfId="48227" xr:uid="{00000000-0005-0000-0000-000083BD0000}"/>
    <cellStyle name="Total 4 2" xfId="48228" xr:uid="{00000000-0005-0000-0000-000084BD0000}"/>
    <cellStyle name="Total 4 2 2" xfId="48229" xr:uid="{00000000-0005-0000-0000-000085BD0000}"/>
    <cellStyle name="Total 5" xfId="48230" xr:uid="{00000000-0005-0000-0000-000086BD0000}"/>
    <cellStyle name="Total 5 2" xfId="48231" xr:uid="{00000000-0005-0000-0000-000087BD0000}"/>
    <cellStyle name="Total 5 2 2" xfId="48232" xr:uid="{00000000-0005-0000-0000-000088BD0000}"/>
    <cellStyle name="Total 6" xfId="48233" xr:uid="{00000000-0005-0000-0000-000089BD0000}"/>
    <cellStyle name="Total 6 2" xfId="48234" xr:uid="{00000000-0005-0000-0000-00008ABD0000}"/>
    <cellStyle name="Total 6 2 2" xfId="48235" xr:uid="{00000000-0005-0000-0000-00008BBD0000}"/>
    <cellStyle name="Total 7" xfId="48236" xr:uid="{00000000-0005-0000-0000-00008CBD0000}"/>
    <cellStyle name="Total 7 2" xfId="48237" xr:uid="{00000000-0005-0000-0000-00008DBD0000}"/>
    <cellStyle name="Total 7 2 2" xfId="48238" xr:uid="{00000000-0005-0000-0000-00008EBD0000}"/>
    <cellStyle name="Total 8" xfId="48239" xr:uid="{00000000-0005-0000-0000-00008FBD0000}"/>
    <cellStyle name="Total 8 2" xfId="48240" xr:uid="{00000000-0005-0000-0000-000090BD0000}"/>
    <cellStyle name="Total 8 2 2" xfId="48241" xr:uid="{00000000-0005-0000-0000-000091BD0000}"/>
    <cellStyle name="Total 8 3" xfId="48242" xr:uid="{00000000-0005-0000-0000-000092BD0000}"/>
    <cellStyle name="Total 9" xfId="48243" xr:uid="{00000000-0005-0000-0000-000093BD0000}"/>
    <cellStyle name="Total 9 2" xfId="48244" xr:uid="{00000000-0005-0000-0000-000094BD0000}"/>
    <cellStyle name="TotCol - Style5" xfId="55" xr:uid="{00000000-0005-0000-0000-000095BD0000}"/>
    <cellStyle name="TotCol - Style7" xfId="56" xr:uid="{00000000-0005-0000-0000-000096BD0000}"/>
    <cellStyle name="TotRow - Style4" xfId="57" xr:uid="{00000000-0005-0000-0000-000097BD0000}"/>
    <cellStyle name="TotRow - Style8" xfId="58" xr:uid="{00000000-0005-0000-0000-000098BD0000}"/>
    <cellStyle name="Transition" xfId="48245" xr:uid="{00000000-0005-0000-0000-000099BD0000}"/>
    <cellStyle name="ubordinated Debt" xfId="48246" xr:uid="{00000000-0005-0000-0000-00009ABD0000}"/>
    <cellStyle name="uk" xfId="48247" xr:uid="{00000000-0005-0000-0000-00009BBD0000}"/>
    <cellStyle name="uk 2" xfId="48248" xr:uid="{00000000-0005-0000-0000-00009CBD0000}"/>
    <cellStyle name="Un" xfId="48249" xr:uid="{00000000-0005-0000-0000-00009DBD0000}"/>
    <cellStyle name="Undefined" xfId="48250" xr:uid="{00000000-0005-0000-0000-00009EBD0000}"/>
    <cellStyle name="Undefiniert" xfId="48571" xr:uid="{00000000-0005-0000-0000-00009FBD0000}"/>
    <cellStyle name="UNITS" xfId="48251" xr:uid="{00000000-0005-0000-0000-0000A0BD0000}"/>
    <cellStyle name="Unprot" xfId="59" xr:uid="{00000000-0005-0000-0000-0000A1BD0000}"/>
    <cellStyle name="Unprot 2" xfId="48252" xr:uid="{00000000-0005-0000-0000-0000A2BD0000}"/>
    <cellStyle name="Unprot 3" xfId="48253" xr:uid="{00000000-0005-0000-0000-0000A3BD0000}"/>
    <cellStyle name="Unprot 4" xfId="48254" xr:uid="{00000000-0005-0000-0000-0000A4BD0000}"/>
    <cellStyle name="Unprot 5" xfId="48255" xr:uid="{00000000-0005-0000-0000-0000A5BD0000}"/>
    <cellStyle name="Unprot$" xfId="60" xr:uid="{00000000-0005-0000-0000-0000A6BD0000}"/>
    <cellStyle name="Unprot$ 2" xfId="48256" xr:uid="{00000000-0005-0000-0000-0000A7BD0000}"/>
    <cellStyle name="Unprot$ 3" xfId="48257" xr:uid="{00000000-0005-0000-0000-0000A8BD0000}"/>
    <cellStyle name="Unprot$ 4" xfId="48258" xr:uid="{00000000-0005-0000-0000-0000A9BD0000}"/>
    <cellStyle name="Unprot$ 5" xfId="48259" xr:uid="{00000000-0005-0000-0000-0000AABD0000}"/>
    <cellStyle name="Unprot_0308 USFE&amp;G Financial Results Summary" xfId="48260" xr:uid="{00000000-0005-0000-0000-0000ABBD0000}"/>
    <cellStyle name="Unprotect" xfId="61" xr:uid="{00000000-0005-0000-0000-0000ACBD0000}"/>
    <cellStyle name="UNSHADED" xfId="48261" xr:uid="{00000000-0005-0000-0000-0000ADBD0000}"/>
    <cellStyle name="UploadThisRowValue" xfId="48262" xr:uid="{00000000-0005-0000-0000-0000AEBD0000}"/>
    <cellStyle name="Variable Inputs" xfId="48263" xr:uid="{00000000-0005-0000-0000-0000AFBD0000}"/>
    <cellStyle name="Variable Inputs 2" xfId="48264" xr:uid="{00000000-0005-0000-0000-0000B0BD0000}"/>
    <cellStyle name="Variable Inputs 3" xfId="48265" xr:uid="{00000000-0005-0000-0000-0000B1BD0000}"/>
    <cellStyle name="Variable Inputs 4" xfId="48266" xr:uid="{00000000-0005-0000-0000-0000B2BD0000}"/>
    <cellStyle name="Variable Inputs 5" xfId="48267" xr:uid="{00000000-0005-0000-0000-0000B3BD0000}"/>
    <cellStyle name="Variable Inputs 6" xfId="48268" xr:uid="{00000000-0005-0000-0000-0000B4BD0000}"/>
    <cellStyle name="Variable Inputs 7" xfId="48269" xr:uid="{00000000-0005-0000-0000-0000B5BD0000}"/>
    <cellStyle name="Variable Inputs 8" xfId="48270" xr:uid="{00000000-0005-0000-0000-0000B6BD0000}"/>
    <cellStyle name="Variable Inputs 9" xfId="48271" xr:uid="{00000000-0005-0000-0000-0000B7BD0000}"/>
    <cellStyle name="Währung [0]_Compiling Utility Macros" xfId="48272" xr:uid="{00000000-0005-0000-0000-0000B8BD0000}"/>
    <cellStyle name="Währung_Compiling Utility Macros" xfId="48273" xr:uid="{00000000-0005-0000-0000-0000B9BD0000}"/>
    <cellStyle name="Warning Text 10" xfId="48274" xr:uid="{00000000-0005-0000-0000-0000BABD0000}"/>
    <cellStyle name="Warning Text 11" xfId="48275" xr:uid="{00000000-0005-0000-0000-0000BBBD0000}"/>
    <cellStyle name="Warning Text 12" xfId="48276" xr:uid="{00000000-0005-0000-0000-0000BCBD0000}"/>
    <cellStyle name="Warning Text 13" xfId="48277" xr:uid="{00000000-0005-0000-0000-0000BDBD0000}"/>
    <cellStyle name="Warning Text 2" xfId="48278" xr:uid="{00000000-0005-0000-0000-0000BEBD0000}"/>
    <cellStyle name="Warning Text 2 2" xfId="48279" xr:uid="{00000000-0005-0000-0000-0000BFBD0000}"/>
    <cellStyle name="Warning Text 3" xfId="48280" xr:uid="{00000000-0005-0000-0000-0000C0BD0000}"/>
    <cellStyle name="Warning Text 3 2" xfId="48281" xr:uid="{00000000-0005-0000-0000-0000C1BD0000}"/>
    <cellStyle name="Warning Text 3 3" xfId="48282" xr:uid="{00000000-0005-0000-0000-0000C2BD0000}"/>
    <cellStyle name="Warning Text 4" xfId="48283" xr:uid="{00000000-0005-0000-0000-0000C3BD0000}"/>
    <cellStyle name="Warning Text 4 2" xfId="48284" xr:uid="{00000000-0005-0000-0000-0000C4BD0000}"/>
    <cellStyle name="Warning Text 5" xfId="48285" xr:uid="{00000000-0005-0000-0000-0000C5BD0000}"/>
    <cellStyle name="Warning Text 5 2" xfId="48286" xr:uid="{00000000-0005-0000-0000-0000C6BD0000}"/>
    <cellStyle name="Warning Text 6" xfId="48287" xr:uid="{00000000-0005-0000-0000-0000C7BD0000}"/>
    <cellStyle name="Warning Text 6 2" xfId="48288" xr:uid="{00000000-0005-0000-0000-0000C8BD0000}"/>
    <cellStyle name="Warning Text 7" xfId="48289" xr:uid="{00000000-0005-0000-0000-0000C9BD0000}"/>
    <cellStyle name="Warning Text 8" xfId="48290" xr:uid="{00000000-0005-0000-0000-0000CABD0000}"/>
    <cellStyle name="Warning Text 9" xfId="48291" xr:uid="{00000000-0005-0000-0000-0000CBBD0000}"/>
    <cellStyle name="Year" xfId="48292" xr:uid="{00000000-0005-0000-0000-0000CCBD0000}"/>
    <cellStyle name="YEAR HEADER" xfId="48293" xr:uid="{00000000-0005-0000-0000-0000CDBD0000}"/>
    <cellStyle name="years" xfId="48294" xr:uid="{00000000-0005-0000-0000-0000CEBD0000}"/>
    <cellStyle name="콤마 [0]_94하반기" xfId="48295" xr:uid="{00000000-0005-0000-0000-0000CFBD0000}"/>
    <cellStyle name="콤마_94하반기" xfId="48296" xr:uid="{00000000-0005-0000-0000-0000D0BD0000}"/>
    <cellStyle name="통화 [0]_94하반기" xfId="48297" xr:uid="{00000000-0005-0000-0000-0000D1BD0000}"/>
    <cellStyle name="통화_94하반기" xfId="48298" xr:uid="{00000000-0005-0000-0000-0000D2BD0000}"/>
    <cellStyle name="표준_Ⅰ.경영실적" xfId="48299" xr:uid="{00000000-0005-0000-0000-0000D3BD0000}"/>
    <cellStyle name="하이퍼링크_VERA" xfId="48300" xr:uid="{00000000-0005-0000-0000-0000D4BD0000}"/>
    <cellStyle name="一般_dept code" xfId="62" xr:uid="{00000000-0005-0000-0000-0000D5BD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3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externalLink" Target="externalLinks/externalLink11.xml"/><Relationship Id="rId37" Type="http://schemas.openxmlformats.org/officeDocument/2006/relationships/externalLink" Target="externalLinks/externalLink16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36" Type="http://schemas.openxmlformats.org/officeDocument/2006/relationships/externalLink" Target="externalLinks/externalLink1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externalLink" Target="externalLinks/externalLink1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externalLink" Target="externalLinks/externalLink12.xml"/><Relationship Id="rId38" Type="http://schemas.openxmlformats.org/officeDocument/2006/relationships/externalLink" Target="externalLinks/externalLink1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bna.msds.wachovia.net\root\CAPITAL\98\1stCE\TWCAPEX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ure%20Fishing\MODEL%20TO%20BANKS\Pure%20Fishing%20Base%20Case%202003%20Monthly%20Model%2003120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c\Corp%20Finance%20Inc\Financial%20Reporting\Consolidation\EXCEL\2005\3rdQTR05\Sept05R6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GNOS%202007%207000%20CC_GL%20Expense%2012-30-0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lufs\FolderRedirection\Leveraged%20Finance\Diversified%20Industries\Manufacturing%20and%20Ind.%20Tech\P&amp;L%20Coal\P&amp;L%20Coal%202002%20Deal\Credit\Natural%20Gas%20and%20GDP%20data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lufs\FolderRedirection\Inv_grad\Energy\RV%20Secondary%20Energy%202005%20Jan%205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iwater.com\files\Business%20Units\Midwest%20and%20Mid%20Atlantic\Forecast\2021\2A-O&amp;M\2G-SAL\2021\FUSION%20Merit%20Increase%20Extract_SL_2021.03.24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ESSICA1-PC\Kentucky%20Power%202017-00179\TWC\Timesheet\Timesheet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lufs\FolderRedirection\DEBT%20JOURNAL%20ENTRIES\2013\12-%20Dec%202013\KU\J043-0110-1213%20AMORT%20EXP%20AND%20LOSS%20ON%20DEBTwith%20error%20correction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c\Corp%20Finance%20Inc\Financial%20Reporting\Consolidation\EXCEL\2005\3rdQTR05\Sept05R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orate\data\USERS\CSpitz\Trends\Con-OpSu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tephen%20&amp;%20Darren\2004%20Budget\Supply%20Budget%202004-Target%20%23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gservices.com\twwusdata\Inc\Corp%20Finance%20Inc\Financial%20Reporting\Consolidation\EXCEL\2005\3rdQTR05\Sept05R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rut146v1ibd\45ac6963\Models\Sellside%20M&amp;A%20Model\OpCo%20Tab\Model%20Outputs%20v0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bna.msds.wachovia.net\root\Documents%20and%20Settings\a663928\Desktop\Utilities,%20Inc%20-%20HARD%20DRIVE\2011%20Memos%20&amp;%20Analysis\Project%20Hydro%20Star\Model\R&amp;S%20Model%20MASTER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bna.msds.wachovia.net\root\shared\BHC\Projects\Public%20Projects\Rise%20and%20Shine%20(014690201)\4%20Excel\zArchive\Integrated%20M&amp;A%20Model%20(OLD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bna.msds.wachovia.net\root\Documents%20and%20Settings\a663928\Desktop\Utilities,%20Inc%20-%20HARD%20DRIVE\2011%20Memos%20&amp;%20Analysis\Project%20Hydro%20Star\Model\Tomahawk%20Training\Pfizer%20&amp;%20Wyeth%20Merger%20Model%20MASTER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W"/>
      <sheetName val="CF_QTR"/>
      <sheetName val="CF"/>
      <sheetName val="Reference"/>
    </sheetNames>
    <sheetDataSet>
      <sheetData sheetId="0"/>
      <sheetData sheetId="1" refreshError="1"/>
      <sheetData sheetId="2" refreshError="1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 Model"/>
      <sheetName val="Bank Case - Blair"/>
      <sheetName val="Bank Case Buildup"/>
      <sheetName val="Net Sales"/>
      <sheetName val="Gross Profit"/>
      <sheetName val="expenses"/>
      <sheetName val="monthly - base case"/>
      <sheetName val="Standalone Base C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 worksheets "/>
      <sheetName val="Print entries &amp; auto open"/>
      <sheetName val="EPS"/>
      <sheetName val="TGI-CONS."/>
      <sheetName val="JVs-G1"/>
      <sheetName val="JVs-G2"/>
      <sheetName val="NAT.GAS.DIST"/>
      <sheetName val="JVs-G3"/>
      <sheetName val="JVs-G4"/>
      <sheetName val="PATRO.TRANSPORT"/>
      <sheetName val="JVs-P1"/>
      <sheetName val="JVs-P2"/>
      <sheetName val="WATER&amp;UTIL"/>
      <sheetName val="JVs-W1"/>
      <sheetName val="JVs-W2"/>
      <sheetName val="OTHER ACTIVITIES"/>
      <sheetName val="JVs-OA1"/>
      <sheetName val="JVs-OA2"/>
      <sheetName val="TERASEN INC-CONSOLIDATED"/>
      <sheetName val="JVs-C1"/>
      <sheetName val="Invest&amp;Advances"/>
      <sheetName val="IntercoRev"/>
      <sheetName val="Mar 31, 2004"/>
      <sheetName val="Jun 30, 2004"/>
      <sheetName val="Sep 30, 2003"/>
      <sheetName val="Comments"/>
      <sheetName val="Dec 31, 2004"/>
      <sheetName val="TGI-CONS. ~ non-consolidated"/>
      <sheetName val="TERASEN INC-CONS - STATS CANADA"/>
      <sheetName val="Module3"/>
      <sheetName val="Monthly EBITDA by segment"/>
      <sheetName val="Setting"/>
      <sheetName val="P&amp;L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Sheet1"/>
      <sheetName val="Table"/>
      <sheetName val="Graph"/>
    </sheetNames>
    <sheetDataSet>
      <sheetData sheetId="0" refreshError="1"/>
      <sheetData sheetId="1" refreshError="1"/>
      <sheetData sheetId="2"/>
      <sheetData sheetId="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 GDP"/>
      <sheetName val="Real GDP (2)"/>
      <sheetName val="Natural gas"/>
      <sheetName val="Consumption vs. GDP"/>
    </sheetNames>
    <sheetDataSet>
      <sheetData sheetId="0" refreshError="1"/>
      <sheetData sheetId="1" refreshError="1"/>
      <sheetData sheetId="2">
        <row r="3">
          <cell r="A3" t="e">
            <v>#NAME?</v>
          </cell>
        </row>
      </sheetData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read Sheet"/>
      <sheetName val="Tenor Adjustments"/>
      <sheetName val="Secondary"/>
      <sheetName val="Secondary ENB"/>
    </sheetNames>
    <sheetDataSet>
      <sheetData sheetId="0"/>
      <sheetData sheetId="1"/>
      <sheetData sheetId="2"/>
      <sheetData sheetId="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ADFDI_Parameters"/>
      <sheetName val="_ADFDI_Metadata"/>
      <sheetName val="Corix Annual Merit Increase Pla"/>
      <sheetName val="CompCellStyles"/>
      <sheetName val="_ADFDI_WorkbookData"/>
      <sheetName val="_ADFDI_BCMetadata"/>
      <sheetName val="_ADFDI_DynamicTable"/>
      <sheetName val="_ADFDI_LOV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>
        <row r="2">
          <cell r="D2" t="str">
            <v>1 - Excellence Not Met</v>
          </cell>
          <cell r="E2" t="str">
            <v>2 - Excellence Achieved</v>
          </cell>
          <cell r="F2" t="str">
            <v>3 - Above and Beyond Excellence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ly"/>
      <sheetName val="Weekly"/>
      <sheetName val="Comments"/>
      <sheetName val="R12 Load Data Issues"/>
      <sheetName val="R12 Load Data"/>
      <sheetName val="Parameters"/>
      <sheetName val="Office Code Note"/>
      <sheetName val="Sheet1"/>
    </sheetNames>
    <sheetDataSet>
      <sheetData sheetId="0"/>
      <sheetData sheetId="1">
        <row r="1">
          <cell r="A1" t="str">
            <v>Nickname
(must be unique)</v>
          </cell>
        </row>
        <row r="2">
          <cell r="A2" t="str">
            <v>Ad Hoc - Cash Flows</v>
          </cell>
        </row>
        <row r="3">
          <cell r="A3" t="str">
            <v>Ad Hoc - Cost Model Updates</v>
          </cell>
        </row>
        <row r="4">
          <cell r="A4" t="str">
            <v>Ad Hoc - HRA Pricing</v>
          </cell>
        </row>
        <row r="5">
          <cell r="A5" t="str">
            <v>Ad Hoc - OOS</v>
          </cell>
        </row>
        <row r="6">
          <cell r="A6" t="str">
            <v>AEP 2013 - Assets - NQ</v>
          </cell>
        </row>
        <row r="7">
          <cell r="A7" t="str">
            <v>AEP 2013 - Assets - Q</v>
          </cell>
        </row>
        <row r="8">
          <cell r="A8" t="str">
            <v>AEP 2013 - Billing</v>
          </cell>
        </row>
        <row r="9">
          <cell r="A9" t="str">
            <v>AEP 2013 - Data - NonUMWA</v>
          </cell>
        </row>
        <row r="10">
          <cell r="A10" t="str">
            <v>AEP 2013 - Data - NQ</v>
          </cell>
        </row>
        <row r="11">
          <cell r="A11" t="str">
            <v>AEP 2013 - Data - Q</v>
          </cell>
        </row>
        <row r="12">
          <cell r="A12" t="str">
            <v>AEP 2013 - Data - UMWA</v>
          </cell>
        </row>
        <row r="13">
          <cell r="A13" t="str">
            <v>AEP 2013 - Fcast - NonUMWA</v>
          </cell>
        </row>
        <row r="14">
          <cell r="A14" t="str">
            <v>AEP 2013 - Fcast - NQ</v>
          </cell>
        </row>
        <row r="15">
          <cell r="A15" t="str">
            <v>AEP 2013 - Fcast - Q</v>
          </cell>
        </row>
        <row r="16">
          <cell r="A16" t="str">
            <v>AEP 2013 - Fcast - UMWA</v>
          </cell>
        </row>
        <row r="17">
          <cell r="A17" t="str">
            <v>AEP 2013 - Govt</v>
          </cell>
        </row>
        <row r="18">
          <cell r="A18" t="str">
            <v>AEP 2013 - PM</v>
          </cell>
        </row>
        <row r="19">
          <cell r="A19" t="str">
            <v>AEP 2013 - Reports - All</v>
          </cell>
        </row>
        <row r="20">
          <cell r="A20" t="str">
            <v>AEP 2013 - Reports - NQ</v>
          </cell>
        </row>
        <row r="21">
          <cell r="A21" t="str">
            <v>AEP 2013 - Reports - NUMWA</v>
          </cell>
        </row>
        <row r="22">
          <cell r="A22" t="str">
            <v>AEP 2013 - Reports - Q</v>
          </cell>
        </row>
        <row r="23">
          <cell r="A23" t="str">
            <v>AEP 2013 - Reports - UMWA</v>
          </cell>
        </row>
        <row r="24">
          <cell r="A24" t="str">
            <v>AEP 2013 - Results - NonUMWA</v>
          </cell>
        </row>
        <row r="25">
          <cell r="A25" t="str">
            <v>AEP 2013 - Results - NonUMWA - old</v>
          </cell>
        </row>
        <row r="26">
          <cell r="A26" t="str">
            <v>AEP 2013 - Results - NQ</v>
          </cell>
        </row>
        <row r="27">
          <cell r="A27" t="str">
            <v>AEP 2013 - Results - Q</v>
          </cell>
        </row>
        <row r="28">
          <cell r="A28" t="str">
            <v>AEP 2013 - Results - UMWA</v>
          </cell>
        </row>
        <row r="29">
          <cell r="A29" t="str">
            <v>AEP 2013 - YED - All</v>
          </cell>
        </row>
        <row r="30">
          <cell r="A30" t="str">
            <v>AEP 2013 - YED - NQ</v>
          </cell>
        </row>
        <row r="31">
          <cell r="A31" t="str">
            <v>AEP 2013 - YED - NUMWA</v>
          </cell>
        </row>
        <row r="32">
          <cell r="A32" t="str">
            <v>AEP 2013 - YED - Q</v>
          </cell>
        </row>
        <row r="33">
          <cell r="A33" t="str">
            <v>AEP 2013 - YED - UMWA</v>
          </cell>
        </row>
        <row r="34">
          <cell r="A34" t="str">
            <v>AEP Ad Hoc - Analysis/Results Dev</v>
          </cell>
        </row>
        <row r="35">
          <cell r="A35" t="str">
            <v>AEP Ad Hoc - Data/ Forecast / Allocation</v>
          </cell>
        </row>
        <row r="36">
          <cell r="A36" t="str">
            <v>AEP Ad Hoc 1</v>
          </cell>
        </row>
        <row r="37">
          <cell r="A37" t="str">
            <v>AEP Ad Hoc 10- Data Conversion - PRW</v>
          </cell>
        </row>
        <row r="38">
          <cell r="A38" t="str">
            <v>AEP Ad Hoc 2 - new BU disclosure</v>
          </cell>
        </row>
        <row r="39">
          <cell r="A39" t="str">
            <v>AEP Ad Hoc 3 - Plan Design / Cost Savings</v>
          </cell>
        </row>
        <row r="40">
          <cell r="A40" t="str">
            <v>AEP Ad Hoc 4- TWIS</v>
          </cell>
        </row>
        <row r="41">
          <cell r="A41" t="str">
            <v>AEP Ad Hoc 5</v>
          </cell>
        </row>
        <row r="42">
          <cell r="A42" t="str">
            <v>AEP Ad Hoc 6 - Data Questions - Pension</v>
          </cell>
        </row>
        <row r="43">
          <cell r="A43" t="str">
            <v>AEP Ad Hoc 7 - Month-End Liabs</v>
          </cell>
        </row>
        <row r="44">
          <cell r="A44" t="str">
            <v>AEP Ad Hoc 8 - Data Conversion - Pension</v>
          </cell>
        </row>
        <row r="45">
          <cell r="A45" t="str">
            <v>AEP Ad Hoc 9 - Data Questions - PRW</v>
          </cell>
        </row>
        <row r="46">
          <cell r="A46" t="str">
            <v>AEP Ad Hoc- Billing &amp; Fin Mgt/ Auditors Request</v>
          </cell>
        </row>
        <row r="47">
          <cell r="A47" t="str">
            <v>AEP Ad Hoc- Proj Plan &amp; Proj Mgt</v>
          </cell>
        </row>
        <row r="48">
          <cell r="A48" t="str">
            <v>AEP Liability Conversion</v>
          </cell>
        </row>
        <row r="49">
          <cell r="A49" t="str">
            <v>Reporting &amp; Meetings</v>
          </cell>
        </row>
        <row r="50">
          <cell r="A50" t="str">
            <v>Barton Adhoc</v>
          </cell>
        </row>
        <row r="51">
          <cell r="A51" t="str">
            <v>Barton AFN</v>
          </cell>
        </row>
        <row r="52">
          <cell r="A52" t="str">
            <v>Barton Assets</v>
          </cell>
        </row>
        <row r="53">
          <cell r="A53" t="str">
            <v>Barton Assumption Setting</v>
          </cell>
        </row>
        <row r="54">
          <cell r="A54" t="str">
            <v>Barton Calcs &amp; Results Dev</v>
          </cell>
        </row>
        <row r="55">
          <cell r="A55" t="str">
            <v>Barton Data</v>
          </cell>
        </row>
        <row r="56">
          <cell r="A56" t="str">
            <v>Barton Forecasting</v>
          </cell>
        </row>
        <row r="57">
          <cell r="A57" t="str">
            <v>Barton Proj Plan &amp; Proj Mgt</v>
          </cell>
        </row>
        <row r="58">
          <cell r="A58" t="str">
            <v>Barton Report Prep &amp; Deliv</v>
          </cell>
        </row>
        <row r="59">
          <cell r="A59" t="str">
            <v>Barton Year-End Disclosure</v>
          </cell>
        </row>
        <row r="60">
          <cell r="A60" t="str">
            <v>Bayer - November Meeting LER</v>
          </cell>
        </row>
        <row r="61">
          <cell r="A61" t="str">
            <v>Bayer audit code</v>
          </cell>
        </row>
        <row r="62">
          <cell r="A62" t="str">
            <v>Bayer Proj Plan &amp; Proj Mgt</v>
          </cell>
        </row>
        <row r="63">
          <cell r="A63" t="str">
            <v>Bayer YED Disclosure</v>
          </cell>
        </row>
        <row r="64">
          <cell r="A64" t="str">
            <v>LTD Valuation</v>
          </cell>
        </row>
        <row r="65">
          <cell r="A65" t="str">
            <v>Bridgestone - Data Clean Up</v>
          </cell>
        </row>
        <row r="66">
          <cell r="A66" t="str">
            <v>2016 Asset</v>
          </cell>
        </row>
        <row r="67">
          <cell r="A67" t="str">
            <v>2016 Billing/Invoicing</v>
          </cell>
        </row>
        <row r="68">
          <cell r="A68" t="str">
            <v>2016 Claims</v>
          </cell>
        </row>
        <row r="69">
          <cell r="A69" t="str">
            <v>2016 Client Deliverables (including YED 2015 Reports)</v>
          </cell>
        </row>
        <row r="70">
          <cell r="A70" t="str">
            <v>2016 Forecasts/Channel Updates</v>
          </cell>
        </row>
        <row r="71">
          <cell r="A71" t="str">
            <v>2016 Government Forms</v>
          </cell>
        </row>
        <row r="72">
          <cell r="A72" t="str">
            <v>2016 In Scope Data</v>
          </cell>
        </row>
        <row r="73">
          <cell r="A73" t="str">
            <v>2016 N/A</v>
          </cell>
        </row>
        <row r="74">
          <cell r="A74" t="str">
            <v>2016 New Business</v>
          </cell>
        </row>
        <row r="75">
          <cell r="A75" t="str">
            <v>2016 Programming/Liability/Results</v>
          </cell>
        </row>
        <row r="76">
          <cell r="A76" t="str">
            <v>2016 Project management</v>
          </cell>
        </row>
        <row r="77">
          <cell r="A77" t="str">
            <v>2017 Assets</v>
          </cell>
        </row>
        <row r="78">
          <cell r="A78" t="str">
            <v>2017 Billing/Invoicing</v>
          </cell>
        </row>
        <row r="79">
          <cell r="A79" t="str">
            <v>2017 Claims</v>
          </cell>
        </row>
        <row r="80">
          <cell r="A80" t="str">
            <v>2017 Client Deliverables</v>
          </cell>
        </row>
        <row r="81">
          <cell r="A81" t="str">
            <v>2017 DO NOT USE - For YED2017</v>
          </cell>
        </row>
        <row r="82">
          <cell r="A82" t="str">
            <v>2017 Forecasts/Channel Updates</v>
          </cell>
        </row>
        <row r="83">
          <cell r="A83" t="str">
            <v>2017 Government Forms</v>
          </cell>
        </row>
        <row r="84">
          <cell r="A84" t="str">
            <v>2017 In Scope Data</v>
          </cell>
        </row>
        <row r="85">
          <cell r="A85" t="str">
            <v>2017 N/A</v>
          </cell>
        </row>
        <row r="86">
          <cell r="A86" t="str">
            <v>2017 Non Trust Adhoc Code 1 (Shared Services)</v>
          </cell>
        </row>
        <row r="87">
          <cell r="A87" t="str">
            <v>2017 Non Trust Adhoc Code 2 (Scott Sullivan)</v>
          </cell>
        </row>
        <row r="88">
          <cell r="A88" t="str">
            <v>2017 Non Trust Adhoc Code 3 (Pam deVeer)</v>
          </cell>
        </row>
        <row r="89">
          <cell r="A89" t="str">
            <v>2017 Non Trust Adhoc Code 4 (Dave Yurmuth)</v>
          </cell>
        </row>
        <row r="90">
          <cell r="A90" t="str">
            <v>2017 Programming/Liabilities/Results</v>
          </cell>
        </row>
        <row r="91">
          <cell r="A91" t="str">
            <v>2017 Trust Adhoc Code</v>
          </cell>
        </row>
        <row r="92">
          <cell r="A92" t="str">
            <v>Auditor's request</v>
          </cell>
        </row>
        <row r="93">
          <cell r="A93" t="str">
            <v>Auditor's request 2016</v>
          </cell>
        </row>
        <row r="94">
          <cell r="A94" t="str">
            <v>BAI Experience Study</v>
          </cell>
        </row>
        <row r="95">
          <cell r="A95" t="str">
            <v>BAI Liability Conversion</v>
          </cell>
        </row>
        <row r="96">
          <cell r="A96" t="str">
            <v xml:space="preserve">BAI Project Management </v>
          </cell>
        </row>
        <row r="97">
          <cell r="A97" t="str">
            <v>BAI Section 199</v>
          </cell>
        </row>
        <row r="98">
          <cell r="A98" t="str">
            <v>Bridgestone 5-year age bracket counts</v>
          </cell>
        </row>
        <row r="99">
          <cell r="A99" t="str">
            <v>Bridgestone Data Process</v>
          </cell>
        </row>
        <row r="100">
          <cell r="A100" t="str">
            <v>BSAM - Shutdown Scenarios</v>
          </cell>
        </row>
        <row r="101">
          <cell r="A101" t="str">
            <v>Data Coversion</v>
          </cell>
        </row>
        <row r="102">
          <cell r="A102" t="str">
            <v>Disclosure Exhibits and Ratelinks for YED 2016</v>
          </cell>
        </row>
        <row r="103">
          <cell r="A103" t="str">
            <v>Forcasting</v>
          </cell>
        </row>
        <row r="104">
          <cell r="A104" t="str">
            <v>Liability and Results</v>
          </cell>
        </row>
        <row r="105">
          <cell r="A105" t="str">
            <v>Non-Billable Work</v>
          </cell>
        </row>
        <row r="106">
          <cell r="A106" t="str">
            <v>Plan Design Pricing</v>
          </cell>
        </row>
        <row r="107">
          <cell r="A107" t="str">
            <v>Chargeurs Adhoc (any task code, just comment)</v>
          </cell>
        </row>
        <row r="108">
          <cell r="A108" t="str">
            <v>Chargeurs Assets</v>
          </cell>
        </row>
        <row r="109">
          <cell r="A109" t="str">
            <v>Chargeurs Assumptions</v>
          </cell>
        </row>
        <row r="110">
          <cell r="A110" t="str">
            <v>Chargeurs Auditors</v>
          </cell>
        </row>
        <row r="111">
          <cell r="A111" t="str">
            <v>Chargeurs Claims analysis</v>
          </cell>
        </row>
        <row r="112">
          <cell r="A112" t="str">
            <v>Chargeurs Data</v>
          </cell>
        </row>
        <row r="113">
          <cell r="A113" t="str">
            <v>Chargeurs Forecasts</v>
          </cell>
        </row>
        <row r="114">
          <cell r="A114" t="str">
            <v>Chargeurs Government forms (PBGC, AFN, 5500, etc.)</v>
          </cell>
        </row>
        <row r="115">
          <cell r="A115" t="str">
            <v>Chargeurs Liabilitites, results</v>
          </cell>
        </row>
        <row r="116">
          <cell r="A116" t="str">
            <v>Chargeurs Miscellaneous (include comment)</v>
          </cell>
        </row>
        <row r="117">
          <cell r="A117" t="str">
            <v>Chargeurs Project Management</v>
          </cell>
        </row>
        <row r="118">
          <cell r="A118" t="str">
            <v>Chargeurs Reports, presentations</v>
          </cell>
        </row>
        <row r="119">
          <cell r="A119" t="str">
            <v>Chargeurs YED</v>
          </cell>
        </row>
        <row r="120">
          <cell r="A120" t="str">
            <v>OLD Benefit Calculation/Data</v>
          </cell>
        </row>
        <row r="121">
          <cell r="A121" t="str">
            <v>OLD Chargeurs Project Management</v>
          </cell>
        </row>
        <row r="122">
          <cell r="A122" t="str">
            <v>OLD Charguers Disclosure</v>
          </cell>
        </row>
        <row r="123">
          <cell r="A123" t="str">
            <v>OLD General Non-billable</v>
          </cell>
        </row>
        <row r="124">
          <cell r="A124" t="str">
            <v>OLD RP2014 Mortality Study/ Report and Mtg</v>
          </cell>
        </row>
        <row r="125">
          <cell r="A125" t="str">
            <v>OLD Valuation Report/ Results Dev</v>
          </cell>
        </row>
        <row r="126">
          <cell r="A126" t="str">
            <v>OLD Valuation with BLS</v>
          </cell>
        </row>
        <row r="127">
          <cell r="A127" t="str">
            <v>Plan Termination Study</v>
          </cell>
        </row>
        <row r="128">
          <cell r="A128" t="str">
            <v>Covestro audit code</v>
          </cell>
        </row>
        <row r="129">
          <cell r="A129" t="str">
            <v>YED disclosure/IAS19</v>
          </cell>
        </row>
        <row r="130">
          <cell r="A130" t="str">
            <v>Ad Hoc 2</v>
          </cell>
        </row>
        <row r="131">
          <cell r="A131" t="str">
            <v>Ad Hoc 3</v>
          </cell>
        </row>
        <row r="132">
          <cell r="A132" t="str">
            <v>Assets</v>
          </cell>
        </row>
        <row r="133">
          <cell r="A133" t="str">
            <v>Assumption Setting</v>
          </cell>
        </row>
        <row r="134">
          <cell r="A134" t="str">
            <v>Auditor Data Listing</v>
          </cell>
        </row>
        <row r="135">
          <cell r="A135" t="str">
            <v>Calcs &amp; Results Dev</v>
          </cell>
        </row>
        <row r="136">
          <cell r="A136" t="str">
            <v>Claim Analysis &amp; Dev</v>
          </cell>
        </row>
        <row r="137">
          <cell r="A137" t="str">
            <v>Data</v>
          </cell>
        </row>
        <row r="138">
          <cell r="A138" t="str">
            <v>Eramet New Business</v>
          </cell>
        </row>
        <row r="139">
          <cell r="A139" t="str">
            <v>Fix Fee Project - Val and Gov Forms</v>
          </cell>
        </row>
        <row r="140">
          <cell r="A140" t="str">
            <v>Forecasting</v>
          </cell>
        </row>
        <row r="141">
          <cell r="A141" t="str">
            <v>IAS19 work/YED disclosure</v>
          </cell>
        </row>
        <row r="142">
          <cell r="A142" t="str">
            <v>Report Prepare and Deliver</v>
          </cell>
        </row>
        <row r="143">
          <cell r="A143" t="str">
            <v>Team management meeting</v>
          </cell>
        </row>
        <row r="144">
          <cell r="A144" t="str">
            <v>First Fin Fixed Fee - Adhoc 1</v>
          </cell>
        </row>
        <row r="145">
          <cell r="A145" t="str">
            <v>First Fin Fixed Fee - Adhoc 2</v>
          </cell>
        </row>
        <row r="146">
          <cell r="A146" t="str">
            <v>First Fin Fixed Fee - Adhoc 3</v>
          </cell>
        </row>
        <row r="147">
          <cell r="A147" t="str">
            <v>First Fin Fixed Fee - Assets</v>
          </cell>
        </row>
        <row r="148">
          <cell r="A148" t="str">
            <v>First Fin Fixed Fee - Assumption Setting</v>
          </cell>
        </row>
        <row r="149">
          <cell r="A149" t="str">
            <v>First Fin Fixed Fee - Calcs &amp; Results Dev</v>
          </cell>
        </row>
        <row r="150">
          <cell r="A150" t="str">
            <v>First Fin Fixed Fee - Claim Analysis &amp; Dev</v>
          </cell>
        </row>
        <row r="151">
          <cell r="A151" t="str">
            <v>First Fin Fixed Fee - Data</v>
          </cell>
        </row>
        <row r="152">
          <cell r="A152" t="str">
            <v>First Fin Fixed Fee - Forecasting</v>
          </cell>
        </row>
        <row r="153">
          <cell r="A153" t="str">
            <v>First Fin Fixed Fee - Report Prep &amp; Deliv</v>
          </cell>
        </row>
        <row r="154">
          <cell r="A154" t="str">
            <v>First Fin Fixed Fee - Year-end Disclosure</v>
          </cell>
        </row>
        <row r="155">
          <cell r="A155" t="str">
            <v>First Fin OOS - Adhoc 1</v>
          </cell>
        </row>
        <row r="156">
          <cell r="A156" t="str">
            <v>First Fin OOS - Adhoc 2</v>
          </cell>
        </row>
        <row r="157">
          <cell r="A157" t="str">
            <v>First Fin OOS - Adhoc 3</v>
          </cell>
        </row>
        <row r="158">
          <cell r="A158" t="str">
            <v>First Fin OOS - Analysis/Results Dev</v>
          </cell>
        </row>
        <row r="159">
          <cell r="A159" t="str">
            <v>First Fin OOS - Data</v>
          </cell>
        </row>
        <row r="160">
          <cell r="A160" t="str">
            <v>First Fin OOS - Reporting &amp; Meetings</v>
          </cell>
        </row>
        <row r="161">
          <cell r="A161" t="str">
            <v>Mortality Creditbility Tool</v>
          </cell>
        </row>
        <row r="162">
          <cell r="A162" t="str">
            <v>Materion Non-Trust 01.01-NB.New Business</v>
          </cell>
        </row>
        <row r="163">
          <cell r="A163" t="str">
            <v>Materion Non-Trust 01.02-NB.Other NonBillable</v>
          </cell>
        </row>
        <row r="164">
          <cell r="A164" t="str">
            <v>Materion Non-Trust 02.00-Billing &amp; Fin Mgt</v>
          </cell>
        </row>
        <row r="165">
          <cell r="A165" t="str">
            <v>Materion Non-Trust 03.00-Proj Plan &amp; Proj Mgt</v>
          </cell>
        </row>
        <row r="166">
          <cell r="A166" t="str">
            <v>Materion Non-Trust 04.01-Data</v>
          </cell>
        </row>
        <row r="167">
          <cell r="A167" t="str">
            <v>Materion Non-Trust 04.02-Assumption Setting</v>
          </cell>
        </row>
        <row r="168">
          <cell r="A168" t="str">
            <v>Materion Non-Trust 04.03-Assets</v>
          </cell>
        </row>
        <row r="169">
          <cell r="A169" t="str">
            <v>Materion Non-Trust 04.04-Claim Analysis &amp; Dev</v>
          </cell>
        </row>
        <row r="170">
          <cell r="A170" t="str">
            <v>Materion Non-Trust 04.05-Calcs &amp; Results Dev</v>
          </cell>
        </row>
        <row r="171">
          <cell r="A171" t="str">
            <v>Materion Non-Trust 04.06-Report Prep &amp; Deliv</v>
          </cell>
        </row>
        <row r="172">
          <cell r="A172" t="str">
            <v>Materion Non-Trust 04.07-Forecasting</v>
          </cell>
        </row>
        <row r="173">
          <cell r="A173" t="str">
            <v>Materion Non-Trust 04.08-Year-End Disclosure</v>
          </cell>
        </row>
        <row r="174">
          <cell r="A174" t="str">
            <v>Materion Non-Trust 04.09-Ad Hoc 1</v>
          </cell>
        </row>
        <row r="175">
          <cell r="A175" t="str">
            <v>Materion Non-Trust 04.10-Ad Hoc 2</v>
          </cell>
        </row>
        <row r="176">
          <cell r="A176" t="str">
            <v>Materion Non-Trust 04.11-Ad Hoc 3</v>
          </cell>
        </row>
        <row r="177">
          <cell r="A177" t="str">
            <v>Materion OOS 01.01-NB.New Business</v>
          </cell>
        </row>
        <row r="178">
          <cell r="A178" t="str">
            <v>Materion OOS 01.02-NB.Other NonBillable</v>
          </cell>
        </row>
        <row r="179">
          <cell r="A179" t="str">
            <v>Materion OOS 02.00-Billing &amp; Fin Mgt</v>
          </cell>
        </row>
        <row r="180">
          <cell r="A180" t="str">
            <v>Materion OOS 03.00-Proj Plan &amp; Proj Mgt</v>
          </cell>
        </row>
        <row r="181">
          <cell r="A181" t="str">
            <v>Materion OOS 04.01-Data</v>
          </cell>
        </row>
        <row r="182">
          <cell r="A182" t="str">
            <v>Materion OOS 04.02-Assumption Setting</v>
          </cell>
        </row>
        <row r="183">
          <cell r="A183" t="str">
            <v>Materion OOS 04.03-Assets</v>
          </cell>
        </row>
        <row r="184">
          <cell r="A184" t="str">
            <v>Materion OOS 04.04-Claim Analysis &amp; Dev</v>
          </cell>
        </row>
        <row r="185">
          <cell r="A185" t="str">
            <v>Materion OOS 04.05-Calcs &amp; Results Dev (Disc Dis mort)</v>
          </cell>
        </row>
        <row r="186">
          <cell r="A186" t="str">
            <v>Materion OOS 04.06-Report Prep &amp; Deliv</v>
          </cell>
        </row>
        <row r="187">
          <cell r="A187" t="str">
            <v>Materion OOS 04.07-Forecasting</v>
          </cell>
        </row>
        <row r="188">
          <cell r="A188" t="str">
            <v>Materion OOS 04.08-Year-End Disclosure</v>
          </cell>
        </row>
        <row r="189">
          <cell r="A189" t="str">
            <v>Materion OOS 04.09-Ad Hoc 1 (LS factors)</v>
          </cell>
        </row>
        <row r="190">
          <cell r="A190" t="str">
            <v>Materion OOS 04.10-Ad Hoc 2 (gov forms)</v>
          </cell>
        </row>
        <row r="191">
          <cell r="A191" t="str">
            <v>Materion OOS 04.11-Ad Hoc 3 (plan freeze/plan design)</v>
          </cell>
        </row>
        <row r="192">
          <cell r="A192" t="str">
            <v>Materion Trust 01.01-NB.New Business</v>
          </cell>
        </row>
        <row r="193">
          <cell r="A193" t="str">
            <v>Materion Trust 01.02-NB.Other NonBillable</v>
          </cell>
        </row>
        <row r="194">
          <cell r="A194" t="str">
            <v>Materion Trust 02.00-Billing &amp; Fin Mgt</v>
          </cell>
        </row>
        <row r="195">
          <cell r="A195" t="str">
            <v>Materion Trust 03.00-Proj Plan &amp; Proj Mgt</v>
          </cell>
        </row>
        <row r="196">
          <cell r="A196" t="str">
            <v>Materion Trust 04.01-FY Budget &amp; Target</v>
          </cell>
        </row>
        <row r="197">
          <cell r="A197" t="str">
            <v>Materion Trust 04.02-Flex Pricing</v>
          </cell>
        </row>
        <row r="198">
          <cell r="A198" t="str">
            <v>Materion Trust 04.03-Strategy/LT Planning</v>
          </cell>
        </row>
        <row r="199">
          <cell r="A199" t="str">
            <v>Materion Trust 04.04-Other/Miscellaneous</v>
          </cell>
        </row>
        <row r="200">
          <cell r="A200" t="str">
            <v>Materion Trust 04.05-Calcs &amp; Results Dev</v>
          </cell>
        </row>
        <row r="201">
          <cell r="A201" t="str">
            <v>Materion Trust 04.06-Report Prep &amp; Deliv</v>
          </cell>
        </row>
        <row r="202">
          <cell r="A202" t="str">
            <v>Materion Trust 04.07-Forecasting</v>
          </cell>
        </row>
        <row r="203">
          <cell r="A203" t="str">
            <v>Materion Trust 04.08-Year-End Disclosure</v>
          </cell>
        </row>
        <row r="204">
          <cell r="A204" t="str">
            <v>Materion Trust 04.09-Ad Hoc 1</v>
          </cell>
        </row>
        <row r="205">
          <cell r="A205" t="str">
            <v>Materion Trust 04.10-Ad Hoc 2</v>
          </cell>
        </row>
        <row r="206">
          <cell r="A206" t="str">
            <v>Materion Trust 04.11-Ad Hoc 3</v>
          </cell>
        </row>
        <row r="207">
          <cell r="A207" t="str">
            <v>2014 Disclosure</v>
          </cell>
        </row>
        <row r="208">
          <cell r="A208" t="str">
            <v>NG - Inactive CAS Payment</v>
          </cell>
        </row>
        <row r="209">
          <cell r="A209" t="str">
            <v>SRIP SWIFT 4</v>
          </cell>
        </row>
        <row r="210">
          <cell r="A210" t="str">
            <v>OPEB Valuation</v>
          </cell>
        </row>
        <row r="211">
          <cell r="A211" t="str">
            <v>Billing and Filing Mgt</v>
          </cell>
        </row>
        <row r="212">
          <cell r="A212" t="str">
            <v>Calculation &amp; Results Dev</v>
          </cell>
        </row>
        <row r="213">
          <cell r="A213" t="str">
            <v>Calculator update</v>
          </cell>
        </row>
        <row r="214">
          <cell r="A214" t="str">
            <v>New Business</v>
          </cell>
        </row>
        <row r="215">
          <cell r="A215" t="str">
            <v>Other NonBillable</v>
          </cell>
        </row>
        <row r="216">
          <cell r="A216" t="str">
            <v>Premier Asset</v>
          </cell>
        </row>
        <row r="217">
          <cell r="A217" t="str">
            <v>Premier Assumption Setting</v>
          </cell>
        </row>
        <row r="218">
          <cell r="A218" t="str">
            <v>Premier Claim Analysis &amp; Dev</v>
          </cell>
        </row>
        <row r="219">
          <cell r="A219" t="str">
            <v>Premier Data Process</v>
          </cell>
        </row>
        <row r="220">
          <cell r="A220" t="str">
            <v>Project Management</v>
          </cell>
        </row>
        <row r="221">
          <cell r="A221" t="str">
            <v>Reports and Projections</v>
          </cell>
        </row>
        <row r="222">
          <cell r="A222" t="str">
            <v>SWIFT</v>
          </cell>
        </row>
        <row r="223">
          <cell r="A223" t="str">
            <v>Valuation</v>
          </cell>
        </row>
        <row r="224">
          <cell r="A224" t="str">
            <v>Weldon</v>
          </cell>
        </row>
        <row r="225">
          <cell r="A225" t="str">
            <v>Salem BLS</v>
          </cell>
        </row>
        <row r="226">
          <cell r="A226" t="str">
            <v>LTD OOS</v>
          </cell>
        </row>
        <row r="227">
          <cell r="A227" t="str">
            <v>PRW OOS</v>
          </cell>
        </row>
        <row r="228">
          <cell r="A228" t="str">
            <v>The Osborn Ad Hoc 1</v>
          </cell>
        </row>
        <row r="229">
          <cell r="A229" t="str">
            <v>The Osborn Ad Hoc 2</v>
          </cell>
        </row>
        <row r="230">
          <cell r="A230" t="str">
            <v>The Osborn Ad Hoc 3</v>
          </cell>
        </row>
        <row r="231">
          <cell r="A231" t="str">
            <v>The Osborn Asset</v>
          </cell>
        </row>
        <row r="232">
          <cell r="A232" t="str">
            <v>The Osborn Assumption Setting</v>
          </cell>
        </row>
        <row r="233">
          <cell r="A233" t="str">
            <v>The Osborn Calcs &amp; Results Dev</v>
          </cell>
        </row>
        <row r="234">
          <cell r="A234" t="str">
            <v>The Osborn Claim Analysis &amp; Dev</v>
          </cell>
        </row>
        <row r="235">
          <cell r="A235" t="str">
            <v>The Osborn Data</v>
          </cell>
        </row>
        <row r="236">
          <cell r="A236" t="str">
            <v>The Osborn Forecasting</v>
          </cell>
        </row>
        <row r="237">
          <cell r="A237" t="str">
            <v>The Osborn Proj Plan &amp; Proj Mgt (Expense)</v>
          </cell>
        </row>
        <row r="238">
          <cell r="A238" t="str">
            <v>The Osborn Reports and Deliverables</v>
          </cell>
        </row>
        <row r="239">
          <cell r="A239" t="str">
            <v>The Osborn Year-End Disclosure</v>
          </cell>
        </row>
        <row r="240">
          <cell r="A240" t="str">
            <v>Data verification collecting changes</v>
          </cell>
        </row>
        <row r="241">
          <cell r="A241" t="str">
            <v xml:space="preserve">Data Verification Data Support </v>
          </cell>
        </row>
        <row r="242">
          <cell r="A242" t="str">
            <v>Dawson postret death processing</v>
          </cell>
        </row>
        <row r="243">
          <cell r="A243" t="str">
            <v>Disclosre work related to Pioneer (Stub Period/ rollforward sheet)</v>
          </cell>
        </row>
        <row r="244">
          <cell r="A244" t="str">
            <v>Fix Fee - Annual Funding Notices</v>
          </cell>
        </row>
        <row r="245">
          <cell r="A245" t="str">
            <v>Fix Fee - ASC 965 OPEB Bargaining Plan Due to VEBA Funding</v>
          </cell>
        </row>
        <row r="246">
          <cell r="A246" t="str">
            <v>Fix Fee - Bargaining Plan Surviving Spouses Annuity Equv/Min Distrib</v>
          </cell>
        </row>
        <row r="247">
          <cell r="A247" t="str">
            <v>Fix Fee - BOND: Link  Pension + OPEB  (1 iteration and report)</v>
          </cell>
        </row>
        <row r="248">
          <cell r="A248" t="str">
            <v>Fix Fee - Changing Quantify Data Process</v>
          </cell>
        </row>
        <row r="249">
          <cell r="A249" t="str">
            <v>Fix Fee - Counts for PBGC/Form 5500</v>
          </cell>
        </row>
        <row r="250">
          <cell r="A250" t="str">
            <v>Fix Fee - Data Request (Pension + OPEB)</v>
          </cell>
        </row>
        <row r="251">
          <cell r="A251" t="str">
            <v>Fix Fee - Disclosure Planning Meeting (Pension + OPEB)</v>
          </cell>
        </row>
        <row r="252">
          <cell r="A252" t="str">
            <v>Fix Fee - Elections - PPA Assumptions and Credit Balance</v>
          </cell>
        </row>
        <row r="253">
          <cell r="A253" t="str">
            <v>Fix Fee - Forecaster - January Update for assets, discount rate and benefit payments</v>
          </cell>
        </row>
        <row r="254">
          <cell r="A254" t="str">
            <v>Fix Fee - Forecaster - June Update for census and val results</v>
          </cell>
        </row>
        <row r="255">
          <cell r="A255" t="str">
            <v>Fix Fee - fxAct Software Update</v>
          </cell>
        </row>
        <row r="256">
          <cell r="A256" t="str">
            <v>Fix Fee - Internal General Valuation Planning (see separate code for External Val Planning Mtg at Timken)</v>
          </cell>
        </row>
        <row r="257">
          <cell r="A257" t="str">
            <v>Fix Fee - Notify Union of Actuarial Assumptions Used for Bargaining Plan benefit calculations</v>
          </cell>
        </row>
        <row r="258">
          <cell r="A258" t="str">
            <v>Fix Fee - OPEB Allocations</v>
          </cell>
        </row>
        <row r="259">
          <cell r="A259" t="str">
            <v>Fix Fee - OPEB Disclosure</v>
          </cell>
        </row>
        <row r="260">
          <cell r="A260" t="str">
            <v>Fix Fee - OPEB Expense Valuation (data work / expense current year / 5 year expense projection)</v>
          </cell>
        </row>
        <row r="261">
          <cell r="A261" t="str">
            <v>Fix Fee - OPEB Updated Expense - January</v>
          </cell>
        </row>
        <row r="262">
          <cell r="A262" t="str">
            <v>Fix Fee - PBGC Electronic Filing</v>
          </cell>
        </row>
        <row r="263">
          <cell r="A263" t="str">
            <v>Fix Fee - Pension - 5 year projection cash funding</v>
          </cell>
        </row>
        <row r="264">
          <cell r="A264" t="str">
            <v>Fix Fee - Pension - 5 year projection pension expense</v>
          </cell>
        </row>
        <row r="265">
          <cell r="A265" t="str">
            <v>Fix Fee - Pension - Current Year Expense (includes expense reconciliation)</v>
          </cell>
        </row>
        <row r="266">
          <cell r="A266" t="str">
            <v>Fix Fee - Pension - Current Year Funding Valuation (including report)</v>
          </cell>
        </row>
        <row r="267">
          <cell r="A267" t="str">
            <v>Fix Fee - Pension - Data Work (In Scope - see separate code for Changing Quantify Data Process)</v>
          </cell>
        </row>
        <row r="268">
          <cell r="A268" t="str">
            <v>Fix Fee - Pension - Gain/Loss Analysis</v>
          </cell>
        </row>
        <row r="269">
          <cell r="A269" t="str">
            <v>Fix Fee - Pension Allocations</v>
          </cell>
        </row>
        <row r="270">
          <cell r="A270" t="str">
            <v>Fix Fee - Pension Census Upload for Plan Auditors</v>
          </cell>
        </row>
        <row r="271">
          <cell r="A271" t="str">
            <v>Fix Fee - Pension Disclosure</v>
          </cell>
        </row>
        <row r="272">
          <cell r="A272" t="str">
            <v>Fix Fee - Relative Value Notices Update</v>
          </cell>
        </row>
        <row r="273">
          <cell r="A273" t="str">
            <v>Fix Fee - Schedules SB</v>
          </cell>
        </row>
        <row r="274">
          <cell r="A274" t="str">
            <v>Fix Fee - Update Spreadsheet to Allocate Cash Contribution</v>
          </cell>
        </row>
        <row r="275">
          <cell r="A275" t="str">
            <v>Fix Fee - Valuation Planning Meeting at Timken (Pension + OPEB)</v>
          </cell>
        </row>
        <row r="276">
          <cell r="A276" t="str">
            <v>Fix Fee - Valuation Results Meeting - Pension + OPEB  (Prep / Slide Deck / Attendance)</v>
          </cell>
        </row>
        <row r="277">
          <cell r="A277" t="str">
            <v>Implementation - Meetings</v>
          </cell>
        </row>
        <row r="278">
          <cell r="A278" t="str">
            <v>Pioneer Annuity Purchase T&amp;E Services - Data Cleanup</v>
          </cell>
        </row>
        <row r="279">
          <cell r="A279" t="str">
            <v>Pioneer Annuity Purchase T&amp;E Services - Data File Preparation</v>
          </cell>
        </row>
        <row r="280">
          <cell r="A280" t="str">
            <v>Pioneer Annuity Purchase T&amp;E Services - Independent Fiduciary &amp; Legal Support</v>
          </cell>
        </row>
        <row r="281">
          <cell r="A281" t="str">
            <v>Pioneer Fixed Fee - Annuity Placement Services</v>
          </cell>
        </row>
        <row r="282">
          <cell r="A282" t="str">
            <v>Pioneer Fixed Fee - Financial Analysis including MED</v>
          </cell>
        </row>
        <row r="283">
          <cell r="A283" t="str">
            <v>Pioneer Fixed Fee - Project Management</v>
          </cell>
        </row>
        <row r="284">
          <cell r="A284" t="str">
            <v>Project Dawson</v>
          </cell>
        </row>
        <row r="285">
          <cell r="A285" t="str">
            <v>Project Pioneer - June work</v>
          </cell>
        </row>
        <row r="286">
          <cell r="A286" t="str">
            <v>Timken OOS - 04.01 TLMT Trust</v>
          </cell>
        </row>
        <row r="287">
          <cell r="A287" t="str">
            <v>Timken OOS - 04.02 TLMT Trust</v>
          </cell>
        </row>
        <row r="288">
          <cell r="A288" t="str">
            <v>Timken OOS - 04.03 TLMT Trust</v>
          </cell>
        </row>
        <row r="289">
          <cell r="A289" t="str">
            <v>Timken OOS - 04.04 TLMT Trust</v>
          </cell>
        </row>
        <row r="290">
          <cell r="A290" t="str">
            <v>Timken OOS - 04.05 Barg Trust</v>
          </cell>
        </row>
        <row r="291">
          <cell r="A291" t="str">
            <v>Timken OOS - 04.06 Barg Trust</v>
          </cell>
        </row>
        <row r="292">
          <cell r="A292" t="str">
            <v>Timken OOS - 04.07 Barg Trust</v>
          </cell>
        </row>
        <row r="293">
          <cell r="A293" t="str">
            <v>Timken OOS - 04.08 Barg Trust</v>
          </cell>
        </row>
        <row r="294">
          <cell r="A294" t="str">
            <v>Timken OOS - 04.09 Non Trust</v>
          </cell>
        </row>
        <row r="295">
          <cell r="A295" t="str">
            <v>Timken OOS - 04.10 Non Trust</v>
          </cell>
        </row>
        <row r="296">
          <cell r="A296" t="str">
            <v>Timken OOS - 04.11 Non Trust</v>
          </cell>
        </row>
        <row r="297">
          <cell r="A297" t="str">
            <v>Timken OOS - 04.12 Non Trust</v>
          </cell>
        </row>
        <row r="298">
          <cell r="A298" t="str">
            <v>Timken OOS - Billing</v>
          </cell>
        </row>
        <row r="299">
          <cell r="A299" t="str">
            <v>Timken OOS - Proj Mgt, Travel</v>
          </cell>
        </row>
        <row r="300">
          <cell r="A300" t="str">
            <v>Timken TWIS Project</v>
          </cell>
        </row>
        <row r="301">
          <cell r="A301" t="str">
            <v>YED Disclosure In-Scope/Bargaining Work</v>
          </cell>
        </row>
        <row r="302">
          <cell r="A302" t="str">
            <v>YED Disclosure In-Scope/TLMT work</v>
          </cell>
        </row>
        <row r="303">
          <cell r="A303" t="str">
            <v>Timken BLS - Benefit Recalculations</v>
          </cell>
        </row>
        <row r="304">
          <cell r="A304" t="str">
            <v>Timken BLS - Billing &amp; Fin Mgt</v>
          </cell>
        </row>
        <row r="305">
          <cell r="A305" t="str">
            <v>Timken BLS - Calcs-Dev</v>
          </cell>
        </row>
        <row r="306">
          <cell r="A306" t="str">
            <v>Timken BLS - Call Center</v>
          </cell>
        </row>
        <row r="307">
          <cell r="A307" t="str">
            <v>Timken BLS - Case Management</v>
          </cell>
        </row>
        <row r="308">
          <cell r="A308" t="str">
            <v>Timken BLS - Communications</v>
          </cell>
        </row>
        <row r="309">
          <cell r="A309" t="str">
            <v>Timken BLS - Data</v>
          </cell>
        </row>
        <row r="310">
          <cell r="A310" t="str">
            <v>Timken BLS - EEpoint</v>
          </cell>
        </row>
        <row r="311">
          <cell r="A311" t="str">
            <v>Timken BLS - Fulfillment/Mailing</v>
          </cell>
        </row>
        <row r="312">
          <cell r="A312" t="str">
            <v>Timken BLS - Kits-Development</v>
          </cell>
        </row>
        <row r="313">
          <cell r="A313" t="str">
            <v>Timken BLS - Meetings</v>
          </cell>
        </row>
        <row r="314">
          <cell r="A314" t="str">
            <v>Timken BLS - New Bus</v>
          </cell>
        </row>
        <row r="315">
          <cell r="A315" t="str">
            <v>Timken BLS - Other NonBill</v>
          </cell>
        </row>
        <row r="316">
          <cell r="A316" t="str">
            <v>Timken BLS - PBO Estimate</v>
          </cell>
        </row>
        <row r="317">
          <cell r="A317" t="str">
            <v>Timken BLS - PM</v>
          </cell>
        </row>
        <row r="318">
          <cell r="A318" t="str">
            <v>Timken BLS - Recalculations</v>
          </cell>
        </row>
        <row r="319">
          <cell r="A319" t="str">
            <v>Timken BLS - Reporting</v>
          </cell>
        </row>
        <row r="320">
          <cell r="A320" t="str">
            <v>Timken BLS - Review-returned kits</v>
          </cell>
        </row>
        <row r="321">
          <cell r="A321" t="str">
            <v>Timken BLS - Specs</v>
          </cell>
        </row>
        <row r="322">
          <cell r="A322" t="str">
            <v>Timken BLS - Trustee File</v>
          </cell>
        </row>
        <row r="323">
          <cell r="A323" t="str">
            <v>TimkenSteel 02.00 OOS Billing</v>
          </cell>
        </row>
        <row r="324">
          <cell r="A324" t="str">
            <v>TimkenSteel 03.00 OOS Travel</v>
          </cell>
        </row>
        <row r="325">
          <cell r="A325" t="str">
            <v>TimkenSteel 04.01 OOS Barg Trust</v>
          </cell>
        </row>
        <row r="326">
          <cell r="A326" t="str">
            <v>TimkenSteel 04.02 OOS Barg Trust</v>
          </cell>
        </row>
        <row r="327">
          <cell r="A327" t="str">
            <v>TimkenSteel 04.03 OOS Barg Trust</v>
          </cell>
        </row>
        <row r="328">
          <cell r="A328" t="str">
            <v>TimkenSteel 04.04 OOS NonBarg Trust</v>
          </cell>
        </row>
        <row r="329">
          <cell r="A329" t="str">
            <v>TimkenSteel 04.05 OOS NonBarg Trust</v>
          </cell>
        </row>
        <row r="330">
          <cell r="A330" t="str">
            <v>TimkenSteel 04.06 OOS NonBarg Trust</v>
          </cell>
        </row>
        <row r="331">
          <cell r="A331" t="str">
            <v>TimkenSteel 04.07 OOS Non-Trust</v>
          </cell>
        </row>
        <row r="332">
          <cell r="A332" t="str">
            <v>TimkenSteel 04.08 OOS Non-Trust</v>
          </cell>
        </row>
        <row r="333">
          <cell r="A333" t="str">
            <v>TimkenSteel 04.09 OOS Non-Trust</v>
          </cell>
        </row>
        <row r="334">
          <cell r="A334" t="str">
            <v>TimkenSteel 04.10 OOS Misc</v>
          </cell>
        </row>
        <row r="335">
          <cell r="A335" t="str">
            <v>TimkenSteel 04.11 OOS Misc</v>
          </cell>
        </row>
        <row r="336">
          <cell r="A336" t="str">
            <v>TimkenSteel 04.12 OOS Misc</v>
          </cell>
        </row>
        <row r="337">
          <cell r="A337" t="str">
            <v>TimkenSteel Val - ad hoc #1</v>
          </cell>
        </row>
        <row r="338">
          <cell r="A338" t="str">
            <v>TimkenSteel Val - ad hoc #2</v>
          </cell>
        </row>
        <row r="339">
          <cell r="A339" t="str">
            <v>TimkenSteel Val - ad hoc #3</v>
          </cell>
        </row>
        <row r="340">
          <cell r="A340" t="str">
            <v>TimkenSteel Val - assets</v>
          </cell>
        </row>
        <row r="341">
          <cell r="A341" t="str">
            <v>TimkenSteel Val - assumptions</v>
          </cell>
        </row>
        <row r="342">
          <cell r="A342" t="str">
            <v>TimkenSteel Val - billing</v>
          </cell>
        </row>
        <row r="343">
          <cell r="A343" t="str">
            <v>TimkenSteel Val - claims</v>
          </cell>
        </row>
        <row r="344">
          <cell r="A344" t="str">
            <v>TimkenSteel Val - data</v>
          </cell>
        </row>
        <row r="345">
          <cell r="A345" t="str">
            <v>TimkenSteel Val - disclosure</v>
          </cell>
        </row>
        <row r="346">
          <cell r="A346" t="str">
            <v>TimkenSteel Val - forecasting</v>
          </cell>
        </row>
        <row r="347">
          <cell r="A347" t="str">
            <v>TimkenSteel Val - project mgt</v>
          </cell>
        </row>
        <row r="348">
          <cell r="A348" t="str">
            <v>TimkenSteel Val - report</v>
          </cell>
        </row>
        <row r="349">
          <cell r="A349" t="str">
            <v>TimkenSteel Val - results</v>
          </cell>
        </row>
        <row r="350">
          <cell r="A350" t="str">
            <v>Actuarial Committee</v>
          </cell>
        </row>
        <row r="351">
          <cell r="A351" t="str">
            <v>Actuarial Exam Study</v>
          </cell>
        </row>
        <row r="352">
          <cell r="A352" t="str">
            <v>Actuarial Exam Time</v>
          </cell>
        </row>
        <row r="353">
          <cell r="A353" t="str">
            <v>Exam Coordination</v>
          </cell>
        </row>
        <row r="354">
          <cell r="A354" t="str">
            <v>General Admin</v>
          </cell>
        </row>
        <row r="355">
          <cell r="A355" t="str">
            <v>Intermediate RAFT</v>
          </cell>
        </row>
        <row r="356">
          <cell r="A356" t="str">
            <v>Knowledge and Research</v>
          </cell>
        </row>
        <row r="357">
          <cell r="A357" t="str">
            <v>Leading Training</v>
          </cell>
        </row>
        <row r="358">
          <cell r="A358" t="str">
            <v>Making Administrative Decisions</v>
          </cell>
        </row>
        <row r="359">
          <cell r="A359" t="str">
            <v>Management</v>
          </cell>
        </row>
        <row r="360">
          <cell r="A360" t="str">
            <v>Mentoring / Buddies</v>
          </cell>
        </row>
        <row r="361">
          <cell r="A361" t="str">
            <v>Non Client Specific Marketing</v>
          </cell>
        </row>
        <row r="362">
          <cell r="A362" t="str">
            <v>Non-Actuarial Study</v>
          </cell>
        </row>
        <row r="363">
          <cell r="A363" t="str">
            <v>Office Leadership Roles</v>
          </cell>
        </row>
        <row r="364">
          <cell r="A364" t="str">
            <v>People Management</v>
          </cell>
        </row>
        <row r="365">
          <cell r="A365" t="str">
            <v>Professional Development</v>
          </cell>
        </row>
        <row r="366">
          <cell r="A366" t="str">
            <v>Professional Excellence</v>
          </cell>
        </row>
        <row r="367">
          <cell r="A367" t="str">
            <v>PTO</v>
          </cell>
        </row>
        <row r="368">
          <cell r="A368" t="str">
            <v>Recruiting (non-interview time)</v>
          </cell>
        </row>
        <row r="369">
          <cell r="A369" t="str">
            <v>Recruiting Interviews</v>
          </cell>
        </row>
        <row r="370">
          <cell r="A370" t="str">
            <v>SWIFT Training</v>
          </cell>
        </row>
        <row r="371">
          <cell r="A371" t="str">
            <v>Tools Champion</v>
          </cell>
        </row>
        <row r="372">
          <cell r="A372" t="str">
            <v>US Holiday</v>
          </cell>
        </row>
        <row r="373">
          <cell r="A373" t="str">
            <v>Volunteer Day</v>
          </cell>
        </row>
        <row r="374">
          <cell r="A374" t="str">
            <v>Workplace Initiatives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"/>
      <sheetName val="BneWorkBookProperties"/>
      <sheetName val="BneLog"/>
      <sheetName val="J043-0110"/>
      <sheetName val="Debt Exp Input"/>
      <sheetName val="Expense Amortization Tables"/>
      <sheetName val="Loss Input"/>
      <sheetName val="Loss Amortization Tables"/>
      <sheetName val="186004-2013"/>
      <sheetName val="186004-2014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  <sheetData sheetId="3"/>
      <sheetData sheetId="4"/>
      <sheetData sheetId="5">
        <row r="31">
          <cell r="BF31">
            <v>566.79677570093452</v>
          </cell>
        </row>
      </sheetData>
      <sheetData sheetId="6"/>
      <sheetData sheetId="7">
        <row r="3">
          <cell r="F3">
            <v>21406.831685393259</v>
          </cell>
        </row>
      </sheetData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 worksheets "/>
      <sheetName val="Print entries &amp; auto open"/>
      <sheetName val="EPS"/>
      <sheetName val="TGI-CONS."/>
      <sheetName val="JVs-G1"/>
      <sheetName val="JVs-G2"/>
      <sheetName val="NAT.GAS.DIST"/>
      <sheetName val="JVs-G3"/>
      <sheetName val="JVs-G4"/>
      <sheetName val="PATRO.TRANSPORT"/>
      <sheetName val="JVs-P1"/>
      <sheetName val="JVs-P2"/>
      <sheetName val="WATER&amp;UTIL"/>
      <sheetName val="JVs-W1"/>
      <sheetName val="JVs-W2"/>
      <sheetName val="OTHER ACTIVITIES"/>
      <sheetName val="JVs-OA1"/>
      <sheetName val="JVs-OA2"/>
      <sheetName val="TERASEN INC-CONSOLIDATED"/>
      <sheetName val="JVs-C1"/>
      <sheetName val="Invest&amp;Advances"/>
      <sheetName val="IntercoRev"/>
      <sheetName val="Mar 31, 2004"/>
      <sheetName val="Jun 30, 2004"/>
      <sheetName val="Sep 30, 2003"/>
      <sheetName val="Comments"/>
      <sheetName val="Dec 31, 2004"/>
      <sheetName val="TGI-CONS. ~ non-consolidated"/>
      <sheetName val="TERASEN INC-CONS - STATS CANADA"/>
      <sheetName val="Module3"/>
      <sheetName val="Monthly EBITDA by segment"/>
      <sheetName val="Setting"/>
      <sheetName val="P&amp;L"/>
      <sheetName val="Data Validation"/>
      <sheetName val="Print_worksheets_"/>
      <sheetName val="Print_entries_&amp;_auto_open"/>
      <sheetName val="TGI-CONS_"/>
      <sheetName val="NAT_GAS_DIST"/>
      <sheetName val="PATRO_TRANSPORT"/>
      <sheetName val="OTHER_ACTIVITIES"/>
      <sheetName val="TERASEN_INC-CONSOLIDATED"/>
      <sheetName val="Mar_31,_2004"/>
      <sheetName val="Jun_30,_2004"/>
      <sheetName val="Sep_30,_2003"/>
      <sheetName val="Dec_31,_2004"/>
      <sheetName val="TGI-CONS__~_non-consolidated"/>
      <sheetName val="TERASEN_INC-CONS_-_STATS_CANADA"/>
      <sheetName val="Monthly_EBITDA_by_segment"/>
      <sheetName val="Print_worksheets_1"/>
      <sheetName val="Print_entries_&amp;_auto_open1"/>
      <sheetName val="TGI-CONS_1"/>
      <sheetName val="NAT_GAS_DIST1"/>
      <sheetName val="PATRO_TRANSPORT1"/>
      <sheetName val="OTHER_ACTIVITIES1"/>
      <sheetName val="TERASEN_INC-CONSOLIDATED1"/>
      <sheetName val="Mar_31,_20041"/>
      <sheetName val="Jun_30,_20041"/>
      <sheetName val="Sep_30,_20031"/>
      <sheetName val="Dec_31,_20041"/>
      <sheetName val="TGI-CONS__~_non-consolidated1"/>
      <sheetName val="TERASEN_INC-CONS_-_STATS_CANAD1"/>
      <sheetName val="Monthly_EBITDA_by_segment1"/>
      <sheetName val="Data_Valid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ESC by Month CIAC"/>
      <sheetName val="ALL ESC by Month (3)"/>
      <sheetName val="ALL ESC by Quarter (2)"/>
      <sheetName val="ALL ESC by Month"/>
      <sheetName val="ALL ESC Table"/>
      <sheetName val="OVDEU"/>
      <sheetName val="SFU"/>
      <sheetName val="Biomass"/>
      <sheetName val="UBC"/>
      <sheetName val="DSG"/>
      <sheetName val="HOSPICE OPSUM"/>
      <sheetName val="HOSPICE OPSUM BY MON"/>
      <sheetName val="RN &amp; Aides Graph"/>
      <sheetName val="HOSPICE FTE's BY MON"/>
      <sheetName val="CONSOL OPSUM"/>
      <sheetName val="HQ OPSUM"/>
      <sheetName val="FTE'S"/>
      <sheetName val="P"/>
      <sheetName val="Run Rate (2)"/>
      <sheetName val="Returns"/>
      <sheetName val="Sheet1"/>
      <sheetName val="USCV3"/>
      <sheetName val="LOOKUP TABLE"/>
      <sheetName val="Cancellable(2)"/>
      <sheetName val="DCF"/>
      <sheetName val="LBOSHELL"/>
      <sheetName val="DCF Output"/>
      <sheetName val="Output"/>
      <sheetName val="All Cash Dil"/>
      <sheetName val="10 yr hist TEV-LTM EBITDA data"/>
      <sheetName val="Comp LTM EBITDA data"/>
      <sheetName val="NAFC SPTN"/>
      <sheetName val="Model"/>
      <sheetName val="case summary"/>
      <sheetName val="Undrawn"/>
      <sheetName val="__FDSCACHE__"/>
      <sheetName val="LGF Analyst"/>
      <sheetName val="LGF PMO"/>
      <sheetName val="PMO Outputs"/>
      <sheetName val="XLinkMeta"/>
      <sheetName val="96LEVCOC"/>
      <sheetName val="9 30 BS"/>
      <sheetName val="ALLPER"/>
      <sheetName val="Sheet2"/>
      <sheetName val="Sheet4"/>
      <sheetName val="MAI Plan P&amp;L"/>
      <sheetName val="CVS"/>
      <sheetName val="Names"/>
      <sheetName val="Sources and Uses"/>
      <sheetName val="Adj Combined IS"/>
      <sheetName val="PV of Future Price"/>
      <sheetName val="WACC"/>
      <sheetName val="FF"/>
      <sheetName val="Contribution Analysis"/>
      <sheetName val="SU-Cap"/>
      <sheetName val="Inputs"/>
      <sheetName val="Roaming Synergies"/>
      <sheetName val="Matrix"/>
      <sheetName val="Assum"/>
      <sheetName val="Contrib"/>
      <sheetName val="NewCo_IS"/>
      <sheetName val="NewCo_BSCF"/>
      <sheetName val="NewCo_Rat"/>
      <sheetName val="Alltel Wireless_IS"/>
      <sheetName val="DCF Alltel Wireless"/>
      <sheetName val="Alltel PF Wireless BS"/>
      <sheetName val="Qwest Projections"/>
      <sheetName val="Qwest-IS"/>
      <sheetName val="Qwest-BSCF"/>
      <sheetName val="Qwest-Ratios"/>
      <sheetName val="Qwest Summary Financials"/>
      <sheetName val="Qwest Wireless_IS"/>
      <sheetName val="DCF Qwest Wireless"/>
      <sheetName val="Qwest PF Wireless BS"/>
      <sheetName val="Pro Forma Summary NewCo"/>
      <sheetName val="QWEST W"/>
      <sheetName val="Qwest Wireless Valuation"/>
      <sheetName val="Alltel Wireless Valuation"/>
      <sheetName val="Growth Implications"/>
      <sheetName val="Growth Implications (2)"/>
      <sheetName val="Financial Implications"/>
      <sheetName val="Financial Summary"/>
      <sheetName val="Merger Consequences PCS"/>
      <sheetName val="Merger Consequences VZW"/>
      <sheetName val="Merger Consequences Cingular"/>
      <sheetName val="Merger Cons. Qwest Alltel West"/>
      <sheetName val="Merger Cons. Qwest Alltel W (2)"/>
      <sheetName val="Merger Cons. Alltel W (3)"/>
      <sheetName val="Wireless Comps"/>
      <sheetName val="Alltel_IS"/>
      <sheetName val="Alltel_BSCF"/>
      <sheetName val="Alltel_Rat"/>
      <sheetName val="Asset Allocation"/>
      <sheetName val="Combination Analysis"/>
      <sheetName val="Analyst Avg"/>
      <sheetName val="ALLTEL W"/>
      <sheetName val="IS"/>
      <sheetName val="Op-BS"/>
      <sheetName val="BSCF"/>
      <sheetName val="Ratios"/>
      <sheetName val="Falcon Conso Summary Financials"/>
      <sheetName val="AD Summary CYCL"/>
      <sheetName val="AD Summary Combined 1"/>
      <sheetName val="AD Summary CYCL (2)"/>
      <sheetName val="Credit Summary CYCL"/>
      <sheetName val="Credit Summary Combined"/>
      <sheetName val="Cardinal-Wigeon"/>
      <sheetName val="Cardinal-Crane"/>
      <sheetName val="Groupex Wires Growth MTM"/>
      <sheetName val="DATA"/>
      <sheetName val="Inventory Days"/>
      <sheetName val="AR Days"/>
      <sheetName val="Comm Exp per Day"/>
      <sheetName val="MEDCO PROFITABILITY"/>
      <sheetName val="CAPITAL"/>
      <sheetName val="Tables &amp; graphs"/>
      <sheetName val="Gross Margin %"/>
      <sheetName val="Orders per Day"/>
      <sheetName val="NEW FINANCIALS"/>
      <sheetName val="Historical IS"/>
      <sheetName val="Group Ships Per Day"/>
      <sheetName val="Ships per Employee"/>
      <sheetName val="04Prepaid"/>
      <sheetName val="LTM"/>
      <sheetName val="Valuation Characteristics"/>
      <sheetName val="EXHIBIT_Domestic"/>
      <sheetName val="EXHIBIT"/>
      <sheetName val="TargIS"/>
      <sheetName val="cash"/>
      <sheetName val="Total"/>
      <sheetName val="sales vol."/>
      <sheetName val="Summary"/>
      <sheetName val="synthgraph"/>
      <sheetName val="Data Arrangement"/>
      <sheetName val="side by side"/>
      <sheetName val="Other Operating Metrics"/>
      <sheetName val="Benchmarking2"/>
      <sheetName val="Market valuation"/>
      <sheetName val="Pro Forma Income Statement"/>
      <sheetName val="IPO Val Salesbook cover"/>
      <sheetName val="Pro Forma Balance Sheet"/>
      <sheetName val="IPO_Val_share_based_2"/>
      <sheetName val="Summary of Recent Results"/>
      <sheetName val="Gerdau output"/>
      <sheetName val="Ownership_OLD"/>
      <sheetName val="Pro Forma Cash Flow"/>
      <sheetName val="3.16.12 IPO math"/>
      <sheetName val="Output_risked"/>
      <sheetName val="Q"/>
      <sheetName val="BUSINESS"/>
      <sheetName val="ASPT"/>
      <sheetName val="EARNINGS"/>
      <sheetName val="Q's"/>
      <sheetName val="Salesbook front"/>
      <sheetName val="Open Platform"/>
      <sheetName val="Outputs"/>
      <sheetName val="Equity_Output_GP"/>
      <sheetName val="Supply Chain Services Metrics"/>
      <sheetName val="Probable Production"/>
      <sheetName val="19.4disc"/>
      <sheetName val="FEBRUARY"/>
      <sheetName val="Monthly Pivots"/>
      <sheetName val="merger"/>
      <sheetName val="Comps"/>
      <sheetName val="Project"/>
      <sheetName val="Site"/>
      <sheetName val="Type"/>
      <sheetName val="Budget by Site"/>
      <sheetName val="Cost"/>
      <sheetName val="12 Month Forecast Project"/>
      <sheetName val="CAP"/>
      <sheetName val="Ratio Data"/>
      <sheetName val="VZ PF FCF"/>
      <sheetName val="Dashboard"/>
      <sheetName val="Stryker DIV "/>
      <sheetName val="Ownership Summary"/>
      <sheetName val="Sheet3"/>
      <sheetName val="CREDIT STATS"/>
      <sheetName val="DropZone"/>
      <sheetName val="Ownership"/>
      <sheetName val="Reserves..."/>
      <sheetName val="ValueLink"/>
      <sheetName val="CFROI Results"/>
      <sheetName val="Controls"/>
      <sheetName val="VZ Projections"/>
      <sheetName val="Broker detail"/>
      <sheetName val="Case manager"/>
      <sheetName val="Scenarios &amp; Inputs"/>
      <sheetName val="Income Statement"/>
      <sheetName val="guidance"/>
      <sheetName val="valuation"/>
      <sheetName val="SG&amp;A"/>
      <sheetName val="Trading Update"/>
      <sheetName val="감가상각누계액"/>
      <sheetName val="XREF"/>
      <sheetName val="Prepaid old"/>
      <sheetName val="Con-OpSum"/>
      <sheetName val="HOSPICE_OPSUM"/>
      <sheetName val="HOSPICE_OPSUM_BY_MON"/>
      <sheetName val="RN_&amp;_Aides_Graph"/>
      <sheetName val="HOSPICE_FTE's_BY_MON"/>
      <sheetName val="CONSOL_OPSUM"/>
      <sheetName val="HQ_OPSUM"/>
      <sheetName val="Total Issuance"/>
      <sheetName val="Debt Maturity"/>
      <sheetName val="Cases"/>
      <sheetName val="99 Contingency Analysis"/>
      <sheetName val="Section 78 Gross Up{C}"/>
      <sheetName val="Intercompany Profit{A}"/>
      <sheetName val="Political Contributions{A}"/>
      <sheetName val="Capital Loss &amp; Carryover{A}"/>
      <sheetName val="Sheet1 (2)"/>
      <sheetName val="LINK"/>
      <sheetName val="Mapping"/>
      <sheetName val="MAI_Plan_P&amp;L"/>
      <sheetName val="Run_Rate_(2)"/>
      <sheetName val="LOOKUP_TABLE"/>
      <sheetName val="DCF_Output"/>
      <sheetName val="All_Cash_Dil"/>
      <sheetName val="10_yr_hist_TEV-LTM_EBITDA_data"/>
      <sheetName val="Comp_LTM_EBITDA_data"/>
      <sheetName val="NAFC_SPTN"/>
      <sheetName val="case_summary"/>
      <sheetName val="LGF_Analyst"/>
      <sheetName val="LGF_PMO"/>
      <sheetName val="PMO_Outputs"/>
      <sheetName val="9_30_BS"/>
      <sheetName val="Adj_Combined_IS"/>
      <sheetName val="PV_of_Future_Price"/>
      <sheetName val="Contribution_Analysis"/>
      <sheetName val="HOSPICE_OPSUM1"/>
      <sheetName val="HOSPICE_OPSUM_BY_MON1"/>
      <sheetName val="RN_&amp;_Aides_Graph1"/>
      <sheetName val="HOSPICE_FTE's_BY_MON1"/>
      <sheetName val="CONSOL_OPSUM1"/>
      <sheetName val="HQ_OPSUM1"/>
      <sheetName val="MAI_Plan_P&amp;L1"/>
      <sheetName val="Run_Rate_(2)1"/>
      <sheetName val="LOOKUP_TABLE1"/>
      <sheetName val="DCF_Output1"/>
      <sheetName val="All_Cash_Dil1"/>
      <sheetName val="10_yr_hist_TEV-LTM_EBITDA_data1"/>
      <sheetName val="Comp_LTM_EBITDA_data1"/>
      <sheetName val="NAFC_SPTN1"/>
      <sheetName val="case_summary1"/>
      <sheetName val="LGF_Analyst1"/>
      <sheetName val="LGF_PMO1"/>
      <sheetName val="PMO_Outputs1"/>
      <sheetName val="9_30_BS1"/>
      <sheetName val="Adj_Combined_IS1"/>
      <sheetName val="PV_of_Future_Price1"/>
      <sheetName val="Contribution_Analysis1"/>
      <sheetName val="(2) Ts.Input"/>
      <sheetName val="Cover"/>
      <sheetName val="graph"/>
      <sheetName val="Cntmrs-Recruit"/>
      <sheetName val="AAL"/>
      <sheetName val="Chart_Data"/>
      <sheetName val="Leadsheet"/>
      <sheetName val="P&amp;L_Actual"/>
      <sheetName val="Reference"/>
      <sheetName val="DATA GRAFICAS"/>
      <sheetName val="ptnbband"/>
      <sheetName val="STREPORT WBTV"/>
      <sheetName val="VLookup"/>
      <sheetName val="FINANCIALS"/>
      <sheetName val="Aging"/>
      <sheetName val="Projections"/>
      <sheetName val="MEMBER3"/>
      <sheetName val="Comp. Transaction"/>
      <sheetName val="Stock Price"/>
      <sheetName val="ALL_ESC_by_Month_CIAC"/>
      <sheetName val="ALL_ESC_by_Month_(3)"/>
      <sheetName val="ALL_ESC_by_Quarter_(2)"/>
      <sheetName val="ALL_ESC_by_Month"/>
      <sheetName val="ALL_ESC_Table"/>
      <sheetName val="Sources_and_Uses"/>
      <sheetName val="Inventory_Days"/>
      <sheetName val="AR_Days"/>
      <sheetName val="Comm_Exp_per_Day"/>
      <sheetName val="MEDCO_PROFITABILITY"/>
      <sheetName val="Tables_&amp;_graphs"/>
      <sheetName val="Gross_Margin_%"/>
      <sheetName val="Orders_per_Day"/>
      <sheetName val="NEW_FINANCIALS"/>
      <sheetName val="Historical_IS"/>
      <sheetName val="Group_Ships_Per_Day"/>
      <sheetName val="Ships_per_Employee"/>
      <sheetName val="Valuation_Characteristics"/>
      <sheetName val="sales_vol_"/>
      <sheetName val="Data_Arrangement"/>
      <sheetName val="side_by_side"/>
      <sheetName val="Other_Operating_Metrics"/>
      <sheetName val="Market_valuation"/>
      <sheetName val="Pro_Forma_Income_Statement"/>
      <sheetName val="IPO_Val_Salesbook_cover"/>
      <sheetName val="Pro_Forma_Balance_Sheet"/>
      <sheetName val="Summary_of_Recent_Results"/>
      <sheetName val="Gerdau_output"/>
      <sheetName val="Pro_Forma_Cash_Flow"/>
      <sheetName val="3_16_12_IPO_math"/>
      <sheetName val="Salesbook_front"/>
      <sheetName val="Open_Platform"/>
      <sheetName val="Supply_Chain_Services_Metrics"/>
      <sheetName val="Probable_Production"/>
      <sheetName val="19_4disc"/>
      <sheetName val="Monthly_Pivots"/>
      <sheetName val="Budget_by_Site"/>
      <sheetName val="12_Month_Forecast_Project"/>
      <sheetName val="Ratio_Data"/>
      <sheetName val="VZ_PF_FCF"/>
      <sheetName val="Stryker_DIV_"/>
      <sheetName val="Ownership_Summary"/>
      <sheetName val="CREDIT_STATS"/>
      <sheetName val="Reserves___"/>
      <sheetName val="CFROI_Results"/>
      <sheetName val="VZ_Projections"/>
      <sheetName val="Broker_detail"/>
      <sheetName val="Case_manager"/>
      <sheetName val="Scenarios_&amp;_Inputs"/>
      <sheetName val="Income_Statement"/>
      <sheetName val="Trading_Update"/>
      <sheetName val="Prepaid_old"/>
      <sheetName val="Roaming_Synergies"/>
      <sheetName val="Alltel_Wireless_IS"/>
      <sheetName val="DCF_Alltel_Wireless"/>
      <sheetName val="Alltel_PF_Wireless_BS"/>
      <sheetName val="Qwest_Projections"/>
      <sheetName val="Qwest_Summary_Financials"/>
      <sheetName val="Qwest_Wireless_IS"/>
      <sheetName val="DCF_Qwest_Wireless"/>
      <sheetName val="Qwest_PF_Wireless_BS"/>
      <sheetName val="Pro_Forma_Summary_NewCo"/>
      <sheetName val="QWEST_W"/>
      <sheetName val="Qwest_Wireless_Valuation"/>
      <sheetName val="Alltel_Wireless_Valuation"/>
      <sheetName val="Growth_Implications"/>
      <sheetName val="Growth_Implications_(2)"/>
      <sheetName val="Financial_Implications"/>
      <sheetName val="Financial_Summary"/>
      <sheetName val="Merger_Consequences_PCS"/>
      <sheetName val="Merger_Consequences_VZW"/>
      <sheetName val="Merger_Consequences_Cingular"/>
      <sheetName val="Merger_Cons__Qwest_Alltel_West"/>
      <sheetName val="Merger_Cons__Qwest_Alltel_W_(2)"/>
      <sheetName val="Merger_Cons__Alltel_W_(3)"/>
      <sheetName val="Wireless_Comps"/>
      <sheetName val="Asset_Allocation"/>
      <sheetName val="Combination_Analysis"/>
      <sheetName val="Analyst_Avg"/>
      <sheetName val="ALLTEL_W"/>
      <sheetName val="Falcon_Conso_Summary_Financials"/>
      <sheetName val="AD_Summary_CYCL"/>
      <sheetName val="AD_Summary_Combined_1"/>
      <sheetName val="AD_Summary_CYCL_(2)"/>
      <sheetName val="Credit_Summary_CYCL"/>
      <sheetName val="Credit_Summary_Combined"/>
      <sheetName val="Groupex_Wires_Growth_MTM"/>
      <sheetName val="Total_Issuance"/>
      <sheetName val="Debt_Maturity"/>
      <sheetName val="99_Contingency_Analysis"/>
      <sheetName val="Section_78_Gross_Up{C}"/>
      <sheetName val="Intercompany_Profit{A}"/>
      <sheetName val="Political_Contributions{A}"/>
      <sheetName val="Capital_Loss_&amp;_Carryover{A}"/>
      <sheetName val="Sheet1_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/>
      <sheetData sheetId="198"/>
      <sheetData sheetId="199"/>
      <sheetData sheetId="200"/>
      <sheetData sheetId="20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Binder Index"/>
      <sheetName val="File Vrsn"/>
      <sheetName val="File Vrsn 2003"/>
      <sheetName val="Front Pg"/>
      <sheetName val="TableOfCon"/>
      <sheetName val="Title Page"/>
      <sheetName val="GM%Analy"/>
      <sheetName val="Oper~O&amp;A Analy"/>
      <sheetName val="High level Sum-Supply"/>
      <sheetName val="Sum-Details"/>
      <sheetName val="HL Budget to Finance"/>
      <sheetName val="BC BCG Supply"/>
      <sheetName val="Sales&amp;GM'03"/>
      <sheetName val="Curving&amp;GM'03"/>
      <sheetName val="AugYEF02 Sales&amp;GM"/>
      <sheetName val="Sales&amp;GM'04"/>
      <sheetName val="Curving&amp;GM'04"/>
      <sheetName val="JunYEF03 Sales&amp;GM "/>
      <sheetName val="Sales&amp;Cost Adj'03"/>
      <sheetName val="Aug'02 CA Sales"/>
      <sheetName val="Acctg &amp; Legal'03"/>
      <sheetName val="Acctg &amp; Legal'04 "/>
      <sheetName val="Sell&amp;Mktg'03"/>
      <sheetName val="Ad&amp;Promo'03"/>
      <sheetName val="Exp by Emp'03"/>
      <sheetName val="Exp by Emp'04"/>
      <sheetName val="Bad Debt'03"/>
      <sheetName val="Bad Debt'04"/>
      <sheetName val="Consulting'03"/>
      <sheetName val="Consulting'04"/>
      <sheetName val="Comp Supplies'03"/>
      <sheetName val="Comp Supplies'04"/>
      <sheetName val="Donations'03"/>
      <sheetName val="Donations'04"/>
      <sheetName val="Dues Sub'03"/>
      <sheetName val="Dues Sub'04"/>
      <sheetName val="Edu&amp;Train'03"/>
      <sheetName val="Edu&amp;Train'04"/>
      <sheetName val="Meeting'03"/>
      <sheetName val="Meeting'04"/>
      <sheetName val="Gen&amp;Off'03"/>
      <sheetName val="Gen&amp;Off'04"/>
      <sheetName val="Forms'03"/>
      <sheetName val="Forms'04"/>
      <sheetName val="Insurance'03"/>
      <sheetName val="Insurance'04"/>
      <sheetName val="Insur Calc"/>
      <sheetName val="BCG FFE&amp;Inven'03"/>
      <sheetName val="Bank Chrg'03"/>
      <sheetName val="Bank Chrg'04"/>
      <sheetName val="Recruit'03"/>
      <sheetName val="Recruit'04"/>
      <sheetName val="Relocation'03"/>
      <sheetName val="Relocation'04"/>
      <sheetName val="Rent0'03"/>
      <sheetName val="Rent0'04"/>
      <sheetName val="Service Contract'03"/>
      <sheetName val="Service Contract'04"/>
      <sheetName val="Repairs&amp;Maint'03"/>
      <sheetName val="Repairs&amp;Maint'04"/>
      <sheetName val="SafetySup'03"/>
      <sheetName val="SafetySup'04"/>
      <sheetName val="Telecom'03"/>
      <sheetName val="Telecom'04"/>
      <sheetName val="Tele~DataLine"/>
      <sheetName val="Utili'03"/>
      <sheetName val="Utili'04"/>
      <sheetName val="Whse&amp;Shop'03"/>
      <sheetName val="Whse&amp;Shop'04"/>
      <sheetName val="Compare"/>
      <sheetName val="Sum Brch"/>
      <sheetName val="Capex'03"/>
      <sheetName val="Capital Asset BC Detail"/>
      <sheetName val="BC Consolidated"/>
      <sheetName val="NoDetail(00-00)"/>
      <sheetName val="Supp Adm(01-00)"/>
      <sheetName val="Rmd(01-01)"/>
      <sheetName val="Coq(01-02)"/>
      <sheetName val="Abb(01-03)"/>
      <sheetName val="Clo(01-04)"/>
      <sheetName val="Kel(01-05)"/>
      <sheetName val="Vic(01-06)"/>
      <sheetName val="Kam(01-07)"/>
      <sheetName val="Dun(01-08)"/>
      <sheetName val="Cou(01-10)"/>
      <sheetName val="Ver(01-12)"/>
      <sheetName val="Pen(01-09)"/>
      <sheetName val="KelPmp(01-11)"/>
      <sheetName val="Fin(03-70)"/>
      <sheetName val="HR-Rich(03-71)"/>
      <sheetName val="S&amp;M-Sup(04-00) "/>
      <sheetName val="VI(04-81)"/>
      <sheetName val="LM(04-82)"/>
      <sheetName val="LM(04-85)"/>
      <sheetName val="Int(04-83)"/>
      <sheetName val="Fin-(03-00)"/>
      <sheetName val="Svc to Sup(01-15)"/>
      <sheetName val="Par(01-16)"/>
      <sheetName val="IT-Admin(01-36)"/>
      <sheetName val="BP(01-37)"/>
      <sheetName val="Pres(00-00)"/>
      <sheetName val="IT-CC(01-35)"/>
      <sheetName val="Gen Admin-CC"/>
      <sheetName val="HR-CC(03-)"/>
      <sheetName val="Supply Consolidated"/>
      <sheetName val="CC~Conso "/>
      <sheetName val="Supply Oper Conso~Div01"/>
      <sheetName val="IT Con~Div01"/>
      <sheetName val="Fin Conso~Div03"/>
      <sheetName val="HR~Conso"/>
      <sheetName val="S&amp;M Conso~(Div 4)"/>
      <sheetName val="Control"/>
      <sheetName val="TBal Aug'02"/>
      <sheetName val="Var-Sum"/>
      <sheetName val="2002 Sales Budget"/>
      <sheetName val="Serv Rev"/>
      <sheetName val="Fixed-Var costs"/>
      <sheetName val="Interest2002"/>
      <sheetName val="Bad Debt ~02budget"/>
      <sheetName val="Telecom"/>
      <sheetName val="Depreciation'02"/>
      <sheetName val="2001 Capital YEF July EOM"/>
      <sheetName val="Capital"/>
      <sheetName val="Rent'02"/>
      <sheetName val="Sales&amp;Cost Adj'04"/>
      <sheetName val="Jun'03 CA Sales "/>
      <sheetName val="Lang"/>
      <sheetName val="WVOpenWO"/>
      <sheetName val="WACC"/>
      <sheetName val="Tax shield"/>
      <sheetName val="CAP COST"/>
      <sheetName val="Aug98 Cons"/>
      <sheetName val="QTR"/>
      <sheetName val="Budget_Binder_Index"/>
      <sheetName val="File_Vrsn"/>
      <sheetName val="File_Vrsn_2003"/>
      <sheetName val="Front_Pg"/>
      <sheetName val="Title_Page"/>
      <sheetName val="Oper~O&amp;A_Analy"/>
      <sheetName val="High_level_Sum-Supply"/>
      <sheetName val="HL_Budget_to_Finance"/>
      <sheetName val="BC_BCG_Supply"/>
      <sheetName val="AugYEF02_Sales&amp;GM"/>
      <sheetName val="JunYEF03_Sales&amp;GM_"/>
      <sheetName val="Sales&amp;Cost_Adj'03"/>
      <sheetName val="Aug'02_CA_Sales"/>
      <sheetName val="Acctg_&amp;_Legal'03"/>
      <sheetName val="Acctg_&amp;_Legal'04_"/>
      <sheetName val="Exp_by_Emp'03"/>
      <sheetName val="Exp_by_Emp'04"/>
      <sheetName val="Bad_Debt'03"/>
      <sheetName val="Bad_Debt'04"/>
      <sheetName val="Comp_Supplies'03"/>
      <sheetName val="Comp_Supplies'04"/>
      <sheetName val="Dues_Sub'03"/>
      <sheetName val="Dues_Sub'04"/>
      <sheetName val="Insur_Calc"/>
      <sheetName val="BCG_FFE&amp;Inven'03"/>
      <sheetName val="Bank_Chrg'03"/>
      <sheetName val="Bank_Chrg'04"/>
      <sheetName val="Service_Contract'03"/>
      <sheetName val="Service_Contract'04"/>
      <sheetName val="Sum_Brch"/>
      <sheetName val="Capital_Asset_BC_Detail"/>
      <sheetName val="BC_Consolidated"/>
      <sheetName val="Supp_Adm(01-00)"/>
      <sheetName val="S&amp;M-Sup(04-00)_"/>
      <sheetName val="Svc_to_Sup(01-15)"/>
      <sheetName val="Gen_Admin-CC"/>
      <sheetName val="Supply_Consolidated"/>
      <sheetName val="CC~Conso_"/>
      <sheetName val="Supply_Oper_Conso~Div01"/>
      <sheetName val="IT_Con~Div01"/>
      <sheetName val="Fin_Conso~Div03"/>
      <sheetName val="S&amp;M_Conso~(Div_4)"/>
      <sheetName val="TBal_Aug'02"/>
      <sheetName val="2002_Sales_Budget"/>
      <sheetName val="Serv_Rev"/>
      <sheetName val="Fixed-Var_costs"/>
      <sheetName val="Bad_Debt_~02budget"/>
      <sheetName val="2001_Capital_YEF_July_EOM"/>
      <sheetName val="Sales&amp;Cost_Adj'04"/>
      <sheetName val="Jun'03_CA_Sales_"/>
      <sheetName val="Tax_shield"/>
      <sheetName val="CAP_COST"/>
      <sheetName val="Aug98_Cons"/>
      <sheetName val="Mults"/>
      <sheetName val="Tranx data"/>
      <sheetName val="Related Party Lots"/>
      <sheetName val="Summary"/>
      <sheetName val="Review"/>
      <sheetName val="BE analysis"/>
      <sheetName val="Cost_Alloc Summary"/>
      <sheetName val="B1_IND Co 1103 Indir Costs"/>
      <sheetName val="B2_CJI3_Co 1103 N-504"/>
      <sheetName val="B5_IND Co 1103_G&amp;A"/>
      <sheetName val="Sheet2"/>
      <sheetName val="FA Continuity"/>
      <sheetName val="160030 - LEASEHOLD"/>
      <sheetName val="160060 - FURNITURE"/>
      <sheetName val="160090 - WORK IN PROCESS"/>
      <sheetName val="Budget_Binder_Index1"/>
      <sheetName val="File_Vrsn1"/>
      <sheetName val="File_Vrsn_20031"/>
      <sheetName val="Front_Pg1"/>
      <sheetName val="Title_Page1"/>
      <sheetName val="Oper~O&amp;A_Analy1"/>
      <sheetName val="High_level_Sum-Supply1"/>
      <sheetName val="HL_Budget_to_Finance1"/>
      <sheetName val="BC_BCG_Supply1"/>
      <sheetName val="AugYEF02_Sales&amp;GM1"/>
      <sheetName val="JunYEF03_Sales&amp;GM_1"/>
      <sheetName val="Sales&amp;Cost_Adj'031"/>
      <sheetName val="Aug'02_CA_Sales1"/>
      <sheetName val="Acctg_&amp;_Legal'031"/>
      <sheetName val="Acctg_&amp;_Legal'04_1"/>
      <sheetName val="Exp_by_Emp'031"/>
      <sheetName val="Exp_by_Emp'041"/>
      <sheetName val="Bad_Debt'031"/>
      <sheetName val="Bad_Debt'041"/>
      <sheetName val="Comp_Supplies'031"/>
      <sheetName val="Comp_Supplies'041"/>
      <sheetName val="Dues_Sub'031"/>
      <sheetName val="Dues_Sub'041"/>
      <sheetName val="Insur_Calc1"/>
      <sheetName val="BCG_FFE&amp;Inven'031"/>
      <sheetName val="Bank_Chrg'031"/>
      <sheetName val="Bank_Chrg'041"/>
      <sheetName val="Service_Contract'031"/>
      <sheetName val="Service_Contract'041"/>
      <sheetName val="Sum_Brch1"/>
      <sheetName val="Capital_Asset_BC_Detail1"/>
      <sheetName val="BC_Consolidated1"/>
      <sheetName val="Supp_Adm(01-00)1"/>
      <sheetName val="S&amp;M-Sup(04-00)_1"/>
      <sheetName val="Svc_to_Sup(01-15)1"/>
      <sheetName val="Gen_Admin-CC1"/>
      <sheetName val="Supply_Consolidated1"/>
      <sheetName val="CC~Conso_1"/>
      <sheetName val="Supply_Oper_Conso~Div011"/>
      <sheetName val="IT_Con~Div011"/>
      <sheetName val="Fin_Conso~Div031"/>
      <sheetName val="S&amp;M_Conso~(Div_4)1"/>
      <sheetName val="TBal_Aug'021"/>
      <sheetName val="2002_Sales_Budget1"/>
      <sheetName val="Serv_Rev1"/>
      <sheetName val="Fixed-Var_costs1"/>
      <sheetName val="Bad_Debt_~02budget1"/>
      <sheetName val="2001_Capital_YEF_July_EOM1"/>
      <sheetName val="Sales&amp;Cost_Adj'041"/>
      <sheetName val="Jun'03_CA_Sales_1"/>
      <sheetName val="Tax_shield1"/>
      <sheetName val="CAP_COST1"/>
      <sheetName val="Aug98_Cons1"/>
      <sheetName val="Tranx_data"/>
      <sheetName val="Related_Party_Lo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>
        <row r="3">
          <cell r="A3" t="str">
            <v xml:space="preserve"> 2002 BUDGET - SALES</v>
          </cell>
        </row>
        <row r="6">
          <cell r="O6" t="str">
            <v>2002</v>
          </cell>
        </row>
        <row r="7">
          <cell r="C7" t="str">
            <v>Jan</v>
          </cell>
          <cell r="D7" t="str">
            <v>Feb</v>
          </cell>
          <cell r="E7" t="str">
            <v>Mar</v>
          </cell>
          <cell r="F7" t="str">
            <v>Apr</v>
          </cell>
          <cell r="G7" t="str">
            <v>May</v>
          </cell>
          <cell r="H7" t="str">
            <v>Jun</v>
          </cell>
          <cell r="I7" t="str">
            <v>July</v>
          </cell>
          <cell r="J7" t="str">
            <v>Aug</v>
          </cell>
          <cell r="K7" t="str">
            <v>Sept</v>
          </cell>
          <cell r="L7" t="str">
            <v>Oct</v>
          </cell>
          <cell r="M7" t="str">
            <v>Nov</v>
          </cell>
          <cell r="N7" t="str">
            <v>Dec</v>
          </cell>
          <cell r="O7" t="str">
            <v>Total</v>
          </cell>
        </row>
        <row r="9">
          <cell r="A9" t="str">
            <v>REVENUE</v>
          </cell>
        </row>
        <row r="11">
          <cell r="A11" t="str">
            <v>Supply</v>
          </cell>
        </row>
        <row r="12">
          <cell r="B12" t="str">
            <v>Supply Sales Increase:</v>
          </cell>
        </row>
        <row r="13">
          <cell r="B13">
            <v>0.08</v>
          </cell>
        </row>
        <row r="14">
          <cell r="B14" t="str">
            <v>Richmond</v>
          </cell>
        </row>
        <row r="15">
          <cell r="B15" t="str">
            <v>Coquitlam</v>
          </cell>
        </row>
        <row r="16">
          <cell r="B16" t="str">
            <v>Abbotsford  - New</v>
          </cell>
        </row>
        <row r="17">
          <cell r="B17" t="str">
            <v>Abbotsford - FH</v>
          </cell>
        </row>
        <row r="18">
          <cell r="B18" t="str">
            <v>Abbotsford -PW</v>
          </cell>
        </row>
        <row r="19">
          <cell r="B19" t="str">
            <v>Cloverdale</v>
          </cell>
        </row>
        <row r="20">
          <cell r="B20" t="str">
            <v>Kelowna</v>
          </cell>
        </row>
        <row r="21">
          <cell r="B21" t="str">
            <v>Victoria</v>
          </cell>
        </row>
        <row r="22">
          <cell r="B22" t="str">
            <v>Kamloops</v>
          </cell>
        </row>
        <row r="23">
          <cell r="B23" t="str">
            <v>Duncan</v>
          </cell>
        </row>
        <row r="24">
          <cell r="B24" t="str">
            <v>Penticton</v>
          </cell>
        </row>
        <row r="25">
          <cell r="B25" t="str">
            <v>Courtenay</v>
          </cell>
        </row>
        <row r="26">
          <cell r="B26" t="str">
            <v>Kelowna Pump</v>
          </cell>
        </row>
        <row r="27">
          <cell r="B27" t="str">
            <v>Vernon</v>
          </cell>
        </row>
        <row r="29">
          <cell r="B29" t="str">
            <v>OP Sup Admin -Sales Disc &amp; Rebts</v>
          </cell>
        </row>
        <row r="35">
          <cell r="A35" t="str">
            <v>Service</v>
          </cell>
        </row>
        <row r="36">
          <cell r="B36" t="str">
            <v>Service Sales Increase:</v>
          </cell>
        </row>
        <row r="37">
          <cell r="B37">
            <v>0</v>
          </cell>
        </row>
        <row r="38">
          <cell r="B38" t="str">
            <v>Service Administration</v>
          </cell>
        </row>
        <row r="39">
          <cell r="B39" t="str">
            <v>Energy Operations (Contracts)</v>
          </cell>
        </row>
        <row r="40">
          <cell r="B40" t="str">
            <v>Water Utility</v>
          </cell>
        </row>
        <row r="41">
          <cell r="B41" t="str">
            <v>Fabrication</v>
          </cell>
        </row>
        <row r="42">
          <cell r="B42" t="str">
            <v>Water Supply</v>
          </cell>
        </row>
        <row r="43">
          <cell r="B43" t="str">
            <v>Fairbanks Alaska</v>
          </cell>
        </row>
        <row r="44">
          <cell r="B44" t="str">
            <v>Pipe Rehab. &amp; Maint (Aurora)</v>
          </cell>
        </row>
        <row r="45">
          <cell r="B45" t="str">
            <v>Emergency Manager.com</v>
          </cell>
        </row>
        <row r="50">
          <cell r="B50" t="str">
            <v>TOTAL REVENUE</v>
          </cell>
        </row>
        <row r="53">
          <cell r="A53" t="str">
            <v>COST OF GOODS SOLD</v>
          </cell>
        </row>
        <row r="55">
          <cell r="A55" t="str">
            <v>Supply</v>
          </cell>
        </row>
        <row r="56">
          <cell r="B56" t="str">
            <v>COGS</v>
          </cell>
        </row>
        <row r="57">
          <cell r="B57">
            <v>0.79</v>
          </cell>
        </row>
        <row r="58">
          <cell r="B58" t="str">
            <v>Richmond</v>
          </cell>
        </row>
        <row r="59">
          <cell r="B59" t="str">
            <v>Coquitlam</v>
          </cell>
        </row>
        <row r="60">
          <cell r="B60" t="str">
            <v>Abbotsford  - New</v>
          </cell>
        </row>
        <row r="61">
          <cell r="B61" t="str">
            <v>Abbotsford - FH</v>
          </cell>
        </row>
        <row r="62">
          <cell r="B62" t="str">
            <v>Abbotsford -PW</v>
          </cell>
        </row>
        <row r="63">
          <cell r="B63" t="str">
            <v>Cloverdale</v>
          </cell>
        </row>
        <row r="64">
          <cell r="B64" t="str">
            <v>Kelowna</v>
          </cell>
        </row>
        <row r="65">
          <cell r="B65" t="str">
            <v>Victoria</v>
          </cell>
        </row>
        <row r="66">
          <cell r="B66" t="str">
            <v>Kamloops</v>
          </cell>
        </row>
        <row r="67">
          <cell r="B67" t="str">
            <v>Duncan</v>
          </cell>
        </row>
        <row r="68">
          <cell r="B68" t="str">
            <v>Penticton</v>
          </cell>
        </row>
        <row r="69">
          <cell r="B69" t="str">
            <v>Courtenay</v>
          </cell>
        </row>
        <row r="70">
          <cell r="B70" t="str">
            <v>Kelowna Pump</v>
          </cell>
        </row>
        <row r="71">
          <cell r="B71" t="str">
            <v>Vernon</v>
          </cell>
        </row>
        <row r="73">
          <cell r="B73" t="str">
            <v>OP Sup Admin -Sales Disc &amp; Rebts</v>
          </cell>
        </row>
        <row r="79">
          <cell r="A79" t="str">
            <v>Service</v>
          </cell>
        </row>
        <row r="80">
          <cell r="B80" t="str">
            <v>COGS</v>
          </cell>
        </row>
        <row r="81">
          <cell r="B81">
            <v>0.72</v>
          </cell>
        </row>
        <row r="82">
          <cell r="B82" t="str">
            <v>Service Administration</v>
          </cell>
        </row>
        <row r="83">
          <cell r="B83" t="str">
            <v>Energy Operations (Contracts)</v>
          </cell>
        </row>
        <row r="84">
          <cell r="B84" t="str">
            <v>Water Utility</v>
          </cell>
        </row>
        <row r="85">
          <cell r="B85" t="str">
            <v>Fabrication</v>
          </cell>
        </row>
        <row r="86">
          <cell r="B86" t="str">
            <v>Water Supply</v>
          </cell>
        </row>
        <row r="87">
          <cell r="B87" t="str">
            <v>Fairbanks Alaska</v>
          </cell>
        </row>
        <row r="88">
          <cell r="B88" t="str">
            <v>Pipe Rehab. &amp; Maint (Aurora)</v>
          </cell>
        </row>
        <row r="89">
          <cell r="B89" t="str">
            <v>Emergency Manager.com</v>
          </cell>
        </row>
        <row r="94">
          <cell r="B94" t="str">
            <v>TOTAL REVENUE</v>
          </cell>
        </row>
        <row r="97">
          <cell r="A97" t="str">
            <v>GROSS MARGIN</v>
          </cell>
        </row>
        <row r="99">
          <cell r="A99" t="str">
            <v>Supply</v>
          </cell>
        </row>
        <row r="100">
          <cell r="B100" t="str">
            <v>GROSS MARGIN</v>
          </cell>
        </row>
        <row r="101">
          <cell r="B101">
            <v>0.20999999999999996</v>
          </cell>
        </row>
        <row r="102">
          <cell r="B102" t="str">
            <v>Richmond</v>
          </cell>
        </row>
        <row r="103">
          <cell r="B103" t="str">
            <v>Coquitlam</v>
          </cell>
        </row>
        <row r="104">
          <cell r="B104" t="str">
            <v>Abbotsford  - New</v>
          </cell>
        </row>
        <row r="105">
          <cell r="B105" t="str">
            <v>Abbotsford - FH</v>
          </cell>
        </row>
        <row r="106">
          <cell r="B106" t="str">
            <v>Abbotsford -PW</v>
          </cell>
        </row>
        <row r="107">
          <cell r="B107" t="str">
            <v>Cloverdale</v>
          </cell>
        </row>
        <row r="108">
          <cell r="B108" t="str">
            <v>Kelowna</v>
          </cell>
        </row>
        <row r="109">
          <cell r="B109" t="str">
            <v>Victoria</v>
          </cell>
        </row>
        <row r="110">
          <cell r="B110" t="str">
            <v>Kamloops</v>
          </cell>
        </row>
        <row r="111">
          <cell r="B111" t="str">
            <v>Duncan</v>
          </cell>
        </row>
        <row r="112">
          <cell r="B112" t="str">
            <v>Penticton</v>
          </cell>
        </row>
        <row r="113">
          <cell r="B113" t="str">
            <v>Courtenay</v>
          </cell>
        </row>
        <row r="114">
          <cell r="B114" t="str">
            <v>Kelowna Pump</v>
          </cell>
        </row>
        <row r="115">
          <cell r="B115" t="str">
            <v>Vernon</v>
          </cell>
        </row>
        <row r="117">
          <cell r="B117" t="str">
            <v>OP Sup Admin -Sales Disc &amp; Rebts</v>
          </cell>
        </row>
        <row r="123">
          <cell r="A123" t="str">
            <v>Service</v>
          </cell>
        </row>
        <row r="124">
          <cell r="B124" t="str">
            <v>GROSS MARGIN</v>
          </cell>
        </row>
        <row r="125">
          <cell r="B125">
            <v>0.28000000000000003</v>
          </cell>
        </row>
        <row r="126">
          <cell r="B126" t="str">
            <v>Service Administration</v>
          </cell>
        </row>
        <row r="127">
          <cell r="B127" t="str">
            <v>Energy Operations (Contracts)</v>
          </cell>
        </row>
        <row r="128">
          <cell r="B128" t="str">
            <v>Water Utility</v>
          </cell>
        </row>
        <row r="129">
          <cell r="B129" t="str">
            <v>Fabrication</v>
          </cell>
        </row>
        <row r="130">
          <cell r="B130" t="str">
            <v>Water Supply</v>
          </cell>
        </row>
        <row r="131">
          <cell r="B131" t="str">
            <v>Fairbanks Alaska</v>
          </cell>
        </row>
        <row r="132">
          <cell r="B132" t="str">
            <v>Pipe Rehab. &amp; Maint (Aurora)</v>
          </cell>
        </row>
        <row r="133">
          <cell r="B133" t="str">
            <v>Emergency Manager.com</v>
          </cell>
        </row>
        <row r="138">
          <cell r="B138" t="str">
            <v>TOTAL REVENUE</v>
          </cell>
        </row>
        <row r="140">
          <cell r="B140" t="str">
            <v>TOTAL BC GROSS MARGIN %</v>
          </cell>
        </row>
      </sheetData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>
        <row r="3">
          <cell r="A3" t="str">
            <v xml:space="preserve"> 2002 BUDGET - SALES</v>
          </cell>
        </row>
      </sheetData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 refreshError="1"/>
      <sheetData sheetId="187" refreshError="1"/>
      <sheetData sheetId="188" refreshError="1"/>
      <sheetData sheetId="189"/>
      <sheetData sheetId="190"/>
      <sheetData sheetId="191"/>
      <sheetData sheetId="192"/>
      <sheetData sheetId="193"/>
      <sheetData sheetId="194"/>
      <sheetData sheetId="195">
        <row r="1">
          <cell r="A1" t="str">
            <v xml:space="preserve">Industrial Department </v>
          </cell>
        </row>
      </sheetData>
      <sheetData sheetId="196"/>
      <sheetData sheetId="197">
        <row r="1">
          <cell r="A1" t="str">
            <v>Procon Mining &amp; Tunnelling Ltd.</v>
          </cell>
        </row>
      </sheetData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 worksheets "/>
      <sheetName val="Print entries &amp; auto open"/>
      <sheetName val="EPS"/>
      <sheetName val="TGI-CONS."/>
      <sheetName val="JVs-G1"/>
      <sheetName val="JVs-G2"/>
      <sheetName val="NAT.GAS.DIST"/>
      <sheetName val="JVs-G3"/>
      <sheetName val="JVs-G4"/>
      <sheetName val="PATRO.TRANSPORT"/>
      <sheetName val="JVs-P1"/>
      <sheetName val="JVs-P2"/>
      <sheetName val="WATER&amp;UTIL"/>
      <sheetName val="JVs-W1"/>
      <sheetName val="JVs-W2"/>
      <sheetName val="OTHER ACTIVITIES"/>
      <sheetName val="JVs-OA1"/>
      <sheetName val="JVs-OA2"/>
      <sheetName val="TERASEN INC-CONSOLIDATED"/>
      <sheetName val="JVs-C1"/>
      <sheetName val="Invest&amp;Advances"/>
      <sheetName val="IntercoRev"/>
      <sheetName val="Mar 31, 2004"/>
      <sheetName val="Jun 30, 2004"/>
      <sheetName val="Sep 30, 2003"/>
      <sheetName val="Comments"/>
      <sheetName val="Dec 31, 2004"/>
      <sheetName val="TGI-CONS. ~ non-consolidated"/>
      <sheetName val="TERASEN INC-CONS - STATS CANADA"/>
      <sheetName val="Module3"/>
      <sheetName val="Monthly EBITDA by segment"/>
      <sheetName val="Setting"/>
      <sheetName val="P&amp;L"/>
      <sheetName val="Data Valid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ng Outputs"/>
      <sheetName val="Sheet1"/>
      <sheetName val="First Round Model"/>
      <sheetName val="Sheet2"/>
      <sheetName val="ROEs"/>
      <sheetName val="Financing_Outputs"/>
      <sheetName val="First_Round_Model"/>
    </sheetNames>
    <sheetDataSet>
      <sheetData sheetId="0">
        <row r="2">
          <cell r="I2">
            <v>2012</v>
          </cell>
          <cell r="J2">
            <v>2013</v>
          </cell>
          <cell r="K2">
            <v>2014</v>
          </cell>
          <cell r="L2">
            <v>2015</v>
          </cell>
          <cell r="M2">
            <v>2016</v>
          </cell>
          <cell r="N2">
            <v>2017</v>
          </cell>
          <cell r="O2">
            <v>2018</v>
          </cell>
          <cell r="P2">
            <v>2019</v>
          </cell>
          <cell r="Q2">
            <v>2020</v>
          </cell>
        </row>
        <row r="4">
          <cell r="B4" t="str">
            <v>Consolidated Cash Flow Statement</v>
          </cell>
        </row>
        <row r="5">
          <cell r="C5" t="str">
            <v>EBITDA</v>
          </cell>
          <cell r="I5">
            <v>44.320740639724562</v>
          </cell>
          <cell r="J5">
            <v>47.94754649184577</v>
          </cell>
          <cell r="K5">
            <v>54.350298171467259</v>
          </cell>
          <cell r="L5">
            <v>63.4731854780823</v>
          </cell>
          <cell r="M5">
            <v>71.056475647466172</v>
          </cell>
          <cell r="N5">
            <v>78.892472511544966</v>
          </cell>
          <cell r="O5">
            <v>83.778735306849129</v>
          </cell>
          <cell r="P5">
            <v>88.561083580239156</v>
          </cell>
          <cell r="Q5">
            <v>90.967274884021407</v>
          </cell>
        </row>
        <row r="6">
          <cell r="C6" t="str">
            <v>(-): Cash Interest Paid - UI Private Placement Notes</v>
          </cell>
          <cell r="I6">
            <v>-11.995313316865035</v>
          </cell>
          <cell r="J6">
            <v>-12.007686683134963</v>
          </cell>
          <cell r="K6">
            <v>-12.023999999999999</v>
          </cell>
          <cell r="L6">
            <v>-12.023999999999999</v>
          </cell>
          <cell r="M6">
            <v>-12.040313316865035</v>
          </cell>
          <cell r="N6">
            <v>-12.007686683134963</v>
          </cell>
          <cell r="O6">
            <v>-11.456948219178081</v>
          </cell>
          <cell r="P6">
            <v>-10.864748219178082</v>
          </cell>
          <cell r="Q6">
            <v>-10.286414538513359</v>
          </cell>
        </row>
        <row r="7">
          <cell r="C7" t="str">
            <v>(-): Cash Interest Paid - UI Add-On Notes</v>
          </cell>
          <cell r="I7">
            <v>0</v>
          </cell>
          <cell r="J7">
            <v>0</v>
          </cell>
          <cell r="K7">
            <v>-0.81678082191780821</v>
          </cell>
          <cell r="L7">
            <v>-1.25</v>
          </cell>
          <cell r="M7">
            <v>-2.0703692267385287</v>
          </cell>
          <cell r="N7">
            <v>-2.4965566284901564</v>
          </cell>
          <cell r="O7">
            <v>-2.5</v>
          </cell>
          <cell r="P7">
            <v>-3.2157534246575343</v>
          </cell>
          <cell r="Q7">
            <v>-3.7551650572647648</v>
          </cell>
        </row>
        <row r="8">
          <cell r="C8" t="str">
            <v>(-): Cash Interest Paid - UI Revolver</v>
          </cell>
          <cell r="I8">
            <v>-0.18954592334286782</v>
          </cell>
          <cell r="J8">
            <v>-0.48167645275885296</v>
          </cell>
          <cell r="K8">
            <v>-0.36146486803850186</v>
          </cell>
          <cell r="L8">
            <v>-0.78685041763078412</v>
          </cell>
          <cell r="M8">
            <v>-0.25278318276462181</v>
          </cell>
          <cell r="N8">
            <v>-0.36962605534905441</v>
          </cell>
          <cell r="O8">
            <v>-0.56197197877714244</v>
          </cell>
          <cell r="P8">
            <v>-0.33897486619477729</v>
          </cell>
          <cell r="Q8">
            <v>-0.61315598433553498</v>
          </cell>
        </row>
        <row r="9">
          <cell r="C9" t="str">
            <v>(-): Other UI Cash Interest Paid</v>
          </cell>
          <cell r="I9">
            <v>-6.8552493853256E-2</v>
          </cell>
          <cell r="J9">
            <v>-7.330308559999997E-2</v>
          </cell>
          <cell r="K9">
            <v>-7.330308559999997E-2</v>
          </cell>
          <cell r="L9">
            <v>-7.330308559999997E-2</v>
          </cell>
          <cell r="M9">
            <v>-7.330308559999997E-2</v>
          </cell>
          <cell r="N9">
            <v>-7.330308559999997E-2</v>
          </cell>
          <cell r="O9">
            <v>-7.330308559999997E-2</v>
          </cell>
          <cell r="P9">
            <v>-7.330308559999997E-2</v>
          </cell>
          <cell r="Q9">
            <v>-7.330308559999997E-2</v>
          </cell>
        </row>
        <row r="10">
          <cell r="C10" t="str">
            <v>(-): Cash Interest Paid - HSHC DDTL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(-): Cash Interest Paid - HSHC Term Loan</v>
          </cell>
          <cell r="I11">
            <v>-9.0353800608728285</v>
          </cell>
          <cell r="J11">
            <v>-5.3682624999999993</v>
          </cell>
          <cell r="K11">
            <v>-6.302649088996624</v>
          </cell>
          <cell r="L11">
            <v>-7.3523532838698076</v>
          </cell>
          <cell r="M11">
            <v>-8.2352555990554652</v>
          </cell>
          <cell r="N11">
            <v>-8.7685524870234222</v>
          </cell>
          <cell r="O11">
            <v>-8.7923682105017988</v>
          </cell>
          <cell r="P11">
            <v>-8.1041502568525239</v>
          </cell>
          <cell r="Q11">
            <v>-7.546393256200485</v>
          </cell>
        </row>
        <row r="12">
          <cell r="C12" t="str">
            <v>(+): Changes in Working Capital</v>
          </cell>
          <cell r="I12">
            <v>0.14517345637130791</v>
          </cell>
          <cell r="J12">
            <v>0.38946014991364097</v>
          </cell>
          <cell r="K12">
            <v>0.32889389277130932</v>
          </cell>
          <cell r="L12">
            <v>0.25664883416818168</v>
          </cell>
          <cell r="M12">
            <v>0.24700585497823421</v>
          </cell>
          <cell r="N12">
            <v>0.22849514740557311</v>
          </cell>
          <cell r="O12">
            <v>0.22266662285111022</v>
          </cell>
          <cell r="P12">
            <v>0.14790043668744698</v>
          </cell>
          <cell r="Q12">
            <v>0.2648050690596031</v>
          </cell>
        </row>
        <row r="13">
          <cell r="C13" t="str">
            <v>(-): Cash Taxes</v>
          </cell>
          <cell r="I13">
            <v>-0.22954592886950953</v>
          </cell>
          <cell r="J13">
            <v>-0.64743805357273876</v>
          </cell>
          <cell r="K13">
            <v>-0.83863973028954819</v>
          </cell>
          <cell r="L13">
            <v>-1.2927809661408132</v>
          </cell>
          <cell r="M13">
            <v>-7.7048312515535855</v>
          </cell>
          <cell r="N13">
            <v>-12.821099991921745</v>
          </cell>
          <cell r="O13">
            <v>-14.587538328875008</v>
          </cell>
          <cell r="P13">
            <v>-16.294690753497875</v>
          </cell>
          <cell r="Q13">
            <v>-17.408839450482468</v>
          </cell>
        </row>
        <row r="14">
          <cell r="C14" t="str">
            <v>(-): HSHC Overhead</v>
          </cell>
          <cell r="I14">
            <v>-0.27300000000000002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D15" t="str">
            <v>Consolidated Cash Flow from Operations</v>
          </cell>
          <cell r="I15">
            <v>22.674576372292371</v>
          </cell>
          <cell r="J15">
            <v>29.758639866692853</v>
          </cell>
          <cell r="K15">
            <v>34.26235446939608</v>
          </cell>
          <cell r="L15">
            <v>40.950546559009076</v>
          </cell>
          <cell r="M15">
            <v>40.926625839867164</v>
          </cell>
          <cell r="N15">
            <v>42.5841427274312</v>
          </cell>
          <cell r="O15">
            <v>46.029272106768218</v>
          </cell>
          <cell r="P15">
            <v>49.817363410945816</v>
          </cell>
          <cell r="Q15">
            <v>51.548808580684401</v>
          </cell>
        </row>
        <row r="16">
          <cell r="C16" t="str">
            <v>(-): Maintenance Capex (1)</v>
          </cell>
          <cell r="I16">
            <v>-18.996056676573403</v>
          </cell>
          <cell r="J16">
            <v>-19.954711280510743</v>
          </cell>
          <cell r="K16">
            <v>-21.277514600407663</v>
          </cell>
          <cell r="L16">
            <v>-20.663971532088649</v>
          </cell>
          <cell r="M16">
            <v>-20.635403196740278</v>
          </cell>
          <cell r="N16">
            <v>-21.583984303733374</v>
          </cell>
          <cell r="O16">
            <v>-22.059672330531793</v>
          </cell>
          <cell r="P16">
            <v>-22.428795199570978</v>
          </cell>
          <cell r="Q16">
            <v>-22.800126601173737</v>
          </cell>
        </row>
        <row r="17">
          <cell r="D17" t="str">
            <v>Free Cash Flow - Pre Growth Capex</v>
          </cell>
          <cell r="I17">
            <v>3.6785196957189683</v>
          </cell>
          <cell r="J17">
            <v>9.8039285861821099</v>
          </cell>
          <cell r="K17">
            <v>12.984839868988416</v>
          </cell>
          <cell r="L17">
            <v>20.286575026920428</v>
          </cell>
          <cell r="M17">
            <v>20.291222643126886</v>
          </cell>
          <cell r="N17">
            <v>21.000158423697826</v>
          </cell>
          <cell r="O17">
            <v>23.969599776236425</v>
          </cell>
          <cell r="P17">
            <v>27.388568211374839</v>
          </cell>
          <cell r="Q17">
            <v>28.748681979510664</v>
          </cell>
        </row>
        <row r="18">
          <cell r="C18" t="str">
            <v>(-): Growth Capex (2)</v>
          </cell>
          <cell r="I18">
            <v>-11.850442430110004</v>
          </cell>
          <cell r="J18">
            <v>-28.636638394274119</v>
          </cell>
          <cell r="K18">
            <v>-27.086435074377231</v>
          </cell>
          <cell r="L18">
            <v>-28.043324910134039</v>
          </cell>
          <cell r="M18">
            <v>-27.847826665482419</v>
          </cell>
          <cell r="N18">
            <v>-6.9588010602666266</v>
          </cell>
          <cell r="O18">
            <v>-6.4831130334682072</v>
          </cell>
          <cell r="P18">
            <v>-6.1139901644290227</v>
          </cell>
          <cell r="Q18">
            <v>-5.7426587628262631</v>
          </cell>
        </row>
        <row r="19">
          <cell r="D19" t="str">
            <v>Free Cash Flow - Post Capex</v>
          </cell>
          <cell r="I19">
            <v>-8.1719227343910354</v>
          </cell>
          <cell r="J19">
            <v>-18.832709808092009</v>
          </cell>
          <cell r="K19">
            <v>-14.101595205388815</v>
          </cell>
          <cell r="L19">
            <v>-7.7567498832136117</v>
          </cell>
          <cell r="M19">
            <v>-7.5566040223555326</v>
          </cell>
          <cell r="N19">
            <v>14.041357363431199</v>
          </cell>
          <cell r="O19">
            <v>17.486486742768218</v>
          </cell>
          <cell r="P19">
            <v>21.274578046945816</v>
          </cell>
          <cell r="Q19">
            <v>23.006023216684401</v>
          </cell>
        </row>
        <row r="20">
          <cell r="C20" t="str">
            <v>(+) / (-): UI Borrowings / (Repayments)</v>
          </cell>
          <cell r="I20">
            <v>7.1719534573965156</v>
          </cell>
          <cell r="J20">
            <v>18.776337565822381</v>
          </cell>
          <cell r="K20">
            <v>14.356299169013447</v>
          </cell>
          <cell r="L20">
            <v>10.090623675295339</v>
          </cell>
          <cell r="M20">
            <v>10.625669019114101</v>
          </cell>
          <cell r="N20">
            <v>-8.892808889799678</v>
          </cell>
          <cell r="O20">
            <v>2.2773959303126396</v>
          </cell>
          <cell r="P20">
            <v>6.9423748593214079</v>
          </cell>
          <cell r="Q20">
            <v>1.4008070306729188</v>
          </cell>
        </row>
        <row r="21">
          <cell r="C21" t="str">
            <v>(+) / (-): HSHC DDTL Borrowings / (Repayments)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(+) / (-): HSHC Term Loan Borrowings / (Repayments)</v>
          </cell>
          <cell r="I22">
            <v>-11.688325363826516</v>
          </cell>
          <cell r="J22">
            <v>0</v>
          </cell>
          <cell r="K22">
            <v>-9.9165860677503589E-2</v>
          </cell>
          <cell r="L22">
            <v>-1.1669368960408741</v>
          </cell>
          <cell r="M22">
            <v>-1.5345324983793054</v>
          </cell>
          <cell r="N22">
            <v>-2.5742742368157603</v>
          </cell>
          <cell r="O22">
            <v>-9.8819413365404198</v>
          </cell>
          <cell r="P22">
            <v>-14.108476453133612</v>
          </cell>
          <cell r="Q22">
            <v>-12.203415126311814</v>
          </cell>
        </row>
        <row r="23">
          <cell r="C23" t="str">
            <v>(+) / (-): Equity Infusion / (Dividend)</v>
          </cell>
          <cell r="I23">
            <v>6.6823651786161893</v>
          </cell>
          <cell r="J23">
            <v>-4.8433479449272454E-15</v>
          </cell>
          <cell r="K23">
            <v>-9.9165860677491766E-2</v>
          </cell>
          <cell r="L23">
            <v>-1.1669368960408706</v>
          </cell>
          <cell r="M23">
            <v>-1.5345324983792992</v>
          </cell>
          <cell r="N23">
            <v>-2.5742742368157479</v>
          </cell>
          <cell r="O23">
            <v>-9.8819413365404376</v>
          </cell>
          <cell r="P23">
            <v>-14.108476453133612</v>
          </cell>
          <cell r="Q23">
            <v>-12.203415120999857</v>
          </cell>
        </row>
        <row r="24">
          <cell r="D24" t="str">
            <v>Net Cash Flow</v>
          </cell>
          <cell r="I24">
            <v>-6.0059294622048469</v>
          </cell>
          <cell r="J24">
            <v>-5.6372242269632847E-2</v>
          </cell>
          <cell r="K24">
            <v>5.63722422696364E-2</v>
          </cell>
          <cell r="L24">
            <v>-1.7763568394002505E-14</v>
          </cell>
          <cell r="M24">
            <v>-3.6415315207705135E-14</v>
          </cell>
          <cell r="N24">
            <v>1.3322676295501878E-14</v>
          </cell>
          <cell r="O24">
            <v>0</v>
          </cell>
          <cell r="P24">
            <v>0</v>
          </cell>
          <cell r="Q24">
            <v>4.5648818058907636E-11</v>
          </cell>
        </row>
        <row r="25">
          <cell r="C25" t="str">
            <v>Beginning Cash</v>
          </cell>
          <cell r="I25">
            <v>9.0059294622048185</v>
          </cell>
          <cell r="J25">
            <v>9.9999999999999751</v>
          </cell>
          <cell r="K25">
            <v>9.94362775773034</v>
          </cell>
          <cell r="L25">
            <v>9.9999999999999751</v>
          </cell>
          <cell r="M25">
            <v>9.9999999999999591</v>
          </cell>
          <cell r="N25">
            <v>9.9999999999999183</v>
          </cell>
          <cell r="O25">
            <v>9.9999999999999183</v>
          </cell>
          <cell r="P25">
            <v>9.9999999999999183</v>
          </cell>
          <cell r="Q25">
            <v>9.9999999999999183</v>
          </cell>
        </row>
        <row r="26">
          <cell r="C26" t="str">
            <v>Ending Cash</v>
          </cell>
          <cell r="I26">
            <v>2.9999999999999716</v>
          </cell>
          <cell r="J26">
            <v>9.9436277577303418</v>
          </cell>
          <cell r="K26">
            <v>9.9999999999999769</v>
          </cell>
          <cell r="L26">
            <v>9.9999999999999574</v>
          </cell>
          <cell r="M26">
            <v>9.9999999999999218</v>
          </cell>
          <cell r="N26">
            <v>9.9999999999999325</v>
          </cell>
          <cell r="O26">
            <v>9.9999999999999183</v>
          </cell>
          <cell r="P26">
            <v>9.9999999999999183</v>
          </cell>
          <cell r="Q26">
            <v>10.000000000045567</v>
          </cell>
        </row>
        <row r="28">
          <cell r="B28" t="str">
            <v>Consolidated Capital Structure</v>
          </cell>
        </row>
        <row r="29">
          <cell r="C29" t="str">
            <v>UI Private Placement Notes</v>
          </cell>
          <cell r="I29">
            <v>180</v>
          </cell>
          <cell r="J29">
            <v>180</v>
          </cell>
          <cell r="K29">
            <v>180</v>
          </cell>
          <cell r="L29">
            <v>180</v>
          </cell>
          <cell r="M29">
            <v>180</v>
          </cell>
          <cell r="N29">
            <v>171</v>
          </cell>
          <cell r="O29">
            <v>162</v>
          </cell>
          <cell r="P29">
            <v>153</v>
          </cell>
          <cell r="Q29">
            <v>144</v>
          </cell>
        </row>
        <row r="30">
          <cell r="C30" t="str">
            <v>UI Add-On Notes</v>
          </cell>
          <cell r="I30">
            <v>0</v>
          </cell>
          <cell r="J30">
            <v>0</v>
          </cell>
          <cell r="K30">
            <v>25</v>
          </cell>
          <cell r="L30">
            <v>25</v>
          </cell>
          <cell r="M30">
            <v>50</v>
          </cell>
          <cell r="N30">
            <v>50</v>
          </cell>
          <cell r="O30">
            <v>50</v>
          </cell>
          <cell r="P30">
            <v>75</v>
          </cell>
          <cell r="Q30">
            <v>75</v>
          </cell>
        </row>
        <row r="31">
          <cell r="C31" t="str">
            <v>UI Revolver</v>
          </cell>
          <cell r="I31">
            <v>7.1719534573965156</v>
          </cell>
          <cell r="J31">
            <v>25.948291023218896</v>
          </cell>
          <cell r="K31">
            <v>15.304590192232341</v>
          </cell>
          <cell r="L31">
            <v>25.395213867527687</v>
          </cell>
          <cell r="M31">
            <v>11.020882886641788</v>
          </cell>
          <cell r="N31">
            <v>11.12807399684211</v>
          </cell>
          <cell r="O31">
            <v>22.405469927154744</v>
          </cell>
          <cell r="P31">
            <v>13.34784478647615</v>
          </cell>
          <cell r="Q31">
            <v>23.748651817149067</v>
          </cell>
        </row>
        <row r="32">
          <cell r="D32" t="str">
            <v>Total UI Debt</v>
          </cell>
          <cell r="I32">
            <v>187.17195345739651</v>
          </cell>
          <cell r="J32">
            <v>205.9482910232189</v>
          </cell>
          <cell r="K32">
            <v>220.30459019223235</v>
          </cell>
          <cell r="L32">
            <v>230.39521386752767</v>
          </cell>
          <cell r="M32">
            <v>241.0208828866418</v>
          </cell>
          <cell r="N32">
            <v>232.12807399684212</v>
          </cell>
          <cell r="O32">
            <v>234.40546992715474</v>
          </cell>
          <cell r="P32">
            <v>241.34784478647614</v>
          </cell>
          <cell r="Q32">
            <v>242.74865181714907</v>
          </cell>
        </row>
        <row r="33">
          <cell r="C33" t="str">
            <v>HSHC TL</v>
          </cell>
          <cell r="I33">
            <v>120</v>
          </cell>
          <cell r="J33">
            <v>150</v>
          </cell>
          <cell r="K33">
            <v>149.90083413932248</v>
          </cell>
          <cell r="L33">
            <v>148.73389724328163</v>
          </cell>
          <cell r="M33">
            <v>147.19936474490234</v>
          </cell>
          <cell r="N33">
            <v>144.62509050808654</v>
          </cell>
          <cell r="O33">
            <v>134.74314917154612</v>
          </cell>
          <cell r="P33">
            <v>120.63467271841253</v>
          </cell>
          <cell r="Q33">
            <v>108.43125760888188</v>
          </cell>
        </row>
        <row r="34">
          <cell r="C34" t="str">
            <v>HSHC DDTL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D35" t="str">
            <v>Total HSHC Debt</v>
          </cell>
          <cell r="I35">
            <v>120</v>
          </cell>
          <cell r="J35">
            <v>150</v>
          </cell>
          <cell r="K35">
            <v>149.90083413932248</v>
          </cell>
          <cell r="L35">
            <v>148.73389724328163</v>
          </cell>
          <cell r="M35">
            <v>147.19936474490234</v>
          </cell>
          <cell r="N35">
            <v>144.62509050808654</v>
          </cell>
          <cell r="O35">
            <v>134.74314917154612</v>
          </cell>
          <cell r="P35">
            <v>120.63467271841253</v>
          </cell>
          <cell r="Q35">
            <v>108.43125760888188</v>
          </cell>
        </row>
        <row r="36">
          <cell r="D36" t="str">
            <v>Total Consolidated Debt</v>
          </cell>
          <cell r="I36">
            <v>307.17195345739651</v>
          </cell>
          <cell r="J36">
            <v>355.94829102321887</v>
          </cell>
          <cell r="K36">
            <v>370.20542433155481</v>
          </cell>
          <cell r="L36">
            <v>379.12911111080928</v>
          </cell>
          <cell r="M36">
            <v>388.22024763154411</v>
          </cell>
          <cell r="N36">
            <v>376.75316450492869</v>
          </cell>
          <cell r="O36">
            <v>369.14861909870086</v>
          </cell>
          <cell r="P36">
            <v>361.98251750488868</v>
          </cell>
          <cell r="Q36">
            <v>351.17990942603092</v>
          </cell>
        </row>
        <row r="37">
          <cell r="C37" t="str">
            <v>Consolidated Book Equity</v>
          </cell>
          <cell r="I37">
            <v>118.22312946743081</v>
          </cell>
          <cell r="J37">
            <v>127.63145303769078</v>
          </cell>
          <cell r="K37">
            <v>138.87889785759975</v>
          </cell>
          <cell r="L37">
            <v>154.27073343983403</v>
          </cell>
          <cell r="M37">
            <v>178.44300296529175</v>
          </cell>
          <cell r="N37">
            <v>210.70962121332374</v>
          </cell>
          <cell r="O37">
            <v>253.09341266393011</v>
          </cell>
          <cell r="P37">
            <v>301.98995118875484</v>
          </cell>
          <cell r="Q37">
            <v>350.30849704437418</v>
          </cell>
        </row>
        <row r="38">
          <cell r="D38" t="str">
            <v>Total Consolidated Capitalization</v>
          </cell>
          <cell r="I38">
            <v>425.39508292482731</v>
          </cell>
          <cell r="J38">
            <v>483.57974406090966</v>
          </cell>
          <cell r="K38">
            <v>509.08432218915459</v>
          </cell>
          <cell r="L38">
            <v>533.39984455064337</v>
          </cell>
          <cell r="M38">
            <v>566.66325059683584</v>
          </cell>
          <cell r="N38">
            <v>587.46278571825246</v>
          </cell>
          <cell r="O38">
            <v>622.24203176263097</v>
          </cell>
          <cell r="P38">
            <v>663.97246869364358</v>
          </cell>
          <cell r="Q38">
            <v>701.48840647040515</v>
          </cell>
        </row>
        <row r="40">
          <cell r="B40" t="str">
            <v>Consolidated Credit Metrics</v>
          </cell>
          <cell r="S40" t="str">
            <v>Min</v>
          </cell>
          <cell r="T40" t="str">
            <v>Max</v>
          </cell>
        </row>
        <row r="41">
          <cell r="C41" t="str">
            <v>Debt / Capitalization</v>
          </cell>
          <cell r="I41">
            <v>72.208628117048008</v>
          </cell>
          <cell r="J41">
            <v>73.606948056613618</v>
          </cell>
          <cell r="K41">
            <v>72.719863526655971</v>
          </cell>
          <cell r="L41">
            <v>71.077844319621491</v>
          </cell>
          <cell r="M41">
            <v>68.509868466439755</v>
          </cell>
          <cell r="N41">
            <v>64.132260572777753</v>
          </cell>
          <cell r="O41">
            <v>59.325567906913982</v>
          </cell>
          <cell r="P41">
            <v>54.517699840338885</v>
          </cell>
          <cell r="Q41">
            <v>50.062111673808076</v>
          </cell>
          <cell r="S41">
            <v>50.062111673808076</v>
          </cell>
          <cell r="T41">
            <v>73.606948056613618</v>
          </cell>
        </row>
        <row r="42">
          <cell r="C42" t="str">
            <v>FFO Interest Coverage</v>
          </cell>
          <cell r="I42">
            <v>2.0582753184369209</v>
          </cell>
          <cell r="J42">
            <v>2.637906221866487</v>
          </cell>
          <cell r="K42">
            <v>2.7332269707041106</v>
          </cell>
          <cell r="L42">
            <v>2.893928041819783</v>
          </cell>
          <cell r="M42">
            <v>2.7942650046331807</v>
          </cell>
          <cell r="N42">
            <v>2.7859731333494002</v>
          </cell>
          <cell r="O42">
            <v>2.9588371041486203</v>
          </cell>
          <cell r="P42">
            <v>3.1980624491251746</v>
          </cell>
          <cell r="Q42">
            <v>3.3023708838639472</v>
          </cell>
          <cell r="S42">
            <v>2.637906221866487</v>
          </cell>
          <cell r="T42">
            <v>3.3023708838639472</v>
          </cell>
        </row>
        <row r="43">
          <cell r="C43" t="str">
            <v>(FFO - Dividends) / Capex</v>
          </cell>
          <cell r="I43">
            <v>0.94700432595308814</v>
          </cell>
          <cell r="J43">
            <v>0.60441168877471063</v>
          </cell>
          <cell r="K43">
            <v>0.69957674969600714</v>
          </cell>
          <cell r="L43">
            <v>0.81152032069132574</v>
          </cell>
          <cell r="M43">
            <v>0.80739438353736437</v>
          </cell>
          <cell r="N43">
            <v>1.3937453137767244</v>
          </cell>
          <cell r="O43">
            <v>1.2586250321836907</v>
          </cell>
          <cell r="P43">
            <v>1.2458835417645178</v>
          </cell>
          <cell r="Q43">
            <v>1.3691932266679163</v>
          </cell>
          <cell r="S43">
            <v>0.60441168877471063</v>
          </cell>
          <cell r="T43">
            <v>1.3937453137767244</v>
          </cell>
        </row>
        <row r="44">
          <cell r="C44" t="str">
            <v>FFO / Net Debt</v>
          </cell>
          <cell r="I44">
            <v>7.5559926694680604</v>
          </cell>
          <cell r="J44">
            <v>8.4894709639736465</v>
          </cell>
          <cell r="K44">
            <v>9.4191115736778261</v>
          </cell>
          <cell r="L44">
            <v>11.02429922212907</v>
          </cell>
          <cell r="M44">
            <v>10.755537346196848</v>
          </cell>
          <cell r="N44">
            <v>11.548815846538227</v>
          </cell>
          <cell r="O44">
            <v>12.75422013284383</v>
          </cell>
          <cell r="P44">
            <v>14.111343746942918</v>
          </cell>
          <cell r="Q44">
            <v>15.031366764209588</v>
          </cell>
          <cell r="S44">
            <v>8.4894709639736465</v>
          </cell>
          <cell r="T44">
            <v>15.031366764209588</v>
          </cell>
        </row>
        <row r="45">
          <cell r="C45" t="str">
            <v>Debt / EBITDA</v>
          </cell>
          <cell r="I45">
            <v>6.9736142875027003</v>
          </cell>
          <cell r="J45">
            <v>7.4237018797980294</v>
          </cell>
          <cell r="K45">
            <v>6.8114699787590993</v>
          </cell>
          <cell r="L45">
            <v>5.97305946212082</v>
          </cell>
          <cell r="M45">
            <v>5.4635449351249639</v>
          </cell>
          <cell r="N45">
            <v>4.7755274047190674</v>
          </cell>
          <cell r="O45">
            <v>4.4062328912778659</v>
          </cell>
          <cell r="P45">
            <v>4.0873767897941429</v>
          </cell>
          <cell r="Q45">
            <v>3.8605081868591449</v>
          </cell>
          <cell r="S45">
            <v>3.8605081868591449</v>
          </cell>
          <cell r="T45">
            <v>7.4237018797980294</v>
          </cell>
        </row>
        <row r="46">
          <cell r="C46" t="str">
            <v>EBITDA / Interest</v>
          </cell>
          <cell r="I46">
            <v>2.0690577964225492</v>
          </cell>
          <cell r="J46">
            <v>2.6740135570541317</v>
          </cell>
          <cell r="K46">
            <v>2.776062360155759</v>
          </cell>
          <cell r="L46">
            <v>2.9540951494352901</v>
          </cell>
          <cell r="M46">
            <v>3.1341037023988432</v>
          </cell>
          <cell r="N46">
            <v>3.3265891180842653</v>
          </cell>
          <cell r="O46">
            <v>3.5826469463082442</v>
          </cell>
          <cell r="P46">
            <v>3.9191644244763721</v>
          </cell>
          <cell r="Q46">
            <v>4.0839324299231858</v>
          </cell>
          <cell r="S46">
            <v>2.6740135570541317</v>
          </cell>
          <cell r="T46">
            <v>4.0839324299231858</v>
          </cell>
        </row>
        <row r="47">
          <cell r="C47" t="str">
            <v>(EBITDA - Maintenance Capex) / Interest</v>
          </cell>
          <cell r="I47">
            <v>1.1895782629231961</v>
          </cell>
          <cell r="J47">
            <v>1.5611480947877507</v>
          </cell>
          <cell r="K47">
            <v>1.6892659784044333</v>
          </cell>
          <cell r="L47">
            <v>1.9923766282797597</v>
          </cell>
          <cell r="M47">
            <v>2.2239334051797348</v>
          </cell>
          <cell r="N47">
            <v>2.4164763402245804</v>
          </cell>
          <cell r="O47">
            <v>2.6393047315794536</v>
          </cell>
          <cell r="P47">
            <v>2.9266050216729624</v>
          </cell>
          <cell r="Q47">
            <v>3.0603316179652209</v>
          </cell>
          <cell r="S47">
            <v>1.5611480947877507</v>
          </cell>
          <cell r="T47">
            <v>3.0603316179652209</v>
          </cell>
        </row>
        <row r="49">
          <cell r="B49" t="str">
            <v>(1) Defined as regulatory depreciation.</v>
          </cell>
        </row>
        <row r="50">
          <cell r="B50" t="str">
            <v>(2) Net of contributions in aid of construction of approximately $1.5mm per annum.</v>
          </cell>
        </row>
        <row r="52">
          <cell r="I52">
            <v>2012</v>
          </cell>
          <cell r="J52">
            <v>2013</v>
          </cell>
          <cell r="K52">
            <v>2014</v>
          </cell>
          <cell r="L52">
            <v>2015</v>
          </cell>
          <cell r="M52">
            <v>2016</v>
          </cell>
          <cell r="N52">
            <v>2017</v>
          </cell>
          <cell r="O52">
            <v>2018</v>
          </cell>
          <cell r="P52">
            <v>2019</v>
          </cell>
          <cell r="Q52">
            <v>2020</v>
          </cell>
        </row>
        <row r="54">
          <cell r="B54" t="str">
            <v>Consolidated Stats</v>
          </cell>
        </row>
        <row r="55">
          <cell r="C55" t="str">
            <v>EBITDA</v>
          </cell>
          <cell r="I55">
            <v>44.047740639724559</v>
          </cell>
          <cell r="J55">
            <v>47.94754649184577</v>
          </cell>
          <cell r="K55">
            <v>54.350298171467259</v>
          </cell>
          <cell r="L55">
            <v>63.4731854780823</v>
          </cell>
          <cell r="M55">
            <v>71.056475647466172</v>
          </cell>
          <cell r="N55">
            <v>78.892472511544966</v>
          </cell>
          <cell r="O55">
            <v>83.778735306849129</v>
          </cell>
          <cell r="P55">
            <v>88.561083580239156</v>
          </cell>
          <cell r="Q55">
            <v>90.967274884021407</v>
          </cell>
        </row>
        <row r="56">
          <cell r="C56" t="str">
            <v>FFO</v>
          </cell>
          <cell r="I56">
            <v>22.529402915921064</v>
          </cell>
          <cell r="J56">
            <v>29.369179716779211</v>
          </cell>
          <cell r="K56">
            <v>33.933460576624768</v>
          </cell>
          <cell r="L56">
            <v>40.693897724840895</v>
          </cell>
          <cell r="M56">
            <v>40.67961998488893</v>
          </cell>
          <cell r="N56">
            <v>42.355647580025625</v>
          </cell>
          <cell r="O56">
            <v>45.80660548391711</v>
          </cell>
          <cell r="P56">
            <v>49.669462974258373</v>
          </cell>
          <cell r="Q56">
            <v>51.284003511624796</v>
          </cell>
        </row>
        <row r="57">
          <cell r="C57" t="str">
            <v>Capex</v>
          </cell>
          <cell r="I57">
            <v>30.846499106683407</v>
          </cell>
          <cell r="J57">
            <v>48.591349674784865</v>
          </cell>
          <cell r="K57">
            <v>48.363949674784891</v>
          </cell>
          <cell r="L57">
            <v>48.707296442222685</v>
          </cell>
          <cell r="M57">
            <v>48.4832298622227</v>
          </cell>
          <cell r="N57">
            <v>28.542785364</v>
          </cell>
          <cell r="O57">
            <v>28.542785364</v>
          </cell>
          <cell r="P57">
            <v>28.542785364</v>
          </cell>
          <cell r="Q57">
            <v>28.542785364</v>
          </cell>
        </row>
        <row r="58">
          <cell r="C58" t="str">
            <v>Rate Base</v>
          </cell>
          <cell r="I58">
            <v>343.22909571131885</v>
          </cell>
          <cell r="J58">
            <v>375.33616657735809</v>
          </cell>
          <cell r="K58">
            <v>405.94595358789701</v>
          </cell>
          <cell r="L58">
            <v>437.43052701086663</v>
          </cell>
          <cell r="M58">
            <v>468.77865534184866</v>
          </cell>
          <cell r="N58">
            <v>479.28270692295723</v>
          </cell>
          <cell r="O58">
            <v>489.14916735673557</v>
          </cell>
          <cell r="P58">
            <v>498.46942567812209</v>
          </cell>
          <cell r="Q58">
            <v>507.37257431654547</v>
          </cell>
        </row>
        <row r="59">
          <cell r="C59" t="str">
            <v>Consolidated Equity</v>
          </cell>
          <cell r="I59">
            <v>118.22312946743081</v>
          </cell>
          <cell r="J59">
            <v>127.63145303769078</v>
          </cell>
          <cell r="K59">
            <v>138.87889785759975</v>
          </cell>
          <cell r="L59">
            <v>154.27073343983403</v>
          </cell>
          <cell r="M59">
            <v>178.44300296529175</v>
          </cell>
          <cell r="N59">
            <v>210.70962121332374</v>
          </cell>
          <cell r="O59">
            <v>253.09341266393011</v>
          </cell>
          <cell r="P59">
            <v>301.98995118875484</v>
          </cell>
          <cell r="Q59">
            <v>350.30849704437418</v>
          </cell>
        </row>
        <row r="61">
          <cell r="B61" t="str">
            <v>HoldCo Sources &amp; Uses</v>
          </cell>
        </row>
        <row r="62">
          <cell r="C62" t="str">
            <v>HoldCo Sources</v>
          </cell>
        </row>
        <row r="63">
          <cell r="C63" t="str">
            <v>After-tax dividends from UI</v>
          </cell>
          <cell r="I63">
            <v>9.4661139378580117</v>
          </cell>
          <cell r="J63">
            <v>3.5527136788005009E-15</v>
          </cell>
          <cell r="K63">
            <v>-1.0658141036401503E-14</v>
          </cell>
          <cell r="L63">
            <v>-3.5527136788005009E-15</v>
          </cell>
          <cell r="M63">
            <v>5.4897840267560456</v>
          </cell>
          <cell r="N63">
            <v>10.513324256242178</v>
          </cell>
          <cell r="O63">
            <v>25.143229391630065</v>
          </cell>
          <cell r="P63">
            <v>33.175234116414728</v>
          </cell>
          <cell r="Q63">
            <v>29.023864569910153</v>
          </cell>
        </row>
        <row r="64">
          <cell r="C64" t="str">
            <v>(+): UI's cash tax liability</v>
          </cell>
          <cell r="I64">
            <v>5.0777722370946536</v>
          </cell>
          <cell r="J64">
            <v>5.9593283113031044</v>
          </cell>
          <cell r="K64">
            <v>7.3959927829108141</v>
          </cell>
          <cell r="L64">
            <v>10.979008042092371</v>
          </cell>
          <cell r="M64">
            <v>13.51936782061161</v>
          </cell>
          <cell r="N64">
            <v>16.224876696334498</v>
          </cell>
          <cell r="O64">
            <v>18.000559820827597</v>
          </cell>
          <cell r="P64">
            <v>19.440559800202887</v>
          </cell>
          <cell r="Q64">
            <v>20.338198384130127</v>
          </cell>
        </row>
        <row r="65">
          <cell r="C65" t="str">
            <v>(+): DDTL Draw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(+): HoldCo Reserve Account Draw [A]</v>
          </cell>
          <cell r="I66">
            <v>0</v>
          </cell>
          <cell r="J66">
            <v>5.6372242269634623E-2</v>
          </cell>
          <cell r="K66">
            <v>0</v>
          </cell>
          <cell r="L66">
            <v>0</v>
          </cell>
          <cell r="M66">
            <v>9.0949470177292826E-16</v>
          </cell>
          <cell r="N66">
            <v>0</v>
          </cell>
          <cell r="O66">
            <v>0</v>
          </cell>
          <cell r="P66">
            <v>2.2737367544323206E-16</v>
          </cell>
          <cell r="Q66">
            <v>1.0686562745831907E-14</v>
          </cell>
        </row>
        <row r="67">
          <cell r="D67" t="str">
            <v>Total Sources</v>
          </cell>
          <cell r="I67">
            <v>14.543886174952664</v>
          </cell>
          <cell r="J67">
            <v>6.0157005535727421</v>
          </cell>
          <cell r="K67">
            <v>7.3959927829108034</v>
          </cell>
          <cell r="L67">
            <v>10.979008042092367</v>
          </cell>
          <cell r="M67">
            <v>19.009151847367654</v>
          </cell>
          <cell r="N67">
            <v>26.738200952576676</v>
          </cell>
          <cell r="O67">
            <v>43.143789212457662</v>
          </cell>
          <cell r="P67">
            <v>52.615793916617619</v>
          </cell>
          <cell r="Q67">
            <v>49.362062954040297</v>
          </cell>
        </row>
        <row r="69">
          <cell r="C69" t="str">
            <v>HoldCo Uses - Pre Debt Service</v>
          </cell>
        </row>
        <row r="70">
          <cell r="C70" t="str">
            <v>HoldCo Overhead</v>
          </cell>
          <cell r="I70">
            <v>-0.27300000000000002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(+): HoldCo Tax Payments</v>
          </cell>
          <cell r="I71">
            <v>-0.22954592886950953</v>
          </cell>
          <cell r="J71">
            <v>-0.64743805357273876</v>
          </cell>
          <cell r="K71">
            <v>-0.83863973028954819</v>
          </cell>
          <cell r="L71">
            <v>-1.2927809661408132</v>
          </cell>
          <cell r="M71">
            <v>-7.7048312515535855</v>
          </cell>
          <cell r="N71">
            <v>-12.821099991921745</v>
          </cell>
          <cell r="O71">
            <v>-14.587538328875008</v>
          </cell>
          <cell r="P71">
            <v>-16.294690753497875</v>
          </cell>
          <cell r="Q71">
            <v>-17.408839450482468</v>
          </cell>
        </row>
        <row r="72">
          <cell r="C72" t="str">
            <v>(+): HoldCo Reserve Account Repayment</v>
          </cell>
          <cell r="I72">
            <v>0</v>
          </cell>
          <cell r="J72">
            <v>0</v>
          </cell>
          <cell r="K72">
            <v>-5.6372242269635532E-2</v>
          </cell>
          <cell r="L72">
            <v>-9.0949470177292826E-16</v>
          </cell>
          <cell r="M72">
            <v>0</v>
          </cell>
          <cell r="N72">
            <v>-9.0949470177292826E-16</v>
          </cell>
          <cell r="O72">
            <v>0</v>
          </cell>
          <cell r="P72">
            <v>0</v>
          </cell>
          <cell r="Q72">
            <v>0</v>
          </cell>
        </row>
        <row r="73">
          <cell r="D73" t="str">
            <v>Total Uses - Pre Debt Service</v>
          </cell>
          <cell r="I73">
            <v>-0.50254592886950955</v>
          </cell>
          <cell r="J73">
            <v>-0.64743805357273876</v>
          </cell>
          <cell r="K73">
            <v>-0.89501197255918374</v>
          </cell>
          <cell r="L73">
            <v>-1.2927809661408141</v>
          </cell>
          <cell r="M73">
            <v>-7.7048312515535855</v>
          </cell>
          <cell r="N73">
            <v>-12.821099991921747</v>
          </cell>
          <cell r="O73">
            <v>-14.587538328875008</v>
          </cell>
          <cell r="P73">
            <v>-16.294690753497875</v>
          </cell>
          <cell r="Q73">
            <v>-17.408839450482468</v>
          </cell>
        </row>
        <row r="75">
          <cell r="C75" t="str">
            <v>Cash Flow Available for Debt Service [B]</v>
          </cell>
          <cell r="I75">
            <v>14.041340246083156</v>
          </cell>
          <cell r="J75">
            <v>5.3682625000000037</v>
          </cell>
          <cell r="K75">
            <v>6.5009808103516198</v>
          </cell>
          <cell r="L75">
            <v>9.6862270759515532</v>
          </cell>
          <cell r="M75">
            <v>11.304320595814069</v>
          </cell>
          <cell r="N75">
            <v>13.917100960654929</v>
          </cell>
          <cell r="O75">
            <v>28.556250883582656</v>
          </cell>
          <cell r="P75">
            <v>36.321103163119744</v>
          </cell>
          <cell r="Q75">
            <v>31.95322350355783</v>
          </cell>
        </row>
        <row r="76">
          <cell r="C76" t="str">
            <v>(-): HoldCo Debt Service [C]</v>
          </cell>
          <cell r="I76">
            <v>-9.0353800608728285</v>
          </cell>
          <cell r="J76">
            <v>-5.3682624999999993</v>
          </cell>
          <cell r="K76">
            <v>-6.302649088996624</v>
          </cell>
          <cell r="L76">
            <v>-7.3523532838698076</v>
          </cell>
          <cell r="M76">
            <v>-8.2352555990554652</v>
          </cell>
          <cell r="N76">
            <v>-8.7685524870234222</v>
          </cell>
          <cell r="O76">
            <v>-8.7923682105017988</v>
          </cell>
          <cell r="P76">
            <v>-8.1041502568525239</v>
          </cell>
          <cell r="Q76">
            <v>-7.546393256200485</v>
          </cell>
        </row>
        <row r="77">
          <cell r="D77" t="str">
            <v>Cash Available for Sweep</v>
          </cell>
          <cell r="I77">
            <v>5.005960185210327</v>
          </cell>
          <cell r="J77">
            <v>0</v>
          </cell>
          <cell r="K77">
            <v>0.19833172135499577</v>
          </cell>
          <cell r="L77">
            <v>2.3338737920817456</v>
          </cell>
          <cell r="M77">
            <v>3.0690649967586037</v>
          </cell>
          <cell r="N77">
            <v>5.1485484736315072</v>
          </cell>
          <cell r="O77">
            <v>19.763882673080857</v>
          </cell>
          <cell r="P77">
            <v>28.21695290626722</v>
          </cell>
          <cell r="Q77">
            <v>24.406830247357345</v>
          </cell>
        </row>
        <row r="78">
          <cell r="C78" t="str">
            <v>(-): HoldCo Term Loan Repayment</v>
          </cell>
          <cell r="I78">
            <v>-11.688325363826516</v>
          </cell>
          <cell r="J78">
            <v>0</v>
          </cell>
          <cell r="K78">
            <v>-9.9165860677503589E-2</v>
          </cell>
          <cell r="L78">
            <v>-1.1669368960408741</v>
          </cell>
          <cell r="M78">
            <v>-1.5345324983793054</v>
          </cell>
          <cell r="N78">
            <v>-2.5742742368157603</v>
          </cell>
          <cell r="O78">
            <v>-9.8819413365404198</v>
          </cell>
          <cell r="P78">
            <v>-14.108476453133612</v>
          </cell>
          <cell r="Q78">
            <v>-12.203415126311814</v>
          </cell>
        </row>
        <row r="79">
          <cell r="D79" t="str">
            <v>Cash Available for Equity</v>
          </cell>
          <cell r="I79">
            <v>-6.6823651786161893</v>
          </cell>
          <cell r="J79">
            <v>0</v>
          </cell>
          <cell r="K79">
            <v>9.9165860677492182E-2</v>
          </cell>
          <cell r="L79">
            <v>1.1669368960408715</v>
          </cell>
          <cell r="M79">
            <v>1.5345324983792983</v>
          </cell>
          <cell r="N79">
            <v>2.574274236815747</v>
          </cell>
          <cell r="O79">
            <v>9.8819413365404376</v>
          </cell>
          <cell r="P79">
            <v>14.108476453133608</v>
          </cell>
          <cell r="Q79">
            <v>12.203415121045531</v>
          </cell>
        </row>
        <row r="81">
          <cell r="C81" t="str">
            <v>HoldCo Reserve Account Beginning Balance [D]</v>
          </cell>
          <cell r="I81">
            <v>0</v>
          </cell>
          <cell r="J81">
            <v>7</v>
          </cell>
          <cell r="K81">
            <v>6.9436277577303649</v>
          </cell>
          <cell r="L81">
            <v>7</v>
          </cell>
          <cell r="M81">
            <v>7</v>
          </cell>
          <cell r="N81">
            <v>7</v>
          </cell>
          <cell r="O81">
            <v>7</v>
          </cell>
          <cell r="P81">
            <v>7</v>
          </cell>
          <cell r="Q81">
            <v>7</v>
          </cell>
        </row>
        <row r="83">
          <cell r="B83" t="str">
            <v>UI Credit Metrics</v>
          </cell>
          <cell r="S83" t="str">
            <v>Min</v>
          </cell>
          <cell r="T83" t="str">
            <v>Max</v>
          </cell>
        </row>
        <row r="84">
          <cell r="C84" t="str">
            <v>Debt / Capitalization</v>
          </cell>
          <cell r="I84">
            <v>50.907911538770826</v>
          </cell>
          <cell r="J84">
            <v>51.580947507967402</v>
          </cell>
          <cell r="K84">
            <v>51.373287305095992</v>
          </cell>
          <cell r="L84">
            <v>50.088232148615432</v>
          </cell>
          <cell r="M84">
            <v>49.150808710799168</v>
          </cell>
          <cell r="N84">
            <v>46.364752953048502</v>
          </cell>
          <cell r="O84">
            <v>45.935524616058771</v>
          </cell>
          <cell r="P84">
            <v>46.516137847127418</v>
          </cell>
          <cell r="Q84">
            <v>46.032696628693913</v>
          </cell>
          <cell r="S84">
            <v>45.935524616058771</v>
          </cell>
          <cell r="T84">
            <v>51.580947507967402</v>
          </cell>
        </row>
        <row r="85">
          <cell r="C85" t="str">
            <v>FFO Interest Coverage</v>
          </cell>
          <cell r="I85">
            <v>3.2150076694778691</v>
          </cell>
          <cell r="J85">
            <v>3.3560490345965879</v>
          </cell>
          <cell r="K85">
            <v>3.5509869611517266</v>
          </cell>
          <cell r="L85">
            <v>3.7281439453092999</v>
          </cell>
          <cell r="M85">
            <v>4.0006921613467989</v>
          </cell>
          <cell r="N85">
            <v>4.2083395507422141</v>
          </cell>
          <cell r="O85">
            <v>4.5254654963717691</v>
          </cell>
          <cell r="P85">
            <v>4.7884693072183335</v>
          </cell>
          <cell r="Q85">
            <v>4.8145374598252602</v>
          </cell>
          <cell r="S85">
            <v>3.3560490345965879</v>
          </cell>
          <cell r="T85">
            <v>4.8145374598252602</v>
          </cell>
        </row>
        <row r="86">
          <cell r="C86" t="str">
            <v>(FFO - Dividends) / Capex</v>
          </cell>
          <cell r="I86">
            <v>0.56808530102899091</v>
          </cell>
          <cell r="J86">
            <v>0.60557181794681481</v>
          </cell>
          <cell r="K86">
            <v>0.69636075712317069</v>
          </cell>
          <cell r="L86">
            <v>0.78756216695916137</v>
          </cell>
          <cell r="M86">
            <v>0.77574359412543625</v>
          </cell>
          <cell r="N86">
            <v>1.3035552988925214</v>
          </cell>
          <cell r="O86">
            <v>0.91241000059100796</v>
          </cell>
          <cell r="P86">
            <v>0.75159133190443417</v>
          </cell>
          <cell r="Q86">
            <v>0.94164507498159933</v>
          </cell>
          <cell r="S86">
            <v>0.60557181794681481</v>
          </cell>
          <cell r="T86">
            <v>1.3035552988925214</v>
          </cell>
        </row>
        <row r="87">
          <cell r="C87" t="str">
            <v>FFO / Net Debt</v>
          </cell>
          <cell r="I87">
            <v>14.654542215523675</v>
          </cell>
          <cell r="J87">
            <v>14.499039046198384</v>
          </cell>
          <cell r="K87">
            <v>15.498410127097253</v>
          </cell>
          <cell r="L87">
            <v>16.869318962494233</v>
          </cell>
          <cell r="M87">
            <v>18.107797304244556</v>
          </cell>
          <cell r="N87">
            <v>20.82696481937608</v>
          </cell>
          <cell r="O87">
            <v>22.119594760910097</v>
          </cell>
          <cell r="P87">
            <v>22.919336331043453</v>
          </cell>
          <cell r="Q87">
            <v>23.316518116152785</v>
          </cell>
          <cell r="S87">
            <v>14.499039046198384</v>
          </cell>
          <cell r="T87">
            <v>23.316518116152785</v>
          </cell>
        </row>
        <row r="88">
          <cell r="C88" t="str">
            <v>Debt / EBITDA</v>
          </cell>
          <cell r="I88">
            <v>4.2231233223037501</v>
          </cell>
          <cell r="J88">
            <v>4.295283201993322</v>
          </cell>
          <cell r="K88">
            <v>4.0534200842321697</v>
          </cell>
          <cell r="L88">
            <v>3.6298038633508396</v>
          </cell>
          <cell r="M88">
            <v>3.3919622482041332</v>
          </cell>
          <cell r="N88">
            <v>2.9423348845211175</v>
          </cell>
          <cell r="O88">
            <v>2.7979112965672979</v>
          </cell>
          <cell r="P88">
            <v>2.7252133220322139</v>
          </cell>
          <cell r="Q88">
            <v>2.6685272492403569</v>
          </cell>
          <cell r="S88">
            <v>2.6685272492403569</v>
          </cell>
          <cell r="T88">
            <v>4.295283201993322</v>
          </cell>
        </row>
        <row r="89">
          <cell r="C89" t="str">
            <v>EBITDA / Interest</v>
          </cell>
          <cell r="I89">
            <v>3.6373617262211675</v>
          </cell>
          <cell r="J89">
            <v>3.8390705731060759</v>
          </cell>
          <cell r="K89">
            <v>4.1167464572193646</v>
          </cell>
          <cell r="L89">
            <v>4.5141782746293782</v>
          </cell>
          <cell r="M89">
            <v>4.9470285933165838</v>
          </cell>
          <cell r="N89">
            <v>5.3040987899703635</v>
          </cell>
          <cell r="O89">
            <v>5.7703144699871087</v>
          </cell>
          <cell r="P89">
            <v>6.1417682894822709</v>
          </cell>
          <cell r="Q89">
            <v>6.2073637826303161</v>
          </cell>
          <cell r="S89">
            <v>3.8390705731060759</v>
          </cell>
          <cell r="T89">
            <v>6.2073637826303161</v>
          </cell>
        </row>
        <row r="90">
          <cell r="C90" t="str">
            <v>(EBITDA - Maintenance Capex) / Interest</v>
          </cell>
          <cell r="I90">
            <v>2.0783731238834613</v>
          </cell>
          <cell r="J90">
            <v>2.2413340781873012</v>
          </cell>
          <cell r="K90">
            <v>2.5050877212669906</v>
          </cell>
          <cell r="L90">
            <v>3.0445679083759778</v>
          </cell>
          <cell r="M90">
            <v>3.5103695313704004</v>
          </cell>
          <cell r="N90">
            <v>3.8529643359016537</v>
          </cell>
          <cell r="O90">
            <v>4.2509402996105425</v>
          </cell>
          <cell r="P90">
            <v>4.5863168704263018</v>
          </cell>
          <cell r="Q90">
            <v>4.6515440630228682</v>
          </cell>
          <cell r="S90">
            <v>2.2413340781873012</v>
          </cell>
          <cell r="T90">
            <v>4.6515440630228682</v>
          </cell>
        </row>
        <row r="92">
          <cell r="B92" t="str">
            <v>HoldCo Credit Metrics</v>
          </cell>
        </row>
        <row r="93">
          <cell r="C93" t="str">
            <v>DSCR  [(B + D - A) / C]</v>
          </cell>
          <cell r="I93">
            <v>1.5540398025854316</v>
          </cell>
          <cell r="J93">
            <v>2.2934590582577457</v>
          </cell>
          <cell r="K93">
            <v>2.1331678756404244</v>
          </cell>
          <cell r="L93">
            <v>2.2695083372230167</v>
          </cell>
          <cell r="M93">
            <v>2.222677896957256</v>
          </cell>
          <cell r="N93">
            <v>2.3854679539878605</v>
          </cell>
          <cell r="O93">
            <v>4.0439902006280271</v>
          </cell>
          <cell r="P93">
            <v>5.3455454045276696</v>
          </cell>
          <cell r="Q93">
            <v>5.1618332335850567</v>
          </cell>
          <cell r="S93">
            <v>2.1331678756404244</v>
          </cell>
          <cell r="T93">
            <v>5.3455454045276696</v>
          </cell>
        </row>
        <row r="94">
          <cell r="C94" t="str">
            <v>DSCR (excl interest reserve account) [(B - A) / C]</v>
          </cell>
          <cell r="I94">
            <v>1.5540398025854316</v>
          </cell>
          <cell r="J94">
            <v>0.98949897806420051</v>
          </cell>
          <cell r="K94">
            <v>1.0314679936252915</v>
          </cell>
          <cell r="L94">
            <v>1.3174322155060187</v>
          </cell>
          <cell r="M94">
            <v>1.3726739212697425</v>
          </cell>
          <cell r="N94">
            <v>1.5871605924981167</v>
          </cell>
          <cell r="O94">
            <v>3.24784519937125</v>
          </cell>
          <cell r="P94">
            <v>4.4817904421759911</v>
          </cell>
          <cell r="Q94">
            <v>4.2342377899937151</v>
          </cell>
          <cell r="S94">
            <v>0.98949897806420051</v>
          </cell>
          <cell r="T94">
            <v>4.4817904421759911</v>
          </cell>
        </row>
        <row r="98">
          <cell r="B98" t="str">
            <v>Outputs</v>
          </cell>
          <cell r="J98">
            <v>2013</v>
          </cell>
          <cell r="K98">
            <v>2014</v>
          </cell>
          <cell r="L98">
            <v>2015</v>
          </cell>
          <cell r="M98">
            <v>2016</v>
          </cell>
          <cell r="N98">
            <v>2017</v>
          </cell>
          <cell r="O98">
            <v>2018</v>
          </cell>
        </row>
        <row r="99">
          <cell r="C99" t="str">
            <v>FFO Interest Coverage</v>
          </cell>
        </row>
        <row r="100">
          <cell r="C100" t="str">
            <v>UI</v>
          </cell>
          <cell r="J100">
            <v>3.3560490345965879</v>
          </cell>
          <cell r="K100">
            <v>3.5509869611517266</v>
          </cell>
          <cell r="L100">
            <v>3.7281439453092999</v>
          </cell>
          <cell r="M100">
            <v>4.0006921613467989</v>
          </cell>
          <cell r="N100">
            <v>4.2083395507422141</v>
          </cell>
          <cell r="O100">
            <v>4.5254654963717691</v>
          </cell>
        </row>
        <row r="101">
          <cell r="C101" t="str">
            <v>Consolidated</v>
          </cell>
          <cell r="J101">
            <v>2.637906221866487</v>
          </cell>
          <cell r="K101">
            <v>2.7332269707041106</v>
          </cell>
          <cell r="L101">
            <v>2.893928041819783</v>
          </cell>
          <cell r="M101">
            <v>2.7942650046331807</v>
          </cell>
          <cell r="N101">
            <v>2.7859731333494002</v>
          </cell>
          <cell r="O101">
            <v>2.9588371041486203</v>
          </cell>
        </row>
        <row r="103">
          <cell r="C103" t="str">
            <v>Debt / Cap</v>
          </cell>
        </row>
        <row r="104">
          <cell r="C104" t="str">
            <v>UI</v>
          </cell>
          <cell r="J104">
            <v>51.580947507967402</v>
          </cell>
          <cell r="K104">
            <v>51.373287305095992</v>
          </cell>
          <cell r="L104">
            <v>50.088232148615432</v>
          </cell>
          <cell r="M104">
            <v>49.150808710799168</v>
          </cell>
          <cell r="N104">
            <v>46.364752953048502</v>
          </cell>
          <cell r="O104">
            <v>45.935524616058771</v>
          </cell>
        </row>
        <row r="105">
          <cell r="C105" t="str">
            <v>Consolidated</v>
          </cell>
          <cell r="J105">
            <v>73.606948056613618</v>
          </cell>
          <cell r="K105">
            <v>72.719863526655971</v>
          </cell>
          <cell r="L105">
            <v>71.077844319621491</v>
          </cell>
          <cell r="M105">
            <v>68.509868466439755</v>
          </cell>
          <cell r="N105">
            <v>64.132260572777753</v>
          </cell>
          <cell r="O105">
            <v>59.325567906913982</v>
          </cell>
        </row>
        <row r="107">
          <cell r="C107" t="str">
            <v>FFO / Net Debt</v>
          </cell>
        </row>
        <row r="108">
          <cell r="C108" t="str">
            <v>UI</v>
          </cell>
          <cell r="J108">
            <v>14.499039046198384</v>
          </cell>
          <cell r="K108">
            <v>15.498410127097253</v>
          </cell>
          <cell r="L108">
            <v>16.869318962494233</v>
          </cell>
          <cell r="M108">
            <v>18.107797304244556</v>
          </cell>
          <cell r="N108">
            <v>20.82696481937608</v>
          </cell>
          <cell r="O108">
            <v>22.119594760910097</v>
          </cell>
        </row>
        <row r="109">
          <cell r="C109" t="str">
            <v>Consolidated</v>
          </cell>
          <cell r="J109">
            <v>8.4894709639736465</v>
          </cell>
          <cell r="K109">
            <v>9.4191115736778261</v>
          </cell>
          <cell r="L109">
            <v>11.02429922212907</v>
          </cell>
          <cell r="M109">
            <v>10.755537346196848</v>
          </cell>
          <cell r="N109">
            <v>11.548815846538227</v>
          </cell>
          <cell r="O109">
            <v>12.75422013284383</v>
          </cell>
        </row>
        <row r="111">
          <cell r="C111" t="str">
            <v>(FFO - Div) / Capex</v>
          </cell>
        </row>
        <row r="112">
          <cell r="C112" t="str">
            <v>UI</v>
          </cell>
          <cell r="J112">
            <v>0.60557181794681481</v>
          </cell>
          <cell r="K112">
            <v>0.69636075712317069</v>
          </cell>
          <cell r="L112">
            <v>0.78756216695916137</v>
          </cell>
          <cell r="M112">
            <v>0.77574359412543625</v>
          </cell>
          <cell r="N112">
            <v>1.3035552988925214</v>
          </cell>
          <cell r="O112">
            <v>0.91241000059100796</v>
          </cell>
        </row>
        <row r="113">
          <cell r="C113" t="str">
            <v>Consolidated</v>
          </cell>
          <cell r="J113">
            <v>0.60441168877471074</v>
          </cell>
          <cell r="K113">
            <v>0.69957674969600714</v>
          </cell>
          <cell r="L113">
            <v>0.81152032069132574</v>
          </cell>
          <cell r="M113">
            <v>0.80739438353736437</v>
          </cell>
          <cell r="N113">
            <v>1.3937453137767244</v>
          </cell>
          <cell r="O113">
            <v>1.2586250321836907</v>
          </cell>
        </row>
      </sheetData>
      <sheetData sheetId="1">
        <row r="13">
          <cell r="CF13">
            <v>2012</v>
          </cell>
          <cell r="CG13">
            <v>2012</v>
          </cell>
          <cell r="CH13">
            <v>2012</v>
          </cell>
          <cell r="CI13">
            <v>2012</v>
          </cell>
          <cell r="CJ13">
            <v>2012</v>
          </cell>
          <cell r="CK13">
            <v>2012</v>
          </cell>
          <cell r="CL13">
            <v>2012</v>
          </cell>
          <cell r="CM13">
            <v>2012</v>
          </cell>
          <cell r="CN13">
            <v>2012</v>
          </cell>
          <cell r="CO13">
            <v>2012</v>
          </cell>
          <cell r="CP13">
            <v>2012</v>
          </cell>
          <cell r="CQ13">
            <v>2012</v>
          </cell>
          <cell r="CR13">
            <v>2013</v>
          </cell>
          <cell r="CS13">
            <v>2013</v>
          </cell>
          <cell r="CT13">
            <v>2013</v>
          </cell>
          <cell r="CU13">
            <v>2013</v>
          </cell>
          <cell r="CV13">
            <v>2013</v>
          </cell>
          <cell r="CW13">
            <v>2013</v>
          </cell>
          <cell r="CX13">
            <v>2013</v>
          </cell>
          <cell r="CY13">
            <v>2013</v>
          </cell>
          <cell r="CZ13">
            <v>2013</v>
          </cell>
          <cell r="DA13">
            <v>2013</v>
          </cell>
          <cell r="DB13">
            <v>2013</v>
          </cell>
          <cell r="DC13">
            <v>2013</v>
          </cell>
          <cell r="DD13">
            <v>2014</v>
          </cell>
          <cell r="DE13">
            <v>2014</v>
          </cell>
          <cell r="DF13">
            <v>2014</v>
          </cell>
          <cell r="DG13">
            <v>2014</v>
          </cell>
          <cell r="DH13">
            <v>2014</v>
          </cell>
          <cell r="DI13">
            <v>2014</v>
          </cell>
          <cell r="DJ13">
            <v>2014</v>
          </cell>
          <cell r="DK13">
            <v>2014</v>
          </cell>
          <cell r="DL13">
            <v>2014</v>
          </cell>
          <cell r="DM13">
            <v>2014</v>
          </cell>
          <cell r="DN13">
            <v>2014</v>
          </cell>
          <cell r="DO13">
            <v>2014</v>
          </cell>
          <cell r="DP13">
            <v>2015</v>
          </cell>
          <cell r="DQ13">
            <v>2015</v>
          </cell>
          <cell r="DR13">
            <v>2015</v>
          </cell>
          <cell r="DS13">
            <v>2015</v>
          </cell>
          <cell r="DT13">
            <v>2015</v>
          </cell>
          <cell r="DU13">
            <v>2015</v>
          </cell>
          <cell r="DV13">
            <v>2015</v>
          </cell>
          <cell r="DW13">
            <v>2015</v>
          </cell>
          <cell r="DX13">
            <v>2015</v>
          </cell>
          <cell r="DY13">
            <v>2015</v>
          </cell>
          <cell r="DZ13">
            <v>2015</v>
          </cell>
          <cell r="EA13">
            <v>2015</v>
          </cell>
          <cell r="EB13">
            <v>2016</v>
          </cell>
          <cell r="EC13">
            <v>2016</v>
          </cell>
          <cell r="ED13">
            <v>2016</v>
          </cell>
          <cell r="EE13">
            <v>2016</v>
          </cell>
          <cell r="EF13">
            <v>2016</v>
          </cell>
          <cell r="EG13">
            <v>2016</v>
          </cell>
          <cell r="EH13">
            <v>2016</v>
          </cell>
          <cell r="EI13">
            <v>2016</v>
          </cell>
          <cell r="EJ13">
            <v>2016</v>
          </cell>
          <cell r="EK13">
            <v>2016</v>
          </cell>
          <cell r="EL13">
            <v>2016</v>
          </cell>
          <cell r="EM13">
            <v>2016</v>
          </cell>
          <cell r="EN13">
            <v>2017</v>
          </cell>
          <cell r="EO13">
            <v>2017</v>
          </cell>
          <cell r="EP13">
            <v>2017</v>
          </cell>
          <cell r="EQ13">
            <v>2017</v>
          </cell>
          <cell r="ER13">
            <v>2017</v>
          </cell>
          <cell r="ES13">
            <v>2017</v>
          </cell>
          <cell r="ET13">
            <v>2017</v>
          </cell>
          <cell r="EU13">
            <v>2017</v>
          </cell>
          <cell r="EV13">
            <v>2017</v>
          </cell>
          <cell r="EW13">
            <v>2017</v>
          </cell>
          <cell r="EX13">
            <v>2017</v>
          </cell>
          <cell r="EY13">
            <v>2017</v>
          </cell>
          <cell r="EZ13">
            <v>2018</v>
          </cell>
          <cell r="FA13">
            <v>2018</v>
          </cell>
          <cell r="FB13">
            <v>2018</v>
          </cell>
          <cell r="FC13">
            <v>2018</v>
          </cell>
          <cell r="FD13">
            <v>2018</v>
          </cell>
          <cell r="FE13">
            <v>2018</v>
          </cell>
          <cell r="FF13">
            <v>2018</v>
          </cell>
          <cell r="FG13">
            <v>2018</v>
          </cell>
          <cell r="FH13">
            <v>2018</v>
          </cell>
          <cell r="FI13">
            <v>2018</v>
          </cell>
          <cell r="FJ13">
            <v>2018</v>
          </cell>
          <cell r="FK13">
            <v>2018</v>
          </cell>
          <cell r="FL13">
            <v>2019</v>
          </cell>
          <cell r="FM13">
            <v>2019</v>
          </cell>
          <cell r="FN13">
            <v>2019</v>
          </cell>
          <cell r="FO13">
            <v>2019</v>
          </cell>
          <cell r="FP13">
            <v>2019</v>
          </cell>
          <cell r="FQ13">
            <v>2019</v>
          </cell>
          <cell r="FR13">
            <v>2019</v>
          </cell>
          <cell r="FS13">
            <v>2019</v>
          </cell>
          <cell r="FT13">
            <v>2019</v>
          </cell>
          <cell r="FU13">
            <v>2019</v>
          </cell>
          <cell r="FV13">
            <v>2019</v>
          </cell>
          <cell r="FW13">
            <v>2019</v>
          </cell>
        </row>
        <row r="14">
          <cell r="CF14">
            <v>2013</v>
          </cell>
          <cell r="CG14">
            <v>2013</v>
          </cell>
          <cell r="CH14">
            <v>2013</v>
          </cell>
          <cell r="CI14">
            <v>2013</v>
          </cell>
          <cell r="CJ14">
            <v>2013</v>
          </cell>
          <cell r="CK14">
            <v>2013</v>
          </cell>
          <cell r="CL14">
            <v>2013</v>
          </cell>
          <cell r="CM14">
            <v>2013</v>
          </cell>
          <cell r="CN14">
            <v>2013</v>
          </cell>
          <cell r="CO14">
            <v>2013</v>
          </cell>
          <cell r="CP14">
            <v>2013</v>
          </cell>
          <cell r="CQ14">
            <v>2013</v>
          </cell>
          <cell r="CR14">
            <v>2014</v>
          </cell>
          <cell r="CS14">
            <v>2014</v>
          </cell>
          <cell r="CT14">
            <v>2014</v>
          </cell>
          <cell r="CU14">
            <v>2014</v>
          </cell>
          <cell r="CV14">
            <v>2014</v>
          </cell>
          <cell r="CW14">
            <v>2014</v>
          </cell>
          <cell r="CX14">
            <v>2014</v>
          </cell>
          <cell r="CY14">
            <v>2014</v>
          </cell>
          <cell r="CZ14">
            <v>2014</v>
          </cell>
          <cell r="DA14">
            <v>2014</v>
          </cell>
          <cell r="DB14">
            <v>2014</v>
          </cell>
          <cell r="DC14">
            <v>2014</v>
          </cell>
          <cell r="DD14">
            <v>2015</v>
          </cell>
          <cell r="DE14">
            <v>2015</v>
          </cell>
          <cell r="DF14">
            <v>2015</v>
          </cell>
          <cell r="DG14">
            <v>2015</v>
          </cell>
          <cell r="DH14">
            <v>2015</v>
          </cell>
          <cell r="DI14">
            <v>2015</v>
          </cell>
          <cell r="DJ14">
            <v>2015</v>
          </cell>
          <cell r="DK14">
            <v>2015</v>
          </cell>
          <cell r="DL14">
            <v>2015</v>
          </cell>
          <cell r="DM14">
            <v>2015</v>
          </cell>
          <cell r="DN14">
            <v>2015</v>
          </cell>
          <cell r="DO14">
            <v>2015</v>
          </cell>
          <cell r="DP14">
            <v>2016</v>
          </cell>
          <cell r="DQ14">
            <v>2016</v>
          </cell>
          <cell r="DR14">
            <v>2016</v>
          </cell>
          <cell r="DS14">
            <v>2016</v>
          </cell>
          <cell r="DT14">
            <v>2016</v>
          </cell>
          <cell r="DU14">
            <v>2016</v>
          </cell>
          <cell r="DV14">
            <v>2016</v>
          </cell>
          <cell r="DW14">
            <v>2016</v>
          </cell>
          <cell r="DX14">
            <v>2016</v>
          </cell>
          <cell r="DY14">
            <v>2016</v>
          </cell>
          <cell r="DZ14">
            <v>2016</v>
          </cell>
          <cell r="EA14">
            <v>2016</v>
          </cell>
          <cell r="EB14">
            <v>2017</v>
          </cell>
          <cell r="EC14">
            <v>2017</v>
          </cell>
          <cell r="ED14">
            <v>2017</v>
          </cell>
          <cell r="EE14">
            <v>2017</v>
          </cell>
          <cell r="EF14">
            <v>2017</v>
          </cell>
          <cell r="EG14">
            <v>2017</v>
          </cell>
          <cell r="EH14">
            <v>2017</v>
          </cell>
          <cell r="EI14">
            <v>2017</v>
          </cell>
          <cell r="EJ14">
            <v>2017</v>
          </cell>
          <cell r="EK14">
            <v>2017</v>
          </cell>
          <cell r="EL14">
            <v>2017</v>
          </cell>
          <cell r="EM14">
            <v>2017</v>
          </cell>
          <cell r="EN14">
            <v>2018</v>
          </cell>
          <cell r="EO14">
            <v>2018</v>
          </cell>
          <cell r="EP14">
            <v>2018</v>
          </cell>
          <cell r="EQ14">
            <v>2018</v>
          </cell>
          <cell r="ER14">
            <v>2018</v>
          </cell>
          <cell r="ES14">
            <v>2018</v>
          </cell>
          <cell r="ET14">
            <v>2018</v>
          </cell>
          <cell r="EU14">
            <v>2018</v>
          </cell>
          <cell r="EV14">
            <v>2018</v>
          </cell>
          <cell r="EW14">
            <v>2018</v>
          </cell>
          <cell r="EX14">
            <v>2018</v>
          </cell>
          <cell r="EY14">
            <v>2018</v>
          </cell>
          <cell r="EZ14">
            <v>2019</v>
          </cell>
          <cell r="FA14">
            <v>2019</v>
          </cell>
          <cell r="FB14">
            <v>2019</v>
          </cell>
          <cell r="FC14">
            <v>2019</v>
          </cell>
          <cell r="FD14">
            <v>2019</v>
          </cell>
          <cell r="FE14">
            <v>2019</v>
          </cell>
          <cell r="FF14">
            <v>2019</v>
          </cell>
          <cell r="FG14">
            <v>2019</v>
          </cell>
          <cell r="FH14">
            <v>2019</v>
          </cell>
          <cell r="FI14">
            <v>2019</v>
          </cell>
          <cell r="FJ14">
            <v>2019</v>
          </cell>
          <cell r="FK14">
            <v>2019</v>
          </cell>
          <cell r="FL14">
            <v>2020</v>
          </cell>
          <cell r="FM14">
            <v>2020</v>
          </cell>
          <cell r="FN14">
            <v>2020</v>
          </cell>
          <cell r="FO14">
            <v>2020</v>
          </cell>
          <cell r="FP14">
            <v>2020</v>
          </cell>
          <cell r="FQ14">
            <v>2020</v>
          </cell>
          <cell r="FR14">
            <v>2020</v>
          </cell>
          <cell r="FS14">
            <v>2020</v>
          </cell>
          <cell r="FT14">
            <v>2020</v>
          </cell>
          <cell r="FU14">
            <v>2020</v>
          </cell>
          <cell r="FV14">
            <v>2020</v>
          </cell>
          <cell r="FW14">
            <v>2020</v>
          </cell>
        </row>
        <row r="15">
          <cell r="I15">
            <v>39021</v>
          </cell>
          <cell r="J15">
            <v>39051</v>
          </cell>
          <cell r="K15">
            <v>39082</v>
          </cell>
          <cell r="L15">
            <v>39113</v>
          </cell>
          <cell r="M15">
            <v>39141</v>
          </cell>
          <cell r="N15">
            <v>39172</v>
          </cell>
          <cell r="O15">
            <v>39202</v>
          </cell>
          <cell r="P15">
            <v>39233</v>
          </cell>
          <cell r="Q15">
            <v>39263</v>
          </cell>
          <cell r="R15">
            <v>39294</v>
          </cell>
          <cell r="S15">
            <v>39325</v>
          </cell>
          <cell r="T15">
            <v>39355</v>
          </cell>
          <cell r="U15">
            <v>39386</v>
          </cell>
          <cell r="V15">
            <v>39416</v>
          </cell>
          <cell r="W15">
            <v>39447</v>
          </cell>
          <cell r="X15">
            <v>39478</v>
          </cell>
          <cell r="Y15">
            <v>39507</v>
          </cell>
          <cell r="Z15">
            <v>39538</v>
          </cell>
          <cell r="AA15">
            <v>39568</v>
          </cell>
          <cell r="AB15">
            <v>39599</v>
          </cell>
          <cell r="AC15">
            <v>39629</v>
          </cell>
          <cell r="AD15">
            <v>39660</v>
          </cell>
          <cell r="AE15">
            <v>39691</v>
          </cell>
          <cell r="AF15">
            <v>39721</v>
          </cell>
          <cell r="AG15">
            <v>39752</v>
          </cell>
          <cell r="AH15">
            <v>39782</v>
          </cell>
          <cell r="AI15">
            <v>39813</v>
          </cell>
          <cell r="AJ15">
            <v>39844</v>
          </cell>
          <cell r="AK15">
            <v>39872</v>
          </cell>
          <cell r="AL15">
            <v>39903</v>
          </cell>
          <cell r="AM15">
            <v>39933</v>
          </cell>
          <cell r="AN15">
            <v>39964</v>
          </cell>
          <cell r="AO15">
            <v>39994</v>
          </cell>
          <cell r="AP15">
            <v>40025</v>
          </cell>
          <cell r="AQ15">
            <v>40056</v>
          </cell>
          <cell r="AR15">
            <v>40086</v>
          </cell>
          <cell r="AS15">
            <v>40117</v>
          </cell>
          <cell r="AT15">
            <v>40147</v>
          </cell>
          <cell r="AU15">
            <v>40178</v>
          </cell>
          <cell r="AV15">
            <v>40209</v>
          </cell>
          <cell r="AW15">
            <v>40237</v>
          </cell>
          <cell r="AX15">
            <v>40268</v>
          </cell>
          <cell r="AY15">
            <v>40298</v>
          </cell>
          <cell r="AZ15">
            <v>40329</v>
          </cell>
          <cell r="BA15">
            <v>40359</v>
          </cell>
          <cell r="BB15">
            <v>40390</v>
          </cell>
          <cell r="BC15">
            <v>40421</v>
          </cell>
          <cell r="BD15">
            <v>40451</v>
          </cell>
          <cell r="BE15">
            <v>40482</v>
          </cell>
          <cell r="BF15">
            <v>40512</v>
          </cell>
          <cell r="BG15">
            <v>40543</v>
          </cell>
          <cell r="BH15">
            <v>40574</v>
          </cell>
          <cell r="BI15">
            <v>40602</v>
          </cell>
          <cell r="BJ15">
            <v>40633</v>
          </cell>
          <cell r="BK15">
            <v>40663</v>
          </cell>
          <cell r="BL15">
            <v>40694</v>
          </cell>
          <cell r="BM15">
            <v>40724</v>
          </cell>
          <cell r="BN15">
            <v>40755</v>
          </cell>
          <cell r="BO15">
            <v>40786</v>
          </cell>
          <cell r="BP15">
            <v>40816</v>
          </cell>
          <cell r="BQ15">
            <v>40847</v>
          </cell>
          <cell r="BR15">
            <v>40877</v>
          </cell>
          <cell r="BS15">
            <v>40908</v>
          </cell>
          <cell r="BT15">
            <v>40939</v>
          </cell>
          <cell r="BU15">
            <v>40968</v>
          </cell>
          <cell r="BV15">
            <v>40999</v>
          </cell>
          <cell r="BW15">
            <v>41029</v>
          </cell>
          <cell r="BX15">
            <v>41060</v>
          </cell>
          <cell r="BY15">
            <v>41090</v>
          </cell>
          <cell r="BZ15">
            <v>41121</v>
          </cell>
          <cell r="CA15">
            <v>41152</v>
          </cell>
          <cell r="CB15">
            <v>41182</v>
          </cell>
          <cell r="CC15">
            <v>41213</v>
          </cell>
          <cell r="CD15">
            <v>41243</v>
          </cell>
          <cell r="CE15">
            <v>41274</v>
          </cell>
          <cell r="CF15">
            <v>41305</v>
          </cell>
          <cell r="CG15">
            <v>41333</v>
          </cell>
          <cell r="CH15">
            <v>41364</v>
          </cell>
          <cell r="CI15">
            <v>41394</v>
          </cell>
          <cell r="CJ15">
            <v>41425</v>
          </cell>
          <cell r="CK15">
            <v>41455</v>
          </cell>
          <cell r="CL15">
            <v>41486</v>
          </cell>
          <cell r="CM15">
            <v>41517</v>
          </cell>
          <cell r="CN15">
            <v>41547</v>
          </cell>
          <cell r="CO15">
            <v>41578</v>
          </cell>
          <cell r="CP15">
            <v>41608</v>
          </cell>
          <cell r="CQ15">
            <v>41639</v>
          </cell>
          <cell r="CR15">
            <v>41670</v>
          </cell>
          <cell r="CS15">
            <v>41698</v>
          </cell>
          <cell r="CT15">
            <v>41729</v>
          </cell>
          <cell r="CU15">
            <v>41759</v>
          </cell>
          <cell r="CV15">
            <v>41790</v>
          </cell>
          <cell r="CW15">
            <v>41820</v>
          </cell>
          <cell r="CX15">
            <v>41851</v>
          </cell>
          <cell r="CY15">
            <v>41882</v>
          </cell>
          <cell r="CZ15">
            <v>41912</v>
          </cell>
          <cell r="DA15">
            <v>41943</v>
          </cell>
          <cell r="DB15">
            <v>41973</v>
          </cell>
          <cell r="DC15">
            <v>42004</v>
          </cell>
          <cell r="DD15">
            <v>42035</v>
          </cell>
          <cell r="DE15">
            <v>42063</v>
          </cell>
          <cell r="DF15">
            <v>42094</v>
          </cell>
          <cell r="DG15">
            <v>42124</v>
          </cell>
          <cell r="DH15">
            <v>42155</v>
          </cell>
          <cell r="DI15">
            <v>42185</v>
          </cell>
          <cell r="DJ15">
            <v>42216</v>
          </cell>
          <cell r="DK15">
            <v>42247</v>
          </cell>
          <cell r="DL15">
            <v>42277</v>
          </cell>
          <cell r="DM15">
            <v>42308</v>
          </cell>
          <cell r="DN15">
            <v>42338</v>
          </cell>
          <cell r="DO15">
            <v>42369</v>
          </cell>
          <cell r="DP15">
            <v>42400</v>
          </cell>
          <cell r="DQ15">
            <v>42429</v>
          </cell>
          <cell r="DR15">
            <v>42460</v>
          </cell>
          <cell r="DS15">
            <v>42490</v>
          </cell>
          <cell r="DT15">
            <v>42521</v>
          </cell>
          <cell r="DU15">
            <v>42551</v>
          </cell>
          <cell r="DV15">
            <v>42582</v>
          </cell>
          <cell r="DW15">
            <v>42613</v>
          </cell>
          <cell r="DX15">
            <v>42643</v>
          </cell>
          <cell r="DY15">
            <v>42674</v>
          </cell>
          <cell r="DZ15">
            <v>42704</v>
          </cell>
          <cell r="EA15">
            <v>42735</v>
          </cell>
          <cell r="EB15">
            <v>42766</v>
          </cell>
          <cell r="EC15">
            <v>42794</v>
          </cell>
          <cell r="ED15">
            <v>42825</v>
          </cell>
          <cell r="EE15">
            <v>42855</v>
          </cell>
          <cell r="EF15">
            <v>42886</v>
          </cell>
          <cell r="EG15">
            <v>42916</v>
          </cell>
          <cell r="EH15">
            <v>42947</v>
          </cell>
          <cell r="EI15">
            <v>42978</v>
          </cell>
          <cell r="EJ15">
            <v>43008</v>
          </cell>
          <cell r="EK15">
            <v>43039</v>
          </cell>
          <cell r="EL15">
            <v>43069</v>
          </cell>
          <cell r="EM15">
            <v>43100</v>
          </cell>
          <cell r="EN15">
            <v>43131</v>
          </cell>
          <cell r="EO15">
            <v>43159</v>
          </cell>
          <cell r="EP15">
            <v>43190</v>
          </cell>
          <cell r="EQ15">
            <v>43220</v>
          </cell>
          <cell r="ER15">
            <v>43251</v>
          </cell>
          <cell r="ES15">
            <v>43281</v>
          </cell>
          <cell r="ET15">
            <v>43312</v>
          </cell>
          <cell r="EU15">
            <v>43343</v>
          </cell>
          <cell r="EV15">
            <v>43373</v>
          </cell>
          <cell r="EW15">
            <v>43404</v>
          </cell>
          <cell r="EX15">
            <v>43434</v>
          </cell>
          <cell r="EY15">
            <v>43465</v>
          </cell>
          <cell r="EZ15">
            <v>43496</v>
          </cell>
          <cell r="FA15">
            <v>43524</v>
          </cell>
          <cell r="FB15">
            <v>43555</v>
          </cell>
          <cell r="FC15">
            <v>43585</v>
          </cell>
          <cell r="FD15">
            <v>43616</v>
          </cell>
          <cell r="FE15">
            <v>43646</v>
          </cell>
          <cell r="FF15">
            <v>43677</v>
          </cell>
          <cell r="FG15">
            <v>43708</v>
          </cell>
          <cell r="FH15">
            <v>43738</v>
          </cell>
          <cell r="FI15">
            <v>43769</v>
          </cell>
          <cell r="FJ15">
            <v>43799</v>
          </cell>
          <cell r="FK15">
            <v>43830</v>
          </cell>
          <cell r="FL15">
            <v>43861</v>
          </cell>
          <cell r="FM15">
            <v>43890</v>
          </cell>
          <cell r="FN15">
            <v>43921</v>
          </cell>
          <cell r="FO15">
            <v>43951</v>
          </cell>
          <cell r="FP15">
            <v>43982</v>
          </cell>
          <cell r="FQ15">
            <v>44012</v>
          </cell>
          <cell r="FR15">
            <v>44043</v>
          </cell>
          <cell r="FS15">
            <v>44074</v>
          </cell>
          <cell r="FT15">
            <v>44104</v>
          </cell>
          <cell r="FU15">
            <v>44135</v>
          </cell>
          <cell r="FV15">
            <v>44165</v>
          </cell>
          <cell r="FW15">
            <v>44196</v>
          </cell>
        </row>
        <row r="17">
          <cell r="B17" t="str">
            <v>Co 101</v>
          </cell>
          <cell r="BH17">
            <v>-125.98</v>
          </cell>
          <cell r="BI17">
            <v>-20936.75</v>
          </cell>
          <cell r="BJ17">
            <v>16408.14</v>
          </cell>
          <cell r="BK17">
            <v>-22030.69</v>
          </cell>
          <cell r="BL17">
            <v>-86718.78</v>
          </cell>
          <cell r="BM17">
            <v>-118.7599999999984</v>
          </cell>
          <cell r="BN17">
            <v>-10165.98</v>
          </cell>
          <cell r="BO17">
            <v>477817.22</v>
          </cell>
          <cell r="BP17">
            <v>25817.14</v>
          </cell>
          <cell r="BQ17">
            <v>42875</v>
          </cell>
          <cell r="BR17">
            <v>-42125</v>
          </cell>
          <cell r="BS17">
            <v>57875</v>
          </cell>
          <cell r="BT17">
            <v>74950.984200000006</v>
          </cell>
          <cell r="BU17">
            <v>74198.209999999992</v>
          </cell>
          <cell r="BV17">
            <v>74091.114200000011</v>
          </cell>
          <cell r="BW17">
            <v>73711.972500000003</v>
          </cell>
          <cell r="BX17">
            <v>73502.120800000004</v>
          </cell>
          <cell r="BY17">
            <v>76805.290000000008</v>
          </cell>
          <cell r="BZ17">
            <v>74421.527700000006</v>
          </cell>
          <cell r="CA17">
            <v>74527.75</v>
          </cell>
          <cell r="CB17">
            <v>74527.75</v>
          </cell>
          <cell r="CC17">
            <v>74527.75</v>
          </cell>
          <cell r="CD17">
            <v>74527.75</v>
          </cell>
          <cell r="CE17">
            <v>74527.75</v>
          </cell>
          <cell r="CF17">
            <v>8349.3110259999994</v>
          </cell>
          <cell r="CG17">
            <v>7535.5325000000003</v>
          </cell>
          <cell r="CH17">
            <v>20638.441026</v>
          </cell>
          <cell r="CI17">
            <v>-9508.7127250000012</v>
          </cell>
          <cell r="CJ17">
            <v>22661.454424</v>
          </cell>
          <cell r="CK17">
            <v>12661.612500000001</v>
          </cell>
          <cell r="CL17">
            <v>10278.497631</v>
          </cell>
          <cell r="CM17">
            <v>10384.0725</v>
          </cell>
          <cell r="CN17">
            <v>10384.0725</v>
          </cell>
          <cell r="CO17">
            <v>10385.0725</v>
          </cell>
          <cell r="CP17">
            <v>10384.0725</v>
          </cell>
          <cell r="CQ17">
            <v>10384.0725</v>
          </cell>
          <cell r="CR17">
            <v>8512.6594567800003</v>
          </cell>
          <cell r="CS17">
            <v>7680.823875</v>
          </cell>
          <cell r="CT17">
            <v>21178.592056779999</v>
          </cell>
          <cell r="CU17">
            <v>-9870.1489067500024</v>
          </cell>
          <cell r="CV17">
            <v>23267.828056720002</v>
          </cell>
          <cell r="CW17">
            <v>12935.045475000003</v>
          </cell>
          <cell r="CX17">
            <v>10504.127259930001</v>
          </cell>
          <cell r="CY17">
            <v>10611.954675000001</v>
          </cell>
          <cell r="CZ17">
            <v>10611.954675000001</v>
          </cell>
          <cell r="DA17">
            <v>10612.954675000001</v>
          </cell>
          <cell r="DB17">
            <v>10611.954675000001</v>
          </cell>
          <cell r="DC17">
            <v>10611.954675000001</v>
          </cell>
          <cell r="DD17">
            <v>8678.0637224834027</v>
          </cell>
          <cell r="DE17">
            <v>7829.8698992500003</v>
          </cell>
          <cell r="DF17">
            <v>21733.4549744834</v>
          </cell>
          <cell r="DG17">
            <v>-10243.025069952499</v>
          </cell>
          <cell r="DH17">
            <v>23891.678098421602</v>
          </cell>
          <cell r="DI17">
            <v>13214.275931250002</v>
          </cell>
          <cell r="DJ17">
            <v>10734.5946717279</v>
          </cell>
          <cell r="DK17">
            <v>10844.723315250001</v>
          </cell>
          <cell r="DL17">
            <v>10844.723315250001</v>
          </cell>
          <cell r="DM17">
            <v>10845.723315250001</v>
          </cell>
          <cell r="DN17">
            <v>10844.723315250001</v>
          </cell>
          <cell r="DO17">
            <v>10844.723315250001</v>
          </cell>
          <cell r="DP17">
            <v>8847.5804057979039</v>
          </cell>
          <cell r="DQ17">
            <v>7981.7211303874992</v>
          </cell>
          <cell r="DR17">
            <v>22303.0794828379</v>
          </cell>
          <cell r="DS17">
            <v>-10628.294551971074</v>
          </cell>
          <cell r="DT17">
            <v>24532.049545374248</v>
          </cell>
          <cell r="DU17">
            <v>13500.375283027503</v>
          </cell>
          <cell r="DV17">
            <v>10970.951977759738</v>
          </cell>
          <cell r="DW17">
            <v>11083.431614707501</v>
          </cell>
          <cell r="DX17">
            <v>11083.431614707501</v>
          </cell>
          <cell r="DY17">
            <v>11084.431614707501</v>
          </cell>
          <cell r="DZ17">
            <v>11083.431614707501</v>
          </cell>
          <cell r="EA17">
            <v>11083.431614707501</v>
          </cell>
          <cell r="EB17">
            <v>9019.2670850446411</v>
          </cell>
          <cell r="EC17">
            <v>8135.4290011423245</v>
          </cell>
          <cell r="ED17">
            <v>22888.516143625442</v>
          </cell>
          <cell r="EE17">
            <v>-11026.909893048609</v>
          </cell>
          <cell r="EF17">
            <v>25189.988157815475</v>
          </cell>
          <cell r="EG17">
            <v>13792.416236835128</v>
          </cell>
          <cell r="EH17">
            <v>11212.252192290129</v>
          </cell>
          <cell r="EI17">
            <v>11327.133695148725</v>
          </cell>
          <cell r="EJ17">
            <v>11327.133695148725</v>
          </cell>
          <cell r="EK17">
            <v>11328.133695148725</v>
          </cell>
          <cell r="EL17">
            <v>11327.133695148725</v>
          </cell>
          <cell r="EM17">
            <v>11327.133695148725</v>
          </cell>
          <cell r="EN17">
            <v>9195.1823500102364</v>
          </cell>
          <cell r="EO17">
            <v>8293.0458327566594</v>
          </cell>
          <cell r="EP17">
            <v>23488.816389762651</v>
          </cell>
          <cell r="EQ17">
            <v>-11439.822824448835</v>
          </cell>
          <cell r="ER17">
            <v>25866.54047115154</v>
          </cell>
          <cell r="ES17">
            <v>14091.47281316332</v>
          </cell>
          <cell r="ET17">
            <v>11459.549246360386</v>
          </cell>
          <cell r="EU17">
            <v>11576.884620643188</v>
          </cell>
          <cell r="EV17">
            <v>11576.884620643188</v>
          </cell>
          <cell r="EW17">
            <v>11577.884620643188</v>
          </cell>
          <cell r="EX17">
            <v>11576.884620643188</v>
          </cell>
          <cell r="EY17">
            <v>11576.884620643188</v>
          </cell>
          <cell r="EZ17">
            <v>9374.3858179730851</v>
          </cell>
          <cell r="FA17">
            <v>8453.6248485510241</v>
          </cell>
          <cell r="FB17">
            <v>24106.032538520547</v>
          </cell>
          <cell r="FC17">
            <v>-11865.984256483242</v>
          </cell>
          <cell r="FD17">
            <v>26561.75380725972</v>
          </cell>
          <cell r="FE17">
            <v>14396.620368565818</v>
          </cell>
          <cell r="FF17">
            <v>11711.898001818779</v>
          </cell>
          <cell r="FG17">
            <v>11831.740412195284</v>
          </cell>
          <cell r="FH17">
            <v>11831.740412195284</v>
          </cell>
          <cell r="FI17">
            <v>11832.740412195284</v>
          </cell>
          <cell r="FJ17">
            <v>11831.740412195284</v>
          </cell>
          <cell r="FK17">
            <v>11831.740412195284</v>
          </cell>
          <cell r="FL17">
            <v>9556.9381499240699</v>
          </cell>
          <cell r="FM17">
            <v>8616.220187635452</v>
          </cell>
          <cell r="FN17">
            <v>24740.217804882479</v>
          </cell>
          <cell r="FO17">
            <v>-12306.344266424703</v>
          </cell>
          <cell r="FP17">
            <v>27276.676285890615</v>
          </cell>
          <cell r="FQ17">
            <v>14708.935618050544</v>
          </cell>
          <cell r="FR17">
            <v>11970.354265502279</v>
          </cell>
          <cell r="FS17">
            <v>12092.758062552599</v>
          </cell>
          <cell r="FT17">
            <v>12092.758062552599</v>
          </cell>
          <cell r="FU17">
            <v>12093.758062552599</v>
          </cell>
          <cell r="FV17">
            <v>12092.758062552599</v>
          </cell>
          <cell r="FW17">
            <v>12092.758062552599</v>
          </cell>
        </row>
        <row r="18">
          <cell r="B18" t="str">
            <v>Co 102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</row>
        <row r="19">
          <cell r="B19" t="str">
            <v>Co 103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</row>
        <row r="20">
          <cell r="B20" t="str">
            <v>Co 104</v>
          </cell>
          <cell r="BH20">
            <v>39536.660000000003</v>
          </cell>
          <cell r="BI20">
            <v>14875.62</v>
          </cell>
          <cell r="BJ20">
            <v>75433.789999999994</v>
          </cell>
          <cell r="BK20">
            <v>25523.89</v>
          </cell>
          <cell r="BL20">
            <v>56929.89</v>
          </cell>
          <cell r="BM20">
            <v>4103.0600000000004</v>
          </cell>
          <cell r="BN20">
            <v>21840.639999999999</v>
          </cell>
          <cell r="BO20">
            <v>19926.380000000005</v>
          </cell>
          <cell r="BP20">
            <v>19865.239999999991</v>
          </cell>
          <cell r="BQ20">
            <v>19948.139999999985</v>
          </cell>
          <cell r="BR20">
            <v>37232.330000000016</v>
          </cell>
          <cell r="BS20">
            <v>66867.699999999953</v>
          </cell>
          <cell r="BT20">
            <v>-12397.809999999998</v>
          </cell>
          <cell r="BU20">
            <v>-67385.180000000022</v>
          </cell>
          <cell r="BV20">
            <v>-22353.390000000014</v>
          </cell>
          <cell r="BW20">
            <v>-41055.97</v>
          </cell>
          <cell r="BX20">
            <v>-9517.9199999999837</v>
          </cell>
          <cell r="BY20">
            <v>43303.889999999956</v>
          </cell>
          <cell r="BZ20">
            <v>80936.099999999977</v>
          </cell>
          <cell r="CA20">
            <v>93380.94</v>
          </cell>
          <cell r="CB20">
            <v>76437.859999999986</v>
          </cell>
          <cell r="CC20">
            <v>-11095.600000000035</v>
          </cell>
          <cell r="CD20">
            <v>4827.2200000000303</v>
          </cell>
          <cell r="CE20">
            <v>94919.719999999972</v>
          </cell>
          <cell r="CF20">
            <v>-12397.809999999998</v>
          </cell>
          <cell r="CG20">
            <v>-67385.180000000022</v>
          </cell>
          <cell r="CH20">
            <v>-22353.390000000014</v>
          </cell>
          <cell r="CI20">
            <v>-41055.97</v>
          </cell>
          <cell r="CJ20">
            <v>-9517.9199999999837</v>
          </cell>
          <cell r="CK20">
            <v>43303.889999999956</v>
          </cell>
          <cell r="CL20">
            <v>80936.099999999977</v>
          </cell>
          <cell r="CM20">
            <v>93380.94</v>
          </cell>
          <cell r="CN20">
            <v>76437.859999999986</v>
          </cell>
          <cell r="CO20">
            <v>-11095.600000000035</v>
          </cell>
          <cell r="CP20">
            <v>4827.2200000000303</v>
          </cell>
          <cell r="CQ20">
            <v>94919.719999999972</v>
          </cell>
          <cell r="CR20">
            <v>-6945.7662000000128</v>
          </cell>
          <cell r="CS20">
            <v>-63032.883600000001</v>
          </cell>
          <cell r="CT20">
            <v>-17100.457799999975</v>
          </cell>
          <cell r="CU20">
            <v>-36177.089399999997</v>
          </cell>
          <cell r="CV20">
            <v>-4008.2784000000102</v>
          </cell>
          <cell r="CW20">
            <v>49869.967799999984</v>
          </cell>
          <cell r="CX20">
            <v>88254.821999999986</v>
          </cell>
          <cell r="CY20">
            <v>100948.5588</v>
          </cell>
          <cell r="CZ20">
            <v>83666.617199999979</v>
          </cell>
          <cell r="DA20">
            <v>-5617.5119999999879</v>
          </cell>
          <cell r="DB20">
            <v>10623.764400000044</v>
          </cell>
          <cell r="DC20">
            <v>102518.11439999996</v>
          </cell>
          <cell r="DD20">
            <v>-1384.681523999956</v>
          </cell>
          <cell r="DE20">
            <v>-58593.541271999973</v>
          </cell>
          <cell r="DF20">
            <v>-11742.46695599996</v>
          </cell>
          <cell r="DG20">
            <v>-31200.631187999999</v>
          </cell>
          <cell r="DH20">
            <v>1611.5560319999931</v>
          </cell>
          <cell r="DI20">
            <v>56567.367155999993</v>
          </cell>
          <cell r="DJ20">
            <v>95719.918440000038</v>
          </cell>
          <cell r="DK20">
            <v>108667.52997600002</v>
          </cell>
          <cell r="DL20">
            <v>91039.949544000032</v>
          </cell>
          <cell r="DM20">
            <v>-29.862239999987651</v>
          </cell>
          <cell r="DN20">
            <v>16536.23968800006</v>
          </cell>
          <cell r="DO20">
            <v>110268.47668799997</v>
          </cell>
          <cell r="DP20">
            <v>4287.6248455200111</v>
          </cell>
          <cell r="DQ20">
            <v>-54065.412097439985</v>
          </cell>
          <cell r="DR20">
            <v>-6277.316295119992</v>
          </cell>
          <cell r="DS20">
            <v>-26124.643811759976</v>
          </cell>
          <cell r="DT20">
            <v>7343.7871526400559</v>
          </cell>
          <cell r="DU20">
            <v>63398.71449911996</v>
          </cell>
          <cell r="DV20">
            <v>103334.31680880004</v>
          </cell>
          <cell r="DW20">
            <v>116540.88057552004</v>
          </cell>
          <cell r="DX20">
            <v>98560.748534879996</v>
          </cell>
          <cell r="DY20">
            <v>5669.5405151999439</v>
          </cell>
          <cell r="DZ20">
            <v>22566.964481760107</v>
          </cell>
          <cell r="EA20">
            <v>118173.84622175997</v>
          </cell>
          <cell r="EB20">
            <v>10073.377342430409</v>
          </cell>
          <cell r="EC20">
            <v>-49446.72033938879</v>
          </cell>
          <cell r="ED20">
            <v>-702.86262102238834</v>
          </cell>
          <cell r="EE20">
            <v>-20947.136687995167</v>
          </cell>
          <cell r="EF20">
            <v>13190.662895692803</v>
          </cell>
          <cell r="EG20">
            <v>70366.688789102365</v>
          </cell>
          <cell r="EH20">
            <v>111101.00314497604</v>
          </cell>
          <cell r="EI20">
            <v>124571.69818703039</v>
          </cell>
          <cell r="EJ20">
            <v>106231.96350557759</v>
          </cell>
          <cell r="EK20">
            <v>11482.931325503974</v>
          </cell>
          <cell r="EL20">
            <v>28718.303771395294</v>
          </cell>
          <cell r="EM20">
            <v>126237.32314619521</v>
          </cell>
          <cell r="EN20">
            <v>15974.844889278989</v>
          </cell>
          <cell r="EO20">
            <v>-44735.654746176559</v>
          </cell>
          <cell r="EP20">
            <v>4983.0801265572081</v>
          </cell>
          <cell r="EQ20">
            <v>-15666.079421755043</v>
          </cell>
          <cell r="ER20">
            <v>19154.476153606665</v>
          </cell>
          <cell r="ES20">
            <v>77474.022564884392</v>
          </cell>
          <cell r="ET20">
            <v>119023.02320787555</v>
          </cell>
          <cell r="EU20">
            <v>132763.13215077104</v>
          </cell>
          <cell r="EV20">
            <v>114056.60277568921</v>
          </cell>
          <cell r="EW20">
            <v>17412.589952014037</v>
          </cell>
          <cell r="EX20">
            <v>34992.669846823148</v>
          </cell>
          <cell r="EY20">
            <v>134462.06960911909</v>
          </cell>
          <cell r="EZ20">
            <v>21994.341787064564</v>
          </cell>
          <cell r="FA20">
            <v>-39930.367841100087</v>
          </cell>
          <cell r="FB20">
            <v>10782.741729088302</v>
          </cell>
          <cell r="FC20">
            <v>-10279.401010190137</v>
          </cell>
          <cell r="FD20">
            <v>25237.565676678787</v>
          </cell>
          <cell r="FE20">
            <v>84723.503016182105</v>
          </cell>
          <cell r="FF20">
            <v>127103.48367203306</v>
          </cell>
          <cell r="FG20">
            <v>141118.39479378646</v>
          </cell>
          <cell r="FH20">
            <v>122037.73483120301</v>
          </cell>
          <cell r="FI20">
            <v>23460.841751054279</v>
          </cell>
          <cell r="FJ20">
            <v>41392.523243759642</v>
          </cell>
          <cell r="FK20">
            <v>142851.31100130151</v>
          </cell>
          <cell r="FL20">
            <v>28134.228622805909</v>
          </cell>
          <cell r="FM20">
            <v>-35028.97519792206</v>
          </cell>
          <cell r="FN20">
            <v>16698.396563670132</v>
          </cell>
          <cell r="FO20">
            <v>-4784.9890303939465</v>
          </cell>
          <cell r="FP20">
            <v>31442.316990212363</v>
          </cell>
          <cell r="FQ20">
            <v>92117.973076505761</v>
          </cell>
          <cell r="FR20">
            <v>135345.55334547377</v>
          </cell>
          <cell r="FS20">
            <v>149640.76268966217</v>
          </cell>
          <cell r="FT20">
            <v>130178.48952782707</v>
          </cell>
          <cell r="FU20">
            <v>29630.058586075378</v>
          </cell>
          <cell r="FV20">
            <v>47920.373708634812</v>
          </cell>
          <cell r="FW20">
            <v>151408.33722132753</v>
          </cell>
        </row>
        <row r="21">
          <cell r="B21" t="str">
            <v>Co 105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</row>
        <row r="22">
          <cell r="B22" t="str">
            <v>Co 110</v>
          </cell>
          <cell r="BH22">
            <v>7803.88</v>
          </cell>
          <cell r="BI22">
            <v>3661.1500000000051</v>
          </cell>
          <cell r="BJ22">
            <v>-8913.67</v>
          </cell>
          <cell r="BK22">
            <v>11805.58</v>
          </cell>
          <cell r="BL22">
            <v>-9360.5300000000007</v>
          </cell>
          <cell r="BM22">
            <v>7088.81</v>
          </cell>
          <cell r="BN22">
            <v>20025.240000000002</v>
          </cell>
          <cell r="BO22">
            <v>11570.219800000003</v>
          </cell>
          <cell r="BP22">
            <v>11155.925400000004</v>
          </cell>
          <cell r="BQ22">
            <v>1781.0214656445314</v>
          </cell>
          <cell r="BR22">
            <v>7078.7847492092878</v>
          </cell>
          <cell r="BS22">
            <v>14149.327922675562</v>
          </cell>
          <cell r="BT22">
            <v>7549.3184047216891</v>
          </cell>
          <cell r="BU22">
            <v>3419.280213036076</v>
          </cell>
          <cell r="BV22">
            <v>-9454.6893947079334</v>
          </cell>
          <cell r="BW22">
            <v>11466.747816002789</v>
          </cell>
          <cell r="BX22">
            <v>-9892.0400593850136</v>
          </cell>
          <cell r="BY22">
            <v>6860.2483439934294</v>
          </cell>
          <cell r="BZ22">
            <v>19742.688369746487</v>
          </cell>
          <cell r="CA22">
            <v>12155.478597229529</v>
          </cell>
          <cell r="CB22">
            <v>11736.259305453557</v>
          </cell>
          <cell r="CC22">
            <v>1652.1595277855304</v>
          </cell>
          <cell r="CD22">
            <v>6954.4676691127388</v>
          </cell>
          <cell r="CE22">
            <v>14487.700566363703</v>
          </cell>
          <cell r="CF22">
            <v>6572.8428446168473</v>
          </cell>
          <cell r="CG22">
            <v>2456.8739528199985</v>
          </cell>
          <cell r="CH22">
            <v>-9891.12720053249</v>
          </cell>
          <cell r="CI22">
            <v>11239.589573122867</v>
          </cell>
          <cell r="CJ22">
            <v>-10316.675523608472</v>
          </cell>
          <cell r="CK22">
            <v>6748.3889393440295</v>
          </cell>
          <cell r="CL22">
            <v>19576.206095292484</v>
          </cell>
          <cell r="CM22">
            <v>12086.361154277922</v>
          </cell>
          <cell r="CN22">
            <v>16566.148023964321</v>
          </cell>
          <cell r="CO22">
            <v>6477.4544383701977</v>
          </cell>
          <cell r="CP22">
            <v>11784.457950883407</v>
          </cell>
          <cell r="CQ22">
            <v>19788.417607051626</v>
          </cell>
          <cell r="CR22">
            <v>12223.974292723477</v>
          </cell>
          <cell r="CS22">
            <v>8030.7825468681913</v>
          </cell>
          <cell r="CT22">
            <v>-5494.922864005428</v>
          </cell>
          <cell r="CU22">
            <v>16130.528660532225</v>
          </cell>
          <cell r="CV22">
            <v>-5924.6224095641373</v>
          </cell>
          <cell r="CW22">
            <v>11589.148928093848</v>
          </cell>
          <cell r="CX22">
            <v>24654.7951250326</v>
          </cell>
          <cell r="CY22">
            <v>17026.464770566916</v>
          </cell>
          <cell r="CZ22">
            <v>16532.385768377426</v>
          </cell>
          <cell r="DA22">
            <v>6240.1789575584698</v>
          </cell>
          <cell r="DB22">
            <v>11655.15994181261</v>
          </cell>
          <cell r="DC22">
            <v>19323.900110877697</v>
          </cell>
          <cell r="DD22">
            <v>12091.261876418088</v>
          </cell>
          <cell r="DE22">
            <v>7819.1982574294016</v>
          </cell>
          <cell r="DF22">
            <v>-6085.4439917750569</v>
          </cell>
          <cell r="DG22">
            <v>16046.543448957949</v>
          </cell>
          <cell r="DH22">
            <v>-6519.5100484233772</v>
          </cell>
          <cell r="DI22">
            <v>11455.175455340577</v>
          </cell>
          <cell r="DJ22">
            <v>24762.84743455967</v>
          </cell>
          <cell r="DK22">
            <v>16994.759312697395</v>
          </cell>
          <cell r="DL22">
            <v>24066.621934321938</v>
          </cell>
          <cell r="DM22">
            <v>13566.294219293828</v>
          </cell>
          <cell r="DN22">
            <v>19091.979663004448</v>
          </cell>
          <cell r="DO22">
            <v>26909.5815152418</v>
          </cell>
          <cell r="DP22">
            <v>19522.775726467771</v>
          </cell>
          <cell r="DQ22">
            <v>15170.199050310592</v>
          </cell>
          <cell r="DR22">
            <v>876.01390420210373</v>
          </cell>
          <cell r="DS22">
            <v>23526.872534741742</v>
          </cell>
          <cell r="DT22">
            <v>437.61155080228491</v>
          </cell>
          <cell r="DU22">
            <v>18885.723191423487</v>
          </cell>
          <cell r="DV22">
            <v>32439.688016705812</v>
          </cell>
          <cell r="DW22">
            <v>24530.835706914491</v>
          </cell>
          <cell r="DX22">
            <v>24165.499179359133</v>
          </cell>
          <cell r="DY22">
            <v>13453.344259304409</v>
          </cell>
          <cell r="DZ22">
            <v>19091.480465060129</v>
          </cell>
          <cell r="EA22">
            <v>27061.765053074487</v>
          </cell>
          <cell r="EB22">
            <v>19515.349799663098</v>
          </cell>
          <cell r="EC22">
            <v>15081.234558113632</v>
          </cell>
          <cell r="ED22">
            <v>386.13800712747616</v>
          </cell>
          <cell r="EE22">
            <v>23568.334962291163</v>
          </cell>
          <cell r="EF22">
            <v>-56.552828353182122</v>
          </cell>
          <cell r="EG22">
            <v>18877.882538708422</v>
          </cell>
          <cell r="EH22">
            <v>32682.454036020288</v>
          </cell>
          <cell r="EI22">
            <v>24631.787169695584</v>
          </cell>
          <cell r="EJ22">
            <v>26340.731684916238</v>
          </cell>
          <cell r="EK22">
            <v>15412.498724389756</v>
          </cell>
          <cell r="EL22">
            <v>21165.374774307256</v>
          </cell>
          <cell r="EM22">
            <v>29290.764150354549</v>
          </cell>
          <cell r="EN22">
            <v>21580.352080654746</v>
          </cell>
          <cell r="EO22">
            <v>17063.014349926445</v>
          </cell>
          <cell r="EP22">
            <v>1955.5286336030986</v>
          </cell>
          <cell r="EQ22">
            <v>25682.256628778065</v>
          </cell>
          <cell r="ER22">
            <v>1508.5728491195987</v>
          </cell>
          <cell r="ES22">
            <v>20942.579317400225</v>
          </cell>
          <cell r="ET22">
            <v>35002.374084535208</v>
          </cell>
          <cell r="EU22">
            <v>26808.423611910919</v>
          </cell>
          <cell r="EV22">
            <v>26487.245497326556</v>
          </cell>
          <cell r="EW22">
            <v>15338.954802138906</v>
          </cell>
          <cell r="EX22">
            <v>21208.52321591408</v>
          </cell>
          <cell r="EY22">
            <v>29491.999461462328</v>
          </cell>
          <cell r="EZ22">
            <v>21613.034497178429</v>
          </cell>
          <cell r="FA22">
            <v>17010.972252629406</v>
          </cell>
          <cell r="FB22">
            <v>1479.095701701619</v>
          </cell>
          <cell r="FC22">
            <v>25763.864900013665</v>
          </cell>
          <cell r="FD22">
            <v>1028.1395999957094</v>
          </cell>
          <cell r="FE22">
            <v>20975.351087444935</v>
          </cell>
          <cell r="FF22">
            <v>35294.608031475793</v>
          </cell>
          <cell r="FG22">
            <v>26956.526480143439</v>
          </cell>
          <cell r="FH22">
            <v>26627.717380511494</v>
          </cell>
          <cell r="FI22">
            <v>15254.406705543268</v>
          </cell>
          <cell r="FJ22">
            <v>21243.920557425539</v>
          </cell>
          <cell r="FK22">
            <v>29688.073271052759</v>
          </cell>
          <cell r="FL22">
            <v>21635.316796028303</v>
          </cell>
          <cell r="FM22">
            <v>16946.987094482538</v>
          </cell>
          <cell r="FN22">
            <v>978.97084274813096</v>
          </cell>
          <cell r="FO22">
            <v>25835.263489980171</v>
          </cell>
          <cell r="FP22">
            <v>523.87901138896268</v>
          </cell>
          <cell r="FQ22">
            <v>20998.064946507533</v>
          </cell>
          <cell r="FR22">
            <v>35581.34392635429</v>
          </cell>
          <cell r="FS22">
            <v>27098.262192731316</v>
          </cell>
          <cell r="FT22">
            <v>26761.5924625466</v>
          </cell>
          <cell r="FU22">
            <v>15158.767107260486</v>
          </cell>
          <cell r="FV22">
            <v>21270.221592261296</v>
          </cell>
          <cell r="FW22">
            <v>29878.615302129161</v>
          </cell>
        </row>
        <row r="23">
          <cell r="B23" t="str">
            <v>Co 111</v>
          </cell>
          <cell r="BH23">
            <v>6647.41</v>
          </cell>
          <cell r="BI23">
            <v>9512.2800000000007</v>
          </cell>
          <cell r="BJ23">
            <v>7131.9</v>
          </cell>
          <cell r="BK23">
            <v>8544.3799999999992</v>
          </cell>
          <cell r="BL23">
            <v>11333.17</v>
          </cell>
          <cell r="BM23">
            <v>1525.14</v>
          </cell>
          <cell r="BN23">
            <v>6679.08</v>
          </cell>
          <cell r="BO23">
            <v>11881.258500000002</v>
          </cell>
          <cell r="BP23">
            <v>8785.6110299999982</v>
          </cell>
          <cell r="BQ23">
            <v>7349.2340002257506</v>
          </cell>
          <cell r="BR23">
            <v>8763.0476602977997</v>
          </cell>
          <cell r="BS23">
            <v>6002.2491022137947</v>
          </cell>
          <cell r="BT23">
            <v>24554.981872244742</v>
          </cell>
          <cell r="BU23">
            <v>27504.371198983332</v>
          </cell>
          <cell r="BV23">
            <v>25027.36744570743</v>
          </cell>
          <cell r="BW23">
            <v>26475.645339036699</v>
          </cell>
          <cell r="BX23">
            <v>29330.294961938802</v>
          </cell>
          <cell r="BY23">
            <v>19234.320385094026</v>
          </cell>
          <cell r="BZ23">
            <v>24551.246890354065</v>
          </cell>
          <cell r="CA23">
            <v>31579.183574887753</v>
          </cell>
          <cell r="CB23">
            <v>28438.224193440958</v>
          </cell>
          <cell r="CC23">
            <v>25274.759997760793</v>
          </cell>
          <cell r="CD23">
            <v>26651.559282951297</v>
          </cell>
          <cell r="CE23">
            <v>25665.922711867963</v>
          </cell>
          <cell r="CF23">
            <v>24293.246004231922</v>
          </cell>
          <cell r="CG23">
            <v>27329.71552353659</v>
          </cell>
          <cell r="CH23">
            <v>24753.486642747041</v>
          </cell>
          <cell r="CI23">
            <v>26238.667139990015</v>
          </cell>
          <cell r="CJ23">
            <v>29160.933303193015</v>
          </cell>
          <cell r="CK23">
            <v>18768.911704838149</v>
          </cell>
          <cell r="CL23">
            <v>24253.498188503963</v>
          </cell>
          <cell r="CM23">
            <v>31366.120696872611</v>
          </cell>
          <cell r="CN23">
            <v>28178.547742287021</v>
          </cell>
          <cell r="CO23">
            <v>25021.368329593701</v>
          </cell>
          <cell r="CP23">
            <v>26359.802859724368</v>
          </cell>
          <cell r="CQ23">
            <v>25535.182306205352</v>
          </cell>
          <cell r="CR23">
            <v>24686.026445454128</v>
          </cell>
          <cell r="CS23">
            <v>27812.885056602929</v>
          </cell>
          <cell r="CT23">
            <v>25151.31144944486</v>
          </cell>
          <cell r="CU23">
            <v>26678.629290726793</v>
          </cell>
          <cell r="CV23">
            <v>29682.889143150664</v>
          </cell>
          <cell r="CW23">
            <v>20647.964828676424</v>
          </cell>
          <cell r="CX23">
            <v>26299.900721587052</v>
          </cell>
          <cell r="CY23">
            <v>31922.935143427614</v>
          </cell>
          <cell r="CZ23">
            <v>28655.110492870284</v>
          </cell>
          <cell r="DA23">
            <v>27094.691526150364</v>
          </cell>
          <cell r="DB23">
            <v>28446.226247108949</v>
          </cell>
          <cell r="DC23">
            <v>25896.730008881776</v>
          </cell>
          <cell r="DD23">
            <v>26750.702554134805</v>
          </cell>
          <cell r="DE23">
            <v>29970.904483156311</v>
          </cell>
          <cell r="DF23">
            <v>27221.005900440501</v>
          </cell>
          <cell r="DG23">
            <v>28791.932059478182</v>
          </cell>
          <cell r="DH23">
            <v>31880.275552258412</v>
          </cell>
          <cell r="DI23">
            <v>20909.874000040771</v>
          </cell>
          <cell r="DJ23">
            <v>26734.235981782324</v>
          </cell>
          <cell r="DK23">
            <v>32479.498668035856</v>
          </cell>
          <cell r="DL23">
            <v>29129.859078928159</v>
          </cell>
          <cell r="DM23">
            <v>27557.016939998113</v>
          </cell>
          <cell r="DN23">
            <v>28922.04284665954</v>
          </cell>
          <cell r="DO23">
            <v>26334.180326775724</v>
          </cell>
          <cell r="DP23">
            <v>27203.964135644237</v>
          </cell>
          <cell r="DQ23">
            <v>30520.301726047728</v>
          </cell>
          <cell r="DR23">
            <v>27679.25959856503</v>
          </cell>
          <cell r="DS23">
            <v>29295.055069670903</v>
          </cell>
          <cell r="DT23">
            <v>32469.885442613864</v>
          </cell>
          <cell r="DU23">
            <v>21172.649946799011</v>
          </cell>
          <cell r="DV23">
            <v>27174.668744874583</v>
          </cell>
          <cell r="DW23">
            <v>33045.081811852098</v>
          </cell>
          <cell r="DX23">
            <v>29611.494622686347</v>
          </cell>
          <cell r="DY23">
            <v>28026.545910956957</v>
          </cell>
          <cell r="DZ23">
            <v>29404.922395626185</v>
          </cell>
          <cell r="EA23">
            <v>26778.305346252248</v>
          </cell>
          <cell r="EB23">
            <v>27664.000828539483</v>
          </cell>
          <cell r="EC23">
            <v>31079.344707909593</v>
          </cell>
          <cell r="ED23">
            <v>28144.253439630647</v>
          </cell>
          <cell r="EE23">
            <v>29806.221855351512</v>
          </cell>
          <cell r="EF23">
            <v>33070.00847644468</v>
          </cell>
          <cell r="EG23">
            <v>21436.181721303456</v>
          </cell>
          <cell r="EH23">
            <v>27621.242655441885</v>
          </cell>
          <cell r="EI23">
            <v>33619.794119994178</v>
          </cell>
          <cell r="EJ23">
            <v>30100.070097277086</v>
          </cell>
          <cell r="EK23">
            <v>28503.360696181062</v>
          </cell>
          <cell r="EL23">
            <v>29895.384595800082</v>
          </cell>
          <cell r="EM23">
            <v>27229.173526857765</v>
          </cell>
          <cell r="EN23">
            <v>28130.87514148809</v>
          </cell>
          <cell r="EO23">
            <v>31648.188157750687</v>
          </cell>
          <cell r="EP23">
            <v>28616.048728476504</v>
          </cell>
          <cell r="EQ23">
            <v>30325.736107437991</v>
          </cell>
          <cell r="ER23">
            <v>33680.810837701676</v>
          </cell>
          <cell r="ES23">
            <v>21700.341834157673</v>
          </cell>
          <cell r="ET23">
            <v>28073.997104337734</v>
          </cell>
          <cell r="EU23">
            <v>34203.753239372891</v>
          </cell>
          <cell r="EV23">
            <v>30596.085400226853</v>
          </cell>
          <cell r="EW23">
            <v>28987.530650452936</v>
          </cell>
          <cell r="EX23">
            <v>30392.575079424507</v>
          </cell>
          <cell r="EY23">
            <v>27686.855770618338</v>
          </cell>
          <cell r="EZ23">
            <v>28604.650976634934</v>
          </cell>
          <cell r="FA23">
            <v>32227.186862146336</v>
          </cell>
          <cell r="FB23">
            <v>29094.704015140811</v>
          </cell>
          <cell r="FC23">
            <v>30853.270413858379</v>
          </cell>
          <cell r="FD23">
            <v>34302.672989269937</v>
          </cell>
          <cell r="FE23">
            <v>21965.009237615865</v>
          </cell>
          <cell r="FF23">
            <v>28533.177510164525</v>
          </cell>
          <cell r="FG23">
            <v>34797.069870858955</v>
          </cell>
          <cell r="FH23">
            <v>31098.700023257436</v>
          </cell>
          <cell r="FI23">
            <v>29479.563300243291</v>
          </cell>
          <cell r="FJ23">
            <v>30897.011918958153</v>
          </cell>
          <cell r="FK23">
            <v>28151.831499497071</v>
          </cell>
          <cell r="FL23">
            <v>29085.393410068173</v>
          </cell>
          <cell r="FM23">
            <v>32816.078562432187</v>
          </cell>
          <cell r="FN23">
            <v>29580.472375597645</v>
          </cell>
          <cell r="FO23">
            <v>31389.143536251686</v>
          </cell>
          <cell r="FP23">
            <v>34935.354190832149</v>
          </cell>
          <cell r="FQ23">
            <v>22230.236020725497</v>
          </cell>
          <cell r="FR23">
            <v>28998.406173080526</v>
          </cell>
          <cell r="FS23">
            <v>35400.271620936786</v>
          </cell>
          <cell r="FT23">
            <v>31608.405602079762</v>
          </cell>
          <cell r="FU23">
            <v>29978.672022353003</v>
          </cell>
          <cell r="FV23">
            <v>31409.175275015808</v>
          </cell>
          <cell r="FW23">
            <v>28623.316463288109</v>
          </cell>
        </row>
        <row r="24">
          <cell r="B24" t="str">
            <v>Co 112</v>
          </cell>
          <cell r="BH24">
            <v>2766.45</v>
          </cell>
          <cell r="BI24">
            <v>1098.48</v>
          </cell>
          <cell r="BJ24">
            <v>6377.24</v>
          </cell>
          <cell r="BK24">
            <v>941.15</v>
          </cell>
          <cell r="BL24">
            <v>4928.95</v>
          </cell>
          <cell r="BM24">
            <v>2938.25</v>
          </cell>
          <cell r="BN24">
            <v>4361.37</v>
          </cell>
          <cell r="BO24">
            <v>1593.5123999999996</v>
          </cell>
          <cell r="BP24">
            <v>-9.7918000000001939</v>
          </cell>
          <cell r="BQ24">
            <v>1477.1092203912053</v>
          </cell>
          <cell r="BR24">
            <v>2808.6743107414254</v>
          </cell>
          <cell r="BS24">
            <v>1675.1863948070845</v>
          </cell>
          <cell r="BT24">
            <v>2816.7587726416014</v>
          </cell>
          <cell r="BU24">
            <v>1061.3612419035153</v>
          </cell>
          <cell r="BV24">
            <v>11371.552380398702</v>
          </cell>
          <cell r="BW24">
            <v>5728.1861907291359</v>
          </cell>
          <cell r="BX24">
            <v>9887.6527682078777</v>
          </cell>
          <cell r="BY24">
            <v>6104.4153490067338</v>
          </cell>
          <cell r="BZ24">
            <v>7651.1382615362581</v>
          </cell>
          <cell r="CA24">
            <v>6385.1746806802948</v>
          </cell>
          <cell r="CB24">
            <v>4829.7952035835306</v>
          </cell>
          <cell r="CC24">
            <v>4610.4301249984019</v>
          </cell>
          <cell r="CD24">
            <v>5994.8683464294145</v>
          </cell>
          <cell r="CE24">
            <v>4793.3705857593468</v>
          </cell>
          <cell r="CF24">
            <v>6020.7074814130319</v>
          </cell>
          <cell r="CG24">
            <v>4175.2953545337195</v>
          </cell>
          <cell r="CH24">
            <v>9856.9068159135277</v>
          </cell>
          <cell r="CI24">
            <v>4000.3258168978336</v>
          </cell>
          <cell r="CJ24">
            <v>8336.6435581048754</v>
          </cell>
          <cell r="CK24">
            <v>6040.4608875139111</v>
          </cell>
          <cell r="CL24">
            <v>7714.5293351538076</v>
          </cell>
          <cell r="CM24">
            <v>6313.4456602664759</v>
          </cell>
          <cell r="CN24">
            <v>4807.5019671991186</v>
          </cell>
          <cell r="CO24">
            <v>4511.3882373947981</v>
          </cell>
          <cell r="CP24">
            <v>5950.3233428554313</v>
          </cell>
          <cell r="CQ24">
            <v>4678.7374953564222</v>
          </cell>
          <cell r="CR24">
            <v>6137.1001027578341</v>
          </cell>
          <cell r="CS24">
            <v>4223.8755316836377</v>
          </cell>
          <cell r="CT24">
            <v>10089.304393184262</v>
          </cell>
          <cell r="CU24">
            <v>4042.0569197222053</v>
          </cell>
          <cell r="CV24">
            <v>8525.8217799477534</v>
          </cell>
          <cell r="CW24">
            <v>6138.7170017141807</v>
          </cell>
          <cell r="CX24">
            <v>7890.2249298147508</v>
          </cell>
          <cell r="CY24">
            <v>6414.3259124650776</v>
          </cell>
          <cell r="CZ24">
            <v>4895.238549247847</v>
          </cell>
          <cell r="DA24">
            <v>4566.8539476360156</v>
          </cell>
          <cell r="DB24">
            <v>6053.2802486307228</v>
          </cell>
          <cell r="DC24">
            <v>6386.119619811856</v>
          </cell>
          <cell r="DD24">
            <v>7922.38187071639</v>
          </cell>
          <cell r="DE24">
            <v>5939.0614396127321</v>
          </cell>
          <cell r="DF24">
            <v>11994.089329158269</v>
          </cell>
          <cell r="DG24">
            <v>5750.4117617019183</v>
          </cell>
          <cell r="DH24">
            <v>10386.393519231071</v>
          </cell>
          <cell r="DI24">
            <v>7905.1977682863544</v>
          </cell>
          <cell r="DJ24">
            <v>9736.5312536876518</v>
          </cell>
          <cell r="DK24">
            <v>7022.4963337407953</v>
          </cell>
          <cell r="DL24">
            <v>5490.5128547076984</v>
          </cell>
          <cell r="DM24">
            <v>6289.0856733791343</v>
          </cell>
          <cell r="DN24">
            <v>7824.514945814235</v>
          </cell>
          <cell r="DO24">
            <v>6485.9210998330473</v>
          </cell>
          <cell r="DP24">
            <v>8093.2606992655155</v>
          </cell>
          <cell r="DQ24">
            <v>6037.4877164001846</v>
          </cell>
          <cell r="DR24">
            <v>12288.07533804225</v>
          </cell>
          <cell r="DS24">
            <v>5841.7741711553799</v>
          </cell>
          <cell r="DT24">
            <v>10634.893528519176</v>
          </cell>
          <cell r="DU24">
            <v>8056.3339932409144</v>
          </cell>
          <cell r="DV24">
            <v>9970.6799096131981</v>
          </cell>
          <cell r="DW24">
            <v>7141.167148246519</v>
          </cell>
          <cell r="DX24">
            <v>5596.5526257430283</v>
          </cell>
          <cell r="DY24">
            <v>6394.2551611383069</v>
          </cell>
          <cell r="DZ24">
            <v>7980.2463481621498</v>
          </cell>
          <cell r="EA24">
            <v>6586.9132482911882</v>
          </cell>
          <cell r="EB24">
            <v>8267.9454324315811</v>
          </cell>
          <cell r="EC24">
            <v>6137.2867908516755</v>
          </cell>
          <cell r="ED24">
            <v>12589.579237178092</v>
          </cell>
          <cell r="EE24">
            <v>5934.2698337304373</v>
          </cell>
          <cell r="EF24">
            <v>10889.601773589304</v>
          </cell>
          <cell r="EG24">
            <v>8210.2991630270662</v>
          </cell>
          <cell r="EH24">
            <v>10210.708997791786</v>
          </cell>
          <cell r="EI24">
            <v>7261.5892650396918</v>
          </cell>
          <cell r="EJ24">
            <v>5704.6311664963896</v>
          </cell>
          <cell r="EK24">
            <v>6501.4463242632019</v>
          </cell>
          <cell r="EL24">
            <v>8139.6046084722457</v>
          </cell>
          <cell r="EM24">
            <v>6688.6449385396172</v>
          </cell>
          <cell r="EN24">
            <v>8446.3119680796244</v>
          </cell>
          <cell r="EO24">
            <v>6238.4687399727136</v>
          </cell>
          <cell r="EP24">
            <v>12898.800685361774</v>
          </cell>
          <cell r="EQ24">
            <v>6027.9000392917442</v>
          </cell>
          <cell r="ER24">
            <v>11150.679130519795</v>
          </cell>
          <cell r="ES24">
            <v>8367.1433846428681</v>
          </cell>
          <cell r="ET24">
            <v>10456.771892141081</v>
          </cell>
          <cell r="EU24">
            <v>7383.7796410452211</v>
          </cell>
          <cell r="EV24">
            <v>5814.7873947830776</v>
          </cell>
          <cell r="EW24">
            <v>6610.1912861386863</v>
          </cell>
          <cell r="EX24">
            <v>8302.174084686485</v>
          </cell>
          <cell r="EY24">
            <v>6792.0304042568132</v>
          </cell>
          <cell r="EZ24">
            <v>8628.8794049113803</v>
          </cell>
          <cell r="FA24">
            <v>6340.8374056974908</v>
          </cell>
          <cell r="FB24">
            <v>13215.740011943251</v>
          </cell>
          <cell r="FC24">
            <v>6122.6660737215789</v>
          </cell>
          <cell r="FD24">
            <v>11418.29181932457</v>
          </cell>
          <cell r="FE24">
            <v>8526.9191429111906</v>
          </cell>
          <cell r="FF24">
            <v>10709.026705936034</v>
          </cell>
          <cell r="FG24">
            <v>7507.7541277051987</v>
          </cell>
          <cell r="FH24">
            <v>5927.0605827173877</v>
          </cell>
          <cell r="FI24">
            <v>6720.5037052318239</v>
          </cell>
          <cell r="FJ24">
            <v>8468.0186782718592</v>
          </cell>
          <cell r="FK24">
            <v>6896.6020479645649</v>
          </cell>
          <cell r="FL24">
            <v>8815.5221365405596</v>
          </cell>
          <cell r="FM24">
            <v>6444.8175325645707</v>
          </cell>
          <cell r="FN24">
            <v>13541.022301358906</v>
          </cell>
          <cell r="FO24">
            <v>6218.3707390870632</v>
          </cell>
          <cell r="FP24">
            <v>11692.609687475308</v>
          </cell>
          <cell r="FQ24">
            <v>8689.6776770618399</v>
          </cell>
          <cell r="FR24">
            <v>10967.634871729195</v>
          </cell>
          <cell r="FS24">
            <v>7633.528195598723</v>
          </cell>
          <cell r="FT24">
            <v>6041.4888201142076</v>
          </cell>
          <cell r="FU24">
            <v>6832.397134211652</v>
          </cell>
          <cell r="FV24">
            <v>8637.2052633959065</v>
          </cell>
          <cell r="FW24">
            <v>7002.3588456690977</v>
          </cell>
        </row>
        <row r="25">
          <cell r="B25" t="str">
            <v>Co 113</v>
          </cell>
          <cell r="BH25">
            <v>3994.16</v>
          </cell>
          <cell r="BI25">
            <v>3019.8</v>
          </cell>
          <cell r="BJ25">
            <v>3304.44</v>
          </cell>
          <cell r="BK25">
            <v>7852.99</v>
          </cell>
          <cell r="BL25">
            <v>7904.47</v>
          </cell>
          <cell r="BM25">
            <v>-3367.83</v>
          </cell>
          <cell r="BN25">
            <v>5141.1000000000004</v>
          </cell>
          <cell r="BO25">
            <v>3062.8248999999996</v>
          </cell>
          <cell r="BP25">
            <v>2441.0160000000005</v>
          </cell>
          <cell r="BQ25">
            <v>1931.1478196558564</v>
          </cell>
          <cell r="BR25">
            <v>2636.2792810433348</v>
          </cell>
          <cell r="BS25">
            <v>2647.9222776818497</v>
          </cell>
          <cell r="BT25">
            <v>3970.2223836245203</v>
          </cell>
          <cell r="BU25">
            <v>2932.2835588797079</v>
          </cell>
          <cell r="BV25">
            <v>8965.7686291482714</v>
          </cell>
          <cell r="BW25">
            <v>13502.887155882319</v>
          </cell>
          <cell r="BX25">
            <v>13565.585420884521</v>
          </cell>
          <cell r="BY25">
            <v>2087.4824875052454</v>
          </cell>
          <cell r="BZ25">
            <v>10859.222574444757</v>
          </cell>
          <cell r="CA25">
            <v>8716.6768904014752</v>
          </cell>
          <cell r="CB25">
            <v>8100.3020679176543</v>
          </cell>
          <cell r="CC25">
            <v>7522.766188325345</v>
          </cell>
          <cell r="CD25">
            <v>8227.0769063690132</v>
          </cell>
          <cell r="CE25">
            <v>6611.4868960752119</v>
          </cell>
          <cell r="CF25">
            <v>7876.6719175257813</v>
          </cell>
          <cell r="CG25">
            <v>6773.1539281352771</v>
          </cell>
          <cell r="CH25">
            <v>7224.1168520486472</v>
          </cell>
          <cell r="CI25">
            <v>11749.638016013365</v>
          </cell>
          <cell r="CJ25">
            <v>11823.79805305136</v>
          </cell>
          <cell r="CK25">
            <v>133.89281900731658</v>
          </cell>
          <cell r="CL25">
            <v>9176.4999128127292</v>
          </cell>
          <cell r="CM25">
            <v>6890.199417940411</v>
          </cell>
          <cell r="CN25">
            <v>6279.7895681285718</v>
          </cell>
          <cell r="CO25">
            <v>5703.0195889600736</v>
          </cell>
          <cell r="CP25">
            <v>6406.3857377838212</v>
          </cell>
          <cell r="CQ25">
            <v>6447.5280805987732</v>
          </cell>
          <cell r="CR25">
            <v>7983.362968845835</v>
          </cell>
          <cell r="CS25">
            <v>6835.2550947674536</v>
          </cell>
          <cell r="CT25">
            <v>7324.2471615420709</v>
          </cell>
          <cell r="CU25">
            <v>11936.302797846933</v>
          </cell>
          <cell r="CV25">
            <v>12015.878442352267</v>
          </cell>
          <cell r="CW25">
            <v>19.461895528338573</v>
          </cell>
          <cell r="CX25">
            <v>9335.9241708847076</v>
          </cell>
          <cell r="CY25">
            <v>6952.3637561624701</v>
          </cell>
          <cell r="CZ25">
            <v>6331.8056587147876</v>
          </cell>
          <cell r="DA25">
            <v>5743.7728280635074</v>
          </cell>
          <cell r="DB25">
            <v>6460.8724024756493</v>
          </cell>
          <cell r="DC25">
            <v>6452.3634757970103</v>
          </cell>
          <cell r="DD25">
            <v>8090.7655931696772</v>
          </cell>
          <cell r="DE25">
            <v>6896.5009475855959</v>
          </cell>
          <cell r="DF25">
            <v>7425.1515800519755</v>
          </cell>
          <cell r="DG25">
            <v>12125.352729891625</v>
          </cell>
          <cell r="DH25">
            <v>12210.570227504249</v>
          </cell>
          <cell r="DI25">
            <v>1565.9981767737318</v>
          </cell>
          <cell r="DJ25">
            <v>11164.582793421243</v>
          </cell>
          <cell r="DK25">
            <v>8680.3865739336179</v>
          </cell>
          <cell r="DL25">
            <v>8049.5388548611245</v>
          </cell>
          <cell r="DM25">
            <v>7450.0251156369286</v>
          </cell>
          <cell r="DN25">
            <v>8181.1270952796349</v>
          </cell>
          <cell r="DO25">
            <v>8169.5795885054722</v>
          </cell>
          <cell r="DP25">
            <v>9865.5161832441463</v>
          </cell>
          <cell r="DQ25">
            <v>8623.4772958805588</v>
          </cell>
          <cell r="DR25">
            <v>9193.4760087161903</v>
          </cell>
          <cell r="DS25">
            <v>13983.460898698615</v>
          </cell>
          <cell r="DT25">
            <v>14074.555843962415</v>
          </cell>
          <cell r="DU25">
            <v>1489.9489866037657</v>
          </cell>
          <cell r="DV25">
            <v>11379.393599302699</v>
          </cell>
          <cell r="DW25">
            <v>8790.8538788741007</v>
          </cell>
          <cell r="DX25">
            <v>8149.5728120469084</v>
          </cell>
          <cell r="DY25">
            <v>7538.8234726036717</v>
          </cell>
          <cell r="DZ25">
            <v>8283.7301201519113</v>
          </cell>
          <cell r="EA25">
            <v>8268.996492966904</v>
          </cell>
          <cell r="EB25">
            <v>10024.468146180103</v>
          </cell>
          <cell r="EC25">
            <v>8732.7633044112445</v>
          </cell>
          <cell r="ED25">
            <v>9345.8608541569502</v>
          </cell>
          <cell r="EE25">
            <v>14227.516435499831</v>
          </cell>
          <cell r="EF25">
            <v>14324.514397643508</v>
          </cell>
          <cell r="EG25">
            <v>1409.258577242761</v>
          </cell>
          <cell r="EH25">
            <v>11598.10678830834</v>
          </cell>
          <cell r="EI25">
            <v>8901.8460642611644</v>
          </cell>
          <cell r="EJ25">
            <v>8249.9874927390083</v>
          </cell>
          <cell r="EK25">
            <v>7627.3007043177677</v>
          </cell>
          <cell r="EL25">
            <v>8386.7661693139707</v>
          </cell>
          <cell r="EM25">
            <v>8369.142651332244</v>
          </cell>
          <cell r="EN25">
            <v>10185.311035308452</v>
          </cell>
          <cell r="EO25">
            <v>8842.4392506221902</v>
          </cell>
          <cell r="EP25">
            <v>9500.6580297847358</v>
          </cell>
          <cell r="EQ25">
            <v>14475.248044575932</v>
          </cell>
          <cell r="ER25">
            <v>14578.622493375282</v>
          </cell>
          <cell r="ES25">
            <v>1323.9448080290167</v>
          </cell>
          <cell r="ET25">
            <v>11821.025515224408</v>
          </cell>
          <cell r="EU25">
            <v>9013.3228906024851</v>
          </cell>
          <cell r="EV25">
            <v>8351.1830178442542</v>
          </cell>
          <cell r="EW25">
            <v>7715.8838818384311</v>
          </cell>
          <cell r="EX25">
            <v>8490.1923175981592</v>
          </cell>
          <cell r="EY25">
            <v>8469.0571612874355</v>
          </cell>
          <cell r="EZ25">
            <v>10348.278319480683</v>
          </cell>
          <cell r="FA25">
            <v>8952.6609750176613</v>
          </cell>
          <cell r="FB25">
            <v>9657.4572970147783</v>
          </cell>
          <cell r="FC25">
            <v>14726.925955970597</v>
          </cell>
          <cell r="FD25">
            <v>14837.142758816106</v>
          </cell>
          <cell r="FE25">
            <v>1233.3935470993019</v>
          </cell>
          <cell r="FF25">
            <v>12048.229605933229</v>
          </cell>
          <cell r="FG25">
            <v>9125.667186495888</v>
          </cell>
          <cell r="FH25">
            <v>8452.219243426327</v>
          </cell>
          <cell r="FI25">
            <v>7804.951305866497</v>
          </cell>
          <cell r="FJ25">
            <v>8594.3846709860154</v>
          </cell>
          <cell r="FK25">
            <v>8569.1458504501188</v>
          </cell>
          <cell r="FL25">
            <v>10513.579282554232</v>
          </cell>
          <cell r="FM25">
            <v>9062.9620305664448</v>
          </cell>
          <cell r="FN25">
            <v>9816.4900637313694</v>
          </cell>
          <cell r="FO25">
            <v>14982.798257997949</v>
          </cell>
          <cell r="FP25">
            <v>15099.717532072706</v>
          </cell>
          <cell r="FQ25">
            <v>1137.6127607967064</v>
          </cell>
          <cell r="FR25">
            <v>12279.992509959055</v>
          </cell>
          <cell r="FS25">
            <v>9237.9574039561303</v>
          </cell>
          <cell r="FT25">
            <v>8553.9101519879478</v>
          </cell>
          <cell r="FU25">
            <v>7893.5844723986365</v>
          </cell>
          <cell r="FV25">
            <v>8698.4332345977637</v>
          </cell>
          <cell r="FW25">
            <v>8669.7767396550007</v>
          </cell>
        </row>
        <row r="26">
          <cell r="B26" t="str">
            <v>Co 114</v>
          </cell>
          <cell r="BH26">
            <v>3195.1</v>
          </cell>
          <cell r="BI26">
            <v>427.25</v>
          </cell>
          <cell r="BJ26">
            <v>712.09999999999945</v>
          </cell>
          <cell r="BK26">
            <v>5415.88</v>
          </cell>
          <cell r="BL26">
            <v>-591.13</v>
          </cell>
          <cell r="BM26">
            <v>4673.6499999999996</v>
          </cell>
          <cell r="BN26">
            <v>3282.91</v>
          </cell>
          <cell r="BO26">
            <v>4943.9661000000006</v>
          </cell>
          <cell r="BP26">
            <v>1297.3643000000002</v>
          </cell>
          <cell r="BQ26">
            <v>-2865.5047864622393</v>
          </cell>
          <cell r="BR26">
            <v>-2112.1906701376047</v>
          </cell>
          <cell r="BS26">
            <v>-2460.3040272343424</v>
          </cell>
          <cell r="BT26">
            <v>3091.6199887688881</v>
          </cell>
          <cell r="BU26">
            <v>328.3792680056722</v>
          </cell>
          <cell r="BV26">
            <v>8882.4352763682909</v>
          </cell>
          <cell r="BW26">
            <v>13634.337135103957</v>
          </cell>
          <cell r="BX26">
            <v>7544.0304774551405</v>
          </cell>
          <cell r="BY26">
            <v>11221.340143047142</v>
          </cell>
          <cell r="BZ26">
            <v>9794.7480973236743</v>
          </cell>
          <cell r="CA26">
            <v>13196.892521284341</v>
          </cell>
          <cell r="CB26">
            <v>9547.8589436916391</v>
          </cell>
          <cell r="CC26">
            <v>3624.9683555799493</v>
          </cell>
          <cell r="CD26">
            <v>4379.3720306717196</v>
          </cell>
          <cell r="CE26">
            <v>4086.0943131508593</v>
          </cell>
          <cell r="CF26">
            <v>9470.9582220670491</v>
          </cell>
          <cell r="CG26">
            <v>6712.1983353360629</v>
          </cell>
          <cell r="CH26">
            <v>7036.5306394305526</v>
          </cell>
          <cell r="CI26">
            <v>11837.737446856521</v>
          </cell>
          <cell r="CJ26">
            <v>5662.1214591642874</v>
          </cell>
          <cell r="CK26">
            <v>11037.915319482927</v>
          </cell>
          <cell r="CL26">
            <v>9574.3740820766652</v>
          </cell>
          <cell r="CM26">
            <v>12994.776348235342</v>
          </cell>
          <cell r="CN26">
            <v>9343.195674304181</v>
          </cell>
          <cell r="CO26">
            <v>3373.4992503641679</v>
          </cell>
          <cell r="CP26">
            <v>4128.225290953982</v>
          </cell>
          <cell r="CQ26">
            <v>3891.38121940358</v>
          </cell>
          <cell r="CR26">
            <v>9570.7507362098186</v>
          </cell>
          <cell r="CS26">
            <v>6758.686417493258</v>
          </cell>
          <cell r="CT26">
            <v>7096.1419156021102</v>
          </cell>
          <cell r="CU26">
            <v>12010.631992592389</v>
          </cell>
          <cell r="CV26">
            <v>5681.8920520979373</v>
          </cell>
          <cell r="CW26">
            <v>11193.035907931189</v>
          </cell>
          <cell r="CX26">
            <v>9687.3014053461156</v>
          </cell>
          <cell r="CY26">
            <v>13179.630695489373</v>
          </cell>
          <cell r="CZ26">
            <v>9453.6443454298369</v>
          </cell>
          <cell r="DA26">
            <v>3348.9934092827025</v>
          </cell>
          <cell r="DB26">
            <v>4119.1187323053509</v>
          </cell>
          <cell r="DC26">
            <v>5473.6858494764792</v>
          </cell>
          <cell r="DD26">
            <v>11336.909835618142</v>
          </cell>
          <cell r="DE26">
            <v>8470.2737853101335</v>
          </cell>
          <cell r="DF26">
            <v>8821.5684739374301</v>
          </cell>
          <cell r="DG26">
            <v>13851.869078691985</v>
          </cell>
          <cell r="DH26">
            <v>7366.3084276099826</v>
          </cell>
          <cell r="DI26">
            <v>13016.090998808428</v>
          </cell>
          <cell r="DJ26">
            <v>11467.185567691886</v>
          </cell>
          <cell r="DK26">
            <v>13374.279292949104</v>
          </cell>
          <cell r="DL26">
            <v>9572.8947993074071</v>
          </cell>
          <cell r="DM26">
            <v>4988.1903729261358</v>
          </cell>
          <cell r="DN26">
            <v>5774.0359942651003</v>
          </cell>
          <cell r="DO26">
            <v>5501.7155764416248</v>
          </cell>
          <cell r="DP26">
            <v>11485.76758069919</v>
          </cell>
          <cell r="DQ26">
            <v>8563.2964853516623</v>
          </cell>
          <cell r="DR26">
            <v>8929.1436556070621</v>
          </cell>
          <cell r="DS26">
            <v>14077.872122714176</v>
          </cell>
          <cell r="DT26">
            <v>7431.67041983135</v>
          </cell>
          <cell r="DU26">
            <v>13223.492279532098</v>
          </cell>
          <cell r="DV26">
            <v>11630.382934281864</v>
          </cell>
          <cell r="DW26">
            <v>13562.342089586033</v>
          </cell>
          <cell r="DX26">
            <v>9684.4918359349649</v>
          </cell>
          <cell r="DY26">
            <v>5007.1531655942163</v>
          </cell>
          <cell r="DZ26">
            <v>5809.506060377621</v>
          </cell>
          <cell r="EA26">
            <v>5528.6574726273211</v>
          </cell>
          <cell r="EB26">
            <v>11635.398731911342</v>
          </cell>
          <cell r="EC26">
            <v>8656.2596318214019</v>
          </cell>
          <cell r="ED26">
            <v>9036.9354506564305</v>
          </cell>
          <cell r="EE26">
            <v>14307.238272073671</v>
          </cell>
          <cell r="EF26">
            <v>7496.01228631704</v>
          </cell>
          <cell r="EG26">
            <v>13433.826541589664</v>
          </cell>
          <cell r="EH26">
            <v>11794.990908676016</v>
          </cell>
          <cell r="EI26">
            <v>13752.566011558558</v>
          </cell>
          <cell r="EJ26">
            <v>9796.200355992627</v>
          </cell>
          <cell r="EK26">
            <v>5024.8564424934311</v>
          </cell>
          <cell r="EL26">
            <v>5843.5640220328896</v>
          </cell>
          <cell r="EM26">
            <v>5553.9209923533117</v>
          </cell>
          <cell r="EN26">
            <v>11785.749257087969</v>
          </cell>
          <cell r="EO26">
            <v>8748.8642006778246</v>
          </cell>
          <cell r="EP26">
            <v>9144.8897169301199</v>
          </cell>
          <cell r="EQ26">
            <v>14539.753681650196</v>
          </cell>
          <cell r="ER26">
            <v>7559.2392133738194</v>
          </cell>
          <cell r="ES26">
            <v>13646.870029868969</v>
          </cell>
          <cell r="ET26">
            <v>11960.979436091835</v>
          </cell>
          <cell r="EU26">
            <v>13944.439857443609</v>
          </cell>
          <cell r="EV26">
            <v>9907.9599014409105</v>
          </cell>
          <cell r="EW26">
            <v>5040.7103916295664</v>
          </cell>
          <cell r="EX26">
            <v>5876.1148935044648</v>
          </cell>
          <cell r="EY26">
            <v>5577.8447424021324</v>
          </cell>
          <cell r="EZ26">
            <v>11936.763900551809</v>
          </cell>
          <cell r="FA26">
            <v>8841.2376590569584</v>
          </cell>
          <cell r="FB26">
            <v>9252.9479757475237</v>
          </cell>
          <cell r="FC26">
            <v>14775.641246693762</v>
          </cell>
          <cell r="FD26">
            <v>7621.2595323656442</v>
          </cell>
          <cell r="FE26">
            <v>13862.840050320257</v>
          </cell>
          <cell r="FF26">
            <v>12128.320402581028</v>
          </cell>
          <cell r="FG26">
            <v>14138.356448083894</v>
          </cell>
          <cell r="FH26">
            <v>10019.70448156867</v>
          </cell>
          <cell r="FI26">
            <v>5055.038486718573</v>
          </cell>
          <cell r="FJ26">
            <v>5907.0523435848363</v>
          </cell>
          <cell r="FK26">
            <v>5599.42272088356</v>
          </cell>
          <cell r="FL26">
            <v>12088.385947222683</v>
          </cell>
          <cell r="FM26">
            <v>8932.8847627810028</v>
          </cell>
          <cell r="FN26">
            <v>9361.0461180774728</v>
          </cell>
          <cell r="FO26">
            <v>15014.508004190488</v>
          </cell>
          <cell r="FP26">
            <v>7681.9716933616019</v>
          </cell>
          <cell r="FQ26">
            <v>14081.323007617677</v>
          </cell>
          <cell r="FR26">
            <v>12296.976763366609</v>
          </cell>
          <cell r="FS26">
            <v>14333.40380594634</v>
          </cell>
          <cell r="FT26">
            <v>10131.351636712527</v>
          </cell>
          <cell r="FU26">
            <v>5066.8661254947056</v>
          </cell>
          <cell r="FV26">
            <v>5936.2778346171526</v>
          </cell>
          <cell r="FW26">
            <v>5619.0060104682871</v>
          </cell>
        </row>
        <row r="27">
          <cell r="B27" t="str">
            <v>Co 117</v>
          </cell>
          <cell r="BH27">
            <v>5126.8599999999997</v>
          </cell>
          <cell r="BI27">
            <v>5088.1099999999997</v>
          </cell>
          <cell r="BJ27">
            <v>6150.49</v>
          </cell>
          <cell r="BK27">
            <v>-44.75</v>
          </cell>
          <cell r="BL27">
            <v>6979.29</v>
          </cell>
          <cell r="BM27">
            <v>1741.56</v>
          </cell>
          <cell r="BN27">
            <v>3233.71</v>
          </cell>
          <cell r="BO27">
            <v>7914.1525999999994</v>
          </cell>
          <cell r="BP27">
            <v>5584.7955000000002</v>
          </cell>
          <cell r="BQ27">
            <v>6962.4323867857929</v>
          </cell>
          <cell r="BR27">
            <v>6944.027748120764</v>
          </cell>
          <cell r="BS27">
            <v>6720.4139531499059</v>
          </cell>
          <cell r="BT27">
            <v>5095.3665283376331</v>
          </cell>
          <cell r="BU27">
            <v>5080.3172267904774</v>
          </cell>
          <cell r="BV27">
            <v>6168.7222459224449</v>
          </cell>
          <cell r="BW27">
            <v>624.45698827628803</v>
          </cell>
          <cell r="BX27">
            <v>7230.6438131635769</v>
          </cell>
          <cell r="BY27">
            <v>1576.0159232497945</v>
          </cell>
          <cell r="BZ27">
            <v>3072.0597584386533</v>
          </cell>
          <cell r="CA27">
            <v>7891.3395673929263</v>
          </cell>
          <cell r="CB27">
            <v>5535.0724082943416</v>
          </cell>
          <cell r="CC27">
            <v>7015.4626431232236</v>
          </cell>
          <cell r="CD27">
            <v>6883.8286675314521</v>
          </cell>
          <cell r="CE27">
            <v>6704.4743686157954</v>
          </cell>
          <cell r="CF27">
            <v>5040.9090372802657</v>
          </cell>
          <cell r="CG27">
            <v>5050.3269054006259</v>
          </cell>
          <cell r="CH27">
            <v>6134.6982010169168</v>
          </cell>
          <cell r="CI27">
            <v>458.04599675087047</v>
          </cell>
          <cell r="CJ27">
            <v>7193.7682270065307</v>
          </cell>
          <cell r="CK27">
            <v>1383.0818398431438</v>
          </cell>
          <cell r="CL27">
            <v>2883.3362767881654</v>
          </cell>
          <cell r="CM27">
            <v>7820.7808291762412</v>
          </cell>
          <cell r="CN27">
            <v>5436.9146671804465</v>
          </cell>
          <cell r="CO27">
            <v>7046.328715400693</v>
          </cell>
          <cell r="CP27">
            <v>6798.1278503289359</v>
          </cell>
          <cell r="CQ27">
            <v>6663.196741975531</v>
          </cell>
          <cell r="CR27">
            <v>9408.1999174075336</v>
          </cell>
          <cell r="CS27">
            <v>9426.2086559318814</v>
          </cell>
          <cell r="CT27">
            <v>10530.97104471178</v>
          </cell>
          <cell r="CU27">
            <v>4695.3349225429092</v>
          </cell>
          <cell r="CV27">
            <v>11610.247673457961</v>
          </cell>
          <cell r="CW27">
            <v>5629.7693701294247</v>
          </cell>
          <cell r="CX27">
            <v>7161.710913640105</v>
          </cell>
          <cell r="CY27">
            <v>12237.997216526479</v>
          </cell>
          <cell r="CZ27">
            <v>9796.980889136652</v>
          </cell>
          <cell r="DA27">
            <v>11482.188198812748</v>
          </cell>
          <cell r="DB27">
            <v>11189.00599835526</v>
          </cell>
          <cell r="DC27">
            <v>11046.273209475807</v>
          </cell>
          <cell r="DD27">
            <v>9555.5315959801064</v>
          </cell>
          <cell r="DE27">
            <v>9582.554987052732</v>
          </cell>
          <cell r="DF27">
            <v>10708.07691222929</v>
          </cell>
          <cell r="DG27">
            <v>4709.1429086346625</v>
          </cell>
          <cell r="DH27">
            <v>11808.163427664436</v>
          </cell>
          <cell r="DI27">
            <v>5652.889687774772</v>
          </cell>
          <cell r="DJ27">
            <v>7216.7211169066613</v>
          </cell>
          <cell r="DK27">
            <v>12435.589673250584</v>
          </cell>
          <cell r="DL27">
            <v>9935.9972196699473</v>
          </cell>
          <cell r="DM27">
            <v>11700.358549207444</v>
          </cell>
          <cell r="DN27">
            <v>11360.095698844178</v>
          </cell>
          <cell r="DO27">
            <v>11225.079595362866</v>
          </cell>
          <cell r="DP27">
            <v>11788.182458186729</v>
          </cell>
          <cell r="DQ27">
            <v>11824.660103546408</v>
          </cell>
          <cell r="DR27">
            <v>12971.316108908737</v>
          </cell>
          <cell r="DS27">
            <v>6803.9493302413794</v>
          </cell>
          <cell r="DT27">
            <v>14092.134818421155</v>
          </cell>
          <cell r="DU27">
            <v>7756.913876498219</v>
          </cell>
          <cell r="DV27">
            <v>9353.5576405344145</v>
          </cell>
          <cell r="DW27">
            <v>14719.136612819613</v>
          </cell>
          <cell r="DX27">
            <v>12159.503286091331</v>
          </cell>
          <cell r="DY27">
            <v>14006.431735853454</v>
          </cell>
          <cell r="DZ27">
            <v>13616.908113536134</v>
          </cell>
          <cell r="EA27">
            <v>13490.078764854479</v>
          </cell>
          <cell r="EB27">
            <v>12001.529630507881</v>
          </cell>
          <cell r="EC27">
            <v>12047.917829398279</v>
          </cell>
          <cell r="ED27">
            <v>13216.09005946921</v>
          </cell>
          <cell r="EE27">
            <v>6875.710308360095</v>
          </cell>
          <cell r="EF27">
            <v>14358.259063443205</v>
          </cell>
          <cell r="EG27">
            <v>7837.7869757382605</v>
          </cell>
          <cell r="EH27">
            <v>9468.1595177202616</v>
          </cell>
          <cell r="EI27">
            <v>14984.936684259048</v>
          </cell>
          <cell r="EJ27">
            <v>12363.758734540126</v>
          </cell>
          <cell r="EK27">
            <v>14295.367558388602</v>
          </cell>
          <cell r="EL27">
            <v>13854.324756333859</v>
          </cell>
          <cell r="EM27">
            <v>13736.172946926972</v>
          </cell>
          <cell r="EN27">
            <v>12218.509773680318</v>
          </cell>
          <cell r="EO27">
            <v>12275.282592821353</v>
          </cell>
          <cell r="EP27">
            <v>13465.569061777602</v>
          </cell>
          <cell r="EQ27">
            <v>6947.2249625251188</v>
          </cell>
          <cell r="ER27">
            <v>14629.481389571638</v>
          </cell>
          <cell r="ES27">
            <v>7918.2961198349749</v>
          </cell>
          <cell r="ET27">
            <v>9582.6854736267087</v>
          </cell>
          <cell r="EU27">
            <v>15254.7849684791</v>
          </cell>
          <cell r="EV27">
            <v>12570.521801337125</v>
          </cell>
          <cell r="EW27">
            <v>14590.426712284696</v>
          </cell>
          <cell r="EX27">
            <v>14095.523461551034</v>
          </cell>
          <cell r="EY27">
            <v>13986.997302298341</v>
          </cell>
          <cell r="EZ27">
            <v>12439.381220442368</v>
          </cell>
          <cell r="FA27">
            <v>12507.029432543937</v>
          </cell>
          <cell r="FB27">
            <v>13719.402845098477</v>
          </cell>
          <cell r="FC27">
            <v>7018.000527258062</v>
          </cell>
          <cell r="FD27">
            <v>14905.461546305112</v>
          </cell>
          <cell r="FE27">
            <v>7997.9406769352881</v>
          </cell>
          <cell r="FF27">
            <v>9697.2950525418419</v>
          </cell>
          <cell r="FG27">
            <v>15529.214644251932</v>
          </cell>
          <cell r="FH27">
            <v>12780.713953794386</v>
          </cell>
          <cell r="FI27">
            <v>14892.168325225899</v>
          </cell>
          <cell r="FJ27">
            <v>14340.974050239076</v>
          </cell>
          <cell r="FK27">
            <v>14241.726040952168</v>
          </cell>
          <cell r="FL27">
            <v>12663.780680465425</v>
          </cell>
          <cell r="FM27">
            <v>12742.813888099721</v>
          </cell>
          <cell r="FN27">
            <v>13977.885674893811</v>
          </cell>
          <cell r="FO27">
            <v>7088.1843135680037</v>
          </cell>
          <cell r="FP27">
            <v>15186.697923895372</v>
          </cell>
          <cell r="FQ27">
            <v>8077.0497990693093</v>
          </cell>
          <cell r="FR27">
            <v>9812.118945414215</v>
          </cell>
          <cell r="FS27">
            <v>15808.708059808328</v>
          </cell>
          <cell r="FT27">
            <v>12993.487213343726</v>
          </cell>
          <cell r="FU27">
            <v>15199.859607830229</v>
          </cell>
          <cell r="FV27">
            <v>14589.857033642882</v>
          </cell>
          <cell r="FW27">
            <v>14500.878641005385</v>
          </cell>
        </row>
        <row r="28">
          <cell r="B28" t="str">
            <v>Co 118</v>
          </cell>
          <cell r="BH28">
            <v>1012.78</v>
          </cell>
          <cell r="BI28">
            <v>3554.57</v>
          </cell>
          <cell r="BJ28">
            <v>6879.05</v>
          </cell>
          <cell r="BK28">
            <v>696.36000000000058</v>
          </cell>
          <cell r="BL28">
            <v>1688.19</v>
          </cell>
          <cell r="BM28">
            <v>2507.17</v>
          </cell>
          <cell r="BN28">
            <v>11073.2</v>
          </cell>
          <cell r="BO28">
            <v>7340.8035999999993</v>
          </cell>
          <cell r="BP28">
            <v>6274.0216000000037</v>
          </cell>
          <cell r="BQ28">
            <v>1557.0119518714655</v>
          </cell>
          <cell r="BR28">
            <v>3182.9962514274048</v>
          </cell>
          <cell r="BS28">
            <v>4269.045889288438</v>
          </cell>
          <cell r="BT28">
            <v>738.68947406682855</v>
          </cell>
          <cell r="BU28">
            <v>3349.0831436657663</v>
          </cell>
          <cell r="BV28">
            <v>13994.187226879387</v>
          </cell>
          <cell r="BW28">
            <v>7680.6374944865966</v>
          </cell>
          <cell r="BX28">
            <v>8744.3109386270571</v>
          </cell>
          <cell r="BY28">
            <v>7863.0898243050106</v>
          </cell>
          <cell r="BZ28">
            <v>16514.673558990809</v>
          </cell>
          <cell r="CA28">
            <v>14615.054422625413</v>
          </cell>
          <cell r="CB28">
            <v>13571.62501666639</v>
          </cell>
          <cell r="CC28">
            <v>6968.0379892157544</v>
          </cell>
          <cell r="CD28">
            <v>8621.2442173366435</v>
          </cell>
          <cell r="CE28">
            <v>9830.471752263682</v>
          </cell>
          <cell r="CF28">
            <v>5920.9434898557192</v>
          </cell>
          <cell r="CG28">
            <v>8602.2397083389769</v>
          </cell>
          <cell r="CH28">
            <v>11902.356509299934</v>
          </cell>
          <cell r="CI28">
            <v>5454.2694202336461</v>
          </cell>
          <cell r="CJ28">
            <v>6592.1770876714836</v>
          </cell>
          <cell r="CK28">
            <v>7293.3242764939023</v>
          </cell>
          <cell r="CL28">
            <v>16033.265699295758</v>
          </cell>
          <cell r="CM28">
            <v>14130.289695113303</v>
          </cell>
          <cell r="CN28">
            <v>13111.422201116864</v>
          </cell>
          <cell r="CO28">
            <v>6435.9489317795706</v>
          </cell>
          <cell r="CP28">
            <v>8117.4533688297233</v>
          </cell>
          <cell r="CQ28">
            <v>9451.6164481517444</v>
          </cell>
          <cell r="CR28">
            <v>5850.9849287410616</v>
          </cell>
          <cell r="CS28">
            <v>8610.2564922981401</v>
          </cell>
          <cell r="CT28">
            <v>11972.180628757258</v>
          </cell>
          <cell r="CU28">
            <v>5348.9478920924121</v>
          </cell>
          <cell r="CV28">
            <v>6535.1105880113355</v>
          </cell>
          <cell r="CW28">
            <v>7238.0115715786997</v>
          </cell>
          <cell r="CX28">
            <v>16183.094012831752</v>
          </cell>
          <cell r="CY28">
            <v>14234.664708128486</v>
          </cell>
          <cell r="CZ28">
            <v>21314.962421048258</v>
          </cell>
          <cell r="DA28">
            <v>14481.306476747515</v>
          </cell>
          <cell r="DB28">
            <v>16206.166358876275</v>
          </cell>
          <cell r="DC28">
            <v>17424.598065112285</v>
          </cell>
          <cell r="DD28">
            <v>13885.361376157092</v>
          </cell>
          <cell r="DE28">
            <v>16724.898266170007</v>
          </cell>
          <cell r="DF28">
            <v>20149.736601215805</v>
          </cell>
          <cell r="DG28">
            <v>13346.469505879562</v>
          </cell>
          <cell r="DH28">
            <v>14582.615696277688</v>
          </cell>
          <cell r="DI28">
            <v>15286.940489789449</v>
          </cell>
          <cell r="DJ28">
            <v>24442.177721595712</v>
          </cell>
          <cell r="DK28">
            <v>22447.486611790519</v>
          </cell>
          <cell r="DL28">
            <v>21562.830524359433</v>
          </cell>
          <cell r="DM28">
            <v>14567.086871838292</v>
          </cell>
          <cell r="DN28">
            <v>16336.470646719175</v>
          </cell>
          <cell r="DO28">
            <v>17575.397253147541</v>
          </cell>
          <cell r="DP28">
            <v>13959.637133883763</v>
          </cell>
          <cell r="DQ28">
            <v>16881.800030001672</v>
          </cell>
          <cell r="DR28">
            <v>20370.68183761516</v>
          </cell>
          <cell r="DS28">
            <v>13382.348087112892</v>
          </cell>
          <cell r="DT28">
            <v>14670.267494226769</v>
          </cell>
          <cell r="DU28">
            <v>15375.658425625763</v>
          </cell>
          <cell r="DV28">
            <v>24746.192870090192</v>
          </cell>
          <cell r="DW28">
            <v>22704.418191065561</v>
          </cell>
          <cell r="DX28">
            <v>26706.785425685863</v>
          </cell>
          <cell r="DY28">
            <v>19544.95133554671</v>
          </cell>
          <cell r="DZ28">
            <v>21360.044439416826</v>
          </cell>
          <cell r="EA28">
            <v>22619.759130954382</v>
          </cell>
          <cell r="EB28">
            <v>18925.46090468554</v>
          </cell>
          <cell r="EC28">
            <v>21932.671104885372</v>
          </cell>
          <cell r="ED28">
            <v>25486.745970940548</v>
          </cell>
          <cell r="EE28">
            <v>18308.179614366763</v>
          </cell>
          <cell r="EF28">
            <v>19649.715266849533</v>
          </cell>
          <cell r="EG28">
            <v>20355.806226950983</v>
          </cell>
          <cell r="EH28">
            <v>29946.905274137232</v>
          </cell>
          <cell r="EI28">
            <v>27857.19985593875</v>
          </cell>
          <cell r="EJ28">
            <v>27052.831767395797</v>
          </cell>
          <cell r="EK28">
            <v>19720.8120603272</v>
          </cell>
          <cell r="EL28">
            <v>21582.83333857025</v>
          </cell>
          <cell r="EM28">
            <v>22863.626854125483</v>
          </cell>
          <cell r="EN28">
            <v>19088.71869022067</v>
          </cell>
          <cell r="EO28">
            <v>22183.47998940153</v>
          </cell>
          <cell r="EP28">
            <v>25803.911666465403</v>
          </cell>
          <cell r="EQ28">
            <v>18429.789168320549</v>
          </cell>
          <cell r="ER28">
            <v>19827.056481335869</v>
          </cell>
          <cell r="ES28">
            <v>20533.458633708156</v>
          </cell>
          <cell r="ET28">
            <v>30350.530612234699</v>
          </cell>
          <cell r="EU28">
            <v>28212.273601173747</v>
          </cell>
          <cell r="EV28">
            <v>27888.279712717216</v>
          </cell>
          <cell r="EW28">
            <v>21978.090246726981</v>
          </cell>
          <cell r="EX28">
            <v>23888.306645847551</v>
          </cell>
          <cell r="EY28">
            <v>25190.478346134671</v>
          </cell>
          <cell r="EZ28">
            <v>21332.595877177315</v>
          </cell>
          <cell r="FA28">
            <v>24517.480653124388</v>
          </cell>
          <cell r="FB28">
            <v>28205.455569606376</v>
          </cell>
          <cell r="FC28">
            <v>20630.302701077257</v>
          </cell>
          <cell r="FD28">
            <v>22084.858728182506</v>
          </cell>
          <cell r="FE28">
            <v>22791.169073608922</v>
          </cell>
          <cell r="FF28">
            <v>32839.754614215912</v>
          </cell>
          <cell r="FG28">
            <v>29056.124834405593</v>
          </cell>
          <cell r="FH28">
            <v>28252.544091976681</v>
          </cell>
          <cell r="FI28">
            <v>22211.927176332778</v>
          </cell>
          <cell r="FJ28">
            <v>24171.622625800472</v>
          </cell>
          <cell r="FK28">
            <v>25495.469507667625</v>
          </cell>
          <cell r="FL28">
            <v>21552.464713696536</v>
          </cell>
          <cell r="FM28">
            <v>24830.117389500403</v>
          </cell>
          <cell r="FN28">
            <v>28586.836663089234</v>
          </cell>
          <cell r="FO28">
            <v>20805.037017390263</v>
          </cell>
          <cell r="FP28">
            <v>22319.122486217166</v>
          </cell>
          <cell r="FQ28">
            <v>23024.902809048948</v>
          </cell>
          <cell r="FR28">
            <v>33310.693135424706</v>
          </cell>
          <cell r="FS28">
            <v>29428.837117312665</v>
          </cell>
          <cell r="FT28">
            <v>28619.260915190265</v>
          </cell>
          <cell r="FU28">
            <v>22444.382555312626</v>
          </cell>
          <cell r="FV28">
            <v>24455.295282740088</v>
          </cell>
          <cell r="FW28">
            <v>25801.131450333607</v>
          </cell>
        </row>
        <row r="29">
          <cell r="B29" t="str">
            <v>Co 119</v>
          </cell>
          <cell r="BH29">
            <v>14939.06</v>
          </cell>
          <cell r="BI29">
            <v>77336.36</v>
          </cell>
          <cell r="BJ29">
            <v>38938.17</v>
          </cell>
          <cell r="BK29">
            <v>17504.27</v>
          </cell>
          <cell r="BL29">
            <v>37399.89</v>
          </cell>
          <cell r="BM29">
            <v>15521.95</v>
          </cell>
          <cell r="BN29">
            <v>67198.570000000007</v>
          </cell>
          <cell r="BO29">
            <v>58360.129400000013</v>
          </cell>
          <cell r="BP29">
            <v>43692.707600000009</v>
          </cell>
          <cell r="BQ29">
            <v>45818.870557077731</v>
          </cell>
          <cell r="BR29">
            <v>35425.01836177861</v>
          </cell>
          <cell r="BS29">
            <v>35809.35004466799</v>
          </cell>
          <cell r="BT29">
            <v>35244.071336269779</v>
          </cell>
          <cell r="BU29">
            <v>76774.293589971901</v>
          </cell>
          <cell r="BV29">
            <v>38254.164401493632</v>
          </cell>
          <cell r="BW29">
            <v>16776.42031979384</v>
          </cell>
          <cell r="BX29">
            <v>36806.354882406376</v>
          </cell>
          <cell r="BY29">
            <v>14478.810897836585</v>
          </cell>
          <cell r="BZ29">
            <v>66426.858997693096</v>
          </cell>
          <cell r="CA29">
            <v>58614.630594137416</v>
          </cell>
          <cell r="CB29">
            <v>43777.60224864215</v>
          </cell>
          <cell r="CC29">
            <v>45260.767860603592</v>
          </cell>
          <cell r="CD29">
            <v>34824.054102332077</v>
          </cell>
          <cell r="CE29">
            <v>35787.867947923769</v>
          </cell>
          <cell r="CF29">
            <v>33597.865248247996</v>
          </cell>
          <cell r="CG29">
            <v>75377.16771342291</v>
          </cell>
          <cell r="CH29">
            <v>36732.468918632265</v>
          </cell>
          <cell r="CI29">
            <v>15210.594206023292</v>
          </cell>
          <cell r="CJ29">
            <v>35380.357970414618</v>
          </cell>
          <cell r="CK29">
            <v>12590.482299365038</v>
          </cell>
          <cell r="CL29">
            <v>64819.085125424215</v>
          </cell>
          <cell r="CM29">
            <v>57150.697722718476</v>
          </cell>
          <cell r="CN29">
            <v>42160.341660001301</v>
          </cell>
          <cell r="CO29">
            <v>43812.671456720229</v>
          </cell>
          <cell r="CP29">
            <v>33332.888778489927</v>
          </cell>
          <cell r="CQ29">
            <v>34885.815464805622</v>
          </cell>
          <cell r="CR29">
            <v>33726.241605326984</v>
          </cell>
          <cell r="CS29">
            <v>76426.675102373993</v>
          </cell>
          <cell r="CT29">
            <v>36966.344119205154</v>
          </cell>
          <cell r="CU29">
            <v>14998.911169503117</v>
          </cell>
          <cell r="CV29">
            <v>35620.033388557669</v>
          </cell>
          <cell r="CW29">
            <v>12215.985042235654</v>
          </cell>
          <cell r="CX29">
            <v>65585.508978657104</v>
          </cell>
          <cell r="CY29">
            <v>57787.742748747718</v>
          </cell>
          <cell r="CZ29">
            <v>42381.24121372401</v>
          </cell>
          <cell r="DA29">
            <v>44124.730141665736</v>
          </cell>
          <cell r="DB29">
            <v>33420.605391860205</v>
          </cell>
          <cell r="DC29">
            <v>34453.814267336158</v>
          </cell>
          <cell r="DD29">
            <v>33784.083943982143</v>
          </cell>
          <cell r="DE29">
            <v>77426.636089144085</v>
          </cell>
          <cell r="DF29">
            <v>37133.062855677941</v>
          </cell>
          <cell r="DG29">
            <v>14710.704424964431</v>
          </cell>
          <cell r="DH29">
            <v>35793.643586035629</v>
          </cell>
          <cell r="DI29">
            <v>11758.144264903094</v>
          </cell>
          <cell r="DJ29">
            <v>66294.300327217527</v>
          </cell>
          <cell r="DK29">
            <v>58366.874537530966</v>
          </cell>
          <cell r="DL29">
            <v>51665.388750471167</v>
          </cell>
          <cell r="DM29">
            <v>53503.597159463876</v>
          </cell>
          <cell r="DN29">
            <v>42570.238624349404</v>
          </cell>
          <cell r="DO29">
            <v>43637.160395828789</v>
          </cell>
          <cell r="DP29">
            <v>42900.001052151238</v>
          </cell>
          <cell r="DQ29">
            <v>87506.393935424203</v>
          </cell>
          <cell r="DR29">
            <v>46361.595426071348</v>
          </cell>
          <cell r="DS29">
            <v>23474.72730849131</v>
          </cell>
          <cell r="DT29">
            <v>45030.210679418611</v>
          </cell>
          <cell r="DU29">
            <v>20345.701293415754</v>
          </cell>
          <cell r="DV29">
            <v>76074.806382614886</v>
          </cell>
          <cell r="DW29">
            <v>68017.219355476118</v>
          </cell>
          <cell r="DX29">
            <v>52044.489198323099</v>
          </cell>
          <cell r="DY29">
            <v>53981.11170021211</v>
          </cell>
          <cell r="DZ29">
            <v>42813.455230327338</v>
          </cell>
          <cell r="EA29">
            <v>43915.152389884133</v>
          </cell>
          <cell r="EB29">
            <v>43106.329708089084</v>
          </cell>
          <cell r="EC29">
            <v>88698.084358041728</v>
          </cell>
          <cell r="ED29">
            <v>46683.901634414462</v>
          </cell>
          <cell r="EE29">
            <v>23322.773239133232</v>
          </cell>
          <cell r="EF29">
            <v>45361.761683206925</v>
          </cell>
          <cell r="EG29">
            <v>20010.225392143431</v>
          </cell>
          <cell r="EH29">
            <v>76959.187122575182</v>
          </cell>
          <cell r="EI29">
            <v>68771.637238793512</v>
          </cell>
          <cell r="EJ29">
            <v>64824.126135347076</v>
          </cell>
          <cell r="EK29">
            <v>66863.028957963848</v>
          </cell>
          <cell r="EL29">
            <v>55455.899455329127</v>
          </cell>
          <cell r="EM29">
            <v>56593.449116379692</v>
          </cell>
          <cell r="EN29">
            <v>55708.789399056404</v>
          </cell>
          <cell r="EO29">
            <v>102308.66393612076</v>
          </cell>
          <cell r="EP29">
            <v>59405.858721830227</v>
          </cell>
          <cell r="EQ29">
            <v>35560.469249486523</v>
          </cell>
          <cell r="ER29">
            <v>58094.405351167967</v>
          </cell>
          <cell r="ES29">
            <v>32057.300647836339</v>
          </cell>
          <cell r="ET29">
            <v>90253.68580593566</v>
          </cell>
          <cell r="EU29">
            <v>81935.065414209763</v>
          </cell>
          <cell r="EV29">
            <v>65431.741406645167</v>
          </cell>
          <cell r="EW29">
            <v>67576.826627730945</v>
          </cell>
          <cell r="EX29">
            <v>55924.99335391388</v>
          </cell>
          <cell r="EY29">
            <v>57099.973587188957</v>
          </cell>
          <cell r="EZ29">
            <v>56134.010585671742</v>
          </cell>
          <cell r="FA29">
            <v>103765.05459063855</v>
          </cell>
          <cell r="FB29">
            <v>59954.842914774141</v>
          </cell>
          <cell r="FC29">
            <v>35614.982551759749</v>
          </cell>
          <cell r="FD29">
            <v>58654.98204292007</v>
          </cell>
          <cell r="FE29">
            <v>31913.260007582387</v>
          </cell>
          <cell r="FF29">
            <v>91385.45722045179</v>
          </cell>
          <cell r="FG29">
            <v>82936.002731049492</v>
          </cell>
          <cell r="FH29">
            <v>74090.310909500025</v>
          </cell>
          <cell r="FI29">
            <v>76346.046309384343</v>
          </cell>
          <cell r="FJ29">
            <v>64444.08198914853</v>
          </cell>
          <cell r="FK29">
            <v>65657.194059199246</v>
          </cell>
          <cell r="FL29">
            <v>64605.519896009093</v>
          </cell>
          <cell r="FM29">
            <v>113291.31139559546</v>
          </cell>
          <cell r="FN29">
            <v>68553.827998676192</v>
          </cell>
          <cell r="FO29">
            <v>43709.123593075274</v>
          </cell>
          <cell r="FP29">
            <v>67267.166939041344</v>
          </cell>
          <cell r="FQ29">
            <v>39801.378083365547</v>
          </cell>
          <cell r="FR29">
            <v>100577.86935676049</v>
          </cell>
          <cell r="FS29">
            <v>91997.589515146115</v>
          </cell>
          <cell r="FT29">
            <v>74846.632799307481</v>
          </cell>
          <cell r="FU29">
            <v>77216.462587660411</v>
          </cell>
          <cell r="FV29">
            <v>65059.245037736669</v>
          </cell>
          <cell r="FW29">
            <v>66311.324386127933</v>
          </cell>
        </row>
        <row r="30">
          <cell r="B30" t="str">
            <v>Co 120</v>
          </cell>
          <cell r="BH30">
            <v>-268.84999999999945</v>
          </cell>
          <cell r="BI30">
            <v>-3285.21</v>
          </cell>
          <cell r="BJ30">
            <v>597.42999999999995</v>
          </cell>
          <cell r="BK30">
            <v>3054.73</v>
          </cell>
          <cell r="BL30">
            <v>4241.3100000000004</v>
          </cell>
          <cell r="BM30">
            <v>4701.45</v>
          </cell>
          <cell r="BN30">
            <v>1680.76</v>
          </cell>
          <cell r="BO30">
            <v>-697.05639999999948</v>
          </cell>
          <cell r="BP30">
            <v>-1077.3979999999992</v>
          </cell>
          <cell r="BQ30">
            <v>-2206.8679758585185</v>
          </cell>
          <cell r="BR30">
            <v>-1247.2528071677962</v>
          </cell>
          <cell r="BS30">
            <v>-1031.0029673450308</v>
          </cell>
          <cell r="BT30">
            <v>-343.54172817668314</v>
          </cell>
          <cell r="BU30">
            <v>-3443.2630890108821</v>
          </cell>
          <cell r="BV30">
            <v>10957.060475070713</v>
          </cell>
          <cell r="BW30">
            <v>13492.853659706958</v>
          </cell>
          <cell r="BX30">
            <v>14721.933634048097</v>
          </cell>
          <cell r="BY30">
            <v>13518.430434950136</v>
          </cell>
          <cell r="BZ30">
            <v>10357.22363278661</v>
          </cell>
          <cell r="CA30">
            <v>9705.9576183166719</v>
          </cell>
          <cell r="CB30">
            <v>9327.1521470154566</v>
          </cell>
          <cell r="CC30">
            <v>6401.9311210774686</v>
          </cell>
          <cell r="CD30">
            <v>7359.8794231224019</v>
          </cell>
          <cell r="CE30">
            <v>7636.465386691003</v>
          </cell>
          <cell r="CF30">
            <v>8238.3438806000049</v>
          </cell>
          <cell r="CG30">
            <v>5052.4787505359</v>
          </cell>
          <cell r="CH30">
            <v>9139.9854454727356</v>
          </cell>
          <cell r="CI30">
            <v>11756.351029145062</v>
          </cell>
          <cell r="CJ30">
            <v>13029.43471205789</v>
          </cell>
          <cell r="CK30">
            <v>13445.678902964915</v>
          </cell>
          <cell r="CL30">
            <v>10139.968826412385</v>
          </cell>
          <cell r="CM30">
            <v>9497.6626946086253</v>
          </cell>
          <cell r="CN30">
            <v>9120.9270741260389</v>
          </cell>
          <cell r="CO30">
            <v>6106.6706019313497</v>
          </cell>
          <cell r="CP30">
            <v>7062.3541802027557</v>
          </cell>
          <cell r="CQ30">
            <v>7400.9340582986169</v>
          </cell>
          <cell r="CR30">
            <v>8325.8993879050213</v>
          </cell>
          <cell r="CS30">
            <v>5046.8352079934994</v>
          </cell>
          <cell r="CT30">
            <v>9251.7734807221004</v>
          </cell>
          <cell r="CU30">
            <v>11948.223759829911</v>
          </cell>
          <cell r="CV30">
            <v>13262.121722672804</v>
          </cell>
          <cell r="CW30">
            <v>13687.010832242315</v>
          </cell>
          <cell r="CX30">
            <v>10265.815534037549</v>
          </cell>
          <cell r="CY30">
            <v>9610.5764128044812</v>
          </cell>
          <cell r="CZ30">
            <v>9227.5289955871576</v>
          </cell>
          <cell r="DA30">
            <v>6121.7349980252347</v>
          </cell>
          <cell r="DB30">
            <v>7096.4426483575953</v>
          </cell>
          <cell r="DC30">
            <v>9044.5512716135418</v>
          </cell>
          <cell r="DD30">
            <v>10079.701028312438</v>
          </cell>
          <cell r="DE30">
            <v>6704.9194912211769</v>
          </cell>
          <cell r="DF30">
            <v>11030.476722712385</v>
          </cell>
          <cell r="DG30">
            <v>13809.674981489419</v>
          </cell>
          <cell r="DH30">
            <v>15165.179214517331</v>
          </cell>
          <cell r="DI30">
            <v>15599.380157619948</v>
          </cell>
          <cell r="DJ30">
            <v>12058.427342855364</v>
          </cell>
          <cell r="DK30">
            <v>9731.9432629189323</v>
          </cell>
          <cell r="DL30">
            <v>9341.4758068455158</v>
          </cell>
          <cell r="DM30">
            <v>7801.3397099359754</v>
          </cell>
          <cell r="DN30">
            <v>8794.4394485268149</v>
          </cell>
          <cell r="DO30">
            <v>9131.3472275133081</v>
          </cell>
          <cell r="DP30">
            <v>10216.563328572276</v>
          </cell>
          <cell r="DQ30">
            <v>6742.7738783632685</v>
          </cell>
          <cell r="DR30">
            <v>11192.930764759116</v>
          </cell>
          <cell r="DS30">
            <v>14056.923327470788</v>
          </cell>
          <cell r="DT30">
            <v>15455.796884835943</v>
          </cell>
          <cell r="DU30">
            <v>15899.048246315682</v>
          </cell>
          <cell r="DV30">
            <v>12234.871291502897</v>
          </cell>
          <cell r="DW30">
            <v>9845.5165875227649</v>
          </cell>
          <cell r="DX30">
            <v>9448.4760969911149</v>
          </cell>
          <cell r="DY30">
            <v>7861.0315505431136</v>
          </cell>
          <cell r="DZ30">
            <v>8873.8401730066471</v>
          </cell>
          <cell r="EA30">
            <v>9217.8160743538501</v>
          </cell>
          <cell r="EB30">
            <v>10354.11916950687</v>
          </cell>
          <cell r="EC30">
            <v>6778.8531744173506</v>
          </cell>
          <cell r="ED30">
            <v>11356.786860499773</v>
          </cell>
          <cell r="EE30">
            <v>14308.6058940566</v>
          </cell>
          <cell r="EF30">
            <v>15751.745828397801</v>
          </cell>
          <cell r="EG30">
            <v>16204.696324398343</v>
          </cell>
          <cell r="EH30">
            <v>12412.802535191395</v>
          </cell>
          <cell r="EI30">
            <v>9959.6777843738419</v>
          </cell>
          <cell r="EJ30">
            <v>9555.008582933162</v>
          </cell>
          <cell r="EK30">
            <v>7919.7781441468251</v>
          </cell>
          <cell r="EL30">
            <v>8951.7269652936757</v>
          </cell>
          <cell r="EM30">
            <v>9303.3712843215108</v>
          </cell>
          <cell r="EN30">
            <v>10492.771329735122</v>
          </cell>
          <cell r="EO30">
            <v>6812.8060940024061</v>
          </cell>
          <cell r="EP30">
            <v>11522.468428304968</v>
          </cell>
          <cell r="EQ30">
            <v>14564.550483159035</v>
          </cell>
          <cell r="ER30">
            <v>16053.562913715068</v>
          </cell>
          <cell r="ES30">
            <v>16516.198502137999</v>
          </cell>
          <cell r="ET30">
            <v>12592.633867766224</v>
          </cell>
          <cell r="EU30">
            <v>10073.440407169595</v>
          </cell>
          <cell r="EV30">
            <v>9661.931838888604</v>
          </cell>
          <cell r="EW30">
            <v>7976.542455735751</v>
          </cell>
          <cell r="EX30">
            <v>9028.9142684105227</v>
          </cell>
          <cell r="EY30">
            <v>9387.4788610831256</v>
          </cell>
          <cell r="EZ30">
            <v>10632.255548960029</v>
          </cell>
          <cell r="FA30">
            <v>6844.2964342658579</v>
          </cell>
          <cell r="FB30">
            <v>11689.732584165848</v>
          </cell>
          <cell r="FC30">
            <v>14824.614629482383</v>
          </cell>
          <cell r="FD30">
            <v>16361.133609485145</v>
          </cell>
          <cell r="FE30">
            <v>16833.46613307314</v>
          </cell>
          <cell r="FF30">
            <v>12774.123307007012</v>
          </cell>
          <cell r="FG30">
            <v>10187.631412344388</v>
          </cell>
          <cell r="FH30">
            <v>9768.709743704092</v>
          </cell>
          <cell r="FI30">
            <v>8032.1049894630378</v>
          </cell>
          <cell r="FJ30">
            <v>9104.8225222821566</v>
          </cell>
          <cell r="FK30">
            <v>9470.9140205750227</v>
          </cell>
          <cell r="FL30">
            <v>10772.531007348829</v>
          </cell>
          <cell r="FM30">
            <v>6873.6055545431809</v>
          </cell>
          <cell r="FN30">
            <v>11858.555267153473</v>
          </cell>
          <cell r="FO30">
            <v>15089.277315194719</v>
          </cell>
          <cell r="FP30">
            <v>16674.561904176677</v>
          </cell>
          <cell r="FQ30">
            <v>17157.013765311181</v>
          </cell>
          <cell r="FR30">
            <v>12957.241566653161</v>
          </cell>
          <cell r="FS30">
            <v>10301.721056880026</v>
          </cell>
          <cell r="FT30">
            <v>9875.2580878337612</v>
          </cell>
          <cell r="FU30">
            <v>8085.8965569376523</v>
          </cell>
          <cell r="FV30">
            <v>9179.3440293335352</v>
          </cell>
          <cell r="FW30">
            <v>9553.1283525313775</v>
          </cell>
        </row>
        <row r="31">
          <cell r="B31" t="str">
            <v>Co 121</v>
          </cell>
          <cell r="BH31">
            <v>8043.17</v>
          </cell>
          <cell r="BI31">
            <v>3987.01</v>
          </cell>
          <cell r="BJ31">
            <v>-577.51000000000204</v>
          </cell>
          <cell r="BK31">
            <v>5362.5</v>
          </cell>
          <cell r="BL31">
            <v>25039.599999999999</v>
          </cell>
          <cell r="BM31">
            <v>-1732.3</v>
          </cell>
          <cell r="BN31">
            <v>3247.9099999999889</v>
          </cell>
          <cell r="BO31">
            <v>9154.6105000000025</v>
          </cell>
          <cell r="BP31">
            <v>6358.6202000000048</v>
          </cell>
          <cell r="BQ31">
            <v>437.75772714905179</v>
          </cell>
          <cell r="BR31">
            <v>763.75710232080746</v>
          </cell>
          <cell r="BS31">
            <v>1508.1943922833889</v>
          </cell>
          <cell r="BT31">
            <v>24472.892124134392</v>
          </cell>
          <cell r="BU31">
            <v>20629.672923311238</v>
          </cell>
          <cell r="BV31">
            <v>15767.011283757616</v>
          </cell>
          <cell r="BW31">
            <v>21818.829844930027</v>
          </cell>
          <cell r="BX31">
            <v>41666.625817467058</v>
          </cell>
          <cell r="BY31">
            <v>14814.702179587097</v>
          </cell>
          <cell r="BZ31">
            <v>19544.031096913255</v>
          </cell>
          <cell r="CA31">
            <v>27732.287789288683</v>
          </cell>
          <cell r="CB31">
            <v>24938.472516485825</v>
          </cell>
          <cell r="CC31">
            <v>16825.41314879815</v>
          </cell>
          <cell r="CD31">
            <v>17149.505959401933</v>
          </cell>
          <cell r="CE31">
            <v>19912.012390146025</v>
          </cell>
          <cell r="CF31">
            <v>23456.586482757528</v>
          </cell>
          <cell r="CG31">
            <v>19833.792863148738</v>
          </cell>
          <cell r="CH31">
            <v>14664.407837133876</v>
          </cell>
          <cell r="CI31">
            <v>20831.997544775375</v>
          </cell>
          <cell r="CJ31">
            <v>40856.692516250521</v>
          </cell>
          <cell r="CK31">
            <v>13922.69347877946</v>
          </cell>
          <cell r="CL31">
            <v>18394.699614807629</v>
          </cell>
          <cell r="CM31">
            <v>26652.782698655836</v>
          </cell>
          <cell r="CN31">
            <v>23861.937858435878</v>
          </cell>
          <cell r="CO31">
            <v>15717.174980269105</v>
          </cell>
          <cell r="CP31">
            <v>16039.937607373904</v>
          </cell>
          <cell r="CQ31">
            <v>19208.287771570132</v>
          </cell>
          <cell r="CR31">
            <v>23561.469233398479</v>
          </cell>
          <cell r="CS31">
            <v>19941.827661676925</v>
          </cell>
          <cell r="CT31">
            <v>14563.859956123662</v>
          </cell>
          <cell r="CU31">
            <v>20894.566864972789</v>
          </cell>
          <cell r="CV31">
            <v>41380.429382914896</v>
          </cell>
          <cell r="CW31">
            <v>15546.583949953885</v>
          </cell>
          <cell r="CX31">
            <v>20019.37612404098</v>
          </cell>
          <cell r="CY31">
            <v>26827.264289480008</v>
          </cell>
          <cell r="CZ31">
            <v>27867.464342146843</v>
          </cell>
          <cell r="DA31">
            <v>19548.260600472662</v>
          </cell>
          <cell r="DB31">
            <v>19877.043358901225</v>
          </cell>
          <cell r="DC31">
            <v>22742.905054682109</v>
          </cell>
          <cell r="DD31">
            <v>27588.190160863429</v>
          </cell>
          <cell r="DE31">
            <v>23973.800958534943</v>
          </cell>
          <cell r="DF31">
            <v>18380.143023363387</v>
          </cell>
          <cell r="DG31">
            <v>24878.421255971734</v>
          </cell>
          <cell r="DH31">
            <v>45836.261439748101</v>
          </cell>
          <cell r="DI31">
            <v>17806.824866005012</v>
          </cell>
          <cell r="DJ31">
            <v>22278.242663830286</v>
          </cell>
          <cell r="DK31">
            <v>29214.225267510141</v>
          </cell>
          <cell r="DL31">
            <v>28008.448255470634</v>
          </cell>
          <cell r="DM31">
            <v>19511.981560946857</v>
          </cell>
          <cell r="DN31">
            <v>19846.917085977475</v>
          </cell>
          <cell r="DO31">
            <v>22782.60223803237</v>
          </cell>
          <cell r="DP31">
            <v>27750.980964590373</v>
          </cell>
          <cell r="DQ31">
            <v>24144.759987049383</v>
          </cell>
          <cell r="DR31">
            <v>18327.606770344682</v>
          </cell>
          <cell r="DS31">
            <v>24998.024350153581</v>
          </cell>
          <cell r="DT31">
            <v>46439.402819780691</v>
          </cell>
          <cell r="DU31">
            <v>17820.076017143947</v>
          </cell>
          <cell r="DV31">
            <v>22287.124954544568</v>
          </cell>
          <cell r="DW31">
            <v>29354.3954516749</v>
          </cell>
          <cell r="DX31">
            <v>33961.680219830123</v>
          </cell>
          <cell r="DY31">
            <v>25283.09436602291</v>
          </cell>
          <cell r="DZ31">
            <v>25624.277527398212</v>
          </cell>
          <cell r="EA31">
            <v>28631.556871170375</v>
          </cell>
          <cell r="EB31">
            <v>33725.891379668545</v>
          </cell>
          <cell r="EC31">
            <v>30130.155425353005</v>
          </cell>
          <cell r="ED31">
            <v>24081.47755654197</v>
          </cell>
          <cell r="EE31">
            <v>30928.757495762868</v>
          </cell>
          <cell r="EF31">
            <v>52865.480940695896</v>
          </cell>
          <cell r="EG31">
            <v>23643.595420416503</v>
          </cell>
          <cell r="EH31">
            <v>28103.362068391958</v>
          </cell>
          <cell r="EI31">
            <v>35305.404804138037</v>
          </cell>
          <cell r="EJ31">
            <v>34202.977893061332</v>
          </cell>
          <cell r="EK31">
            <v>25339.255462743327</v>
          </cell>
          <cell r="EL31">
            <v>25686.783385264156</v>
          </cell>
          <cell r="EM31">
            <v>28767.460056329306</v>
          </cell>
          <cell r="EN31">
            <v>33989.739997245983</v>
          </cell>
          <cell r="EO31">
            <v>30407.190226052189</v>
          </cell>
          <cell r="EP31">
            <v>24119.128872410991</v>
          </cell>
          <cell r="EQ31">
            <v>31148.098333898881</v>
          </cell>
          <cell r="ER31">
            <v>53591.829431150458</v>
          </cell>
          <cell r="ES31">
            <v>23754.428847378542</v>
          </cell>
          <cell r="ET31">
            <v>28203.877109810994</v>
          </cell>
          <cell r="EU31">
            <v>35544.023986959692</v>
          </cell>
          <cell r="EV31">
            <v>34957.508477326264</v>
          </cell>
          <cell r="EW31">
            <v>27467.905620911573</v>
          </cell>
          <cell r="EX31">
            <v>27821.920474865125</v>
          </cell>
          <cell r="EY31">
            <v>29413.595994071351</v>
          </cell>
          <cell r="EZ31">
            <v>36330.596371776635</v>
          </cell>
          <cell r="FA31">
            <v>32764.04880864486</v>
          </cell>
          <cell r="FB31">
            <v>26228.472337605548</v>
          </cell>
          <cell r="FC31">
            <v>33444.098801592154</v>
          </cell>
          <cell r="FD31">
            <v>56407.040638412655</v>
          </cell>
          <cell r="FE31">
            <v>25940.894557746906</v>
          </cell>
          <cell r="FF31">
            <v>30376.821748478033</v>
          </cell>
          <cell r="FG31">
            <v>37858.248901081941</v>
          </cell>
          <cell r="FH31">
            <v>35200.866009536716</v>
          </cell>
          <cell r="FI31">
            <v>27564.723953806686</v>
          </cell>
          <cell r="FJ31">
            <v>27925.317196599528</v>
          </cell>
          <cell r="FK31">
            <v>29547.239103824766</v>
          </cell>
          <cell r="FL31">
            <v>36644.0208241043</v>
          </cell>
          <cell r="FM31">
            <v>33096.411349298738</v>
          </cell>
          <cell r="FN31">
            <v>26304.484871710622</v>
          </cell>
          <cell r="FO31">
            <v>33711.913004617658</v>
          </cell>
          <cell r="FP31">
            <v>57206.544958585568</v>
          </cell>
          <cell r="FQ31">
            <v>26098.093401247672</v>
          </cell>
          <cell r="FR31">
            <v>30517.171202315047</v>
          </cell>
          <cell r="FS31">
            <v>38144.185637409646</v>
          </cell>
          <cell r="FT31">
            <v>35437.711052096216</v>
          </cell>
          <cell r="FU31">
            <v>27651.784596088648</v>
          </cell>
          <cell r="FV31">
            <v>28019.057821153328</v>
          </cell>
          <cell r="FW31">
            <v>29671.814543230925</v>
          </cell>
        </row>
        <row r="32">
          <cell r="B32" t="str">
            <v>Co 122</v>
          </cell>
          <cell r="BH32">
            <v>5775.13</v>
          </cell>
          <cell r="BI32">
            <v>3110.04</v>
          </cell>
          <cell r="BJ32">
            <v>-20.580000000005384</v>
          </cell>
          <cell r="BK32">
            <v>2810.69</v>
          </cell>
          <cell r="BL32">
            <v>-2035.45</v>
          </cell>
          <cell r="BM32">
            <v>3692.97</v>
          </cell>
          <cell r="BN32">
            <v>11784.01</v>
          </cell>
          <cell r="BO32">
            <v>14681.463399999999</v>
          </cell>
          <cell r="BP32">
            <v>8403.2518999999993</v>
          </cell>
          <cell r="BQ32">
            <v>9092.148892161189</v>
          </cell>
          <cell r="BR32">
            <v>7248.4748266995302</v>
          </cell>
          <cell r="BS32">
            <v>8601.2076816698445</v>
          </cell>
          <cell r="BT32">
            <v>5480.1730831281384</v>
          </cell>
          <cell r="BU32">
            <v>2907.3656275676949</v>
          </cell>
          <cell r="BV32">
            <v>-508.63949346124718</v>
          </cell>
          <cell r="BW32">
            <v>2622.5528586332366</v>
          </cell>
          <cell r="BX32">
            <v>-2606.9209793165064</v>
          </cell>
          <cell r="BY32">
            <v>3379.6820688730259</v>
          </cell>
          <cell r="BZ32">
            <v>11534.451361769366</v>
          </cell>
          <cell r="CA32">
            <v>14961.024258845699</v>
          </cell>
          <cell r="CB32">
            <v>8666.9304675587846</v>
          </cell>
          <cell r="CC32">
            <v>8997.3508708435584</v>
          </cell>
          <cell r="CD32">
            <v>7157.0776391486233</v>
          </cell>
          <cell r="CE32">
            <v>8755.8092151732217</v>
          </cell>
          <cell r="CF32">
            <v>4801.5312465035131</v>
          </cell>
          <cell r="CG32">
            <v>2324.6961104104885</v>
          </cell>
          <cell r="CH32">
            <v>-551.49852111537621</v>
          </cell>
          <cell r="CI32">
            <v>2888.7948905766461</v>
          </cell>
          <cell r="CJ32">
            <v>-2735.1110786731369</v>
          </cell>
          <cell r="CK32">
            <v>3518.3416380644012</v>
          </cell>
          <cell r="CL32">
            <v>11739.156388994248</v>
          </cell>
          <cell r="CM32">
            <v>15293.220850256375</v>
          </cell>
          <cell r="CN32">
            <v>13538.407367423184</v>
          </cell>
          <cell r="CO32">
            <v>13879.68718679656</v>
          </cell>
          <cell r="CP32">
            <v>12044.426267259441</v>
          </cell>
          <cell r="CQ32">
            <v>13892.941179566453</v>
          </cell>
          <cell r="CR32">
            <v>10175.583522834731</v>
          </cell>
          <cell r="CS32">
            <v>7682.0860909519542</v>
          </cell>
          <cell r="CT32">
            <v>3822.3667153903698</v>
          </cell>
          <cell r="CU32">
            <v>7437.935511964195</v>
          </cell>
          <cell r="CV32">
            <v>1566.146478614246</v>
          </cell>
          <cell r="CW32">
            <v>8036.211778438239</v>
          </cell>
          <cell r="CX32">
            <v>16444.128461867589</v>
          </cell>
          <cell r="CY32">
            <v>20101.389769550002</v>
          </cell>
          <cell r="CZ32">
            <v>13597.323396142197</v>
          </cell>
          <cell r="DA32">
            <v>13949.16853346561</v>
          </cell>
          <cell r="DB32">
            <v>12078.758193881873</v>
          </cell>
          <cell r="DC32">
            <v>13705.584392723831</v>
          </cell>
          <cell r="DD32">
            <v>10116.475930495686</v>
          </cell>
          <cell r="DE32">
            <v>7606.9692609773374</v>
          </cell>
          <cell r="DF32">
            <v>3566.7539584000442</v>
          </cell>
          <cell r="DG32">
            <v>7363.8108942127983</v>
          </cell>
          <cell r="DH32">
            <v>1235.1162096135813</v>
          </cell>
          <cell r="DI32">
            <v>7928.8783352290448</v>
          </cell>
          <cell r="DJ32">
            <v>16528.3209202369</v>
          </cell>
          <cell r="DK32">
            <v>20292.414762435674</v>
          </cell>
          <cell r="DL32">
            <v>19537.748359004894</v>
          </cell>
          <cell r="DM32">
            <v>19900.479110493558</v>
          </cell>
          <cell r="DN32">
            <v>17993.80050521739</v>
          </cell>
          <cell r="DO32">
            <v>19652.177318506834</v>
          </cell>
          <cell r="DP32">
            <v>15933.897047095106</v>
          </cell>
          <cell r="DQ32">
            <v>13409.082390977379</v>
          </cell>
          <cell r="DR32">
            <v>9181.4147350364583</v>
          </cell>
          <cell r="DS32">
            <v>13167.327410980746</v>
          </cell>
          <cell r="DT32">
            <v>6772.4085770168094</v>
          </cell>
          <cell r="DU32">
            <v>13697.156638379449</v>
          </cell>
          <cell r="DV32">
            <v>22492.659428885276</v>
          </cell>
          <cell r="DW32">
            <v>26367.119530721062</v>
          </cell>
          <cell r="DX32">
            <v>19706.045707942172</v>
          </cell>
          <cell r="DY32">
            <v>20079.999430586184</v>
          </cell>
          <cell r="DZ32">
            <v>18137.334622571769</v>
          </cell>
          <cell r="EA32">
            <v>19827.86159464825</v>
          </cell>
          <cell r="EB32">
            <v>15975.270009015305</v>
          </cell>
          <cell r="EC32">
            <v>13435.875551123481</v>
          </cell>
          <cell r="ED32">
            <v>9013.8109065046883</v>
          </cell>
          <cell r="EE32">
            <v>13195.512517980696</v>
          </cell>
          <cell r="EF32">
            <v>6524.7283626534118</v>
          </cell>
          <cell r="EG32">
            <v>13688.001452338594</v>
          </cell>
          <cell r="EH32">
            <v>22683.985190454656</v>
          </cell>
          <cell r="EI32">
            <v>26673.349846167886</v>
          </cell>
          <cell r="EJ32">
            <v>21955.933221172556</v>
          </cell>
          <cell r="EK32">
            <v>22341.474601924343</v>
          </cell>
          <cell r="EL32">
            <v>20361.654494363283</v>
          </cell>
          <cell r="EM32">
            <v>22084.93454593424</v>
          </cell>
          <cell r="EN32">
            <v>18092.981781582399</v>
          </cell>
          <cell r="EO32">
            <v>15539.802350568818</v>
          </cell>
          <cell r="EP32">
            <v>10916.152831821179</v>
          </cell>
          <cell r="EQ32">
            <v>15301.032299591669</v>
          </cell>
          <cell r="ER32">
            <v>8344.4225424076722</v>
          </cell>
          <cell r="ES32">
            <v>15753.99202051562</v>
          </cell>
          <cell r="ET32">
            <v>24955.649169621705</v>
          </cell>
          <cell r="EU32">
            <v>29063.911089508074</v>
          </cell>
          <cell r="EV32">
            <v>22182.994733739266</v>
          </cell>
          <cell r="EW32">
            <v>22580.455630931105</v>
          </cell>
          <cell r="EX32">
            <v>20562.807097472079</v>
          </cell>
          <cell r="EY32">
            <v>22319.029004675875</v>
          </cell>
          <cell r="EZ32">
            <v>18182.485547318316</v>
          </cell>
          <cell r="FA32">
            <v>15616.355000304422</v>
          </cell>
          <cell r="FB32">
            <v>10783.697574061087</v>
          </cell>
          <cell r="FC32">
            <v>15379.399197580016</v>
          </cell>
          <cell r="FD32">
            <v>8126.6853581523756</v>
          </cell>
          <cell r="FE32">
            <v>15790.576668033991</v>
          </cell>
          <cell r="FF32">
            <v>25202.560614751485</v>
          </cell>
          <cell r="FG32">
            <v>29433.562938117859</v>
          </cell>
          <cell r="FH32">
            <v>22408.816003845495</v>
          </cell>
          <cell r="FI32">
            <v>22818.541517599264</v>
          </cell>
          <cell r="FJ32">
            <v>20762.346205507256</v>
          </cell>
          <cell r="FK32">
            <v>22553.015964784914</v>
          </cell>
          <cell r="FL32">
            <v>18266.301070989528</v>
          </cell>
          <cell r="FM32">
            <v>15688.09420917201</v>
          </cell>
          <cell r="FN32">
            <v>10638.745177478151</v>
          </cell>
          <cell r="FO32">
            <v>15453.198455756487</v>
          </cell>
          <cell r="FP32">
            <v>7893.7385930974924</v>
          </cell>
          <cell r="FQ32">
            <v>15820.204429655496</v>
          </cell>
          <cell r="FR32">
            <v>25447.521816056684</v>
          </cell>
          <cell r="FS32">
            <v>29805.698771872296</v>
          </cell>
          <cell r="FT32">
            <v>22634.03620490446</v>
          </cell>
          <cell r="FU32">
            <v>23056.43572238753</v>
          </cell>
          <cell r="FV32">
            <v>20960.966260752713</v>
          </cell>
          <cell r="FW32">
            <v>22786.312980761897</v>
          </cell>
        </row>
        <row r="33">
          <cell r="B33" t="str">
            <v>Co 123</v>
          </cell>
          <cell r="BH33">
            <v>1038.3599999999999</v>
          </cell>
          <cell r="BI33">
            <v>8522.5</v>
          </cell>
          <cell r="BJ33">
            <v>17122.009999999998</v>
          </cell>
          <cell r="BK33">
            <v>9854.43</v>
          </cell>
          <cell r="BL33">
            <v>16551.68</v>
          </cell>
          <cell r="BM33">
            <v>15699.06</v>
          </cell>
          <cell r="BN33">
            <v>17002.68</v>
          </cell>
          <cell r="BO33">
            <v>20553.303599999999</v>
          </cell>
          <cell r="BP33">
            <v>18024.302</v>
          </cell>
          <cell r="BQ33">
            <v>21495.766330340462</v>
          </cell>
          <cell r="BR33">
            <v>18416.517574840829</v>
          </cell>
          <cell r="BS33">
            <v>18393.197443594247</v>
          </cell>
          <cell r="BT33">
            <v>16831.092657518122</v>
          </cell>
          <cell r="BU33">
            <v>8275.7994629027235</v>
          </cell>
          <cell r="BV33">
            <v>16890.858493606414</v>
          </cell>
          <cell r="BW33">
            <v>9600.0492529970525</v>
          </cell>
          <cell r="BX33">
            <v>16347.38185497729</v>
          </cell>
          <cell r="BY33">
            <v>15487.271646787378</v>
          </cell>
          <cell r="BZ33">
            <v>16829.316298872476</v>
          </cell>
          <cell r="CA33">
            <v>20567.148183450292</v>
          </cell>
          <cell r="CB33">
            <v>18035.719881836234</v>
          </cell>
          <cell r="CC33">
            <v>21411.083250813106</v>
          </cell>
          <cell r="CD33">
            <v>18324.832167120701</v>
          </cell>
          <cell r="CE33">
            <v>18364.336027028541</v>
          </cell>
          <cell r="CF33">
            <v>16584.804229697078</v>
          </cell>
          <cell r="CG33">
            <v>7928.297297602614</v>
          </cell>
          <cell r="CH33">
            <v>16559.854993582441</v>
          </cell>
          <cell r="CI33">
            <v>9244.8481490966733</v>
          </cell>
          <cell r="CJ33">
            <v>16044.241431713459</v>
          </cell>
          <cell r="CK33">
            <v>15176.144006318314</v>
          </cell>
          <cell r="CL33">
            <v>16558.240729759484</v>
          </cell>
          <cell r="CM33">
            <v>20384.160589620456</v>
          </cell>
          <cell r="CN33">
            <v>18684.062201661498</v>
          </cell>
          <cell r="CO33">
            <v>22054.916075414843</v>
          </cell>
          <cell r="CP33">
            <v>18961.975873938543</v>
          </cell>
          <cell r="CQ33">
            <v>19065.991796684517</v>
          </cell>
          <cell r="CR33">
            <v>17662.592992606635</v>
          </cell>
          <cell r="CS33">
            <v>8798.4509797116843</v>
          </cell>
          <cell r="CT33">
            <v>17607.978953636652</v>
          </cell>
          <cell r="CU33">
            <v>10138.69479269458</v>
          </cell>
          <cell r="CV33">
            <v>17091.627523053296</v>
          </cell>
          <cell r="CW33">
            <v>16203.754610905022</v>
          </cell>
          <cell r="CX33">
            <v>17626.921792788977</v>
          </cell>
          <cell r="CY33">
            <v>21556.706696051482</v>
          </cell>
          <cell r="CZ33">
            <v>18997.431102768831</v>
          </cell>
          <cell r="DA33">
            <v>22433.650946915928</v>
          </cell>
          <cell r="DB33">
            <v>19277.063167416549</v>
          </cell>
          <cell r="DC33">
            <v>19318.698300047457</v>
          </cell>
          <cell r="DD33">
            <v>17934.700755211503</v>
          </cell>
          <cell r="DE33">
            <v>8857.2479949191238</v>
          </cell>
          <cell r="DF33">
            <v>17848.950882339748</v>
          </cell>
          <cell r="DG33">
            <v>10221.579020381974</v>
          </cell>
          <cell r="DH33">
            <v>17332.132052310604</v>
          </cell>
          <cell r="DI33">
            <v>16423.53415133767</v>
          </cell>
          <cell r="DJ33">
            <v>17889.478206509753</v>
          </cell>
          <cell r="DK33">
            <v>21926.44613481671</v>
          </cell>
          <cell r="DL33">
            <v>19315.03582293207</v>
          </cell>
          <cell r="DM33">
            <v>22818.883660642798</v>
          </cell>
          <cell r="DN33">
            <v>19596.311957361017</v>
          </cell>
          <cell r="DO33">
            <v>19639.618334542502</v>
          </cell>
          <cell r="DP33">
            <v>18209.71321061096</v>
          </cell>
          <cell r="DQ33">
            <v>8914.0775703607142</v>
          </cell>
          <cell r="DR33">
            <v>18091.306408154829</v>
          </cell>
          <cell r="DS33">
            <v>10302.893142341538</v>
          </cell>
          <cell r="DT33">
            <v>17574.306772826563</v>
          </cell>
          <cell r="DU33">
            <v>16644.945943050825</v>
          </cell>
          <cell r="DV33">
            <v>18154.484928454418</v>
          </cell>
          <cell r="DW33">
            <v>22301.994747314573</v>
          </cell>
          <cell r="DX33">
            <v>19637.897808840644</v>
          </cell>
          <cell r="DY33">
            <v>23210.173578294183</v>
          </cell>
          <cell r="DZ33">
            <v>19920.728076257321</v>
          </cell>
          <cell r="EA33">
            <v>19965.246216353102</v>
          </cell>
          <cell r="EB33">
            <v>18488.078676695422</v>
          </cell>
          <cell r="EC33">
            <v>8968.5522076431571</v>
          </cell>
          <cell r="ED33">
            <v>18335.430627693597</v>
          </cell>
          <cell r="EE33">
            <v>10382.045377713494</v>
          </cell>
          <cell r="EF33">
            <v>17818.550847391358</v>
          </cell>
          <cell r="EG33">
            <v>16867.480362335245</v>
          </cell>
          <cell r="EH33">
            <v>18422.366594487907</v>
          </cell>
          <cell r="EI33">
            <v>22682.961031991421</v>
          </cell>
          <cell r="EJ33">
            <v>19965.564071054796</v>
          </cell>
          <cell r="EK33">
            <v>23607.140086230662</v>
          </cell>
          <cell r="EL33">
            <v>20249.860848062992</v>
          </cell>
          <cell r="EM33">
            <v>20295.172789379882</v>
          </cell>
          <cell r="EN33">
            <v>18769.554165743502</v>
          </cell>
          <cell r="EO33">
            <v>9020.3112085861067</v>
          </cell>
          <cell r="EP33">
            <v>18581.024959181661</v>
          </cell>
          <cell r="EQ33">
            <v>10459.323589837</v>
          </cell>
          <cell r="ER33">
            <v>18064.578034608494</v>
          </cell>
          <cell r="ES33">
            <v>17091.502533501134</v>
          </cell>
          <cell r="ET33">
            <v>18692.866561693045</v>
          </cell>
          <cell r="EU33">
            <v>23070.338665195828</v>
          </cell>
          <cell r="EV33">
            <v>20298.082795265887</v>
          </cell>
          <cell r="EW33">
            <v>24010.764709214367</v>
          </cell>
          <cell r="EX33">
            <v>20583.749287964314</v>
          </cell>
          <cell r="EY33">
            <v>20630.356279475847</v>
          </cell>
          <cell r="EZ33">
            <v>19054.127144585924</v>
          </cell>
          <cell r="FA33">
            <v>9069.6214738337148</v>
          </cell>
          <cell r="FB33">
            <v>18828.014956108862</v>
          </cell>
          <cell r="FC33">
            <v>10534.351989543713</v>
          </cell>
          <cell r="FD33">
            <v>18312.33387706579</v>
          </cell>
          <cell r="FE33">
            <v>17316.725580726419</v>
          </cell>
          <cell r="FF33">
            <v>18965.956933019508</v>
          </cell>
          <cell r="FG33">
            <v>23463.722748647415</v>
          </cell>
          <cell r="FH33">
            <v>20635.499316992787</v>
          </cell>
          <cell r="FI33">
            <v>24420.651660926684</v>
          </cell>
          <cell r="FJ33">
            <v>20922.42434936716</v>
          </cell>
          <cell r="FK33">
            <v>20970.361732709702</v>
          </cell>
          <cell r="FL33">
            <v>19341.784231167891</v>
          </cell>
          <cell r="FM33">
            <v>9116.0996894135496</v>
          </cell>
          <cell r="FN33">
            <v>19076.31904363419</v>
          </cell>
          <cell r="FO33">
            <v>10606.974058614924</v>
          </cell>
          <cell r="FP33">
            <v>18561.754390619273</v>
          </cell>
          <cell r="FQ33">
            <v>17543.06592017605</v>
          </cell>
          <cell r="FR33">
            <v>19241.600408159557</v>
          </cell>
          <cell r="FS33">
            <v>23863.17626746594</v>
          </cell>
          <cell r="FT33">
            <v>20977.845682114646</v>
          </cell>
          <cell r="FU33">
            <v>24836.872630383081</v>
          </cell>
          <cell r="FV33">
            <v>21265.927334079486</v>
          </cell>
          <cell r="FW33">
            <v>21315.238447465155</v>
          </cell>
        </row>
        <row r="34">
          <cell r="B34" t="str">
            <v>Co 124</v>
          </cell>
          <cell r="BH34">
            <v>2989.59</v>
          </cell>
          <cell r="BI34">
            <v>2422.08</v>
          </cell>
          <cell r="BJ34">
            <v>3128.14</v>
          </cell>
          <cell r="BK34">
            <v>2812.46</v>
          </cell>
          <cell r="BL34">
            <v>6323.94</v>
          </cell>
          <cell r="BM34">
            <v>3949.63</v>
          </cell>
          <cell r="BN34">
            <v>6096.35</v>
          </cell>
          <cell r="BO34">
            <v>562.92349000000104</v>
          </cell>
          <cell r="BP34">
            <v>-248.23260999999911</v>
          </cell>
          <cell r="BQ34">
            <v>-1746.7762839495554</v>
          </cell>
          <cell r="BR34">
            <v>-288.58902524543009</v>
          </cell>
          <cell r="BS34">
            <v>417.85947602467058</v>
          </cell>
          <cell r="BT34">
            <v>2933.0311991817143</v>
          </cell>
          <cell r="BU34">
            <v>2331.9482437666675</v>
          </cell>
          <cell r="BV34">
            <v>3030.6319946720141</v>
          </cell>
          <cell r="BW34">
            <v>2744.8395200961377</v>
          </cell>
          <cell r="BX34">
            <v>6250.485645685354</v>
          </cell>
          <cell r="BY34">
            <v>3861.7742950816391</v>
          </cell>
          <cell r="BZ34">
            <v>5998.4254046804872</v>
          </cell>
          <cell r="CA34">
            <v>405.35121881410669</v>
          </cell>
          <cell r="CB34">
            <v>-418.14841467153747</v>
          </cell>
          <cell r="CC34">
            <v>-1990.597048316502</v>
          </cell>
          <cell r="CD34">
            <v>-524.47606959561745</v>
          </cell>
          <cell r="CE34">
            <v>5070.4523937872164</v>
          </cell>
          <cell r="CF34">
            <v>7642.4446698664296</v>
          </cell>
          <cell r="CG34">
            <v>7007.2222038695454</v>
          </cell>
          <cell r="CH34">
            <v>7697.9957190122332</v>
          </cell>
          <cell r="CI34">
            <v>7443.1862908004405</v>
          </cell>
          <cell r="CJ34">
            <v>10943.259888220382</v>
          </cell>
          <cell r="CK34">
            <v>8539.4031896039196</v>
          </cell>
          <cell r="CL34">
            <v>10666.118845525947</v>
          </cell>
          <cell r="CM34">
            <v>4924.3455597352131</v>
          </cell>
          <cell r="CN34">
            <v>4088.5449981249367</v>
          </cell>
          <cell r="CO34">
            <v>2519.5869874903401</v>
          </cell>
          <cell r="CP34">
            <v>3993.0257022567312</v>
          </cell>
          <cell r="CQ34">
            <v>4736.260117496935</v>
          </cell>
          <cell r="CR34">
            <v>7729.9027198857493</v>
          </cell>
          <cell r="CS34">
            <v>7069.9267337933143</v>
          </cell>
          <cell r="CT34">
            <v>7772.1300602297979</v>
          </cell>
          <cell r="CU34">
            <v>7522.8680517545172</v>
          </cell>
          <cell r="CV34">
            <v>11090.705811304269</v>
          </cell>
          <cell r="CW34">
            <v>8633.8995780637997</v>
          </cell>
          <cell r="CX34">
            <v>10799.41449892028</v>
          </cell>
          <cell r="CY34">
            <v>4889.8291756002836</v>
          </cell>
          <cell r="CZ34">
            <v>4033.1018238239012</v>
          </cell>
          <cell r="DA34">
            <v>2433.2777206851624</v>
          </cell>
          <cell r="DB34">
            <v>3939.3836420190346</v>
          </cell>
          <cell r="DC34">
            <v>4640.7292271861152</v>
          </cell>
          <cell r="DD34">
            <v>7817.019108618545</v>
          </cell>
          <cell r="DE34">
            <v>7131.9209735342474</v>
          </cell>
          <cell r="DF34">
            <v>7845.2232694012446</v>
          </cell>
          <cell r="DG34">
            <v>7602.1685091470863</v>
          </cell>
          <cell r="DH34">
            <v>11239.312906863601</v>
          </cell>
          <cell r="DI34">
            <v>13121.895989530189</v>
          </cell>
          <cell r="DJ34">
            <v>15327.35626082626</v>
          </cell>
          <cell r="DK34">
            <v>9244.3906013991655</v>
          </cell>
          <cell r="DL34">
            <v>8366.6743300727576</v>
          </cell>
          <cell r="DM34">
            <v>6735.9169516363108</v>
          </cell>
          <cell r="DN34">
            <v>8274.4290144724746</v>
          </cell>
          <cell r="DO34">
            <v>8986.7663608861203</v>
          </cell>
          <cell r="DP34">
            <v>12298.229295486286</v>
          </cell>
          <cell r="DQ34">
            <v>11586.676594766284</v>
          </cell>
          <cell r="DR34">
            <v>12311.684188799494</v>
          </cell>
          <cell r="DS34">
            <v>12074.823748667226</v>
          </cell>
          <cell r="DT34">
            <v>15782.822729377869</v>
          </cell>
          <cell r="DU34">
            <v>13299.443710661342</v>
          </cell>
          <cell r="DV34">
            <v>15545.080321604541</v>
          </cell>
          <cell r="DW34">
            <v>9284.4677986018287</v>
          </cell>
          <cell r="DX34">
            <v>8384.2367357232415</v>
          </cell>
          <cell r="DY34">
            <v>6722.4270618160244</v>
          </cell>
          <cell r="DZ34">
            <v>8294.5778440556132</v>
          </cell>
          <cell r="EA34">
            <v>9017.0535075878834</v>
          </cell>
          <cell r="EB34">
            <v>12468.896555897798</v>
          </cell>
          <cell r="EC34">
            <v>11730.217134145641</v>
          </cell>
          <cell r="ED34">
            <v>12466.846484136271</v>
          </cell>
          <cell r="EE34">
            <v>12236.878741022629</v>
          </cell>
          <cell r="EF34">
            <v>16016.634951245138</v>
          </cell>
          <cell r="EG34">
            <v>15561.429457461101</v>
          </cell>
          <cell r="EH34">
            <v>17848.165248951002</v>
          </cell>
          <cell r="EI34">
            <v>11404.543866173717</v>
          </cell>
          <cell r="EJ34">
            <v>10481.703927510536</v>
          </cell>
          <cell r="EK34">
            <v>8787.3141281570533</v>
          </cell>
          <cell r="EL34">
            <v>10394.313165386024</v>
          </cell>
          <cell r="EM34">
            <v>11127.506449596314</v>
          </cell>
          <cell r="EN34">
            <v>14724.149212308379</v>
          </cell>
          <cell r="EO34">
            <v>13957.415245179382</v>
          </cell>
          <cell r="EP34">
            <v>14705.601313103423</v>
          </cell>
          <cell r="EQ34">
            <v>14483.221466432304</v>
          </cell>
          <cell r="ER34">
            <v>18336.330285796837</v>
          </cell>
          <cell r="ES34">
            <v>15803.630683130736</v>
          </cell>
          <cell r="ET34">
            <v>18132.174123480509</v>
          </cell>
          <cell r="EU34">
            <v>11499.820437971961</v>
          </cell>
          <cell r="EV34">
            <v>10554.222646737853</v>
          </cell>
          <cell r="EW34">
            <v>8827.1058532650532</v>
          </cell>
          <cell r="EX34">
            <v>10469.267110427218</v>
          </cell>
          <cell r="EY34">
            <v>11213.280799453449</v>
          </cell>
          <cell r="EZ34">
            <v>14959.574409322759</v>
          </cell>
          <cell r="FA34">
            <v>14164.031566197868</v>
          </cell>
          <cell r="FB34">
            <v>14924.13833899559</v>
          </cell>
          <cell r="FC34">
            <v>14709.635235860405</v>
          </cell>
          <cell r="FD34">
            <v>18637.498324311204</v>
          </cell>
          <cell r="FE34">
            <v>16048.502105411233</v>
          </cell>
          <cell r="FF34">
            <v>18419.772906281527</v>
          </cell>
          <cell r="FG34">
            <v>11593.701241853121</v>
          </cell>
          <cell r="FH34">
            <v>10624.286456915182</v>
          </cell>
          <cell r="FI34">
            <v>8863.8181189813913</v>
          </cell>
          <cell r="FJ34">
            <v>10541.933023954254</v>
          </cell>
          <cell r="FK34">
            <v>11296.866374063526</v>
          </cell>
          <cell r="FL34">
            <v>15198.255379456299</v>
          </cell>
          <cell r="FM34">
            <v>14372.69945622145</v>
          </cell>
          <cell r="FN34">
            <v>15144.872354388834</v>
          </cell>
          <cell r="FO34">
            <v>14938.777750439223</v>
          </cell>
          <cell r="FP34">
            <v>18942.818584089389</v>
          </cell>
          <cell r="FQ34">
            <v>16296.44636580519</v>
          </cell>
          <cell r="FR34">
            <v>18710.966952865845</v>
          </cell>
          <cell r="FS34">
            <v>11685.576896462917</v>
          </cell>
          <cell r="FT34">
            <v>10691.718055571842</v>
          </cell>
          <cell r="FU34">
            <v>8897.2737352380573</v>
          </cell>
          <cell r="FV34">
            <v>10612.153476947686</v>
          </cell>
          <cell r="FW34">
            <v>11378.110041988282</v>
          </cell>
        </row>
        <row r="35">
          <cell r="B35" t="str">
            <v>Co 125</v>
          </cell>
          <cell r="BH35">
            <v>-268.37</v>
          </cell>
          <cell r="BI35">
            <v>-539.32000000000005</v>
          </cell>
          <cell r="BJ35">
            <v>-2203.2199999999998</v>
          </cell>
          <cell r="BK35">
            <v>127.82</v>
          </cell>
          <cell r="BL35">
            <v>79.249999999999545</v>
          </cell>
          <cell r="BM35">
            <v>453.51000000000067</v>
          </cell>
          <cell r="BN35">
            <v>922.75000000000091</v>
          </cell>
          <cell r="BO35">
            <v>182.92360000000053</v>
          </cell>
          <cell r="BP35">
            <v>-2753.3058999999994</v>
          </cell>
          <cell r="BQ35">
            <v>-2562.4932308331499</v>
          </cell>
          <cell r="BR35">
            <v>-1893.4543210515512</v>
          </cell>
          <cell r="BS35">
            <v>-1102.0946408270065</v>
          </cell>
          <cell r="BT35">
            <v>-319.86030735102804</v>
          </cell>
          <cell r="BU35">
            <v>-604.19531216995347</v>
          </cell>
          <cell r="BV35">
            <v>-2258.5995747444517</v>
          </cell>
          <cell r="BW35">
            <v>87.319178573001409</v>
          </cell>
          <cell r="BX35">
            <v>38.073290663390708</v>
          </cell>
          <cell r="BY35">
            <v>420.66779062893329</v>
          </cell>
          <cell r="BZ35">
            <v>873.86048083356809</v>
          </cell>
          <cell r="CA35">
            <v>174.60283493167435</v>
          </cell>
          <cell r="CB35">
            <v>-2820.4244721108944</v>
          </cell>
          <cell r="CC35">
            <v>-2680.2098811821006</v>
          </cell>
          <cell r="CD35">
            <v>-2013.7834391675433</v>
          </cell>
          <cell r="CE35">
            <v>814.24966516385666</v>
          </cell>
          <cell r="CF35">
            <v>1526.7317345928577</v>
          </cell>
          <cell r="CG35">
            <v>1228.7412558029982</v>
          </cell>
          <cell r="CH35">
            <v>-415.74949476376605</v>
          </cell>
          <cell r="CI35">
            <v>1945.3610613471847</v>
          </cell>
          <cell r="CJ35">
            <v>1895.548678340062</v>
          </cell>
          <cell r="CK35">
            <v>2286.8587538070306</v>
          </cell>
          <cell r="CL35">
            <v>2723.6521779110908</v>
          </cell>
          <cell r="CM35">
            <v>2007.8733437731771</v>
          </cell>
          <cell r="CN35">
            <v>-1047.439448036941</v>
          </cell>
          <cell r="CO35">
            <v>-906.42566143075692</v>
          </cell>
          <cell r="CP35">
            <v>-242.54859021357424</v>
          </cell>
          <cell r="CQ35">
            <v>670.63897953777996</v>
          </cell>
          <cell r="CR35">
            <v>1503.0572870915294</v>
          </cell>
          <cell r="CS35">
            <v>1194.4227862483476</v>
          </cell>
          <cell r="CT35">
            <v>-479.5497810685647</v>
          </cell>
          <cell r="CU35">
            <v>1933.9936940055359</v>
          </cell>
          <cell r="CV35">
            <v>1882.9955869376072</v>
          </cell>
          <cell r="CW35">
            <v>2285.1283978496631</v>
          </cell>
          <cell r="CX35">
            <v>2725.0313012294373</v>
          </cell>
          <cell r="CY35">
            <v>1987.6260574000526</v>
          </cell>
          <cell r="CZ35">
            <v>-1149.4820111134559</v>
          </cell>
          <cell r="DA35">
            <v>-1005.3663547656097</v>
          </cell>
          <cell r="DB35">
            <v>-328.58562068869469</v>
          </cell>
          <cell r="DC35">
            <v>583.75052802136361</v>
          </cell>
          <cell r="DD35">
            <v>1477.3607341073957</v>
          </cell>
          <cell r="DE35">
            <v>1157.7285950284559</v>
          </cell>
          <cell r="DF35">
            <v>-545.98432957535533</v>
          </cell>
          <cell r="DG35">
            <v>1920.9675861480655</v>
          </cell>
          <cell r="DH35">
            <v>1868.7537531714197</v>
          </cell>
          <cell r="DI35">
            <v>6545.2901410796312</v>
          </cell>
          <cell r="DJ35">
            <v>6988.423587797618</v>
          </cell>
          <cell r="DK35">
            <v>6228.5992896039097</v>
          </cell>
          <cell r="DL35">
            <v>3007.4392118229644</v>
          </cell>
          <cell r="DM35">
            <v>3154.7264893172214</v>
          </cell>
          <cell r="DN35">
            <v>3844.1269588202667</v>
          </cell>
          <cell r="DO35">
            <v>4792.4865532353397</v>
          </cell>
          <cell r="DP35">
            <v>5712.827698380398</v>
          </cell>
          <cell r="DQ35">
            <v>5381.8337879992223</v>
          </cell>
          <cell r="DR35">
            <v>3647.6497224473896</v>
          </cell>
          <cell r="DS35">
            <v>6169.4798892246781</v>
          </cell>
          <cell r="DT35">
            <v>6116.0205244954614</v>
          </cell>
          <cell r="DU35">
            <v>6621.8246366964358</v>
          </cell>
          <cell r="DV35">
            <v>7067.8407737075931</v>
          </cell>
          <cell r="DW35">
            <v>6285.2512674741847</v>
          </cell>
          <cell r="DX35">
            <v>2977.717657905263</v>
          </cell>
          <cell r="DY35">
            <v>3128.2486341462591</v>
          </cell>
          <cell r="DZ35">
            <v>3830.4933726372092</v>
          </cell>
          <cell r="EA35">
            <v>4816.1296434663382</v>
          </cell>
          <cell r="EB35">
            <v>5763.9184832241881</v>
          </cell>
          <cell r="EC35">
            <v>5421.4020125714014</v>
          </cell>
          <cell r="ED35">
            <v>3656.0292642614168</v>
          </cell>
          <cell r="EE35">
            <v>6234.0026334163631</v>
          </cell>
          <cell r="EF35">
            <v>6179.2655795554656</v>
          </cell>
          <cell r="EG35">
            <v>8781.8828734361505</v>
          </cell>
          <cell r="EH35">
            <v>9230.4441287739028</v>
          </cell>
          <cell r="EI35">
            <v>8424.4896998892291</v>
          </cell>
          <cell r="EJ35">
            <v>5028.195827964556</v>
          </cell>
          <cell r="EK35">
            <v>5182.5001387092343</v>
          </cell>
          <cell r="EL35">
            <v>5897.3643668598006</v>
          </cell>
          <cell r="EM35">
            <v>6921.5703647746368</v>
          </cell>
          <cell r="EN35">
            <v>7897.5430290750155</v>
          </cell>
          <cell r="EO35">
            <v>7542.8930632936926</v>
          </cell>
          <cell r="EP35">
            <v>5746.0469880543524</v>
          </cell>
          <cell r="EQ35">
            <v>8381.4561710907183</v>
          </cell>
          <cell r="ER35">
            <v>8325.6184302924048</v>
          </cell>
          <cell r="ES35">
            <v>8920.8108218533707</v>
          </cell>
          <cell r="ET35">
            <v>9372.0102518475614</v>
          </cell>
          <cell r="EU35">
            <v>8542.0764213902239</v>
          </cell>
          <cell r="EV35">
            <v>5055.0093381121123</v>
          </cell>
          <cell r="EW35">
            <v>5212.2518240522004</v>
          </cell>
          <cell r="EX35">
            <v>5940.4377290284519</v>
          </cell>
          <cell r="EY35">
            <v>7004.5507723646069</v>
          </cell>
          <cell r="EZ35">
            <v>8009.6685423252529</v>
          </cell>
          <cell r="FA35">
            <v>7642.2787494043441</v>
          </cell>
          <cell r="FB35">
            <v>5813.4451212578606</v>
          </cell>
          <cell r="FC35">
            <v>8507.8182375757988</v>
          </cell>
          <cell r="FD35">
            <v>8450.4287672289684</v>
          </cell>
          <cell r="FE35">
            <v>9061.4911065407287</v>
          </cell>
          <cell r="FF35">
            <v>9515.1902976718538</v>
          </cell>
          <cell r="FG35">
            <v>8661.0716180310574</v>
          </cell>
          <cell r="FH35">
            <v>5079.8261789825974</v>
          </cell>
          <cell r="FI35">
            <v>5240.5351146903013</v>
          </cell>
          <cell r="FJ35">
            <v>5982.2772377241954</v>
          </cell>
          <cell r="FK35">
            <v>7088.1025183221709</v>
          </cell>
          <cell r="FL35">
            <v>8122.5125585763881</v>
          </cell>
          <cell r="FM35">
            <v>7742.1795936348508</v>
          </cell>
          <cell r="FN35">
            <v>5881.0347566919536</v>
          </cell>
          <cell r="FO35">
            <v>8635.3224791016328</v>
          </cell>
          <cell r="FP35">
            <v>8576.5562825712768</v>
          </cell>
          <cell r="FQ35">
            <v>9203.9223772502592</v>
          </cell>
          <cell r="FR35">
            <v>9660.173936442603</v>
          </cell>
          <cell r="FS35">
            <v>8780.5783423783105</v>
          </cell>
          <cell r="FT35">
            <v>5102.9992448871008</v>
          </cell>
          <cell r="FU35">
            <v>5267.6737815897477</v>
          </cell>
          <cell r="FV35">
            <v>6023.2103037047973</v>
          </cell>
          <cell r="FW35">
            <v>7171.3240326575724</v>
          </cell>
        </row>
        <row r="36">
          <cell r="B36" t="str">
            <v>Co 126</v>
          </cell>
          <cell r="BH36">
            <v>420.88</v>
          </cell>
          <cell r="BI36">
            <v>-176.74</v>
          </cell>
          <cell r="BJ36">
            <v>-142.19999999999999</v>
          </cell>
          <cell r="BK36">
            <v>1736.67</v>
          </cell>
          <cell r="BL36">
            <v>815.19000000000051</v>
          </cell>
          <cell r="BM36">
            <v>664.43</v>
          </cell>
          <cell r="BN36">
            <v>637.45000000000005</v>
          </cell>
          <cell r="BO36">
            <v>536.33290000000011</v>
          </cell>
          <cell r="BP36">
            <v>448.66590000000019</v>
          </cell>
          <cell r="BQ36">
            <v>305.76960358849942</v>
          </cell>
          <cell r="BR36">
            <v>495.84329309919895</v>
          </cell>
          <cell r="BS36">
            <v>774.15832580170877</v>
          </cell>
          <cell r="BT36">
            <v>397.32003042019824</v>
          </cell>
          <cell r="BU36">
            <v>-215.28465299353684</v>
          </cell>
          <cell r="BV36">
            <v>-174.16743683942718</v>
          </cell>
          <cell r="BW36">
            <v>1743.4014728360457</v>
          </cell>
          <cell r="BX36">
            <v>791.71609068572729</v>
          </cell>
          <cell r="BY36">
            <v>611.21266946159767</v>
          </cell>
          <cell r="BZ36">
            <v>593.25349332078895</v>
          </cell>
          <cell r="CA36">
            <v>524.05813603661045</v>
          </cell>
          <cell r="CB36">
            <v>436.37622743893621</v>
          </cell>
          <cell r="CC36">
            <v>275.62603139414614</v>
          </cell>
          <cell r="CD36">
            <v>467.72386920237182</v>
          </cell>
          <cell r="CE36">
            <v>757.93550082680986</v>
          </cell>
          <cell r="CF36">
            <v>354.8083365769603</v>
          </cell>
          <cell r="CG36">
            <v>-273.18462799949043</v>
          </cell>
          <cell r="CH36">
            <v>-225.24629849785811</v>
          </cell>
          <cell r="CI36">
            <v>1732.2289699910193</v>
          </cell>
          <cell r="CJ36">
            <v>749.47725988903676</v>
          </cell>
          <cell r="CK36">
            <v>538.38380801186122</v>
          </cell>
          <cell r="CL36">
            <v>529.7612238043198</v>
          </cell>
          <cell r="CM36">
            <v>473.30888708135876</v>
          </cell>
          <cell r="CN36">
            <v>385.70746133478292</v>
          </cell>
          <cell r="CO36">
            <v>225.43604394137014</v>
          </cell>
          <cell r="CP36">
            <v>418.87027788349883</v>
          </cell>
          <cell r="CQ36">
            <v>721.17178680646748</v>
          </cell>
          <cell r="CR36">
            <v>2579.8188890026681</v>
          </cell>
          <cell r="CS36">
            <v>1933.9842323952989</v>
          </cell>
          <cell r="CT36">
            <v>1985.2247882513052</v>
          </cell>
          <cell r="CU36">
            <v>3995.5522865567491</v>
          </cell>
          <cell r="CV36">
            <v>2982.481201338303</v>
          </cell>
          <cell r="CW36">
            <v>2756.664777658234</v>
          </cell>
          <cell r="CX36">
            <v>2751.0767234593814</v>
          </cell>
          <cell r="CY36">
            <v>2697.2992728858467</v>
          </cell>
          <cell r="CZ36">
            <v>2607.9765990588107</v>
          </cell>
          <cell r="DA36">
            <v>2444.4663754507787</v>
          </cell>
          <cell r="DB36">
            <v>2642.4112914885418</v>
          </cell>
          <cell r="DC36">
            <v>2938.1510982650343</v>
          </cell>
          <cell r="DD36">
            <v>2595.0421943132501</v>
          </cell>
          <cell r="DE36">
            <v>1930.8504800172823</v>
          </cell>
          <cell r="DF36">
            <v>1985.529225387264</v>
          </cell>
          <cell r="DG36">
            <v>4050.1769792391715</v>
          </cell>
          <cell r="DH36">
            <v>3005.8599879090502</v>
          </cell>
          <cell r="DI36">
            <v>2764.7112960811601</v>
          </cell>
          <cell r="DJ36">
            <v>2762.3146596339056</v>
          </cell>
          <cell r="DK36">
            <v>2711.4106900212882</v>
          </cell>
          <cell r="DL36">
            <v>2620.8149045143828</v>
          </cell>
          <cell r="DM36">
            <v>2453.5197418539215</v>
          </cell>
          <cell r="DN36">
            <v>2656.0855218699057</v>
          </cell>
          <cell r="DO36">
            <v>2957.6708770314976</v>
          </cell>
          <cell r="DP36">
            <v>4692.8400125277039</v>
          </cell>
          <cell r="DQ36">
            <v>4009.7610834086586</v>
          </cell>
          <cell r="DR36">
            <v>4068.0191754020561</v>
          </cell>
          <cell r="DS36">
            <v>6188.4965224094785</v>
          </cell>
          <cell r="DT36">
            <v>5111.9793017833945</v>
          </cell>
          <cell r="DU36">
            <v>4854.8665080197743</v>
          </cell>
          <cell r="DV36">
            <v>4855.8242975387511</v>
          </cell>
          <cell r="DW36">
            <v>4808.4694564655765</v>
          </cell>
          <cell r="DX36">
            <v>4715.6014579139955</v>
          </cell>
          <cell r="DY36">
            <v>4544.9514937881904</v>
          </cell>
          <cell r="DZ36">
            <v>4752.249734066776</v>
          </cell>
          <cell r="EA36">
            <v>5059.7952752725578</v>
          </cell>
          <cell r="EB36">
            <v>4768.9983258878128</v>
          </cell>
          <cell r="EC36">
            <v>4066.4857006574543</v>
          </cell>
          <cell r="ED36">
            <v>4128.469438158465</v>
          </cell>
          <cell r="EE36">
            <v>6306.3294869921538</v>
          </cell>
          <cell r="EF36">
            <v>5196.6281924653331</v>
          </cell>
          <cell r="EG36">
            <v>4922.8979973466321</v>
          </cell>
          <cell r="EH36">
            <v>4927.5936189874574</v>
          </cell>
          <cell r="EI36">
            <v>4883.3050096694269</v>
          </cell>
          <cell r="EJ36">
            <v>4788.6125894811003</v>
          </cell>
          <cell r="EK36">
            <v>4614.5413890305135</v>
          </cell>
          <cell r="EL36">
            <v>4826.6865769409978</v>
          </cell>
          <cell r="EM36">
            <v>5140.3087387013802</v>
          </cell>
          <cell r="EN36">
            <v>4846.1756732520289</v>
          </cell>
          <cell r="EO36">
            <v>4123.6678725774227</v>
          </cell>
          <cell r="EP36">
            <v>4189.528284689286</v>
          </cell>
          <cell r="EQ36">
            <v>6426.3673772620441</v>
          </cell>
          <cell r="ER36">
            <v>5282.6780133357224</v>
          </cell>
          <cell r="ES36">
            <v>4991.6532349181634</v>
          </cell>
          <cell r="ET36">
            <v>4999.8325561402271</v>
          </cell>
          <cell r="EU36">
            <v>4959.0550481103874</v>
          </cell>
          <cell r="EV36">
            <v>4862.5024514417191</v>
          </cell>
          <cell r="EW36">
            <v>4684.9401132732528</v>
          </cell>
          <cell r="EX36">
            <v>4902.0510382475331</v>
          </cell>
          <cell r="EY36">
            <v>5221.8691926328866</v>
          </cell>
          <cell r="EZ36">
            <v>4924.376876171752</v>
          </cell>
          <cell r="FA36">
            <v>4181.2955516970896</v>
          </cell>
          <cell r="FB36">
            <v>4251.1893544834202</v>
          </cell>
          <cell r="FC36">
            <v>6548.8534685917266</v>
          </cell>
          <cell r="FD36">
            <v>5369.7127915045812</v>
          </cell>
          <cell r="FE36">
            <v>5060.6938350145429</v>
          </cell>
          <cell r="FF36">
            <v>5072.7539233732059</v>
          </cell>
          <cell r="FG36">
            <v>5035.7190391923486</v>
          </cell>
          <cell r="FH36">
            <v>4937.270530686329</v>
          </cell>
          <cell r="FI36">
            <v>4756.1457900496534</v>
          </cell>
          <cell r="FJ36">
            <v>4978.3425307514781</v>
          </cell>
          <cell r="FK36">
            <v>5304.4778520809323</v>
          </cell>
          <cell r="FL36">
            <v>5003.6067161609026</v>
          </cell>
          <cell r="FM36">
            <v>4239.5554429660515</v>
          </cell>
          <cell r="FN36">
            <v>4313.6439070896231</v>
          </cell>
          <cell r="FO36">
            <v>6673.414239826343</v>
          </cell>
          <cell r="FP36">
            <v>5457.9560299339573</v>
          </cell>
          <cell r="FQ36">
            <v>5130.2168972459503</v>
          </cell>
          <cell r="FR36">
            <v>5146.347387530097</v>
          </cell>
          <cell r="FS36">
            <v>5113.2957870343307</v>
          </cell>
          <cell r="FT36">
            <v>5012.9133390053448</v>
          </cell>
          <cell r="FU36">
            <v>4828.1561954566869</v>
          </cell>
          <cell r="FV36">
            <v>5055.5621698204986</v>
          </cell>
          <cell r="FW36">
            <v>5388.5531764670413</v>
          </cell>
        </row>
        <row r="37">
          <cell r="B37" t="str">
            <v>Co 127</v>
          </cell>
          <cell r="BH37">
            <v>-1973.89</v>
          </cell>
          <cell r="BI37">
            <v>-449.96000000000095</v>
          </cell>
          <cell r="BJ37">
            <v>205.68</v>
          </cell>
          <cell r="BK37">
            <v>937.41999999999916</v>
          </cell>
          <cell r="BL37">
            <v>1028.32</v>
          </cell>
          <cell r="BM37">
            <v>-403.76</v>
          </cell>
          <cell r="BN37">
            <v>2118.4499999999998</v>
          </cell>
          <cell r="BO37">
            <v>-601.33949999999959</v>
          </cell>
          <cell r="BP37">
            <v>388.29169999999976</v>
          </cell>
          <cell r="BQ37">
            <v>-85.408788337377246</v>
          </cell>
          <cell r="BR37">
            <v>386.17773431916112</v>
          </cell>
          <cell r="BS37">
            <v>782.30110475332367</v>
          </cell>
          <cell r="BT37">
            <v>-2031.6753108219702</v>
          </cell>
          <cell r="BU37">
            <v>-496.00617919659771</v>
          </cell>
          <cell r="BV37">
            <v>169.58237224359118</v>
          </cell>
          <cell r="BW37">
            <v>879.57630061504597</v>
          </cell>
          <cell r="BX37">
            <v>982.68829453503076</v>
          </cell>
          <cell r="BY37">
            <v>-481.15584696524729</v>
          </cell>
          <cell r="BZ37">
            <v>2063.6816116500968</v>
          </cell>
          <cell r="CA37">
            <v>-608.892420011583</v>
          </cell>
          <cell r="CB37">
            <v>381.04755097567522</v>
          </cell>
          <cell r="CC37">
            <v>-149.33708049734923</v>
          </cell>
          <cell r="CD37">
            <v>322.54830793619385</v>
          </cell>
          <cell r="CE37">
            <v>757.10258965760295</v>
          </cell>
          <cell r="CF37">
            <v>-2149.703246565814</v>
          </cell>
          <cell r="CG37">
            <v>-601.79547359835578</v>
          </cell>
          <cell r="CH37">
            <v>73.678754021201257</v>
          </cell>
          <cell r="CI37">
            <v>761.42459439957565</v>
          </cell>
          <cell r="CJ37">
            <v>877.50409635444703</v>
          </cell>
          <cell r="CK37">
            <v>-619.41677401867946</v>
          </cell>
          <cell r="CL37">
            <v>1948.8736682082954</v>
          </cell>
          <cell r="CM37">
            <v>-739.99291010043135</v>
          </cell>
          <cell r="CN37">
            <v>250.57526221072021</v>
          </cell>
          <cell r="CO37">
            <v>-279.59757628715033</v>
          </cell>
          <cell r="CP37">
            <v>193.02437019996614</v>
          </cell>
          <cell r="CQ37">
            <v>667.24133403846554</v>
          </cell>
          <cell r="CR37">
            <v>2758.5922857534251</v>
          </cell>
          <cell r="CS37">
            <v>4341.6652200830367</v>
          </cell>
          <cell r="CT37">
            <v>5034.3715768090369</v>
          </cell>
          <cell r="CU37">
            <v>5728.2382963828686</v>
          </cell>
          <cell r="CV37">
            <v>5850.7656343735389</v>
          </cell>
          <cell r="CW37">
            <v>4312.6408170768345</v>
          </cell>
          <cell r="CX37">
            <v>6940.5884995479973</v>
          </cell>
          <cell r="CY37">
            <v>4190.022172262712</v>
          </cell>
          <cell r="CZ37">
            <v>5200.6282971250175</v>
          </cell>
          <cell r="DA37">
            <v>4660.6089952351595</v>
          </cell>
          <cell r="DB37">
            <v>5142.9439962146971</v>
          </cell>
          <cell r="DC37">
            <v>5585.5175710599324</v>
          </cell>
          <cell r="DD37">
            <v>2749.4388091635428</v>
          </cell>
          <cell r="DE37">
            <v>4368.736670532533</v>
          </cell>
          <cell r="DF37">
            <v>5078.644014529129</v>
          </cell>
          <cell r="DG37">
            <v>5778.5253078698061</v>
          </cell>
          <cell r="DH37">
            <v>5908.2371454571366</v>
          </cell>
          <cell r="DI37">
            <v>4327.7463940069883</v>
          </cell>
          <cell r="DJ37">
            <v>7016.3117550632878</v>
          </cell>
          <cell r="DK37">
            <v>4202.9361426921068</v>
          </cell>
          <cell r="DL37">
            <v>5234.4692390008086</v>
          </cell>
          <cell r="DM37">
            <v>4683.4125103079268</v>
          </cell>
          <cell r="DN37">
            <v>5175.6662244189738</v>
          </cell>
          <cell r="DO37">
            <v>5627.4032252287998</v>
          </cell>
          <cell r="DP37">
            <v>7290.9936606026649</v>
          </cell>
          <cell r="DQ37">
            <v>8946.9053568435684</v>
          </cell>
          <cell r="DR37">
            <v>9674.9308271293339</v>
          </cell>
          <cell r="DS37">
            <v>10380.708989515166</v>
          </cell>
          <cell r="DT37">
            <v>10517.421822430835</v>
          </cell>
          <cell r="DU37">
            <v>8893.3680030684827</v>
          </cell>
          <cell r="DV37">
            <v>11644.473526260648</v>
          </cell>
          <cell r="DW37">
            <v>8767.1536153495235</v>
          </cell>
          <cell r="DX37">
            <v>9819.0636536773618</v>
          </cell>
          <cell r="DY37">
            <v>9257.7294210911368</v>
          </cell>
          <cell r="DZ37">
            <v>9760.1050241866105</v>
          </cell>
          <cell r="EA37">
            <v>10220.216063473676</v>
          </cell>
          <cell r="EB37">
            <v>7368.9706042078706</v>
          </cell>
          <cell r="EC37">
            <v>9062.5954268601363</v>
          </cell>
          <cell r="ED37">
            <v>9808.7612164173897</v>
          </cell>
          <cell r="EE37">
            <v>10520.313095036105</v>
          </cell>
          <cell r="EF37">
            <v>10664.754494532597</v>
          </cell>
          <cell r="EG37">
            <v>8995.9079112882428</v>
          </cell>
          <cell r="EH37">
            <v>11810.612232067906</v>
          </cell>
          <cell r="EI37">
            <v>8868.1298488741231</v>
          </cell>
          <cell r="EJ37">
            <v>9941.3220690434136</v>
          </cell>
          <cell r="EK37">
            <v>9368.5724622870766</v>
          </cell>
          <cell r="EL37">
            <v>9881.732029275754</v>
          </cell>
          <cell r="EM37">
            <v>10350.865211456563</v>
          </cell>
          <cell r="EN37">
            <v>9529.6622816811905</v>
          </cell>
          <cell r="EO37">
            <v>11261.89406093497</v>
          </cell>
          <cell r="EP37">
            <v>12027.115095402163</v>
          </cell>
          <cell r="EQ37">
            <v>12744.303740725538</v>
          </cell>
          <cell r="ER37">
            <v>12896.334438530073</v>
          </cell>
          <cell r="ES37">
            <v>11181.639254100719</v>
          </cell>
          <cell r="ET37">
            <v>14061.704602140089</v>
          </cell>
          <cell r="EU37">
            <v>11051.933204917012</v>
          </cell>
          <cell r="EV37">
            <v>12147.28216841794</v>
          </cell>
          <cell r="EW37">
            <v>11563.369555868661</v>
          </cell>
          <cell r="EX37">
            <v>12086.625714898644</v>
          </cell>
          <cell r="EY37">
            <v>12564.957459614163</v>
          </cell>
          <cell r="EZ37">
            <v>9669.2638121064665</v>
          </cell>
          <cell r="FA37">
            <v>11441.015898999667</v>
          </cell>
          <cell r="FB37">
            <v>12225.365282518347</v>
          </cell>
          <cell r="FC37">
            <v>12948.24911918306</v>
          </cell>
          <cell r="FD37">
            <v>13108.390020907345</v>
          </cell>
          <cell r="FE37">
            <v>11346.12716257288</v>
          </cell>
          <cell r="FF37">
            <v>14293.334574465893</v>
          </cell>
          <cell r="FG37">
            <v>11215.228398888752</v>
          </cell>
          <cell r="FH37">
            <v>12332.293886375481</v>
          </cell>
          <cell r="FI37">
            <v>11737.428851620763</v>
          </cell>
          <cell r="FJ37">
            <v>12271.450585125001</v>
          </cell>
          <cell r="FK37">
            <v>12759.156824541395</v>
          </cell>
          <cell r="FL37">
            <v>9810.1961057229892</v>
          </cell>
          <cell r="FM37">
            <v>11622.403576557837</v>
          </cell>
          <cell r="FN37">
            <v>12426.598555042674</v>
          </cell>
          <cell r="FO37">
            <v>13154.616054082151</v>
          </cell>
          <cell r="FP37">
            <v>13323.377975127201</v>
          </cell>
          <cell r="FQ37">
            <v>11512.414645909103</v>
          </cell>
          <cell r="FR37">
            <v>14527.978958308984</v>
          </cell>
          <cell r="FS37">
            <v>11380.198927607096</v>
          </cell>
          <cell r="FT37">
            <v>12519.869467556402</v>
          </cell>
          <cell r="FU37">
            <v>11912.982081254173</v>
          </cell>
          <cell r="FV37">
            <v>12458.407450204406</v>
          </cell>
          <cell r="FW37">
            <v>12955.67294509716</v>
          </cell>
        </row>
        <row r="38">
          <cell r="B38" t="str">
            <v>Co 128</v>
          </cell>
          <cell r="BH38">
            <v>40862.86</v>
          </cell>
          <cell r="BI38">
            <v>31819.47</v>
          </cell>
          <cell r="BJ38">
            <v>20632.169999999998</v>
          </cell>
          <cell r="BK38">
            <v>35117.5</v>
          </cell>
          <cell r="BL38">
            <v>35476.11</v>
          </cell>
          <cell r="BM38">
            <v>43373.43</v>
          </cell>
          <cell r="BN38">
            <v>44506.13</v>
          </cell>
          <cell r="BO38">
            <v>43586.050799999983</v>
          </cell>
          <cell r="BP38">
            <v>45990.278800000007</v>
          </cell>
          <cell r="BQ38">
            <v>35524.304135304075</v>
          </cell>
          <cell r="BR38">
            <v>36839.506438036566</v>
          </cell>
          <cell r="BS38">
            <v>7762.0167790813066</v>
          </cell>
          <cell r="BT38">
            <v>40317.191673731402</v>
          </cell>
          <cell r="BU38">
            <v>31206.996975452283</v>
          </cell>
          <cell r="BV38">
            <v>19931.42671168565</v>
          </cell>
          <cell r="BW38">
            <v>34582.598111887433</v>
          </cell>
          <cell r="BX38">
            <v>34887.91080579257</v>
          </cell>
          <cell r="BY38">
            <v>42765.819688067822</v>
          </cell>
          <cell r="BZ38">
            <v>43991.779237443887</v>
          </cell>
          <cell r="CA38">
            <v>43782.186029301491</v>
          </cell>
          <cell r="CB38">
            <v>46181.359085617325</v>
          </cell>
          <cell r="CC38">
            <v>35080.983270268</v>
          </cell>
          <cell r="CD38">
            <v>36402.768477992038</v>
          </cell>
          <cell r="CE38">
            <v>7686.5014283351557</v>
          </cell>
          <cell r="CF38">
            <v>39133.999273586436</v>
          </cell>
          <cell r="CG38">
            <v>29955.75797521737</v>
          </cell>
          <cell r="CH38">
            <v>18590.057410551744</v>
          </cell>
          <cell r="CI38">
            <v>33412.83424869286</v>
          </cell>
          <cell r="CJ38">
            <v>33664.000263914582</v>
          </cell>
          <cell r="CK38">
            <v>41522.685598692398</v>
          </cell>
          <cell r="CL38">
            <v>43678.790878344487</v>
          </cell>
          <cell r="CM38">
            <v>43508.446625797449</v>
          </cell>
          <cell r="CN38">
            <v>45905.100180406218</v>
          </cell>
          <cell r="CO38">
            <v>34781.627783298762</v>
          </cell>
          <cell r="CP38">
            <v>36111.018948468263</v>
          </cell>
          <cell r="CQ38">
            <v>7760.8963122804926</v>
          </cell>
          <cell r="CR38">
            <v>46330.582257324553</v>
          </cell>
          <cell r="CS38">
            <v>36945.434205537553</v>
          </cell>
          <cell r="CT38">
            <v>25321.498087278982</v>
          </cell>
          <cell r="CU38">
            <v>40499.671589358681</v>
          </cell>
          <cell r="CV38">
            <v>40737.537367442019</v>
          </cell>
          <cell r="CW38">
            <v>48746.817049640282</v>
          </cell>
          <cell r="CX38">
            <v>50154.302320033246</v>
          </cell>
          <cell r="CY38">
            <v>49974.99719627067</v>
          </cell>
          <cell r="CZ38">
            <v>52418.58345245682</v>
          </cell>
          <cell r="DA38">
            <v>41064.736720946581</v>
          </cell>
          <cell r="DB38">
            <v>42423.357894305329</v>
          </cell>
          <cell r="DC38">
            <v>13061.144035151367</v>
          </cell>
          <cell r="DD38">
            <v>46809.602175463355</v>
          </cell>
          <cell r="DE38">
            <v>37212.708248588257</v>
          </cell>
          <cell r="DF38">
            <v>25324.43294115147</v>
          </cell>
          <cell r="DG38">
            <v>40866.87770828815</v>
          </cell>
          <cell r="DH38">
            <v>41090.138867355075</v>
          </cell>
          <cell r="DI38">
            <v>49252.837188232021</v>
          </cell>
          <cell r="DJ38">
            <v>50722.980403242567</v>
          </cell>
          <cell r="DK38">
            <v>50535.588418988482</v>
          </cell>
          <cell r="DL38">
            <v>53027.019177721464</v>
          </cell>
          <cell r="DM38">
            <v>41437.949708346372</v>
          </cell>
          <cell r="DN38">
            <v>42826.494136462316</v>
          </cell>
          <cell r="DO38">
            <v>12858.495915290019</v>
          </cell>
          <cell r="DP38">
            <v>58411.83711989726</v>
          </cell>
          <cell r="DQ38">
            <v>48598.250223381707</v>
          </cell>
          <cell r="DR38">
            <v>36439.395285016755</v>
          </cell>
          <cell r="DS38">
            <v>52355.204004000618</v>
          </cell>
          <cell r="DT38">
            <v>52563.464262786511</v>
          </cell>
          <cell r="DU38">
            <v>60882.423439800375</v>
          </cell>
          <cell r="DV38">
            <v>62417.517129820932</v>
          </cell>
          <cell r="DW38">
            <v>62222.266642681847</v>
          </cell>
          <cell r="DX38">
            <v>64762.458640276556</v>
          </cell>
          <cell r="DY38">
            <v>52933.221989786471</v>
          </cell>
          <cell r="DZ38">
            <v>54352.352546622773</v>
          </cell>
          <cell r="EA38">
            <v>23766.360722946207</v>
          </cell>
          <cell r="EB38">
            <v>59107.220973338997</v>
          </cell>
          <cell r="EC38">
            <v>49071.844664414974</v>
          </cell>
          <cell r="ED38">
            <v>36636.020626682199</v>
          </cell>
          <cell r="EE38">
            <v>52934.552147319839</v>
          </cell>
          <cell r="EF38">
            <v>53126.45934099632</v>
          </cell>
          <cell r="EG38">
            <v>61604.820351359383</v>
          </cell>
          <cell r="EH38">
            <v>63207.216630813738</v>
          </cell>
          <cell r="EI38">
            <v>63005.261755732274</v>
          </cell>
          <cell r="EJ38">
            <v>65595.152758045529</v>
          </cell>
          <cell r="EK38">
            <v>53520.729448317608</v>
          </cell>
          <cell r="EL38">
            <v>54971.577774160469</v>
          </cell>
          <cell r="EM38">
            <v>23753.70297150252</v>
          </cell>
          <cell r="EN38">
            <v>66395.253777264792</v>
          </cell>
          <cell r="EO38">
            <v>56132.901314286937</v>
          </cell>
          <cell r="EP38">
            <v>43413.547125132885</v>
          </cell>
          <cell r="EQ38">
            <v>60104.583070914523</v>
          </cell>
          <cell r="ER38">
            <v>60279.420695374494</v>
          </cell>
          <cell r="ES38">
            <v>68919.719673384505</v>
          </cell>
          <cell r="ET38">
            <v>70591.871639088844</v>
          </cell>
          <cell r="EU38">
            <v>70384.386135861641</v>
          </cell>
          <cell r="EV38">
            <v>73024.932069129107</v>
          </cell>
          <cell r="EW38">
            <v>60700.122154673423</v>
          </cell>
          <cell r="EX38">
            <v>62182.527741204096</v>
          </cell>
          <cell r="EY38">
            <v>30320.461603093194</v>
          </cell>
          <cell r="EZ38">
            <v>67223.384613657676</v>
          </cell>
          <cell r="FA38">
            <v>56728.726827005776</v>
          </cell>
          <cell r="FB38">
            <v>43719.131690976443</v>
          </cell>
          <cell r="FC38">
            <v>60812.281656256673</v>
          </cell>
          <cell r="FD38">
            <v>60969.098057998781</v>
          </cell>
          <cell r="FE38">
            <v>69774.585088697713</v>
          </cell>
          <cell r="FF38">
            <v>71519.006570263824</v>
          </cell>
          <cell r="FG38">
            <v>71306.490293313196</v>
          </cell>
          <cell r="FH38">
            <v>73998.690420467843</v>
          </cell>
          <cell r="FI38">
            <v>61418.1845912239</v>
          </cell>
          <cell r="FJ38">
            <v>62933.729596103207</v>
          </cell>
          <cell r="FK38">
            <v>30413.082210278015</v>
          </cell>
          <cell r="FL38">
            <v>70137.215597288188</v>
          </cell>
          <cell r="FM38">
            <v>59404.978689400741</v>
          </cell>
          <cell r="FN38">
            <v>46098.249916312619</v>
          </cell>
          <cell r="FO38">
            <v>63603.439506475013</v>
          </cell>
          <cell r="FP38">
            <v>63741.409442546683</v>
          </cell>
          <cell r="FQ38">
            <v>72715.130643185214</v>
          </cell>
          <cell r="FR38">
            <v>74534.450717955173</v>
          </cell>
          <cell r="FS38">
            <v>74317.874006870406</v>
          </cell>
          <cell r="FT38">
            <v>77062.690457584453</v>
          </cell>
          <cell r="FU38">
            <v>64221.156556682341</v>
          </cell>
          <cell r="FV38">
            <v>65770.131199482727</v>
          </cell>
          <cell r="FW38">
            <v>32577.586760938015</v>
          </cell>
        </row>
        <row r="39">
          <cell r="B39" t="str">
            <v>Co 129</v>
          </cell>
          <cell r="BH39">
            <v>164.54</v>
          </cell>
          <cell r="BI39">
            <v>-476.42999999999938</v>
          </cell>
          <cell r="BJ39">
            <v>-37.090000000001055</v>
          </cell>
          <cell r="BK39">
            <v>1095.8599999999999</v>
          </cell>
          <cell r="BL39">
            <v>425.59</v>
          </cell>
          <cell r="BM39">
            <v>1847.76</v>
          </cell>
          <cell r="BN39">
            <v>1351.2</v>
          </cell>
          <cell r="BO39">
            <v>-591.97509999999966</v>
          </cell>
          <cell r="BP39">
            <v>-601.64299999999912</v>
          </cell>
          <cell r="BQ39">
            <v>1.6079187587301931</v>
          </cell>
          <cell r="BR39">
            <v>0.71203501745821995</v>
          </cell>
          <cell r="BS39">
            <v>463.39054668722656</v>
          </cell>
          <cell r="BT39">
            <v>103.66856598476261</v>
          </cell>
          <cell r="BU39">
            <v>-532.76819686110866</v>
          </cell>
          <cell r="BV39">
            <v>-85.64594003621869</v>
          </cell>
          <cell r="BW39">
            <v>1065.7430248937294</v>
          </cell>
          <cell r="BX39">
            <v>387.23065809693981</v>
          </cell>
          <cell r="BY39">
            <v>1801.4857519935254</v>
          </cell>
          <cell r="BZ39">
            <v>1311.5039427570268</v>
          </cell>
          <cell r="CA39">
            <v>-609.51440499937962</v>
          </cell>
          <cell r="CB39">
            <v>-618.18030654467748</v>
          </cell>
          <cell r="CC39">
            <v>-77.679538699302611</v>
          </cell>
          <cell r="CD39">
            <v>-78.186608625883309</v>
          </cell>
          <cell r="CE39">
            <v>7611.7977842232885</v>
          </cell>
          <cell r="CF39">
            <v>7161.4597641892087</v>
          </cell>
          <cell r="CG39">
            <v>6529.8550900958335</v>
          </cell>
          <cell r="CH39">
            <v>6984.6474708802098</v>
          </cell>
          <cell r="CI39">
            <v>8155.4381260333766</v>
          </cell>
          <cell r="CJ39">
            <v>7468.597058954866</v>
          </cell>
          <cell r="CK39">
            <v>8874.862442107813</v>
          </cell>
          <cell r="CL39">
            <v>8391.5529171780818</v>
          </cell>
          <cell r="CM39">
            <v>6421.3874710656073</v>
          </cell>
          <cell r="CN39">
            <v>6414.0961665828863</v>
          </cell>
          <cell r="CO39">
            <v>6954.7701207402715</v>
          </cell>
          <cell r="CP39">
            <v>6955.3496412471432</v>
          </cell>
          <cell r="CQ39">
            <v>7453.2497210917645</v>
          </cell>
          <cell r="CR39">
            <v>7242.2743455349046</v>
          </cell>
          <cell r="CS39">
            <v>6599.9397597945854</v>
          </cell>
          <cell r="CT39">
            <v>7066.5531045923271</v>
          </cell>
          <cell r="CU39">
            <v>8267.0939583045438</v>
          </cell>
          <cell r="CV39">
            <v>7563.899000804694</v>
          </cell>
          <cell r="CW39">
            <v>8995.5516655352931</v>
          </cell>
          <cell r="CX39">
            <v>8504.6277115843259</v>
          </cell>
          <cell r="CY39">
            <v>6476.4408174653681</v>
          </cell>
          <cell r="CZ39">
            <v>6469.4865984006692</v>
          </cell>
          <cell r="DA39">
            <v>7021.2226629274201</v>
          </cell>
          <cell r="DB39">
            <v>7021.9959202479968</v>
          </cell>
          <cell r="DC39">
            <v>7484.6622125538597</v>
          </cell>
          <cell r="DD39">
            <v>7323.1795715052958</v>
          </cell>
          <cell r="DE39">
            <v>6669.7003314786325</v>
          </cell>
          <cell r="DF39">
            <v>7148.4514729269886</v>
          </cell>
          <cell r="DG39">
            <v>8379.7830496974348</v>
          </cell>
          <cell r="DH39">
            <v>7659.3440180078296</v>
          </cell>
          <cell r="DI39">
            <v>10783.705785724449</v>
          </cell>
          <cell r="DJ39">
            <v>10285.330551465697</v>
          </cell>
          <cell r="DK39">
            <v>8196.7664917467519</v>
          </cell>
          <cell r="DL39">
            <v>8190.6533159549281</v>
          </cell>
          <cell r="DM39">
            <v>8753.6793186516825</v>
          </cell>
          <cell r="DN39">
            <v>8754.1805090463167</v>
          </cell>
          <cell r="DO39">
            <v>9225.8772331646742</v>
          </cell>
          <cell r="DP39">
            <v>9070.5391276053306</v>
          </cell>
          <cell r="DQ39">
            <v>8405.5210693701665</v>
          </cell>
          <cell r="DR39">
            <v>8896.9607354201689</v>
          </cell>
          <cell r="DS39">
            <v>10159.900568265894</v>
          </cell>
          <cell r="DT39">
            <v>9422.0253165360464</v>
          </cell>
          <cell r="DU39">
            <v>10955.95656130614</v>
          </cell>
          <cell r="DV39">
            <v>10450.052369926396</v>
          </cell>
          <cell r="DW39">
            <v>8299.9304686016985</v>
          </cell>
          <cell r="DX39">
            <v>8294.1820842686284</v>
          </cell>
          <cell r="DY39">
            <v>8868.7314756796659</v>
          </cell>
          <cell r="DZ39">
            <v>8869.4629065082408</v>
          </cell>
          <cell r="EA39">
            <v>9349.8461652242149</v>
          </cell>
          <cell r="EB39">
            <v>9200.9602371695801</v>
          </cell>
          <cell r="EC39">
            <v>8524.45845441028</v>
          </cell>
          <cell r="ED39">
            <v>9028.6928759351922</v>
          </cell>
          <cell r="EE39">
            <v>10324.084101004479</v>
          </cell>
          <cell r="EF39">
            <v>9568.3315981239175</v>
          </cell>
          <cell r="EG39">
            <v>11130.43768884052</v>
          </cell>
          <cell r="EH39">
            <v>10616.925509397097</v>
          </cell>
          <cell r="EI39">
            <v>8403.5160949834935</v>
          </cell>
          <cell r="EJ39">
            <v>8398.1549974072514</v>
          </cell>
          <cell r="EK39">
            <v>8984.4694987168441</v>
          </cell>
          <cell r="EL39">
            <v>8985.4403228294323</v>
          </cell>
          <cell r="EM39">
            <v>9474.6607423819878</v>
          </cell>
          <cell r="EN39">
            <v>9332.5453457729618</v>
          </cell>
          <cell r="EO39">
            <v>8644.3859684710187</v>
          </cell>
          <cell r="EP39">
            <v>9161.7596715851796</v>
          </cell>
          <cell r="EQ39">
            <v>10490.465307916234</v>
          </cell>
          <cell r="ER39">
            <v>9716.3834997856011</v>
          </cell>
          <cell r="ES39">
            <v>11307.153255667163</v>
          </cell>
          <cell r="ET39">
            <v>10785.956963775927</v>
          </cell>
          <cell r="EU39">
            <v>8507.4832119602324</v>
          </cell>
          <cell r="EV39">
            <v>8502.5328075774014</v>
          </cell>
          <cell r="EW39">
            <v>9100.85163357893</v>
          </cell>
          <cell r="EX39">
            <v>9102.0763651145244</v>
          </cell>
          <cell r="EY39">
            <v>9600.2893011261003</v>
          </cell>
          <cell r="EZ39">
            <v>9465.2734706880892</v>
          </cell>
          <cell r="FA39">
            <v>8765.279201880754</v>
          </cell>
          <cell r="FB39">
            <v>9296.1475575124405</v>
          </cell>
          <cell r="FC39">
            <v>10659.054901340782</v>
          </cell>
          <cell r="FD39">
            <v>9866.1823322304099</v>
          </cell>
          <cell r="FE39">
            <v>11486.113591706035</v>
          </cell>
          <cell r="FF39">
            <v>10957.155630083835</v>
          </cell>
          <cell r="FG39">
            <v>8611.7852987726692</v>
          </cell>
          <cell r="FH39">
            <v>8607.2724134043547</v>
          </cell>
          <cell r="FI39">
            <v>9217.8399403377316</v>
          </cell>
          <cell r="FJ39">
            <v>9219.3274670864703</v>
          </cell>
          <cell r="FK39">
            <v>9726.688805578533</v>
          </cell>
          <cell r="FL39">
            <v>9599.1230311675899</v>
          </cell>
          <cell r="FM39">
            <v>8887.1132358009163</v>
          </cell>
          <cell r="FN39">
            <v>9431.8397555338706</v>
          </cell>
          <cell r="FO39">
            <v>10829.864872543647</v>
          </cell>
          <cell r="FP39">
            <v>10017.922299178663</v>
          </cell>
          <cell r="FQ39">
            <v>11667.318287631988</v>
          </cell>
          <cell r="FR39">
            <v>11130.525111014063</v>
          </cell>
          <cell r="FS39">
            <v>8716.7904786216859</v>
          </cell>
          <cell r="FT39">
            <v>8712.3195853562538</v>
          </cell>
          <cell r="FU39">
            <v>9335.3949607739851</v>
          </cell>
          <cell r="FV39">
            <v>9337.5701957321453</v>
          </cell>
          <cell r="FW39">
            <v>9853.8284194377193</v>
          </cell>
        </row>
        <row r="40">
          <cell r="B40" t="str">
            <v>Co 130</v>
          </cell>
          <cell r="BH40">
            <v>10267.09</v>
          </cell>
          <cell r="BI40">
            <v>14854.67</v>
          </cell>
          <cell r="BJ40">
            <v>11735.6</v>
          </cell>
          <cell r="BK40">
            <v>8413.59</v>
          </cell>
          <cell r="BL40">
            <v>6980.42</v>
          </cell>
          <cell r="BM40">
            <v>-3726.17</v>
          </cell>
          <cell r="BN40">
            <v>4902.49</v>
          </cell>
          <cell r="BO40">
            <v>10694.320500000002</v>
          </cell>
          <cell r="BP40">
            <v>9999.6540999999997</v>
          </cell>
          <cell r="BQ40">
            <v>9800.7152826237234</v>
          </cell>
          <cell r="BR40">
            <v>10109.240577983159</v>
          </cell>
          <cell r="BS40">
            <v>9004.8133240923507</v>
          </cell>
          <cell r="BT40">
            <v>10177.995517106519</v>
          </cell>
          <cell r="BU40">
            <v>14813.519669477213</v>
          </cell>
          <cell r="BV40">
            <v>11628.623335868115</v>
          </cell>
          <cell r="BW40">
            <v>8241.8430922835469</v>
          </cell>
          <cell r="BX40">
            <v>6749.82357046385</v>
          </cell>
          <cell r="BY40">
            <v>-4257.8911670363923</v>
          </cell>
          <cell r="BZ40">
            <v>4608.5935558591245</v>
          </cell>
          <cell r="CA40">
            <v>10668.523042677263</v>
          </cell>
          <cell r="CB40">
            <v>9974.2703251825169</v>
          </cell>
          <cell r="CC40">
            <v>9657.2764173698397</v>
          </cell>
          <cell r="CD40">
            <v>9965.3855569812313</v>
          </cell>
          <cell r="CE40">
            <v>8909.9917568215078</v>
          </cell>
          <cell r="CF40">
            <v>9966.5529652200239</v>
          </cell>
          <cell r="CG40">
            <v>14651.760952003346</v>
          </cell>
          <cell r="CH40">
            <v>11399.102424706962</v>
          </cell>
          <cell r="CI40">
            <v>7945.9144102265673</v>
          </cell>
          <cell r="CJ40">
            <v>6393.3118602676386</v>
          </cell>
          <cell r="CK40">
            <v>-4924.767165121717</v>
          </cell>
          <cell r="CL40">
            <v>4187.2173987200003</v>
          </cell>
          <cell r="CM40">
            <v>10389.759960031581</v>
          </cell>
          <cell r="CN40">
            <v>9696.5676126542749</v>
          </cell>
          <cell r="CO40">
            <v>9379.1776854109448</v>
          </cell>
          <cell r="CP40">
            <v>9687.4515901436171</v>
          </cell>
          <cell r="CQ40">
            <v>8681.090621101459</v>
          </cell>
          <cell r="CR40">
            <v>10089.70434815069</v>
          </cell>
          <cell r="CS40">
            <v>14885.922233673371</v>
          </cell>
          <cell r="CT40">
            <v>11544.945982424717</v>
          </cell>
          <cell r="CU40">
            <v>7999.9042037535564</v>
          </cell>
          <cell r="CV40">
            <v>6395.451434646724</v>
          </cell>
          <cell r="CW40">
            <v>-5255.4522656989393</v>
          </cell>
          <cell r="CX40">
            <v>4122.9743420084742</v>
          </cell>
          <cell r="CY40">
            <v>10494.798160971337</v>
          </cell>
          <cell r="CZ40">
            <v>9788.1266056853565</v>
          </cell>
          <cell r="DA40">
            <v>9464.2495202479604</v>
          </cell>
          <cell r="DB40">
            <v>9778.7630566861098</v>
          </cell>
          <cell r="DC40">
            <v>8659.0963304899487</v>
          </cell>
          <cell r="DD40">
            <v>10213.697444904428</v>
          </cell>
          <cell r="DE40">
            <v>15123.176069044141</v>
          </cell>
          <cell r="DF40">
            <v>11691.416068579698</v>
          </cell>
          <cell r="DG40">
            <v>8051.9991190092533</v>
          </cell>
          <cell r="DH40">
            <v>6394.0345681025319</v>
          </cell>
          <cell r="DI40">
            <v>-5599.5428669594439</v>
          </cell>
          <cell r="DJ40">
            <v>4053.1814047264488</v>
          </cell>
          <cell r="DK40">
            <v>10599.224540286941</v>
          </cell>
          <cell r="DL40">
            <v>9878.815389636884</v>
          </cell>
          <cell r="DM40">
            <v>9548.3171546201411</v>
          </cell>
          <cell r="DN40">
            <v>9869.2020514093401</v>
          </cell>
          <cell r="DO40">
            <v>8715.9470970096754</v>
          </cell>
          <cell r="DP40">
            <v>10337.759225896365</v>
          </cell>
          <cell r="DQ40">
            <v>15363.535332039062</v>
          </cell>
          <cell r="DR40">
            <v>11838.45770228927</v>
          </cell>
          <cell r="DS40">
            <v>8102.0707184810253</v>
          </cell>
          <cell r="DT40">
            <v>6388.8830919015581</v>
          </cell>
          <cell r="DU40">
            <v>-5957.2942698142979</v>
          </cell>
          <cell r="DV40">
            <v>3977.5951877820498</v>
          </cell>
          <cell r="DW40">
            <v>10702.940727802821</v>
          </cell>
          <cell r="DX40">
            <v>9968.9961199878217</v>
          </cell>
          <cell r="DY40">
            <v>9631.2737552135659</v>
          </cell>
          <cell r="DZ40">
            <v>9959.1209201958482</v>
          </cell>
          <cell r="EA40">
            <v>8770.8049901916966</v>
          </cell>
          <cell r="EB40">
            <v>10462.067689202881</v>
          </cell>
          <cell r="EC40">
            <v>15607.223635168793</v>
          </cell>
          <cell r="ED40">
            <v>11986.005874431383</v>
          </cell>
          <cell r="EE40">
            <v>8150.2030661611316</v>
          </cell>
          <cell r="EF40">
            <v>6379.8076544860869</v>
          </cell>
          <cell r="EG40">
            <v>-6329.6411216517954</v>
          </cell>
          <cell r="EH40">
            <v>3896.1816579154729</v>
          </cell>
          <cell r="EI40">
            <v>10805.840216061013</v>
          </cell>
          <cell r="EJ40">
            <v>10057.609322740709</v>
          </cell>
          <cell r="EK40">
            <v>9713.0121550069816</v>
          </cell>
          <cell r="EL40">
            <v>10047.471208656478</v>
          </cell>
          <cell r="EM40">
            <v>8823.9837056039141</v>
          </cell>
          <cell r="EN40">
            <v>10586.55603060358</v>
          </cell>
          <cell r="EO40">
            <v>15853.813292561324</v>
          </cell>
          <cell r="EP40">
            <v>12134.207204883332</v>
          </cell>
          <cell r="EQ40">
            <v>8195.812415342707</v>
          </cell>
          <cell r="ER40">
            <v>6366.8185595008581</v>
          </cell>
          <cell r="ES40">
            <v>-6716.8668482215617</v>
          </cell>
          <cell r="ET40">
            <v>3808.2447229372083</v>
          </cell>
          <cell r="EU40">
            <v>10908.262207564449</v>
          </cell>
          <cell r="EV40">
            <v>10145.028588355164</v>
          </cell>
          <cell r="EW40">
            <v>9793.8476879018617</v>
          </cell>
          <cell r="EX40">
            <v>10135.058342115215</v>
          </cell>
          <cell r="EY40">
            <v>8874.4286645215016</v>
          </cell>
          <cell r="EZ40">
            <v>10711.361931071762</v>
          </cell>
          <cell r="FA40">
            <v>16103.532969437438</v>
          </cell>
          <cell r="FB40">
            <v>12282.565262986449</v>
          </cell>
          <cell r="FC40">
            <v>8239.1800066563683</v>
          </cell>
          <cell r="FD40">
            <v>6349.2927874781199</v>
          </cell>
          <cell r="FE40">
            <v>-7119.2833406152495</v>
          </cell>
          <cell r="FF40">
            <v>3713.9434206135484</v>
          </cell>
          <cell r="FG40">
            <v>11009.194193207928</v>
          </cell>
          <cell r="FH40">
            <v>10231.566829904796</v>
          </cell>
          <cell r="FI40">
            <v>9872.7688174751038</v>
          </cell>
          <cell r="FJ40">
            <v>10220.864474718015</v>
          </cell>
          <cell r="FK40">
            <v>8922.8672398486833</v>
          </cell>
          <cell r="FL40">
            <v>10835.999217420713</v>
          </cell>
          <cell r="FM40">
            <v>16356.587600389827</v>
          </cell>
          <cell r="FN40">
            <v>12431.419449041359</v>
          </cell>
          <cell r="FO40">
            <v>8279.7442946592091</v>
          </cell>
          <cell r="FP40">
            <v>6327.4312751674024</v>
          </cell>
          <cell r="FQ40">
            <v>-7537.6552842760211</v>
          </cell>
          <cell r="FR40">
            <v>3612.5844942410149</v>
          </cell>
          <cell r="FS40">
            <v>11109.387921864278</v>
          </cell>
          <cell r="FT40">
            <v>10316.634194560971</v>
          </cell>
          <cell r="FU40">
            <v>9950.5220038285042</v>
          </cell>
          <cell r="FV40">
            <v>10305.638560070469</v>
          </cell>
          <cell r="FW40">
            <v>8968.2942503164122</v>
          </cell>
        </row>
        <row r="41">
          <cell r="B41" t="str">
            <v>Co 131</v>
          </cell>
          <cell r="BH41">
            <v>9703</v>
          </cell>
          <cell r="BI41">
            <v>12305</v>
          </cell>
          <cell r="BJ41">
            <v>8308</v>
          </cell>
          <cell r="BK41">
            <v>14290</v>
          </cell>
          <cell r="BL41">
            <v>13383</v>
          </cell>
          <cell r="BM41">
            <v>5647</v>
          </cell>
          <cell r="BN41">
            <v>29266</v>
          </cell>
          <cell r="BO41">
            <v>19594</v>
          </cell>
          <cell r="BP41">
            <v>15319</v>
          </cell>
          <cell r="BQ41">
            <v>11240.589087432898</v>
          </cell>
          <cell r="BR41">
            <v>12736.202967755184</v>
          </cell>
          <cell r="BS41">
            <v>9466.5678049810376</v>
          </cell>
          <cell r="BT41">
            <v>9467.6869822729968</v>
          </cell>
          <cell r="BU41">
            <v>12043.329741701709</v>
          </cell>
          <cell r="BV41">
            <v>7997.4969040812939</v>
          </cell>
          <cell r="BW41">
            <v>14065.754137273416</v>
          </cell>
          <cell r="BX41">
            <v>13157.909194401012</v>
          </cell>
          <cell r="BY41">
            <v>5263.2514800387653</v>
          </cell>
          <cell r="BZ41">
            <v>29009.527503296638</v>
          </cell>
          <cell r="CA41">
            <v>19605.75752226972</v>
          </cell>
          <cell r="CB41">
            <v>15322.299515069764</v>
          </cell>
          <cell r="CC41">
            <v>10990.709865454039</v>
          </cell>
          <cell r="CD41">
            <v>12484.119740159735</v>
          </cell>
          <cell r="CE41">
            <v>9366.6300898706249</v>
          </cell>
          <cell r="CF41">
            <v>8963.1636095142712</v>
          </cell>
          <cell r="CG41">
            <v>11512.05123920734</v>
          </cell>
          <cell r="CH41">
            <v>7416.3239468380125</v>
          </cell>
          <cell r="CI41">
            <v>13573.829441298993</v>
          </cell>
          <cell r="CJ41">
            <v>12665.2353366815</v>
          </cell>
          <cell r="CK41">
            <v>4607.5554779430749</v>
          </cell>
          <cell r="CL41">
            <v>28485.314488851152</v>
          </cell>
          <cell r="CM41">
            <v>19065.863360334701</v>
          </cell>
          <cell r="CN41">
            <v>14773.965356260058</v>
          </cell>
          <cell r="CO41">
            <v>10447.779189033165</v>
          </cell>
          <cell r="CP41">
            <v>11939.344460128104</v>
          </cell>
          <cell r="CQ41">
            <v>8976.836055667085</v>
          </cell>
          <cell r="CR41">
            <v>11284.799311035924</v>
          </cell>
          <cell r="CS41">
            <v>13875.490235198362</v>
          </cell>
          <cell r="CT41">
            <v>9680.7304593098343</v>
          </cell>
          <cell r="CU41">
            <v>15992.276778658943</v>
          </cell>
          <cell r="CV41">
            <v>15065.023596772779</v>
          </cell>
          <cell r="CW41">
            <v>6790.2308821572333</v>
          </cell>
          <cell r="CX41">
            <v>31190.933035288737</v>
          </cell>
          <cell r="CY41">
            <v>21569.764023183772</v>
          </cell>
          <cell r="CZ41">
            <v>17188.638359394783</v>
          </cell>
          <cell r="DA41">
            <v>12777.800156015226</v>
          </cell>
          <cell r="DB41">
            <v>14299.076096129491</v>
          </cell>
          <cell r="DC41">
            <v>11088.82115122124</v>
          </cell>
          <cell r="DD41">
            <v>11304.043625339596</v>
          </cell>
          <cell r="DE41">
            <v>13937.328905453043</v>
          </cell>
          <cell r="DF41">
            <v>9641.0371504490577</v>
          </cell>
          <cell r="DG41">
            <v>16110.146197368704</v>
          </cell>
          <cell r="DH41">
            <v>15164.099675712398</v>
          </cell>
          <cell r="DI41">
            <v>6666.4049685464925</v>
          </cell>
          <cell r="DJ41">
            <v>31601.389993978442</v>
          </cell>
          <cell r="DK41">
            <v>21774.220888120373</v>
          </cell>
          <cell r="DL41">
            <v>17303.002268035212</v>
          </cell>
          <cell r="DM41">
            <v>12805.871843568701</v>
          </cell>
          <cell r="DN41">
            <v>14356.447585442565</v>
          </cell>
          <cell r="DO41">
            <v>11074.596596422765</v>
          </cell>
          <cell r="DP41">
            <v>13401.423490267636</v>
          </cell>
          <cell r="DQ41">
            <v>16077.408922787035</v>
          </cell>
          <cell r="DR41">
            <v>11677.249988235275</v>
          </cell>
          <cell r="DS41">
            <v>18308.255168361953</v>
          </cell>
          <cell r="DT41">
            <v>17343.034100555047</v>
          </cell>
          <cell r="DU41">
            <v>8616.0008164403771</v>
          </cell>
          <cell r="DV41">
            <v>34097.590917435329</v>
          </cell>
          <cell r="DW41">
            <v>24060.577551645878</v>
          </cell>
          <cell r="DX41">
            <v>19496.864668312828</v>
          </cell>
          <cell r="DY41">
            <v>14911.775410081016</v>
          </cell>
          <cell r="DZ41">
            <v>16492.713904456952</v>
          </cell>
          <cell r="EA41">
            <v>13137.094983148047</v>
          </cell>
          <cell r="EB41">
            <v>13472.249213764451</v>
          </cell>
          <cell r="EC41">
            <v>16191.723665950663</v>
          </cell>
          <cell r="ED41">
            <v>11684.843322417928</v>
          </cell>
          <cell r="EE41">
            <v>18481.964839505523</v>
          </cell>
          <cell r="EF41">
            <v>17497.172813215573</v>
          </cell>
          <cell r="EG41">
            <v>8534.4372953803031</v>
          </cell>
          <cell r="EH41">
            <v>34574.995919965455</v>
          </cell>
          <cell r="EI41">
            <v>24323.93436402121</v>
          </cell>
          <cell r="EJ41">
            <v>19665.784547879499</v>
          </cell>
          <cell r="EK41">
            <v>14991.051878390517</v>
          </cell>
          <cell r="EL41">
            <v>16602.934036256371</v>
          </cell>
          <cell r="EM41">
            <v>13171.822080482063</v>
          </cell>
          <cell r="EN41">
            <v>13538.925384066275</v>
          </cell>
          <cell r="EO41">
            <v>16302.463680933142</v>
          </cell>
          <cell r="EP41">
            <v>11686.163118234825</v>
          </cell>
          <cell r="EQ41">
            <v>18653.721625740385</v>
          </cell>
          <cell r="ER41">
            <v>17648.956177030446</v>
          </cell>
          <cell r="ES41">
            <v>8443.9699036836864</v>
          </cell>
          <cell r="ET41">
            <v>35056.160150677904</v>
          </cell>
          <cell r="EU41">
            <v>24587.213829930814</v>
          </cell>
          <cell r="EV41">
            <v>19832.200573536673</v>
          </cell>
          <cell r="EW41">
            <v>15066.077328034731</v>
          </cell>
          <cell r="EX41">
            <v>16709.954386672725</v>
          </cell>
          <cell r="EY41">
            <v>13201.153023987499</v>
          </cell>
          <cell r="EZ41">
            <v>13601.197978706594</v>
          </cell>
          <cell r="FA41">
            <v>16409.576054137342</v>
          </cell>
          <cell r="FB41">
            <v>11680.885792089812</v>
          </cell>
          <cell r="FC41">
            <v>18823.524780516353</v>
          </cell>
          <cell r="FD41">
            <v>17798.384580954658</v>
          </cell>
          <cell r="FE41">
            <v>8344.2154623426541</v>
          </cell>
          <cell r="FF41">
            <v>35541.191941982441</v>
          </cell>
          <cell r="FG41">
            <v>24849.320151860986</v>
          </cell>
          <cell r="FH41">
            <v>19995.881765539256</v>
          </cell>
          <cell r="FI41">
            <v>15137.015906234443</v>
          </cell>
          <cell r="FJ41">
            <v>16812.607500283772</v>
          </cell>
          <cell r="FK41">
            <v>13225.186505453377</v>
          </cell>
          <cell r="FL41">
            <v>13659.007161343729</v>
          </cell>
          <cell r="FM41">
            <v>16512.381410261325</v>
          </cell>
          <cell r="FN41">
            <v>11668.867123731266</v>
          </cell>
          <cell r="FO41">
            <v>18990.754831479386</v>
          </cell>
          <cell r="FP41">
            <v>17945.014948603479</v>
          </cell>
          <cell r="FQ41">
            <v>8234.934250683873</v>
          </cell>
          <cell r="FR41">
            <v>36029.561099265389</v>
          </cell>
          <cell r="FS41">
            <v>25110.916472873818</v>
          </cell>
          <cell r="FT41">
            <v>20156.968431054396</v>
          </cell>
          <cell r="FU41">
            <v>15203.144745039517</v>
          </cell>
          <cell r="FV41">
            <v>16911.504475912632</v>
          </cell>
          <cell r="FW41">
            <v>13242.779223579721</v>
          </cell>
        </row>
        <row r="42">
          <cell r="B42" t="str">
            <v>Co 132</v>
          </cell>
          <cell r="BH42">
            <v>1102.42</v>
          </cell>
          <cell r="BI42">
            <v>706.57</v>
          </cell>
          <cell r="BJ42">
            <v>-58.429999999999836</v>
          </cell>
          <cell r="BK42">
            <v>-1287.8399999999999</v>
          </cell>
          <cell r="BL42">
            <v>152.32999999999902</v>
          </cell>
          <cell r="BM42">
            <v>-1546.66</v>
          </cell>
          <cell r="BN42">
            <v>2086.0100000000002</v>
          </cell>
          <cell r="BO42">
            <v>7012.4568000000008</v>
          </cell>
          <cell r="BP42">
            <v>6753.6306999999997</v>
          </cell>
          <cell r="BQ42">
            <v>2627.5883885800422</v>
          </cell>
          <cell r="BR42">
            <v>2547.2068128363117</v>
          </cell>
          <cell r="BS42">
            <v>-521.74398486084601</v>
          </cell>
          <cell r="BT42">
            <v>1050.9250636171514</v>
          </cell>
          <cell r="BU42">
            <v>655.24708763424132</v>
          </cell>
          <cell r="BV42">
            <v>-150.24010213119391</v>
          </cell>
          <cell r="BW42">
            <v>-1408.2638830798637</v>
          </cell>
          <cell r="BX42">
            <v>72.07719842900724</v>
          </cell>
          <cell r="BY42">
            <v>-1670.681487450287</v>
          </cell>
          <cell r="BZ42">
            <v>2063.411421814114</v>
          </cell>
          <cell r="CA42">
            <v>7043.9256291500969</v>
          </cell>
          <cell r="CB42">
            <v>6781.6990616120784</v>
          </cell>
          <cell r="CC42">
            <v>2626.5764064680798</v>
          </cell>
          <cell r="CD42">
            <v>2547.8366256326372</v>
          </cell>
          <cell r="CE42">
            <v>-592.4245885826117</v>
          </cell>
          <cell r="CF42">
            <v>966.75492327478923</v>
          </cell>
          <cell r="CG42">
            <v>571.33252300087315</v>
          </cell>
          <cell r="CH42">
            <v>-275.77699013918527</v>
          </cell>
          <cell r="CI42">
            <v>-1563.7030783011101</v>
          </cell>
          <cell r="CJ42">
            <v>-41.664478048951423</v>
          </cell>
          <cell r="CK42">
            <v>-1829.4262731509252</v>
          </cell>
          <cell r="CL42">
            <v>2009.2099221903243</v>
          </cell>
          <cell r="CM42">
            <v>7010.7601876919207</v>
          </cell>
          <cell r="CN42">
            <v>6745.1960743728387</v>
          </cell>
          <cell r="CO42">
            <v>2590.9095705805039</v>
          </cell>
          <cell r="CP42">
            <v>2513.9473010417373</v>
          </cell>
          <cell r="CQ42">
            <v>-699.43433601339302</v>
          </cell>
          <cell r="CR42">
            <v>956.3449589738716</v>
          </cell>
          <cell r="CS42">
            <v>553.10428368698376</v>
          </cell>
          <cell r="CT42">
            <v>-325.23520919086377</v>
          </cell>
          <cell r="CU42">
            <v>-1649.0975820529188</v>
          </cell>
          <cell r="CV42">
            <v>-82.630485363346907</v>
          </cell>
          <cell r="CW42">
            <v>-1921.3604160825143</v>
          </cell>
          <cell r="CX42">
            <v>2029.9440496342613</v>
          </cell>
          <cell r="CY42">
            <v>7137.8057305487691</v>
          </cell>
          <cell r="CZ42">
            <v>6865.7896752798624</v>
          </cell>
          <cell r="DA42">
            <v>2628.8891082091704</v>
          </cell>
          <cell r="DB42">
            <v>2551.0018591596045</v>
          </cell>
          <cell r="DC42">
            <v>-781.24105478382489</v>
          </cell>
          <cell r="DD42">
            <v>944.87586101150646</v>
          </cell>
          <cell r="DE42">
            <v>533.66313900659861</v>
          </cell>
          <cell r="DF42">
            <v>-376.96020784970278</v>
          </cell>
          <cell r="DG42">
            <v>-1737.7830749238806</v>
          </cell>
          <cell r="DH42">
            <v>-125.32445473567623</v>
          </cell>
          <cell r="DI42">
            <v>-2016.9805750240876</v>
          </cell>
          <cell r="DJ42">
            <v>2050.550646584893</v>
          </cell>
          <cell r="DK42">
            <v>7267.084196179334</v>
          </cell>
          <cell r="DL42">
            <v>6988.4528779455086</v>
          </cell>
          <cell r="DM42">
            <v>2667.2997054516927</v>
          </cell>
          <cell r="DN42">
            <v>2588.4886599355659</v>
          </cell>
          <cell r="DO42">
            <v>-843.90249659613119</v>
          </cell>
          <cell r="DP42">
            <v>932.07604979560256</v>
          </cell>
          <cell r="DQ42">
            <v>512.95933240079603</v>
          </cell>
          <cell r="DR42">
            <v>-431.03505232733278</v>
          </cell>
          <cell r="DS42">
            <v>-1829.872925946509</v>
          </cell>
          <cell r="DT42">
            <v>-170.06284256497929</v>
          </cell>
          <cell r="DU42">
            <v>-2115.9423949771353</v>
          </cell>
          <cell r="DV42">
            <v>2070.7889201136304</v>
          </cell>
          <cell r="DW42">
            <v>7398.6303443118395</v>
          </cell>
          <cell r="DX42">
            <v>7113.2155259130077</v>
          </cell>
          <cell r="DY42">
            <v>2706.1392656904536</v>
          </cell>
          <cell r="DZ42">
            <v>2626.4038459872045</v>
          </cell>
          <cell r="EA42">
            <v>-909.14391100924013</v>
          </cell>
          <cell r="EB42">
            <v>918.35224584458274</v>
          </cell>
          <cell r="EC42">
            <v>490.93992166545968</v>
          </cell>
          <cell r="ED42">
            <v>-487.54742014126714</v>
          </cell>
          <cell r="EE42">
            <v>-1925.4838173048192</v>
          </cell>
          <cell r="EF42">
            <v>-216.92288404962437</v>
          </cell>
          <cell r="EG42">
            <v>-2218.6016555321048</v>
          </cell>
          <cell r="EH42">
            <v>2091.0876843711249</v>
          </cell>
          <cell r="EI42">
            <v>7532.0230093389728</v>
          </cell>
          <cell r="EJ42">
            <v>7240.1076211112368</v>
          </cell>
          <cell r="EK42">
            <v>2745.4064472909877</v>
          </cell>
          <cell r="EL42">
            <v>2664.7467365779562</v>
          </cell>
          <cell r="EM42">
            <v>-977.05704634818221</v>
          </cell>
          <cell r="EN42">
            <v>903.42219859472016</v>
          </cell>
          <cell r="EO42">
            <v>467.34119241755343</v>
          </cell>
          <cell r="EP42">
            <v>-546.58676555784859</v>
          </cell>
          <cell r="EQ42">
            <v>-2024.7381681575234</v>
          </cell>
          <cell r="ER42">
            <v>-265.98516721073702</v>
          </cell>
          <cell r="ES42">
            <v>-2325.0857012920892</v>
          </cell>
          <cell r="ET42">
            <v>2111.1978830984413</v>
          </cell>
          <cell r="EU42">
            <v>7668.2226016566074</v>
          </cell>
          <cell r="EV42">
            <v>7369.1613114117063</v>
          </cell>
          <cell r="EW42">
            <v>2785.0961513304765</v>
          </cell>
          <cell r="EX42">
            <v>2703.5152269786486</v>
          </cell>
          <cell r="EY42">
            <v>-1047.7358996371177</v>
          </cell>
          <cell r="EZ42">
            <v>887.23349181750973</v>
          </cell>
          <cell r="FA42">
            <v>442.53499629828912</v>
          </cell>
          <cell r="FB42">
            <v>-608.24604019276376</v>
          </cell>
          <cell r="FC42">
            <v>-2127.7610078402695</v>
          </cell>
          <cell r="FD42">
            <v>-317.33071520814792</v>
          </cell>
          <cell r="FE42">
            <v>-2435.5224817633402</v>
          </cell>
          <cell r="FF42">
            <v>2131.098547724087</v>
          </cell>
          <cell r="FG42">
            <v>7806.7954081865691</v>
          </cell>
          <cell r="FH42">
            <v>7500.4082795262902</v>
          </cell>
          <cell r="FI42">
            <v>2825.2058040708612</v>
          </cell>
          <cell r="FJ42">
            <v>2742.704451302393</v>
          </cell>
          <cell r="FK42">
            <v>-1121.2820476975762</v>
          </cell>
          <cell r="FL42">
            <v>869.73236014790518</v>
          </cell>
          <cell r="FM42">
            <v>416.24629358927768</v>
          </cell>
          <cell r="FN42">
            <v>-672.62217170180065</v>
          </cell>
          <cell r="FO42">
            <v>-2234.6804386584763</v>
          </cell>
          <cell r="FP42">
            <v>-371.04519691122186</v>
          </cell>
          <cell r="FQ42">
            <v>-2550.0488295601817</v>
          </cell>
          <cell r="FR42">
            <v>2150.7656285792505</v>
          </cell>
          <cell r="FS42">
            <v>7947.7767329465278</v>
          </cell>
          <cell r="FT42">
            <v>7633.8762609987316</v>
          </cell>
          <cell r="FU42">
            <v>2865.7328101282801</v>
          </cell>
          <cell r="FV42">
            <v>2782.312940537076</v>
          </cell>
          <cell r="FW42">
            <v>-1197.7933511824986</v>
          </cell>
        </row>
        <row r="43">
          <cell r="B43" t="str">
            <v>Co 133</v>
          </cell>
          <cell r="BH43">
            <v>2628.71</v>
          </cell>
          <cell r="BI43">
            <v>-2671.33</v>
          </cell>
          <cell r="BJ43">
            <v>-2372.2399999999998</v>
          </cell>
          <cell r="BK43">
            <v>407.71000000000095</v>
          </cell>
          <cell r="BL43">
            <v>2464.15</v>
          </cell>
          <cell r="BM43">
            <v>2958.3</v>
          </cell>
          <cell r="BN43">
            <v>2903.19</v>
          </cell>
          <cell r="BO43">
            <v>-1455.4328000000005</v>
          </cell>
          <cell r="BP43">
            <v>-3455.6305000000011</v>
          </cell>
          <cell r="BQ43">
            <v>-4217.4339898080725</v>
          </cell>
          <cell r="BR43">
            <v>-5895.8418524132285</v>
          </cell>
          <cell r="BS43">
            <v>-4461.02343132036</v>
          </cell>
          <cell r="BT43">
            <v>2725.6208710050305</v>
          </cell>
          <cell r="BU43">
            <v>-2905.1817452442137</v>
          </cell>
          <cell r="BV43">
            <v>4390.3444697427303</v>
          </cell>
          <cell r="BW43">
            <v>7086.2236798030972</v>
          </cell>
          <cell r="BX43">
            <v>9420.6534998883199</v>
          </cell>
          <cell r="BY43">
            <v>7955.3074391700102</v>
          </cell>
          <cell r="BZ43">
            <v>8169.973337467095</v>
          </cell>
          <cell r="CA43">
            <v>5250.8332729085087</v>
          </cell>
          <cell r="CB43">
            <v>3575.2334456439212</v>
          </cell>
          <cell r="CC43">
            <v>661.25337415653121</v>
          </cell>
          <cell r="CD43">
            <v>-740.81777996182245</v>
          </cell>
          <cell r="CE43">
            <v>527.60646101084785</v>
          </cell>
          <cell r="CF43">
            <v>7822.4539111990634</v>
          </cell>
          <cell r="CG43">
            <v>1851.1248661380814</v>
          </cell>
          <cell r="CH43">
            <v>2482.1567432175998</v>
          </cell>
          <cell r="CI43">
            <v>5091.6098463922845</v>
          </cell>
          <cell r="CJ43">
            <v>7712.2826360109057</v>
          </cell>
          <cell r="CK43">
            <v>7562.6585833014615</v>
          </cell>
          <cell r="CL43">
            <v>8055.3513196709609</v>
          </cell>
          <cell r="CM43">
            <v>4763.3016647754685</v>
          </cell>
          <cell r="CN43">
            <v>3422.3772283829567</v>
          </cell>
          <cell r="CO43">
            <v>129.76813801673416</v>
          </cell>
          <cell r="CP43">
            <v>-986.43712702588255</v>
          </cell>
          <cell r="CQ43">
            <v>108.86498518218286</v>
          </cell>
          <cell r="CR43">
            <v>7933.6529188247177</v>
          </cell>
          <cell r="CS43">
            <v>1725.9871444133605</v>
          </cell>
          <cell r="CT43">
            <v>2427.4978765258493</v>
          </cell>
          <cell r="CU43">
            <v>5059.2354058083747</v>
          </cell>
          <cell r="CV43">
            <v>7830.9369002610256</v>
          </cell>
          <cell r="CW43">
            <v>7574.4141852400553</v>
          </cell>
          <cell r="CX43">
            <v>8172.4202796017707</v>
          </cell>
          <cell r="CY43">
            <v>4681.2296906286829</v>
          </cell>
          <cell r="CZ43">
            <v>3428.4011500249762</v>
          </cell>
          <cell r="DA43">
            <v>-59.852366329367214</v>
          </cell>
          <cell r="DB43">
            <v>-1100.4098748037804</v>
          </cell>
          <cell r="DC43">
            <v>1468.2219219472281</v>
          </cell>
          <cell r="DD43">
            <v>9712.6317593521835</v>
          </cell>
          <cell r="DE43">
            <v>3260.395326145217</v>
          </cell>
          <cell r="DF43">
            <v>4035.5274636757986</v>
          </cell>
          <cell r="DG43">
            <v>6689.3528940907745</v>
          </cell>
          <cell r="DH43">
            <v>9617.8051319223305</v>
          </cell>
          <cell r="DI43">
            <v>9249.1312439881076</v>
          </cell>
          <cell r="DJ43">
            <v>9957.4214403808983</v>
          </cell>
          <cell r="DK43">
            <v>5115.9238615431968</v>
          </cell>
          <cell r="DL43">
            <v>3956.401703385065</v>
          </cell>
          <cell r="DM43">
            <v>1408.1529988040165</v>
          </cell>
          <cell r="DN43">
            <v>447.70365045599283</v>
          </cell>
          <cell r="DO43">
            <v>1316.0803728974279</v>
          </cell>
          <cell r="DP43">
            <v>9876.0418773728525</v>
          </cell>
          <cell r="DQ43">
            <v>3170.7334666770439</v>
          </cell>
          <cell r="DR43">
            <v>4022.7478900573878</v>
          </cell>
          <cell r="DS43">
            <v>6698.4048522270259</v>
          </cell>
          <cell r="DT43">
            <v>9789.561641141172</v>
          </cell>
          <cell r="DU43">
            <v>9303.2770602472301</v>
          </cell>
          <cell r="DV43">
            <v>10127.008325914794</v>
          </cell>
          <cell r="DW43">
            <v>5036.384289553549</v>
          </cell>
          <cell r="DX43">
            <v>3975.5832455422596</v>
          </cell>
          <cell r="DY43">
            <v>1250.5716278832369</v>
          </cell>
          <cell r="DZ43">
            <v>374.85436930976812</v>
          </cell>
          <cell r="EA43">
            <v>1155.9564517017752</v>
          </cell>
          <cell r="EB43">
            <v>12541.817650416859</v>
          </cell>
          <cell r="EC43">
            <v>5574.6498322225161</v>
          </cell>
          <cell r="ED43">
            <v>6506.9276301922509</v>
          </cell>
          <cell r="EE43">
            <v>9203.6790844878724</v>
          </cell>
          <cell r="EF43">
            <v>12464.37139910073</v>
          </cell>
          <cell r="EG43">
            <v>11854.819050198346</v>
          </cell>
          <cell r="EH43">
            <v>12799.119705534162</v>
          </cell>
          <cell r="EI43">
            <v>7450.0812221212545</v>
          </cell>
          <cell r="EJ43">
            <v>6493.6321323838347</v>
          </cell>
          <cell r="EK43">
            <v>3584.0538099746955</v>
          </cell>
          <cell r="EL43">
            <v>2797.8787762180273</v>
          </cell>
          <cell r="EM43">
            <v>3487.7702845052627</v>
          </cell>
          <cell r="EN43">
            <v>12739.794200272358</v>
          </cell>
          <cell r="EO43">
            <v>5501.7007571382965</v>
          </cell>
          <cell r="EP43">
            <v>6517.530741198867</v>
          </cell>
          <cell r="EQ43">
            <v>9234.8219943071672</v>
          </cell>
          <cell r="ER43">
            <v>12671.43675679958</v>
          </cell>
          <cell r="ES43">
            <v>11932.745611277567</v>
          </cell>
          <cell r="ET43">
            <v>13003.593158443648</v>
          </cell>
          <cell r="EU43">
            <v>7386.776525262947</v>
          </cell>
          <cell r="EV43">
            <v>6540.5315657059264</v>
          </cell>
          <cell r="EW43">
            <v>3438.7822330358649</v>
          </cell>
          <cell r="EX43">
            <v>2747.1600813392724</v>
          </cell>
          <cell r="EY43">
            <v>3339.8870346901131</v>
          </cell>
          <cell r="EZ43">
            <v>15023.480988567477</v>
          </cell>
          <cell r="FA43">
            <v>7505.0962930512032</v>
          </cell>
          <cell r="FB43">
            <v>8608.5303296598959</v>
          </cell>
          <cell r="FC43">
            <v>11345.767346023929</v>
          </cell>
          <cell r="FD43">
            <v>14965.148483641042</v>
          </cell>
          <cell r="FE43">
            <v>14091.230770433242</v>
          </cell>
          <cell r="FF43">
            <v>15294.156730761353</v>
          </cell>
          <cell r="FG43">
            <v>9399.6136655852315</v>
          </cell>
          <cell r="FH43">
            <v>8669.234075356504</v>
          </cell>
          <cell r="FI43">
            <v>5367.442794617029</v>
          </cell>
          <cell r="FJ43">
            <v>4775.5668731428996</v>
          </cell>
          <cell r="FK43">
            <v>5266.7535313394692</v>
          </cell>
          <cell r="FL43">
            <v>15289.139933553495</v>
          </cell>
          <cell r="FM43">
            <v>7480.7877340638479</v>
          </cell>
          <cell r="FN43">
            <v>8675.3716784842782</v>
          </cell>
          <cell r="FO43">
            <v>11431.930424136186</v>
          </cell>
          <cell r="FP43">
            <v>15241.149754161263</v>
          </cell>
          <cell r="FQ43">
            <v>14225.679676668789</v>
          </cell>
          <cell r="FR43">
            <v>15566.650883681195</v>
          </cell>
          <cell r="FS43">
            <v>9383.6781819606331</v>
          </cell>
          <cell r="FT43">
            <v>8776.3354952832524</v>
          </cell>
          <cell r="FU43">
            <v>5266.3764172107076</v>
          </cell>
          <cell r="FV43">
            <v>4779.6437423678553</v>
          </cell>
          <cell r="FW43">
            <v>5163.4061054708545</v>
          </cell>
        </row>
        <row r="44">
          <cell r="B44" t="str">
            <v>Co 134</v>
          </cell>
          <cell r="BH44">
            <v>1885.48</v>
          </cell>
          <cell r="BI44">
            <v>3168.55</v>
          </cell>
          <cell r="BJ44">
            <v>-3014.05</v>
          </cell>
          <cell r="BK44">
            <v>5044.96</v>
          </cell>
          <cell r="BL44">
            <v>3954.27</v>
          </cell>
          <cell r="BM44">
            <v>-2178.39</v>
          </cell>
          <cell r="BN44">
            <v>3982.83</v>
          </cell>
          <cell r="BO44">
            <v>1431.585399999999</v>
          </cell>
          <cell r="BP44">
            <v>-1892.7635000000009</v>
          </cell>
          <cell r="BQ44">
            <v>670.63125423928614</v>
          </cell>
          <cell r="BR44">
            <v>-197.54517948243938</v>
          </cell>
          <cell r="BS44">
            <v>501.24645635673915</v>
          </cell>
          <cell r="BT44">
            <v>19401.721243212924</v>
          </cell>
          <cell r="BU44">
            <v>20671.968173468595</v>
          </cell>
          <cell r="BV44">
            <v>14418.769831898069</v>
          </cell>
          <cell r="BW44">
            <v>22622.685028502157</v>
          </cell>
          <cell r="BX44">
            <v>21525.968729394684</v>
          </cell>
          <cell r="BY44">
            <v>15236.412016153043</v>
          </cell>
          <cell r="BZ44">
            <v>21485.472798194874</v>
          </cell>
          <cell r="CA44">
            <v>20639.888080106175</v>
          </cell>
          <cell r="CB44">
            <v>17310.948107460474</v>
          </cell>
          <cell r="CC44">
            <v>18119.717244215415</v>
          </cell>
          <cell r="CD44">
            <v>17250.822994674272</v>
          </cell>
          <cell r="CE44">
            <v>19660.918147923032</v>
          </cell>
          <cell r="CF44">
            <v>19187.10416892144</v>
          </cell>
          <cell r="CG44">
            <v>20444.383846735993</v>
          </cell>
          <cell r="CH44">
            <v>14118.957164765992</v>
          </cell>
          <cell r="CI44">
            <v>22471.858005429109</v>
          </cell>
          <cell r="CJ44">
            <v>21369.414868035699</v>
          </cell>
          <cell r="CK44">
            <v>14917.986934452829</v>
          </cell>
          <cell r="CL44">
            <v>21258.003042773249</v>
          </cell>
          <cell r="CM44">
            <v>20395.774481587592</v>
          </cell>
          <cell r="CN44">
            <v>17063.122871980995</v>
          </cell>
          <cell r="CO44">
            <v>17827.147363388925</v>
          </cell>
          <cell r="CP44">
            <v>16958.550777706267</v>
          </cell>
          <cell r="CQ44">
            <v>19462.803318481401</v>
          </cell>
          <cell r="CR44">
            <v>19494.650469789893</v>
          </cell>
          <cell r="CS44">
            <v>20772.63086796987</v>
          </cell>
          <cell r="CT44">
            <v>14295.572029155286</v>
          </cell>
          <cell r="CU44">
            <v>22867.013479869252</v>
          </cell>
          <cell r="CV44">
            <v>21740.232894052206</v>
          </cell>
          <cell r="CW44">
            <v>16771.196206754379</v>
          </cell>
          <cell r="CX44">
            <v>23268.918124215641</v>
          </cell>
          <cell r="CY44">
            <v>20722.364961279171</v>
          </cell>
          <cell r="CZ44">
            <v>17321.104585820925</v>
          </cell>
          <cell r="DA44">
            <v>19744.629015560826</v>
          </cell>
          <cell r="DB44">
            <v>18858.082382755587</v>
          </cell>
          <cell r="DC44">
            <v>19698.958123529505</v>
          </cell>
          <cell r="DD44">
            <v>21472.626313503963</v>
          </cell>
          <cell r="DE44">
            <v>22771.818841182008</v>
          </cell>
          <cell r="DF44">
            <v>16139.595988087241</v>
          </cell>
          <cell r="DG44">
            <v>24935.237180277807</v>
          </cell>
          <cell r="DH44">
            <v>23783.817846482219</v>
          </cell>
          <cell r="DI44">
            <v>17008.242839274848</v>
          </cell>
          <cell r="DJ44">
            <v>23668.005732446174</v>
          </cell>
          <cell r="DK44">
            <v>21044.905791881305</v>
          </cell>
          <cell r="DL44">
            <v>17574.625579929245</v>
          </cell>
          <cell r="DM44">
            <v>20047.079056868501</v>
          </cell>
          <cell r="DN44">
            <v>19143.224795256952</v>
          </cell>
          <cell r="DO44">
            <v>19994.606074039482</v>
          </cell>
          <cell r="DP44">
            <v>21838.180713491223</v>
          </cell>
          <cell r="DQ44">
            <v>23158.407085728784</v>
          </cell>
          <cell r="DR44">
            <v>16367.372067354616</v>
          </cell>
          <cell r="DS44">
            <v>25393.055694003102</v>
          </cell>
          <cell r="DT44">
            <v>24216.665186710194</v>
          </cell>
          <cell r="DU44">
            <v>17246.981786905963</v>
          </cell>
          <cell r="DV44">
            <v>24073.211190000686</v>
          </cell>
          <cell r="DW44">
            <v>21371.929917799171</v>
          </cell>
          <cell r="DX44">
            <v>17830.696497174904</v>
          </cell>
          <cell r="DY44">
            <v>20353.59137596138</v>
          </cell>
          <cell r="DZ44">
            <v>19431.574125052059</v>
          </cell>
          <cell r="EA44">
            <v>20293.998218354172</v>
          </cell>
          <cell r="EB44">
            <v>22209.255443929553</v>
          </cell>
          <cell r="EC44">
            <v>23551.026735155105</v>
          </cell>
          <cell r="ED44">
            <v>16596.977588117912</v>
          </cell>
          <cell r="EE44">
            <v>25859.171622359376</v>
          </cell>
          <cell r="EF44">
            <v>24657.009780534019</v>
          </cell>
          <cell r="EG44">
            <v>17487.818906822831</v>
          </cell>
          <cell r="EH44">
            <v>24484.600830960397</v>
          </cell>
          <cell r="EI44">
            <v>21702.940169461603</v>
          </cell>
          <cell r="EJ44">
            <v>18089.28822813262</v>
          </cell>
          <cell r="EK44">
            <v>20663.668079362615</v>
          </cell>
          <cell r="EL44">
            <v>19723.120469866841</v>
          </cell>
          <cell r="EM44">
            <v>20596.625526899763</v>
          </cell>
          <cell r="EN44">
            <v>22585.904085631708</v>
          </cell>
          <cell r="EO44">
            <v>23949.507336229966</v>
          </cell>
          <cell r="EP44">
            <v>16828.36714430702</v>
          </cell>
          <cell r="EQ44">
            <v>26333.479074498457</v>
          </cell>
          <cell r="ER44">
            <v>25104.752937635276</v>
          </cell>
          <cell r="ES44">
            <v>17730.470243277221</v>
          </cell>
          <cell r="ET44">
            <v>24902.029786527226</v>
          </cell>
          <cell r="EU44">
            <v>22037.940941029556</v>
          </cell>
          <cell r="EV44">
            <v>18349.933250098009</v>
          </cell>
          <cell r="EW44">
            <v>20977.293507677874</v>
          </cell>
          <cell r="EX44">
            <v>20017.40892607874</v>
          </cell>
          <cell r="EY44">
            <v>20902.47113819349</v>
          </cell>
          <cell r="EZ44">
            <v>22967.975913320533</v>
          </cell>
          <cell r="FA44">
            <v>24353.902754719013</v>
          </cell>
          <cell r="FB44">
            <v>17061.285909423961</v>
          </cell>
          <cell r="FC44">
            <v>26816.107144726622</v>
          </cell>
          <cell r="FD44">
            <v>25560.438764688759</v>
          </cell>
          <cell r="FE44">
            <v>17974.887023182637</v>
          </cell>
          <cell r="FF44">
            <v>25325.988425837208</v>
          </cell>
          <cell r="FG44">
            <v>22376.92839375218</v>
          </cell>
          <cell r="FH44">
            <v>18613.923809626926</v>
          </cell>
          <cell r="FI44">
            <v>21294.458350075336</v>
          </cell>
          <cell r="FJ44">
            <v>20315.731134387715</v>
          </cell>
          <cell r="FK44">
            <v>21211.501736551523</v>
          </cell>
          <cell r="FL44">
            <v>23356.143518964294</v>
          </cell>
          <cell r="FM44">
            <v>24764.26794717192</v>
          </cell>
          <cell r="FN44">
            <v>17296.291213317629</v>
          </cell>
          <cell r="FO44">
            <v>27307.189495795701</v>
          </cell>
          <cell r="FP44">
            <v>26024.163910944619</v>
          </cell>
          <cell r="FQ44">
            <v>18221.002356907855</v>
          </cell>
          <cell r="FR44">
            <v>25756.519350595758</v>
          </cell>
          <cell r="FS44">
            <v>22719.895495850731</v>
          </cell>
          <cell r="FT44">
            <v>18879.888698979226</v>
          </cell>
          <cell r="FU44">
            <v>21615.151811985856</v>
          </cell>
          <cell r="FV44">
            <v>20616.752617557067</v>
          </cell>
          <cell r="FW44">
            <v>21523.702214281948</v>
          </cell>
        </row>
        <row r="45">
          <cell r="B45" t="str">
            <v>Co 135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</row>
        <row r="46">
          <cell r="B46" t="str">
            <v>Co 180</v>
          </cell>
          <cell r="BH46">
            <v>313.47000000000003</v>
          </cell>
          <cell r="BI46">
            <v>317.35000000000002</v>
          </cell>
          <cell r="BJ46">
            <v>221.16</v>
          </cell>
          <cell r="BK46">
            <v>287.32</v>
          </cell>
          <cell r="BL46">
            <v>289.52999999999997</v>
          </cell>
          <cell r="BM46">
            <v>259.87</v>
          </cell>
          <cell r="BN46">
            <v>306.57</v>
          </cell>
          <cell r="BO46">
            <v>1227.4100000000001</v>
          </cell>
          <cell r="BP46">
            <v>851.56999999999982</v>
          </cell>
          <cell r="BQ46">
            <v>1089.5103823810573</v>
          </cell>
          <cell r="BR46">
            <v>1089.4371308276852</v>
          </cell>
          <cell r="BS46">
            <v>1069.6510041998747</v>
          </cell>
          <cell r="BT46">
            <v>318.1944044501771</v>
          </cell>
          <cell r="BU46">
            <v>322.11973572063562</v>
          </cell>
          <cell r="BV46">
            <v>222.97247933310371</v>
          </cell>
          <cell r="BW46">
            <v>291.29682363004633</v>
          </cell>
          <cell r="BX46">
            <v>293.50207749981382</v>
          </cell>
          <cell r="BY46">
            <v>262.8811673791389</v>
          </cell>
          <cell r="BZ46">
            <v>310.91162239491496</v>
          </cell>
          <cell r="CA46">
            <v>1285.4254600164784</v>
          </cell>
          <cell r="CB46">
            <v>909.5387057913008</v>
          </cell>
          <cell r="CC46">
            <v>1118.0648323991088</v>
          </cell>
          <cell r="CD46">
            <v>1118.4409693010055</v>
          </cell>
          <cell r="CE46">
            <v>1118.2907997465186</v>
          </cell>
          <cell r="CF46">
            <v>293.53803351104943</v>
          </cell>
          <cell r="CG46">
            <v>297.58439860082967</v>
          </cell>
          <cell r="CH46">
            <v>195.46654641777377</v>
          </cell>
          <cell r="CI46">
            <v>265.58595741394583</v>
          </cell>
          <cell r="CJ46">
            <v>267.86076196214515</v>
          </cell>
          <cell r="CK46">
            <v>236.5676061623434</v>
          </cell>
          <cell r="CL46">
            <v>286.04214132138293</v>
          </cell>
          <cell r="CM46">
            <v>1282.9612005600895</v>
          </cell>
          <cell r="CN46">
            <v>907.18278054071436</v>
          </cell>
          <cell r="CO46">
            <v>1115.6481027670077</v>
          </cell>
          <cell r="CP46">
            <v>1115.5024409359487</v>
          </cell>
          <cell r="CQ46">
            <v>1135.2703783963907</v>
          </cell>
          <cell r="CR46">
            <v>290.15425071892696</v>
          </cell>
          <cell r="CS46">
            <v>294.32536471139429</v>
          </cell>
          <cell r="CT46">
            <v>189.14762843458789</v>
          </cell>
          <cell r="CU46">
            <v>261.37426603165136</v>
          </cell>
          <cell r="CV46">
            <v>263.72096604616252</v>
          </cell>
          <cell r="CW46">
            <v>231.24289073478258</v>
          </cell>
          <cell r="CX46">
            <v>282.2054997442624</v>
          </cell>
          <cell r="CY46">
            <v>1306.1112557515014</v>
          </cell>
          <cell r="CZ46">
            <v>922.85935681262231</v>
          </cell>
          <cell r="DA46">
            <v>1135.4769851585747</v>
          </cell>
          <cell r="DB46">
            <v>1135.3333787395529</v>
          </cell>
          <cell r="DC46">
            <v>1135.1902842613913</v>
          </cell>
          <cell r="DD46">
            <v>286.23082678584353</v>
          </cell>
          <cell r="DE46">
            <v>290.53097178468181</v>
          </cell>
          <cell r="DF46">
            <v>182.43154236454211</v>
          </cell>
          <cell r="DG46">
            <v>256.82856039699834</v>
          </cell>
          <cell r="DH46">
            <v>259.2490653223457</v>
          </cell>
          <cell r="DI46">
            <v>225.80048263592369</v>
          </cell>
          <cell r="DJ46">
            <v>278.29525563123843</v>
          </cell>
          <cell r="DK46">
            <v>1329.2435882078726</v>
          </cell>
          <cell r="DL46">
            <v>938.37114235605918</v>
          </cell>
          <cell r="DM46">
            <v>1155.7049346935</v>
          </cell>
          <cell r="DN46">
            <v>1155.5647822327628</v>
          </cell>
          <cell r="DO46">
            <v>1155.4247441692701</v>
          </cell>
          <cell r="DP46">
            <v>282.22294473052307</v>
          </cell>
          <cell r="DQ46">
            <v>286.65579246929224</v>
          </cell>
          <cell r="DR46">
            <v>175.07969495200223</v>
          </cell>
          <cell r="DS46">
            <v>251.71206502257667</v>
          </cell>
          <cell r="DT46">
            <v>254.43160320174593</v>
          </cell>
          <cell r="DU46">
            <v>219.98233614164644</v>
          </cell>
          <cell r="DV46">
            <v>274.05546828387014</v>
          </cell>
          <cell r="DW46">
            <v>1353.3470449931772</v>
          </cell>
          <cell r="DX46">
            <v>954.70105596210544</v>
          </cell>
          <cell r="DY46">
            <v>1175.8729374064751</v>
          </cell>
          <cell r="DZ46">
            <v>1176.2020247618721</v>
          </cell>
          <cell r="EA46">
            <v>1176.0650189398254</v>
          </cell>
          <cell r="EB46">
            <v>277.87875356355971</v>
          </cell>
          <cell r="EC46">
            <v>282.44734833557607</v>
          </cell>
          <cell r="ED46">
            <v>167.52744298268021</v>
          </cell>
          <cell r="EE46">
            <v>246.46240722209131</v>
          </cell>
          <cell r="EF46">
            <v>249.03778282288602</v>
          </cell>
          <cell r="EG46">
            <v>213.77399655762906</v>
          </cell>
          <cell r="EH46">
            <v>269.47218358779855</v>
          </cell>
          <cell r="EI46">
            <v>1377.9325362695331</v>
          </cell>
          <cell r="EJ46">
            <v>971.35846501505398</v>
          </cell>
          <cell r="EK46">
            <v>1196.936326785004</v>
          </cell>
          <cell r="EL46">
            <v>1196.8018900939469</v>
          </cell>
          <cell r="EM46">
            <v>1197.1192359544198</v>
          </cell>
          <cell r="EN46">
            <v>273.1830824118108</v>
          </cell>
          <cell r="EO46">
            <v>277.89216086001056</v>
          </cell>
          <cell r="EP46">
            <v>159.5277397701193</v>
          </cell>
          <cell r="EQ46">
            <v>240.83364431173652</v>
          </cell>
          <cell r="ER46">
            <v>243.48901487580599</v>
          </cell>
          <cell r="ES46">
            <v>206.94876832053808</v>
          </cell>
          <cell r="ET46">
            <v>264.53022090185891</v>
          </cell>
          <cell r="EU46">
            <v>1403.010528134515</v>
          </cell>
          <cell r="EV46">
            <v>988.35079363763896</v>
          </cell>
          <cell r="EW46">
            <v>1218.4202876714219</v>
          </cell>
          <cell r="EX46">
            <v>1218.2893340339074</v>
          </cell>
          <cell r="EY46">
            <v>1218.1583413565525</v>
          </cell>
          <cell r="EZ46">
            <v>268.12077743784232</v>
          </cell>
          <cell r="FA46">
            <v>272.97448761236319</v>
          </cell>
          <cell r="FB46">
            <v>151.06241907193066</v>
          </cell>
          <cell r="FC46">
            <v>234.80991551333489</v>
          </cell>
          <cell r="FD46">
            <v>237.5484587492532</v>
          </cell>
          <cell r="FE46">
            <v>199.91579083104739</v>
          </cell>
          <cell r="FF46">
            <v>259.01252095814584</v>
          </cell>
          <cell r="FG46">
            <v>1428.5898123691825</v>
          </cell>
          <cell r="FH46">
            <v>1005.6848729482534</v>
          </cell>
          <cell r="FI46">
            <v>1240.3334005258573</v>
          </cell>
          <cell r="FJ46">
            <v>1240.2047322445987</v>
          </cell>
          <cell r="FK46">
            <v>1240.0758785084124</v>
          </cell>
          <cell r="FL46">
            <v>262.47692403683175</v>
          </cell>
          <cell r="FM46">
            <v>267.67859060286992</v>
          </cell>
          <cell r="FN46">
            <v>142.11186515667623</v>
          </cell>
          <cell r="FO46">
            <v>228.37572695021368</v>
          </cell>
          <cell r="FP46">
            <v>231.19911008842314</v>
          </cell>
          <cell r="FQ46">
            <v>192.43987934438542</v>
          </cell>
          <cell r="FR46">
            <v>253.31304547026036</v>
          </cell>
          <cell r="FS46">
            <v>1454.6791107799904</v>
          </cell>
          <cell r="FT46">
            <v>1023.3636436781583</v>
          </cell>
          <cell r="FU46">
            <v>1262.6847487716454</v>
          </cell>
          <cell r="FV46">
            <v>1262.5576088314381</v>
          </cell>
          <cell r="FW46">
            <v>1262.4326071307446</v>
          </cell>
        </row>
        <row r="47">
          <cell r="B47" t="str">
            <v>Co 450</v>
          </cell>
          <cell r="BH47">
            <v>-14001.87</v>
          </cell>
          <cell r="BI47">
            <v>-6147.4</v>
          </cell>
          <cell r="BJ47">
            <v>4035.2800000000061</v>
          </cell>
          <cell r="BK47">
            <v>-5146.6499999999942</v>
          </cell>
          <cell r="BL47">
            <v>41422.339999999997</v>
          </cell>
          <cell r="BM47">
            <v>41683.199999999997</v>
          </cell>
          <cell r="BN47">
            <v>85293.83</v>
          </cell>
          <cell r="BO47">
            <v>73764.281499999997</v>
          </cell>
          <cell r="BP47">
            <v>52693.195</v>
          </cell>
          <cell r="BQ47">
            <v>5356.0166581366284</v>
          </cell>
          <cell r="BR47">
            <v>-1677.2813668720555</v>
          </cell>
          <cell r="BS47">
            <v>-438.55981229123427</v>
          </cell>
          <cell r="BT47">
            <v>-15226.669884134448</v>
          </cell>
          <cell r="BU47">
            <v>-7017.5569575270856</v>
          </cell>
          <cell r="BV47">
            <v>3204.9099886121694</v>
          </cell>
          <cell r="BW47">
            <v>-6077.3803530757941</v>
          </cell>
          <cell r="BX47">
            <v>40624.594020348457</v>
          </cell>
          <cell r="BY47">
            <v>40712.812758968357</v>
          </cell>
          <cell r="BZ47">
            <v>84219.701407310407</v>
          </cell>
          <cell r="CA47">
            <v>73508.731327615766</v>
          </cell>
          <cell r="CB47">
            <v>52628.085898294012</v>
          </cell>
          <cell r="CC47">
            <v>4517.0599423131571</v>
          </cell>
          <cell r="CD47">
            <v>-2485.449783071017</v>
          </cell>
          <cell r="CE47">
            <v>2002.1643601125033</v>
          </cell>
          <cell r="CF47">
            <v>-14645.548806240098</v>
          </cell>
          <cell r="CG47">
            <v>-6069.9985367039844</v>
          </cell>
          <cell r="CH47">
            <v>4194.1297532753742</v>
          </cell>
          <cell r="CI47">
            <v>-5190.338268508538</v>
          </cell>
          <cell r="CJ47">
            <v>41649.990163807051</v>
          </cell>
          <cell r="CK47">
            <v>41561.553672935661</v>
          </cell>
          <cell r="CL47">
            <v>84962.732532556576</v>
          </cell>
          <cell r="CM47">
            <v>74109.803932506024</v>
          </cell>
          <cell r="CN47">
            <v>53427.761953384928</v>
          </cell>
          <cell r="CO47">
            <v>5416.7270860310164</v>
          </cell>
          <cell r="CP47">
            <v>-1552.8181635637593</v>
          </cell>
          <cell r="CQ47">
            <v>722.00395006749022</v>
          </cell>
          <cell r="CR47">
            <v>-15705.209267767219</v>
          </cell>
          <cell r="CS47">
            <v>-6832.3053593515579</v>
          </cell>
          <cell r="CT47">
            <v>3651.7684576984175</v>
          </cell>
          <cell r="CU47">
            <v>-5955.434696376542</v>
          </cell>
          <cell r="CV47">
            <v>41868.917082760556</v>
          </cell>
          <cell r="CW47">
            <v>41718.328624005619</v>
          </cell>
          <cell r="CX47">
            <v>85951.267513177881</v>
          </cell>
          <cell r="CY47">
            <v>74804.669620017958</v>
          </cell>
          <cell r="CZ47">
            <v>53777.742929639135</v>
          </cell>
          <cell r="DA47">
            <v>4840.8591644333574</v>
          </cell>
          <cell r="DB47">
            <v>-2256.7093389823276</v>
          </cell>
          <cell r="DC47">
            <v>-566.94010922894086</v>
          </cell>
          <cell r="DD47">
            <v>-16807.518843339851</v>
          </cell>
          <cell r="DE47">
            <v>-7627.5399645298894</v>
          </cell>
          <cell r="DF47">
            <v>3081.0464617514517</v>
          </cell>
          <cell r="DG47">
            <v>-6754.3994718435861</v>
          </cell>
          <cell r="DH47">
            <v>42075.549520090572</v>
          </cell>
          <cell r="DI47">
            <v>49932.954045534949</v>
          </cell>
          <cell r="DJ47">
            <v>95013.202930914806</v>
          </cell>
          <cell r="DK47">
            <v>83567.214920887389</v>
          </cell>
          <cell r="DL47">
            <v>62189.552758006597</v>
          </cell>
          <cell r="DM47">
            <v>12309.808892763816</v>
          </cell>
          <cell r="DN47">
            <v>5082.0377912461554</v>
          </cell>
          <cell r="DO47">
            <v>6781.6718015168444</v>
          </cell>
          <cell r="DP47">
            <v>-9880.3596216319565</v>
          </cell>
          <cell r="DQ47">
            <v>-383.26360030025535</v>
          </cell>
          <cell r="DR47">
            <v>10554.773640870284</v>
          </cell>
          <cell r="DS47">
            <v>485.4164381971641</v>
          </cell>
          <cell r="DT47">
            <v>50342.309954255921</v>
          </cell>
          <cell r="DU47">
            <v>50210.529923283641</v>
          </cell>
          <cell r="DV47">
            <v>96154.142348504291</v>
          </cell>
          <cell r="DW47">
            <v>84401.416403782554</v>
          </cell>
          <cell r="DX47">
            <v>62669.073534252457</v>
          </cell>
          <cell r="DY47">
            <v>11827.707089423682</v>
          </cell>
          <cell r="DZ47">
            <v>4467.4556704466377</v>
          </cell>
          <cell r="EA47">
            <v>6177.4128655672539</v>
          </cell>
          <cell r="EB47">
            <v>-10919.736459401392</v>
          </cell>
          <cell r="EC47">
            <v>-1094.9858633743715</v>
          </cell>
          <cell r="ED47">
            <v>10077.342865069586</v>
          </cell>
          <cell r="EE47">
            <v>-231.48010985918518</v>
          </cell>
          <cell r="EF47">
            <v>50674.389842595629</v>
          </cell>
          <cell r="EG47">
            <v>54640.1446834448</v>
          </cell>
          <cell r="EH47">
            <v>101462.98242929274</v>
          </cell>
          <cell r="EI47">
            <v>89396.877396235417</v>
          </cell>
          <cell r="EJ47">
            <v>67304.434173535294</v>
          </cell>
          <cell r="EK47">
            <v>15483.848484757429</v>
          </cell>
          <cell r="EL47">
            <v>7989.2579546514025</v>
          </cell>
          <cell r="EM47">
            <v>9708.0569105254981</v>
          </cell>
          <cell r="EN47">
            <v>-7836.8620061120455</v>
          </cell>
          <cell r="EO47">
            <v>2325.8015682220575</v>
          </cell>
          <cell r="EP47">
            <v>13738.007224100336</v>
          </cell>
          <cell r="EQ47">
            <v>3183.5307522978546</v>
          </cell>
          <cell r="ER47">
            <v>55160.692583490061</v>
          </cell>
          <cell r="ES47">
            <v>52898.746886712281</v>
          </cell>
          <cell r="ET47">
            <v>100617.00932343237</v>
          </cell>
          <cell r="EU47">
            <v>88230.702553542098</v>
          </cell>
          <cell r="EV47">
            <v>65773.187875163596</v>
          </cell>
          <cell r="EW47">
            <v>12954.872561042663</v>
          </cell>
          <cell r="EX47">
            <v>5323.1998320928396</v>
          </cell>
          <cell r="EY47">
            <v>7050.7543404722674</v>
          </cell>
          <cell r="EZ47">
            <v>-10955.883263729047</v>
          </cell>
          <cell r="FA47">
            <v>-443.87419224467885</v>
          </cell>
          <cell r="FB47">
            <v>11213.072688983346</v>
          </cell>
          <cell r="FC47">
            <v>406.83242664707359</v>
          </cell>
          <cell r="FD47">
            <v>53478.761403587283</v>
          </cell>
          <cell r="FE47">
            <v>53174.152267585392</v>
          </cell>
          <cell r="FF47">
            <v>101804.92788003827</v>
          </cell>
          <cell r="FG47">
            <v>89090.915259068424</v>
          </cell>
          <cell r="FH47">
            <v>66262.931320053365</v>
          </cell>
          <cell r="FI47">
            <v>12428.470234937908</v>
          </cell>
          <cell r="FJ47">
            <v>4657.3197462058597</v>
          </cell>
          <cell r="FK47">
            <v>6393.4450918631046</v>
          </cell>
          <cell r="FL47">
            <v>-12089.330107533693</v>
          </cell>
          <cell r="FM47">
            <v>-1216.8492909562628</v>
          </cell>
          <cell r="FN47">
            <v>10690.631665394816</v>
          </cell>
          <cell r="FO47">
            <v>-373.78023063029104</v>
          </cell>
          <cell r="FP47">
            <v>53816.223409164362</v>
          </cell>
          <cell r="FQ47">
            <v>57599.739275504457</v>
          </cell>
          <cell r="FR47">
            <v>107159.83069781463</v>
          </cell>
          <cell r="FS47">
            <v>94110.195859204789</v>
          </cell>
          <cell r="FT47">
            <v>70907.523437736032</v>
          </cell>
          <cell r="FU47">
            <v>16037.420316918535</v>
          </cell>
          <cell r="FV47">
            <v>8124.374058169502</v>
          </cell>
          <cell r="FW47">
            <v>9867.6391137982137</v>
          </cell>
        </row>
        <row r="48">
          <cell r="B48" t="str">
            <v>Co 451</v>
          </cell>
          <cell r="BH48">
            <v>18173.84</v>
          </cell>
          <cell r="BI48">
            <v>-7939.3300000000163</v>
          </cell>
          <cell r="BJ48">
            <v>45223.16</v>
          </cell>
          <cell r="BK48">
            <v>33669.56</v>
          </cell>
          <cell r="BL48">
            <v>33634.43</v>
          </cell>
          <cell r="BM48">
            <v>159244.54999999999</v>
          </cell>
          <cell r="BN48">
            <v>363351.65</v>
          </cell>
          <cell r="BO48">
            <v>309866.96729999996</v>
          </cell>
          <cell r="BP48">
            <v>254946.62889999995</v>
          </cell>
          <cell r="BQ48">
            <v>20004.630688307981</v>
          </cell>
          <cell r="BR48">
            <v>47054.161739741248</v>
          </cell>
          <cell r="BS48">
            <v>-746.35944001418829</v>
          </cell>
          <cell r="BT48">
            <v>15683.702647462793</v>
          </cell>
          <cell r="BU48">
            <v>-10641.591549095421</v>
          </cell>
          <cell r="BV48">
            <v>59982.620190037938</v>
          </cell>
          <cell r="BW48">
            <v>48318.690490441513</v>
          </cell>
          <cell r="BX48">
            <v>47923.260978251783</v>
          </cell>
          <cell r="BY48">
            <v>173205.71934280227</v>
          </cell>
          <cell r="BZ48">
            <v>504115.21264155442</v>
          </cell>
          <cell r="CA48">
            <v>451829.34849626961</v>
          </cell>
          <cell r="CB48">
            <v>376927.72178850824</v>
          </cell>
          <cell r="CC48">
            <v>141326.67700479378</v>
          </cell>
          <cell r="CD48">
            <v>168518.20651242798</v>
          </cell>
          <cell r="CE48">
            <v>121642.66762694879</v>
          </cell>
          <cell r="CF48">
            <v>136043.4651236335</v>
          </cell>
          <cell r="CG48">
            <v>109501.20686950145</v>
          </cell>
          <cell r="CH48">
            <v>164779.23419517727</v>
          </cell>
          <cell r="CI48">
            <v>153003.2418847665</v>
          </cell>
          <cell r="CJ48">
            <v>152238.20235606568</v>
          </cell>
          <cell r="CK48">
            <v>277184.70843716583</v>
          </cell>
          <cell r="CL48">
            <v>479877.17635150044</v>
          </cell>
          <cell r="CM48">
            <v>427441.26292406017</v>
          </cell>
          <cell r="CN48">
            <v>371962.14312968281</v>
          </cell>
          <cell r="CO48">
            <v>136943.2262617081</v>
          </cell>
          <cell r="CP48">
            <v>164282.6686898125</v>
          </cell>
          <cell r="CQ48">
            <v>118349.08857886531</v>
          </cell>
          <cell r="CR48">
            <v>137389.49059156186</v>
          </cell>
          <cell r="CS48">
            <v>110241.93730875809</v>
          </cell>
          <cell r="CT48">
            <v>166912.27013424385</v>
          </cell>
          <cell r="CU48">
            <v>154862.32932662367</v>
          </cell>
          <cell r="CV48">
            <v>153955.1513928218</v>
          </cell>
          <cell r="CW48">
            <v>281285.28625575826</v>
          </cell>
          <cell r="CX48">
            <v>487785.46356132417</v>
          </cell>
          <cell r="CY48">
            <v>434210.88678010309</v>
          </cell>
          <cell r="CZ48">
            <v>377624.00479567662</v>
          </cell>
          <cell r="DA48">
            <v>138104.62420593685</v>
          </cell>
          <cell r="DB48">
            <v>166041.70135797601</v>
          </cell>
          <cell r="DC48">
            <v>118371.33651583781</v>
          </cell>
          <cell r="DD48">
            <v>195211.27566000272</v>
          </cell>
          <cell r="DE48">
            <v>167444.08770588331</v>
          </cell>
          <cell r="DF48">
            <v>225543.15313430526</v>
          </cell>
          <cell r="DG48">
            <v>213212.6300704545</v>
          </cell>
          <cell r="DH48">
            <v>212156.65614422492</v>
          </cell>
          <cell r="DI48">
            <v>341914.65169822593</v>
          </cell>
          <cell r="DJ48">
            <v>552291.54011297307</v>
          </cell>
          <cell r="DK48">
            <v>497555.0972118302</v>
          </cell>
          <cell r="DL48">
            <v>439838.35737559333</v>
          </cell>
          <cell r="DM48">
            <v>195734.49235232236</v>
          </cell>
          <cell r="DN48">
            <v>224282.73973003554</v>
          </cell>
          <cell r="DO48">
            <v>175695.76286422089</v>
          </cell>
          <cell r="DP48">
            <v>197610.80789577318</v>
          </cell>
          <cell r="DQ48">
            <v>169209.30966924864</v>
          </cell>
          <cell r="DR48">
            <v>228774.5458232527</v>
          </cell>
          <cell r="DS48">
            <v>216156.83549188953</v>
          </cell>
          <cell r="DT48">
            <v>214945.18263776193</v>
          </cell>
          <cell r="DU48">
            <v>347175.98868959071</v>
          </cell>
          <cell r="DV48">
            <v>561499.06629678688</v>
          </cell>
          <cell r="DW48">
            <v>505577.26135808375</v>
          </cell>
          <cell r="DX48">
            <v>446708.10309118347</v>
          </cell>
          <cell r="DY48">
            <v>197934.24866429149</v>
          </cell>
          <cell r="DZ48">
            <v>227107.89060670644</v>
          </cell>
          <cell r="EA48">
            <v>177586.60496321088</v>
          </cell>
          <cell r="EB48">
            <v>248287.30776642574</v>
          </cell>
          <cell r="EC48">
            <v>219236.62205795399</v>
          </cell>
          <cell r="ED48">
            <v>280306.49113135278</v>
          </cell>
          <cell r="EE48">
            <v>267394.20817675395</v>
          </cell>
          <cell r="EF48">
            <v>266019.91743653174</v>
          </cell>
          <cell r="EG48">
            <v>400769.33872933348</v>
          </cell>
          <cell r="EH48">
            <v>619109.90083048702</v>
          </cell>
          <cell r="EI48">
            <v>561978.19257166784</v>
          </cell>
          <cell r="EJ48">
            <v>501933.61535841541</v>
          </cell>
          <cell r="EK48">
            <v>248403.25966812865</v>
          </cell>
          <cell r="EL48">
            <v>278215.44974065456</v>
          </cell>
          <cell r="EM48">
            <v>227742.7617402169</v>
          </cell>
          <cell r="EN48">
            <v>251660.85220677822</v>
          </cell>
          <cell r="EO48">
            <v>221945.14308126329</v>
          </cell>
          <cell r="EP48">
            <v>284559.33233219024</v>
          </cell>
          <cell r="EQ48">
            <v>271345.5220055214</v>
          </cell>
          <cell r="ER48">
            <v>269800.94108073914</v>
          </cell>
          <cell r="ES48">
            <v>407115.56880612171</v>
          </cell>
          <cell r="ET48">
            <v>629546.12187040329</v>
          </cell>
          <cell r="EU48">
            <v>571179.49389067176</v>
          </cell>
          <cell r="EV48">
            <v>509936.03952221264</v>
          </cell>
          <cell r="EW48">
            <v>251560.05777595897</v>
          </cell>
          <cell r="EX48">
            <v>282025.77403794765</v>
          </cell>
          <cell r="EY48">
            <v>230584.27760213456</v>
          </cell>
          <cell r="EZ48">
            <v>280055.71436634444</v>
          </cell>
          <cell r="FA48">
            <v>249659.59233112592</v>
          </cell>
          <cell r="FB48">
            <v>313858.45717158826</v>
          </cell>
          <cell r="FC48">
            <v>300335.7711282323</v>
          </cell>
          <cell r="FD48">
            <v>298613.24413186964</v>
          </cell>
          <cell r="FE48">
            <v>438540.51658179361</v>
          </cell>
          <cell r="FF48">
            <v>665134.30642269878</v>
          </cell>
          <cell r="FG48">
            <v>605507.53039596323</v>
          </cell>
          <cell r="FH48">
            <v>543041.75022246561</v>
          </cell>
          <cell r="FI48">
            <v>279729.90925254871</v>
          </cell>
          <cell r="FJ48">
            <v>310863.88493125082</v>
          </cell>
          <cell r="FK48">
            <v>258434.92698825343</v>
          </cell>
          <cell r="FL48">
            <v>282689.31984731089</v>
          </cell>
          <cell r="FM48">
            <v>251596.34114202953</v>
          </cell>
          <cell r="FN48">
            <v>317421.52342756814</v>
          </cell>
          <cell r="FO48">
            <v>303582.51104037761</v>
          </cell>
          <cell r="FP48">
            <v>301674.03335735854</v>
          </cell>
          <cell r="FQ48">
            <v>444262.33359678765</v>
          </cell>
          <cell r="FR48">
            <v>675093.90524797328</v>
          </cell>
          <cell r="FS48">
            <v>614181.38416196301</v>
          </cell>
          <cell r="FT48">
            <v>550468.37319187354</v>
          </cell>
          <cell r="FU48">
            <v>282128.60797126702</v>
          </cell>
          <cell r="FV48">
            <v>313946.35878096288</v>
          </cell>
          <cell r="FW48">
            <v>260511.50290829904</v>
          </cell>
        </row>
        <row r="49">
          <cell r="B49" t="str">
            <v>Co 356</v>
          </cell>
          <cell r="BH49">
            <v>96014.13</v>
          </cell>
          <cell r="BI49">
            <v>59953.61</v>
          </cell>
          <cell r="BJ49">
            <v>132474.16</v>
          </cell>
          <cell r="BK49">
            <v>123032.25</v>
          </cell>
          <cell r="BL49">
            <v>167166.65</v>
          </cell>
          <cell r="BM49">
            <v>90475.15</v>
          </cell>
          <cell r="BN49">
            <v>82550.509999999995</v>
          </cell>
          <cell r="BO49">
            <v>126028.52000000002</v>
          </cell>
          <cell r="BP49">
            <v>47738.199999999953</v>
          </cell>
          <cell r="BQ49">
            <v>59993.76654267963</v>
          </cell>
          <cell r="BR49">
            <v>68322.482859642623</v>
          </cell>
          <cell r="BS49">
            <v>81169.463393127895</v>
          </cell>
          <cell r="BT49">
            <v>92976.566942328209</v>
          </cell>
          <cell r="BU49">
            <v>57176.365735464846</v>
          </cell>
          <cell r="BV49">
            <v>131147.62668857424</v>
          </cell>
          <cell r="BW49">
            <v>121845.68275502374</v>
          </cell>
          <cell r="BX49">
            <v>75225.44049589755</v>
          </cell>
          <cell r="BY49">
            <v>88795.669771274203</v>
          </cell>
          <cell r="BZ49">
            <v>80919.86817088339</v>
          </cell>
          <cell r="CA49">
            <v>126768.99754604482</v>
          </cell>
          <cell r="CB49">
            <v>48731.509267778922</v>
          </cell>
          <cell r="CC49">
            <v>58553.231299694977</v>
          </cell>
          <cell r="CD49">
            <v>67002.791253956966</v>
          </cell>
          <cell r="CE49">
            <v>81557.34098814</v>
          </cell>
          <cell r="CF49">
            <v>88816.034693026566</v>
          </cell>
          <cell r="CG49">
            <v>53287.794132942217</v>
          </cell>
          <cell r="CH49">
            <v>125423.38520360598</v>
          </cell>
          <cell r="CI49">
            <v>116269.0405947605</v>
          </cell>
          <cell r="CJ49">
            <v>68874.780514725164</v>
          </cell>
          <cell r="CK49">
            <v>82717.943065433967</v>
          </cell>
          <cell r="CL49">
            <v>121188.81193122215</v>
          </cell>
          <cell r="CM49">
            <v>166472.71980477948</v>
          </cell>
          <cell r="CN49">
            <v>88702.688279835391</v>
          </cell>
          <cell r="CO49">
            <v>98756.481681986712</v>
          </cell>
          <cell r="CP49">
            <v>107334.1111996393</v>
          </cell>
          <cell r="CQ49">
            <v>123622.02889110619</v>
          </cell>
          <cell r="CR49">
            <v>135801.28641050245</v>
          </cell>
          <cell r="CS49">
            <v>99656.096250214614</v>
          </cell>
          <cell r="CT49">
            <v>173159.80950940703</v>
          </cell>
          <cell r="CU49">
            <v>163873.15553100879</v>
          </cell>
          <cell r="CV49">
            <v>115265.39987175458</v>
          </cell>
          <cell r="CW49">
            <v>129479.22603260947</v>
          </cell>
          <cell r="CX49">
            <v>121444.89494297589</v>
          </cell>
          <cell r="CY49">
            <v>167356.61560135879</v>
          </cell>
          <cell r="CZ49">
            <v>88123.214149223058</v>
          </cell>
          <cell r="DA49">
            <v>98457.873609061469</v>
          </cell>
          <cell r="DB49">
            <v>107251.65784496913</v>
          </cell>
          <cell r="DC49">
            <v>121979.918224664</v>
          </cell>
          <cell r="DD49">
            <v>136375.73734599195</v>
          </cell>
          <cell r="DE49">
            <v>99603.808264230087</v>
          </cell>
          <cell r="DF49">
            <v>174500.72079777357</v>
          </cell>
          <cell r="DG49">
            <v>165080.62911999132</v>
          </cell>
          <cell r="DH49">
            <v>115227.34614571731</v>
          </cell>
          <cell r="DI49">
            <v>129822.10128536561</v>
          </cell>
          <cell r="DJ49">
            <v>194669.2096694241</v>
          </cell>
          <cell r="DK49">
            <v>241217.86512749479</v>
          </cell>
          <cell r="DL49">
            <v>160495.07983616571</v>
          </cell>
          <cell r="DM49">
            <v>171118.59597622382</v>
          </cell>
          <cell r="DN49">
            <v>180133.7869044244</v>
          </cell>
          <cell r="DO49">
            <v>195126.32867725843</v>
          </cell>
          <cell r="DP49">
            <v>209925.71777427604</v>
          </cell>
          <cell r="DQ49">
            <v>172517.21466553278</v>
          </cell>
          <cell r="DR49">
            <v>248833.11558324093</v>
          </cell>
          <cell r="DS49">
            <v>239278.42380414836</v>
          </cell>
          <cell r="DT49">
            <v>188146.28291022524</v>
          </cell>
          <cell r="DU49">
            <v>203132.61007241849</v>
          </cell>
          <cell r="DV49">
            <v>196271.63847617892</v>
          </cell>
          <cell r="DW49">
            <v>243466.82300725247</v>
          </cell>
          <cell r="DX49">
            <v>161227.16082115041</v>
          </cell>
          <cell r="DY49">
            <v>172147.79242023343</v>
          </cell>
          <cell r="DZ49">
            <v>181390.10463758302</v>
          </cell>
          <cell r="EA49">
            <v>196651.75972714121</v>
          </cell>
          <cell r="EB49">
            <v>211860.89460312884</v>
          </cell>
          <cell r="EC49">
            <v>173806.42666239588</v>
          </cell>
          <cell r="ED49">
            <v>251567.11552006082</v>
          </cell>
          <cell r="EE49">
            <v>241877.03330434789</v>
          </cell>
          <cell r="EF49">
            <v>189431.73397593686</v>
          </cell>
          <cell r="EG49">
            <v>204820.25712911022</v>
          </cell>
          <cell r="EH49">
            <v>256174.81342350188</v>
          </cell>
          <cell r="EI49">
            <v>304025.25454747467</v>
          </cell>
          <cell r="EJ49">
            <v>220241.28599060327</v>
          </cell>
          <cell r="EK49">
            <v>231468.12472484898</v>
          </cell>
          <cell r="EL49">
            <v>240943.43629007912</v>
          </cell>
          <cell r="EM49">
            <v>256478.08935233799</v>
          </cell>
          <cell r="EN49">
            <v>272104.42795218667</v>
          </cell>
          <cell r="EO49">
            <v>233393.96873169098</v>
          </cell>
          <cell r="EP49">
            <v>312625.86007145455</v>
          </cell>
          <cell r="EQ49">
            <v>302799.05016701925</v>
          </cell>
          <cell r="ER49">
            <v>249006.02616987974</v>
          </cell>
          <cell r="ES49">
            <v>264807.8606139351</v>
          </cell>
          <cell r="ET49">
            <v>258876.52723166227</v>
          </cell>
          <cell r="EU49">
            <v>307391.50157357182</v>
          </cell>
          <cell r="EV49">
            <v>222035.33659822639</v>
          </cell>
          <cell r="EW49">
            <v>233576.48722009495</v>
          </cell>
          <cell r="EX49">
            <v>243291.04483019211</v>
          </cell>
          <cell r="EY49">
            <v>259103.21909322136</v>
          </cell>
          <cell r="EZ49">
            <v>275153.68283977517</v>
          </cell>
          <cell r="FA49">
            <v>235777.26096290167</v>
          </cell>
          <cell r="FB49">
            <v>316507.48380094633</v>
          </cell>
          <cell r="FC49">
            <v>306542.88255383039</v>
          </cell>
          <cell r="FD49">
            <v>251366.06140083968</v>
          </cell>
          <cell r="FE49">
            <v>267592.70084688009</v>
          </cell>
          <cell r="FF49">
            <v>264063.57519785326</v>
          </cell>
          <cell r="FG49">
            <v>313251.91488587722</v>
          </cell>
          <cell r="FH49">
            <v>226295.30200319522</v>
          </cell>
          <cell r="FI49">
            <v>238160.02029350519</v>
          </cell>
          <cell r="FJ49">
            <v>248119.98270400672</v>
          </cell>
          <cell r="FK49">
            <v>264214.18442185759</v>
          </cell>
          <cell r="FL49">
            <v>280696.43410430115</v>
          </cell>
          <cell r="FM49">
            <v>240643.91031087475</v>
          </cell>
          <cell r="FN49">
            <v>322899.37013920397</v>
          </cell>
          <cell r="FO49">
            <v>312796.32395794749</v>
          </cell>
          <cell r="FP49">
            <v>256198.71643452119</v>
          </cell>
          <cell r="FQ49">
            <v>272861.99212739535</v>
          </cell>
          <cell r="FR49">
            <v>266808.41086420103</v>
          </cell>
          <cell r="FS49">
            <v>316679.327418553</v>
          </cell>
          <cell r="FT49">
            <v>228093.30309087853</v>
          </cell>
          <cell r="FU49">
            <v>240290.63522399403</v>
          </cell>
          <cell r="FV49">
            <v>250502.37267176938</v>
          </cell>
          <cell r="FW49">
            <v>266883.78391951078</v>
          </cell>
        </row>
        <row r="50">
          <cell r="B50" t="str">
            <v>Co 357</v>
          </cell>
          <cell r="BH50">
            <v>70129.990000000005</v>
          </cell>
          <cell r="BI50">
            <v>150301.22</v>
          </cell>
          <cell r="BJ50">
            <v>197343.58</v>
          </cell>
          <cell r="BK50">
            <v>208683.95</v>
          </cell>
          <cell r="BL50">
            <v>274434.43</v>
          </cell>
          <cell r="BM50">
            <v>284979.65000000002</v>
          </cell>
          <cell r="BN50">
            <v>214104.46</v>
          </cell>
          <cell r="BO50">
            <v>180766.16440000001</v>
          </cell>
          <cell r="BP50">
            <v>163312.70800000001</v>
          </cell>
          <cell r="BQ50">
            <v>183681.00913320098</v>
          </cell>
          <cell r="BR50">
            <v>170872.26533138222</v>
          </cell>
          <cell r="BS50">
            <v>144146.55036376041</v>
          </cell>
          <cell r="BT50">
            <v>67688.302888167935</v>
          </cell>
          <cell r="BU50">
            <v>147239.3867425138</v>
          </cell>
          <cell r="BV50">
            <v>194847.38196709822</v>
          </cell>
          <cell r="BW50">
            <v>205954.08100115028</v>
          </cell>
          <cell r="BX50">
            <v>170884.82525121729</v>
          </cell>
          <cell r="BY50">
            <v>282051.24389666243</v>
          </cell>
          <cell r="BZ50">
            <v>210880.42982717464</v>
          </cell>
          <cell r="CA50">
            <v>181435.81681268086</v>
          </cell>
          <cell r="CB50">
            <v>163967.46124124716</v>
          </cell>
          <cell r="CC50">
            <v>180724.38108289771</v>
          </cell>
          <cell r="CD50">
            <v>168019.56951791921</v>
          </cell>
          <cell r="CE50">
            <v>143567.8330698788</v>
          </cell>
          <cell r="CF50">
            <v>61724.870509336673</v>
          </cell>
          <cell r="CG50">
            <v>140641.09874869653</v>
          </cell>
          <cell r="CH50">
            <v>188950.53988567067</v>
          </cell>
          <cell r="CI50">
            <v>199707.06436815124</v>
          </cell>
          <cell r="CJ50">
            <v>163898.73863189472</v>
          </cell>
          <cell r="CK50">
            <v>275637.34930480178</v>
          </cell>
          <cell r="CL50">
            <v>204142.63472196081</v>
          </cell>
          <cell r="CM50">
            <v>176525.86898364438</v>
          </cell>
          <cell r="CN50">
            <v>159050.95171130405</v>
          </cell>
          <cell r="CO50">
            <v>175589.43462857275</v>
          </cell>
          <cell r="CP50">
            <v>162995.89688682809</v>
          </cell>
          <cell r="CQ50">
            <v>162865.33034475864</v>
          </cell>
          <cell r="CR50">
            <v>84983.009697917267</v>
          </cell>
          <cell r="CS50">
            <v>165259.80430764428</v>
          </cell>
          <cell r="CT50">
            <v>213071.6215735196</v>
          </cell>
          <cell r="CU50">
            <v>223961.43810810469</v>
          </cell>
          <cell r="CV50">
            <v>187149.63856463647</v>
          </cell>
          <cell r="CW50">
            <v>301343.61439567921</v>
          </cell>
          <cell r="CX50">
            <v>228315.99011886661</v>
          </cell>
          <cell r="CY50">
            <v>200113.60710430099</v>
          </cell>
          <cell r="CZ50">
            <v>182287.19132663726</v>
          </cell>
          <cell r="DA50">
            <v>199082.09777959477</v>
          </cell>
          <cell r="DB50">
            <v>186275.06037719751</v>
          </cell>
          <cell r="DC50">
            <v>161238.56364964612</v>
          </cell>
          <cell r="DD50">
            <v>84471.936354171776</v>
          </cell>
          <cell r="DE50">
            <v>166130.20333135786</v>
          </cell>
          <cell r="DF50">
            <v>215090.46837078084</v>
          </cell>
          <cell r="DG50">
            <v>226113.52427162748</v>
          </cell>
          <cell r="DH50">
            <v>188269.5337558231</v>
          </cell>
          <cell r="DI50">
            <v>304974.64930086641</v>
          </cell>
          <cell r="DJ50">
            <v>230380.12243351346</v>
          </cell>
          <cell r="DK50">
            <v>201586.01590779523</v>
          </cell>
          <cell r="DL50">
            <v>183401.02564178727</v>
          </cell>
          <cell r="DM50">
            <v>200454.69348639925</v>
          </cell>
          <cell r="DN50">
            <v>187431.19853751146</v>
          </cell>
          <cell r="DO50">
            <v>192249.95320616569</v>
          </cell>
          <cell r="DP50">
            <v>114251.50131685263</v>
          </cell>
          <cell r="DQ50">
            <v>197311.94772436738</v>
          </cell>
          <cell r="DR50">
            <v>247449.63011429255</v>
          </cell>
          <cell r="DS50">
            <v>258605.97435933221</v>
          </cell>
          <cell r="DT50">
            <v>219700.30700484413</v>
          </cell>
          <cell r="DU50">
            <v>338973.70085937652</v>
          </cell>
          <cell r="DV50">
            <v>262777.77014025324</v>
          </cell>
          <cell r="DW50">
            <v>233385.29395352231</v>
          </cell>
          <cell r="DX50">
            <v>214834.44151200846</v>
          </cell>
          <cell r="DY50">
            <v>232150.21982207015</v>
          </cell>
          <cell r="DZ50">
            <v>218907.02397628728</v>
          </cell>
          <cell r="EA50">
            <v>193454.31184252925</v>
          </cell>
          <cell r="EB50">
            <v>114202.44633623873</v>
          </cell>
          <cell r="EC50">
            <v>198686.29445565224</v>
          </cell>
          <cell r="ED50">
            <v>250030.46869699756</v>
          </cell>
          <cell r="EE50">
            <v>261320.45988931801</v>
          </cell>
          <cell r="EF50">
            <v>221322.88498712488</v>
          </cell>
          <cell r="EG50">
            <v>343222.54599282186</v>
          </cell>
          <cell r="EH50">
            <v>265390.03764856438</v>
          </cell>
          <cell r="EI50">
            <v>235392.50629656063</v>
          </cell>
          <cell r="EJ50">
            <v>216468.83728198946</v>
          </cell>
          <cell r="EK50">
            <v>234048.84231280361</v>
          </cell>
          <cell r="EL50">
            <v>220583.13940407327</v>
          </cell>
          <cell r="EM50">
            <v>197114.8137418729</v>
          </cell>
          <cell r="EN50">
            <v>115025.80050964557</v>
          </cell>
          <cell r="EO50">
            <v>202516.30472208845</v>
          </cell>
          <cell r="EP50">
            <v>255097.40205002541</v>
          </cell>
          <cell r="EQ50">
            <v>266520.70962162176</v>
          </cell>
          <cell r="ER50">
            <v>225399.70338160667</v>
          </cell>
          <cell r="ES50">
            <v>349985.82035513665</v>
          </cell>
          <cell r="ET50">
            <v>270480.43972220505</v>
          </cell>
          <cell r="EU50">
            <v>239871.21274756317</v>
          </cell>
          <cell r="EV50">
            <v>220566.70282529879</v>
          </cell>
          <cell r="EW50">
            <v>238414.47927610599</v>
          </cell>
          <cell r="EX50">
            <v>224722.78097917623</v>
          </cell>
          <cell r="EY50">
            <v>198303.37115590568</v>
          </cell>
          <cell r="EZ50">
            <v>114870.02580148308</v>
          </cell>
          <cell r="FA50">
            <v>203873.5050341984</v>
          </cell>
          <cell r="FB50">
            <v>257722.99977096368</v>
          </cell>
          <cell r="FC50">
            <v>269279.46206925676</v>
          </cell>
          <cell r="FD50">
            <v>227002.9444066069</v>
          </cell>
          <cell r="FE50">
            <v>354336.55116720707</v>
          </cell>
          <cell r="FF50">
            <v>273121.28693093697</v>
          </cell>
          <cell r="FG50">
            <v>241893.8430071777</v>
          </cell>
          <cell r="FH50">
            <v>222200.91531562258</v>
          </cell>
          <cell r="FI50">
            <v>240318.63274349947</v>
          </cell>
          <cell r="FJ50">
            <v>226397.99513494372</v>
          </cell>
          <cell r="FK50">
            <v>199443.96530198609</v>
          </cell>
          <cell r="FL50">
            <v>114642.7097043393</v>
          </cell>
          <cell r="FM50">
            <v>205182.43212331476</v>
          </cell>
          <cell r="FN50">
            <v>260331.4878142091</v>
          </cell>
          <cell r="FO50">
            <v>272021.28825200256</v>
          </cell>
          <cell r="FP50">
            <v>228556.06064393179</v>
          </cell>
          <cell r="FQ50">
            <v>358699.62042314612</v>
          </cell>
          <cell r="FR50">
            <v>275736.98551478691</v>
          </cell>
          <cell r="FS50">
            <v>243883.63594801002</v>
          </cell>
          <cell r="FT50">
            <v>223794.67305023444</v>
          </cell>
          <cell r="FU50">
            <v>242185.86067500315</v>
          </cell>
          <cell r="FV50">
            <v>228032.08470237145</v>
          </cell>
          <cell r="FW50">
            <v>200533.16718938097</v>
          </cell>
        </row>
        <row r="51">
          <cell r="B51" t="str">
            <v>Co 332</v>
          </cell>
          <cell r="BH51">
            <v>33743.06</v>
          </cell>
          <cell r="BI51">
            <v>34456.949999999997</v>
          </cell>
          <cell r="BJ51">
            <v>31690.04</v>
          </cell>
          <cell r="BK51">
            <v>27874.45</v>
          </cell>
          <cell r="BL51">
            <v>27776.69</v>
          </cell>
          <cell r="BM51">
            <v>28963.07</v>
          </cell>
          <cell r="BN51">
            <v>31092.07</v>
          </cell>
          <cell r="BO51">
            <v>31069.417199999996</v>
          </cell>
          <cell r="BP51">
            <v>31520.878299999997</v>
          </cell>
          <cell r="BQ51">
            <v>29269.96710897125</v>
          </cell>
          <cell r="BR51">
            <v>29216.096423577736</v>
          </cell>
          <cell r="BS51">
            <v>28628.321609946244</v>
          </cell>
          <cell r="BT51">
            <v>33596.684636258753</v>
          </cell>
          <cell r="BU51">
            <v>34274.24892953776</v>
          </cell>
          <cell r="BV51">
            <v>31442.829278267505</v>
          </cell>
          <cell r="BW51">
            <v>27512.662558767595</v>
          </cell>
          <cell r="BX51">
            <v>27412.112566636886</v>
          </cell>
          <cell r="BY51">
            <v>28633.975728223115</v>
          </cell>
          <cell r="BZ51">
            <v>30826.73835001704</v>
          </cell>
          <cell r="CA51">
            <v>30931.40234983039</v>
          </cell>
          <cell r="CB51">
            <v>31317.310847195607</v>
          </cell>
          <cell r="CC51">
            <v>29067.216383133149</v>
          </cell>
          <cell r="CD51">
            <v>29011.617397728718</v>
          </cell>
          <cell r="CE51">
            <v>28436.914939843406</v>
          </cell>
          <cell r="CF51">
            <v>33400.584995354489</v>
          </cell>
          <cell r="CG51">
            <v>34040.847962201267</v>
          </cell>
          <cell r="CH51">
            <v>31143.343206848185</v>
          </cell>
          <cell r="CI51">
            <v>27095.277341263391</v>
          </cell>
          <cell r="CJ51">
            <v>26991.457244152749</v>
          </cell>
          <cell r="CK51">
            <v>28249.9822629152</v>
          </cell>
          <cell r="CL51">
            <v>30508.774884010803</v>
          </cell>
          <cell r="CM51">
            <v>30694.517549158394</v>
          </cell>
          <cell r="CN51">
            <v>31013.145121031957</v>
          </cell>
          <cell r="CO51">
            <v>28808.719555191972</v>
          </cell>
          <cell r="CP51">
            <v>28751.464442333836</v>
          </cell>
          <cell r="CQ51">
            <v>28190.517870289696</v>
          </cell>
          <cell r="CR51">
            <v>34000.153030118367</v>
          </cell>
          <cell r="CS51">
            <v>34640.417702577288</v>
          </cell>
          <cell r="CT51">
            <v>31661.944238960066</v>
          </cell>
          <cell r="CU51">
            <v>27492.678885695197</v>
          </cell>
          <cell r="CV51">
            <v>27385.749789709495</v>
          </cell>
          <cell r="CW51">
            <v>28682.035805978332</v>
          </cell>
          <cell r="CX51">
            <v>31008.348224197114</v>
          </cell>
          <cell r="CY51">
            <v>31224.035475322562</v>
          </cell>
          <cell r="CZ51">
            <v>31526.440716371508</v>
          </cell>
          <cell r="DA51">
            <v>29293.792655478355</v>
          </cell>
          <cell r="DB51">
            <v>29234.829720180096</v>
          </cell>
          <cell r="DC51">
            <v>28625.151950636435</v>
          </cell>
          <cell r="DD51">
            <v>34609.715806499495</v>
          </cell>
          <cell r="DE51">
            <v>35249.597959775536</v>
          </cell>
          <cell r="DF51">
            <v>32188.101395257567</v>
          </cell>
          <cell r="DG51">
            <v>27893.520138080443</v>
          </cell>
          <cell r="DH51">
            <v>27783.388959115597</v>
          </cell>
          <cell r="DI51">
            <v>29118.798251477932</v>
          </cell>
          <cell r="DJ51">
            <v>31514.905084936552</v>
          </cell>
          <cell r="DK51">
            <v>31762.269594433561</v>
          </cell>
          <cell r="DL51">
            <v>32046.431609962674</v>
          </cell>
          <cell r="DM51">
            <v>29785.953703786319</v>
          </cell>
          <cell r="DN51">
            <v>29725.233739844589</v>
          </cell>
          <cell r="DO51">
            <v>29097.27686841357</v>
          </cell>
          <cell r="DP51">
            <v>35229.188410755865</v>
          </cell>
          <cell r="DQ51">
            <v>35868.285830437249</v>
          </cell>
          <cell r="DR51">
            <v>32721.625914562392</v>
          </cell>
          <cell r="DS51">
            <v>28298.211627650351</v>
          </cell>
          <cell r="DT51">
            <v>28184.782161453011</v>
          </cell>
          <cell r="DU51">
            <v>29560.022854062896</v>
          </cell>
          <cell r="DV51">
            <v>32028.239903912887</v>
          </cell>
          <cell r="DW51">
            <v>32308.799029087193</v>
          </cell>
          <cell r="DX51">
            <v>32574.144546084786</v>
          </cell>
          <cell r="DY51">
            <v>30284.798583612916</v>
          </cell>
          <cell r="DZ51">
            <v>30222.734089936217</v>
          </cell>
          <cell r="EA51">
            <v>29575.949561973895</v>
          </cell>
          <cell r="EB51">
            <v>35859.167131395356</v>
          </cell>
          <cell r="EC51">
            <v>36497.054511172952</v>
          </cell>
          <cell r="ED51">
            <v>33262.352083615689</v>
          </cell>
          <cell r="EE51">
            <v>28706.457741692342</v>
          </cell>
          <cell r="EF51">
            <v>28589.630133024257</v>
          </cell>
          <cell r="EG51">
            <v>30006.132927796854</v>
          </cell>
          <cell r="EH51">
            <v>32548.17313419496</v>
          </cell>
          <cell r="EI51">
            <v>32863.71364382888</v>
          </cell>
          <cell r="EJ51">
            <v>33109.13074548525</v>
          </cell>
          <cell r="EK51">
            <v>30791.336810763478</v>
          </cell>
          <cell r="EL51">
            <v>30726.940195471368</v>
          </cell>
          <cell r="EM51">
            <v>30061.213976179577</v>
          </cell>
          <cell r="EN51">
            <v>36499.561590526042</v>
          </cell>
          <cell r="EO51">
            <v>37135.795893381466</v>
          </cell>
          <cell r="EP51">
            <v>33810.770668900645</v>
          </cell>
          <cell r="EQ51">
            <v>29117.981149782343</v>
          </cell>
          <cell r="ER51">
            <v>28997.862992293391</v>
          </cell>
          <cell r="ES51">
            <v>30456.865697627109</v>
          </cell>
          <cell r="ET51">
            <v>33075.172077112074</v>
          </cell>
          <cell r="EU51">
            <v>33426.66356677255</v>
          </cell>
          <cell r="EV51">
            <v>33651.438379857056</v>
          </cell>
          <cell r="EW51">
            <v>31305.144710730765</v>
          </cell>
          <cell r="EX51">
            <v>31238.827707973018</v>
          </cell>
          <cell r="EY51">
            <v>30552.675371367353</v>
          </cell>
          <cell r="EZ51">
            <v>37150.514244980332</v>
          </cell>
          <cell r="FA51">
            <v>37784.629876679886</v>
          </cell>
          <cell r="FB51">
            <v>34366.706750360732</v>
          </cell>
          <cell r="FC51">
            <v>29533.137237061292</v>
          </cell>
          <cell r="FD51">
            <v>29409.408637129403</v>
          </cell>
          <cell r="FE51">
            <v>30912.187237845152</v>
          </cell>
          <cell r="FF51">
            <v>33609.046871993974</v>
          </cell>
          <cell r="FG51">
            <v>33998.635142983912</v>
          </cell>
          <cell r="FH51">
            <v>34200.683784356384</v>
          </cell>
          <cell r="FI51">
            <v>31826.281987895687</v>
          </cell>
          <cell r="FJ51">
            <v>31757.984995752937</v>
          </cell>
          <cell r="FK51">
            <v>31051.257388438244</v>
          </cell>
          <cell r="FL51">
            <v>37811.969482307184</v>
          </cell>
          <cell r="FM51">
            <v>38443.677263042198</v>
          </cell>
          <cell r="FN51">
            <v>34930.205371019532</v>
          </cell>
          <cell r="FO51">
            <v>29951.634780694862</v>
          </cell>
          <cell r="FP51">
            <v>29823.988721484464</v>
          </cell>
          <cell r="FQ51">
            <v>31372.052229932415</v>
          </cell>
          <cell r="FR51">
            <v>34149.823079545538</v>
          </cell>
          <cell r="FS51">
            <v>34579.261236015445</v>
          </cell>
          <cell r="FT51">
            <v>34757.773289292229</v>
          </cell>
          <cell r="FU51">
            <v>32354.807474166955</v>
          </cell>
          <cell r="FV51">
            <v>32284.469830438225</v>
          </cell>
          <cell r="FW51">
            <v>31556.552201632585</v>
          </cell>
        </row>
        <row r="52">
          <cell r="B52" t="str">
            <v>Co 286</v>
          </cell>
          <cell r="BH52">
            <v>-2170.4699999999998</v>
          </cell>
          <cell r="BI52">
            <v>15976.9</v>
          </cell>
          <cell r="BJ52">
            <v>-1581.14</v>
          </cell>
          <cell r="BK52">
            <v>13731.81</v>
          </cell>
          <cell r="BL52">
            <v>20591.560000000001</v>
          </cell>
          <cell r="BM52">
            <v>-17461.16</v>
          </cell>
          <cell r="BN52">
            <v>7962.76</v>
          </cell>
          <cell r="BO52">
            <v>9649.099299999998</v>
          </cell>
          <cell r="BP52">
            <v>4504.1767</v>
          </cell>
          <cell r="BQ52">
            <v>5740.2281785425366</v>
          </cell>
          <cell r="BR52">
            <v>4063.8452386732388</v>
          </cell>
          <cell r="BS52">
            <v>7567.7006010578843</v>
          </cell>
          <cell r="BT52">
            <v>-1543.5158896744178</v>
          </cell>
          <cell r="BU52">
            <v>16776.073773203516</v>
          </cell>
          <cell r="BV52">
            <v>-935.4472220078751</v>
          </cell>
          <cell r="BW52">
            <v>14589.150551017552</v>
          </cell>
          <cell r="BX52">
            <v>21304.549625418807</v>
          </cell>
          <cell r="BY52">
            <v>-16729.399989943446</v>
          </cell>
          <cell r="BZ52">
            <v>8735.3416422443806</v>
          </cell>
          <cell r="CA52">
            <v>10703.381388978072</v>
          </cell>
          <cell r="CB52">
            <v>13215.809736296964</v>
          </cell>
          <cell r="CC52">
            <v>14330.025871139169</v>
          </cell>
          <cell r="CD52">
            <v>12617.024026448664</v>
          </cell>
          <cell r="CE52">
            <v>14142.606279991374</v>
          </cell>
          <cell r="CF52">
            <v>4400.8583172766521</v>
          </cell>
          <cell r="CG52">
            <v>22898.422957612725</v>
          </cell>
          <cell r="CH52">
            <v>5028.6798148277667</v>
          </cell>
          <cell r="CI52">
            <v>20771.62951348368</v>
          </cell>
          <cell r="CJ52">
            <v>27338.706587666551</v>
          </cell>
          <cell r="CK52">
            <v>-10677.571342203963</v>
          </cell>
          <cell r="CL52">
            <v>14831.446774390533</v>
          </cell>
          <cell r="CM52">
            <v>16814.851519382817</v>
          </cell>
          <cell r="CN52">
            <v>12261.968308463875</v>
          </cell>
          <cell r="CO52">
            <v>13501.482991273489</v>
          </cell>
          <cell r="CP52">
            <v>11751.148038530886</v>
          </cell>
          <cell r="CQ52">
            <v>13459.677489508231</v>
          </cell>
          <cell r="CR52">
            <v>4128.141967174859</v>
          </cell>
          <cell r="CS52">
            <v>23056.438702765958</v>
          </cell>
          <cell r="CT52">
            <v>4775.0756328493444</v>
          </cell>
          <cell r="CU52">
            <v>20907.863110825536</v>
          </cell>
          <cell r="CV52">
            <v>27555.607949357174</v>
          </cell>
          <cell r="CW52">
            <v>-11214.918352154647</v>
          </cell>
          <cell r="CX52">
            <v>14819.161440645355</v>
          </cell>
          <cell r="CY52">
            <v>16839.650519144703</v>
          </cell>
          <cell r="CZ52">
            <v>12165.069512108734</v>
          </cell>
          <cell r="DA52">
            <v>13472.903101989825</v>
          </cell>
          <cell r="DB52">
            <v>11674.759320795729</v>
          </cell>
          <cell r="DC52">
            <v>13252.490914507187</v>
          </cell>
          <cell r="DD52">
            <v>3839.2660993090467</v>
          </cell>
          <cell r="DE52">
            <v>23208.990504873884</v>
          </cell>
          <cell r="DF52">
            <v>9194.0178365383326</v>
          </cell>
          <cell r="DG52">
            <v>25726.688078076706</v>
          </cell>
          <cell r="DH52">
            <v>32454.707921883339</v>
          </cell>
          <cell r="DI52">
            <v>-7084.9652998547172</v>
          </cell>
          <cell r="DJ52">
            <v>19485.606686703428</v>
          </cell>
          <cell r="DK52">
            <v>21544.514385840168</v>
          </cell>
          <cell r="DL52">
            <v>16744.882074593654</v>
          </cell>
          <cell r="DM52">
            <v>18122.689037403172</v>
          </cell>
          <cell r="DN52">
            <v>16275.888114785987</v>
          </cell>
          <cell r="DO52">
            <v>17890.804191443192</v>
          </cell>
          <cell r="DP52">
            <v>8221.7054371486302</v>
          </cell>
          <cell r="DQ52">
            <v>28043.574795493525</v>
          </cell>
          <cell r="DR52">
            <v>8996.4489343949972</v>
          </cell>
          <cell r="DS52">
            <v>25939.310725102601</v>
          </cell>
          <cell r="DT52">
            <v>32747.880930298707</v>
          </cell>
          <cell r="DU52">
            <v>-7576.1437181002366</v>
          </cell>
          <cell r="DV52">
            <v>19541.659220293477</v>
          </cell>
          <cell r="DW52">
            <v>21640.301254593345</v>
          </cell>
          <cell r="DX52">
            <v>16712.165856323176</v>
          </cell>
          <cell r="DY52">
            <v>18163.181656252844</v>
          </cell>
          <cell r="DZ52">
            <v>16265.378252477389</v>
          </cell>
          <cell r="EA52">
            <v>17918.855927686149</v>
          </cell>
          <cell r="EB52">
            <v>7986.3635338296444</v>
          </cell>
          <cell r="EC52">
            <v>28271.355427866052</v>
          </cell>
          <cell r="ED52">
            <v>13634.067671814912</v>
          </cell>
          <cell r="EE52">
            <v>30997.717489295486</v>
          </cell>
          <cell r="EF52">
            <v>37886.823791223709</v>
          </cell>
          <cell r="EG52">
            <v>-3237.0422985391851</v>
          </cell>
          <cell r="EH52">
            <v>24439.859274686343</v>
          </cell>
          <cell r="EI52">
            <v>26578.905533999226</v>
          </cell>
          <cell r="EJ52">
            <v>21518.719703808405</v>
          </cell>
          <cell r="EK52">
            <v>23045.792381858308</v>
          </cell>
          <cell r="EL52">
            <v>21096.493687989489</v>
          </cell>
          <cell r="EM52">
            <v>22788.531137221958</v>
          </cell>
          <cell r="EN52">
            <v>12584.899580516962</v>
          </cell>
          <cell r="EO52">
            <v>33344.282670247245</v>
          </cell>
          <cell r="EP52">
            <v>13502.749970029829</v>
          </cell>
          <cell r="EQ52">
            <v>31298.055351973821</v>
          </cell>
          <cell r="ER52">
            <v>38267.636575242257</v>
          </cell>
          <cell r="ES52">
            <v>-3671.6598096460366</v>
          </cell>
          <cell r="ET52">
            <v>24575.587452141634</v>
          </cell>
          <cell r="EU52">
            <v>26756.411614775854</v>
          </cell>
          <cell r="EV52">
            <v>21560.527892582111</v>
          </cell>
          <cell r="EW52">
            <v>23167.014839302574</v>
          </cell>
          <cell r="EX52">
            <v>21163.869776844942</v>
          </cell>
          <cell r="EY52">
            <v>22895.894437852621</v>
          </cell>
          <cell r="EZ52">
            <v>12413.349686076574</v>
          </cell>
          <cell r="FA52">
            <v>33658.671474947754</v>
          </cell>
          <cell r="FB52">
            <v>16690.348636886134</v>
          </cell>
          <cell r="FC52">
            <v>34928.674360610763</v>
          </cell>
          <cell r="FD52">
            <v>41978.626886103732</v>
          </cell>
          <cell r="FE52">
            <v>-792.62059870249504</v>
          </cell>
          <cell r="FF52">
            <v>28037.10469607095</v>
          </cell>
          <cell r="FG52">
            <v>30261.30452415641</v>
          </cell>
          <cell r="FH52">
            <v>24553.250072541625</v>
          </cell>
          <cell r="FI52">
            <v>26241.288241468745</v>
          </cell>
          <cell r="FJ52">
            <v>24183.665835463595</v>
          </cell>
          <cell r="FK52">
            <v>26329.387018399673</v>
          </cell>
          <cell r="FL52">
            <v>15559.111041931705</v>
          </cell>
          <cell r="FM52">
            <v>37302.406427965863</v>
          </cell>
          <cell r="FN52">
            <v>16629.741990336326</v>
          </cell>
          <cell r="FO52">
            <v>35322.155884228458</v>
          </cell>
          <cell r="FP52">
            <v>42452.507935475922</v>
          </cell>
          <cell r="FQ52">
            <v>-1166.9164688762467</v>
          </cell>
          <cell r="FR52">
            <v>28257.469488596056</v>
          </cell>
          <cell r="FS52">
            <v>30526.022790978277</v>
          </cell>
          <cell r="FT52">
            <v>24663.477834294128</v>
          </cell>
          <cell r="FU52">
            <v>26436.666521283121</v>
          </cell>
          <cell r="FV52">
            <v>24322.576976413431</v>
          </cell>
          <cell r="FW52">
            <v>26521.468830556856</v>
          </cell>
        </row>
        <row r="53">
          <cell r="B53" t="str">
            <v>Co 287</v>
          </cell>
          <cell r="BH53">
            <v>5417.21</v>
          </cell>
          <cell r="BI53">
            <v>5854.44</v>
          </cell>
          <cell r="BJ53">
            <v>5468.2</v>
          </cell>
          <cell r="BK53">
            <v>10116.57</v>
          </cell>
          <cell r="BL53">
            <v>-525.63999999999942</v>
          </cell>
          <cell r="BM53">
            <v>28687.25</v>
          </cell>
          <cell r="BN53">
            <v>16535.7</v>
          </cell>
          <cell r="BO53">
            <v>8312.1549000000014</v>
          </cell>
          <cell r="BP53">
            <v>4099.1591999999873</v>
          </cell>
          <cell r="BQ53">
            <v>5929.827432046477</v>
          </cell>
          <cell r="BR53">
            <v>3486.7869658246054</v>
          </cell>
          <cell r="BS53">
            <v>-1015.237759710617</v>
          </cell>
          <cell r="BT53">
            <v>6697.9949910492542</v>
          </cell>
          <cell r="BU53">
            <v>7104.6282556339102</v>
          </cell>
          <cell r="BV53">
            <v>6717.4214117290467</v>
          </cell>
          <cell r="BW53">
            <v>11546.475560221232</v>
          </cell>
          <cell r="BX53">
            <v>883.64529431166739</v>
          </cell>
          <cell r="BY53">
            <v>30011.458864708111</v>
          </cell>
          <cell r="BZ53">
            <v>17978.948819917627</v>
          </cell>
          <cell r="CA53">
            <v>9826.9269198054317</v>
          </cell>
          <cell r="CB53">
            <v>9996.5373327248963</v>
          </cell>
          <cell r="CC53">
            <v>11486.42413931487</v>
          </cell>
          <cell r="CD53">
            <v>9101.654119695886</v>
          </cell>
          <cell r="CE53">
            <v>2476.8382958636066</v>
          </cell>
          <cell r="CF53">
            <v>9841.3727934048075</v>
          </cell>
          <cell r="CG53">
            <v>10216.968476250295</v>
          </cell>
          <cell r="CH53">
            <v>9829.2388900288934</v>
          </cell>
          <cell r="CI53">
            <v>14844.627898042483</v>
          </cell>
          <cell r="CJ53">
            <v>4161.0286149487474</v>
          </cell>
          <cell r="CK53">
            <v>33198.969134156752</v>
          </cell>
          <cell r="CL53">
            <v>21292.12787012272</v>
          </cell>
          <cell r="CM53">
            <v>12770.579602174366</v>
          </cell>
          <cell r="CN53">
            <v>8854.534633054318</v>
          </cell>
          <cell r="CO53">
            <v>10396.993425568282</v>
          </cell>
          <cell r="CP53">
            <v>8072.7487542655581</v>
          </cell>
          <cell r="CQ53">
            <v>1479.9628592353329</v>
          </cell>
          <cell r="CR53">
            <v>9720.524286775435</v>
          </cell>
          <cell r="CS53">
            <v>10092.988352282333</v>
          </cell>
          <cell r="CT53">
            <v>9697.3389831492168</v>
          </cell>
          <cell r="CU53">
            <v>14877.357031231422</v>
          </cell>
          <cell r="CV53">
            <v>3972.9735772565691</v>
          </cell>
          <cell r="CW53">
            <v>33560.507890649533</v>
          </cell>
          <cell r="CX53">
            <v>21458.688016755539</v>
          </cell>
          <cell r="CY53">
            <v>12627.409974656643</v>
          </cell>
          <cell r="CZ53">
            <v>8616.0797369778593</v>
          </cell>
          <cell r="DA53">
            <v>10207.452669017955</v>
          </cell>
          <cell r="DB53">
            <v>7857.5224873362677</v>
          </cell>
          <cell r="DC53">
            <v>778.21678237141896</v>
          </cell>
          <cell r="DD53">
            <v>9588.3197520458962</v>
          </cell>
          <cell r="DE53">
            <v>9957.2702168032556</v>
          </cell>
          <cell r="DF53">
            <v>15930.802691460667</v>
          </cell>
          <cell r="DG53">
            <v>21280.415597797291</v>
          </cell>
          <cell r="DH53">
            <v>10150.616494691109</v>
          </cell>
          <cell r="DI53">
            <v>40298.290105618034</v>
          </cell>
          <cell r="DJ53">
            <v>27998.887559258808</v>
          </cell>
          <cell r="DK53">
            <v>18848.416781055137</v>
          </cell>
          <cell r="DL53">
            <v>14739.387496863485</v>
          </cell>
          <cell r="DM53">
            <v>16381.191223833528</v>
          </cell>
          <cell r="DN53">
            <v>14005.703458812983</v>
          </cell>
          <cell r="DO53">
            <v>6701.3125822460061</v>
          </cell>
          <cell r="DP53">
            <v>15821.749511588641</v>
          </cell>
          <cell r="DQ53">
            <v>16186.792510949948</v>
          </cell>
          <cell r="DR53">
            <v>15895.675765482527</v>
          </cell>
          <cell r="DS53">
            <v>21420.245775767406</v>
          </cell>
          <cell r="DT53">
            <v>10060.30672680544</v>
          </cell>
          <cell r="DU53">
            <v>40778.112427731292</v>
          </cell>
          <cell r="DV53">
            <v>28278.512627516568</v>
          </cell>
          <cell r="DW53">
            <v>18798.814685201163</v>
          </cell>
          <cell r="DX53">
            <v>14589.602389800741</v>
          </cell>
          <cell r="DY53">
            <v>16283.406601412142</v>
          </cell>
          <cell r="DZ53">
            <v>13882.481898149003</v>
          </cell>
          <cell r="EA53">
            <v>6345.9982777155674</v>
          </cell>
          <cell r="EB53">
            <v>15786.393417781474</v>
          </cell>
          <cell r="EC53">
            <v>16147.099859982831</v>
          </cell>
          <cell r="ED53">
            <v>23183.706631500252</v>
          </cell>
          <cell r="EE53">
            <v>28888.782571083018</v>
          </cell>
          <cell r="EF53">
            <v>17293.866718396064</v>
          </cell>
          <cell r="EG53">
            <v>48592.228821117198</v>
          </cell>
          <cell r="EH53">
            <v>35889.793046943843</v>
          </cell>
          <cell r="EI53">
            <v>26070.500047563444</v>
          </cell>
          <cell r="EJ53">
            <v>21758.558390605031</v>
          </cell>
          <cell r="EK53">
            <v>23506.001591533066</v>
          </cell>
          <cell r="EL53">
            <v>21079.783631669823</v>
          </cell>
          <cell r="EM53">
            <v>13304.425830056702</v>
          </cell>
          <cell r="EN53">
            <v>23074.453928264069</v>
          </cell>
          <cell r="EO53">
            <v>23430.396816309847</v>
          </cell>
          <cell r="EP53">
            <v>23273.408354377163</v>
          </cell>
          <cell r="EQ53">
            <v>29164.690628896227</v>
          </cell>
          <cell r="ER53">
            <v>17329.860269862551</v>
          </cell>
          <cell r="ES53">
            <v>49219.375251400947</v>
          </cell>
          <cell r="ET53">
            <v>36311.466768767103</v>
          </cell>
          <cell r="EU53">
            <v>26142.137398981635</v>
          </cell>
          <cell r="EV53">
            <v>21724.851982496752</v>
          </cell>
          <cell r="EW53">
            <v>23527.575089812919</v>
          </cell>
          <cell r="EX53">
            <v>21076.259808286028</v>
          </cell>
          <cell r="EY53">
            <v>13053.685117300687</v>
          </cell>
          <cell r="EZ53">
            <v>23163.802668739198</v>
          </cell>
          <cell r="FA53">
            <v>23514.732352829822</v>
          </cell>
          <cell r="FB53">
            <v>26687.529323036084</v>
          </cell>
          <cell r="FC53">
            <v>32770.899238550075</v>
          </cell>
          <cell r="FD53">
            <v>20691.126518683792</v>
          </cell>
          <cell r="FE53">
            <v>53182.582080547807</v>
          </cell>
          <cell r="FF53">
            <v>40066.541104404074</v>
          </cell>
          <cell r="FG53">
            <v>29536.12803292428</v>
          </cell>
          <cell r="FH53">
            <v>25010.832042488139</v>
          </cell>
          <cell r="FI53">
            <v>26870.528518948813</v>
          </cell>
          <cell r="FJ53">
            <v>24394.29973637755</v>
          </cell>
          <cell r="FK53">
            <v>16117.70511932821</v>
          </cell>
          <cell r="FL53">
            <v>26578.039378846079</v>
          </cell>
          <cell r="FM53">
            <v>26923.060554700758</v>
          </cell>
          <cell r="FN53">
            <v>26858.885592772684</v>
          </cell>
          <cell r="FO53">
            <v>33140.433738000531</v>
          </cell>
          <cell r="FP53">
            <v>20810.56153083442</v>
          </cell>
          <cell r="FQ53">
            <v>53914.902701815394</v>
          </cell>
          <cell r="FR53">
            <v>40588.079805261397</v>
          </cell>
          <cell r="FS53">
            <v>29685.608387585518</v>
          </cell>
          <cell r="FT53">
            <v>25049.528201271067</v>
          </cell>
          <cell r="FU53">
            <v>26968.001817775796</v>
          </cell>
          <cell r="FV53">
            <v>24467.07334006211</v>
          </cell>
          <cell r="FW53">
            <v>15927.720723643899</v>
          </cell>
        </row>
        <row r="54">
          <cell r="B54" t="str">
            <v>Co 288</v>
          </cell>
          <cell r="BH54">
            <v>9317.31</v>
          </cell>
          <cell r="BI54">
            <v>6570.34</v>
          </cell>
          <cell r="BJ54">
            <v>6527.94</v>
          </cell>
          <cell r="BK54">
            <v>12169.22</v>
          </cell>
          <cell r="BL54">
            <v>-2711.42</v>
          </cell>
          <cell r="BM54">
            <v>42281.87</v>
          </cell>
          <cell r="BN54">
            <v>1885.76</v>
          </cell>
          <cell r="BO54">
            <v>-3485.3549000000057</v>
          </cell>
          <cell r="BP54">
            <v>-11255.651299999998</v>
          </cell>
          <cell r="BQ54">
            <v>-17029.875283373767</v>
          </cell>
          <cell r="BR54">
            <v>-9385.3152024851079</v>
          </cell>
          <cell r="BS54">
            <v>-12633.205559759605</v>
          </cell>
          <cell r="BT54">
            <v>17861.726631919133</v>
          </cell>
          <cell r="BU54">
            <v>14914.156833352965</v>
          </cell>
          <cell r="BV54">
            <v>14786.181203900211</v>
          </cell>
          <cell r="BW54">
            <v>20618.642559505432</v>
          </cell>
          <cell r="BX54">
            <v>5360.3982453503122</v>
          </cell>
          <cell r="BY54">
            <v>50339.204503453439</v>
          </cell>
          <cell r="BZ54">
            <v>10949.601683651632</v>
          </cell>
          <cell r="CA54">
            <v>4936.9265478396264</v>
          </cell>
          <cell r="CB54">
            <v>-3161.2269834397739</v>
          </cell>
          <cell r="CC54">
            <v>-9274.2973667468905</v>
          </cell>
          <cell r="CD54">
            <v>3421.3025648075345</v>
          </cell>
          <cell r="CE54">
            <v>635.30921096423117</v>
          </cell>
          <cell r="CF54">
            <v>30663.435765990209</v>
          </cell>
          <cell r="CG54">
            <v>27510.435269016409</v>
          </cell>
          <cell r="CH54">
            <v>27295.015141397664</v>
          </cell>
          <cell r="CI54">
            <v>33325.092608709936</v>
          </cell>
          <cell r="CJ54">
            <v>17678.335458555572</v>
          </cell>
          <cell r="CK54">
            <v>62643.41287835539</v>
          </cell>
          <cell r="CL54">
            <v>24291.179939271457</v>
          </cell>
          <cell r="CM54">
            <v>3214.2109484032408</v>
          </cell>
          <cell r="CN54">
            <v>-5220.2037708645512</v>
          </cell>
          <cell r="CO54">
            <v>-11087.314710692663</v>
          </cell>
          <cell r="CP54">
            <v>1812.144129109678</v>
          </cell>
          <cell r="CQ54">
            <v>-503.73469376555295</v>
          </cell>
          <cell r="CR54">
            <v>30934.788218523856</v>
          </cell>
          <cell r="CS54">
            <v>27648.127877247331</v>
          </cell>
          <cell r="CT54">
            <v>27398.397252757211</v>
          </cell>
          <cell r="CU54">
            <v>33616.945055312077</v>
          </cell>
          <cell r="CV54">
            <v>33585.419035583356</v>
          </cell>
          <cell r="CW54">
            <v>79444.781508533139</v>
          </cell>
          <cell r="CX54">
            <v>40681.684646574766</v>
          </cell>
          <cell r="CY54">
            <v>18713.626293805515</v>
          </cell>
          <cell r="CZ54">
            <v>9995.1148755594913</v>
          </cell>
          <cell r="DA54">
            <v>4095.1291899056887</v>
          </cell>
          <cell r="DB54">
            <v>17323.109258935961</v>
          </cell>
          <cell r="DC54">
            <v>14583.385497382922</v>
          </cell>
          <cell r="DD54">
            <v>47263.606602755441</v>
          </cell>
          <cell r="DE54">
            <v>43838.494635354422</v>
          </cell>
          <cell r="DF54">
            <v>43552.626741374508</v>
          </cell>
          <cell r="DG54">
            <v>49965.449531870072</v>
          </cell>
          <cell r="DH54">
            <v>33734.815563184784</v>
          </cell>
          <cell r="DI54">
            <v>80506.68972436148</v>
          </cell>
          <cell r="DJ54">
            <v>41335.198521033657</v>
          </cell>
          <cell r="DK54">
            <v>18445.361508509763</v>
          </cell>
          <cell r="DL54">
            <v>9433.6111283002829</v>
          </cell>
          <cell r="DM54">
            <v>3502.6226115919781</v>
          </cell>
          <cell r="DN54">
            <v>17067.30254858519</v>
          </cell>
          <cell r="DO54">
            <v>14299.272508089431</v>
          </cell>
          <cell r="DP54">
            <v>47848.100909755303</v>
          </cell>
          <cell r="DQ54">
            <v>44279.595463293546</v>
          </cell>
          <cell r="DR54">
            <v>43956.406830052976</v>
          </cell>
          <cell r="DS54">
            <v>50569.473003066632</v>
          </cell>
          <cell r="DT54">
            <v>33872.610350895702</v>
          </cell>
          <cell r="DU54">
            <v>81574.837886754874</v>
          </cell>
          <cell r="DV54">
            <v>41997.795594394724</v>
          </cell>
          <cell r="DW54">
            <v>18154.206145804972</v>
          </cell>
          <cell r="DX54">
            <v>8839.7774192154757</v>
          </cell>
          <cell r="DY54">
            <v>2879.7803303642431</v>
          </cell>
          <cell r="DZ54">
            <v>21790.04150464182</v>
          </cell>
          <cell r="EA54">
            <v>18993.932402956198</v>
          </cell>
          <cell r="EB54">
            <v>53434.285554759539</v>
          </cell>
          <cell r="EC54">
            <v>49717.253827101435</v>
          </cell>
          <cell r="ED54">
            <v>49354.815162414452</v>
          </cell>
          <cell r="EE54">
            <v>56174.305629098206</v>
          </cell>
          <cell r="EF54">
            <v>38998.085867607733</v>
          </cell>
          <cell r="EG54">
            <v>87649.130113966079</v>
          </cell>
          <cell r="EH54">
            <v>47669.749033188418</v>
          </cell>
          <cell r="EI54">
            <v>22839.593458642776</v>
          </cell>
          <cell r="EJ54">
            <v>13212.754582817521</v>
          </cell>
          <cell r="EK54">
            <v>7225.890742551157</v>
          </cell>
          <cell r="EL54">
            <v>21640.857939734626</v>
          </cell>
          <cell r="EM54">
            <v>18816.910252416361</v>
          </cell>
          <cell r="EN54">
            <v>54172.084002820477</v>
          </cell>
          <cell r="EO54">
            <v>50301.254092554969</v>
          </cell>
          <cell r="EP54">
            <v>49897.788886469898</v>
          </cell>
          <cell r="EQ54">
            <v>56930.042311450161</v>
          </cell>
          <cell r="ER54">
            <v>39260.484997204221</v>
          </cell>
          <cell r="ES54">
            <v>88879.1647953832</v>
          </cell>
          <cell r="ET54">
            <v>48501.082345646588</v>
          </cell>
          <cell r="EU54">
            <v>22650.465374130814</v>
          </cell>
          <cell r="EV54">
            <v>12701.180063008884</v>
          </cell>
          <cell r="EW54">
            <v>6689.6463078119268</v>
          </cell>
          <cell r="EX54">
            <v>21473.238882159094</v>
          </cell>
          <cell r="EY54">
            <v>18621.744267970345</v>
          </cell>
          <cell r="EZ54">
            <v>54915.686336461244</v>
          </cell>
          <cell r="FA54">
            <v>50885.597146922388</v>
          </cell>
          <cell r="FB54">
            <v>50439.275608782729</v>
          </cell>
          <cell r="FC54">
            <v>57690.829146877324</v>
          </cell>
          <cell r="FD54">
            <v>39513.159122154975</v>
          </cell>
          <cell r="FE54">
            <v>90118.679528377048</v>
          </cell>
          <cell r="FF54">
            <v>49346.140200120091</v>
          </cell>
          <cell r="FG54">
            <v>22439.763262850902</v>
          </cell>
          <cell r="FH54">
            <v>12157.70486269785</v>
          </cell>
          <cell r="FI54">
            <v>6123.8273655990779</v>
          </cell>
          <cell r="FJ54">
            <v>21285.802562698867</v>
          </cell>
          <cell r="FK54">
            <v>18407.068066778884</v>
          </cell>
          <cell r="FL54">
            <v>55664.714253475504</v>
          </cell>
          <cell r="FM54">
            <v>51469.711090614386</v>
          </cell>
          <cell r="FN54">
            <v>50978.621478994013</v>
          </cell>
          <cell r="FO54">
            <v>58456.450044182493</v>
          </cell>
          <cell r="FP54">
            <v>39756.067067611162</v>
          </cell>
          <cell r="FQ54">
            <v>91367.970987632376</v>
          </cell>
          <cell r="FR54">
            <v>50205.08081319851</v>
          </cell>
          <cell r="FS54">
            <v>22206.489116885808</v>
          </cell>
          <cell r="FT54">
            <v>11580.955496298455</v>
          </cell>
          <cell r="FU54">
            <v>5527.6953142608254</v>
          </cell>
          <cell r="FV54">
            <v>21078.085989398867</v>
          </cell>
          <cell r="FW54">
            <v>18172.493424941844</v>
          </cell>
        </row>
        <row r="55">
          <cell r="B55" t="str">
            <v>Co 333</v>
          </cell>
          <cell r="BH55">
            <v>90505.77</v>
          </cell>
          <cell r="BI55">
            <v>70235.63</v>
          </cell>
          <cell r="BJ55">
            <v>88039</v>
          </cell>
          <cell r="BK55">
            <v>47461.919999999998</v>
          </cell>
          <cell r="BL55">
            <v>115019.63</v>
          </cell>
          <cell r="BM55">
            <v>89479.76</v>
          </cell>
          <cell r="BN55">
            <v>140252.26999999999</v>
          </cell>
          <cell r="BO55">
            <v>130154.696</v>
          </cell>
          <cell r="BP55">
            <v>90581.981400000019</v>
          </cell>
          <cell r="BQ55">
            <v>72668.66104026034</v>
          </cell>
          <cell r="BR55">
            <v>98682.321485664404</v>
          </cell>
          <cell r="BS55">
            <v>71966.652555297362</v>
          </cell>
          <cell r="BT55">
            <v>88083.344045702121</v>
          </cell>
          <cell r="BU55">
            <v>67858.241880928836</v>
          </cell>
          <cell r="BV55">
            <v>85415.005088851642</v>
          </cell>
          <cell r="BW55">
            <v>44947.644639654842</v>
          </cell>
          <cell r="BX55">
            <v>112950.95596802174</v>
          </cell>
          <cell r="BY55">
            <v>86764.822016209975</v>
          </cell>
          <cell r="BZ55">
            <v>137671.50195607985</v>
          </cell>
          <cell r="CA55">
            <v>128810.24892028942</v>
          </cell>
          <cell r="CB55">
            <v>88776.684882906178</v>
          </cell>
          <cell r="CC55">
            <v>70152.348791999801</v>
          </cell>
          <cell r="CD55">
            <v>95622.993000954157</v>
          </cell>
          <cell r="CE55">
            <v>76188.264471527305</v>
          </cell>
          <cell r="CF55">
            <v>89872.259812932869</v>
          </cell>
          <cell r="CG55">
            <v>69695.386944585945</v>
          </cell>
          <cell r="CH55">
            <v>87000.046623054048</v>
          </cell>
          <cell r="CI55">
            <v>46647.60033618717</v>
          </cell>
          <cell r="CJ55">
            <v>115111.93363775351</v>
          </cell>
          <cell r="CK55">
            <v>88262.005087395752</v>
          </cell>
          <cell r="CL55">
            <v>139308.70196208524</v>
          </cell>
          <cell r="CM55">
            <v>130078.1059986722</v>
          </cell>
          <cell r="CN55">
            <v>89573.768957229098</v>
          </cell>
          <cell r="CO55">
            <v>71713.161626330519</v>
          </cell>
          <cell r="CP55">
            <v>96626.494841504755</v>
          </cell>
          <cell r="CQ55">
            <v>72951.860379481077</v>
          </cell>
          <cell r="CR55">
            <v>90253.489809010905</v>
          </cell>
          <cell r="CS55">
            <v>69689.688461671787</v>
          </cell>
          <cell r="CT55">
            <v>87253.941867221438</v>
          </cell>
          <cell r="CU55">
            <v>46133.956745518517</v>
          </cell>
          <cell r="CV55">
            <v>116125.60458254932</v>
          </cell>
          <cell r="CW55">
            <v>88511.062195894163</v>
          </cell>
          <cell r="CX55">
            <v>140626.81312108898</v>
          </cell>
          <cell r="CY55">
            <v>131038.96542354283</v>
          </cell>
          <cell r="CZ55">
            <v>89563.023211066582</v>
          </cell>
          <cell r="DA55">
            <v>71607.975866530411</v>
          </cell>
          <cell r="DB55">
            <v>96828.308620921714</v>
          </cell>
          <cell r="DC55">
            <v>71858.174492037622</v>
          </cell>
          <cell r="DD55">
            <v>90602.027920105698</v>
          </cell>
          <cell r="DE55">
            <v>69644.287881772267</v>
          </cell>
          <cell r="DF55">
            <v>87470.70586324358</v>
          </cell>
          <cell r="DG55">
            <v>45569.01344123474</v>
          </cell>
          <cell r="DH55">
            <v>117123.73472676368</v>
          </cell>
          <cell r="DI55">
            <v>103476.26418500283</v>
          </cell>
          <cell r="DJ55">
            <v>156683.89793661496</v>
          </cell>
          <cell r="DK55">
            <v>146729.61930338567</v>
          </cell>
          <cell r="DL55">
            <v>104257.79891779539</v>
          </cell>
          <cell r="DM55">
            <v>86213.279473697621</v>
          </cell>
          <cell r="DN55">
            <v>111741.56248705735</v>
          </cell>
          <cell r="DO55">
            <v>86470.155493933911</v>
          </cell>
          <cell r="DP55">
            <v>105670.91469138459</v>
          </cell>
          <cell r="DQ55">
            <v>84311.424503226619</v>
          </cell>
          <cell r="DR55">
            <v>102402.58115850404</v>
          </cell>
          <cell r="DS55">
            <v>59704.956914116163</v>
          </cell>
          <cell r="DT55">
            <v>132858.45630326681</v>
          </cell>
          <cell r="DU55">
            <v>103923.48117474309</v>
          </cell>
          <cell r="DV55">
            <v>158246.33374419395</v>
          </cell>
          <cell r="DW55">
            <v>147915.40541623361</v>
          </cell>
          <cell r="DX55">
            <v>104422.77506257617</v>
          </cell>
          <cell r="DY55">
            <v>86296.078632897377</v>
          </cell>
          <cell r="DZ55">
            <v>112131.54788786508</v>
          </cell>
          <cell r="EA55">
            <v>86559.245550429448</v>
          </cell>
          <cell r="EB55">
            <v>106225.28311452377</v>
          </cell>
          <cell r="EC55">
            <v>84456.9433749686</v>
          </cell>
          <cell r="ED55">
            <v>102815.39545293909</v>
          </cell>
          <cell r="EE55">
            <v>59306.981918052217</v>
          </cell>
          <cell r="EF55">
            <v>134096.47638190462</v>
          </cell>
          <cell r="EG55">
            <v>119218.60763766934</v>
          </cell>
          <cell r="EH55">
            <v>174680.48307892916</v>
          </cell>
          <cell r="EI55">
            <v>163962.52000252</v>
          </cell>
          <cell r="EJ55">
            <v>119423.51087040629</v>
          </cell>
          <cell r="EK55">
            <v>101220.93760316729</v>
          </cell>
          <cell r="EL55">
            <v>127364.55442618803</v>
          </cell>
          <cell r="EM55">
            <v>101490.48168973197</v>
          </cell>
          <cell r="EN55">
            <v>121631.7503179294</v>
          </cell>
          <cell r="EO55">
            <v>99446.522127961245</v>
          </cell>
          <cell r="EP55">
            <v>118074.97141529742</v>
          </cell>
          <cell r="EQ55">
            <v>73740.811934566445</v>
          </cell>
          <cell r="ER55">
            <v>150204.19240456002</v>
          </cell>
          <cell r="ES55">
            <v>119886.34822624657</v>
          </cell>
          <cell r="ET55">
            <v>176511.83333729501</v>
          </cell>
          <cell r="EU55">
            <v>165395.96671172173</v>
          </cell>
          <cell r="EV55">
            <v>119784.7863076216</v>
          </cell>
          <cell r="EW55">
            <v>101513.32943846518</v>
          </cell>
          <cell r="EX55">
            <v>127964.58800807345</v>
          </cell>
          <cell r="EY55">
            <v>101789.50331997147</v>
          </cell>
          <cell r="EZ55">
            <v>122415.00397287129</v>
          </cell>
          <cell r="FA55">
            <v>99805.534190163744</v>
          </cell>
          <cell r="FB55">
            <v>118706.04339998451</v>
          </cell>
          <cell r="FC55">
            <v>73530.933423596201</v>
          </cell>
          <cell r="FD55">
            <v>151707.26370017289</v>
          </cell>
          <cell r="FE55">
            <v>129893.33425520605</v>
          </cell>
          <cell r="FF55">
            <v>187707.07793086063</v>
          </cell>
          <cell r="FG55">
            <v>176182.65097329777</v>
          </cell>
          <cell r="FH55">
            <v>129471.98440014091</v>
          </cell>
          <cell r="FI55">
            <v>111139.03921271829</v>
          </cell>
          <cell r="FJ55">
            <v>137897.57196131654</v>
          </cell>
          <cell r="FK55">
            <v>111422.3478472929</v>
          </cell>
          <cell r="FL55">
            <v>132541.74566009673</v>
          </cell>
          <cell r="FM55">
            <v>109499.67582888456</v>
          </cell>
          <cell r="FN55">
            <v>128675.06289162059</v>
          </cell>
          <cell r="FO55">
            <v>82643.632495310594</v>
          </cell>
          <cell r="FP55">
            <v>162572.42085356187</v>
          </cell>
          <cell r="FQ55">
            <v>130768.22472732322</v>
          </cell>
          <cell r="FR55">
            <v>189795.71067010763</v>
          </cell>
          <cell r="FS55">
            <v>177851.67064016085</v>
          </cell>
          <cell r="FT55">
            <v>130013.82585372179</v>
          </cell>
          <cell r="FU55">
            <v>111627.4194621433</v>
          </cell>
          <cell r="FV55">
            <v>138692.67993782889</v>
          </cell>
          <cell r="FW55">
            <v>111917.63806861406</v>
          </cell>
        </row>
        <row r="56">
          <cell r="B56" t="str">
            <v>Co 315</v>
          </cell>
          <cell r="BH56">
            <v>1225.45</v>
          </cell>
          <cell r="BI56">
            <v>-2300.0500000000002</v>
          </cell>
          <cell r="BJ56">
            <v>7348.83</v>
          </cell>
          <cell r="BK56">
            <v>-3967.07</v>
          </cell>
          <cell r="BL56">
            <v>15438.22</v>
          </cell>
          <cell r="BM56">
            <v>757.21000000000276</v>
          </cell>
          <cell r="BN56">
            <v>-13436.78</v>
          </cell>
          <cell r="BO56">
            <v>7848.8064999999988</v>
          </cell>
          <cell r="BP56">
            <v>10010.996500000005</v>
          </cell>
          <cell r="BQ56">
            <v>15212.600270468418</v>
          </cell>
          <cell r="BR56">
            <v>10022.379997453274</v>
          </cell>
          <cell r="BS56">
            <v>7998.0921221062672</v>
          </cell>
          <cell r="BT56">
            <v>537.97315156775585</v>
          </cell>
          <cell r="BU56">
            <v>-2971.4892005934198</v>
          </cell>
          <cell r="BV56">
            <v>6733.272768909108</v>
          </cell>
          <cell r="BW56">
            <v>-4568.1670767614487</v>
          </cell>
          <cell r="BX56">
            <v>14716.692521569505</v>
          </cell>
          <cell r="BY56">
            <v>22.437717345161218</v>
          </cell>
          <cell r="BZ56">
            <v>-14392.269909515064</v>
          </cell>
          <cell r="CA56">
            <v>6972.8517825485324</v>
          </cell>
          <cell r="CB56">
            <v>9482.9549239321896</v>
          </cell>
          <cell r="CC56">
            <v>14560.981160498195</v>
          </cell>
          <cell r="CD56">
            <v>9302.4889068867997</v>
          </cell>
          <cell r="CE56">
            <v>7324.763585554756</v>
          </cell>
          <cell r="CF56">
            <v>2959.0185256075638</v>
          </cell>
          <cell r="CG56">
            <v>-533.67274839421952</v>
          </cell>
          <cell r="CH56">
            <v>9228.9085397028975</v>
          </cell>
          <cell r="CI56">
            <v>-2057.3762115306927</v>
          </cell>
          <cell r="CJ56">
            <v>17103.688168165172</v>
          </cell>
          <cell r="CK56">
            <v>1605.53968325592</v>
          </cell>
          <cell r="CL56">
            <v>-13036.257160698569</v>
          </cell>
          <cell r="CM56">
            <v>8180.7156190147944</v>
          </cell>
          <cell r="CN56">
            <v>11049.70477775429</v>
          </cell>
          <cell r="CO56">
            <v>16209.928896258007</v>
          </cell>
          <cell r="CP56">
            <v>10881.390475920409</v>
          </cell>
          <cell r="CQ56">
            <v>8949.7283994611134</v>
          </cell>
          <cell r="CR56">
            <v>515.19934355916484</v>
          </cell>
          <cell r="CS56">
            <v>-3041.5807531667233</v>
          </cell>
          <cell r="CT56">
            <v>6936.1112099607708</v>
          </cell>
          <cell r="CU56">
            <v>-4570.6882154362793</v>
          </cell>
          <cell r="CV56">
            <v>14931.104798716995</v>
          </cell>
          <cell r="CW56">
            <v>1277.3595956862628</v>
          </cell>
          <cell r="CX56">
            <v>-13735.23394726518</v>
          </cell>
          <cell r="CY56">
            <v>7848.7722004986135</v>
          </cell>
          <cell r="CZ56">
            <v>10898.374306149075</v>
          </cell>
          <cell r="DA56">
            <v>16190.032808369302</v>
          </cell>
          <cell r="DB56">
            <v>10730.885014531923</v>
          </cell>
          <cell r="DC56">
            <v>8586.6110854778963</v>
          </cell>
          <cell r="DD56">
            <v>157.9166824552085</v>
          </cell>
          <cell r="DE56">
            <v>-3464.061111668605</v>
          </cell>
          <cell r="DF56">
            <v>6733.6359549708941</v>
          </cell>
          <cell r="DG56">
            <v>-4997.932436149702</v>
          </cell>
          <cell r="DH56">
            <v>14850.127387207031</v>
          </cell>
          <cell r="DI56">
            <v>7051.1317838299001</v>
          </cell>
          <cell r="DJ56">
            <v>-8343.4869678758769</v>
          </cell>
          <cell r="DK56">
            <v>13749.594109101767</v>
          </cell>
          <cell r="DL56">
            <v>16987.119422910855</v>
          </cell>
          <cell r="DM56">
            <v>22413.686601202753</v>
          </cell>
          <cell r="DN56">
            <v>16820.605812876409</v>
          </cell>
          <cell r="DO56">
            <v>14600.996475920379</v>
          </cell>
          <cell r="DP56">
            <v>7074.6516176310943</v>
          </cell>
          <cell r="DQ56">
            <v>3386.3527699774349</v>
          </cell>
          <cell r="DR56">
            <v>13809.068727919206</v>
          </cell>
          <cell r="DS56">
            <v>1848.3917916413775</v>
          </cell>
          <cell r="DT56">
            <v>22048.332405351033</v>
          </cell>
          <cell r="DU56">
            <v>5570.7781561430747</v>
          </cell>
          <cell r="DV56">
            <v>-10214.454409847152</v>
          </cell>
          <cell r="DW56">
            <v>12261.987437061209</v>
          </cell>
          <cell r="DX56">
            <v>15694.998075428957</v>
          </cell>
          <cell r="DY56">
            <v>21260.044640794367</v>
          </cell>
          <cell r="DZ56">
            <v>15529.602501310881</v>
          </cell>
          <cell r="EA56">
            <v>13231.195608011345</v>
          </cell>
          <cell r="EB56">
            <v>5598.5231366629232</v>
          </cell>
          <cell r="EC56">
            <v>1842.754496491958</v>
          </cell>
          <cell r="ED56">
            <v>12495.624605014447</v>
          </cell>
          <cell r="EE56">
            <v>301.42874803972518</v>
          </cell>
          <cell r="EF56">
            <v>20858.931871260822</v>
          </cell>
          <cell r="EG56">
            <v>5279.5145634347427</v>
          </cell>
          <cell r="EH56">
            <v>-10906.629615762846</v>
          </cell>
          <cell r="EI56">
            <v>11959.142924343621</v>
          </cell>
          <cell r="EJ56">
            <v>15595.924648597102</v>
          </cell>
          <cell r="EK56">
            <v>21303.130889843625</v>
          </cell>
          <cell r="EL56">
            <v>15431.81012699844</v>
          </cell>
          <cell r="EM56">
            <v>13052.494540183419</v>
          </cell>
          <cell r="EN56">
            <v>5312.1244921330654</v>
          </cell>
          <cell r="EO56">
            <v>1487.7298451596507</v>
          </cell>
          <cell r="EP56">
            <v>12376.005001075158</v>
          </cell>
          <cell r="EQ56">
            <v>-56.214885557521484</v>
          </cell>
          <cell r="ER56">
            <v>20864.606104818631</v>
          </cell>
          <cell r="ES56">
            <v>12262.505904026511</v>
          </cell>
          <cell r="ET56">
            <v>-4335.1218742347774</v>
          </cell>
          <cell r="EU56">
            <v>18926.527964128436</v>
          </cell>
          <cell r="EV56">
            <v>22774.275891462508</v>
          </cell>
          <cell r="EW56">
            <v>28627.399534679109</v>
          </cell>
          <cell r="EX56">
            <v>22612.045656444723</v>
          </cell>
          <cell r="EY56">
            <v>20149.157405327911</v>
          </cell>
          <cell r="EZ56">
            <v>12299.976957635277</v>
          </cell>
          <cell r="FA56">
            <v>8405.7781260441625</v>
          </cell>
          <cell r="FB56">
            <v>19534.838450604613</v>
          </cell>
          <cell r="FC56">
            <v>6860.0067302369207</v>
          </cell>
          <cell r="FD56">
            <v>28149.982624349403</v>
          </cell>
          <cell r="FE56">
            <v>12154.251056178058</v>
          </cell>
          <cell r="FF56">
            <v>-4865.7267883460736</v>
          </cell>
          <cell r="FG56">
            <v>18798.166190388802</v>
          </cell>
          <cell r="FH56">
            <v>22865.730600755596</v>
          </cell>
          <cell r="FI56">
            <v>28869.058229242928</v>
          </cell>
          <cell r="FJ56">
            <v>22705.081066313549</v>
          </cell>
          <cell r="FK56">
            <v>20155.865510502539</v>
          </cell>
          <cell r="FL56">
            <v>12196.799294035343</v>
          </cell>
          <cell r="FM56">
            <v>8231.5956550975898</v>
          </cell>
          <cell r="FN56">
            <v>19606.943527804327</v>
          </cell>
          <cell r="FO56">
            <v>6684.8395794298449</v>
          </cell>
          <cell r="FP56">
            <v>28349.869945879851</v>
          </cell>
          <cell r="FQ56">
            <v>12033.477185922755</v>
          </cell>
          <cell r="FR56">
            <v>-5420.0032105593855</v>
          </cell>
          <cell r="FS56">
            <v>18652.9958224441</v>
          </cell>
          <cell r="FT56">
            <v>22949.046188907989</v>
          </cell>
          <cell r="FU56">
            <v>29105.717913119057</v>
          </cell>
          <cell r="FV56">
            <v>22789.752573553196</v>
          </cell>
          <cell r="FW56">
            <v>20151.382939019997</v>
          </cell>
        </row>
        <row r="57">
          <cell r="B57" t="str">
            <v>Co 316</v>
          </cell>
          <cell r="BH57">
            <v>22277.29</v>
          </cell>
          <cell r="BI57">
            <v>22331.43</v>
          </cell>
          <cell r="BJ57">
            <v>26145.4</v>
          </cell>
          <cell r="BK57">
            <v>24181.39</v>
          </cell>
          <cell r="BL57">
            <v>37617.360000000001</v>
          </cell>
          <cell r="BM57">
            <v>34722.370000000003</v>
          </cell>
          <cell r="BN57">
            <v>25668.09</v>
          </cell>
          <cell r="BO57">
            <v>26213.2745</v>
          </cell>
          <cell r="BP57">
            <v>28340.970199999996</v>
          </cell>
          <cell r="BQ57">
            <v>27546.218724700338</v>
          </cell>
          <cell r="BR57">
            <v>35677.897638734852</v>
          </cell>
          <cell r="BS57">
            <v>20345.832919191998</v>
          </cell>
          <cell r="BT57">
            <v>21535.703390676965</v>
          </cell>
          <cell r="BU57">
            <v>21547.992232468838</v>
          </cell>
          <cell r="BV57">
            <v>25443.985512983214</v>
          </cell>
          <cell r="BW57">
            <v>23521.435338402734</v>
          </cell>
          <cell r="BX57">
            <v>36858.384129044745</v>
          </cell>
          <cell r="BY57">
            <v>34220.046896164829</v>
          </cell>
          <cell r="BZ57">
            <v>24919.374635411077</v>
          </cell>
          <cell r="CA57">
            <v>26131.084068269163</v>
          </cell>
          <cell r="CB57">
            <v>28232.931355293498</v>
          </cell>
          <cell r="CC57">
            <v>26736.968946770459</v>
          </cell>
          <cell r="CD57">
            <v>34988.524555541342</v>
          </cell>
          <cell r="CE57">
            <v>20033.285670794998</v>
          </cell>
          <cell r="CF57">
            <v>23975.114293053484</v>
          </cell>
          <cell r="CG57">
            <v>23945.073525017542</v>
          </cell>
          <cell r="CH57">
            <v>27926.343293509533</v>
          </cell>
          <cell r="CI57">
            <v>26047.820585404319</v>
          </cell>
          <cell r="CJ57">
            <v>39283.540412451133</v>
          </cell>
          <cell r="CK57">
            <v>32497.249630379956</v>
          </cell>
          <cell r="CL57">
            <v>22943.80339084498</v>
          </cell>
          <cell r="CM57">
            <v>24143.812674675704</v>
          </cell>
          <cell r="CN57">
            <v>26220.680674610565</v>
          </cell>
          <cell r="CO57">
            <v>24638.745745408363</v>
          </cell>
          <cell r="CP57">
            <v>33014.614485111677</v>
          </cell>
          <cell r="CQ57">
            <v>18441.600595765987</v>
          </cell>
          <cell r="CR57">
            <v>18591.152046880336</v>
          </cell>
          <cell r="CS57">
            <v>18545.998025880806</v>
          </cell>
          <cell r="CT57">
            <v>22636.198193766562</v>
          </cell>
          <cell r="CU57">
            <v>20735.154705584668</v>
          </cell>
          <cell r="CV57">
            <v>34200.865034220667</v>
          </cell>
          <cell r="CW57">
            <v>32714.241996716693</v>
          </cell>
          <cell r="CX57">
            <v>22882.631361679742</v>
          </cell>
          <cell r="CY57">
            <v>24082.897238348625</v>
          </cell>
          <cell r="CZ57">
            <v>26192.775348943134</v>
          </cell>
          <cell r="DA57">
            <v>24549.712198364665</v>
          </cell>
          <cell r="DB57">
            <v>33135.812776914034</v>
          </cell>
          <cell r="DC57">
            <v>17826.836437096637</v>
          </cell>
          <cell r="DD57">
            <v>18420.760501623961</v>
          </cell>
          <cell r="DE57">
            <v>18359.755456510415</v>
          </cell>
          <cell r="DF57">
            <v>22561.932998901306</v>
          </cell>
          <cell r="DG57">
            <v>20638.368824122525</v>
          </cell>
          <cell r="DH57">
            <v>34337.62285058626</v>
          </cell>
          <cell r="DI57">
            <v>41466.588180370098</v>
          </cell>
          <cell r="DJ57">
            <v>31348.892924206208</v>
          </cell>
          <cell r="DK57">
            <v>32550.003610852677</v>
          </cell>
          <cell r="DL57">
            <v>34693.779665514761</v>
          </cell>
          <cell r="DM57">
            <v>32987.474623324968</v>
          </cell>
          <cell r="DN57">
            <v>41789.320153500412</v>
          </cell>
          <cell r="DO57">
            <v>26159.400479702177</v>
          </cell>
          <cell r="DP57">
            <v>26774.689425259916</v>
          </cell>
          <cell r="DQ57">
            <v>26697.0770460735</v>
          </cell>
          <cell r="DR57">
            <v>31014.378843280487</v>
          </cell>
          <cell r="DS57">
            <v>29068.51713305842</v>
          </cell>
          <cell r="DT57">
            <v>43004.9189492398</v>
          </cell>
          <cell r="DU57">
            <v>41838.630988715333</v>
          </cell>
          <cell r="DV57">
            <v>31426.45058855127</v>
          </cell>
          <cell r="DW57">
            <v>32628.985937323632</v>
          </cell>
          <cell r="DX57">
            <v>34806.090773392178</v>
          </cell>
          <cell r="DY57">
            <v>33034.839786727942</v>
          </cell>
          <cell r="DZ57">
            <v>42058.047630402209</v>
          </cell>
          <cell r="EA57">
            <v>26100.838656628475</v>
          </cell>
          <cell r="EB57">
            <v>26736.979150497042</v>
          </cell>
          <cell r="EC57">
            <v>26641.945521101385</v>
          </cell>
          <cell r="ED57">
            <v>31077.829850569775</v>
          </cell>
          <cell r="EE57">
            <v>29109.269021583343</v>
          </cell>
          <cell r="EF57">
            <v>43286.444170260227</v>
          </cell>
          <cell r="EG57">
            <v>49257.804940894974</v>
          </cell>
          <cell r="EH57">
            <v>38537.707999941296</v>
          </cell>
          <cell r="EI57">
            <v>39986.309538748501</v>
          </cell>
          <cell r="EJ57">
            <v>42197.62397682725</v>
          </cell>
          <cell r="EK57">
            <v>40358.281630479585</v>
          </cell>
          <cell r="EL57">
            <v>49608.623204657255</v>
          </cell>
          <cell r="EM57">
            <v>33317.572798564528</v>
          </cell>
          <cell r="EN57">
            <v>33974.039886102953</v>
          </cell>
          <cell r="EO57">
            <v>33860.774668766186</v>
          </cell>
          <cell r="EP57">
            <v>38418.127298108993</v>
          </cell>
          <cell r="EQ57">
            <v>36427.329245466302</v>
          </cell>
          <cell r="ER57">
            <v>50848.947146957769</v>
          </cell>
          <cell r="ES57">
            <v>49830.279938174368</v>
          </cell>
          <cell r="ET57">
            <v>38797.986051014625</v>
          </cell>
          <cell r="EU57">
            <v>40256.177169805189</v>
          </cell>
          <cell r="EV57">
            <v>42502.101593418112</v>
          </cell>
          <cell r="EW57">
            <v>40592.778867619752</v>
          </cell>
          <cell r="EX57">
            <v>50076.228940803354</v>
          </cell>
          <cell r="EY57">
            <v>33443.739022049893</v>
          </cell>
          <cell r="EZ57">
            <v>34120.221825396213</v>
          </cell>
          <cell r="FA57">
            <v>33987.869378987212</v>
          </cell>
          <cell r="FB57">
            <v>38670.539316314927</v>
          </cell>
          <cell r="FC57">
            <v>36657.132105567653</v>
          </cell>
          <cell r="FD57">
            <v>51326.925678215237</v>
          </cell>
          <cell r="FE57">
            <v>49064.815213458824</v>
          </cell>
          <cell r="FF57">
            <v>37711.337092515445</v>
          </cell>
          <cell r="FG57">
            <v>39179.423669618423</v>
          </cell>
          <cell r="FH57">
            <v>41460.382342359248</v>
          </cell>
          <cell r="FI57">
            <v>39479.076475704831</v>
          </cell>
          <cell r="FJ57">
            <v>49201.712125050974</v>
          </cell>
          <cell r="FK57">
            <v>32220.049020497463</v>
          </cell>
          <cell r="FL57">
            <v>32916.495787675776</v>
          </cell>
          <cell r="FM57">
            <v>32764.153858668928</v>
          </cell>
          <cell r="FN57">
            <v>37575.240775112856</v>
          </cell>
          <cell r="FO57">
            <v>35539.740896935691</v>
          </cell>
          <cell r="FP57">
            <v>50461.44817464213</v>
          </cell>
          <cell r="FQ57">
            <v>49537.410602369026</v>
          </cell>
          <cell r="FR57">
            <v>37852.91160588996</v>
          </cell>
          <cell r="FS57">
            <v>39331.846179461296</v>
          </cell>
          <cell r="FT57">
            <v>41648.623207508157</v>
          </cell>
          <cell r="FU57">
            <v>39592.061100573548</v>
          </cell>
          <cell r="FV57">
            <v>49560.135142556952</v>
          </cell>
          <cell r="FW57">
            <v>32222.729591785064</v>
          </cell>
        </row>
        <row r="58">
          <cell r="B58" t="str">
            <v>Co 317</v>
          </cell>
          <cell r="BH58">
            <v>35872.92</v>
          </cell>
          <cell r="BI58">
            <v>23193.360000000001</v>
          </cell>
          <cell r="BJ58">
            <v>31537.98</v>
          </cell>
          <cell r="BK58">
            <v>40841.07</v>
          </cell>
          <cell r="BL58">
            <v>50654.15</v>
          </cell>
          <cell r="BM58">
            <v>36511.97</v>
          </cell>
          <cell r="BN58">
            <v>32929.99</v>
          </cell>
          <cell r="BO58">
            <v>46302.656000000017</v>
          </cell>
          <cell r="BP58">
            <v>27968.229999999996</v>
          </cell>
          <cell r="BQ58">
            <v>34649.720318332227</v>
          </cell>
          <cell r="BR58">
            <v>34337.142052166775</v>
          </cell>
          <cell r="BS58">
            <v>33255.899536935525</v>
          </cell>
          <cell r="BT58">
            <v>34547.459732116942</v>
          </cell>
          <cell r="BU58">
            <v>21617.10392608415</v>
          </cell>
          <cell r="BV58">
            <v>37235.586729577073</v>
          </cell>
          <cell r="BW58">
            <v>47302.167960706429</v>
          </cell>
          <cell r="BX58">
            <v>56794.423658506639</v>
          </cell>
          <cell r="BY58">
            <v>42643.124706212751</v>
          </cell>
          <cell r="BZ58">
            <v>38931.248698673604</v>
          </cell>
          <cell r="CA58">
            <v>53362.909049693888</v>
          </cell>
          <cell r="CB58">
            <v>40839.895882297656</v>
          </cell>
          <cell r="CC58">
            <v>46682.628048603641</v>
          </cell>
          <cell r="CD58">
            <v>46321.881843231473</v>
          </cell>
          <cell r="CE58">
            <v>45709.906102870285</v>
          </cell>
          <cell r="CF58">
            <v>45616.631033435609</v>
          </cell>
          <cell r="CG58">
            <v>32429.128893335088</v>
          </cell>
          <cell r="CH58">
            <v>40128.734956841305</v>
          </cell>
          <cell r="CI58">
            <v>50982.656828060062</v>
          </cell>
          <cell r="CJ58">
            <v>60145.618088765041</v>
          </cell>
          <cell r="CK58">
            <v>45986.110002598158</v>
          </cell>
          <cell r="CL58">
            <v>42141.844481850494</v>
          </cell>
          <cell r="CM58">
            <v>56670.947620181498</v>
          </cell>
          <cell r="CN58">
            <v>38469.510152366696</v>
          </cell>
          <cell r="CO58">
            <v>44352.906249359541</v>
          </cell>
          <cell r="CP58">
            <v>43944.086302305455</v>
          </cell>
          <cell r="CQ58">
            <v>43806.027277792906</v>
          </cell>
          <cell r="CR58">
            <v>45719.946022179531</v>
          </cell>
          <cell r="CS58">
            <v>32180.439532418182</v>
          </cell>
          <cell r="CT58">
            <v>39955.439615969241</v>
          </cell>
          <cell r="CU58">
            <v>51296.786903002445</v>
          </cell>
          <cell r="CV58">
            <v>60529.997048106525</v>
          </cell>
          <cell r="CW58">
            <v>46084.513713316352</v>
          </cell>
          <cell r="CX58">
            <v>42117.845059678191</v>
          </cell>
          <cell r="CY58">
            <v>56943.421595453605</v>
          </cell>
          <cell r="CZ58">
            <v>60481.936104897657</v>
          </cell>
          <cell r="DA58">
            <v>66496.803919057653</v>
          </cell>
          <cell r="DB58">
            <v>66063.353939364722</v>
          </cell>
          <cell r="DC58">
            <v>65267.261004838976</v>
          </cell>
          <cell r="DD58">
            <v>67911.422946641585</v>
          </cell>
          <cell r="DE58">
            <v>54010.223955999332</v>
          </cell>
          <cell r="DF58">
            <v>61859.98237748837</v>
          </cell>
          <cell r="DG58">
            <v>73706.383177448559</v>
          </cell>
          <cell r="DH58">
            <v>83008.078485537233</v>
          </cell>
          <cell r="DI58">
            <v>68270.829201726534</v>
          </cell>
          <cell r="DJ58">
            <v>64177.946656853761</v>
          </cell>
          <cell r="DK58">
            <v>79307.811341518624</v>
          </cell>
          <cell r="DL58">
            <v>60788.232806634187</v>
          </cell>
          <cell r="DM58">
            <v>66937.610257719876</v>
          </cell>
          <cell r="DN58">
            <v>66478.584342955655</v>
          </cell>
          <cell r="DO58">
            <v>65622.030823354697</v>
          </cell>
          <cell r="DP58">
            <v>68399.643343573422</v>
          </cell>
          <cell r="DQ58">
            <v>54127.026949112347</v>
          </cell>
          <cell r="DR58">
            <v>62050.146927859314</v>
          </cell>
          <cell r="DS58">
            <v>74420.499811158254</v>
          </cell>
          <cell r="DT58">
            <v>83788.103990387986</v>
          </cell>
          <cell r="DU58">
            <v>68753.357602759279</v>
          </cell>
          <cell r="DV58">
            <v>64530.116927673953</v>
          </cell>
          <cell r="DW58">
            <v>79972.481219829977</v>
          </cell>
          <cell r="DX58">
            <v>68365.513112485103</v>
          </cell>
          <cell r="DY58">
            <v>74652.522971360348</v>
          </cell>
          <cell r="DZ58">
            <v>74166.874808334585</v>
          </cell>
          <cell r="EA58">
            <v>73247.312872708004</v>
          </cell>
          <cell r="EB58">
            <v>76155.3619950336</v>
          </cell>
          <cell r="EC58">
            <v>61500.82800551453</v>
          </cell>
          <cell r="ED58">
            <v>69505.824680340549</v>
          </cell>
          <cell r="EE58">
            <v>82419.002263183778</v>
          </cell>
          <cell r="EF58">
            <v>91850.66823037334</v>
          </cell>
          <cell r="EG58">
            <v>76511.950607976338</v>
          </cell>
          <cell r="EH58">
            <v>72154.724189094064</v>
          </cell>
          <cell r="EI58">
            <v>87917.025452591261</v>
          </cell>
          <cell r="EJ58">
            <v>68853.578728280918</v>
          </cell>
          <cell r="EK58">
            <v>75281.012319189846</v>
          </cell>
          <cell r="EL58">
            <v>74768.115721225811</v>
          </cell>
          <cell r="EM58">
            <v>73782.885321303693</v>
          </cell>
          <cell r="EN58">
            <v>76831.227736878558</v>
          </cell>
          <cell r="EO58">
            <v>61784.264684996378</v>
          </cell>
          <cell r="EP58">
            <v>69860.974481489029</v>
          </cell>
          <cell r="EQ58">
            <v>83336.674063402752</v>
          </cell>
          <cell r="ER58">
            <v>92829.741130642782</v>
          </cell>
          <cell r="ES58">
            <v>77181.10680712582</v>
          </cell>
          <cell r="ET58">
            <v>72685.509909615779</v>
          </cell>
          <cell r="EU58">
            <v>88776.762487688189</v>
          </cell>
          <cell r="EV58">
            <v>69327.538045267604</v>
          </cell>
          <cell r="EW58">
            <v>75899.521165083541</v>
          </cell>
          <cell r="EX58">
            <v>75357.862024447502</v>
          </cell>
          <cell r="EY58">
            <v>74303.803609387454</v>
          </cell>
          <cell r="EZ58">
            <v>77496.560066735663</v>
          </cell>
          <cell r="FA58">
            <v>62046.337651151276</v>
          </cell>
          <cell r="FB58">
            <v>70193.549322081191</v>
          </cell>
          <cell r="FC58">
            <v>84252.135535565438</v>
          </cell>
          <cell r="FD58">
            <v>93804.039005911181</v>
          </cell>
          <cell r="FE58">
            <v>77839.214830621349</v>
          </cell>
          <cell r="FF58">
            <v>73200.926018548227</v>
          </cell>
          <cell r="FG58">
            <v>89629.155329243775</v>
          </cell>
          <cell r="FH58">
            <v>69786.808502732267</v>
          </cell>
          <cell r="FI58">
            <v>76506.186236521753</v>
          </cell>
          <cell r="FJ58">
            <v>75934.596698949928</v>
          </cell>
          <cell r="FK58">
            <v>74809.743489590255</v>
          </cell>
          <cell r="FL58">
            <v>78150.202279342251</v>
          </cell>
          <cell r="FM58">
            <v>62285.564365351049</v>
          </cell>
          <cell r="FN58">
            <v>70502.138672614921</v>
          </cell>
          <cell r="FO58">
            <v>85164.717252549919</v>
          </cell>
          <cell r="FP58">
            <v>94772.480714072124</v>
          </cell>
          <cell r="FQ58">
            <v>78485.202480514286</v>
          </cell>
          <cell r="FR58">
            <v>73699.812255336074</v>
          </cell>
          <cell r="FS58">
            <v>90473.688142555227</v>
          </cell>
          <cell r="FT58">
            <v>70230.597005000745</v>
          </cell>
          <cell r="FU58">
            <v>77100.463472020143</v>
          </cell>
          <cell r="FV58">
            <v>76497.748605761328</v>
          </cell>
          <cell r="FW58">
            <v>75298.784108241933</v>
          </cell>
        </row>
        <row r="59">
          <cell r="B59" t="str">
            <v>Co 385</v>
          </cell>
          <cell r="BH59">
            <v>138673.70000000001</v>
          </cell>
          <cell r="BI59">
            <v>151348.24</v>
          </cell>
          <cell r="BJ59">
            <v>224352.35</v>
          </cell>
          <cell r="BK59">
            <v>265269.32</v>
          </cell>
          <cell r="BL59">
            <v>277245.57</v>
          </cell>
          <cell r="BM59">
            <v>350720.94</v>
          </cell>
          <cell r="BN59">
            <v>374849.7</v>
          </cell>
          <cell r="BO59">
            <v>283963.10599999997</v>
          </cell>
          <cell r="BP59">
            <v>290475.46419999993</v>
          </cell>
          <cell r="BQ59">
            <v>256090.58119137437</v>
          </cell>
          <cell r="BR59">
            <v>222147.27396968578</v>
          </cell>
          <cell r="BS59">
            <v>197922.8863478243</v>
          </cell>
          <cell r="BT59">
            <v>148299.12503816307</v>
          </cell>
          <cell r="BU59">
            <v>161296.49462035173</v>
          </cell>
          <cell r="BV59">
            <v>233952.08381458611</v>
          </cell>
          <cell r="BW59">
            <v>275173.46405480744</v>
          </cell>
          <cell r="BX59">
            <v>286251.54313387687</v>
          </cell>
          <cell r="BY59">
            <v>359849.16373046039</v>
          </cell>
          <cell r="BZ59">
            <v>380055.32396788261</v>
          </cell>
          <cell r="CA59">
            <v>291620.25506256847</v>
          </cell>
          <cell r="CB59">
            <v>298129.5384570196</v>
          </cell>
          <cell r="CC59">
            <v>260979.94972719089</v>
          </cell>
          <cell r="CD59">
            <v>227080.20366283707</v>
          </cell>
          <cell r="CE59">
            <v>204681.57721243953</v>
          </cell>
          <cell r="CF59">
            <v>150487.59324997256</v>
          </cell>
          <cell r="CG59">
            <v>163820.81720267571</v>
          </cell>
          <cell r="CH59">
            <v>236121.39305956176</v>
          </cell>
          <cell r="CI59">
            <v>277659.76998723263</v>
          </cell>
          <cell r="CJ59">
            <v>287816.01603672368</v>
          </cell>
          <cell r="CK59">
            <v>361542.92639331543</v>
          </cell>
          <cell r="CL59">
            <v>382527.18165954936</v>
          </cell>
          <cell r="CM59">
            <v>293600.54068574484</v>
          </cell>
          <cell r="CN59">
            <v>300113.74074149737</v>
          </cell>
          <cell r="CO59">
            <v>262863.80550131568</v>
          </cell>
          <cell r="CP59">
            <v>229012.28249572517</v>
          </cell>
          <cell r="CQ59">
            <v>208468.71452608099</v>
          </cell>
          <cell r="CR59">
            <v>158792.1541250599</v>
          </cell>
          <cell r="CS59">
            <v>172507.44417199286</v>
          </cell>
          <cell r="CT59">
            <v>246132.1595742816</v>
          </cell>
          <cell r="CU59">
            <v>288610.24238914286</v>
          </cell>
          <cell r="CV59">
            <v>298653.25425608316</v>
          </cell>
          <cell r="CW59">
            <v>373899.42173885962</v>
          </cell>
          <cell r="CX59">
            <v>395439.46655232529</v>
          </cell>
          <cell r="CY59">
            <v>304481.38676933001</v>
          </cell>
          <cell r="CZ59">
            <v>311126.89735943463</v>
          </cell>
          <cell r="DA59">
            <v>273097.62369712366</v>
          </cell>
          <cell r="DB59">
            <v>238585.76496555583</v>
          </cell>
          <cell r="DC59">
            <v>215780.86610143512</v>
          </cell>
          <cell r="DD59">
            <v>167086.26171570359</v>
          </cell>
          <cell r="DE59">
            <v>181194.71934413171</v>
          </cell>
          <cell r="DF59">
            <v>256166.583000763</v>
          </cell>
          <cell r="DG59">
            <v>299606.42786019365</v>
          </cell>
          <cell r="DH59">
            <v>309524.65588176122</v>
          </cell>
          <cell r="DI59">
            <v>386321.36275274714</v>
          </cell>
          <cell r="DJ59">
            <v>408816.50778373139</v>
          </cell>
          <cell r="DK59">
            <v>315784.18417990627</v>
          </cell>
          <cell r="DL59">
            <v>322563.70530949568</v>
          </cell>
          <cell r="DM59">
            <v>283738.93871108495</v>
          </cell>
          <cell r="DN59">
            <v>248554.64293094384</v>
          </cell>
          <cell r="DO59">
            <v>225303.99588947697</v>
          </cell>
          <cell r="DP59">
            <v>175748.60490313344</v>
          </cell>
          <cell r="DQ59">
            <v>190261.69715635671</v>
          </cell>
          <cell r="DR59">
            <v>266603.65105077496</v>
          </cell>
          <cell r="DS59">
            <v>311028.01977869647</v>
          </cell>
          <cell r="DT59">
            <v>320808.75799852202</v>
          </cell>
          <cell r="DU59">
            <v>399188.75571658218</v>
          </cell>
          <cell r="DV59">
            <v>422672.32584509195</v>
          </cell>
          <cell r="DW59">
            <v>327521.1990232477</v>
          </cell>
          <cell r="DX59">
            <v>334438.38982735598</v>
          </cell>
          <cell r="DY59">
            <v>294800.66897701833</v>
          </cell>
          <cell r="DZ59">
            <v>258929.95628202896</v>
          </cell>
          <cell r="EA59">
            <v>235225.92996892557</v>
          </cell>
          <cell r="EB59">
            <v>184790.75671387618</v>
          </cell>
          <cell r="EC59">
            <v>199720.38196645823</v>
          </cell>
          <cell r="ED59">
            <v>277455.97745842597</v>
          </cell>
          <cell r="EE59">
            <v>322887.64675858378</v>
          </cell>
          <cell r="EF59">
            <v>332518.47224549938</v>
          </cell>
          <cell r="EG59">
            <v>412514.64909220056</v>
          </cell>
          <cell r="EH59">
            <v>437024.28779270197</v>
          </cell>
          <cell r="EI59">
            <v>339709.07213273807</v>
          </cell>
          <cell r="EJ59">
            <v>346766.22172771499</v>
          </cell>
          <cell r="EK59">
            <v>306298.35261173209</v>
          </cell>
          <cell r="EL59">
            <v>269728.89891061303</v>
          </cell>
          <cell r="EM59">
            <v>245562.19783984928</v>
          </cell>
          <cell r="EN59">
            <v>194228.12570900479</v>
          </cell>
          <cell r="EO59">
            <v>209586.23015363712</v>
          </cell>
          <cell r="EP59">
            <v>288739.30925175099</v>
          </cell>
          <cell r="EQ59">
            <v>335202.36664850835</v>
          </cell>
          <cell r="ER59">
            <v>344669.65080918162</v>
          </cell>
          <cell r="ES59">
            <v>426315.78554771794</v>
          </cell>
          <cell r="ET59">
            <v>451890.10774706898</v>
          </cell>
          <cell r="EU59">
            <v>352364.28533535555</v>
          </cell>
          <cell r="EV59">
            <v>359564.22384842602</v>
          </cell>
          <cell r="EW59">
            <v>318248.31924724288</v>
          </cell>
          <cell r="EX59">
            <v>280966.3633410139</v>
          </cell>
          <cell r="EY59">
            <v>256328.54575666814</v>
          </cell>
          <cell r="EZ59">
            <v>204076.30773919731</v>
          </cell>
          <cell r="FA59">
            <v>219875.35250354995</v>
          </cell>
          <cell r="FB59">
            <v>300470.16827246174</v>
          </cell>
          <cell r="FC59">
            <v>347988.85953668249</v>
          </cell>
          <cell r="FD59">
            <v>357278.72026833188</v>
          </cell>
          <cell r="FE59">
            <v>440609.37398580043</v>
          </cell>
          <cell r="FF59">
            <v>467288.50863946101</v>
          </cell>
          <cell r="FG59">
            <v>365504.70766424423</v>
          </cell>
          <cell r="FH59">
            <v>372850.42731943802</v>
          </cell>
          <cell r="FI59">
            <v>330668.21320094867</v>
          </cell>
          <cell r="FJ59">
            <v>292660.37949814019</v>
          </cell>
          <cell r="FK59">
            <v>267541.44123716373</v>
          </cell>
          <cell r="FL59">
            <v>214351.9872876374</v>
          </cell>
          <cell r="FM59">
            <v>230604.73740573347</v>
          </cell>
          <cell r="FN59">
            <v>312666.03136810125</v>
          </cell>
          <cell r="FO59">
            <v>361264.98299468355</v>
          </cell>
          <cell r="FP59">
            <v>370362.79384160182</v>
          </cell>
          <cell r="FQ59">
            <v>455413.27700636518</v>
          </cell>
          <cell r="FR59">
            <v>483239.1133727259</v>
          </cell>
          <cell r="FS59">
            <v>379147.96860662708</v>
          </cell>
          <cell r="FT59">
            <v>386642.70081024867</v>
          </cell>
          <cell r="FU59">
            <v>343575.9056310564</v>
          </cell>
          <cell r="FV59">
            <v>304827.73680308508</v>
          </cell>
          <cell r="FW59">
            <v>279219.01960520656</v>
          </cell>
        </row>
        <row r="60">
          <cell r="B60" t="str">
            <v>Co 181</v>
          </cell>
          <cell r="BH60">
            <v>5861.87</v>
          </cell>
          <cell r="BI60">
            <v>16318.51</v>
          </cell>
          <cell r="BJ60">
            <v>6299.52</v>
          </cell>
          <cell r="BK60">
            <v>4053.7</v>
          </cell>
          <cell r="BL60">
            <v>6324.27</v>
          </cell>
          <cell r="BM60">
            <v>1583.71</v>
          </cell>
          <cell r="BN60">
            <v>1503.86</v>
          </cell>
          <cell r="BO60">
            <v>2042.6906999999974</v>
          </cell>
          <cell r="BP60">
            <v>-362.77020000000266</v>
          </cell>
          <cell r="BQ60">
            <v>4508.8442436355617</v>
          </cell>
          <cell r="BR60">
            <v>5236.3475575477532</v>
          </cell>
          <cell r="BS60">
            <v>5389.2518964674309</v>
          </cell>
          <cell r="BT60">
            <v>5729.9482669639965</v>
          </cell>
          <cell r="BU60">
            <v>16487.976597151817</v>
          </cell>
          <cell r="BV60">
            <v>6166.7129998623104</v>
          </cell>
          <cell r="BW60">
            <v>3855.1484705658204</v>
          </cell>
          <cell r="BX60">
            <v>6190.9637394683959</v>
          </cell>
          <cell r="BY60">
            <v>1308.3647817784804</v>
          </cell>
          <cell r="BZ60">
            <v>1229.1801293986027</v>
          </cell>
          <cell r="CA60">
            <v>1877.1226445961092</v>
          </cell>
          <cell r="CB60">
            <v>-575.12106586334448</v>
          </cell>
          <cell r="CC60">
            <v>4323.3121393845595</v>
          </cell>
          <cell r="CD60">
            <v>5072.1524868902579</v>
          </cell>
          <cell r="CE60">
            <v>5298.6132737710777</v>
          </cell>
          <cell r="CF60">
            <v>5493.1745220551511</v>
          </cell>
          <cell r="CG60">
            <v>16561.374880202824</v>
          </cell>
          <cell r="CH60">
            <v>5929.2724763904744</v>
          </cell>
          <cell r="CI60">
            <v>3549.7393888072365</v>
          </cell>
          <cell r="CJ60">
            <v>5953.2521462389186</v>
          </cell>
          <cell r="CK60">
            <v>924.10021863751172</v>
          </cell>
          <cell r="CL60">
            <v>846.09478129270065</v>
          </cell>
          <cell r="CM60">
            <v>1493.1089637343011</v>
          </cell>
          <cell r="CN60">
            <v>-1006.2729096412168</v>
          </cell>
          <cell r="CO60">
            <v>9052.9354675300001</v>
          </cell>
          <cell r="CP60">
            <v>9824.5379448857475</v>
          </cell>
          <cell r="CQ60">
            <v>10126.110012657953</v>
          </cell>
          <cell r="CR60">
            <v>10700.924162637382</v>
          </cell>
          <cell r="CS60">
            <v>22097.075538059726</v>
          </cell>
          <cell r="CT60">
            <v>11145.522032802077</v>
          </cell>
          <cell r="CU60">
            <v>8695.1569725151767</v>
          </cell>
          <cell r="CV60">
            <v>11169.896809138441</v>
          </cell>
          <cell r="CW60">
            <v>5989.9391072989038</v>
          </cell>
          <cell r="CX60">
            <v>5910.6910293487981</v>
          </cell>
          <cell r="CY60">
            <v>6567.3869144242035</v>
          </cell>
          <cell r="CZ60">
            <v>4001.6493197538148</v>
          </cell>
          <cell r="DA60">
            <v>9099.6823435838032</v>
          </cell>
          <cell r="DB60">
            <v>9894.3463793953961</v>
          </cell>
          <cell r="DC60">
            <v>10134.975399429672</v>
          </cell>
          <cell r="DD60">
            <v>10803.465225496711</v>
          </cell>
          <cell r="DE60">
            <v>22537.323855473609</v>
          </cell>
          <cell r="DF60">
            <v>11256.724619054734</v>
          </cell>
          <cell r="DG60">
            <v>8733.4131816006884</v>
          </cell>
          <cell r="DH60">
            <v>11281.498951921909</v>
          </cell>
          <cell r="DI60">
            <v>5946.2138053555209</v>
          </cell>
          <cell r="DJ60">
            <v>5865.7084813566362</v>
          </cell>
          <cell r="DK60">
            <v>6532.3431770946881</v>
          </cell>
          <cell r="DL60">
            <v>3898.4330397172926</v>
          </cell>
          <cell r="DM60">
            <v>11643.641167765843</v>
          </cell>
          <cell r="DN60">
            <v>12462.062476606268</v>
          </cell>
          <cell r="DO60">
            <v>12710.017179636785</v>
          </cell>
          <cell r="DP60">
            <v>13404.856365050027</v>
          </cell>
          <cell r="DQ60">
            <v>25486.471037705767</v>
          </cell>
          <cell r="DR60">
            <v>13866.94544746152</v>
          </cell>
          <cell r="DS60">
            <v>11268.507897055937</v>
          </cell>
          <cell r="DT60">
            <v>13892.12354642729</v>
          </cell>
          <cell r="DU60">
            <v>8396.8486214885943</v>
          </cell>
          <cell r="DV60">
            <v>8315.0719683800453</v>
          </cell>
          <cell r="DW60">
            <v>8991.9095790253723</v>
          </cell>
          <cell r="DX60">
            <v>6287.9569861089221</v>
          </cell>
          <cell r="DY60">
            <v>11759.640112281115</v>
          </cell>
          <cell r="DZ60">
            <v>12602.527597226628</v>
          </cell>
          <cell r="EA60">
            <v>12858.028872280929</v>
          </cell>
          <cell r="EB60">
            <v>13579.977724950866</v>
          </cell>
          <cell r="EC60">
            <v>26019.692422403321</v>
          </cell>
          <cell r="ED60">
            <v>14051.064033850376</v>
          </cell>
          <cell r="EE60">
            <v>11375.260409329298</v>
          </cell>
          <cell r="EF60">
            <v>14076.651959201581</v>
          </cell>
          <cell r="EG60">
            <v>8416.805401603815</v>
          </cell>
          <cell r="EH60">
            <v>8333.5251128007694</v>
          </cell>
          <cell r="EI60">
            <v>9021.2862899187767</v>
          </cell>
          <cell r="EJ60">
            <v>6244.9141666888281</v>
          </cell>
          <cell r="EK60">
            <v>11875.207283014293</v>
          </cell>
          <cell r="EL60">
            <v>12742.838286444909</v>
          </cell>
          <cell r="EM60">
            <v>13006.562245628596</v>
          </cell>
          <cell r="EN60">
            <v>13755.951150752437</v>
          </cell>
          <cell r="EO60">
            <v>26564.635016944285</v>
          </cell>
          <cell r="EP60">
            <v>14236.208371124321</v>
          </cell>
          <cell r="EQ60">
            <v>11480.936701454</v>
          </cell>
          <cell r="ER60">
            <v>14262.207939229716</v>
          </cell>
          <cell r="ES60">
            <v>8432.6257836258119</v>
          </cell>
          <cell r="ET60">
            <v>8348.0497055179458</v>
          </cell>
          <cell r="EU60">
            <v>9046.5418438705019</v>
          </cell>
          <cell r="EV60">
            <v>6196.2428264099835</v>
          </cell>
          <cell r="EW60">
            <v>11989.297900397161</v>
          </cell>
          <cell r="EX60">
            <v>12882.898678715588</v>
          </cell>
          <cell r="EY60">
            <v>13154.617215455364</v>
          </cell>
          <cell r="EZ60">
            <v>13932.712372598649</v>
          </cell>
          <cell r="FA60">
            <v>27121.121857668702</v>
          </cell>
          <cell r="FB60">
            <v>14422.521554070991</v>
          </cell>
          <cell r="FC60">
            <v>11584.980913102529</v>
          </cell>
          <cell r="FD60">
            <v>14448.938217008606</v>
          </cell>
          <cell r="FE60">
            <v>8444.3286062420375</v>
          </cell>
          <cell r="FF60">
            <v>8358.6422463334911</v>
          </cell>
          <cell r="FG60">
            <v>9067.9389948392236</v>
          </cell>
          <cell r="FH60">
            <v>6142.113883258251</v>
          </cell>
          <cell r="FI60">
            <v>12102.257153442093</v>
          </cell>
          <cell r="FJ60">
            <v>13023.027215103148</v>
          </cell>
          <cell r="FK60">
            <v>13302.554046769003</v>
          </cell>
          <cell r="FL60">
            <v>14110.394935725211</v>
          </cell>
          <cell r="FM60">
            <v>27689.629217798785</v>
          </cell>
          <cell r="FN60">
            <v>14609.520781363559</v>
          </cell>
          <cell r="FO60">
            <v>11687.675405460377</v>
          </cell>
          <cell r="FP60">
            <v>14636.363368521674</v>
          </cell>
          <cell r="FQ60">
            <v>8451.8852184077314</v>
          </cell>
          <cell r="FR60">
            <v>8364.670793765823</v>
          </cell>
          <cell r="FS60">
            <v>9085.6805373427705</v>
          </cell>
          <cell r="FT60">
            <v>6081.3769278239124</v>
          </cell>
          <cell r="FU60">
            <v>12214.375034325039</v>
          </cell>
          <cell r="FV60">
            <v>13162.257697240251</v>
          </cell>
          <cell r="FW60">
            <v>13450.70031701611</v>
          </cell>
        </row>
        <row r="61">
          <cell r="B61" t="str">
            <v>Co 300</v>
          </cell>
          <cell r="BH61">
            <v>17166.259999999998</v>
          </cell>
          <cell r="BI61">
            <v>12308.33</v>
          </cell>
          <cell r="BJ61">
            <v>18852.38</v>
          </cell>
          <cell r="BK61">
            <v>11321.52</v>
          </cell>
          <cell r="BL61">
            <v>16869.080000000002</v>
          </cell>
          <cell r="BM61">
            <v>10961.29</v>
          </cell>
          <cell r="BN61">
            <v>34990.32</v>
          </cell>
          <cell r="BO61">
            <v>31181.926300000003</v>
          </cell>
          <cell r="BP61">
            <v>17500.186800000003</v>
          </cell>
          <cell r="BQ61">
            <v>25445.898781233918</v>
          </cell>
          <cell r="BR61">
            <v>25190.262285746565</v>
          </cell>
          <cell r="BS61">
            <v>22800.32149404176</v>
          </cell>
          <cell r="BT61">
            <v>16706.604563244859</v>
          </cell>
          <cell r="BU61">
            <v>11848.488589788099</v>
          </cell>
          <cell r="BV61">
            <v>18403.356185545592</v>
          </cell>
          <cell r="BW61">
            <v>10807.264443983324</v>
          </cell>
          <cell r="BX61">
            <v>16522.942853316956</v>
          </cell>
          <cell r="BY61">
            <v>10356.043734868192</v>
          </cell>
          <cell r="BZ61">
            <v>34997.622103877438</v>
          </cell>
          <cell r="CA61">
            <v>31192.218046136106</v>
          </cell>
          <cell r="CB61">
            <v>17426.314128445531</v>
          </cell>
          <cell r="CC61">
            <v>25227.019545680632</v>
          </cell>
          <cell r="CD61">
            <v>24967.885053828104</v>
          </cell>
          <cell r="CE61">
            <v>22640.126239199759</v>
          </cell>
          <cell r="CF61">
            <v>15972.884321956568</v>
          </cell>
          <cell r="CG61">
            <v>11114.697600807289</v>
          </cell>
          <cell r="CH61">
            <v>17681.106584394973</v>
          </cell>
          <cell r="CI61">
            <v>10018.225365014048</v>
          </cell>
          <cell r="CJ61">
            <v>15907.448149692602</v>
          </cell>
          <cell r="CK61">
            <v>9473.7926452563479</v>
          </cell>
          <cell r="CL61">
            <v>34746.680539982204</v>
          </cell>
          <cell r="CM61">
            <v>30654.172286992871</v>
          </cell>
          <cell r="CN61">
            <v>24880.999128868323</v>
          </cell>
          <cell r="CO61">
            <v>32796.347243540404</v>
          </cell>
          <cell r="CP61">
            <v>32534.031018513055</v>
          </cell>
          <cell r="CQ61">
            <v>30267.954773297613</v>
          </cell>
          <cell r="CR61">
            <v>24356.627714704991</v>
          </cell>
          <cell r="CS61">
            <v>19401.254703754283</v>
          </cell>
          <cell r="CT61">
            <v>26102.966737916795</v>
          </cell>
          <cell r="CU61">
            <v>18263.909181055787</v>
          </cell>
          <cell r="CV61">
            <v>24330.515596205387</v>
          </cell>
          <cell r="CW61">
            <v>17676.602677266434</v>
          </cell>
          <cell r="CX61">
            <v>43671.708699310257</v>
          </cell>
          <cell r="CY61">
            <v>39390.633246614445</v>
          </cell>
          <cell r="CZ61">
            <v>25107.866081021559</v>
          </cell>
          <cell r="DA61">
            <v>33220.38193293404</v>
          </cell>
          <cell r="DB61">
            <v>32951.745633844141</v>
          </cell>
          <cell r="DC61">
            <v>30422.164193702771</v>
          </cell>
          <cell r="DD61">
            <v>24535.718309478143</v>
          </cell>
          <cell r="DE61">
            <v>19480.984020385738</v>
          </cell>
          <cell r="DF61">
            <v>26320.819713219335</v>
          </cell>
          <cell r="DG61">
            <v>18301.603487125994</v>
          </cell>
          <cell r="DH61">
            <v>24550.926363923332</v>
          </cell>
          <cell r="DI61">
            <v>17669.378931477651</v>
          </cell>
          <cell r="DJ61">
            <v>44407.650882350805</v>
          </cell>
          <cell r="DK61">
            <v>39931.948864000355</v>
          </cell>
          <cell r="DL61">
            <v>33233.571209643444</v>
          </cell>
          <cell r="DM61">
            <v>41548.899005846528</v>
          </cell>
          <cell r="DN61">
            <v>41274.275177255862</v>
          </cell>
          <cell r="DO61">
            <v>38653.846015553223</v>
          </cell>
          <cell r="DP61">
            <v>32611.422645011036</v>
          </cell>
          <cell r="DQ61">
            <v>27455.809755336868</v>
          </cell>
          <cell r="DR61">
            <v>34436.65438836642</v>
          </cell>
          <cell r="DS61">
            <v>26232.498129708001</v>
          </cell>
          <cell r="DT61">
            <v>32670.258756346735</v>
          </cell>
          <cell r="DU61">
            <v>25553.925087764066</v>
          </cell>
          <cell r="DV61">
            <v>53056.925647516691</v>
          </cell>
          <cell r="DW61">
            <v>48379.121853692603</v>
          </cell>
          <cell r="DX61">
            <v>33612.562023810271</v>
          </cell>
          <cell r="DY61">
            <v>42135.975072487185</v>
          </cell>
          <cell r="DZ61">
            <v>41854.233687658707</v>
          </cell>
          <cell r="EA61">
            <v>39140.396592427962</v>
          </cell>
          <cell r="EB61">
            <v>32937.582307247634</v>
          </cell>
          <cell r="EC61">
            <v>27678.612043884099</v>
          </cell>
          <cell r="ED61">
            <v>34803.632311713234</v>
          </cell>
          <cell r="EE61">
            <v>26410.348366203514</v>
          </cell>
          <cell r="EF61">
            <v>33041.757739626992</v>
          </cell>
          <cell r="EG61">
            <v>25683.247134807054</v>
          </cell>
          <cell r="EH61">
            <v>53973.164006097606</v>
          </cell>
          <cell r="EI61">
            <v>49086.732591202599</v>
          </cell>
          <cell r="EJ61">
            <v>38157.964699155193</v>
          </cell>
          <cell r="EK61">
            <v>46894.893078987472</v>
          </cell>
          <cell r="EL61">
            <v>46606.339808702847</v>
          </cell>
          <cell r="EM61">
            <v>43795.487310665107</v>
          </cell>
          <cell r="EN61">
            <v>37427.494963013829</v>
          </cell>
          <cell r="EO61">
            <v>32063.333892489412</v>
          </cell>
          <cell r="EP61">
            <v>39335.312139594636</v>
          </cell>
          <cell r="EQ61">
            <v>30748.360110648988</v>
          </cell>
          <cell r="ER61">
            <v>37579.677960186746</v>
          </cell>
          <cell r="ES61">
            <v>29970.70878926594</v>
          </cell>
          <cell r="ET61">
            <v>59070.389601395036</v>
          </cell>
          <cell r="EU61">
            <v>53968.5441325266</v>
          </cell>
          <cell r="EV61">
            <v>38661.208192058926</v>
          </cell>
          <cell r="EW61">
            <v>47617.197702817626</v>
          </cell>
          <cell r="EX61">
            <v>47322.113551066213</v>
          </cell>
          <cell r="EY61">
            <v>44410.588096312436</v>
          </cell>
          <cell r="EZ61">
            <v>37872.482027474631</v>
          </cell>
          <cell r="FA61">
            <v>32401.230433294451</v>
          </cell>
          <cell r="FB61">
            <v>39823.036948264169</v>
          </cell>
          <cell r="FC61">
            <v>31037.96935270965</v>
          </cell>
          <cell r="FD61">
            <v>38074.789089982354</v>
          </cell>
          <cell r="FE61">
            <v>30207.485912262353</v>
          </cell>
          <cell r="FF61">
            <v>60140.642320502695</v>
          </cell>
          <cell r="FG61">
            <v>54815.241775917733</v>
          </cell>
          <cell r="FH61">
            <v>39167.453208043786</v>
          </cell>
          <cell r="FI61">
            <v>48348.627517544701</v>
          </cell>
          <cell r="FJ61">
            <v>48045.946188520975</v>
          </cell>
          <cell r="FK61">
            <v>45031.296272068779</v>
          </cell>
          <cell r="FL61">
            <v>38317.803761379539</v>
          </cell>
          <cell r="FM61">
            <v>32736.898195081994</v>
          </cell>
          <cell r="FN61">
            <v>40312.076626711496</v>
          </cell>
          <cell r="FO61">
            <v>31323.734531144692</v>
          </cell>
          <cell r="FP61">
            <v>38572.643627600533</v>
          </cell>
          <cell r="FQ61">
            <v>30438.642463687669</v>
          </cell>
          <cell r="FR61">
            <v>61229.0805378882</v>
          </cell>
          <cell r="FS61">
            <v>55673.020905235957</v>
          </cell>
          <cell r="FT61">
            <v>39676.925320360169</v>
          </cell>
          <cell r="FU61">
            <v>49088.732186029054</v>
          </cell>
          <cell r="FV61">
            <v>48778.705137922203</v>
          </cell>
          <cell r="FW61">
            <v>45656.662457335638</v>
          </cell>
        </row>
        <row r="62">
          <cell r="B62" t="str">
            <v>Co 150</v>
          </cell>
          <cell r="BH62">
            <v>50345.65</v>
          </cell>
          <cell r="BI62">
            <v>103890.83</v>
          </cell>
          <cell r="BJ62">
            <v>117737.22</v>
          </cell>
          <cell r="BK62">
            <v>77003.5</v>
          </cell>
          <cell r="BL62">
            <v>62870.73</v>
          </cell>
          <cell r="BM62">
            <v>29510.22</v>
          </cell>
          <cell r="BN62">
            <v>41763.86</v>
          </cell>
          <cell r="BO62">
            <v>69659.431600000025</v>
          </cell>
          <cell r="BP62">
            <v>71243.604099999997</v>
          </cell>
          <cell r="BQ62">
            <v>135781.403792948</v>
          </cell>
          <cell r="BR62">
            <v>120086.89302495378</v>
          </cell>
          <cell r="BS62">
            <v>120499.77686773412</v>
          </cell>
          <cell r="BT62">
            <v>88328.442879902897</v>
          </cell>
          <cell r="BU62">
            <v>142773.67873532465</v>
          </cell>
          <cell r="BV62">
            <v>156622.75058582652</v>
          </cell>
          <cell r="BW62">
            <v>115705.62670816664</v>
          </cell>
          <cell r="BX62">
            <v>100997.67171829348</v>
          </cell>
          <cell r="BY62">
            <v>66624.734260257392</v>
          </cell>
          <cell r="BZ62">
            <v>78598.014991126955</v>
          </cell>
          <cell r="CA62">
            <v>109839.12034992139</v>
          </cell>
          <cell r="CB62">
            <v>70578.832719636674</v>
          </cell>
          <cell r="CC62">
            <v>133716.62607921212</v>
          </cell>
          <cell r="CD62">
            <v>118034.44237676276</v>
          </cell>
          <cell r="CE62">
            <v>119177.75942215542</v>
          </cell>
          <cell r="CF62">
            <v>83836.157770969498</v>
          </cell>
          <cell r="CG62">
            <v>139210.46741771288</v>
          </cell>
          <cell r="CH62">
            <v>153064.38650043966</v>
          </cell>
          <cell r="CI62">
            <v>111960.44352342201</v>
          </cell>
          <cell r="CJ62">
            <v>96662.538807999139</v>
          </cell>
          <cell r="CK62">
            <v>61248.836582547199</v>
          </cell>
          <cell r="CL62">
            <v>72935.343401032093</v>
          </cell>
          <cell r="CM62">
            <v>105783.29095171235</v>
          </cell>
          <cell r="CN62">
            <v>107047.14611026621</v>
          </cell>
          <cell r="CO62">
            <v>174897.06659029436</v>
          </cell>
          <cell r="CP62">
            <v>159229.76715188596</v>
          </cell>
          <cell r="CQ62">
            <v>161110.74502069314</v>
          </cell>
          <cell r="CR62">
            <v>151736.41703706511</v>
          </cell>
          <cell r="CS62">
            <v>208537.24971829233</v>
          </cell>
          <cell r="CT62">
            <v>222669.97276805175</v>
          </cell>
          <cell r="CU62">
            <v>180679.8712527593</v>
          </cell>
          <cell r="CV62">
            <v>164873.45542397132</v>
          </cell>
          <cell r="CW62">
            <v>128394.20649789606</v>
          </cell>
          <cell r="CX62">
            <v>140216.03630235721</v>
          </cell>
          <cell r="CY62">
            <v>174221.75933805315</v>
          </cell>
          <cell r="CZ62">
            <v>128494.79247354786</v>
          </cell>
          <cell r="DA62">
            <v>197826.49095463209</v>
          </cell>
          <cell r="DB62">
            <v>181851.03839802253</v>
          </cell>
          <cell r="DC62">
            <v>182506.02108239583</v>
          </cell>
          <cell r="DD62">
            <v>153116.98665492755</v>
          </cell>
          <cell r="DE62">
            <v>211382.4429937652</v>
          </cell>
          <cell r="DF62">
            <v>225799.79882746522</v>
          </cell>
          <cell r="DG62">
            <v>182903.88947117009</v>
          </cell>
          <cell r="DH62">
            <v>166572.70166456507</v>
          </cell>
          <cell r="DI62">
            <v>128995.90015743652</v>
          </cell>
          <cell r="DJ62">
            <v>140952.81138343149</v>
          </cell>
          <cell r="DK62">
            <v>176157.1656723136</v>
          </cell>
          <cell r="DL62">
            <v>129424.68462245358</v>
          </cell>
          <cell r="DM62">
            <v>200271.5287064609</v>
          </cell>
          <cell r="DN62">
            <v>183981.99248140465</v>
          </cell>
          <cell r="DO62">
            <v>184517.91438186649</v>
          </cell>
          <cell r="DP62">
            <v>171014.94926468647</v>
          </cell>
          <cell r="DQ62">
            <v>230784.20297851268</v>
          </cell>
          <cell r="DR62">
            <v>245491.47677152176</v>
          </cell>
          <cell r="DS62">
            <v>201669.84882416466</v>
          </cell>
          <cell r="DT62">
            <v>184797.15196956802</v>
          </cell>
          <cell r="DU62">
            <v>146089.74882965107</v>
          </cell>
          <cell r="DV62">
            <v>158181.63701396354</v>
          </cell>
          <cell r="DW62">
            <v>194626.82123967152</v>
          </cell>
          <cell r="DX62">
            <v>146865.96053447199</v>
          </cell>
          <cell r="DY62">
            <v>219262.58556939615</v>
          </cell>
          <cell r="DZ62">
            <v>202652.79636889306</v>
          </cell>
          <cell r="EA62">
            <v>203062.78887406824</v>
          </cell>
          <cell r="EB62">
            <v>172685.77559737893</v>
          </cell>
          <cell r="EC62">
            <v>233999.005276318</v>
          </cell>
          <cell r="ED62">
            <v>249002.51923970022</v>
          </cell>
          <cell r="EE62">
            <v>204234.21041540895</v>
          </cell>
          <cell r="EF62">
            <v>186802.91064155701</v>
          </cell>
          <cell r="EG62">
            <v>146930.94675488462</v>
          </cell>
          <cell r="EH62">
            <v>159157.11153993389</v>
          </cell>
          <cell r="EI62">
            <v>196887.2823761536</v>
          </cell>
          <cell r="EJ62">
            <v>148075.10318980692</v>
          </cell>
          <cell r="EK62">
            <v>222055.62756013041</v>
          </cell>
          <cell r="EL62">
            <v>205119.75651964726</v>
          </cell>
          <cell r="EM62">
            <v>205396.70644911809</v>
          </cell>
          <cell r="EN62">
            <v>184756.84459876467</v>
          </cell>
          <cell r="EO62">
            <v>247655.42515118106</v>
          </cell>
          <cell r="EP62">
            <v>262960.91098632856</v>
          </cell>
          <cell r="EQ62">
            <v>217225.07358302097</v>
          </cell>
          <cell r="ER62">
            <v>199217.11253116259</v>
          </cell>
          <cell r="ES62">
            <v>158145.58304952012</v>
          </cell>
          <cell r="ET62">
            <v>170505.50729595812</v>
          </cell>
          <cell r="EU62">
            <v>209566.244530308</v>
          </cell>
          <cell r="EV62">
            <v>159677.89395363419</v>
          </cell>
          <cell r="EW62">
            <v>235278.90665165611</v>
          </cell>
          <cell r="EX62">
            <v>218009.77405079469</v>
          </cell>
          <cell r="EY62">
            <v>218147.72826749712</v>
          </cell>
          <cell r="EZ62">
            <v>186705.20974867942</v>
          </cell>
          <cell r="FA62">
            <v>251231.6174647313</v>
          </cell>
          <cell r="FB62">
            <v>266845.18442420341</v>
          </cell>
          <cell r="FC62">
            <v>220120.48155183817</v>
          </cell>
          <cell r="FD62">
            <v>201517.52961791682</v>
          </cell>
          <cell r="FE62">
            <v>159210.41580515058</v>
          </cell>
          <cell r="FF62">
            <v>171703.4195957279</v>
          </cell>
          <cell r="FG62">
            <v>212140.96926274331</v>
          </cell>
          <cell r="FH62">
            <v>161152.4565326407</v>
          </cell>
          <cell r="FI62">
            <v>238410.02473037789</v>
          </cell>
          <cell r="FJ62">
            <v>220801.95836604328</v>
          </cell>
          <cell r="FK62">
            <v>220793.29648340718</v>
          </cell>
          <cell r="FL62">
            <v>188642.67083630877</v>
          </cell>
          <cell r="FM62">
            <v>254840.51658428274</v>
          </cell>
          <cell r="FN62">
            <v>270768.35379867535</v>
          </cell>
          <cell r="FO62">
            <v>223032.64944677491</v>
          </cell>
          <cell r="FP62">
            <v>203815.71661497082</v>
          </cell>
          <cell r="FQ62">
            <v>160236.00302113072</v>
          </cell>
          <cell r="FR62">
            <v>172861.17866047373</v>
          </cell>
          <cell r="FS62">
            <v>214723.48396645792</v>
          </cell>
          <cell r="FT62">
            <v>162610.05601330157</v>
          </cell>
          <cell r="FU62">
            <v>241561.80237226636</v>
          </cell>
          <cell r="FV62">
            <v>223607.71184906122</v>
          </cell>
          <cell r="FW62">
            <v>223445.11553093273</v>
          </cell>
        </row>
        <row r="63">
          <cell r="B63" t="str">
            <v>Co 241</v>
          </cell>
          <cell r="BH63">
            <v>15664.05</v>
          </cell>
          <cell r="BI63">
            <v>9914.2799999999916</v>
          </cell>
          <cell r="BJ63">
            <v>16043.93</v>
          </cell>
          <cell r="BK63">
            <v>8815.41</v>
          </cell>
          <cell r="BL63">
            <v>14627.27</v>
          </cell>
          <cell r="BM63">
            <v>28044.47</v>
          </cell>
          <cell r="BN63">
            <v>27420.55</v>
          </cell>
          <cell r="BO63">
            <v>12868.507100000003</v>
          </cell>
          <cell r="BP63">
            <v>14983.980600000003</v>
          </cell>
          <cell r="BQ63">
            <v>15449.457893543651</v>
          </cell>
          <cell r="BR63">
            <v>15126.762539700147</v>
          </cell>
          <cell r="BS63">
            <v>14819.086152449425</v>
          </cell>
          <cell r="BT63">
            <v>13133.640417469367</v>
          </cell>
          <cell r="BU63">
            <v>7406.1852366138482</v>
          </cell>
          <cell r="BV63">
            <v>13536.869413481749</v>
          </cell>
          <cell r="BW63">
            <v>6113.8313869216217</v>
          </cell>
          <cell r="BX63">
            <v>11859.7327603554</v>
          </cell>
          <cell r="BY63">
            <v>25755.805364941254</v>
          </cell>
          <cell r="BZ63">
            <v>25073.656971496632</v>
          </cell>
          <cell r="CA63">
            <v>14592.535230523587</v>
          </cell>
          <cell r="CB63">
            <v>16716.17349919663</v>
          </cell>
          <cell r="CC63">
            <v>16628.533285218538</v>
          </cell>
          <cell r="CD63">
            <v>16295.542538392583</v>
          </cell>
          <cell r="CE63">
            <v>16361.064415335815</v>
          </cell>
          <cell r="CF63">
            <v>15523.95814673588</v>
          </cell>
          <cell r="CG63">
            <v>9820.0927481267572</v>
          </cell>
          <cell r="CH63">
            <v>9702.4713047555488</v>
          </cell>
          <cell r="CI63">
            <v>3598.4746183263051</v>
          </cell>
          <cell r="CJ63">
            <v>9277.0332450390852</v>
          </cell>
          <cell r="CK63">
            <v>23667.464869654665</v>
          </cell>
          <cell r="CL63">
            <v>22925.698697570566</v>
          </cell>
          <cell r="CM63">
            <v>8095.6101184168729</v>
          </cell>
          <cell r="CN63">
            <v>10230.015449363877</v>
          </cell>
          <cell r="CO63">
            <v>10139.316650330955</v>
          </cell>
          <cell r="CP63">
            <v>9796.3796554033834</v>
          </cell>
          <cell r="CQ63">
            <v>10240.899432062855</v>
          </cell>
          <cell r="CR63">
            <v>10549.610747094361</v>
          </cell>
          <cell r="CS63">
            <v>4739.5452817338737</v>
          </cell>
          <cell r="CT63">
            <v>10807.671531823966</v>
          </cell>
          <cell r="CU63">
            <v>2964.5100935280789</v>
          </cell>
          <cell r="CV63">
            <v>8733.5437856822246</v>
          </cell>
          <cell r="CW63">
            <v>23581.20923417114</v>
          </cell>
          <cell r="CX63">
            <v>22804.483792816936</v>
          </cell>
          <cell r="CY63">
            <v>7556.2746088121494</v>
          </cell>
          <cell r="CZ63">
            <v>9736.919500983422</v>
          </cell>
          <cell r="DA63">
            <v>9643.5740717462031</v>
          </cell>
          <cell r="DB63">
            <v>9290.3854402722936</v>
          </cell>
          <cell r="DC63">
            <v>9360.0051313804579</v>
          </cell>
          <cell r="DD63">
            <v>10097.709894059197</v>
          </cell>
          <cell r="DE63">
            <v>-2195.186864319192</v>
          </cell>
          <cell r="DF63">
            <v>13510.529194675895</v>
          </cell>
          <cell r="DG63">
            <v>7092.4156471407186</v>
          </cell>
          <cell r="DH63">
            <v>12953.036901425818</v>
          </cell>
          <cell r="DI63">
            <v>28272.42588566339</v>
          </cell>
          <cell r="DJ63">
            <v>27459.185794202189</v>
          </cell>
          <cell r="DK63">
            <v>11781.750257740598</v>
          </cell>
          <cell r="DL63">
            <v>14009.669322663933</v>
          </cell>
          <cell r="DM63">
            <v>13914.075298184049</v>
          </cell>
          <cell r="DN63">
            <v>13549.874579954892</v>
          </cell>
          <cell r="DO63">
            <v>13621.639658822678</v>
          </cell>
          <cell r="DP63">
            <v>14412.608564404727</v>
          </cell>
          <cell r="DQ63">
            <v>8257.7064483624999</v>
          </cell>
          <cell r="DR63">
            <v>14758.739364696012</v>
          </cell>
          <cell r="DS63">
            <v>6486.9618538937211</v>
          </cell>
          <cell r="DT63">
            <v>12440.29500095734</v>
          </cell>
          <cell r="DU63">
            <v>28246.286386641994</v>
          </cell>
          <cell r="DV63">
            <v>27395.176354746196</v>
          </cell>
          <cell r="DW63">
            <v>11277.351294054126</v>
          </cell>
          <cell r="DX63">
            <v>13553.590726663955</v>
          </cell>
          <cell r="DY63">
            <v>13454.708316226737</v>
          </cell>
          <cell r="DZ63">
            <v>13080.124841958255</v>
          </cell>
          <cell r="EA63">
            <v>13154.098591205999</v>
          </cell>
          <cell r="EB63">
            <v>13999.433135576823</v>
          </cell>
          <cell r="EC63">
            <v>1355.2911482629424</v>
          </cell>
          <cell r="ED63">
            <v>18982.683726687537</v>
          </cell>
          <cell r="EE63">
            <v>12237.454745822673</v>
          </cell>
          <cell r="EF63">
            <v>18284.607689406359</v>
          </cell>
          <cell r="EG63">
            <v>34592.108591686432</v>
          </cell>
          <cell r="EH63">
            <v>33701.711272457607</v>
          </cell>
          <cell r="EI63">
            <v>17131.724482887585</v>
          </cell>
          <cell r="EJ63">
            <v>19457.360186987309</v>
          </cell>
          <cell r="EK63">
            <v>19356.07226012586</v>
          </cell>
          <cell r="EL63">
            <v>18970.286082502324</v>
          </cell>
          <cell r="EM63">
            <v>19046.069536380281</v>
          </cell>
          <cell r="EN63">
            <v>19947.161266788156</v>
          </cell>
          <cell r="EO63">
            <v>13434.273671059593</v>
          </cell>
          <cell r="EP63">
            <v>20415.156568265185</v>
          </cell>
          <cell r="EQ63">
            <v>11691.387856555404</v>
          </cell>
          <cell r="ER63">
            <v>17833.473155044689</v>
          </cell>
          <cell r="ES63">
            <v>34658.074877450374</v>
          </cell>
          <cell r="ET63">
            <v>33726.94437771404</v>
          </cell>
          <cell r="EU63">
            <v>16692.952693269224</v>
          </cell>
          <cell r="EV63">
            <v>19069.084615789703</v>
          </cell>
          <cell r="EW63">
            <v>18964.36577914645</v>
          </cell>
          <cell r="EX63">
            <v>18567.072676976342</v>
          </cell>
          <cell r="EY63">
            <v>18645.644396808086</v>
          </cell>
          <cell r="EZ63">
            <v>19603.678268637697</v>
          </cell>
          <cell r="FA63">
            <v>6594.9429756926402</v>
          </cell>
          <cell r="FB63">
            <v>20114.885264824246</v>
          </cell>
          <cell r="FC63">
            <v>13025.277197025149</v>
          </cell>
          <cell r="FD63">
            <v>19263.428641046194</v>
          </cell>
          <cell r="FE63">
            <v>36621.21459441886</v>
          </cell>
          <cell r="FF63">
            <v>35647.837911650349</v>
          </cell>
          <cell r="FG63">
            <v>18137.378246702414</v>
          </cell>
          <cell r="FH63">
            <v>20565.154627306576</v>
          </cell>
          <cell r="FI63">
            <v>20457.76572520817</v>
          </cell>
          <cell r="FJ63">
            <v>20048.595929414805</v>
          </cell>
          <cell r="FK63">
            <v>20129.564554568249</v>
          </cell>
          <cell r="FL63">
            <v>21145.861652384308</v>
          </cell>
          <cell r="FM63">
            <v>14261.630041590397</v>
          </cell>
          <cell r="FN63">
            <v>21649.635303697258</v>
          </cell>
          <cell r="FO63">
            <v>12448.464258065374</v>
          </cell>
          <cell r="FP63">
            <v>18783.784215196109</v>
          </cell>
          <cell r="FQ63">
            <v>36691.292783608762</v>
          </cell>
          <cell r="FR63">
            <v>35674.133428291942</v>
          </cell>
          <cell r="FS63">
            <v>17674.614821785217</v>
          </cell>
          <cell r="FT63">
            <v>20155.159852695448</v>
          </cell>
          <cell r="FU63">
            <v>20044.620020701812</v>
          </cell>
          <cell r="FV63">
            <v>19623.203917693128</v>
          </cell>
          <cell r="FW63">
            <v>19706.674743289346</v>
          </cell>
        </row>
        <row r="64">
          <cell r="B64" t="str">
            <v>Co 242</v>
          </cell>
          <cell r="BH64">
            <v>2991.58</v>
          </cell>
          <cell r="BI64">
            <v>3518.2</v>
          </cell>
          <cell r="BJ64">
            <v>5127.29</v>
          </cell>
          <cell r="BK64">
            <v>9935.9500000000007</v>
          </cell>
          <cell r="BL64">
            <v>-349.92</v>
          </cell>
          <cell r="BM64">
            <v>-974.90999999999804</v>
          </cell>
          <cell r="BN64">
            <v>17061.36</v>
          </cell>
          <cell r="BO64">
            <v>6800.4971999999998</v>
          </cell>
          <cell r="BP64">
            <v>2526.1379999999999</v>
          </cell>
          <cell r="BQ64">
            <v>988.78094795940797</v>
          </cell>
          <cell r="BR64">
            <v>3768.1147803450413</v>
          </cell>
          <cell r="BS64">
            <v>5836.291137571161</v>
          </cell>
          <cell r="BT64">
            <v>1790.8550265401118</v>
          </cell>
          <cell r="BU64">
            <v>3404.8324018631529</v>
          </cell>
          <cell r="BV64">
            <v>4792.1464278506955</v>
          </cell>
          <cell r="BW64">
            <v>9795.4225293670006</v>
          </cell>
          <cell r="BX64">
            <v>-451.05512252252356</v>
          </cell>
          <cell r="BY64">
            <v>-1245.647911453525</v>
          </cell>
          <cell r="BZ64">
            <v>17389.923876477562</v>
          </cell>
          <cell r="CA64">
            <v>6693.3367539115416</v>
          </cell>
          <cell r="CB64">
            <v>2422.7481002414697</v>
          </cell>
          <cell r="CC64">
            <v>822.61194511842859</v>
          </cell>
          <cell r="CD64">
            <v>3598.9804298196977</v>
          </cell>
          <cell r="CE64">
            <v>5704.0410702820236</v>
          </cell>
          <cell r="CF64">
            <v>1448.1423877254038</v>
          </cell>
          <cell r="CG64">
            <v>3224.623346001782</v>
          </cell>
          <cell r="CH64">
            <v>5212.4477243306501</v>
          </cell>
          <cell r="CI64">
            <v>10506.082306272983</v>
          </cell>
          <cell r="CJ64">
            <v>300.58054648588768</v>
          </cell>
          <cell r="CK64">
            <v>-668.54315653961203</v>
          </cell>
          <cell r="CL64">
            <v>18583.961898931026</v>
          </cell>
          <cell r="CM64">
            <v>7368.0348676047815</v>
          </cell>
          <cell r="CN64">
            <v>3101.6667854918633</v>
          </cell>
          <cell r="CO64">
            <v>1500.5941035383348</v>
          </cell>
          <cell r="CP64">
            <v>4274.591512933679</v>
          </cell>
          <cell r="CQ64">
            <v>6417.254617484894</v>
          </cell>
          <cell r="CR64">
            <v>2357.7048509482102</v>
          </cell>
          <cell r="CS64">
            <v>4225.1794324048642</v>
          </cell>
          <cell r="CT64">
            <v>5235.5286110592315</v>
          </cell>
          <cell r="CU64">
            <v>10611.77441653086</v>
          </cell>
          <cell r="CV64">
            <v>215.90565953588703</v>
          </cell>
          <cell r="CW64">
            <v>-832.2820763029813</v>
          </cell>
          <cell r="CX64">
            <v>19017.17715366331</v>
          </cell>
          <cell r="CY64">
            <v>7396.0958648243468</v>
          </cell>
          <cell r="CZ64">
            <v>3046.3576462153778</v>
          </cell>
          <cell r="DA64">
            <v>1413.1309519595234</v>
          </cell>
          <cell r="DB64">
            <v>4241.1093910731397</v>
          </cell>
          <cell r="DC64">
            <v>6381.4922336819363</v>
          </cell>
          <cell r="DD64">
            <v>2190.5884869864603</v>
          </cell>
          <cell r="DE64">
            <v>4158.6248684740694</v>
          </cell>
          <cell r="DF64">
            <v>11351.685586423882</v>
          </cell>
          <cell r="DG64">
            <v>15525.578802660535</v>
          </cell>
          <cell r="DH64">
            <v>5263.7976790676757</v>
          </cell>
          <cell r="DI64">
            <v>4457.5319737452428</v>
          </cell>
          <cell r="DJ64">
            <v>22720.832907285811</v>
          </cell>
          <cell r="DK64">
            <v>11739.451572613041</v>
          </cell>
          <cell r="DL64">
            <v>7305.658368622001</v>
          </cell>
          <cell r="DM64">
            <v>5638.1689477560494</v>
          </cell>
          <cell r="DN64">
            <v>8523.6425575681042</v>
          </cell>
          <cell r="DO64">
            <v>10702.509665413401</v>
          </cell>
          <cell r="DP64">
            <v>8325.81065573261</v>
          </cell>
          <cell r="DQ64">
            <v>9895.7282234721697</v>
          </cell>
          <cell r="DR64">
            <v>10960.809686328816</v>
          </cell>
          <cell r="DS64">
            <v>15432.13707564017</v>
          </cell>
          <cell r="DT64">
            <v>4983.2582810413005</v>
          </cell>
          <cell r="DU64">
            <v>4100.5282443459655</v>
          </cell>
          <cell r="DV64">
            <v>22931.896406053158</v>
          </cell>
          <cell r="DW64">
            <v>11550.364182006917</v>
          </cell>
          <cell r="DX64">
            <v>7029.4422050463418</v>
          </cell>
          <cell r="DY64">
            <v>5328.4378870120072</v>
          </cell>
          <cell r="DZ64">
            <v>8270.5815611423241</v>
          </cell>
          <cell r="EA64">
            <v>10491.09052416996</v>
          </cell>
          <cell r="EB64">
            <v>8049.5549498270666</v>
          </cell>
          <cell r="EC64">
            <v>10145.835539685082</v>
          </cell>
          <cell r="ED64">
            <v>11147.465051357583</v>
          </cell>
          <cell r="EE64">
            <v>15614.562570426131</v>
          </cell>
          <cell r="EF64">
            <v>4975.3868334900999</v>
          </cell>
          <cell r="EG64">
            <v>4012.8538007355928</v>
          </cell>
          <cell r="EH64">
            <v>23429.519000492201</v>
          </cell>
          <cell r="EI64">
            <v>11634.723828035987</v>
          </cell>
          <cell r="EJ64">
            <v>7024.9760448057605</v>
          </cell>
          <cell r="EK64">
            <v>5289.3332306263073</v>
          </cell>
          <cell r="EL64">
            <v>8289.7003230881401</v>
          </cell>
          <cell r="EM64">
            <v>10552.62380184942</v>
          </cell>
          <cell r="EN64">
            <v>8044.1313968141912</v>
          </cell>
          <cell r="EO64">
            <v>22749.336742809934</v>
          </cell>
          <cell r="EP64">
            <v>23683.701641547941</v>
          </cell>
          <cell r="EQ64">
            <v>28473.145155252303</v>
          </cell>
          <cell r="ER64">
            <v>17640.636127331316</v>
          </cell>
          <cell r="ES64">
            <v>16594.839356719782</v>
          </cell>
          <cell r="ET64">
            <v>36615.000614753342</v>
          </cell>
          <cell r="EU64">
            <v>24392.971089859842</v>
          </cell>
          <cell r="EV64">
            <v>19692.667941259828</v>
          </cell>
          <cell r="EW64">
            <v>17922.161277292438</v>
          </cell>
          <cell r="EX64">
            <v>20981.411849344622</v>
          </cell>
          <cell r="EY64">
            <v>23287.538569692257</v>
          </cell>
          <cell r="EZ64">
            <v>20710.3402898485</v>
          </cell>
          <cell r="FA64">
            <v>23266.337945662272</v>
          </cell>
          <cell r="FB64">
            <v>24129.474309386271</v>
          </cell>
          <cell r="FC64">
            <v>28908.879699448895</v>
          </cell>
          <cell r="FD64">
            <v>17879.529195531351</v>
          </cell>
          <cell r="FE64">
            <v>16746.884260201179</v>
          </cell>
          <cell r="FF64">
            <v>37389.064952810666</v>
          </cell>
          <cell r="FG64">
            <v>24725.606922038955</v>
          </cell>
          <cell r="FH64">
            <v>19932.988159040928</v>
          </cell>
          <cell r="FI64">
            <v>18126.91187068247</v>
          </cell>
          <cell r="FJ64">
            <v>21246.188076860926</v>
          </cell>
          <cell r="FK64">
            <v>23596.318921072452</v>
          </cell>
          <cell r="FL64">
            <v>17871.155130608862</v>
          </cell>
          <cell r="FM64">
            <v>26315.981294845431</v>
          </cell>
          <cell r="FN64">
            <v>27580.580400561863</v>
          </cell>
          <cell r="FO64">
            <v>32621.421761469403</v>
          </cell>
          <cell r="FP64">
            <v>21292.619991821346</v>
          </cell>
          <cell r="FQ64">
            <v>20168.674744230193</v>
          </cell>
          <cell r="FR64">
            <v>41352.896517853907</v>
          </cell>
          <cell r="FS64">
            <v>28233.165132516115</v>
          </cell>
          <cell r="FT64">
            <v>23445.697048077709</v>
          </cell>
          <cell r="FU64">
            <v>21504.490274091775</v>
          </cell>
          <cell r="FV64">
            <v>24783.807388899928</v>
          </cell>
          <cell r="FW64">
            <v>27079.496222431848</v>
          </cell>
        </row>
        <row r="65">
          <cell r="B65" t="str">
            <v>Co 246</v>
          </cell>
          <cell r="BH65">
            <v>15317.74</v>
          </cell>
          <cell r="BI65">
            <v>9189.7199999999939</v>
          </cell>
          <cell r="BJ65">
            <v>25042.68</v>
          </cell>
          <cell r="BK65">
            <v>21372.92</v>
          </cell>
          <cell r="BL65">
            <v>12819.17</v>
          </cell>
          <cell r="BM65">
            <v>15785.53</v>
          </cell>
          <cell r="BN65">
            <v>22401.73</v>
          </cell>
          <cell r="BO65">
            <v>9144.5728999999919</v>
          </cell>
          <cell r="BP65">
            <v>28593.318499999994</v>
          </cell>
          <cell r="BQ65">
            <v>30339.822987918225</v>
          </cell>
          <cell r="BR65">
            <v>27731.384598398014</v>
          </cell>
          <cell r="BS65">
            <v>24168.878946589197</v>
          </cell>
          <cell r="BT65">
            <v>14391.095723802806</v>
          </cell>
          <cell r="BU65">
            <v>8098.2082852931489</v>
          </cell>
          <cell r="BV65">
            <v>24337.493306806995</v>
          </cell>
          <cell r="BW65">
            <v>21672.500574339814</v>
          </cell>
          <cell r="BX65">
            <v>12796.638182325099</v>
          </cell>
          <cell r="BY65">
            <v>15878.64442234196</v>
          </cell>
          <cell r="BZ65">
            <v>22703.639372221085</v>
          </cell>
          <cell r="CA65">
            <v>14698.105069065037</v>
          </cell>
          <cell r="CB65">
            <v>29080.452232966469</v>
          </cell>
          <cell r="CC65">
            <v>30394.059661017658</v>
          </cell>
          <cell r="CD65">
            <v>27752.840411215118</v>
          </cell>
          <cell r="CE65">
            <v>24450.274918550145</v>
          </cell>
          <cell r="CF65">
            <v>13679.323866134277</v>
          </cell>
          <cell r="CG65">
            <v>7217.2018490083865</v>
          </cell>
          <cell r="CH65">
            <v>28854.998730005245</v>
          </cell>
          <cell r="CI65">
            <v>26133.457232997629</v>
          </cell>
          <cell r="CJ65">
            <v>16926.388378226176</v>
          </cell>
          <cell r="CK65">
            <v>20128.336128677242</v>
          </cell>
          <cell r="CL65">
            <v>27168.962139533251</v>
          </cell>
          <cell r="CM65">
            <v>19080.171679061059</v>
          </cell>
          <cell r="CN65">
            <v>31011.375398862263</v>
          </cell>
          <cell r="CO65">
            <v>32326.693459535541</v>
          </cell>
          <cell r="CP65">
            <v>29652.338573968518</v>
          </cell>
          <cell r="CQ65">
            <v>26613.512833843677</v>
          </cell>
          <cell r="CR65">
            <v>19447.049745108896</v>
          </cell>
          <cell r="CS65">
            <v>12797.597276729372</v>
          </cell>
          <cell r="CT65">
            <v>35054.990103674565</v>
          </cell>
          <cell r="CU65">
            <v>32322.522754235906</v>
          </cell>
          <cell r="CV65">
            <v>22817.621506588635</v>
          </cell>
          <cell r="CW65">
            <v>26124.474071192919</v>
          </cell>
          <cell r="CX65">
            <v>33380.196286631734</v>
          </cell>
          <cell r="CY65">
            <v>22684.287495091186</v>
          </cell>
          <cell r="CZ65">
            <v>32291.82824475634</v>
          </cell>
          <cell r="DA65">
            <v>33634.241452231297</v>
          </cell>
          <cell r="DB65">
            <v>30895.047649148801</v>
          </cell>
          <cell r="DC65">
            <v>27479.735836138556</v>
          </cell>
          <cell r="DD65">
            <v>25431.682268876008</v>
          </cell>
          <cell r="DE65">
            <v>18589.409908801928</v>
          </cell>
          <cell r="DF65">
            <v>36484.388098652213</v>
          </cell>
          <cell r="DG65">
            <v>33770.094797977559</v>
          </cell>
          <cell r="DH65">
            <v>23957.990230139752</v>
          </cell>
          <cell r="DI65">
            <v>27373.560906623097</v>
          </cell>
          <cell r="DJ65">
            <v>34850.429069609847</v>
          </cell>
          <cell r="DK65">
            <v>23873.692750817732</v>
          </cell>
          <cell r="DL65">
            <v>33683.153245752088</v>
          </cell>
          <cell r="DM65">
            <v>35053.224216778239</v>
          </cell>
          <cell r="DN65">
            <v>32248.05413753663</v>
          </cell>
          <cell r="DO65">
            <v>28752.351490091329</v>
          </cell>
          <cell r="DP65">
            <v>26668.60920539096</v>
          </cell>
          <cell r="DQ65">
            <v>19627.871989682732</v>
          </cell>
          <cell r="DR65">
            <v>38028.961785301202</v>
          </cell>
          <cell r="DS65">
            <v>34022.910361190967</v>
          </cell>
          <cell r="DT65">
            <v>23893.949461646844</v>
          </cell>
          <cell r="DU65">
            <v>27421.205803243523</v>
          </cell>
          <cell r="DV65">
            <v>35126.174445303441</v>
          </cell>
          <cell r="DW65">
            <v>23862.17089889713</v>
          </cell>
          <cell r="DX65">
            <v>33877.874557050061</v>
          </cell>
          <cell r="DY65">
            <v>35276.182449836953</v>
          </cell>
          <cell r="DZ65">
            <v>32402.383882256705</v>
          </cell>
          <cell r="EA65">
            <v>28824.784199215523</v>
          </cell>
          <cell r="EB65">
            <v>26704.375317685444</v>
          </cell>
          <cell r="EC65">
            <v>19459.340907357509</v>
          </cell>
          <cell r="ED65">
            <v>38381.115290624133</v>
          </cell>
          <cell r="EE65">
            <v>34349.932654540062</v>
          </cell>
          <cell r="EF65">
            <v>23894.151130127117</v>
          </cell>
          <cell r="EG65">
            <v>27536.87476033745</v>
          </cell>
          <cell r="EH65">
            <v>35476.852612747163</v>
          </cell>
          <cell r="EI65">
            <v>23918.227600263213</v>
          </cell>
          <cell r="EJ65">
            <v>34144.597708110341</v>
          </cell>
          <cell r="EK65">
            <v>35571.758233954497</v>
          </cell>
          <cell r="EL65">
            <v>32628.075304541315</v>
          </cell>
          <cell r="EM65">
            <v>28966.067212149588</v>
          </cell>
          <cell r="EN65">
            <v>26807.73731568479</v>
          </cell>
          <cell r="EO65">
            <v>19352.425572342167</v>
          </cell>
          <cell r="EP65">
            <v>38810.082971585733</v>
          </cell>
          <cell r="EQ65">
            <v>35617.766192362047</v>
          </cell>
          <cell r="ER65">
            <v>24824.895457751947</v>
          </cell>
          <cell r="ES65">
            <v>28586.952141903195</v>
          </cell>
          <cell r="ET65">
            <v>36769.072506088109</v>
          </cell>
          <cell r="EU65">
            <v>24908.322807107455</v>
          </cell>
          <cell r="EV65">
            <v>35349.880327190651</v>
          </cell>
          <cell r="EW65">
            <v>36806.910718039966</v>
          </cell>
          <cell r="EX65">
            <v>33791.595611132121</v>
          </cell>
          <cell r="EY65">
            <v>30042.67240510897</v>
          </cell>
          <cell r="EZ65">
            <v>27845.323023381403</v>
          </cell>
          <cell r="FA65">
            <v>20173.565736779317</v>
          </cell>
          <cell r="FB65">
            <v>40182.118319303147</v>
          </cell>
          <cell r="FC65">
            <v>36209.928543554619</v>
          </cell>
          <cell r="FD65">
            <v>25069.399059649222</v>
          </cell>
          <cell r="FE65">
            <v>28954.150653210003</v>
          </cell>
          <cell r="FF65">
            <v>37385.951182312012</v>
          </cell>
          <cell r="FG65">
            <v>25216.004050715295</v>
          </cell>
          <cell r="FH65">
            <v>35877.385773123991</v>
          </cell>
          <cell r="FI65">
            <v>37364.422562610569</v>
          </cell>
          <cell r="FJ65">
            <v>34275.640656249525</v>
          </cell>
          <cell r="FK65">
            <v>30438.119700416333</v>
          </cell>
          <cell r="FL65">
            <v>28200.029290457693</v>
          </cell>
          <cell r="FM65">
            <v>20305.466481066193</v>
          </cell>
          <cell r="FN65">
            <v>40880.997190738206</v>
          </cell>
          <cell r="FO65">
            <v>36369.901359570795</v>
          </cell>
          <cell r="FP65">
            <v>24870.793661517673</v>
          </cell>
          <cell r="FQ65">
            <v>28882.51421793706</v>
          </cell>
          <cell r="FR65">
            <v>37571.166990979451</v>
          </cell>
          <cell r="FS65">
            <v>25084.296408855749</v>
          </cell>
          <cell r="FT65">
            <v>35970.619970991538</v>
          </cell>
          <cell r="FU65">
            <v>37487.915640335123</v>
          </cell>
          <cell r="FV65">
            <v>34323.791043895588</v>
          </cell>
          <cell r="FW65">
            <v>30395.930665755353</v>
          </cell>
        </row>
        <row r="66">
          <cell r="B66" t="str">
            <v>Co 400</v>
          </cell>
          <cell r="BH66">
            <v>196325.86</v>
          </cell>
          <cell r="BI66">
            <v>163810.35999999999</v>
          </cell>
          <cell r="BJ66">
            <v>100688.87</v>
          </cell>
          <cell r="BK66">
            <v>210208.81</v>
          </cell>
          <cell r="BL66">
            <v>207518.74</v>
          </cell>
          <cell r="BM66">
            <v>106346.08</v>
          </cell>
          <cell r="BN66">
            <v>256803.81</v>
          </cell>
          <cell r="BO66">
            <v>295105.98130000004</v>
          </cell>
          <cell r="BP66">
            <v>212197.78870000009</v>
          </cell>
          <cell r="BQ66">
            <v>258050.99129441136</v>
          </cell>
          <cell r="BR66">
            <v>125792.57993735874</v>
          </cell>
          <cell r="BS66">
            <v>-29061.385799598123</v>
          </cell>
          <cell r="BT66">
            <v>225936.17203217081</v>
          </cell>
          <cell r="BU66">
            <v>193853.68622817367</v>
          </cell>
          <cell r="BV66">
            <v>129961.44025450508</v>
          </cell>
          <cell r="BW66">
            <v>239265.70742577832</v>
          </cell>
          <cell r="BX66">
            <v>236840.59754911019</v>
          </cell>
          <cell r="BY66">
            <v>133785.79698062234</v>
          </cell>
          <cell r="BZ66">
            <v>286052.82211408194</v>
          </cell>
          <cell r="CA66">
            <v>330165.63713579212</v>
          </cell>
          <cell r="CB66">
            <v>247005.49088968162</v>
          </cell>
          <cell r="CC66">
            <v>286937.30684825557</v>
          </cell>
          <cell r="CD66">
            <v>104035.10841338825</v>
          </cell>
          <cell r="CE66">
            <v>-48076.034106796782</v>
          </cell>
          <cell r="CF66">
            <v>211251.76660725201</v>
          </cell>
          <cell r="CG66">
            <v>179622.11317601986</v>
          </cell>
          <cell r="CH66">
            <v>114943.04329540412</v>
          </cell>
          <cell r="CI66">
            <v>224032.47149753157</v>
          </cell>
          <cell r="CJ66">
            <v>221886.98413589853</v>
          </cell>
          <cell r="CK66">
            <v>116900.71344027889</v>
          </cell>
          <cell r="CL66">
            <v>271038.07302897342</v>
          </cell>
          <cell r="CM66">
            <v>315037.12826464069</v>
          </cell>
          <cell r="CN66">
            <v>231632.45986061223</v>
          </cell>
          <cell r="CO66">
            <v>271020.02158352151</v>
          </cell>
          <cell r="CP66">
            <v>89007.12525705283</v>
          </cell>
          <cell r="CQ66">
            <v>-60330.941680708725</v>
          </cell>
          <cell r="CR66">
            <v>210282.18554713414</v>
          </cell>
          <cell r="CS66">
            <v>178175.83703665744</v>
          </cell>
          <cell r="CT66">
            <v>111933.48886991083</v>
          </cell>
          <cell r="CU66">
            <v>223130.82135326718</v>
          </cell>
          <cell r="CV66">
            <v>330898.55729408923</v>
          </cell>
          <cell r="CW66">
            <v>223149.52000165707</v>
          </cell>
          <cell r="CX66">
            <v>381012.18622376746</v>
          </cell>
          <cell r="CY66">
            <v>425682.76670843683</v>
          </cell>
          <cell r="CZ66">
            <v>340526.27072151587</v>
          </cell>
          <cell r="DA66">
            <v>380514.75682759972</v>
          </cell>
          <cell r="DB66">
            <v>195167.70957532874</v>
          </cell>
          <cell r="DC66">
            <v>38764.951333900215</v>
          </cell>
          <cell r="DD66">
            <v>319006.49102772784</v>
          </cell>
          <cell r="DE66">
            <v>286418.32897963317</v>
          </cell>
          <cell r="DF66">
            <v>218572.992872403</v>
          </cell>
          <cell r="DG66">
            <v>331918.64510855207</v>
          </cell>
          <cell r="DH66">
            <v>332047.9003187936</v>
          </cell>
          <cell r="DI66">
            <v>221461.02823327226</v>
          </cell>
          <cell r="DJ66">
            <v>383142.54532400589</v>
          </cell>
          <cell r="DK66">
            <v>428501.70894343336</v>
          </cell>
          <cell r="DL66">
            <v>341555.86002379551</v>
          </cell>
          <cell r="DM66">
            <v>382151.6464105983</v>
          </cell>
          <cell r="DN66">
            <v>193413.14761567244</v>
          </cell>
          <cell r="DO66">
            <v>33558.578851811588</v>
          </cell>
          <cell r="DP66">
            <v>319860.82476774766</v>
          </cell>
          <cell r="DQ66">
            <v>286786.10059504572</v>
          </cell>
          <cell r="DR66">
            <v>217297.61282620474</v>
          </cell>
          <cell r="DS66">
            <v>332831.90849296935</v>
          </cell>
          <cell r="DT66">
            <v>423501.04510455055</v>
          </cell>
          <cell r="DU66">
            <v>309998.89969514322</v>
          </cell>
          <cell r="DV66">
            <v>475595.75775456044</v>
          </cell>
          <cell r="DW66">
            <v>521660.88956165279</v>
          </cell>
          <cell r="DX66">
            <v>432887.22674225026</v>
          </cell>
          <cell r="DY66">
            <v>474097.18555103755</v>
          </cell>
          <cell r="DZ66">
            <v>281908.18798680778</v>
          </cell>
          <cell r="EA66">
            <v>118523.50471505977</v>
          </cell>
          <cell r="EB66">
            <v>411011.16666466277</v>
          </cell>
          <cell r="EC66">
            <v>377445.14937143342</v>
          </cell>
          <cell r="ED66">
            <v>306271.6615416304</v>
          </cell>
          <cell r="EE66">
            <v>424036.38680189999</v>
          </cell>
          <cell r="EF66">
            <v>426187.0350956436</v>
          </cell>
          <cell r="EG66">
            <v>309690.5043381718</v>
          </cell>
          <cell r="EH66">
            <v>479301.31771412515</v>
          </cell>
          <cell r="EI66">
            <v>526090.00736048387</v>
          </cell>
          <cell r="EJ66">
            <v>435449.71939565928</v>
          </cell>
          <cell r="EK66">
            <v>477280.01523869054</v>
          </cell>
          <cell r="EL66">
            <v>281581.09805718355</v>
          </cell>
          <cell r="EM66">
            <v>114585.05733311537</v>
          </cell>
          <cell r="EN66">
            <v>413386.51495205157</v>
          </cell>
          <cell r="EO66">
            <v>379324.37636380014</v>
          </cell>
          <cell r="EP66">
            <v>306423.70522400399</v>
          </cell>
          <cell r="EQ66">
            <v>426460.90183871274</v>
          </cell>
          <cell r="ER66">
            <v>445428.34804425144</v>
          </cell>
          <cell r="ES66">
            <v>325855.78553259978</v>
          </cell>
          <cell r="ET66">
            <v>499581.53120631212</v>
          </cell>
          <cell r="EU66">
            <v>547112.05718364567</v>
          </cell>
          <cell r="EV66">
            <v>454564.54870667739</v>
          </cell>
          <cell r="EW66">
            <v>497021.58392681298</v>
          </cell>
          <cell r="EX66">
            <v>297752.85108033253</v>
          </cell>
          <cell r="EY66">
            <v>127063.41377906199</v>
          </cell>
          <cell r="EZ66">
            <v>432308.87285834737</v>
          </cell>
          <cell r="FA66">
            <v>397746.14065268333</v>
          </cell>
          <cell r="FB66">
            <v>323074.44307813619</v>
          </cell>
          <cell r="FC66">
            <v>445426.76468200167</v>
          </cell>
          <cell r="FD66">
            <v>448384.24352212867</v>
          </cell>
          <cell r="FE66">
            <v>325651.64254308364</v>
          </cell>
          <cell r="FF66">
            <v>503596.62224011845</v>
          </cell>
          <cell r="FG66">
            <v>551886.76020641823</v>
          </cell>
          <cell r="FH66">
            <v>457391.65982705227</v>
          </cell>
          <cell r="FI66">
            <v>500480.88890994841</v>
          </cell>
          <cell r="FJ66">
            <v>297581.45625972329</v>
          </cell>
          <cell r="FK66">
            <v>123113.5779732361</v>
          </cell>
          <cell r="FL66">
            <v>434937.37718568975</v>
          </cell>
          <cell r="FM66">
            <v>399869.1024677261</v>
          </cell>
          <cell r="FN66">
            <v>323381.86034727574</v>
          </cell>
          <cell r="FO66">
            <v>448093.32745002536</v>
          </cell>
          <cell r="FP66">
            <v>451228.58794769563</v>
          </cell>
          <cell r="FQ66">
            <v>325249.4370812925</v>
          </cell>
          <cell r="FR66">
            <v>507520.52473449393</v>
          </cell>
          <cell r="FS66">
            <v>556588.5252527931</v>
          </cell>
          <cell r="FT66">
            <v>460103.62284713017</v>
          </cell>
          <cell r="FU66">
            <v>503831.69758826878</v>
          </cell>
          <cell r="FV66">
            <v>297239.39992655918</v>
          </cell>
          <cell r="FW66">
            <v>118906.88518870238</v>
          </cell>
        </row>
        <row r="67">
          <cell r="B67" t="str">
            <v>Co 401</v>
          </cell>
          <cell r="BH67">
            <v>94471.89</v>
          </cell>
          <cell r="BI67">
            <v>32673.08</v>
          </cell>
          <cell r="BJ67">
            <v>64193.369999999937</v>
          </cell>
          <cell r="BK67">
            <v>84152.320000000007</v>
          </cell>
          <cell r="BL67">
            <v>49106.57</v>
          </cell>
          <cell r="BM67">
            <v>104564.66</v>
          </cell>
          <cell r="BN67">
            <v>80786.210000000006</v>
          </cell>
          <cell r="BO67">
            <v>-70420.216799999995</v>
          </cell>
          <cell r="BP67">
            <v>115471.08100000003</v>
          </cell>
          <cell r="BQ67">
            <v>107754.20002255309</v>
          </cell>
          <cell r="BR67">
            <v>85062.443806428404</v>
          </cell>
          <cell r="BS67">
            <v>72380.814894203097</v>
          </cell>
          <cell r="BT67">
            <v>90361.243874931679</v>
          </cell>
          <cell r="BU67">
            <v>28439.581548536895</v>
          </cell>
          <cell r="BV67">
            <v>60027.283347938413</v>
          </cell>
          <cell r="BW67">
            <v>80479.18225965029</v>
          </cell>
          <cell r="BX67">
            <v>43627.573979435663</v>
          </cell>
          <cell r="BY67">
            <v>99754.541112209961</v>
          </cell>
          <cell r="BZ67">
            <v>76363.723036144482</v>
          </cell>
          <cell r="CA67">
            <v>-77872.157758573827</v>
          </cell>
          <cell r="CB67">
            <v>161473.54106403151</v>
          </cell>
          <cell r="CC67">
            <v>152292.74565090996</v>
          </cell>
          <cell r="CD67">
            <v>128997.93985849223</v>
          </cell>
          <cell r="CE67">
            <v>118516.87658133605</v>
          </cell>
          <cell r="CF67">
            <v>132214.4790754643</v>
          </cell>
          <cell r="CG67">
            <v>70168.670138474787</v>
          </cell>
          <cell r="CH67">
            <v>101828.00464171494</v>
          </cell>
          <cell r="CI67">
            <v>122790.35143562037</v>
          </cell>
          <cell r="CJ67">
            <v>84080.552776216879</v>
          </cell>
          <cell r="CK67">
            <v>140899.11675503119</v>
          </cell>
          <cell r="CL67">
            <v>117909.6622478198</v>
          </cell>
          <cell r="CM67">
            <v>-41452.238205818867</v>
          </cell>
          <cell r="CN67">
            <v>155348.41998589534</v>
          </cell>
          <cell r="CO67">
            <v>146485.47124030616</v>
          </cell>
          <cell r="CP67">
            <v>122572.38461350393</v>
          </cell>
          <cell r="CQ67">
            <v>114340.65111613111</v>
          </cell>
          <cell r="CR67">
            <v>132603.81878539568</v>
          </cell>
          <cell r="CS67">
            <v>69274.774702622963</v>
          </cell>
          <cell r="CT67">
            <v>101591.71708144134</v>
          </cell>
          <cell r="CU67">
            <v>123148.54340598377</v>
          </cell>
          <cell r="CV67">
            <v>83026.989078724233</v>
          </cell>
          <cell r="CW67">
            <v>141219.34560848039</v>
          </cell>
          <cell r="CX67">
            <v>117907.95736978849</v>
          </cell>
          <cell r="CY67">
            <v>-46456.38072575035</v>
          </cell>
          <cell r="CZ67">
            <v>156246.81646448892</v>
          </cell>
          <cell r="DA67">
            <v>147315.80477672262</v>
          </cell>
          <cell r="DB67">
            <v>122712.77924097487</v>
          </cell>
          <cell r="DC67">
            <v>113435.06059502898</v>
          </cell>
          <cell r="DD67">
            <v>132936.43292334722</v>
          </cell>
          <cell r="DE67">
            <v>68296.960940976656</v>
          </cell>
          <cell r="DF67">
            <v>143619.10332826263</v>
          </cell>
          <cell r="DG67">
            <v>165787.55137091139</v>
          </cell>
          <cell r="DH67">
            <v>124206.60867694987</v>
          </cell>
          <cell r="DI67">
            <v>183807.153661063</v>
          </cell>
          <cell r="DJ67">
            <v>160171.53414553436</v>
          </cell>
          <cell r="DK67">
            <v>-9347.0919856321416</v>
          </cell>
          <cell r="DL67">
            <v>199436.71741198873</v>
          </cell>
          <cell r="DM67">
            <v>190439.54429038061</v>
          </cell>
          <cell r="DN67">
            <v>165125.97922741453</v>
          </cell>
          <cell r="DO67">
            <v>156029.31838425755</v>
          </cell>
          <cell r="DP67">
            <v>175542.16914636636</v>
          </cell>
          <cell r="DQ67">
            <v>109564.7712821076</v>
          </cell>
          <cell r="DR67">
            <v>144053.12678450774</v>
          </cell>
          <cell r="DS67">
            <v>166850.80272614717</v>
          </cell>
          <cell r="DT67">
            <v>123761.5947209904</v>
          </cell>
          <cell r="DU67">
            <v>184806.22605368769</v>
          </cell>
          <cell r="DV67">
            <v>160844.1643395354</v>
          </cell>
          <cell r="DW67">
            <v>-13984.196897368529</v>
          </cell>
          <cell r="DX67">
            <v>201062.0819468096</v>
          </cell>
          <cell r="DY67">
            <v>192000.80879004783</v>
          </cell>
          <cell r="DZ67">
            <v>165955.88474982776</v>
          </cell>
          <cell r="EA67">
            <v>157054.89460474113</v>
          </cell>
          <cell r="EB67">
            <v>176565.03594916148</v>
          </cell>
          <cell r="EC67">
            <v>109221.5420145813</v>
          </cell>
          <cell r="ED67">
            <v>175148.7295536274</v>
          </cell>
          <cell r="EE67">
            <v>198593.84169291251</v>
          </cell>
          <cell r="EF67">
            <v>153945.86807139678</v>
          </cell>
          <cell r="EG67">
            <v>216471.0331201292</v>
          </cell>
          <cell r="EH67">
            <v>192180.34950087284</v>
          </cell>
          <cell r="EI67">
            <v>11881.434031648096</v>
          </cell>
          <cell r="EJ67">
            <v>233378.02256335595</v>
          </cell>
          <cell r="EK67">
            <v>224255.4013063235</v>
          </cell>
          <cell r="EL67">
            <v>197457.69210628961</v>
          </cell>
          <cell r="EM67">
            <v>188767.56499778773</v>
          </cell>
          <cell r="EN67">
            <v>208259.47479305975</v>
          </cell>
          <cell r="EO67">
            <v>139521.41994634594</v>
          </cell>
          <cell r="EP67">
            <v>176070.48642574539</v>
          </cell>
          <cell r="EQ67">
            <v>200181.68334106487</v>
          </cell>
          <cell r="ER67">
            <v>153923.0483598006</v>
          </cell>
          <cell r="ES67">
            <v>217965.70359855652</v>
          </cell>
          <cell r="ET67">
            <v>193344.37005200755</v>
          </cell>
          <cell r="EU67">
            <v>7409.6983290382195</v>
          </cell>
          <cell r="EV67">
            <v>235550.07143751517</v>
          </cell>
          <cell r="EW67">
            <v>226367.87351678513</v>
          </cell>
          <cell r="EX67">
            <v>198795.46152044478</v>
          </cell>
          <cell r="EY67">
            <v>190332.1013310657</v>
          </cell>
          <cell r="EZ67">
            <v>209790.62668862945</v>
          </cell>
          <cell r="FA67">
            <v>139628.25179703516</v>
          </cell>
          <cell r="FB67">
            <v>193602.6763606125</v>
          </cell>
          <cell r="FC67">
            <v>218399.16711332</v>
          </cell>
          <cell r="FD67">
            <v>170475.94873230759</v>
          </cell>
          <cell r="FE67">
            <v>236074.72014678374</v>
          </cell>
          <cell r="FF67">
            <v>211120.94564560769</v>
          </cell>
          <cell r="FG67">
            <v>19379.28266466083</v>
          </cell>
          <cell r="FH67">
            <v>254363.21885489358</v>
          </cell>
          <cell r="FI67">
            <v>245123.41062908137</v>
          </cell>
          <cell r="FJ67">
            <v>216753.98765025078</v>
          </cell>
          <cell r="FK67">
            <v>208533.91367909661</v>
          </cell>
          <cell r="FL67">
            <v>227942.55589279204</v>
          </cell>
          <cell r="FM67">
            <v>156326.26451832155</v>
          </cell>
          <cell r="FN67">
            <v>194908.26417141629</v>
          </cell>
          <cell r="FO67">
            <v>220410.13939070184</v>
          </cell>
          <cell r="FP67">
            <v>170766.61612414167</v>
          </cell>
          <cell r="FQ67">
            <v>237960.99806405144</v>
          </cell>
          <cell r="FR67">
            <v>212672.77022897819</v>
          </cell>
          <cell r="FS67">
            <v>14948.524185051501</v>
          </cell>
          <cell r="FT67">
            <v>256980.75142355385</v>
          </cell>
          <cell r="FU67">
            <v>247687.0094888751</v>
          </cell>
          <cell r="FV67">
            <v>218496.7586705822</v>
          </cell>
          <cell r="FW67">
            <v>210537.31505396531</v>
          </cell>
        </row>
        <row r="68">
          <cell r="B68" t="str">
            <v>Co 248</v>
          </cell>
          <cell r="BH68">
            <v>58906.12</v>
          </cell>
          <cell r="BI68">
            <v>28086.86</v>
          </cell>
          <cell r="BJ68">
            <v>44479.360000000001</v>
          </cell>
          <cell r="BK68">
            <v>39652.300000000003</v>
          </cell>
          <cell r="BL68">
            <v>75554.960000000006</v>
          </cell>
          <cell r="BM68">
            <v>14188.5</v>
          </cell>
          <cell r="BN68">
            <v>29975.55</v>
          </cell>
          <cell r="BO68">
            <v>45544.787599999989</v>
          </cell>
          <cell r="BP68">
            <v>28619.532099999997</v>
          </cell>
          <cell r="BQ68">
            <v>41673.127191992047</v>
          </cell>
          <cell r="BR68">
            <v>36246.765058471967</v>
          </cell>
          <cell r="BS68">
            <v>69791.833908529428</v>
          </cell>
          <cell r="BT68">
            <v>61645.975323873907</v>
          </cell>
          <cell r="BU68">
            <v>31294.06787309661</v>
          </cell>
          <cell r="BV68">
            <v>47128.039047691462</v>
          </cell>
          <cell r="BW68">
            <v>40852.723382486838</v>
          </cell>
          <cell r="BX68">
            <v>76592.464136788025</v>
          </cell>
          <cell r="BY68">
            <v>15121.677839252945</v>
          </cell>
          <cell r="BZ68">
            <v>30752.979463904412</v>
          </cell>
          <cell r="CA68">
            <v>45305.363837382647</v>
          </cell>
          <cell r="CB68">
            <v>28412.172402466633</v>
          </cell>
          <cell r="CC68">
            <v>40825.749110548823</v>
          </cell>
          <cell r="CD68">
            <v>35393.810428971614</v>
          </cell>
          <cell r="CE68">
            <v>69331.253880385571</v>
          </cell>
          <cell r="CF68">
            <v>54995.129359037644</v>
          </cell>
          <cell r="CG68">
            <v>25331.948934631371</v>
          </cell>
          <cell r="CH68">
            <v>40460.353969154574</v>
          </cell>
          <cell r="CI68">
            <v>34562.563360555083</v>
          </cell>
          <cell r="CJ68">
            <v>70093.159413799498</v>
          </cell>
          <cell r="CK68">
            <v>8069.7808441762827</v>
          </cell>
          <cell r="CL68">
            <v>23468.460111936234</v>
          </cell>
          <cell r="CM68">
            <v>37919.353796747688</v>
          </cell>
          <cell r="CN68">
            <v>21224.957756297379</v>
          </cell>
          <cell r="CO68">
            <v>33464.765928924229</v>
          </cell>
          <cell r="CP68">
            <v>28192.01466073902</v>
          </cell>
          <cell r="CQ68">
            <v>62363.456216368533</v>
          </cell>
          <cell r="CR68">
            <v>50694.786835261926</v>
          </cell>
          <cell r="CS68">
            <v>20506.089410614055</v>
          </cell>
          <cell r="CT68">
            <v>35863.818465392294</v>
          </cell>
          <cell r="CU68">
            <v>31106.395543611499</v>
          </cell>
          <cell r="CV68">
            <v>67332.155689534295</v>
          </cell>
          <cell r="CW68">
            <v>8888.8415920043044</v>
          </cell>
          <cell r="CX68">
            <v>24571.974054913568</v>
          </cell>
          <cell r="CY68">
            <v>39257.049510260171</v>
          </cell>
          <cell r="CZ68">
            <v>22241.240007474618</v>
          </cell>
          <cell r="DA68">
            <v>34722.536784486481</v>
          </cell>
          <cell r="DB68">
            <v>29342.693116438953</v>
          </cell>
          <cell r="DC68">
            <v>63746.199222024377</v>
          </cell>
          <cell r="DD68">
            <v>52260.830400250758</v>
          </cell>
          <cell r="DE68">
            <v>21537.650381434847</v>
          </cell>
          <cell r="DF68">
            <v>37127.082145607324</v>
          </cell>
          <cell r="DG68">
            <v>31164.829269809248</v>
          </cell>
          <cell r="DH68">
            <v>61724.187683687138</v>
          </cell>
          <cell r="DI68">
            <v>9822.6960325112232</v>
          </cell>
          <cell r="DJ68">
            <v>25795.266547265535</v>
          </cell>
          <cell r="DK68">
            <v>40718.871702318967</v>
          </cell>
          <cell r="DL68">
            <v>23375.060960531402</v>
          </cell>
          <cell r="DM68">
            <v>36102.572839984547</v>
          </cell>
          <cell r="DN68">
            <v>30613.475907444787</v>
          </cell>
          <cell r="DO68">
            <v>65693.328837451918</v>
          </cell>
          <cell r="DP68">
            <v>53953.179066463315</v>
          </cell>
          <cell r="DQ68">
            <v>22687.388157088128</v>
          </cell>
          <cell r="DR68">
            <v>38510.894105132167</v>
          </cell>
          <cell r="DS68">
            <v>33777.136399428411</v>
          </cell>
          <cell r="DT68">
            <v>71306.294529111707</v>
          </cell>
          <cell r="DU68">
            <v>10731.734825226951</v>
          </cell>
          <cell r="DV68">
            <v>26999.031858340088</v>
          </cell>
          <cell r="DW68">
            <v>42165.554312850887</v>
          </cell>
          <cell r="DX68">
            <v>24487.074661523897</v>
          </cell>
          <cell r="DY68">
            <v>37465.627982146492</v>
          </cell>
          <cell r="DZ68">
            <v>31865.489651697339</v>
          </cell>
          <cell r="EA68">
            <v>67634.861645089826</v>
          </cell>
          <cell r="EB68">
            <v>55632.844222352505</v>
          </cell>
          <cell r="EC68">
            <v>23815.266399254113</v>
          </cell>
          <cell r="ED68">
            <v>39875.421200247249</v>
          </cell>
          <cell r="EE68">
            <v>33856.713512813745</v>
          </cell>
          <cell r="EF68">
            <v>65744.562558182326</v>
          </cell>
          <cell r="EG68">
            <v>10661.715781669329</v>
          </cell>
          <cell r="EH68">
            <v>27228.423994018391</v>
          </cell>
          <cell r="EI68">
            <v>42642.014721789812</v>
          </cell>
          <cell r="EJ68">
            <v>24623.040597752864</v>
          </cell>
          <cell r="EK68">
            <v>37858.040466634891</v>
          </cell>
          <cell r="EL68">
            <v>32143.629660161598</v>
          </cell>
          <cell r="EM68">
            <v>68615.931775880585</v>
          </cell>
          <cell r="EN68">
            <v>56345.235816434768</v>
          </cell>
          <cell r="EO68">
            <v>23967.290770527048</v>
          </cell>
          <cell r="EP68">
            <v>40265.979012629905</v>
          </cell>
          <cell r="EQ68">
            <v>35571.150985654705</v>
          </cell>
          <cell r="ER68">
            <v>74454.350421292329</v>
          </cell>
          <cell r="ES68">
            <v>11646.890772212333</v>
          </cell>
          <cell r="ET68">
            <v>28518.670954383015</v>
          </cell>
          <cell r="EU68">
            <v>44183.799145840509</v>
          </cell>
          <cell r="EV68">
            <v>25817.90773955622</v>
          </cell>
          <cell r="EW68">
            <v>39313.861160902619</v>
          </cell>
          <cell r="EX68">
            <v>33483.347161608159</v>
          </cell>
          <cell r="EY68">
            <v>70672.270413715451</v>
          </cell>
          <cell r="EZ68">
            <v>58125.216508219542</v>
          </cell>
          <cell r="FA68">
            <v>25177.975292139279</v>
          </cell>
          <cell r="FB68">
            <v>41717.720172657369</v>
          </cell>
          <cell r="FC68">
            <v>37061.555620281899</v>
          </cell>
          <cell r="FD68">
            <v>70329.507667246944</v>
          </cell>
          <cell r="FE68">
            <v>8795.4625912905758</v>
          </cell>
          <cell r="FF68">
            <v>25977.39046022814</v>
          </cell>
          <cell r="FG68">
            <v>43964.105558983101</v>
          </cell>
          <cell r="FH68">
            <v>25245.212026263223</v>
          </cell>
          <cell r="FI68">
            <v>39006.762512271191</v>
          </cell>
          <cell r="FJ68">
            <v>33057.74105648043</v>
          </cell>
          <cell r="FK68">
            <v>70977.647460778768</v>
          </cell>
          <cell r="FL68">
            <v>59843.065473928189</v>
          </cell>
          <cell r="FM68">
            <v>26317.673574931599</v>
          </cell>
          <cell r="FN68">
            <v>43100.736033607041</v>
          </cell>
          <cell r="FO68">
            <v>37029.354590837262</v>
          </cell>
          <cell r="FP68">
            <v>77319.397096937173</v>
          </cell>
          <cell r="FQ68">
            <v>8372.7306332617081</v>
          </cell>
          <cell r="FR68">
            <v>25870.210538660307</v>
          </cell>
          <cell r="FS68">
            <v>44179.194084330979</v>
          </cell>
          <cell r="FT68">
            <v>25100.16813508921</v>
          </cell>
          <cell r="FU68">
            <v>39133.020937095927</v>
          </cell>
          <cell r="FV68">
            <v>33063.461682325476</v>
          </cell>
          <cell r="FW68">
            <v>71727.749080089459</v>
          </cell>
        </row>
        <row r="69">
          <cell r="B69" t="str">
            <v>Co 249</v>
          </cell>
          <cell r="BH69">
            <v>26798.77</v>
          </cell>
          <cell r="BI69">
            <v>22636.799999999999</v>
          </cell>
          <cell r="BJ69">
            <v>35384.65</v>
          </cell>
          <cell r="BK69">
            <v>38747.550000000003</v>
          </cell>
          <cell r="BL69">
            <v>32893.440000000002</v>
          </cell>
          <cell r="BM69">
            <v>21858.7</v>
          </cell>
          <cell r="BN69">
            <v>27926.77</v>
          </cell>
          <cell r="BO69">
            <v>8087.156999999992</v>
          </cell>
          <cell r="BP69">
            <v>22386.468000000001</v>
          </cell>
          <cell r="BQ69">
            <v>30478.348732774451</v>
          </cell>
          <cell r="BR69">
            <v>27295.786379954814</v>
          </cell>
          <cell r="BS69">
            <v>24349.668799966807</v>
          </cell>
          <cell r="BT69">
            <v>38567.917209295956</v>
          </cell>
          <cell r="BU69">
            <v>33997.175631584716</v>
          </cell>
          <cell r="BV69">
            <v>50078.382222066233</v>
          </cell>
          <cell r="BW69">
            <v>53323.272515063414</v>
          </cell>
          <cell r="BX69">
            <v>47581.773453048911</v>
          </cell>
          <cell r="BY69">
            <v>36534.452670599749</v>
          </cell>
          <cell r="BZ69">
            <v>42494.497820310258</v>
          </cell>
          <cell r="CA69">
            <v>20682.051303409899</v>
          </cell>
          <cell r="CB69">
            <v>24947.094494633704</v>
          </cell>
          <cell r="CC69">
            <v>32362.569886878955</v>
          </cell>
          <cell r="CD69">
            <v>29179.69613616378</v>
          </cell>
          <cell r="CE69">
            <v>26617.025341849403</v>
          </cell>
          <cell r="CF69">
            <v>39934.159251704652</v>
          </cell>
          <cell r="CG69">
            <v>34936.103599818685</v>
          </cell>
          <cell r="CH69">
            <v>43537.253488435766</v>
          </cell>
          <cell r="CI69">
            <v>47343.206781653884</v>
          </cell>
          <cell r="CJ69">
            <v>41723.645470613243</v>
          </cell>
          <cell r="CK69">
            <v>35598.618285421166</v>
          </cell>
          <cell r="CL69">
            <v>41524.179440206259</v>
          </cell>
          <cell r="CM69">
            <v>19531.083696192574</v>
          </cell>
          <cell r="CN69">
            <v>23874.381809243823</v>
          </cell>
          <cell r="CO69">
            <v>31270.742085277729</v>
          </cell>
          <cell r="CP69">
            <v>28088.499514211413</v>
          </cell>
          <cell r="CQ69">
            <v>25913.634162685274</v>
          </cell>
          <cell r="CR69">
            <v>40894.417475837814</v>
          </cell>
          <cell r="CS69">
            <v>35649.713895580382</v>
          </cell>
          <cell r="CT69">
            <v>44522.930960323531</v>
          </cell>
          <cell r="CU69">
            <v>49118.374489292532</v>
          </cell>
          <cell r="CV69">
            <v>43428.227270116055</v>
          </cell>
          <cell r="CW69">
            <v>37204.131229492981</v>
          </cell>
          <cell r="CX69">
            <v>43236.387137685677</v>
          </cell>
          <cell r="CY69">
            <v>15620.717111381753</v>
          </cell>
          <cell r="CZ69">
            <v>20077.60245824205</v>
          </cell>
          <cell r="DA69">
            <v>27615.359465728267</v>
          </cell>
          <cell r="DB69">
            <v>24369.727412423417</v>
          </cell>
          <cell r="DC69">
            <v>23614.208407648832</v>
          </cell>
          <cell r="DD69">
            <v>37518.897045817066</v>
          </cell>
          <cell r="DE69">
            <v>32018.211651593971</v>
          </cell>
          <cell r="DF69">
            <v>46172.156844715035</v>
          </cell>
          <cell r="DG69">
            <v>50869.916386876757</v>
          </cell>
          <cell r="DH69">
            <v>45108.791687548393</v>
          </cell>
          <cell r="DI69">
            <v>33784.358049858376</v>
          </cell>
          <cell r="DJ69">
            <v>39925.317787159816</v>
          </cell>
          <cell r="DK69">
            <v>19684.911261594869</v>
          </cell>
          <cell r="DL69">
            <v>23347.373033917633</v>
          </cell>
          <cell r="DM69">
            <v>31029.634778172578</v>
          </cell>
          <cell r="DN69">
            <v>27719.383034618906</v>
          </cell>
          <cell r="DO69">
            <v>24945.084006519028</v>
          </cell>
          <cell r="DP69">
            <v>39219.076848589975</v>
          </cell>
          <cell r="DQ69">
            <v>33452.766391668134</v>
          </cell>
          <cell r="DR69">
            <v>48045.905600518017</v>
          </cell>
          <cell r="DS69">
            <v>51255.383624103197</v>
          </cell>
          <cell r="DT69">
            <v>45423.401529156785</v>
          </cell>
          <cell r="DU69">
            <v>33847.54509487607</v>
          </cell>
          <cell r="DV69">
            <v>40098.562102133059</v>
          </cell>
          <cell r="DW69">
            <v>19397.154666892951</v>
          </cell>
          <cell r="DX69">
            <v>23152.594186472008</v>
          </cell>
          <cell r="DY69">
            <v>30730.478502970931</v>
          </cell>
          <cell r="DZ69">
            <v>27354.769127036736</v>
          </cell>
          <cell r="EA69">
            <v>24502.556539400379</v>
          </cell>
          <cell r="EB69">
            <v>39153.969587837179</v>
          </cell>
          <cell r="EC69">
            <v>33112.249559799209</v>
          </cell>
          <cell r="ED69">
            <v>48157.840961688518</v>
          </cell>
          <cell r="EE69">
            <v>53094.073071180246</v>
          </cell>
          <cell r="EF69">
            <v>47191.133598238812</v>
          </cell>
          <cell r="EG69">
            <v>35357.633361931032</v>
          </cell>
          <cell r="EH69">
            <v>41720.965899470117</v>
          </cell>
          <cell r="EI69">
            <v>20548.911808454897</v>
          </cell>
          <cell r="EJ69">
            <v>24399.26983394225</v>
          </cell>
          <cell r="EK69">
            <v>32309.713827116997</v>
          </cell>
          <cell r="EL69">
            <v>28866.739929392963</v>
          </cell>
          <cell r="EM69">
            <v>25934.364815735578</v>
          </cell>
          <cell r="EN69">
            <v>40972.73333822428</v>
          </cell>
          <cell r="EO69">
            <v>34645.073554036848</v>
          </cell>
          <cell r="EP69">
            <v>50157.209779778466</v>
          </cell>
          <cell r="EQ69">
            <v>55193.059925454567</v>
          </cell>
          <cell r="ER69">
            <v>49219.10695063528</v>
          </cell>
          <cell r="ES69">
            <v>37122.467673695632</v>
          </cell>
          <cell r="ET69">
            <v>43599.549248678944</v>
          </cell>
          <cell r="EU69">
            <v>21947.195441369026</v>
          </cell>
          <cell r="EV69">
            <v>19519.519322353852</v>
          </cell>
          <cell r="EW69">
            <v>33829.384544152388</v>
          </cell>
          <cell r="EX69">
            <v>30317.404561936579</v>
          </cell>
          <cell r="EY69">
            <v>27303.015560654632</v>
          </cell>
          <cell r="EZ69">
            <v>42737.643092578379</v>
          </cell>
          <cell r="FA69">
            <v>36113.37045046725</v>
          </cell>
          <cell r="FB69">
            <v>52106.355818253323</v>
          </cell>
          <cell r="FC69">
            <v>57248.114390381772</v>
          </cell>
          <cell r="FD69">
            <v>51203.156546420279</v>
          </cell>
          <cell r="FE69">
            <v>38837.110366383538</v>
          </cell>
          <cell r="FF69">
            <v>45430.022991702266</v>
          </cell>
          <cell r="FG69">
            <v>23286.776462439375</v>
          </cell>
          <cell r="FH69">
            <v>27206.603190591879</v>
          </cell>
          <cell r="FI69">
            <v>35605.601055294333</v>
          </cell>
          <cell r="FJ69">
            <v>32023.676302760476</v>
          </cell>
          <cell r="FK69">
            <v>28924.446635499728</v>
          </cell>
          <cell r="FL69">
            <v>44765.420421477029</v>
          </cell>
          <cell r="FM69">
            <v>37833.285312068343</v>
          </cell>
          <cell r="FN69">
            <v>54322.040973938048</v>
          </cell>
          <cell r="FO69">
            <v>57682.186874983832</v>
          </cell>
          <cell r="FP69">
            <v>51566.437594270239</v>
          </cell>
          <cell r="FQ69">
            <v>38924.544029446028</v>
          </cell>
          <cell r="FR69">
            <v>45635.410577978648</v>
          </cell>
          <cell r="FS69">
            <v>22990.878853866641</v>
          </cell>
          <cell r="FT69">
            <v>27010.751003241137</v>
          </cell>
          <cell r="FU69">
            <v>35569.815407420814</v>
          </cell>
          <cell r="FV69">
            <v>31916.537057591195</v>
          </cell>
          <cell r="FW69">
            <v>28730.071682774345</v>
          </cell>
        </row>
        <row r="70">
          <cell r="B70" t="str">
            <v>Co 402</v>
          </cell>
          <cell r="BH70">
            <v>3436.53</v>
          </cell>
          <cell r="BI70">
            <v>1380.66</v>
          </cell>
          <cell r="BJ70">
            <v>2772.2</v>
          </cell>
          <cell r="BK70">
            <v>5339.16</v>
          </cell>
          <cell r="BL70">
            <v>607.65000000000055</v>
          </cell>
          <cell r="BM70">
            <v>4864.62</v>
          </cell>
          <cell r="BN70">
            <v>3959.14</v>
          </cell>
          <cell r="BO70">
            <v>11332.132399999999</v>
          </cell>
          <cell r="BP70">
            <v>-4295.7861000000003</v>
          </cell>
          <cell r="BQ70">
            <v>6250.7067620707403</v>
          </cell>
          <cell r="BR70">
            <v>-4367.6389854179506</v>
          </cell>
          <cell r="BS70">
            <v>7562.9961172390913</v>
          </cell>
          <cell r="BT70">
            <v>3336.1697158422412</v>
          </cell>
          <cell r="BU70">
            <v>1291.6379054945592</v>
          </cell>
          <cell r="BV70">
            <v>2664.073137535358</v>
          </cell>
          <cell r="BW70">
            <v>5293.2811054126387</v>
          </cell>
          <cell r="BX70">
            <v>488.43932710148238</v>
          </cell>
          <cell r="BY70">
            <v>4758.6687008084018</v>
          </cell>
          <cell r="BZ70">
            <v>3861.5925497266389</v>
          </cell>
          <cell r="CA70">
            <v>11281.190238397201</v>
          </cell>
          <cell r="CB70">
            <v>-4336.4970173940037</v>
          </cell>
          <cell r="CC70">
            <v>6160.7901780198508</v>
          </cell>
          <cell r="CD70">
            <v>-4455.4474316054648</v>
          </cell>
          <cell r="CE70">
            <v>7501.9628536788359</v>
          </cell>
          <cell r="CF70">
            <v>3186.6616827363587</v>
          </cell>
          <cell r="CG70">
            <v>1154.1691008012886</v>
          </cell>
          <cell r="CH70">
            <v>2507.0435930697013</v>
          </cell>
          <cell r="CI70">
            <v>5200.4838904058643</v>
          </cell>
          <cell r="CJ70">
            <v>319.7159598622784</v>
          </cell>
          <cell r="CK70">
            <v>3654.005992520908</v>
          </cell>
          <cell r="CL70">
            <v>2765.942293707616</v>
          </cell>
          <cell r="CM70">
            <v>10182.598521106655</v>
          </cell>
          <cell r="CN70">
            <v>-5424.308075564637</v>
          </cell>
          <cell r="CO70">
            <v>5067.9348719460595</v>
          </cell>
          <cell r="CP70">
            <v>-5545.496479619962</v>
          </cell>
          <cell r="CQ70">
            <v>6439.3386345549843</v>
          </cell>
          <cell r="CR70">
            <v>2395.8786767551028</v>
          </cell>
          <cell r="CS70">
            <v>326.53939456934313</v>
          </cell>
          <cell r="CT70">
            <v>1699.7598420165959</v>
          </cell>
          <cell r="CU70">
            <v>4469.3626633971653</v>
          </cell>
          <cell r="CV70">
            <v>-534.99837398100681</v>
          </cell>
          <cell r="CW70">
            <v>3589.4166183237485</v>
          </cell>
          <cell r="CX70">
            <v>2686.3596423870822</v>
          </cell>
          <cell r="CY70">
            <v>10249.197599146333</v>
          </cell>
          <cell r="CZ70">
            <v>-5666.138119448864</v>
          </cell>
          <cell r="DA70">
            <v>5034.4043311004534</v>
          </cell>
          <cell r="DB70">
            <v>-5791.0196542173744</v>
          </cell>
          <cell r="DC70">
            <v>6400.6783438752773</v>
          </cell>
          <cell r="DD70">
            <v>2306.4717166425362</v>
          </cell>
          <cell r="DE70">
            <v>199.91983620634892</v>
          </cell>
          <cell r="DF70">
            <v>1593.6902323151025</v>
          </cell>
          <cell r="DG70">
            <v>4441.1623508559096</v>
          </cell>
          <cell r="DH70">
            <v>-689.81411122514146</v>
          </cell>
          <cell r="DI70">
            <v>11852.79720871797</v>
          </cell>
          <cell r="DJ70">
            <v>10934.784030316427</v>
          </cell>
          <cell r="DK70">
            <v>18645.992536307538</v>
          </cell>
          <cell r="DL70">
            <v>2416.6531819525726</v>
          </cell>
          <cell r="DM70">
            <v>13329.614168657783</v>
          </cell>
          <cell r="DN70">
            <v>2288.5022666229333</v>
          </cell>
          <cell r="DO70">
            <v>14722.77881464782</v>
          </cell>
          <cell r="DP70">
            <v>10544.324232005425</v>
          </cell>
          <cell r="DQ70">
            <v>8400.1656077780244</v>
          </cell>
          <cell r="DR70">
            <v>9814.6895296126786</v>
          </cell>
          <cell r="DS70">
            <v>12742.509735796009</v>
          </cell>
          <cell r="DT70">
            <v>7481.1203680045146</v>
          </cell>
          <cell r="DU70">
            <v>12027.250240702619</v>
          </cell>
          <cell r="DV70">
            <v>11094.075131718968</v>
          </cell>
          <cell r="DW70">
            <v>18957.122975261525</v>
          </cell>
          <cell r="DX70">
            <v>2406.6392417827392</v>
          </cell>
          <cell r="DY70">
            <v>13536.687111925083</v>
          </cell>
          <cell r="DZ70">
            <v>2275.5965113057455</v>
          </cell>
          <cell r="EA70">
            <v>14957.265097426938</v>
          </cell>
          <cell r="EB70">
            <v>10692.985965273549</v>
          </cell>
          <cell r="EC70">
            <v>8510.1432207824764</v>
          </cell>
          <cell r="ED70">
            <v>9945.8397972221719</v>
          </cell>
          <cell r="EE70">
            <v>12956.318102425887</v>
          </cell>
          <cell r="EF70">
            <v>7561.3131228494021</v>
          </cell>
          <cell r="EG70">
            <v>12203.157577598518</v>
          </cell>
          <cell r="EH70">
            <v>11254.827346097081</v>
          </cell>
          <cell r="EI70">
            <v>19272.742869158421</v>
          </cell>
          <cell r="EJ70">
            <v>2395.3006020816611</v>
          </cell>
          <cell r="EK70">
            <v>13745.786596081914</v>
          </cell>
          <cell r="EL70">
            <v>2260.7947404566703</v>
          </cell>
          <cell r="EM70">
            <v>15194.762891617022</v>
          </cell>
          <cell r="EN70">
            <v>10842.810570765643</v>
          </cell>
          <cell r="EO70">
            <v>8620.8720605049748</v>
          </cell>
          <cell r="EP70">
            <v>10077.71604522395</v>
          </cell>
          <cell r="EQ70">
            <v>13173.227405637688</v>
          </cell>
          <cell r="ER70">
            <v>7641.0822268985576</v>
          </cell>
          <cell r="ES70">
            <v>12380.931991475001</v>
          </cell>
          <cell r="ET70">
            <v>11417.017155487043</v>
          </cell>
          <cell r="EU70">
            <v>19592.890980539094</v>
          </cell>
          <cell r="EV70">
            <v>2382.071965682575</v>
          </cell>
          <cell r="EW70">
            <v>13957.827122343264</v>
          </cell>
          <cell r="EX70">
            <v>2243.5698380727354</v>
          </cell>
          <cell r="EY70">
            <v>15435.282905743266</v>
          </cell>
          <cell r="EZ70">
            <v>10993.766576196656</v>
          </cell>
          <cell r="FA70">
            <v>8732.0870029714824</v>
          </cell>
          <cell r="FB70">
            <v>10210.070647218648</v>
          </cell>
          <cell r="FC70">
            <v>13393.264168655996</v>
          </cell>
          <cell r="FD70">
            <v>7720.359900118453</v>
          </cell>
          <cell r="FE70">
            <v>12560.331035246922</v>
          </cell>
          <cell r="FF70">
            <v>11580.418380622988</v>
          </cell>
          <cell r="FG70">
            <v>19917.602376318457</v>
          </cell>
          <cell r="FH70">
            <v>2366.8654627083051</v>
          </cell>
          <cell r="FI70">
            <v>14172.340097951848</v>
          </cell>
          <cell r="FJ70">
            <v>2224.7177722180977</v>
          </cell>
          <cell r="FK70">
            <v>15678.827962928317</v>
          </cell>
          <cell r="FL70">
            <v>11145.821041056999</v>
          </cell>
          <cell r="FM70">
            <v>8843.7452571273188</v>
          </cell>
          <cell r="FN70">
            <v>10343.271669401951</v>
          </cell>
          <cell r="FO70">
            <v>13616.455834682938</v>
          </cell>
          <cell r="FP70">
            <v>7799.0724086037935</v>
          </cell>
          <cell r="FQ70">
            <v>12741.324824634696</v>
          </cell>
          <cell r="FR70">
            <v>11745.413210780744</v>
          </cell>
          <cell r="FS70">
            <v>20246.9108469036</v>
          </cell>
          <cell r="FT70">
            <v>2349.5837429942858</v>
          </cell>
          <cell r="FU70">
            <v>14389.322442334656</v>
          </cell>
          <cell r="FV70">
            <v>2203.693896351142</v>
          </cell>
          <cell r="FW70">
            <v>15925.409718476792</v>
          </cell>
        </row>
        <row r="71">
          <cell r="B71" t="str">
            <v>Co 403</v>
          </cell>
          <cell r="BH71">
            <v>14402.33</v>
          </cell>
          <cell r="BI71">
            <v>3663.640000000014</v>
          </cell>
          <cell r="BJ71">
            <v>27977.34</v>
          </cell>
          <cell r="BK71">
            <v>20758.12</v>
          </cell>
          <cell r="BL71">
            <v>-8183.8199999999852</v>
          </cell>
          <cell r="BM71">
            <v>2027.95</v>
          </cell>
          <cell r="BN71">
            <v>4870.2699999999895</v>
          </cell>
          <cell r="BO71">
            <v>9071.651600000012</v>
          </cell>
          <cell r="BP71">
            <v>20896.677000000011</v>
          </cell>
          <cell r="BQ71">
            <v>19470.281004316494</v>
          </cell>
          <cell r="BR71">
            <v>11679.196007229424</v>
          </cell>
          <cell r="BS71">
            <v>23860.896683655956</v>
          </cell>
          <cell r="BT71">
            <v>26662.809466583509</v>
          </cell>
          <cell r="BU71">
            <v>15772.118800735036</v>
          </cell>
          <cell r="BV71">
            <v>27226.689217942207</v>
          </cell>
          <cell r="BW71">
            <v>19881.39897212269</v>
          </cell>
          <cell r="BX71">
            <v>-9880.9335859777202</v>
          </cell>
          <cell r="BY71">
            <v>583.23762893593812</v>
          </cell>
          <cell r="BZ71">
            <v>3378.6236715880077</v>
          </cell>
          <cell r="CA71">
            <v>8112.304589418869</v>
          </cell>
          <cell r="CB71">
            <v>19934.416038253577</v>
          </cell>
          <cell r="CC71">
            <v>18286.830685159643</v>
          </cell>
          <cell r="CD71">
            <v>10268.030664576116</v>
          </cell>
          <cell r="CE71">
            <v>22819.38786488444</v>
          </cell>
          <cell r="CF71">
            <v>11669.838354893742</v>
          </cell>
          <cell r="CG71">
            <v>622.53203558582754</v>
          </cell>
          <cell r="CH71">
            <v>25499.33543292596</v>
          </cell>
          <cell r="CI71">
            <v>18024.905912492526</v>
          </cell>
          <cell r="CJ71">
            <v>750.84446620711242</v>
          </cell>
          <cell r="CK71">
            <v>11475.691660499695</v>
          </cell>
          <cell r="CL71">
            <v>14223.188177111282</v>
          </cell>
          <cell r="CM71">
            <v>19183.664644416327</v>
          </cell>
          <cell r="CN71">
            <v>31004.254053706594</v>
          </cell>
          <cell r="CO71">
            <v>29420.140714272544</v>
          </cell>
          <cell r="CP71">
            <v>21168.067647911666</v>
          </cell>
          <cell r="CQ71">
            <v>34097.55573815987</v>
          </cell>
          <cell r="CR71">
            <v>24525.167996639058</v>
          </cell>
          <cell r="CS71">
            <v>13203.482189684844</v>
          </cell>
          <cell r="CT71">
            <v>38741.691440207112</v>
          </cell>
          <cell r="CU71">
            <v>31073.354106806088</v>
          </cell>
          <cell r="CV71">
            <v>-36.22255672319443</v>
          </cell>
          <cell r="CW71">
            <v>10992.303364980296</v>
          </cell>
          <cell r="CX71">
            <v>36473.804914264809</v>
          </cell>
          <cell r="CY71">
            <v>41602.610347982423</v>
          </cell>
          <cell r="CZ71">
            <v>53658.917144145962</v>
          </cell>
          <cell r="DA71">
            <v>52065.113686389552</v>
          </cell>
          <cell r="DB71">
            <v>43567.237115225842</v>
          </cell>
          <cell r="DC71">
            <v>56621.016005370097</v>
          </cell>
          <cell r="DD71">
            <v>47112.187316146039</v>
          </cell>
          <cell r="DE71">
            <v>35508.774108638943</v>
          </cell>
          <cell r="DF71">
            <v>61726.528179979417</v>
          </cell>
          <cell r="DG71">
            <v>53859.072327360329</v>
          </cell>
          <cell r="DH71">
            <v>21832.566584803135</v>
          </cell>
          <cell r="DI71">
            <v>33173.778761481313</v>
          </cell>
          <cell r="DJ71">
            <v>36419.394549379926</v>
          </cell>
          <cell r="DK71">
            <v>41722.43278605146</v>
          </cell>
          <cell r="DL71">
            <v>54019.152906407369</v>
          </cell>
          <cell r="DM71">
            <v>52416.122895480119</v>
          </cell>
          <cell r="DN71">
            <v>43666.130620523196</v>
          </cell>
          <cell r="DO71">
            <v>57045.585378676333</v>
          </cell>
          <cell r="DP71">
            <v>47405.037765859233</v>
          </cell>
          <cell r="DQ71">
            <v>35512.384112898537</v>
          </cell>
          <cell r="DR71">
            <v>62428.338017975431</v>
          </cell>
          <cell r="DS71">
            <v>54356.40268658338</v>
          </cell>
          <cell r="DT71">
            <v>21385.790036637787</v>
          </cell>
          <cell r="DU71">
            <v>33048.916797264304</v>
          </cell>
          <cell r="DV71">
            <v>42815.838321187417</v>
          </cell>
          <cell r="DW71">
            <v>48680.844277374883</v>
          </cell>
          <cell r="DX71">
            <v>61222.292330174299</v>
          </cell>
          <cell r="DY71">
            <v>59610.998708628351</v>
          </cell>
          <cell r="DZ71">
            <v>50600.39088954535</v>
          </cell>
          <cell r="EA71">
            <v>64314.954680097624</v>
          </cell>
          <cell r="EB71">
            <v>54234.01862374341</v>
          </cell>
          <cell r="EC71">
            <v>42044.85804733407</v>
          </cell>
          <cell r="ED71">
            <v>70128.614443157305</v>
          </cell>
          <cell r="EE71">
            <v>61846.487470714572</v>
          </cell>
          <cell r="EF71">
            <v>27675.856629096335</v>
          </cell>
          <cell r="EG71">
            <v>39538.094089080201</v>
          </cell>
          <cell r="EH71">
            <v>42906.316552843258</v>
          </cell>
          <cell r="EI71">
            <v>48969.140364584804</v>
          </cell>
          <cell r="EJ71">
            <v>61761.13366702362</v>
          </cell>
          <cell r="EK71">
            <v>60141.183819336831</v>
          </cell>
          <cell r="EL71">
            <v>50863.128766011476</v>
          </cell>
          <cell r="EM71">
            <v>64920.568205744159</v>
          </cell>
          <cell r="EN71">
            <v>54696.034756056353</v>
          </cell>
          <cell r="EO71">
            <v>42202.683437908796</v>
          </cell>
          <cell r="EP71">
            <v>71037.036933029463</v>
          </cell>
          <cell r="EQ71">
            <v>62539.278634184913</v>
          </cell>
          <cell r="ER71">
            <v>27360.868652717298</v>
          </cell>
          <cell r="ES71">
            <v>36907.5427631075</v>
          </cell>
          <cell r="ET71">
            <v>40323.859523809573</v>
          </cell>
          <cell r="EU71">
            <v>46591.795043943916</v>
          </cell>
          <cell r="EV71">
            <v>59638.842543574137</v>
          </cell>
          <cell r="EW71">
            <v>58011.242924940569</v>
          </cell>
          <cell r="EX71">
            <v>48457.300598429109</v>
          </cell>
          <cell r="EY71">
            <v>62867.021331105192</v>
          </cell>
          <cell r="EZ71">
            <v>52496.840199105995</v>
          </cell>
          <cell r="FA71">
            <v>39691.401357542723</v>
          </cell>
          <cell r="FB71">
            <v>69297.034163441524</v>
          </cell>
          <cell r="FC71">
            <v>60577.827631774751</v>
          </cell>
          <cell r="FD71">
            <v>24361.760193488677</v>
          </cell>
          <cell r="FE71">
            <v>36687.161924713029</v>
          </cell>
          <cell r="FF71">
            <v>40151.951614553866</v>
          </cell>
          <cell r="FG71">
            <v>46632.026148717094</v>
          </cell>
          <cell r="FH71">
            <v>59939.215672099308</v>
          </cell>
          <cell r="FI71">
            <v>58304.539162117188</v>
          </cell>
          <cell r="FJ71">
            <v>48466.470433320603</v>
          </cell>
          <cell r="FK71">
            <v>63237.646500926421</v>
          </cell>
          <cell r="FL71">
            <v>52720.278691388274</v>
          </cell>
          <cell r="FM71">
            <v>39594.835915889824</v>
          </cell>
          <cell r="FN71">
            <v>69992.807053903089</v>
          </cell>
          <cell r="FO71">
            <v>61046.391725436624</v>
          </cell>
          <cell r="FP71">
            <v>23761.685153262719</v>
          </cell>
          <cell r="FQ71">
            <v>53100.834492062844</v>
          </cell>
          <cell r="FR71">
            <v>56614.282957630523</v>
          </cell>
          <cell r="FS71">
            <v>63314.167726248881</v>
          </cell>
          <cell r="FT71">
            <v>76886.24500173147</v>
          </cell>
          <cell r="FU71">
            <v>75245.556633958331</v>
          </cell>
          <cell r="FV71">
            <v>65114.46518480235</v>
          </cell>
          <cell r="FW71">
            <v>80256.953156058953</v>
          </cell>
        </row>
        <row r="72">
          <cell r="B72" t="str">
            <v>Co 406</v>
          </cell>
          <cell r="BH72">
            <v>-9292.3099999999831</v>
          </cell>
          <cell r="BI72">
            <v>38301.160000000003</v>
          </cell>
          <cell r="BJ72">
            <v>-67234.37</v>
          </cell>
          <cell r="BK72">
            <v>13200.53</v>
          </cell>
          <cell r="BL72">
            <v>-368.05000000000291</v>
          </cell>
          <cell r="BM72">
            <v>12466.3</v>
          </cell>
          <cell r="BN72">
            <v>67396.56</v>
          </cell>
          <cell r="BO72">
            <v>31894.164600000004</v>
          </cell>
          <cell r="BP72">
            <v>11466.627500000002</v>
          </cell>
          <cell r="BQ72">
            <v>27887.961511317</v>
          </cell>
          <cell r="BR72">
            <v>17664.368182296152</v>
          </cell>
          <cell r="BS72">
            <v>18478.494601024708</v>
          </cell>
          <cell r="BT72">
            <v>-11512.941780378445</v>
          </cell>
          <cell r="BU72">
            <v>37438.056230107162</v>
          </cell>
          <cell r="BV72">
            <v>-71540.663099941637</v>
          </cell>
          <cell r="BW72">
            <v>11536.908966080955</v>
          </cell>
          <cell r="BX72">
            <v>-2862.4813013773964</v>
          </cell>
          <cell r="BY72">
            <v>10927.396180656287</v>
          </cell>
          <cell r="BZ72">
            <v>66515.139762554623</v>
          </cell>
          <cell r="CA72">
            <v>31435.432868243603</v>
          </cell>
          <cell r="CB72">
            <v>11016.816758102621</v>
          </cell>
          <cell r="CC72">
            <v>26415.483062485699</v>
          </cell>
          <cell r="CD72">
            <v>16113.85011367299</v>
          </cell>
          <cell r="CE72">
            <v>17558.190743234969</v>
          </cell>
          <cell r="CF72">
            <v>-14714.382527830559</v>
          </cell>
          <cell r="CG72">
            <v>68291.361671749546</v>
          </cell>
          <cell r="CH72">
            <v>-44232.57106341832</v>
          </cell>
          <cell r="CI72">
            <v>41568.468826043012</v>
          </cell>
          <cell r="CJ72">
            <v>26314.048978471066</v>
          </cell>
          <cell r="CK72">
            <v>41089.60588352292</v>
          </cell>
          <cell r="CL72">
            <v>97355.778384788078</v>
          </cell>
          <cell r="CM72">
            <v>61691.9887433853</v>
          </cell>
          <cell r="CN72">
            <v>41285.173928530043</v>
          </cell>
          <cell r="CO72">
            <v>56557.797018993617</v>
          </cell>
          <cell r="CP72">
            <v>46177.898765850623</v>
          </cell>
          <cell r="CQ72">
            <v>48262.849155064803</v>
          </cell>
          <cell r="CR72">
            <v>17230.985879859974</v>
          </cell>
          <cell r="CS72">
            <v>68985.060803790329</v>
          </cell>
          <cell r="CT72">
            <v>-47006.265371769055</v>
          </cell>
          <cell r="CU72">
            <v>41445.558380908769</v>
          </cell>
          <cell r="CV72">
            <v>25592.861711444712</v>
          </cell>
          <cell r="CW72">
            <v>41002.050907689787</v>
          </cell>
          <cell r="CX72">
            <v>98626.741728521069</v>
          </cell>
          <cell r="CY72">
            <v>62020.338164687026</v>
          </cell>
          <cell r="CZ72">
            <v>41210.012950323682</v>
          </cell>
          <cell r="DA72">
            <v>56745.039732608202</v>
          </cell>
          <cell r="DB72">
            <v>46130.526425980395</v>
          </cell>
          <cell r="DC72">
            <v>47636.509955479894</v>
          </cell>
          <cell r="DD72">
            <v>16390.885008846162</v>
          </cell>
          <cell r="DE72">
            <v>97667.530230895398</v>
          </cell>
          <cell r="DF72">
            <v>-21897.317049146339</v>
          </cell>
          <cell r="DG72">
            <v>69286.603229576605</v>
          </cell>
          <cell r="DH72">
            <v>52814.606066242952</v>
          </cell>
          <cell r="DI72">
            <v>68880.511596097276</v>
          </cell>
          <cell r="DJ72">
            <v>127897.63585022521</v>
          </cell>
          <cell r="DK72">
            <v>90324.898907096096</v>
          </cell>
          <cell r="DL72">
            <v>69102.598933102767</v>
          </cell>
          <cell r="DM72">
            <v>84904.460234579994</v>
          </cell>
          <cell r="DN72">
            <v>74049.392677346565</v>
          </cell>
          <cell r="DO72">
            <v>75594.532230483266</v>
          </cell>
          <cell r="DP72">
            <v>43493.221679297319</v>
          </cell>
          <cell r="DQ72">
            <v>98910.997792544047</v>
          </cell>
          <cell r="DR72">
            <v>-24336.672080654069</v>
          </cell>
          <cell r="DS72">
            <v>69663.080241069154</v>
          </cell>
          <cell r="DT72">
            <v>52550.339128454652</v>
          </cell>
          <cell r="DU72">
            <v>69296.518024190664</v>
          </cell>
          <cell r="DV72">
            <v>129741.13019076295</v>
          </cell>
          <cell r="DW72">
            <v>91177.896984151681</v>
          </cell>
          <cell r="DX72">
            <v>69535.026782221888</v>
          </cell>
          <cell r="DY72">
            <v>85607.229444558048</v>
          </cell>
          <cell r="DZ72">
            <v>74506.440110660391</v>
          </cell>
          <cell r="EA72">
            <v>76091.269702399717</v>
          </cell>
          <cell r="EB72">
            <v>43109.297169863421</v>
          </cell>
          <cell r="EC72">
            <v>108492.6175911672</v>
          </cell>
          <cell r="ED72">
            <v>-18549.808552291273</v>
          </cell>
          <cell r="EE72">
            <v>78351.639917591747</v>
          </cell>
          <cell r="EF72">
            <v>60575.767055620454</v>
          </cell>
          <cell r="EG72">
            <v>78026.822745146463</v>
          </cell>
          <cell r="EH72">
            <v>139934.86715090819</v>
          </cell>
          <cell r="EI72">
            <v>100355.2824664217</v>
          </cell>
          <cell r="EJ72">
            <v>78284.046184556952</v>
          </cell>
          <cell r="EK72">
            <v>94630.679811865761</v>
          </cell>
          <cell r="EL72">
            <v>83278.823237693156</v>
          </cell>
          <cell r="EM72">
            <v>84903.923813448171</v>
          </cell>
          <cell r="EN72">
            <v>51014.630972541403</v>
          </cell>
          <cell r="EO72">
            <v>109995.65631712433</v>
          </cell>
          <cell r="EP72">
            <v>-20957.562192095909</v>
          </cell>
          <cell r="EQ72">
            <v>78934.034962099366</v>
          </cell>
          <cell r="ER72">
            <v>60472.57409196865</v>
          </cell>
          <cell r="ES72">
            <v>78653.468765712038</v>
          </cell>
          <cell r="ET72">
            <v>142061.86343207356</v>
          </cell>
          <cell r="EU72">
            <v>101439.43702418949</v>
          </cell>
          <cell r="EV72">
            <v>78931.837075843767</v>
          </cell>
          <cell r="EW72">
            <v>95556.925037073161</v>
          </cell>
          <cell r="EX72">
            <v>83947.667492761626</v>
          </cell>
          <cell r="EY72">
            <v>85614.599537755814</v>
          </cell>
          <cell r="EZ72">
            <v>50790.774701131697</v>
          </cell>
          <cell r="FA72">
            <v>111509.93017685926</v>
          </cell>
          <cell r="FB72">
            <v>-23473.387474172545</v>
          </cell>
          <cell r="FC72">
            <v>79500.142095166651</v>
          </cell>
          <cell r="FD72">
            <v>60329.27697444224</v>
          </cell>
          <cell r="FE72">
            <v>79265.849454618467</v>
          </cell>
          <cell r="FF72">
            <v>144212.44980240206</v>
          </cell>
          <cell r="FG72">
            <v>102521.00167852316</v>
          </cell>
          <cell r="FH72">
            <v>79568.014068777105</v>
          </cell>
          <cell r="FI72">
            <v>96475.619819828018</v>
          </cell>
          <cell r="FJ72">
            <v>84602.862629494251</v>
          </cell>
          <cell r="FK72">
            <v>86312.725064312224</v>
          </cell>
          <cell r="FL72">
            <v>50526.500282079331</v>
          </cell>
          <cell r="FM72">
            <v>113035.28127419413</v>
          </cell>
          <cell r="FN72">
            <v>-26101.086026354809</v>
          </cell>
          <cell r="FO72">
            <v>80048.364899049993</v>
          </cell>
          <cell r="FP72">
            <v>60143.6774013713</v>
          </cell>
          <cell r="FQ72">
            <v>79863.177637007218</v>
          </cell>
          <cell r="FR72">
            <v>146386.87682425822</v>
          </cell>
          <cell r="FS72">
            <v>103598.60700021424</v>
          </cell>
          <cell r="FT72">
            <v>80190.998227431322</v>
          </cell>
          <cell r="FU72">
            <v>97385.359951378676</v>
          </cell>
          <cell r="FV72">
            <v>85242.870548489576</v>
          </cell>
          <cell r="FW72">
            <v>86997.27537608883</v>
          </cell>
        </row>
        <row r="73">
          <cell r="B73" t="str">
            <v>Co 182</v>
          </cell>
          <cell r="BH73">
            <v>237424.42</v>
          </cell>
          <cell r="BI73">
            <v>348377.2</v>
          </cell>
          <cell r="BJ73">
            <v>251093.81</v>
          </cell>
          <cell r="BK73">
            <v>377234.22</v>
          </cell>
          <cell r="BL73">
            <v>363972.34</v>
          </cell>
          <cell r="BM73">
            <v>525473.81000000006</v>
          </cell>
          <cell r="BN73">
            <v>670464.56000000006</v>
          </cell>
          <cell r="BO73">
            <v>50810.529999999912</v>
          </cell>
          <cell r="BP73">
            <v>358987.83000000007</v>
          </cell>
          <cell r="BQ73">
            <v>405914.24733366421</v>
          </cell>
          <cell r="BR73">
            <v>377072.14074004965</v>
          </cell>
          <cell r="BS73">
            <v>287060.27902138222</v>
          </cell>
          <cell r="BT73">
            <v>358344.65453289251</v>
          </cell>
          <cell r="BU73">
            <v>332007.50575770857</v>
          </cell>
          <cell r="BV73">
            <v>235813.59258546028</v>
          </cell>
          <cell r="BW73">
            <v>364621.02938709653</v>
          </cell>
          <cell r="BX73">
            <v>347728.79699831246</v>
          </cell>
          <cell r="BY73">
            <v>509508.8588287849</v>
          </cell>
          <cell r="BZ73">
            <v>656076.96768166951</v>
          </cell>
          <cell r="CA73">
            <v>42689.15531317424</v>
          </cell>
          <cell r="CB73">
            <v>350385.62716309563</v>
          </cell>
          <cell r="CC73">
            <v>394630.13041659875</v>
          </cell>
          <cell r="CD73">
            <v>365627.62687591778</v>
          </cell>
          <cell r="CE73">
            <v>280586.01886550779</v>
          </cell>
          <cell r="CF73">
            <v>337447.65711910371</v>
          </cell>
          <cell r="CG73">
            <v>312463.4646883813</v>
          </cell>
          <cell r="CH73">
            <v>207589.69401474204</v>
          </cell>
          <cell r="CI73">
            <v>339064.57295500976</v>
          </cell>
          <cell r="CJ73">
            <v>318353.61546058557</v>
          </cell>
          <cell r="CK73">
            <v>727291.62441134965</v>
          </cell>
          <cell r="CL73">
            <v>875404.90753567941</v>
          </cell>
          <cell r="CM73">
            <v>259361.52650014823</v>
          </cell>
          <cell r="CN73">
            <v>566394.18641440081</v>
          </cell>
          <cell r="CO73">
            <v>616023.97545950406</v>
          </cell>
          <cell r="CP73">
            <v>586769.73857561499</v>
          </cell>
          <cell r="CQ73">
            <v>508127.37299640919</v>
          </cell>
          <cell r="CR73">
            <v>587720.68265740923</v>
          </cell>
          <cell r="CS73">
            <v>562698.39695221407</v>
          </cell>
          <cell r="CT73">
            <v>454364.56994762423</v>
          </cell>
          <cell r="CU73">
            <v>589381.90708320332</v>
          </cell>
          <cell r="CV73">
            <v>566942.79986121482</v>
          </cell>
          <cell r="CW73">
            <v>732165.50986371329</v>
          </cell>
          <cell r="CX73">
            <v>883768.64832092088</v>
          </cell>
          <cell r="CY73">
            <v>254895.87618094054</v>
          </cell>
          <cell r="CZ73">
            <v>567835.90134749655</v>
          </cell>
          <cell r="DA73">
            <v>620300.64558292308</v>
          </cell>
          <cell r="DB73">
            <v>590369.06887958315</v>
          </cell>
          <cell r="DC73">
            <v>502643.8233499265</v>
          </cell>
          <cell r="DD73">
            <v>590720.45953154494</v>
          </cell>
          <cell r="DE73">
            <v>565673.60082550207</v>
          </cell>
          <cell r="DF73">
            <v>453769.89281714614</v>
          </cell>
          <cell r="DG73">
            <v>592428.13445019186</v>
          </cell>
          <cell r="DH73">
            <v>568187.25948009687</v>
          </cell>
          <cell r="DI73">
            <v>984027.44943178631</v>
          </cell>
          <cell r="DJ73">
            <v>1139206.5341291497</v>
          </cell>
          <cell r="DK73">
            <v>497163.24987083883</v>
          </cell>
          <cell r="DL73">
            <v>816122.24637439335</v>
          </cell>
          <cell r="DM73">
            <v>871534.26007390313</v>
          </cell>
          <cell r="DN73">
            <v>840909.96163879719</v>
          </cell>
          <cell r="DO73">
            <v>751171.12265974912</v>
          </cell>
          <cell r="DP73">
            <v>840700.26008035801</v>
          </cell>
          <cell r="DQ73">
            <v>815642.75734197348</v>
          </cell>
          <cell r="DR73">
            <v>700055.6631370273</v>
          </cell>
          <cell r="DS73">
            <v>842456.22306335927</v>
          </cell>
          <cell r="DT73">
            <v>816337.06619881303</v>
          </cell>
          <cell r="DU73">
            <v>993323.24922010582</v>
          </cell>
          <cell r="DV73">
            <v>1152166.4077698269</v>
          </cell>
          <cell r="DW73">
            <v>496605.76396115846</v>
          </cell>
          <cell r="DX73">
            <v>821696.65586567041</v>
          </cell>
          <cell r="DY73">
            <v>880172.7935229179</v>
          </cell>
          <cell r="DZ73">
            <v>848839.13957398653</v>
          </cell>
          <cell r="EA73">
            <v>757039.55371338245</v>
          </cell>
          <cell r="EB73">
            <v>848106.27212928736</v>
          </cell>
          <cell r="EC73">
            <v>823052.85971159418</v>
          </cell>
          <cell r="ED73">
            <v>703665.92634457443</v>
          </cell>
          <cell r="EE73">
            <v>849912.79971472314</v>
          </cell>
          <cell r="EF73">
            <v>821836.38435356435</v>
          </cell>
          <cell r="EG73">
            <v>1037636.6419185051</v>
          </cell>
          <cell r="EH73">
            <v>1200233.648472246</v>
          </cell>
          <cell r="EI73">
            <v>530801.57323303958</v>
          </cell>
          <cell r="EJ73">
            <v>862140.36381676234</v>
          </cell>
          <cell r="EK73">
            <v>923802.27271956275</v>
          </cell>
          <cell r="EL73">
            <v>891741.73561056075</v>
          </cell>
          <cell r="EM73">
            <v>797832.67868931475</v>
          </cell>
          <cell r="EN73">
            <v>890522.79578256654</v>
          </cell>
          <cell r="EO73">
            <v>865488.97597435163</v>
          </cell>
          <cell r="EP73">
            <v>742181.57211211859</v>
          </cell>
          <cell r="EQ73">
            <v>892381.92015020654</v>
          </cell>
          <cell r="ER73">
            <v>862265.6144525113</v>
          </cell>
          <cell r="ES73">
            <v>1047259.5317259915</v>
          </cell>
          <cell r="ET73">
            <v>1213703.5908858832</v>
          </cell>
          <cell r="EU73">
            <v>530039.41781686014</v>
          </cell>
          <cell r="EV73">
            <v>867744.16124500614</v>
          </cell>
          <cell r="EW73">
            <v>932715.11930659995</v>
          </cell>
          <cell r="EX73">
            <v>899912.24908012734</v>
          </cell>
          <cell r="EY73">
            <v>803843.37992553972</v>
          </cell>
          <cell r="EZ73">
            <v>898242.85016677249</v>
          </cell>
          <cell r="FA73">
            <v>873244.80521043926</v>
          </cell>
          <cell r="FB73">
            <v>745893.04062158568</v>
          </cell>
          <cell r="FC73">
            <v>900156.47453110456</v>
          </cell>
          <cell r="FD73">
            <v>867916.15543817496</v>
          </cell>
          <cell r="FE73">
            <v>1063981.578236196</v>
          </cell>
          <cell r="FF73">
            <v>1234367.130096979</v>
          </cell>
          <cell r="FG73">
            <v>536103.97508386453</v>
          </cell>
          <cell r="FH73">
            <v>879043.42446849984</v>
          </cell>
          <cell r="FI73">
            <v>947451.75595596735</v>
          </cell>
          <cell r="FJ73">
            <v>913887.91126497323</v>
          </cell>
          <cell r="FK73">
            <v>815608.0909384375</v>
          </cell>
          <cell r="FL73">
            <v>911804.77852778998</v>
          </cell>
          <cell r="FM73">
            <v>886859.29386695358</v>
          </cell>
          <cell r="FN73">
            <v>755334.77526954352</v>
          </cell>
          <cell r="FO73">
            <v>913775.56770674535</v>
          </cell>
          <cell r="FP73">
            <v>879322.81280258298</v>
          </cell>
          <cell r="FQ73">
            <v>1072172.7720431075</v>
          </cell>
          <cell r="FR73">
            <v>1246597.914473576</v>
          </cell>
          <cell r="FS73">
            <v>533360.23149465607</v>
          </cell>
          <cell r="FT73">
            <v>884060.70852000779</v>
          </cell>
          <cell r="FU73">
            <v>956040.78509763232</v>
          </cell>
          <cell r="FV73">
            <v>921698.31523599336</v>
          </cell>
          <cell r="FW73">
            <v>821155.56430094643</v>
          </cell>
        </row>
        <row r="74">
          <cell r="B74" t="str">
            <v>Co 183</v>
          </cell>
          <cell r="BH74">
            <v>49868.78</v>
          </cell>
          <cell r="BI74">
            <v>46355.18000000008</v>
          </cell>
          <cell r="BJ74">
            <v>28638.75</v>
          </cell>
          <cell r="BK74">
            <v>11009.96</v>
          </cell>
          <cell r="BL74">
            <v>61461.94</v>
          </cell>
          <cell r="BM74">
            <v>55895.58</v>
          </cell>
          <cell r="BN74">
            <v>80448.789999999994</v>
          </cell>
          <cell r="BO74">
            <v>55274.621999999974</v>
          </cell>
          <cell r="BP74">
            <v>31163.802599999937</v>
          </cell>
          <cell r="BQ74">
            <v>41090.905107427039</v>
          </cell>
          <cell r="BR74">
            <v>81184.92162649415</v>
          </cell>
          <cell r="BS74">
            <v>53187.674382985628</v>
          </cell>
          <cell r="BT74">
            <v>77298.848747326731</v>
          </cell>
          <cell r="BU74">
            <v>73668.425795856776</v>
          </cell>
          <cell r="BV74">
            <v>55203.220535792934</v>
          </cell>
          <cell r="BW74">
            <v>37852.945751149033</v>
          </cell>
          <cell r="BX74">
            <v>87756.116204990889</v>
          </cell>
          <cell r="BY74">
            <v>82270.014090867073</v>
          </cell>
          <cell r="BZ74">
            <v>106916.19702005328</v>
          </cell>
          <cell r="CA74">
            <v>48461.196391395701</v>
          </cell>
          <cell r="CB74">
            <v>29787.987373906886</v>
          </cell>
          <cell r="CC74">
            <v>36469.787843789207</v>
          </cell>
          <cell r="CD74">
            <v>76885.054277408111</v>
          </cell>
          <cell r="CE74">
            <v>51037.789591436216</v>
          </cell>
          <cell r="CF74">
            <v>70156.079240796622</v>
          </cell>
          <cell r="CG74">
            <v>66409.633514006506</v>
          </cell>
          <cell r="CH74">
            <v>47177.369107855484</v>
          </cell>
          <cell r="CI74">
            <v>30118.415016139625</v>
          </cell>
          <cell r="CJ74">
            <v>79460.7885355404</v>
          </cell>
          <cell r="CK74">
            <v>74061.696560829005</v>
          </cell>
          <cell r="CL74">
            <v>98808.145743667963</v>
          </cell>
          <cell r="CM74">
            <v>40095.559607506089</v>
          </cell>
          <cell r="CN74">
            <v>92588.782712741347</v>
          </cell>
          <cell r="CO74">
            <v>99387.631706644024</v>
          </cell>
          <cell r="CP74">
            <v>140138.96221322892</v>
          </cell>
          <cell r="CQ74">
            <v>116473.20261223771</v>
          </cell>
          <cell r="CR74">
            <v>141858.03676489799</v>
          </cell>
          <cell r="CS74">
            <v>137996.94631838286</v>
          </cell>
          <cell r="CT74">
            <v>118116.80226837739</v>
          </cell>
          <cell r="CU74">
            <v>100817.05800927413</v>
          </cell>
          <cell r="CV74">
            <v>150953.58240772836</v>
          </cell>
          <cell r="CW74">
            <v>145476.73919104581</v>
          </cell>
          <cell r="CX74">
            <v>170752.55886580358</v>
          </cell>
          <cell r="CY74">
            <v>110671.47792940837</v>
          </cell>
          <cell r="CZ74">
            <v>91277.158015784866</v>
          </cell>
          <cell r="DA74">
            <v>98252.816531003977</v>
          </cell>
          <cell r="DB74">
            <v>139934.53770614759</v>
          </cell>
          <cell r="DC74">
            <v>113412.11430347105</v>
          </cell>
          <cell r="DD74">
            <v>142062.18623182568</v>
          </cell>
          <cell r="DE74">
            <v>138083.1948733459</v>
          </cell>
          <cell r="DF74">
            <v>117534.25650904229</v>
          </cell>
          <cell r="DG74">
            <v>99991.655381594319</v>
          </cell>
          <cell r="DH74">
            <v>150932.88859551534</v>
          </cell>
          <cell r="DI74">
            <v>145377.43990164803</v>
          </cell>
          <cell r="DJ74">
            <v>171194.26042693778</v>
          </cell>
          <cell r="DK74">
            <v>109718.29774885112</v>
          </cell>
          <cell r="DL74">
            <v>196516.03071410104</v>
          </cell>
          <cell r="DM74">
            <v>203672.69897946052</v>
          </cell>
          <cell r="DN74">
            <v>246307.03765435918</v>
          </cell>
          <cell r="DO74">
            <v>219213.32583278953</v>
          </cell>
          <cell r="DP74">
            <v>248856.36878032342</v>
          </cell>
          <cell r="DQ74">
            <v>244755.69659788976</v>
          </cell>
          <cell r="DR74">
            <v>223516.46273013001</v>
          </cell>
          <cell r="DS74">
            <v>205729.3863687212</v>
          </cell>
          <cell r="DT74">
            <v>257485.26998977206</v>
          </cell>
          <cell r="DU74">
            <v>251850.44964123965</v>
          </cell>
          <cell r="DV74">
            <v>278220.18323082861</v>
          </cell>
          <cell r="DW74">
            <v>215321.33614531788</v>
          </cell>
          <cell r="DX74">
            <v>197114.71996149881</v>
          </cell>
          <cell r="DY74">
            <v>204457.2845154372</v>
          </cell>
          <cell r="DZ74">
            <v>248066.76052710367</v>
          </cell>
          <cell r="EA74">
            <v>220389.56192988786</v>
          </cell>
          <cell r="EB74">
            <v>251051.53480761976</v>
          </cell>
          <cell r="EC74">
            <v>246825.37753924046</v>
          </cell>
          <cell r="ED74">
            <v>224873.91725661431</v>
          </cell>
          <cell r="EE74">
            <v>206840.30060934031</v>
          </cell>
          <cell r="EF74">
            <v>259421.15064967627</v>
          </cell>
          <cell r="EG74">
            <v>253706.37570407323</v>
          </cell>
          <cell r="EH74">
            <v>280641.31807755021</v>
          </cell>
          <cell r="EI74">
            <v>216291.47694136389</v>
          </cell>
          <cell r="EJ74">
            <v>229710.63032053655</v>
          </cell>
          <cell r="EK74">
            <v>237244.29045603832</v>
          </cell>
          <cell r="EL74">
            <v>281852.44498288695</v>
          </cell>
          <cell r="EM74">
            <v>253577.79607965593</v>
          </cell>
          <cell r="EN74">
            <v>285286.38774496655</v>
          </cell>
          <cell r="EO74">
            <v>280931.22136220388</v>
          </cell>
          <cell r="EP74">
            <v>258244.17725371529</v>
          </cell>
          <cell r="EQ74">
            <v>239962.72602319485</v>
          </cell>
          <cell r="ER74">
            <v>293378.46549948718</v>
          </cell>
          <cell r="ES74">
            <v>287583.11633749778</v>
          </cell>
          <cell r="ET74">
            <v>315095.52283128502</v>
          </cell>
          <cell r="EU74">
            <v>249265.98639604985</v>
          </cell>
          <cell r="EV74">
            <v>230792.81629154313</v>
          </cell>
          <cell r="EW74">
            <v>238522.51528061833</v>
          </cell>
          <cell r="EX74">
            <v>284152.80692329025</v>
          </cell>
          <cell r="EY74">
            <v>255268.40533099486</v>
          </cell>
          <cell r="EZ74">
            <v>288051.17108615028</v>
          </cell>
          <cell r="FA74">
            <v>283562.84612062195</v>
          </cell>
          <cell r="FB74">
            <v>260117.06759221834</v>
          </cell>
          <cell r="FC74">
            <v>241585.93024270923</v>
          </cell>
          <cell r="FD74">
            <v>295846.84759551269</v>
          </cell>
          <cell r="FE74">
            <v>289970.60348129563</v>
          </cell>
          <cell r="FF74">
            <v>318073.11952893517</v>
          </cell>
          <cell r="FG74">
            <v>250733.85072469583</v>
          </cell>
          <cell r="FH74">
            <v>238408.2413518423</v>
          </cell>
          <cell r="FI74">
            <v>247024.97396681429</v>
          </cell>
          <cell r="FJ74">
            <v>293701.59539592476</v>
          </cell>
          <cell r="FK74">
            <v>264193.38277939684</v>
          </cell>
          <cell r="FL74">
            <v>298079.68674570305</v>
          </cell>
          <cell r="FM74">
            <v>293454.27371621638</v>
          </cell>
          <cell r="FN74">
            <v>269225.14939148846</v>
          </cell>
          <cell r="FO74">
            <v>250442.98932486621</v>
          </cell>
          <cell r="FP74">
            <v>305559.19966959563</v>
          </cell>
          <cell r="FQ74">
            <v>299601.11581625562</v>
          </cell>
          <cell r="FR74">
            <v>328307.04269335623</v>
          </cell>
          <cell r="FS74">
            <v>259427.49876694428</v>
          </cell>
          <cell r="FT74">
            <v>239537.73862959316</v>
          </cell>
          <cell r="FU74">
            <v>248382.30588863115</v>
          </cell>
          <cell r="FV74">
            <v>296130.10536121397</v>
          </cell>
          <cell r="FW74">
            <v>265984.83037665888</v>
          </cell>
        </row>
        <row r="75">
          <cell r="B75" t="str">
            <v>Co 201</v>
          </cell>
          <cell r="BH75">
            <v>127885.06299999998</v>
          </cell>
          <cell r="BI75">
            <v>101566.87689999999</v>
          </cell>
          <cell r="BJ75">
            <v>168104.66159999999</v>
          </cell>
          <cell r="BK75">
            <v>131063.81570000001</v>
          </cell>
          <cell r="BL75">
            <v>151826.4939</v>
          </cell>
          <cell r="BM75">
            <v>166724.86319999993</v>
          </cell>
          <cell r="BN75">
            <v>171240.36419999998</v>
          </cell>
          <cell r="BO75">
            <v>97062.135000000038</v>
          </cell>
          <cell r="BP75">
            <v>112862.6251</v>
          </cell>
          <cell r="BQ75">
            <v>155262.60044383412</v>
          </cell>
          <cell r="BR75">
            <v>98633.972620291664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</row>
        <row r="76">
          <cell r="B76" t="str">
            <v>Co 202</v>
          </cell>
          <cell r="BH76">
            <v>12366.21</v>
          </cell>
          <cell r="BI76">
            <v>5583.26</v>
          </cell>
          <cell r="BJ76">
            <v>8202.08</v>
          </cell>
          <cell r="BK76">
            <v>30196.09</v>
          </cell>
          <cell r="BL76">
            <v>32949.449999999997</v>
          </cell>
          <cell r="BM76">
            <v>45496.639999999999</v>
          </cell>
          <cell r="BN76">
            <v>68205.23</v>
          </cell>
          <cell r="BO76">
            <v>6210.5799999999945</v>
          </cell>
          <cell r="BP76">
            <v>1770.5500000000011</v>
          </cell>
          <cell r="BQ76">
            <v>8587.1266968159453</v>
          </cell>
          <cell r="BR76">
            <v>7685.5417067159578</v>
          </cell>
          <cell r="BS76">
            <v>2690.9041079601557</v>
          </cell>
          <cell r="BT76">
            <v>10879.451581831094</v>
          </cell>
          <cell r="BU76">
            <v>4056.8092705782346</v>
          </cell>
          <cell r="BV76">
            <v>7937.1682113085008</v>
          </cell>
          <cell r="BW76">
            <v>29865.369589722599</v>
          </cell>
          <cell r="BX76">
            <v>33069.024317742536</v>
          </cell>
          <cell r="BY76">
            <v>44758.173412604665</v>
          </cell>
          <cell r="BZ76">
            <v>67698.166784642846</v>
          </cell>
          <cell r="CA76">
            <v>5968.409693701662</v>
          </cell>
          <cell r="CB76">
            <v>1568.7483249452725</v>
          </cell>
          <cell r="CC76">
            <v>8340.5058642615077</v>
          </cell>
          <cell r="CD76">
            <v>7477.5878087456804</v>
          </cell>
          <cell r="CE76">
            <v>2409.018579576652</v>
          </cell>
          <cell r="CF76">
            <v>11994.111447869313</v>
          </cell>
          <cell r="CG76">
            <v>5130.4058201370226</v>
          </cell>
          <cell r="CH76">
            <v>7532.9538888441166</v>
          </cell>
          <cell r="CI76">
            <v>29393.442817506129</v>
          </cell>
          <cell r="CJ76">
            <v>32656.950518050282</v>
          </cell>
          <cell r="CK76">
            <v>43865.591456372131</v>
          </cell>
          <cell r="CL76">
            <v>67044.617892860057</v>
          </cell>
          <cell r="CM76">
            <v>5441.5492513409154</v>
          </cell>
          <cell r="CN76">
            <v>1083.6070325812689</v>
          </cell>
          <cell r="CO76">
            <v>7942.3105272583325</v>
          </cell>
          <cell r="CP76">
            <v>7120.3560214099271</v>
          </cell>
          <cell r="CQ76">
            <v>1974.1719950586521</v>
          </cell>
          <cell r="CR76">
            <v>12192.764037050241</v>
          </cell>
          <cell r="CS76">
            <v>5178.0209801880883</v>
          </cell>
          <cell r="CT76">
            <v>7541.199358251095</v>
          </cell>
          <cell r="CU76">
            <v>29815.415232866999</v>
          </cell>
          <cell r="CV76">
            <v>33165.077421460657</v>
          </cell>
          <cell r="CW76">
            <v>44432.596647839586</v>
          </cell>
          <cell r="CX76">
            <v>68157.602349889887</v>
          </cell>
          <cell r="CY76">
            <v>5361.8211590171632</v>
          </cell>
          <cell r="CZ76">
            <v>930.55001477137557</v>
          </cell>
          <cell r="DA76">
            <v>7956.9735974003324</v>
          </cell>
          <cell r="DB76">
            <v>7132.4630518689482</v>
          </cell>
          <cell r="DC76">
            <v>1734.8719421707247</v>
          </cell>
          <cell r="DD76">
            <v>12350.82139195705</v>
          </cell>
          <cell r="DE76">
            <v>5181.3497871868603</v>
          </cell>
          <cell r="DF76">
            <v>7545.2915440006327</v>
          </cell>
          <cell r="DG76">
            <v>30241.289504511256</v>
          </cell>
          <cell r="DH76">
            <v>33679.199254845327</v>
          </cell>
          <cell r="DI76">
            <v>45002.071516736112</v>
          </cell>
          <cell r="DJ76">
            <v>69286.194222053135</v>
          </cell>
          <cell r="DK76">
            <v>5275.2336516354917</v>
          </cell>
          <cell r="DL76">
            <v>770.11866974724398</v>
          </cell>
          <cell r="DM76">
            <v>7967.995826049033</v>
          </cell>
          <cell r="DN76">
            <v>7141.3014566354395</v>
          </cell>
          <cell r="DO76">
            <v>1576.8635919413391</v>
          </cell>
          <cell r="DP76">
            <v>12509.648944662356</v>
          </cell>
          <cell r="DQ76">
            <v>5181.9234269311928</v>
          </cell>
          <cell r="DR76">
            <v>7545.4976981923683</v>
          </cell>
          <cell r="DS76">
            <v>30670.750750147512</v>
          </cell>
          <cell r="DT76">
            <v>34199.312378584771</v>
          </cell>
          <cell r="DU76">
            <v>45573.539687492208</v>
          </cell>
          <cell r="DV76">
            <v>70430.501638598042</v>
          </cell>
          <cell r="DW76">
            <v>5181.4873260412824</v>
          </cell>
          <cell r="DX76">
            <v>601.49213003788464</v>
          </cell>
          <cell r="DY76">
            <v>7975.181196110243</v>
          </cell>
          <cell r="DZ76">
            <v>7146.6852469607729</v>
          </cell>
          <cell r="EA76">
            <v>1410.2955397552796</v>
          </cell>
          <cell r="EB76">
            <v>12669.189547348231</v>
          </cell>
          <cell r="EC76">
            <v>5179.5952503482786</v>
          </cell>
          <cell r="ED76">
            <v>7541.3663569843811</v>
          </cell>
          <cell r="EE76">
            <v>31103.723459762066</v>
          </cell>
          <cell r="EF76">
            <v>34725.404488778855</v>
          </cell>
          <cell r="EG76">
            <v>46146.762498455391</v>
          </cell>
          <cell r="EH76">
            <v>71590.632607215302</v>
          </cell>
          <cell r="EI76">
            <v>5080.2679126195471</v>
          </cell>
          <cell r="EJ76">
            <v>424.3497142193919</v>
          </cell>
          <cell r="EK76">
            <v>7978.330879124378</v>
          </cell>
          <cell r="EL76">
            <v>7148.436553255231</v>
          </cell>
          <cell r="EM76">
            <v>1234.8316538923355</v>
          </cell>
          <cell r="EN76">
            <v>12829.378806856872</v>
          </cell>
          <cell r="EO76">
            <v>5174.2222695653327</v>
          </cell>
          <cell r="EP76">
            <v>7532.6797842351552</v>
          </cell>
          <cell r="EQ76">
            <v>31540.118024874209</v>
          </cell>
          <cell r="ER76">
            <v>35257.456085401835</v>
          </cell>
          <cell r="ES76">
            <v>46721.476298731643</v>
          </cell>
          <cell r="ET76">
            <v>72766.687952131848</v>
          </cell>
          <cell r="EU76">
            <v>4971.2588207718327</v>
          </cell>
          <cell r="EV76">
            <v>238.80897571347668</v>
          </cell>
          <cell r="EW76">
            <v>7977.2240097126632</v>
          </cell>
          <cell r="EX76">
            <v>7146.365970041199</v>
          </cell>
          <cell r="EY76">
            <v>1050.5656298358081</v>
          </cell>
          <cell r="EZ76">
            <v>12990.151318318864</v>
          </cell>
          <cell r="FA76">
            <v>5165.648187378858</v>
          </cell>
          <cell r="FB76">
            <v>7519.4145183041364</v>
          </cell>
          <cell r="FC76">
            <v>31979.844192736578</v>
          </cell>
          <cell r="FD76">
            <v>35795.452952729276</v>
          </cell>
          <cell r="FE76">
            <v>47297.621324201602</v>
          </cell>
          <cell r="FF76">
            <v>73958.769851132092</v>
          </cell>
          <cell r="FG76">
            <v>4854.1237703955921</v>
          </cell>
          <cell r="FH76">
            <v>43.636822914450022</v>
          </cell>
          <cell r="FI76">
            <v>7972.0716810914364</v>
          </cell>
          <cell r="FJ76">
            <v>7140.2667587826691</v>
          </cell>
          <cell r="FK76">
            <v>856.23374572701869</v>
          </cell>
          <cell r="FL76">
            <v>13151.640099814465</v>
          </cell>
          <cell r="FM76">
            <v>5153.7133985768196</v>
          </cell>
          <cell r="FN76">
            <v>7500.9153875579577</v>
          </cell>
          <cell r="FO76">
            <v>32423.007657962422</v>
          </cell>
          <cell r="FP76">
            <v>36339.368527786544</v>
          </cell>
          <cell r="FQ76">
            <v>47874.488546113906</v>
          </cell>
          <cell r="FR76">
            <v>75167.163885060829</v>
          </cell>
          <cell r="FS76">
            <v>4728.9311569014171</v>
          </cell>
          <cell r="FT76">
            <v>-161.07992071790432</v>
          </cell>
          <cell r="FU76">
            <v>7961.7831600067257</v>
          </cell>
          <cell r="FV76">
            <v>7130.3552840492794</v>
          </cell>
          <cell r="FW76">
            <v>651.92883045176859</v>
          </cell>
        </row>
        <row r="77">
          <cell r="B77" t="str">
            <v>Co 187</v>
          </cell>
          <cell r="BH77">
            <v>50259.46</v>
          </cell>
          <cell r="BI77">
            <v>55219.26</v>
          </cell>
          <cell r="BJ77">
            <v>44445.98</v>
          </cell>
          <cell r="BK77">
            <v>59318.29</v>
          </cell>
          <cell r="BL77">
            <v>81192.289999999994</v>
          </cell>
          <cell r="BM77">
            <v>57850.97</v>
          </cell>
          <cell r="BN77">
            <v>69309.179999999993</v>
          </cell>
          <cell r="BO77">
            <v>72320.700899999982</v>
          </cell>
          <cell r="BP77">
            <v>63946.979500000001</v>
          </cell>
          <cell r="BQ77">
            <v>41166.879248187382</v>
          </cell>
          <cell r="BR77">
            <v>66838.523232696665</v>
          </cell>
          <cell r="BS77">
            <v>56111.762938921602</v>
          </cell>
          <cell r="BT77">
            <v>46414.422264322347</v>
          </cell>
          <cell r="BU77">
            <v>53445.966521473718</v>
          </cell>
          <cell r="BV77">
            <v>42378.80518898186</v>
          </cell>
          <cell r="BW77">
            <v>57696.111884656319</v>
          </cell>
          <cell r="BX77">
            <v>79869.846313424161</v>
          </cell>
          <cell r="BY77">
            <v>55647.488927854356</v>
          </cell>
          <cell r="BZ77">
            <v>67445.493636640851</v>
          </cell>
          <cell r="CA77">
            <v>73537.505276179087</v>
          </cell>
          <cell r="CB77">
            <v>65177.764602374649</v>
          </cell>
          <cell r="CC77">
            <v>41060.434830794038</v>
          </cell>
          <cell r="CD77">
            <v>67475.254030237702</v>
          </cell>
          <cell r="CE77">
            <v>57335.896646160225</v>
          </cell>
          <cell r="CF77">
            <v>45816.806168737879</v>
          </cell>
          <cell r="CG77">
            <v>50816.535446822498</v>
          </cell>
          <cell r="CH77">
            <v>51346.760273281267</v>
          </cell>
          <cell r="CI77">
            <v>67123.403364560247</v>
          </cell>
          <cell r="CJ77">
            <v>89607.311547466088</v>
          </cell>
          <cell r="CK77">
            <v>64478.450034398862</v>
          </cell>
          <cell r="CL77">
            <v>76627.146952218536</v>
          </cell>
          <cell r="CM77">
            <v>82912.45620929102</v>
          </cell>
          <cell r="CN77">
            <v>74569.143342959826</v>
          </cell>
          <cell r="CO77">
            <v>49890.529986675305</v>
          </cell>
          <cell r="CP77">
            <v>77072.921141307423</v>
          </cell>
          <cell r="CQ77">
            <v>67530.821298760347</v>
          </cell>
          <cell r="CR77">
            <v>57969.050900762508</v>
          </cell>
          <cell r="CS77">
            <v>63065.655064494844</v>
          </cell>
          <cell r="CT77">
            <v>51334.599324137947</v>
          </cell>
          <cell r="CU77">
            <v>67584.50971798219</v>
          </cell>
          <cell r="CV77">
            <v>90624.542189585292</v>
          </cell>
          <cell r="CW77">
            <v>64681.661875316626</v>
          </cell>
          <cell r="CX77">
            <v>77194.091484006989</v>
          </cell>
          <cell r="CY77">
            <v>83646.531118239029</v>
          </cell>
          <cell r="CZ77">
            <v>75142.050290399377</v>
          </cell>
          <cell r="DA77">
            <v>49777.188126175475</v>
          </cell>
          <cell r="DB77">
            <v>77766.618595757667</v>
          </cell>
          <cell r="DC77">
            <v>67499.623494023152</v>
          </cell>
          <cell r="DD77">
            <v>58169.534745370984</v>
          </cell>
          <cell r="DE77">
            <v>63364.857614685985</v>
          </cell>
          <cell r="DF77">
            <v>66141.789298464733</v>
          </cell>
          <cell r="DG77">
            <v>82879.16319512589</v>
          </cell>
          <cell r="DH77">
            <v>106489.62962194336</v>
          </cell>
          <cell r="DI77">
            <v>79707.600871672475</v>
          </cell>
          <cell r="DJ77">
            <v>92594.408175486096</v>
          </cell>
          <cell r="DK77">
            <v>99220.129064847191</v>
          </cell>
          <cell r="DL77">
            <v>90551.430818111752</v>
          </cell>
          <cell r="DM77">
            <v>64480.808561555372</v>
          </cell>
          <cell r="DN77">
            <v>93301.357781621293</v>
          </cell>
          <cell r="DO77">
            <v>82848.56263555419</v>
          </cell>
          <cell r="DP77">
            <v>73196.246134964953</v>
          </cell>
          <cell r="DQ77">
            <v>78492.176949070606</v>
          </cell>
          <cell r="DR77">
            <v>66364.849433641342</v>
          </cell>
          <cell r="DS77">
            <v>83604.291447852214</v>
          </cell>
          <cell r="DT77">
            <v>107799.89786317936</v>
          </cell>
          <cell r="DU77">
            <v>80152.052957391163</v>
          </cell>
          <cell r="DV77">
            <v>93424.677388913347</v>
          </cell>
          <cell r="DW77">
            <v>100230.00077046728</v>
          </cell>
          <cell r="DX77">
            <v>91393.963892387212</v>
          </cell>
          <cell r="DY77">
            <v>64597.517180187817</v>
          </cell>
          <cell r="DZ77">
            <v>94273.923037937217</v>
          </cell>
          <cell r="EA77">
            <v>83632.194953567494</v>
          </cell>
          <cell r="EB77">
            <v>73645.650779616117</v>
          </cell>
          <cell r="EC77">
            <v>79044.07718605797</v>
          </cell>
          <cell r="ED77">
            <v>69685.707513700225</v>
          </cell>
          <cell r="EE77">
            <v>87442.299740432878</v>
          </cell>
          <cell r="EF77">
            <v>112238.1206290187</v>
          </cell>
          <cell r="EG77">
            <v>83697.465374926964</v>
          </cell>
          <cell r="EH77">
            <v>97366.994202514135</v>
          </cell>
          <cell r="EI77">
            <v>102967.73287355923</v>
          </cell>
          <cell r="EJ77">
            <v>93961.186362826847</v>
          </cell>
          <cell r="EK77">
            <v>66418.313991168325</v>
          </cell>
          <cell r="EL77">
            <v>96976.057250132115</v>
          </cell>
          <cell r="EM77">
            <v>86142.200254273892</v>
          </cell>
          <cell r="EN77">
            <v>77199.894999673241</v>
          </cell>
          <cell r="EO77">
            <v>82702.782646960928</v>
          </cell>
          <cell r="EP77">
            <v>69946.584422214219</v>
          </cell>
          <cell r="EQ77">
            <v>88235.820713463894</v>
          </cell>
          <cell r="ER77">
            <v>113647.3402005236</v>
          </cell>
          <cell r="ES77">
            <v>84185.380756607701</v>
          </cell>
          <cell r="ET77">
            <v>98264.148757774339</v>
          </cell>
          <cell r="EU77">
            <v>104015.66491610027</v>
          </cell>
          <cell r="EV77">
            <v>94835.379011820769</v>
          </cell>
          <cell r="EW77">
            <v>66524.788609735318</v>
          </cell>
          <cell r="EX77">
            <v>97990.171904113507</v>
          </cell>
          <cell r="EY77">
            <v>86961.410973257371</v>
          </cell>
          <cell r="EZ77">
            <v>77701.204332880923</v>
          </cell>
          <cell r="FA77">
            <v>83310.53593722306</v>
          </cell>
          <cell r="FB77">
            <v>70179.738979511283</v>
          </cell>
          <cell r="FC77">
            <v>89017.789548935325</v>
          </cell>
          <cell r="FD77">
            <v>115060.93659626669</v>
          </cell>
          <cell r="FE77">
            <v>84648.976059495893</v>
          </cell>
          <cell r="FF77">
            <v>99148.799463245043</v>
          </cell>
          <cell r="FG77">
            <v>105056.85320219905</v>
          </cell>
          <cell r="FH77">
            <v>95699.570409420543</v>
          </cell>
          <cell r="FI77">
            <v>66599.356033165444</v>
          </cell>
          <cell r="FJ77">
            <v>98999.391108482087</v>
          </cell>
          <cell r="FK77">
            <v>87771.993986255693</v>
          </cell>
          <cell r="FL77">
            <v>78182.502381133687</v>
          </cell>
          <cell r="FM77">
            <v>83900.27830259029</v>
          </cell>
          <cell r="FN77">
            <v>70383.790711573602</v>
          </cell>
          <cell r="FO77">
            <v>89786.944530454421</v>
          </cell>
          <cell r="FP77">
            <v>116478.03155844733</v>
          </cell>
          <cell r="FQ77">
            <v>85086.210077389173</v>
          </cell>
          <cell r="FR77">
            <v>100020.13555853929</v>
          </cell>
          <cell r="FS77">
            <v>106089.80920814394</v>
          </cell>
          <cell r="FT77">
            <v>96552.142419822048</v>
          </cell>
          <cell r="FU77">
            <v>66640.301110581582</v>
          </cell>
          <cell r="FV77">
            <v>100002.81947180232</v>
          </cell>
          <cell r="FW77">
            <v>88573.104659269811</v>
          </cell>
        </row>
        <row r="78">
          <cell r="B78" t="str">
            <v>Co 188</v>
          </cell>
          <cell r="BH78">
            <v>40946.14</v>
          </cell>
          <cell r="BI78">
            <v>32341.01</v>
          </cell>
          <cell r="BJ78">
            <v>14015.02</v>
          </cell>
          <cell r="BK78">
            <v>59291.92</v>
          </cell>
          <cell r="BL78">
            <v>40305.730000000003</v>
          </cell>
          <cell r="BM78">
            <v>12247.8</v>
          </cell>
          <cell r="BN78">
            <v>107784.64</v>
          </cell>
          <cell r="BO78">
            <v>48529.839500000002</v>
          </cell>
          <cell r="BP78">
            <v>27555.35119999999</v>
          </cell>
          <cell r="BQ78">
            <v>36279.824328935945</v>
          </cell>
          <cell r="BR78">
            <v>36531.097687800357</v>
          </cell>
          <cell r="BS78">
            <v>32467.459995001627</v>
          </cell>
          <cell r="BT78">
            <v>39875.895155310216</v>
          </cell>
          <cell r="BU78">
            <v>31410.338543748658</v>
          </cell>
          <cell r="BV78">
            <v>12525.386034302632</v>
          </cell>
          <cell r="BW78">
            <v>58541.654942450921</v>
          </cell>
          <cell r="BX78">
            <v>39213.427700967921</v>
          </cell>
          <cell r="BY78">
            <v>10583.600122415402</v>
          </cell>
          <cell r="BZ78">
            <v>106823.39897358985</v>
          </cell>
          <cell r="CA78">
            <v>48180.826177704846</v>
          </cell>
          <cell r="CB78">
            <v>27077.195007507864</v>
          </cell>
          <cell r="CC78">
            <v>35204.432579495435</v>
          </cell>
          <cell r="CD78">
            <v>35373.849532483393</v>
          </cell>
          <cell r="CE78">
            <v>31888.787537488475</v>
          </cell>
          <cell r="CF78">
            <v>39479.517405864455</v>
          </cell>
          <cell r="CG78">
            <v>31158.868602824754</v>
          </cell>
          <cell r="CH78">
            <v>26033.075537041936</v>
          </cell>
          <cell r="CI78">
            <v>72812.334115200108</v>
          </cell>
          <cell r="CJ78">
            <v>53132.947833224302</v>
          </cell>
          <cell r="CK78">
            <v>23915.233702531361</v>
          </cell>
          <cell r="CL78">
            <v>120880.22662594041</v>
          </cell>
          <cell r="CM78">
            <v>61881.971045185128</v>
          </cell>
          <cell r="CN78">
            <v>40647.777495904185</v>
          </cell>
          <cell r="CO78">
            <v>49057.99646781123</v>
          </cell>
          <cell r="CP78">
            <v>49144.865424273929</v>
          </cell>
          <cell r="CQ78">
            <v>46246.478363709306</v>
          </cell>
          <cell r="CR78">
            <v>51696.129132898946</v>
          </cell>
          <cell r="CS78">
            <v>43258.855155925019</v>
          </cell>
          <cell r="CT78">
            <v>25678.673426467634</v>
          </cell>
          <cell r="CU78">
            <v>73655.180341953237</v>
          </cell>
          <cell r="CV78">
            <v>53461.689032257054</v>
          </cell>
          <cell r="CW78">
            <v>23458.048065410025</v>
          </cell>
          <cell r="CX78">
            <v>122611.35439408504</v>
          </cell>
          <cell r="CY78">
            <v>62283.102132915912</v>
          </cell>
          <cell r="CZ78">
            <v>40579.967463784938</v>
          </cell>
          <cell r="DA78">
            <v>49255.589476606285</v>
          </cell>
          <cell r="DB78">
            <v>49315.704593387243</v>
          </cell>
          <cell r="DC78">
            <v>45747.726794668371</v>
          </cell>
          <cell r="DD78">
            <v>51957.329479603737</v>
          </cell>
          <cell r="DE78">
            <v>43402.820947155866</v>
          </cell>
          <cell r="DF78">
            <v>45330.396546505362</v>
          </cell>
          <cell r="DG78">
            <v>94536.200893001893</v>
          </cell>
          <cell r="DH78">
            <v>73814.9280018961</v>
          </cell>
          <cell r="DI78">
            <v>43003.124139487714</v>
          </cell>
          <cell r="DJ78">
            <v>144396.21090817929</v>
          </cell>
          <cell r="DK78">
            <v>82709.087676260271</v>
          </cell>
          <cell r="DL78">
            <v>60525.289584288781</v>
          </cell>
          <cell r="DM78">
            <v>69475.013257550047</v>
          </cell>
          <cell r="DN78">
            <v>69506.547121801137</v>
          </cell>
          <cell r="DO78">
            <v>65864.456852693693</v>
          </cell>
          <cell r="DP78">
            <v>72240.254724905768</v>
          </cell>
          <cell r="DQ78">
            <v>63567.475692647786</v>
          </cell>
          <cell r="DR78">
            <v>45311.474181907033</v>
          </cell>
          <cell r="DS78">
            <v>95779.23422388277</v>
          </cell>
          <cell r="DT78">
            <v>74515.668831870425</v>
          </cell>
          <cell r="DU78">
            <v>42873.511638639218</v>
          </cell>
          <cell r="DV78">
            <v>146558.6369238426</v>
          </cell>
          <cell r="DW78">
            <v>83482.299912849514</v>
          </cell>
          <cell r="DX78">
            <v>60807.802459673592</v>
          </cell>
          <cell r="DY78">
            <v>70039.145889504507</v>
          </cell>
          <cell r="DZ78">
            <v>70041.591353665353</v>
          </cell>
          <cell r="EA78">
            <v>66322.838406385999</v>
          </cell>
          <cell r="EB78">
            <v>72868.273398775913</v>
          </cell>
          <cell r="EC78">
            <v>64076.198087996847</v>
          </cell>
          <cell r="ED78">
            <v>49400.634628669301</v>
          </cell>
          <cell r="EE78">
            <v>101163.94767860342</v>
          </cell>
          <cell r="EF78">
            <v>79343.390552761746</v>
          </cell>
          <cell r="EG78">
            <v>46856.19710011156</v>
          </cell>
          <cell r="EH78">
            <v>152880.38539934965</v>
          </cell>
          <cell r="EI78">
            <v>88384.318264307643</v>
          </cell>
          <cell r="EJ78">
            <v>65206.929179299303</v>
          </cell>
          <cell r="EK78">
            <v>74729.613333329224</v>
          </cell>
          <cell r="EL78">
            <v>74700.518266136656</v>
          </cell>
          <cell r="EM78">
            <v>70904.384380442993</v>
          </cell>
          <cell r="EN78">
            <v>79735.530239224026</v>
          </cell>
          <cell r="EO78">
            <v>70823.86428926629</v>
          </cell>
          <cell r="EP78">
            <v>49450.771653868258</v>
          </cell>
          <cell r="EQ78">
            <v>102544.32306795892</v>
          </cell>
          <cell r="ER78">
            <v>80151.673060933914</v>
          </cell>
          <cell r="ES78">
            <v>46787.674544710826</v>
          </cell>
          <cell r="ET78">
            <v>155212.53772678867</v>
          </cell>
          <cell r="EU78">
            <v>89264.373131134562</v>
          </cell>
          <cell r="EV78">
            <v>65573.480488967412</v>
          </cell>
          <cell r="EW78">
            <v>75395.9905143457</v>
          </cell>
          <cell r="EX78">
            <v>75334.31193958853</v>
          </cell>
          <cell r="EY78">
            <v>71458.681622307937</v>
          </cell>
          <cell r="EZ78">
            <v>80529.007790189149</v>
          </cell>
          <cell r="FA78">
            <v>71496.611447102332</v>
          </cell>
          <cell r="FB78">
            <v>49475.357445951755</v>
          </cell>
          <cell r="FC78">
            <v>103934.35995317856</v>
          </cell>
          <cell r="FD78">
            <v>80953.92528988712</v>
          </cell>
          <cell r="FE78">
            <v>46688.996727239835</v>
          </cell>
          <cell r="FF78">
            <v>157570.93693283165</v>
          </cell>
          <cell r="FG78">
            <v>90138.740153519408</v>
          </cell>
          <cell r="FH78">
            <v>65922.125855134684</v>
          </cell>
          <cell r="FI78">
            <v>76053.690004632037</v>
          </cell>
          <cell r="FJ78">
            <v>75957.776572759671</v>
          </cell>
          <cell r="FK78">
            <v>72000.937144425989</v>
          </cell>
          <cell r="FL78">
            <v>81315.443830970602</v>
          </cell>
          <cell r="FM78">
            <v>72161.82755200722</v>
          </cell>
          <cell r="FN78">
            <v>49472.589908346956</v>
          </cell>
          <cell r="FO78">
            <v>105333.50695694138</v>
          </cell>
          <cell r="FP78">
            <v>81749.727473274892</v>
          </cell>
          <cell r="FQ78">
            <v>46558.382457108688</v>
          </cell>
          <cell r="FR78">
            <v>159955.22668507241</v>
          </cell>
          <cell r="FS78">
            <v>91006.018817854885</v>
          </cell>
          <cell r="FT78">
            <v>66251.561115388206</v>
          </cell>
          <cell r="FU78">
            <v>76701.406679819003</v>
          </cell>
          <cell r="FV78">
            <v>76569.974780525954</v>
          </cell>
          <cell r="FW78">
            <v>72530.241963985172</v>
          </cell>
        </row>
        <row r="79">
          <cell r="B79" t="str">
            <v>Co 250</v>
          </cell>
          <cell r="BH79">
            <v>73248.05</v>
          </cell>
          <cell r="BI79">
            <v>67614.759999999995</v>
          </cell>
          <cell r="BJ79">
            <v>66501.45</v>
          </cell>
          <cell r="BK79">
            <v>39878.01</v>
          </cell>
          <cell r="BL79">
            <v>79446.73</v>
          </cell>
          <cell r="BM79">
            <v>73343.58</v>
          </cell>
          <cell r="BN79">
            <v>56504.04</v>
          </cell>
          <cell r="BO79">
            <v>64168.981</v>
          </cell>
          <cell r="BP79">
            <v>69260.941100000011</v>
          </cell>
          <cell r="BQ79">
            <v>67325.474854628992</v>
          </cell>
          <cell r="BR79">
            <v>67953.528998192618</v>
          </cell>
          <cell r="BS79">
            <v>63458.623269753385</v>
          </cell>
          <cell r="BT79">
            <v>71172.894069479007</v>
          </cell>
          <cell r="BU79">
            <v>65367.668007143904</v>
          </cell>
          <cell r="BV79">
            <v>64477.009177629938</v>
          </cell>
          <cell r="BW79">
            <v>37098.663246599899</v>
          </cell>
          <cell r="BX79">
            <v>77631.706047472253</v>
          </cell>
          <cell r="BY79">
            <v>71389.81043860942</v>
          </cell>
          <cell r="BZ79">
            <v>54040.816369524255</v>
          </cell>
          <cell r="CA79">
            <v>64967.372662117894</v>
          </cell>
          <cell r="CB79">
            <v>70140.304909253318</v>
          </cell>
          <cell r="CC79">
            <v>67232.412351909239</v>
          </cell>
          <cell r="CD79">
            <v>67894.41719580481</v>
          </cell>
          <cell r="CE79">
            <v>63872.930528184574</v>
          </cell>
          <cell r="CF79">
            <v>42580.089716903385</v>
          </cell>
          <cell r="CG79">
            <v>39718.897234433622</v>
          </cell>
          <cell r="CH79">
            <v>36208.099470293513</v>
          </cell>
          <cell r="CI79">
            <v>9003.8983671613969</v>
          </cell>
          <cell r="CJ79">
            <v>48839.589393641349</v>
          </cell>
          <cell r="CK79">
            <v>42345.694738638456</v>
          </cell>
          <cell r="CL79">
            <v>23184.339055318109</v>
          </cell>
          <cell r="CM79">
            <v>32400.562275931545</v>
          </cell>
          <cell r="CN79">
            <v>38608.568395359078</v>
          </cell>
          <cell r="CO79">
            <v>34658.560182079891</v>
          </cell>
          <cell r="CP79">
            <v>36307.050165384411</v>
          </cell>
          <cell r="CQ79">
            <v>31813.567701144246</v>
          </cell>
          <cell r="CR79">
            <v>42404.322862294328</v>
          </cell>
          <cell r="CS79">
            <v>39428.237050744792</v>
          </cell>
          <cell r="CT79">
            <v>35926.653617906879</v>
          </cell>
          <cell r="CU79">
            <v>7911.616440906495</v>
          </cell>
          <cell r="CV79">
            <v>48877.987658075552</v>
          </cell>
          <cell r="CW79">
            <v>42195.224547765931</v>
          </cell>
          <cell r="CX79">
            <v>22467.281131240219</v>
          </cell>
          <cell r="CY79">
            <v>31928.602276748163</v>
          </cell>
          <cell r="CZ79">
            <v>38290.152162856248</v>
          </cell>
          <cell r="DA79">
            <v>34228.943892537514</v>
          </cell>
          <cell r="DB79">
            <v>35923.397334438836</v>
          </cell>
          <cell r="DC79">
            <v>30681.276905976716</v>
          </cell>
          <cell r="DD79">
            <v>42195.776028855369</v>
          </cell>
          <cell r="DE79">
            <v>43090.393319770621</v>
          </cell>
          <cell r="DF79">
            <v>39600.08951965817</v>
          </cell>
          <cell r="DG79">
            <v>13672.593515275599</v>
          </cell>
          <cell r="DH79">
            <v>55802.269669785426</v>
          </cell>
          <cell r="DI79">
            <v>48924.849636821076</v>
          </cell>
          <cell r="DJ79">
            <v>28613.742500632274</v>
          </cell>
          <cell r="DK79">
            <v>38328.074592654753</v>
          </cell>
          <cell r="DL79">
            <v>44847.124603332602</v>
          </cell>
          <cell r="DM79">
            <v>40672.536543131966</v>
          </cell>
          <cell r="DN79">
            <v>42413.289642077114</v>
          </cell>
          <cell r="DO79">
            <v>37022.65515042335</v>
          </cell>
          <cell r="DP79">
            <v>48864.374040214971</v>
          </cell>
          <cell r="DQ79">
            <v>45663.81229314275</v>
          </cell>
          <cell r="DR79">
            <v>42187.704230142495</v>
          </cell>
          <cell r="DS79">
            <v>12536.778241414635</v>
          </cell>
          <cell r="DT79">
            <v>55863.353837687828</v>
          </cell>
          <cell r="DU79">
            <v>48785.521904934692</v>
          </cell>
          <cell r="DV79">
            <v>27873.93643753964</v>
          </cell>
          <cell r="DW79">
            <v>37849.941727351586</v>
          </cell>
          <cell r="DX79">
            <v>44530.534778544461</v>
          </cell>
          <cell r="DY79">
            <v>40238.820821857487</v>
          </cell>
          <cell r="DZ79">
            <v>42027.664081326569</v>
          </cell>
          <cell r="EA79">
            <v>36483.715109678422</v>
          </cell>
          <cell r="EB79">
            <v>42285.981694689151</v>
          </cell>
          <cell r="EC79">
            <v>91523.272673713131</v>
          </cell>
          <cell r="ED79">
            <v>88064.391137555373</v>
          </cell>
          <cell r="EE79">
            <v>60637.654939219065</v>
          </cell>
          <cell r="EF79">
            <v>105195.89510551318</v>
          </cell>
          <cell r="EG79">
            <v>97911.555939831305</v>
          </cell>
          <cell r="EH79">
            <v>76381.850095446018</v>
          </cell>
          <cell r="EI79">
            <v>86628.384151229111</v>
          </cell>
          <cell r="EJ79">
            <v>93474.678216426153</v>
          </cell>
          <cell r="EK79">
            <v>89062.539514626071</v>
          </cell>
          <cell r="EL79">
            <v>90900.809149372944</v>
          </cell>
          <cell r="EM79">
            <v>85199.090588157866</v>
          </cell>
          <cell r="EN79">
            <v>97592.670798448467</v>
          </cell>
          <cell r="EO79">
            <v>95180.866236515707</v>
          </cell>
          <cell r="EP79">
            <v>91741.912158622465</v>
          </cell>
          <cell r="EQ79">
            <v>60358.225722450763</v>
          </cell>
          <cell r="ER79">
            <v>106183.26436910614</v>
          </cell>
          <cell r="ES79">
            <v>98686.780573356446</v>
          </cell>
          <cell r="ET79">
            <v>76520.375422736455</v>
          </cell>
          <cell r="EU79">
            <v>87046.135291212122</v>
          </cell>
          <cell r="EV79">
            <v>94062.842330668384</v>
          </cell>
          <cell r="EW79">
            <v>89526.77910192142</v>
          </cell>
          <cell r="EX79">
            <v>91415.919002423296</v>
          </cell>
          <cell r="EY79">
            <v>85551.878942103562</v>
          </cell>
          <cell r="EZ79">
            <v>91919.776452837817</v>
          </cell>
          <cell r="FA79">
            <v>116076.88580782738</v>
          </cell>
          <cell r="FB79">
            <v>112660.93764774354</v>
          </cell>
          <cell r="FC79">
            <v>83653.392215126951</v>
          </cell>
          <cell r="FD79">
            <v>130782.08523130672</v>
          </cell>
          <cell r="FE79">
            <v>123067.01425006021</v>
          </cell>
          <cell r="FF79">
            <v>100244.97582296695</v>
          </cell>
          <cell r="FG79">
            <v>111059.95764792679</v>
          </cell>
          <cell r="FH79">
            <v>118250.6127918389</v>
          </cell>
          <cell r="FI79">
            <v>113587.02704429926</v>
          </cell>
          <cell r="FJ79">
            <v>115528.86531397581</v>
          </cell>
          <cell r="FK79">
            <v>109497.79294942858</v>
          </cell>
          <cell r="FL79">
            <v>122470.89302509802</v>
          </cell>
          <cell r="FM79">
            <v>120354.42047295722</v>
          </cell>
          <cell r="FN79">
            <v>116964.67484730155</v>
          </cell>
          <cell r="FO79">
            <v>83745.944810055284</v>
          </cell>
          <cell r="FP79">
            <v>132216.15235550731</v>
          </cell>
          <cell r="FQ79">
            <v>124275.82353412092</v>
          </cell>
          <cell r="FR79">
            <v>100778.69786971292</v>
          </cell>
          <cell r="FS79">
            <v>111892.07306741801</v>
          </cell>
          <cell r="FT79">
            <v>119261.99270099655</v>
          </cell>
          <cell r="FU79">
            <v>114467.31353989986</v>
          </cell>
          <cell r="FV79">
            <v>116462.45103248279</v>
          </cell>
          <cell r="FW79">
            <v>110259.56555296434</v>
          </cell>
        </row>
        <row r="80">
          <cell r="B80" t="str">
            <v>Co 251</v>
          </cell>
          <cell r="BH80">
            <v>189099.82</v>
          </cell>
          <cell r="BI80">
            <v>204588.79</v>
          </cell>
          <cell r="BJ80">
            <v>431772.01</v>
          </cell>
          <cell r="BK80">
            <v>433355.85</v>
          </cell>
          <cell r="BL80">
            <v>776571</v>
          </cell>
          <cell r="BM80">
            <v>526815.68000000005</v>
          </cell>
          <cell r="BN80">
            <v>218763.15</v>
          </cell>
          <cell r="BO80">
            <v>376987.65520000004</v>
          </cell>
          <cell r="BP80">
            <v>316894.09149999998</v>
          </cell>
          <cell r="BQ80">
            <v>443424.98656110012</v>
          </cell>
          <cell r="BR80">
            <v>300392.13622187305</v>
          </cell>
          <cell r="BS80">
            <v>209205.54889353423</v>
          </cell>
          <cell r="BT80">
            <v>257932.44062744349</v>
          </cell>
          <cell r="BU80">
            <v>283089.20181053615</v>
          </cell>
          <cell r="BV80">
            <v>402584.11158639903</v>
          </cell>
          <cell r="BW80">
            <v>405180.21893206192</v>
          </cell>
          <cell r="BX80">
            <v>547584.23376191384</v>
          </cell>
          <cell r="BY80">
            <v>496898.98031958315</v>
          </cell>
          <cell r="BZ80">
            <v>341897.80574003595</v>
          </cell>
          <cell r="CA80">
            <v>377224.79866597493</v>
          </cell>
          <cell r="CB80">
            <v>317236.49709899019</v>
          </cell>
          <cell r="CC80">
            <v>437758.27588533069</v>
          </cell>
          <cell r="CD80">
            <v>294335.58109519898</v>
          </cell>
          <cell r="CE80">
            <v>214476.76092501683</v>
          </cell>
          <cell r="CF80">
            <v>157507.19329369435</v>
          </cell>
          <cell r="CG80">
            <v>184315.30630430492</v>
          </cell>
          <cell r="CH80">
            <v>293389.37926153059</v>
          </cell>
          <cell r="CI80">
            <v>300280.63392467814</v>
          </cell>
          <cell r="CJ80">
            <v>438605.28130090825</v>
          </cell>
          <cell r="CK80">
            <v>390214.60716272163</v>
          </cell>
          <cell r="CL80">
            <v>233067.15886260499</v>
          </cell>
          <cell r="CM80">
            <v>267255.97497530479</v>
          </cell>
          <cell r="CN80">
            <v>210632.96815017797</v>
          </cell>
          <cell r="CO80">
            <v>327635.08355647558</v>
          </cell>
          <cell r="CP80">
            <v>187063.56163284276</v>
          </cell>
          <cell r="CQ80">
            <v>106566.03979925456</v>
          </cell>
          <cell r="CR80">
            <v>157650.06973636179</v>
          </cell>
          <cell r="CS80">
            <v>185224.87224844121</v>
          </cell>
          <cell r="CT80">
            <v>296248.44815275667</v>
          </cell>
          <cell r="CU80">
            <v>303637.2861289556</v>
          </cell>
          <cell r="CV80">
            <v>444443.19046021055</v>
          </cell>
          <cell r="CW80">
            <v>400482.52114035719</v>
          </cell>
          <cell r="CX80">
            <v>240174.26701290329</v>
          </cell>
          <cell r="CY80">
            <v>278253.06894162192</v>
          </cell>
          <cell r="CZ80">
            <v>220537.99706943531</v>
          </cell>
          <cell r="DA80">
            <v>364078.36537530582</v>
          </cell>
          <cell r="DB80">
            <v>220559.21111909015</v>
          </cell>
          <cell r="DC80">
            <v>136319.80744083249</v>
          </cell>
          <cell r="DD80">
            <v>191029.66755365644</v>
          </cell>
          <cell r="DE80">
            <v>219393.63721174886</v>
          </cell>
          <cell r="DF80">
            <v>332398.68775471702</v>
          </cell>
          <cell r="DG80">
            <v>347124.43957519263</v>
          </cell>
          <cell r="DH80">
            <v>490452.87085997243</v>
          </cell>
          <cell r="DI80">
            <v>436305.33805074316</v>
          </cell>
          <cell r="DJ80">
            <v>273176.88559138053</v>
          </cell>
          <cell r="DK80">
            <v>311552.74271107104</v>
          </cell>
          <cell r="DL80">
            <v>252724.98918390612</v>
          </cell>
          <cell r="DM80">
            <v>374614.16380486521</v>
          </cell>
          <cell r="DN80">
            <v>228084.49177947687</v>
          </cell>
          <cell r="DO80">
            <v>142298.29185294412</v>
          </cell>
          <cell r="DP80">
            <v>198444.92263827368</v>
          </cell>
          <cell r="DQ80">
            <v>227620.77074001747</v>
          </cell>
          <cell r="DR80">
            <v>342639.7658231036</v>
          </cell>
          <cell r="DS80">
            <v>351222.5111823983</v>
          </cell>
          <cell r="DT80">
            <v>497114.6772583148</v>
          </cell>
          <cell r="DU80">
            <v>441505.75138625444</v>
          </cell>
          <cell r="DV80">
            <v>275512.52306125138</v>
          </cell>
          <cell r="DW80">
            <v>314182.73532883509</v>
          </cell>
          <cell r="DX80">
            <v>240409.21114892553</v>
          </cell>
          <cell r="DY80">
            <v>598930.53671023785</v>
          </cell>
          <cell r="DZ80">
            <v>449326.29858223372</v>
          </cell>
          <cell r="EA80">
            <v>361965.51278462773</v>
          </cell>
          <cell r="EB80">
            <v>419582.580336513</v>
          </cell>
          <cell r="EC80">
            <v>449593.77876386</v>
          </cell>
          <cell r="ED80">
            <v>566659.8654499976</v>
          </cell>
          <cell r="EE80">
            <v>583072.88417303062</v>
          </cell>
          <cell r="EF80">
            <v>731571.14899190771</v>
          </cell>
          <cell r="EG80">
            <v>674460.05948686297</v>
          </cell>
          <cell r="EH80">
            <v>505556.38266338455</v>
          </cell>
          <cell r="EI80">
            <v>544519.07383873221</v>
          </cell>
          <cell r="EJ80">
            <v>483126.63051290077</v>
          </cell>
          <cell r="EK80">
            <v>614415.58382799465</v>
          </cell>
          <cell r="EL80">
            <v>461670.38202127977</v>
          </cell>
          <cell r="EM80">
            <v>372708.61718093738</v>
          </cell>
          <cell r="EN80">
            <v>431829.70470343786</v>
          </cell>
          <cell r="EO80">
            <v>462700.59189219418</v>
          </cell>
          <cell r="EP80">
            <v>581846.83597270597</v>
          </cell>
          <cell r="EQ80">
            <v>591726.9002229285</v>
          </cell>
          <cell r="ER80">
            <v>742874.20596702094</v>
          </cell>
          <cell r="ES80">
            <v>684219.20764864434</v>
          </cell>
          <cell r="ET80">
            <v>512359.41142653272</v>
          </cell>
          <cell r="EU80">
            <v>551611.49685913185</v>
          </cell>
          <cell r="EV80">
            <v>475224.05559025897</v>
          </cell>
          <cell r="EW80">
            <v>780233.91010120919</v>
          </cell>
          <cell r="EX80">
            <v>624280.63163855113</v>
          </cell>
          <cell r="EY80">
            <v>533690.2417662557</v>
          </cell>
          <cell r="EZ80">
            <v>594350.264697092</v>
          </cell>
          <cell r="FA80">
            <v>626105.81189412728</v>
          </cell>
          <cell r="FB80">
            <v>747366.21047783247</v>
          </cell>
          <cell r="FC80">
            <v>765605.76678404328</v>
          </cell>
          <cell r="FD80">
            <v>919445.32838702528</v>
          </cell>
          <cell r="FE80">
            <v>859203.76935969084</v>
          </cell>
          <cell r="FF80">
            <v>684340.89756503003</v>
          </cell>
          <cell r="FG80">
            <v>723878.63831574959</v>
          </cell>
          <cell r="FH80">
            <v>659823.19606349897</v>
          </cell>
          <cell r="FI80">
            <v>799616.61095305311</v>
          </cell>
          <cell r="FJ80">
            <v>640386.78187069017</v>
          </cell>
          <cell r="FK80">
            <v>548138.75440808269</v>
          </cell>
          <cell r="FL80">
            <v>610374.45233609015</v>
          </cell>
          <cell r="FM80">
            <v>643040.48788506794</v>
          </cell>
          <cell r="FN80">
            <v>766448.77782574401</v>
          </cell>
          <cell r="FO80">
            <v>777737.38431311818</v>
          </cell>
          <cell r="FP80">
            <v>934313.03473303351</v>
          </cell>
          <cell r="FQ80">
            <v>872440.40835047304</v>
          </cell>
          <cell r="FR80">
            <v>694527.94158957899</v>
          </cell>
          <cell r="FS80">
            <v>734347.59398740332</v>
          </cell>
          <cell r="FT80">
            <v>655246.55639501184</v>
          </cell>
          <cell r="FU80">
            <v>811262.37199861964</v>
          </cell>
          <cell r="FV80">
            <v>648685.18796250434</v>
          </cell>
          <cell r="FW80">
            <v>554751.64329754631</v>
          </cell>
        </row>
        <row r="81">
          <cell r="B81" t="str">
            <v>Co 252</v>
          </cell>
          <cell r="BH81">
            <v>33081.589999999997</v>
          </cell>
          <cell r="BI81">
            <v>67574.41</v>
          </cell>
          <cell r="BJ81">
            <v>69802.289999999994</v>
          </cell>
          <cell r="BK81">
            <v>169119.47</v>
          </cell>
          <cell r="BL81">
            <v>152360.1</v>
          </cell>
          <cell r="BM81">
            <v>76921.500000000058</v>
          </cell>
          <cell r="BN81">
            <v>71620.91</v>
          </cell>
          <cell r="BO81">
            <v>-19244.185299999983</v>
          </cell>
          <cell r="BP81">
            <v>64109.217300000018</v>
          </cell>
          <cell r="BQ81">
            <v>106646.29449260244</v>
          </cell>
          <cell r="BR81">
            <v>39421.557972930808</v>
          </cell>
          <cell r="BS81">
            <v>70241.08906400553</v>
          </cell>
          <cell r="BT81">
            <v>25187.882543679705</v>
          </cell>
          <cell r="BU81">
            <v>59698.047452642786</v>
          </cell>
          <cell r="BV81">
            <v>61949.888946974534</v>
          </cell>
          <cell r="BW81">
            <v>164129.66370696595</v>
          </cell>
          <cell r="BX81">
            <v>144683.61745571441</v>
          </cell>
          <cell r="BY81">
            <v>69208.283112074045</v>
          </cell>
          <cell r="BZ81">
            <v>64363.047841934749</v>
          </cell>
          <cell r="CA81">
            <v>-21011.473036012409</v>
          </cell>
          <cell r="CB81">
            <v>62454.560092960193</v>
          </cell>
          <cell r="CC81">
            <v>102506.52091089962</v>
          </cell>
          <cell r="CD81">
            <v>35251.962204610987</v>
          </cell>
          <cell r="CE81">
            <v>67667.170236732782</v>
          </cell>
          <cell r="CF81">
            <v>17676.777807038103</v>
          </cell>
          <cell r="CG81">
            <v>52207.909741470066</v>
          </cell>
          <cell r="CH81">
            <v>116164.25678801438</v>
          </cell>
          <cell r="CI81">
            <v>226941.13885767182</v>
          </cell>
          <cell r="CJ81">
            <v>204730.86560329198</v>
          </cell>
          <cell r="CK81">
            <v>129220.82642669522</v>
          </cell>
          <cell r="CL81">
            <v>124847.67805921828</v>
          </cell>
          <cell r="CM81">
            <v>39211.441632904403</v>
          </cell>
          <cell r="CN81">
            <v>122800.0607169086</v>
          </cell>
          <cell r="CO81">
            <v>162835.83747359813</v>
          </cell>
          <cell r="CP81">
            <v>95553.92472429364</v>
          </cell>
          <cell r="CQ81">
            <v>129589.53004227678</v>
          </cell>
          <cell r="CR81">
            <v>84174.919853465457</v>
          </cell>
          <cell r="CS81">
            <v>119403.95775078668</v>
          </cell>
          <cell r="CT81">
            <v>121551.44879403082</v>
          </cell>
          <cell r="CU81">
            <v>229799.03927929237</v>
          </cell>
          <cell r="CV81">
            <v>206195.87221094969</v>
          </cell>
          <cell r="CW81">
            <v>129163.80409703625</v>
          </cell>
          <cell r="CX81">
            <v>124865.35597750745</v>
          </cell>
          <cell r="CY81">
            <v>37348.931935337663</v>
          </cell>
          <cell r="CZ81">
            <v>122651.60169428386</v>
          </cell>
          <cell r="DA81">
            <v>163482.64290832487</v>
          </cell>
          <cell r="DB81">
            <v>94846.323195308563</v>
          </cell>
          <cell r="DC81">
            <v>127814.79401527962</v>
          </cell>
          <cell r="DD81">
            <v>83071.753254308831</v>
          </cell>
          <cell r="DE81">
            <v>106263.10301325726</v>
          </cell>
          <cell r="DF81">
            <v>155681.11682536005</v>
          </cell>
          <cell r="DG81">
            <v>273272.64372415334</v>
          </cell>
          <cell r="DH81">
            <v>248219.75903156435</v>
          </cell>
          <cell r="DI81">
            <v>169634.90232431889</v>
          </cell>
          <cell r="DJ81">
            <v>165417.74789516506</v>
          </cell>
          <cell r="DK81">
            <v>75982.352313578187</v>
          </cell>
          <cell r="DL81">
            <v>163035.11484249902</v>
          </cell>
          <cell r="DM81">
            <v>204677.14418471802</v>
          </cell>
          <cell r="DN81">
            <v>134658.64914588732</v>
          </cell>
          <cell r="DO81">
            <v>168262.46827104775</v>
          </cell>
          <cell r="DP81">
            <v>122471.58465528319</v>
          </cell>
          <cell r="DQ81">
            <v>158884.51055961702</v>
          </cell>
          <cell r="DR81">
            <v>162079.63930432487</v>
          </cell>
          <cell r="DS81">
            <v>276963.30045125424</v>
          </cell>
          <cell r="DT81">
            <v>250402.87099679274</v>
          </cell>
          <cell r="DU81">
            <v>170233.71497643006</v>
          </cell>
          <cell r="DV81">
            <v>166104.27180837558</v>
          </cell>
          <cell r="DW81">
            <v>74711.961257630144</v>
          </cell>
          <cell r="DX81">
            <v>163550.10953693924</v>
          </cell>
          <cell r="DY81">
            <v>206019.65956811688</v>
          </cell>
          <cell r="DZ81">
            <v>134590.9870684988</v>
          </cell>
          <cell r="EA81">
            <v>168841.15031493007</v>
          </cell>
          <cell r="EB81">
            <v>121972.99427603843</v>
          </cell>
          <cell r="EC81">
            <v>146372.08167193062</v>
          </cell>
          <cell r="ED81">
            <v>174415.1418635071</v>
          </cell>
          <cell r="EE81">
            <v>299245.00353074353</v>
          </cell>
          <cell r="EF81">
            <v>271116.17752608459</v>
          </cell>
          <cell r="EG81">
            <v>189330.91216769855</v>
          </cell>
          <cell r="EH81">
            <v>185296.04179417575</v>
          </cell>
          <cell r="EI81">
            <v>91906.411881071166</v>
          </cell>
          <cell r="EJ81">
            <v>182567.92549087567</v>
          </cell>
          <cell r="EK81">
            <v>225881.0279295817</v>
          </cell>
          <cell r="EL81">
            <v>153013.61717423319</v>
          </cell>
          <cell r="EM81">
            <v>187923.16433124762</v>
          </cell>
          <cell r="EN81">
            <v>139946.08413278748</v>
          </cell>
          <cell r="EO81">
            <v>177591.35166265059</v>
          </cell>
          <cell r="EP81">
            <v>181428.80271121277</v>
          </cell>
          <cell r="EQ81">
            <v>303354.84664498025</v>
          </cell>
          <cell r="ER81">
            <v>273595.55548128474</v>
          </cell>
          <cell r="ES81">
            <v>190161.24180930207</v>
          </cell>
          <cell r="ET81">
            <v>186228.3950635058</v>
          </cell>
          <cell r="EU81">
            <v>90800.956832011463</v>
          </cell>
          <cell r="EV81">
            <v>183323.19229605311</v>
          </cell>
          <cell r="EW81">
            <v>227496.3925881242</v>
          </cell>
          <cell r="EX81">
            <v>153161.2956629314</v>
          </cell>
          <cell r="EY81">
            <v>188742.1860104822</v>
          </cell>
          <cell r="EZ81">
            <v>139625.25511003024</v>
          </cell>
          <cell r="FA81">
            <v>165281.8670685924</v>
          </cell>
          <cell r="FB81">
            <v>210763.63213748462</v>
          </cell>
          <cell r="FC81">
            <v>343274.86474170885</v>
          </cell>
          <cell r="FD81">
            <v>311820.30267381552</v>
          </cell>
          <cell r="FE81">
            <v>226703.61524557538</v>
          </cell>
          <cell r="FF81">
            <v>222879.83739969443</v>
          </cell>
          <cell r="FG81">
            <v>125372.97674137086</v>
          </cell>
          <cell r="FH81">
            <v>219794.65476672968</v>
          </cell>
          <cell r="FI81">
            <v>264844.82921307784</v>
          </cell>
          <cell r="FJ81">
            <v>189012.69981840946</v>
          </cell>
          <cell r="FK81">
            <v>225277.50905545108</v>
          </cell>
          <cell r="FL81">
            <v>174988.19315325521</v>
          </cell>
          <cell r="FM81">
            <v>213916.76714311831</v>
          </cell>
          <cell r="FN81">
            <v>218758.94383880543</v>
          </cell>
          <cell r="FO81">
            <v>348158.74068912514</v>
          </cell>
          <cell r="FP81">
            <v>314942.12868576584</v>
          </cell>
          <cell r="FQ81">
            <v>228108.89351840504</v>
          </cell>
          <cell r="FR81">
            <v>224402.49150571087</v>
          </cell>
          <cell r="FS81">
            <v>124773.03863564215</v>
          </cell>
          <cell r="FT81">
            <v>221133.89162752545</v>
          </cell>
          <cell r="FU81">
            <v>267078.62033108401</v>
          </cell>
          <cell r="FV81">
            <v>189718.68046374118</v>
          </cell>
          <cell r="FW81">
            <v>226680.39922588272</v>
          </cell>
        </row>
        <row r="82">
          <cell r="B82" t="str">
            <v>Co 220</v>
          </cell>
          <cell r="BH82">
            <v>-3426.42</v>
          </cell>
          <cell r="BI82">
            <v>16657.48</v>
          </cell>
          <cell r="BJ82">
            <v>8829.07</v>
          </cell>
          <cell r="BK82">
            <v>11045.75</v>
          </cell>
          <cell r="BL82">
            <v>-836.81000000000131</v>
          </cell>
          <cell r="BM82">
            <v>11182.27</v>
          </cell>
          <cell r="BN82">
            <v>19655.59</v>
          </cell>
          <cell r="BO82">
            <v>14388.116899999997</v>
          </cell>
          <cell r="BP82">
            <v>771.84939999999915</v>
          </cell>
          <cell r="BQ82">
            <v>16251.886676505626</v>
          </cell>
          <cell r="BR82">
            <v>19419.13889047032</v>
          </cell>
          <cell r="BS82">
            <v>10912.760420999375</v>
          </cell>
          <cell r="BT82">
            <v>-2869.7261178879562</v>
          </cell>
          <cell r="BU82">
            <v>17252.273003922117</v>
          </cell>
          <cell r="BV82">
            <v>9604.4939695107551</v>
          </cell>
          <cell r="BW82">
            <v>11744.149920386868</v>
          </cell>
          <cell r="BX82">
            <v>-207.44855281065611</v>
          </cell>
          <cell r="BY82">
            <v>11881.521746033934</v>
          </cell>
          <cell r="BZ82">
            <v>20006.967811974573</v>
          </cell>
          <cell r="CA82">
            <v>13987.744707082387</v>
          </cell>
          <cell r="CB82">
            <v>490.07776675996502</v>
          </cell>
          <cell r="CC82">
            <v>15806.350594586678</v>
          </cell>
          <cell r="CD82">
            <v>19072.742919727818</v>
          </cell>
          <cell r="CE82">
            <v>10676.850869508969</v>
          </cell>
          <cell r="CF82">
            <v>-3500.5040932387128</v>
          </cell>
          <cell r="CG82">
            <v>16661.36575600415</v>
          </cell>
          <cell r="CH82">
            <v>9199.4937840888706</v>
          </cell>
          <cell r="CI82">
            <v>11259.92771078389</v>
          </cell>
          <cell r="CJ82">
            <v>-762.15817804958715</v>
          </cell>
          <cell r="CK82">
            <v>11397.691450582806</v>
          </cell>
          <cell r="CL82">
            <v>19165.658457983933</v>
          </cell>
          <cell r="CM82">
            <v>13263.747923675139</v>
          </cell>
          <cell r="CN82">
            <v>-111.53499383642702</v>
          </cell>
          <cell r="CO82">
            <v>15185.63866141504</v>
          </cell>
          <cell r="CP82">
            <v>18554.261793605707</v>
          </cell>
          <cell r="CQ82">
            <v>10271.751113970586</v>
          </cell>
          <cell r="CR82">
            <v>-3791.0820963403457</v>
          </cell>
          <cell r="CS82">
            <v>16787.391931321774</v>
          </cell>
          <cell r="CT82">
            <v>9240.4467306888491</v>
          </cell>
          <cell r="CU82">
            <v>11314.892294088258</v>
          </cell>
          <cell r="CV82">
            <v>-971.91753212077674</v>
          </cell>
          <cell r="CW82">
            <v>11455.2314954143</v>
          </cell>
          <cell r="CX82">
            <v>19256.155323888444</v>
          </cell>
          <cell r="CY82">
            <v>13271.839000989243</v>
          </cell>
          <cell r="CZ82">
            <v>-329.42196067587065</v>
          </cell>
          <cell r="DA82">
            <v>15267.834555505153</v>
          </cell>
          <cell r="DB82">
            <v>18738.930614486861</v>
          </cell>
          <cell r="DC82">
            <v>10193.303816282852</v>
          </cell>
          <cell r="DD82">
            <v>-4094.1108881204782</v>
          </cell>
          <cell r="DE82">
            <v>16910.188030285517</v>
          </cell>
          <cell r="DF82">
            <v>9278.1336585853569</v>
          </cell>
          <cell r="DG82">
            <v>11366.055190967574</v>
          </cell>
          <cell r="DH82">
            <v>-1191.7312504766378</v>
          </cell>
          <cell r="DI82">
            <v>11509.271253430819</v>
          </cell>
          <cell r="DJ82">
            <v>19339.885150062059</v>
          </cell>
          <cell r="DK82">
            <v>13272.815882297065</v>
          </cell>
          <cell r="DL82">
            <v>-557.16012604648495</v>
          </cell>
          <cell r="DM82">
            <v>15345.467573568483</v>
          </cell>
          <cell r="DN82">
            <v>18922.146523495041</v>
          </cell>
          <cell r="DO82">
            <v>10209.711959164521</v>
          </cell>
          <cell r="DP82">
            <v>-4409.5614173995018</v>
          </cell>
          <cell r="DQ82">
            <v>17029.258827292779</v>
          </cell>
          <cell r="DR82">
            <v>9312.3687314891467</v>
          </cell>
          <cell r="DS82">
            <v>11412.969544423104</v>
          </cell>
          <cell r="DT82">
            <v>-1421.4987832261213</v>
          </cell>
          <cell r="DU82">
            <v>11559.34091115211</v>
          </cell>
          <cell r="DV82">
            <v>19416.450304124501</v>
          </cell>
          <cell r="DW82">
            <v>13265.844385083234</v>
          </cell>
          <cell r="DX82">
            <v>-795.65610642160391</v>
          </cell>
          <cell r="DY82">
            <v>15418.254491716725</v>
          </cell>
          <cell r="DZ82">
            <v>19103.70895985606</v>
          </cell>
          <cell r="EA82">
            <v>10221.76958801725</v>
          </cell>
          <cell r="EB82">
            <v>-4738.1239705785956</v>
          </cell>
          <cell r="EC82">
            <v>17144.336675318929</v>
          </cell>
          <cell r="ED82">
            <v>9342.950204459903</v>
          </cell>
          <cell r="EE82">
            <v>11455.855969460208</v>
          </cell>
          <cell r="EF82">
            <v>-1661.837350195583</v>
          </cell>
          <cell r="EG82">
            <v>11605.213328375165</v>
          </cell>
          <cell r="EH82">
            <v>19485.441641729925</v>
          </cell>
          <cell r="EI82">
            <v>13251.947292384535</v>
          </cell>
          <cell r="EJ82">
            <v>-1045.3191729152823</v>
          </cell>
          <cell r="EK82">
            <v>15485.906056372147</v>
          </cell>
          <cell r="EL82">
            <v>19283.425559560386</v>
          </cell>
          <cell r="EM82">
            <v>10229.179596197722</v>
          </cell>
          <cell r="EN82">
            <v>-5080.2701817515699</v>
          </cell>
          <cell r="EO82">
            <v>17255.15326223784</v>
          </cell>
          <cell r="EP82">
            <v>9369.6740355357651</v>
          </cell>
          <cell r="EQ82">
            <v>11494.445614446613</v>
          </cell>
          <cell r="ER82">
            <v>-1913.1447663733852</v>
          </cell>
          <cell r="ES82">
            <v>11646.639060307214</v>
          </cell>
          <cell r="ET82">
            <v>19546.430314730816</v>
          </cell>
          <cell r="EU82">
            <v>13229.329692585317</v>
          </cell>
          <cell r="EV82">
            <v>-1306.5635074285237</v>
          </cell>
          <cell r="EW82">
            <v>15548.105285421632</v>
          </cell>
          <cell r="EX82">
            <v>19461.090035025129</v>
          </cell>
          <cell r="EY82">
            <v>10230.765605198048</v>
          </cell>
          <cell r="EZ82">
            <v>-5436.2788838316519</v>
          </cell>
          <cell r="FA82">
            <v>17361.420385962985</v>
          </cell>
          <cell r="FB82">
            <v>9392.3259046429721</v>
          </cell>
          <cell r="FC82">
            <v>11528.05955242864</v>
          </cell>
          <cell r="FD82">
            <v>-2175.6177572518354</v>
          </cell>
          <cell r="FE82">
            <v>11683.375579479791</v>
          </cell>
          <cell r="FF82">
            <v>19598.977100296361</v>
          </cell>
          <cell r="FG82">
            <v>13198.048073485108</v>
          </cell>
          <cell r="FH82">
            <v>-1579.3922742481373</v>
          </cell>
          <cell r="FI82">
            <v>15604.964594350382</v>
          </cell>
          <cell r="FJ82">
            <v>19636.475611497008</v>
          </cell>
          <cell r="FK82">
            <v>10226.699100764206</v>
          </cell>
          <cell r="FL82">
            <v>-5807.0648425596664</v>
          </cell>
          <cell r="FM82">
            <v>17463.040250043265</v>
          </cell>
          <cell r="FN82">
            <v>9410.8779149465081</v>
          </cell>
          <cell r="FO82">
            <v>11556.656050515536</v>
          </cell>
          <cell r="FP82">
            <v>-2450.0920653272442</v>
          </cell>
          <cell r="FQ82">
            <v>11715.345614927857</v>
          </cell>
          <cell r="FR82">
            <v>19642.812346173865</v>
          </cell>
          <cell r="FS82">
            <v>13158.091103631508</v>
          </cell>
          <cell r="FT82">
            <v>-1865.1414635671899</v>
          </cell>
          <cell r="FU82">
            <v>15655.290548273686</v>
          </cell>
          <cell r="FV82">
            <v>19809.778582558774</v>
          </cell>
          <cell r="FW82">
            <v>10217.123438133865</v>
          </cell>
        </row>
        <row r="83">
          <cell r="B83" t="str">
            <v>Co 900</v>
          </cell>
          <cell r="BH83">
            <v>-11334.189999999999</v>
          </cell>
          <cell r="BI83">
            <v>-3402.2599999999993</v>
          </cell>
          <cell r="BJ83">
            <v>-2145.9700000000012</v>
          </cell>
          <cell r="BK83">
            <v>4228.03</v>
          </cell>
          <cell r="BL83">
            <v>3042.1900000000005</v>
          </cell>
          <cell r="BM83">
            <v>4821.2300000000005</v>
          </cell>
          <cell r="BN83">
            <v>2494.0499999999997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</row>
        <row r="84">
          <cell r="B84" t="str">
            <v>Co 254</v>
          </cell>
          <cell r="BH84">
            <v>7394.67</v>
          </cell>
          <cell r="BI84">
            <v>6455.73</v>
          </cell>
          <cell r="BJ84">
            <v>17249.16</v>
          </cell>
          <cell r="BK84">
            <v>19965</v>
          </cell>
          <cell r="BL84">
            <v>33610.92</v>
          </cell>
          <cell r="BM84">
            <v>20298.810000000001</v>
          </cell>
          <cell r="BN84">
            <v>22331.26</v>
          </cell>
          <cell r="BO84">
            <v>24747.012739999998</v>
          </cell>
          <cell r="BP84">
            <v>7269.715189999999</v>
          </cell>
          <cell r="BQ84">
            <v>10581.479468771966</v>
          </cell>
          <cell r="BR84">
            <v>11998.063120423089</v>
          </cell>
          <cell r="BS84">
            <v>3688.9374338187936</v>
          </cell>
          <cell r="BT84">
            <v>7217.9904944833452</v>
          </cell>
          <cell r="BU84">
            <v>6257.0722677089616</v>
          </cell>
          <cell r="BV84">
            <v>16975.195654034153</v>
          </cell>
          <cell r="BW84">
            <v>19796.775496723232</v>
          </cell>
          <cell r="BX84">
            <v>33622.44569831733</v>
          </cell>
          <cell r="BY84">
            <v>19994.670209248154</v>
          </cell>
          <cell r="BZ84">
            <v>22113.531692517747</v>
          </cell>
          <cell r="CA84">
            <v>24834.52638178087</v>
          </cell>
          <cell r="CB84">
            <v>7359.2946469559975</v>
          </cell>
          <cell r="CC84">
            <v>10475.978646095709</v>
          </cell>
          <cell r="CD84">
            <v>11879.790717137486</v>
          </cell>
          <cell r="CE84">
            <v>3700.7288345949073</v>
          </cell>
          <cell r="CF84">
            <v>6835.0484521405197</v>
          </cell>
          <cell r="CG84">
            <v>5851.7313968056187</v>
          </cell>
          <cell r="CH84">
            <v>16492.536110745081</v>
          </cell>
          <cell r="CI84">
            <v>19423.275405757842</v>
          </cell>
          <cell r="CJ84">
            <v>33434.323074628621</v>
          </cell>
          <cell r="CK84">
            <v>19481.6535138172</v>
          </cell>
          <cell r="CL84">
            <v>21689.755444527957</v>
          </cell>
          <cell r="CM84">
            <v>24501.019233733383</v>
          </cell>
          <cell r="CN84">
            <v>7029.4920066467967</v>
          </cell>
          <cell r="CO84">
            <v>10149.055190607483</v>
          </cell>
          <cell r="CP84">
            <v>11539.969996582489</v>
          </cell>
          <cell r="CQ84">
            <v>3492.9583202004578</v>
          </cell>
          <cell r="CR84">
            <v>6834.7911839952576</v>
          </cell>
          <cell r="CS84">
            <v>5824.1236559970112</v>
          </cell>
          <cell r="CT84">
            <v>16651.205315731648</v>
          </cell>
          <cell r="CU84">
            <v>19678.044427831366</v>
          </cell>
          <cell r="CV84">
            <v>34032.968798182766</v>
          </cell>
          <cell r="CW84">
            <v>19689.705208934211</v>
          </cell>
          <cell r="CX84">
            <v>21972.614157982702</v>
          </cell>
          <cell r="CY84">
            <v>24864.981823881433</v>
          </cell>
          <cell r="CZ84">
            <v>7045.1289903125689</v>
          </cell>
          <cell r="DA84">
            <v>10228.079550217479</v>
          </cell>
          <cell r="DB84">
            <v>11642.394080684637</v>
          </cell>
          <cell r="DC84">
            <v>3295.1783135194546</v>
          </cell>
          <cell r="DD84">
            <v>6830.7081290795886</v>
          </cell>
          <cell r="DE84">
            <v>5791.912593218718</v>
          </cell>
          <cell r="DF84">
            <v>16808.197149007996</v>
          </cell>
          <cell r="DG84">
            <v>19934.182352066127</v>
          </cell>
          <cell r="DH84">
            <v>34641.769101785918</v>
          </cell>
          <cell r="DI84">
            <v>19896.75639319258</v>
          </cell>
          <cell r="DJ84">
            <v>22256.888539908199</v>
          </cell>
          <cell r="DK84">
            <v>25233.048343606672</v>
          </cell>
          <cell r="DL84">
            <v>7057.9376143875779</v>
          </cell>
          <cell r="DM84">
            <v>10305.572014846193</v>
          </cell>
          <cell r="DN84">
            <v>11743.631262088593</v>
          </cell>
          <cell r="DO84">
            <v>3228.2969761232252</v>
          </cell>
          <cell r="DP84">
            <v>6822.6034753390213</v>
          </cell>
          <cell r="DQ84">
            <v>5754.882902986752</v>
          </cell>
          <cell r="DR84">
            <v>16963.334972347402</v>
          </cell>
          <cell r="DS84">
            <v>20191.602972085442</v>
          </cell>
          <cell r="DT84">
            <v>35260.874508375615</v>
          </cell>
          <cell r="DU84">
            <v>20102.624093197355</v>
          </cell>
          <cell r="DV84">
            <v>22542.472583621231</v>
          </cell>
          <cell r="DW84">
            <v>25605.198512446052</v>
          </cell>
          <cell r="DX84">
            <v>7067.7559362639786</v>
          </cell>
          <cell r="DY84">
            <v>10381.400068073575</v>
          </cell>
          <cell r="DZ84">
            <v>11843.536870980928</v>
          </cell>
          <cell r="EA84">
            <v>3156.6859829890018</v>
          </cell>
          <cell r="EB84">
            <v>6810.2770498561767</v>
          </cell>
          <cell r="EC84">
            <v>5712.8022152478788</v>
          </cell>
          <cell r="ED84">
            <v>17116.422715533368</v>
          </cell>
          <cell r="EE84">
            <v>20450.217467900642</v>
          </cell>
          <cell r="EF84">
            <v>35890.429553875816</v>
          </cell>
          <cell r="EG84">
            <v>20307.129726914933</v>
          </cell>
          <cell r="EH84">
            <v>22829.25999219458</v>
          </cell>
          <cell r="EI84">
            <v>25981.402504238351</v>
          </cell>
          <cell r="EJ84">
            <v>7074.415202116963</v>
          </cell>
          <cell r="EK84">
            <v>10455.432836208682</v>
          </cell>
          <cell r="EL84">
            <v>11941.983275873779</v>
          </cell>
          <cell r="EM84">
            <v>3080.1438779455584</v>
          </cell>
          <cell r="EN84">
            <v>6793.5151234732657</v>
          </cell>
          <cell r="EO84">
            <v>5665.4436613577382</v>
          </cell>
          <cell r="EP84">
            <v>17267.263386431729</v>
          </cell>
          <cell r="EQ84">
            <v>20709.919386078855</v>
          </cell>
          <cell r="ER84">
            <v>36530.784853988131</v>
          </cell>
          <cell r="ES84">
            <v>20510.277497239083</v>
          </cell>
          <cell r="ET84">
            <v>23117.342130754787</v>
          </cell>
          <cell r="EU84">
            <v>26362.082740527178</v>
          </cell>
          <cell r="EV84">
            <v>7078.1936386252801</v>
          </cell>
          <cell r="EW84">
            <v>10527.952213650715</v>
          </cell>
          <cell r="EX84">
            <v>12039.269256146636</v>
          </cell>
          <cell r="EY84">
            <v>2998.9052842388573</v>
          </cell>
          <cell r="EZ84">
            <v>6772.3054012979665</v>
          </cell>
          <cell r="FA84">
            <v>5612.7651207502859</v>
          </cell>
          <cell r="FB84">
            <v>17415.852891994957</v>
          </cell>
          <cell r="FC84">
            <v>20970.809378631311</v>
          </cell>
          <cell r="FD84">
            <v>37181.672147677746</v>
          </cell>
          <cell r="FE84">
            <v>20711.451949356637</v>
          </cell>
          <cell r="FF84">
            <v>23406.181053846518</v>
          </cell>
          <cell r="FG84">
            <v>26746.306024403195</v>
          </cell>
          <cell r="FH84">
            <v>7078.0219563179799</v>
          </cell>
          <cell r="FI84">
            <v>10597.919823950009</v>
          </cell>
          <cell r="FJ84">
            <v>12134.768983823717</v>
          </cell>
          <cell r="FK84">
            <v>2912.2678994899488</v>
          </cell>
          <cell r="FL84">
            <v>6746.2081766702468</v>
          </cell>
          <cell r="FM84">
            <v>5554.2976080089757</v>
          </cell>
          <cell r="FN84">
            <v>17561.751968987792</v>
          </cell>
          <cell r="FO84">
            <v>21232.568979133765</v>
          </cell>
          <cell r="FP84">
            <v>37843.651071911256</v>
          </cell>
          <cell r="FQ84">
            <v>20910.834947960924</v>
          </cell>
          <cell r="FR84">
            <v>23696.053279701555</v>
          </cell>
          <cell r="FS84">
            <v>27134.90391463929</v>
          </cell>
          <cell r="FT84">
            <v>7074.5630391841769</v>
          </cell>
          <cell r="FU84">
            <v>10666.055274080165</v>
          </cell>
          <cell r="FV84">
            <v>12227.925418659395</v>
          </cell>
          <cell r="FW84">
            <v>2820.0308263309125</v>
          </cell>
        </row>
        <row r="85">
          <cell r="B85" t="str">
            <v>Co 255</v>
          </cell>
          <cell r="BH85">
            <v>136881.89000000001</v>
          </cell>
          <cell r="BI85">
            <v>70177.580000000133</v>
          </cell>
          <cell r="BJ85">
            <v>196765.09</v>
          </cell>
          <cell r="BK85">
            <v>215643.36</v>
          </cell>
          <cell r="BL85">
            <v>323904.28000000003</v>
          </cell>
          <cell r="BM85">
            <v>245148.41</v>
          </cell>
          <cell r="BN85">
            <v>227255.89</v>
          </cell>
          <cell r="BO85">
            <v>147666.09649999999</v>
          </cell>
          <cell r="BP85">
            <v>120725.13799999992</v>
          </cell>
          <cell r="BQ85">
            <v>176565.39626822568</v>
          </cell>
          <cell r="BR85">
            <v>145983.5544807557</v>
          </cell>
          <cell r="BS85">
            <v>107267.23302841734</v>
          </cell>
          <cell r="BT85">
            <v>122860.99802803027</v>
          </cell>
          <cell r="BU85">
            <v>55773.334807496751</v>
          </cell>
          <cell r="BV85">
            <v>181934.16348312894</v>
          </cell>
          <cell r="BW85">
            <v>202820.10791986604</v>
          </cell>
          <cell r="BX85">
            <v>308874.0090350681</v>
          </cell>
          <cell r="BY85">
            <v>230183.67625937297</v>
          </cell>
          <cell r="BZ85">
            <v>214263.42863109021</v>
          </cell>
          <cell r="CA85">
            <v>145830.97607157205</v>
          </cell>
          <cell r="CB85">
            <v>239005.43545237381</v>
          </cell>
          <cell r="CC85">
            <v>289239.12394667725</v>
          </cell>
          <cell r="CD85">
            <v>258279.10908770619</v>
          </cell>
          <cell r="CE85">
            <v>223148.31559280696</v>
          </cell>
          <cell r="CF85">
            <v>229400.29962996981</v>
          </cell>
          <cell r="CG85">
            <v>161925.19487746584</v>
          </cell>
          <cell r="CH85">
            <v>294320.34050463606</v>
          </cell>
          <cell r="CI85">
            <v>328095.69382476847</v>
          </cell>
          <cell r="CJ85">
            <v>431883.65772780619</v>
          </cell>
          <cell r="CK85">
            <v>353267.79478438472</v>
          </cell>
          <cell r="CL85">
            <v>339386.32573034917</v>
          </cell>
          <cell r="CM85">
            <v>269530.4286776057</v>
          </cell>
          <cell r="CN85">
            <v>242800.37238352309</v>
          </cell>
          <cell r="CO85">
            <v>292949.87886241201</v>
          </cell>
          <cell r="CP85">
            <v>261607.8295852142</v>
          </cell>
          <cell r="CQ85">
            <v>230118.26392581902</v>
          </cell>
          <cell r="CR85">
            <v>246868.13507066469</v>
          </cell>
          <cell r="CS85">
            <v>177910.8464865117</v>
          </cell>
          <cell r="CT85">
            <v>306205.66573104047</v>
          </cell>
          <cell r="CU85">
            <v>330338.75223353261</v>
          </cell>
          <cell r="CV85">
            <v>435424.6990807578</v>
          </cell>
          <cell r="CW85">
            <v>355262.28021787596</v>
          </cell>
          <cell r="CX85">
            <v>341803.48889105709</v>
          </cell>
          <cell r="CY85">
            <v>269887.68416944897</v>
          </cell>
          <cell r="CZ85">
            <v>242695.39164768514</v>
          </cell>
          <cell r="DA85">
            <v>293819.71462540759</v>
          </cell>
          <cell r="DB85">
            <v>261719.94484388706</v>
          </cell>
          <cell r="DC85">
            <v>225697.3536743708</v>
          </cell>
          <cell r="DD85">
            <v>246919.84571362968</v>
          </cell>
          <cell r="DE85">
            <v>169646.25740661175</v>
          </cell>
          <cell r="DF85">
            <v>307023.09450974164</v>
          </cell>
          <cell r="DG85">
            <v>374759.7485962208</v>
          </cell>
          <cell r="DH85">
            <v>481146.48732466693</v>
          </cell>
          <cell r="DI85">
            <v>399407.6623939455</v>
          </cell>
          <cell r="DJ85">
            <v>386400.77302846569</v>
          </cell>
          <cell r="DK85">
            <v>312374.86817112967</v>
          </cell>
          <cell r="DL85">
            <v>284713.28759483603</v>
          </cell>
          <cell r="DM85">
            <v>336830.50185982202</v>
          </cell>
          <cell r="DN85">
            <v>303954.66854658845</v>
          </cell>
          <cell r="DO85">
            <v>267162.60193767876</v>
          </cell>
          <cell r="DP85">
            <v>289088.50498268229</v>
          </cell>
          <cell r="DQ85">
            <v>216928.72941452113</v>
          </cell>
          <cell r="DR85">
            <v>350297.80939914682</v>
          </cell>
          <cell r="DS85">
            <v>389783.0980823405</v>
          </cell>
          <cell r="DT85">
            <v>497472.65089183184</v>
          </cell>
          <cell r="DU85">
            <v>414126.2492755265</v>
          </cell>
          <cell r="DV85">
            <v>401601.97833283973</v>
          </cell>
          <cell r="DW85">
            <v>325413.53642569471</v>
          </cell>
          <cell r="DX85">
            <v>297275.43135047471</v>
          </cell>
          <cell r="DY85">
            <v>350404.54328887182</v>
          </cell>
          <cell r="DZ85">
            <v>316732.88318208896</v>
          </cell>
          <cell r="EA85">
            <v>279154.46294482122</v>
          </cell>
          <cell r="EB85">
            <v>301796.80536508851</v>
          </cell>
          <cell r="EC85">
            <v>228048.69539834582</v>
          </cell>
          <cell r="ED85">
            <v>355427.26634129614</v>
          </cell>
          <cell r="EE85">
            <v>405192.18004186312</v>
          </cell>
          <cell r="EF85">
            <v>514185.50336532539</v>
          </cell>
          <cell r="EG85">
            <v>429200.27565012733</v>
          </cell>
          <cell r="EH85">
            <v>417190.65024155169</v>
          </cell>
          <cell r="EI85">
            <v>337906.61520321859</v>
          </cell>
          <cell r="EJ85">
            <v>309510.26962744206</v>
          </cell>
          <cell r="EK85">
            <v>363671.38218917989</v>
          </cell>
          <cell r="EL85">
            <v>329182.72961949877</v>
          </cell>
          <cell r="EM85">
            <v>290801.01212491962</v>
          </cell>
          <cell r="EN85">
            <v>314825.90595208929</v>
          </cell>
          <cell r="EO85">
            <v>239453.2357655213</v>
          </cell>
          <cell r="EP85">
            <v>377716.88838487852</v>
          </cell>
          <cell r="EQ85">
            <v>421427.61634295603</v>
          </cell>
          <cell r="ER85">
            <v>531725.43241209188</v>
          </cell>
          <cell r="ES85">
            <v>445069.64959507238</v>
          </cell>
          <cell r="ET85">
            <v>433607.763942705</v>
          </cell>
          <cell r="EU85">
            <v>352025.20957033575</v>
          </cell>
          <cell r="EV85">
            <v>323144.46186444245</v>
          </cell>
          <cell r="EW85">
            <v>378356.91130110895</v>
          </cell>
          <cell r="EX85">
            <v>343031.84166984446</v>
          </cell>
          <cell r="EY85">
            <v>303828.78211220412</v>
          </cell>
          <cell r="EZ85">
            <v>328615.4648333349</v>
          </cell>
          <cell r="FA85">
            <v>251581.24383351183</v>
          </cell>
          <cell r="FB85">
            <v>392442.822831069</v>
          </cell>
          <cell r="FC85">
            <v>438251.88207875716</v>
          </cell>
          <cell r="FD85">
            <v>549853.94465872692</v>
          </cell>
          <cell r="FE85">
            <v>461495.17278032308</v>
          </cell>
          <cell r="FF85">
            <v>450615.51017752127</v>
          </cell>
          <cell r="FG85">
            <v>366676.69509557635</v>
          </cell>
          <cell r="FH85">
            <v>337304.97225526045</v>
          </cell>
          <cell r="FI85">
            <v>393587.60863640578</v>
          </cell>
          <cell r="FJ85">
            <v>357404.70125042484</v>
          </cell>
          <cell r="FK85">
            <v>317362.58663415699</v>
          </cell>
          <cell r="FL85">
            <v>342925.51031703316</v>
          </cell>
          <cell r="FM85">
            <v>264191.94541562744</v>
          </cell>
          <cell r="FN85">
            <v>407698.060258782</v>
          </cell>
          <cell r="FO85">
            <v>441986.3721549263</v>
          </cell>
          <cell r="FP85">
            <v>554891.55945061822</v>
          </cell>
          <cell r="FQ85">
            <v>464796.16336606361</v>
          </cell>
          <cell r="FR85">
            <v>454535.08270647889</v>
          </cell>
          <cell r="FS85">
            <v>368179.88929281069</v>
          </cell>
          <cell r="FT85">
            <v>338309.1882528537</v>
          </cell>
          <cell r="FU85">
            <v>395683.8007989889</v>
          </cell>
          <cell r="FV85">
            <v>358620.74861936783</v>
          </cell>
          <cell r="FW85">
            <v>317721.42247487104</v>
          </cell>
        </row>
        <row r="86">
          <cell r="B86" t="str">
            <v>Co 256</v>
          </cell>
          <cell r="BH86">
            <v>-25550.29</v>
          </cell>
          <cell r="BI86">
            <v>-16821.98</v>
          </cell>
          <cell r="BJ86">
            <v>-19763.580000000002</v>
          </cell>
          <cell r="BK86">
            <v>-18362.349999999999</v>
          </cell>
          <cell r="BL86">
            <v>-11327.56</v>
          </cell>
          <cell r="BM86">
            <v>-9166.6900000000096</v>
          </cell>
          <cell r="BN86">
            <v>-37678.18</v>
          </cell>
          <cell r="BO86">
            <v>-21480.345600000008</v>
          </cell>
          <cell r="BP86">
            <v>-21714.310299999997</v>
          </cell>
          <cell r="BQ86">
            <v>-21665.245502779624</v>
          </cell>
          <cell r="BR86">
            <v>-20793.272620805103</v>
          </cell>
          <cell r="BS86">
            <v>-21880.394358277976</v>
          </cell>
          <cell r="BT86">
            <v>-27196.588488000998</v>
          </cell>
          <cell r="BU86">
            <v>-18287.330184697166</v>
          </cell>
          <cell r="BV86">
            <v>-21646.825114222425</v>
          </cell>
          <cell r="BW86">
            <v>-19935.770196600453</v>
          </cell>
          <cell r="BX86">
            <v>-12762.580914138933</v>
          </cell>
          <cell r="BY86">
            <v>-10261.712205329051</v>
          </cell>
          <cell r="BZ86">
            <v>-39662.964003963374</v>
          </cell>
          <cell r="CA86">
            <v>-22636.417331560056</v>
          </cell>
          <cell r="CB86">
            <v>23032.927166347799</v>
          </cell>
          <cell r="CC86">
            <v>22786.132156639898</v>
          </cell>
          <cell r="CD86">
            <v>23660.77587282344</v>
          </cell>
          <cell r="CE86">
            <v>22731.68731238661</v>
          </cell>
          <cell r="CF86">
            <v>16694.474781079349</v>
          </cell>
          <cell r="CG86">
            <v>25790.551981226192</v>
          </cell>
          <cell r="CH86">
            <v>22000.812026801519</v>
          </cell>
          <cell r="CI86">
            <v>25489.760544306744</v>
          </cell>
          <cell r="CJ86">
            <v>32805.936687151538</v>
          </cell>
          <cell r="CK86">
            <v>35657.183817373458</v>
          </cell>
          <cell r="CL86">
            <v>5339.9151712562016</v>
          </cell>
          <cell r="CM86">
            <v>22906.679010844971</v>
          </cell>
          <cell r="CN86">
            <v>22593.267963948761</v>
          </cell>
          <cell r="CO86">
            <v>22327.893106959229</v>
          </cell>
          <cell r="CP86">
            <v>23206.275395199176</v>
          </cell>
          <cell r="CQ86">
            <v>22436.547523716916</v>
          </cell>
          <cell r="CR86">
            <v>17778.993917981279</v>
          </cell>
          <cell r="CS86">
            <v>27121.384379884475</v>
          </cell>
          <cell r="CT86">
            <v>23107.899333810914</v>
          </cell>
          <cell r="CU86">
            <v>25288.874836937117</v>
          </cell>
          <cell r="CV86">
            <v>32800.72011447679</v>
          </cell>
          <cell r="CW86">
            <v>35829.05690464301</v>
          </cell>
          <cell r="CX86">
            <v>4591.1908092747763</v>
          </cell>
          <cell r="CY86">
            <v>22685.48632015902</v>
          </cell>
          <cell r="CZ86">
            <v>22376.784908309768</v>
          </cell>
          <cell r="DA86">
            <v>22100.237736592433</v>
          </cell>
          <cell r="DB86">
            <v>22996.798427433983</v>
          </cell>
          <cell r="DC86">
            <v>22008.110076787765</v>
          </cell>
          <cell r="DD86">
            <v>17376.268444627494</v>
          </cell>
          <cell r="DE86">
            <v>21871.342396871434</v>
          </cell>
          <cell r="DF86">
            <v>69265.746808170734</v>
          </cell>
          <cell r="DG86">
            <v>73188.695187793259</v>
          </cell>
          <cell r="DH86">
            <v>80901.345863154653</v>
          </cell>
          <cell r="DI86">
            <v>84114.174507511721</v>
          </cell>
          <cell r="DJ86">
            <v>51927.390660606383</v>
          </cell>
          <cell r="DK86">
            <v>70566.263781492482</v>
          </cell>
          <cell r="DL86">
            <v>70262.695079565616</v>
          </cell>
          <cell r="DM86">
            <v>69974.038450327411</v>
          </cell>
          <cell r="DN86">
            <v>70889.706649738044</v>
          </cell>
          <cell r="DO86">
            <v>69870.134868343346</v>
          </cell>
          <cell r="DP86">
            <v>65068.526703699798</v>
          </cell>
          <cell r="DQ86">
            <v>74821.566266415408</v>
          </cell>
          <cell r="DR86">
            <v>71354.58053659572</v>
          </cell>
          <cell r="DS86">
            <v>73887.069032480329</v>
          </cell>
          <cell r="DT86">
            <v>81805.83970442618</v>
          </cell>
          <cell r="DU86">
            <v>85210.779729006754</v>
          </cell>
          <cell r="DV86">
            <v>52046.623529108285</v>
          </cell>
          <cell r="DW86">
            <v>71246.644436022762</v>
          </cell>
          <cell r="DX86">
            <v>70948.645540265235</v>
          </cell>
          <cell r="DY86">
            <v>70647.442914787287</v>
          </cell>
          <cell r="DZ86">
            <v>71582.627321678447</v>
          </cell>
          <cell r="EA86">
            <v>70531.737313580743</v>
          </cell>
          <cell r="EB86">
            <v>65553.707261424817</v>
          </cell>
          <cell r="EC86">
            <v>69196.904627394251</v>
          </cell>
          <cell r="ED86">
            <v>96549.367117841859</v>
          </cell>
          <cell r="EE86">
            <v>100945.60798630334</v>
          </cell>
          <cell r="EF86">
            <v>109076.62743242965</v>
          </cell>
          <cell r="EG86">
            <v>112680.90544829972</v>
          </cell>
          <cell r="EH86">
            <v>78510.028737245797</v>
          </cell>
          <cell r="EI86">
            <v>98288.284588519309</v>
          </cell>
          <cell r="EJ86">
            <v>97996.313658662111</v>
          </cell>
          <cell r="EK86">
            <v>97682.128488502771</v>
          </cell>
          <cell r="EL86">
            <v>98637.247975643448</v>
          </cell>
          <cell r="EM86">
            <v>97554.528556776306</v>
          </cell>
          <cell r="EN86">
            <v>92393.253145970026</v>
          </cell>
          <cell r="EO86">
            <v>102556.73181875594</v>
          </cell>
          <cell r="EP86">
            <v>99238.818146822421</v>
          </cell>
          <cell r="EQ86">
            <v>102153.49931142671</v>
          </cell>
          <cell r="ER86">
            <v>110502.18256934563</v>
          </cell>
          <cell r="ES86">
            <v>114314.16458239677</v>
          </cell>
          <cell r="ET86">
            <v>79105.693016411096</v>
          </cell>
          <cell r="EU86">
            <v>99480.244596618053</v>
          </cell>
          <cell r="EV86">
            <v>99195.220788423641</v>
          </cell>
          <cell r="EW86">
            <v>98867.12746510838</v>
          </cell>
          <cell r="EX86">
            <v>99843.071168728435</v>
          </cell>
          <cell r="EY86">
            <v>98726.6385693802</v>
          </cell>
          <cell r="EZ86">
            <v>93330.668945587633</v>
          </cell>
          <cell r="FA86">
            <v>97400.978992316726</v>
          </cell>
          <cell r="FB86">
            <v>100090.87771915509</v>
          </cell>
          <cell r="FC86">
            <v>103192.30589123962</v>
          </cell>
          <cell r="FD86">
            <v>111763.62713594297</v>
          </cell>
          <cell r="FE86">
            <v>115792.58146748874</v>
          </cell>
          <cell r="FF86">
            <v>79514.092224043648</v>
          </cell>
          <cell r="FG86">
            <v>100503.53075690907</v>
          </cell>
          <cell r="FH86">
            <v>100226.97705199645</v>
          </cell>
          <cell r="FI86">
            <v>99883.459962545166</v>
          </cell>
          <cell r="FJ86">
            <v>100881.67733393244</v>
          </cell>
          <cell r="FK86">
            <v>99729.495309035192</v>
          </cell>
          <cell r="FL86">
            <v>86434.052460960738</v>
          </cell>
          <cell r="FM86">
            <v>97537.216558709246</v>
          </cell>
          <cell r="FN86">
            <v>93416.767832341298</v>
          </cell>
          <cell r="FO86">
            <v>96961.180471199666</v>
          </cell>
          <cell r="FP86">
            <v>105512.62074792275</v>
          </cell>
          <cell r="FQ86">
            <v>110015.72887183665</v>
          </cell>
          <cell r="FR86">
            <v>72386.222107089503</v>
          </cell>
          <cell r="FS86">
            <v>94009.456426094446</v>
          </cell>
          <cell r="FT86">
            <v>93990.365842107654</v>
          </cell>
          <cell r="FU86">
            <v>93382.463252986156</v>
          </cell>
          <cell r="FV86">
            <v>94651.889516832845</v>
          </cell>
          <cell r="FW86">
            <v>93214.442571820604</v>
          </cell>
        </row>
        <row r="87">
          <cell r="B87" t="str">
            <v>Co 257</v>
          </cell>
          <cell r="BH87">
            <v>-3316.98</v>
          </cell>
          <cell r="BI87">
            <v>3381.22</v>
          </cell>
          <cell r="BJ87">
            <v>-5727.87</v>
          </cell>
          <cell r="BK87">
            <v>-7425.19</v>
          </cell>
          <cell r="BL87">
            <v>145.33000000000001</v>
          </cell>
          <cell r="BM87">
            <v>-4071.56</v>
          </cell>
          <cell r="BN87">
            <v>-12084.16</v>
          </cell>
          <cell r="BO87">
            <v>-6155.9906999999985</v>
          </cell>
          <cell r="BP87">
            <v>-4458.7684000000008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</row>
        <row r="88">
          <cell r="B88" t="str">
            <v>Co 259</v>
          </cell>
          <cell r="BH88">
            <v>25302</v>
          </cell>
          <cell r="BI88">
            <v>38990</v>
          </cell>
          <cell r="BJ88">
            <v>34510</v>
          </cell>
          <cell r="BK88">
            <v>25757</v>
          </cell>
          <cell r="BL88">
            <v>1711</v>
          </cell>
          <cell r="BM88">
            <v>13500</v>
          </cell>
          <cell r="BN88">
            <v>3308</v>
          </cell>
          <cell r="BO88">
            <v>3959</v>
          </cell>
          <cell r="BP88">
            <v>389</v>
          </cell>
          <cell r="BQ88">
            <v>10641.815832046472</v>
          </cell>
          <cell r="BR88">
            <v>22350.355565824604</v>
          </cell>
          <cell r="BS88">
            <v>20381.352940289391</v>
          </cell>
          <cell r="BT88">
            <v>24455.464091049253</v>
          </cell>
          <cell r="BU88">
            <v>38353.991330314973</v>
          </cell>
          <cell r="BV88">
            <v>33686.452325306433</v>
          </cell>
          <cell r="BW88">
            <v>24927.832811339555</v>
          </cell>
          <cell r="BX88">
            <v>764.38407415680558</v>
          </cell>
          <cell r="BY88">
            <v>12949.051964708109</v>
          </cell>
          <cell r="BZ88">
            <v>2604.6549199176225</v>
          </cell>
          <cell r="CA88">
            <v>3552.613478805426</v>
          </cell>
          <cell r="CB88">
            <v>11344.846687723548</v>
          </cell>
          <cell r="CC88">
            <v>21202.062322313519</v>
          </cell>
          <cell r="CD88">
            <v>32891.322095805925</v>
          </cell>
          <cell r="CE88">
            <v>31165.211674472674</v>
          </cell>
          <cell r="CF88">
            <v>34528.443288831724</v>
          </cell>
          <cell r="CG88">
            <v>48644.792971071161</v>
          </cell>
          <cell r="CH88">
            <v>43784.571513842588</v>
          </cell>
          <cell r="CI88">
            <v>35927.070086488173</v>
          </cell>
          <cell r="CJ88">
            <v>11643.107430394426</v>
          </cell>
          <cell r="CK88">
            <v>24235.784669602428</v>
          </cell>
          <cell r="CL88">
            <v>13734.880695568398</v>
          </cell>
          <cell r="CM88">
            <v>14545.449300390035</v>
          </cell>
          <cell r="CN88">
            <v>10959.607112331134</v>
          </cell>
          <cell r="CO88">
            <v>20812.931397685083</v>
          </cell>
          <cell r="CP88">
            <v>32483.395057606387</v>
          </cell>
          <cell r="CQ88">
            <v>31003.571575246708</v>
          </cell>
          <cell r="CR88">
            <v>35677.7788769092</v>
          </cell>
          <cell r="CS88">
            <v>50151.167121950995</v>
          </cell>
          <cell r="CT88">
            <v>45127.601183316379</v>
          </cell>
          <cell r="CU88">
            <v>37142.401274782242</v>
          </cell>
          <cell r="CV88">
            <v>12331.402234778208</v>
          </cell>
          <cell r="CW88">
            <v>25316.029288889586</v>
          </cell>
          <cell r="CX88">
            <v>14551.385123695582</v>
          </cell>
          <cell r="CY88">
            <v>15318.566460549788</v>
          </cell>
          <cell r="CZ88">
            <v>11667.680387363966</v>
          </cell>
          <cell r="DA88">
            <v>21716.750377029253</v>
          </cell>
          <cell r="DB88">
            <v>33614.702532312956</v>
          </cell>
          <cell r="DC88">
            <v>31824.414864360398</v>
          </cell>
          <cell r="DD88">
            <v>36868.207730697526</v>
          </cell>
          <cell r="DE88">
            <v>46608.016042662297</v>
          </cell>
          <cell r="DF88">
            <v>46415.847162498867</v>
          </cell>
          <cell r="DG88">
            <v>38303.797789737444</v>
          </cell>
          <cell r="DH88">
            <v>12953.97728921556</v>
          </cell>
          <cell r="DI88">
            <v>26342.601396390488</v>
          </cell>
          <cell r="DJ88">
            <v>15307.331335992247</v>
          </cell>
          <cell r="DK88">
            <v>16029.380298110278</v>
          </cell>
          <cell r="DL88">
            <v>12312.350509346368</v>
          </cell>
          <cell r="DM88">
            <v>22561.03791767035</v>
          </cell>
          <cell r="DN88">
            <v>34690.333935724171</v>
          </cell>
          <cell r="DO88">
            <v>32856.571131279838</v>
          </cell>
          <cell r="DP88">
            <v>38003.348898685581</v>
          </cell>
          <cell r="DQ88">
            <v>53117.220163710488</v>
          </cell>
          <cell r="DR88">
            <v>47901.033794864954</v>
          </cell>
          <cell r="DS88">
            <v>39659.851749379304</v>
          </cell>
          <cell r="DT88">
            <v>13759.159788319157</v>
          </cell>
          <cell r="DU88">
            <v>27564.176019660455</v>
          </cell>
          <cell r="DV88">
            <v>16251.211016105553</v>
          </cell>
          <cell r="DW88">
            <v>16926.0371179215</v>
          </cell>
          <cell r="DX88">
            <v>13141.741148931658</v>
          </cell>
          <cell r="DY88">
            <v>23594.000378577599</v>
          </cell>
          <cell r="DZ88">
            <v>35959.057247401055</v>
          </cell>
          <cell r="EA88">
            <v>34080.718825133939</v>
          </cell>
          <cell r="EB88">
            <v>39331.998077795397</v>
          </cell>
          <cell r="EC88">
            <v>54829.779210331071</v>
          </cell>
          <cell r="ED88">
            <v>49438.494389376719</v>
          </cell>
          <cell r="EE88">
            <v>40004.952272958239</v>
          </cell>
          <cell r="EF88">
            <v>13541.047430594983</v>
          </cell>
          <cell r="EG88">
            <v>26692.594907784289</v>
          </cell>
          <cell r="EH88">
            <v>15094.662877012932</v>
          </cell>
          <cell r="EI88">
            <v>15720.074928919807</v>
          </cell>
          <cell r="EJ88">
            <v>11867.377071206713</v>
          </cell>
          <cell r="EK88">
            <v>22527.261063475118</v>
          </cell>
          <cell r="EL88">
            <v>35132.579483891459</v>
          </cell>
          <cell r="EM88">
            <v>33208.526529183029</v>
          </cell>
          <cell r="EN88">
            <v>38565.832729772548</v>
          </cell>
          <cell r="EO88">
            <v>54457.66026792796</v>
          </cell>
          <cell r="EP88">
            <v>48885.646750289525</v>
          </cell>
          <cell r="EQ88">
            <v>40351.648034696518</v>
          </cell>
          <cell r="ER88">
            <v>13311.905765631825</v>
          </cell>
          <cell r="ES88">
            <v>27904.314738863068</v>
          </cell>
          <cell r="ET88">
            <v>16014.169468241962</v>
          </cell>
          <cell r="EU88">
            <v>16588.142492831059</v>
          </cell>
          <cell r="EV88">
            <v>12665.889772272087</v>
          </cell>
          <cell r="EW88">
            <v>23537.483659888931</v>
          </cell>
          <cell r="EX88">
            <v>36387.677718301034</v>
          </cell>
          <cell r="EY88">
            <v>34416.755079643437</v>
          </cell>
          <cell r="EZ88">
            <v>39881.387212410205</v>
          </cell>
          <cell r="FA88">
            <v>56177.663644912915</v>
          </cell>
          <cell r="FB88">
            <v>50419.122321379698</v>
          </cell>
          <cell r="FC88">
            <v>41749.08059589738</v>
          </cell>
          <cell r="FD88">
            <v>7745.597736992655</v>
          </cell>
          <cell r="FE88">
            <v>29040.395642916286</v>
          </cell>
          <cell r="FF88">
            <v>16850.152164416126</v>
          </cell>
          <cell r="FG88">
            <v>17370.301874521741</v>
          </cell>
          <cell r="FH88">
            <v>13377.341375246593</v>
          </cell>
          <cell r="FI88">
            <v>24464.812655941481</v>
          </cell>
          <cell r="FJ88">
            <v>37564.545899123405</v>
          </cell>
          <cell r="FK88">
            <v>35545.557699107645</v>
          </cell>
          <cell r="FL88">
            <v>41119.129856637366</v>
          </cell>
          <cell r="FM88">
            <v>57830.532855304467</v>
          </cell>
          <cell r="FN88">
            <v>51879.671829746287</v>
          </cell>
          <cell r="FO88">
            <v>41907.070460749303</v>
          </cell>
          <cell r="FP88">
            <v>13549.122455655692</v>
          </cell>
          <cell r="FQ88">
            <v>29247.6545470766</v>
          </cell>
          <cell r="FR88">
            <v>16749.257749443394</v>
          </cell>
          <cell r="FS88">
            <v>17213.10894143222</v>
          </cell>
          <cell r="FT88">
            <v>13148.236155916456</v>
          </cell>
          <cell r="FU88">
            <v>24455.893465227666</v>
          </cell>
          <cell r="FV88">
            <v>37810.337044654902</v>
          </cell>
          <cell r="FW88">
            <v>35742.084504932645</v>
          </cell>
        </row>
        <row r="89">
          <cell r="B89" t="str">
            <v>Co 260</v>
          </cell>
          <cell r="BH89">
            <v>10270.98</v>
          </cell>
          <cell r="BI89">
            <v>6639.4599999999846</v>
          </cell>
          <cell r="BJ89">
            <v>20009.490000000002</v>
          </cell>
          <cell r="BK89">
            <v>28125.7</v>
          </cell>
          <cell r="BL89">
            <v>62726.29</v>
          </cell>
          <cell r="BM89">
            <v>41873.919999999998</v>
          </cell>
          <cell r="BN89">
            <v>24659.13</v>
          </cell>
          <cell r="BO89">
            <v>24307.296339999986</v>
          </cell>
          <cell r="BP89">
            <v>19536.621440000024</v>
          </cell>
          <cell r="BQ89">
            <v>48124.75897363777</v>
          </cell>
          <cell r="BR89">
            <v>14430.111875933449</v>
          </cell>
          <cell r="BS89">
            <v>20056.05231560408</v>
          </cell>
          <cell r="BT89">
            <v>4205.1915991681744</v>
          </cell>
          <cell r="BU89">
            <v>555.32785111237899</v>
          </cell>
          <cell r="BV89">
            <v>13737.756662196742</v>
          </cell>
          <cell r="BW89">
            <v>21992.959020151742</v>
          </cell>
          <cell r="BX89">
            <v>57015.446966964475</v>
          </cell>
          <cell r="BY89">
            <v>36021.418678463917</v>
          </cell>
          <cell r="BZ89">
            <v>18667.864999111021</v>
          </cell>
          <cell r="CA89">
            <v>24089.707234320296</v>
          </cell>
          <cell r="CB89">
            <v>19352.816114595553</v>
          </cell>
          <cell r="CC89">
            <v>47213.309246903787</v>
          </cell>
          <cell r="CD89">
            <v>13510.635114945551</v>
          </cell>
          <cell r="CE89">
            <v>19584.594156047962</v>
          </cell>
          <cell r="CF89">
            <v>3545.2326627367729</v>
          </cell>
          <cell r="CG89">
            <v>92.315086464179331</v>
          </cell>
          <cell r="CH89">
            <v>17867.483516395994</v>
          </cell>
          <cell r="CI89">
            <v>27735.313720566541</v>
          </cell>
          <cell r="CJ89">
            <v>63121.831275596123</v>
          </cell>
          <cell r="CK89">
            <v>42054.702036199917</v>
          </cell>
          <cell r="CL89">
            <v>24487.194172646254</v>
          </cell>
          <cell r="CM89">
            <v>30048.147176582592</v>
          </cell>
          <cell r="CN89">
            <v>25419.437440288501</v>
          </cell>
          <cell r="CO89">
            <v>53194.847496275332</v>
          </cell>
          <cell r="CP89">
            <v>19556.23494802921</v>
          </cell>
          <cell r="CQ89">
            <v>26013.403286557819</v>
          </cell>
          <cell r="CR89">
            <v>9293.6788029829331</v>
          </cell>
          <cell r="CS89">
            <v>5765.5072782093048</v>
          </cell>
          <cell r="CT89">
            <v>18880.218694791285</v>
          </cell>
          <cell r="CU89">
            <v>29042.349764622602</v>
          </cell>
          <cell r="CV89">
            <v>65286.170078021009</v>
          </cell>
          <cell r="CW89">
            <v>43747.986935811285</v>
          </cell>
          <cell r="CX89">
            <v>25780.33293372429</v>
          </cell>
          <cell r="CY89">
            <v>31478.127878368847</v>
          </cell>
          <cell r="CZ89">
            <v>26768.890840928507</v>
          </cell>
          <cell r="DA89">
            <v>55095.776002832659</v>
          </cell>
          <cell r="DB89">
            <v>20781.275063446519</v>
          </cell>
          <cell r="DC89">
            <v>26857.898897262115</v>
          </cell>
          <cell r="DD89">
            <v>10233.229789706456</v>
          </cell>
          <cell r="DE89">
            <v>6628.3433098274108</v>
          </cell>
          <cell r="DF89">
            <v>19938.8970693882</v>
          </cell>
          <cell r="DG89">
            <v>28882.634796346538</v>
          </cell>
          <cell r="DH89">
            <v>66005.385208518972</v>
          </cell>
          <cell r="DI89">
            <v>38885.245479987636</v>
          </cell>
          <cell r="DJ89">
            <v>29365.354942919235</v>
          </cell>
          <cell r="DK89">
            <v>35204.407800860296</v>
          </cell>
          <cell r="DL89">
            <v>30413.9342724132</v>
          </cell>
          <cell r="DM89">
            <v>59302.662319116884</v>
          </cell>
          <cell r="DN89">
            <v>24299.708964640056</v>
          </cell>
          <cell r="DO89">
            <v>30485.455866911827</v>
          </cell>
          <cell r="DP89">
            <v>13456.309297061263</v>
          </cell>
          <cell r="DQ89">
            <v>9772.5255339330033</v>
          </cell>
          <cell r="DR89">
            <v>23280.847801895216</v>
          </cell>
          <cell r="DS89">
            <v>34032.559892716527</v>
          </cell>
          <cell r="DT89">
            <v>72056.226269987572</v>
          </cell>
          <cell r="DU89">
            <v>49441.150600697278</v>
          </cell>
          <cell r="DV89">
            <v>30809.228483836661</v>
          </cell>
          <cell r="DW89">
            <v>36794.126061631017</v>
          </cell>
          <cell r="DX89">
            <v>31921.63578360308</v>
          </cell>
          <cell r="DY89">
            <v>61383.307440961878</v>
          </cell>
          <cell r="DZ89">
            <v>25677.062039380158</v>
          </cell>
          <cell r="EA89">
            <v>31974.722481405566</v>
          </cell>
          <cell r="EB89">
            <v>14529.234162908135</v>
          </cell>
          <cell r="EC89">
            <v>10764.990413874286</v>
          </cell>
          <cell r="ED89">
            <v>24472.991356343686</v>
          </cell>
          <cell r="EE89">
            <v>33917.343043929985</v>
          </cell>
          <cell r="EF89">
            <v>72865.1391293208</v>
          </cell>
          <cell r="EG89">
            <v>43368.208432771935</v>
          </cell>
          <cell r="EH89">
            <v>32251.489921102737</v>
          </cell>
          <cell r="EI89">
            <v>38388.07549905077</v>
          </cell>
          <cell r="EJ89">
            <v>33431.375043602013</v>
          </cell>
          <cell r="EK89">
            <v>63477.347772794703</v>
          </cell>
          <cell r="EL89">
            <v>27054.584408459574</v>
          </cell>
          <cell r="EM89">
            <v>33465.519556114086</v>
          </cell>
          <cell r="EN89">
            <v>15591.531301053343</v>
          </cell>
          <cell r="EO89">
            <v>11745.242573078125</v>
          </cell>
          <cell r="EP89">
            <v>25654.791705551499</v>
          </cell>
          <cell r="EQ89">
            <v>37029.791091489213</v>
          </cell>
          <cell r="ER89">
            <v>76924.658079349276</v>
          </cell>
          <cell r="ES89">
            <v>53157.040409810419</v>
          </cell>
          <cell r="ET89">
            <v>33821.139740523053</v>
          </cell>
          <cell r="EU89">
            <v>40114.266568553736</v>
          </cell>
          <cell r="EV89">
            <v>35072.996442062649</v>
          </cell>
          <cell r="EW89">
            <v>65714.323333086548</v>
          </cell>
          <cell r="EX89">
            <v>28560.188810336418</v>
          </cell>
          <cell r="EY89">
            <v>35086.292910612188</v>
          </cell>
          <cell r="EZ89">
            <v>16772.184650435345</v>
          </cell>
          <cell r="FA89">
            <v>12841.776956402973</v>
          </cell>
          <cell r="FB89">
            <v>26954.527687990994</v>
          </cell>
          <cell r="FC89">
            <v>36928.194449859147</v>
          </cell>
          <cell r="FD89">
            <v>77794.566912781083</v>
          </cell>
          <cell r="FE89">
            <v>47118.965664196425</v>
          </cell>
          <cell r="FF89">
            <v>33071.305847244541</v>
          </cell>
          <cell r="FG89">
            <v>39526.387356429288</v>
          </cell>
          <cell r="FH89">
            <v>34398.410613729036</v>
          </cell>
          <cell r="FI89">
            <v>65647.695524283918</v>
          </cell>
          <cell r="FJ89">
            <v>27747.443256436309</v>
          </cell>
          <cell r="FK89">
            <v>34390.615134701657</v>
          </cell>
          <cell r="FL89">
            <v>15623.661837164691</v>
          </cell>
          <cell r="FM89">
            <v>11607.219606564802</v>
          </cell>
          <cell r="FN89">
            <v>25925.392256108811</v>
          </cell>
          <cell r="FO89">
            <v>36157.383531508196</v>
          </cell>
          <cell r="FP89">
            <v>78019.659498260487</v>
          </cell>
          <cell r="FQ89">
            <v>53046.152970771596</v>
          </cell>
          <cell r="FR89">
            <v>32926.941747298188</v>
          </cell>
          <cell r="FS89">
            <v>39549.311245463337</v>
          </cell>
          <cell r="FT89">
            <v>34334.155736296423</v>
          </cell>
          <cell r="FU89">
            <v>66203.016493065355</v>
          </cell>
          <cell r="FV89">
            <v>27541.613791166412</v>
          </cell>
          <cell r="FW89">
            <v>34303.8325172287</v>
          </cell>
        </row>
        <row r="90">
          <cell r="B90" t="str">
            <v>Co 262</v>
          </cell>
          <cell r="BH90">
            <v>-3228.13</v>
          </cell>
          <cell r="BI90">
            <v>-14318.26</v>
          </cell>
          <cell r="BJ90">
            <v>-15621.57</v>
          </cell>
          <cell r="BK90">
            <v>-12071.42</v>
          </cell>
          <cell r="BL90">
            <v>-2659.64</v>
          </cell>
          <cell r="BM90">
            <v>-16916.669999999998</v>
          </cell>
          <cell r="BN90">
            <v>-15741.53</v>
          </cell>
          <cell r="BO90">
            <v>-19170.127</v>
          </cell>
          <cell r="BP90">
            <v>-17697.368300000002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</row>
        <row r="91">
          <cell r="B91" t="str">
            <v>Co 189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-264.69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-272.63069999999999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-280.80962099999999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-289.23390963000003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-297.91092691890003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-306.84825472646702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-316.05370236826104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-325.53531343930888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-335.30137284248815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-345.36041402776283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</row>
        <row r="92">
          <cell r="B92" t="str">
            <v>Co 191</v>
          </cell>
          <cell r="BH92">
            <v>8139.7169999999896</v>
          </cell>
          <cell r="BI92">
            <v>-294.72690000000875</v>
          </cell>
          <cell r="BJ92">
            <v>13320.438399999992</v>
          </cell>
          <cell r="BK92">
            <v>4792.4643000000069</v>
          </cell>
          <cell r="BL92">
            <v>3700.876099999994</v>
          </cell>
          <cell r="BM92">
            <v>9434.8168000000005</v>
          </cell>
          <cell r="BN92">
            <v>11472.715799999998</v>
          </cell>
          <cell r="BO92">
            <v>-1465.6183200000014</v>
          </cell>
          <cell r="BP92">
            <v>2957.9781599999842</v>
          </cell>
          <cell r="BQ92">
            <v>2934.2419028384611</v>
          </cell>
          <cell r="BR92">
            <v>-655.8656587389487</v>
          </cell>
          <cell r="BS92">
            <v>3498.8637864880147</v>
          </cell>
          <cell r="BT92">
            <v>7499.099820723517</v>
          </cell>
          <cell r="BU92">
            <v>-833.89563148230081</v>
          </cell>
          <cell r="BV92">
            <v>12720.685290506277</v>
          </cell>
          <cell r="BW92">
            <v>4151.023344743342</v>
          </cell>
          <cell r="BX92">
            <v>3035.410376190157</v>
          </cell>
          <cell r="BY92">
            <v>8796.6623730168794</v>
          </cell>
          <cell r="BZ92">
            <v>10890.814533261684</v>
          </cell>
          <cell r="CA92">
            <v>-1602.9035507687659</v>
          </cell>
          <cell r="CB92">
            <v>2980.4061083781999</v>
          </cell>
          <cell r="CC92">
            <v>2514.2200937215312</v>
          </cell>
          <cell r="CD92">
            <v>-1120.0195028974558</v>
          </cell>
          <cell r="CE92">
            <v>10451.361037275863</v>
          </cell>
          <cell r="CF92">
            <v>12941.068537304411</v>
          </cell>
          <cell r="CG92">
            <v>4713.8307312154138</v>
          </cell>
          <cell r="CH92">
            <v>18206.548866287543</v>
          </cell>
          <cell r="CI92">
            <v>9595.2432385585053</v>
          </cell>
          <cell r="CJ92">
            <v>8455.889046717537</v>
          </cell>
          <cell r="CK92">
            <v>19246.034433260676</v>
          </cell>
          <cell r="CL92">
            <v>21399.137416269426</v>
          </cell>
          <cell r="CM92">
            <v>8556.5175374620158</v>
          </cell>
          <cell r="CN92">
            <v>13306.492136749279</v>
          </cell>
          <cell r="CO92">
            <v>13119.111730823643</v>
          </cell>
          <cell r="CP92">
            <v>9440.5217660259877</v>
          </cell>
          <cell r="CQ92">
            <v>14612.73856473319</v>
          </cell>
          <cell r="CR92">
            <v>17646.283016851092</v>
          </cell>
          <cell r="CS92">
            <v>9290.743372669509</v>
          </cell>
          <cell r="CT92">
            <v>23032.194714218116</v>
          </cell>
          <cell r="CU92">
            <v>14234.301508111719</v>
          </cell>
          <cell r="CV92">
            <v>13064.050265921804</v>
          </cell>
          <cell r="CW92">
            <v>19129.938952425917</v>
          </cell>
          <cell r="CX92">
            <v>21346.371486895623</v>
          </cell>
          <cell r="CY92">
            <v>8104.5064616828386</v>
          </cell>
          <cell r="CZ92">
            <v>13006.767122925019</v>
          </cell>
          <cell r="DA92">
            <v>12911.382851956951</v>
          </cell>
          <cell r="DB92">
            <v>9144.5350395391652</v>
          </cell>
          <cell r="DC92">
            <v>13959.021877850369</v>
          </cell>
          <cell r="DD92">
            <v>17480.296320430614</v>
          </cell>
          <cell r="DE92">
            <v>8994.7452097640198</v>
          </cell>
          <cell r="DF92">
            <v>22989.487869853663</v>
          </cell>
          <cell r="DG92">
            <v>14000.61376409982</v>
          </cell>
          <cell r="DH92">
            <v>12798.826981456259</v>
          </cell>
          <cell r="DI92">
            <v>24989.344643670855</v>
          </cell>
          <cell r="DJ92">
            <v>27270.982717824925</v>
          </cell>
          <cell r="DK92">
            <v>13619.060500597625</v>
          </cell>
          <cell r="DL92">
            <v>18678.854763810399</v>
          </cell>
          <cell r="DM92">
            <v>18679.692228446642</v>
          </cell>
          <cell r="DN92">
            <v>14821.880097357011</v>
          </cell>
          <cell r="DO92">
            <v>19771.033813920229</v>
          </cell>
          <cell r="DP92">
            <v>23288.012362155307</v>
          </cell>
          <cell r="DQ92">
            <v>14671.446079955778</v>
          </cell>
          <cell r="DR92">
            <v>28923.429327935199</v>
          </cell>
          <cell r="DS92">
            <v>19739.758323165181</v>
          </cell>
          <cell r="DT92">
            <v>18505.320922997998</v>
          </cell>
          <cell r="DU92">
            <v>24947.440957960091</v>
          </cell>
          <cell r="DV92">
            <v>27296.441850843737</v>
          </cell>
          <cell r="DW92">
            <v>13223.312044417078</v>
          </cell>
          <cell r="DX92">
            <v>18444.574946916422</v>
          </cell>
          <cell r="DY92">
            <v>18547.49466973565</v>
          </cell>
          <cell r="DZ92">
            <v>14596.408618316629</v>
          </cell>
          <cell r="EA92">
            <v>19684.070020642575</v>
          </cell>
          <cell r="EB92">
            <v>23193.056706105053</v>
          </cell>
          <cell r="EC92">
            <v>14443.75085092822</v>
          </cell>
          <cell r="ED92">
            <v>28957.689409351049</v>
          </cell>
          <cell r="EE92">
            <v>19574.653222614106</v>
          </cell>
          <cell r="EF92">
            <v>18306.639939074899</v>
          </cell>
          <cell r="EG92">
            <v>39761.86249757417</v>
          </cell>
          <cell r="EH92">
            <v>42179.970372437921</v>
          </cell>
          <cell r="EI92">
            <v>27673.853136951439</v>
          </cell>
          <cell r="EJ92">
            <v>33062.576887354982</v>
          </cell>
          <cell r="EK92">
            <v>33271.765623573257</v>
          </cell>
          <cell r="EL92">
            <v>29225.039450150325</v>
          </cell>
          <cell r="EM92">
            <v>34455.59557606015</v>
          </cell>
          <cell r="EN92">
            <v>37952.737543920899</v>
          </cell>
          <cell r="EO92">
            <v>29069.030794563594</v>
          </cell>
          <cell r="EP92">
            <v>43849.672236585102</v>
          </cell>
          <cell r="EQ92">
            <v>34262.795026100961</v>
          </cell>
          <cell r="ER92">
            <v>32960.259624486025</v>
          </cell>
          <cell r="ES92">
            <v>39984.859103727649</v>
          </cell>
          <cell r="ET92">
            <v>42474.130240445666</v>
          </cell>
          <cell r="EU92">
            <v>27523.168634334594</v>
          </cell>
          <cell r="EV92">
            <v>33084.097262575349</v>
          </cell>
          <cell r="EW92">
            <v>33405.253051253072</v>
          </cell>
          <cell r="EX92">
            <v>29260.513304897999</v>
          </cell>
          <cell r="EY92">
            <v>34637.576412168091</v>
          </cell>
          <cell r="EZ92">
            <v>38119.083701729782</v>
          </cell>
          <cell r="FA92">
            <v>29099.937432596402</v>
          </cell>
          <cell r="FB92">
            <v>44151.481011352989</v>
          </cell>
          <cell r="FC92">
            <v>34356.189903634469</v>
          </cell>
          <cell r="FD92">
            <v>33018.187166805648</v>
          </cell>
          <cell r="FE92">
            <v>43853.552331420156</v>
          </cell>
          <cell r="FF92">
            <v>46410.663060537539</v>
          </cell>
          <cell r="FG92">
            <v>30991.763618697514</v>
          </cell>
          <cell r="FH92">
            <v>36755.645053547283</v>
          </cell>
          <cell r="FI92">
            <v>37501.68382199599</v>
          </cell>
          <cell r="FJ92">
            <v>33256.34960297482</v>
          </cell>
          <cell r="FK92">
            <v>38991.69219812649</v>
          </cell>
          <cell r="FL92">
            <v>42169.202642855038</v>
          </cell>
          <cell r="FM92">
            <v>33012.869545003952</v>
          </cell>
          <cell r="FN92">
            <v>48796.942496092626</v>
          </cell>
          <cell r="FO92">
            <v>38331.663500133116</v>
          </cell>
          <cell r="FP92">
            <v>36957.133056318678</v>
          </cell>
          <cell r="FQ92">
            <v>44162.182036532729</v>
          </cell>
          <cell r="FR92">
            <v>46794.578865287694</v>
          </cell>
          <cell r="FS92">
            <v>30905.801857263621</v>
          </cell>
          <cell r="FT92">
            <v>36853.551337744168</v>
          </cell>
          <cell r="FU92">
            <v>37731.931534127274</v>
          </cell>
          <cell r="FV92">
            <v>33383.518899541188</v>
          </cell>
          <cell r="FW92">
            <v>39279.705880970723</v>
          </cell>
        </row>
        <row r="93">
          <cell r="B93" t="str">
            <v>Co 452</v>
          </cell>
          <cell r="BH93">
            <v>-1199.06</v>
          </cell>
          <cell r="BI93">
            <v>-3924.68</v>
          </cell>
          <cell r="BJ93">
            <v>-1109.81</v>
          </cell>
          <cell r="BK93">
            <v>-3490.5</v>
          </cell>
          <cell r="BL93">
            <v>18417.54</v>
          </cell>
          <cell r="BM93">
            <v>20716.7</v>
          </cell>
          <cell r="BN93">
            <v>26463.06</v>
          </cell>
          <cell r="BO93">
            <v>19388.238599999997</v>
          </cell>
          <cell r="BP93">
            <v>12289.809000000005</v>
          </cell>
          <cell r="BQ93">
            <v>1044.3815782998754</v>
          </cell>
          <cell r="BR93">
            <v>-8762.7503084822347</v>
          </cell>
          <cell r="BS93">
            <v>-5996.1532188345891</v>
          </cell>
          <cell r="BT93">
            <v>-1469.2362424695966</v>
          </cell>
          <cell r="BU93">
            <v>-4142.9147352341224</v>
          </cell>
          <cell r="BV93">
            <v>-1354.1681785428864</v>
          </cell>
          <cell r="BW93">
            <v>-3923.4093665176351</v>
          </cell>
          <cell r="BX93">
            <v>18129.439232454766</v>
          </cell>
          <cell r="BY93">
            <v>20483.456335333853</v>
          </cell>
          <cell r="BZ93">
            <v>25974.002908780174</v>
          </cell>
          <cell r="CA93">
            <v>19058.758893839557</v>
          </cell>
          <cell r="CB93">
            <v>12037.945952077709</v>
          </cell>
          <cell r="CC93">
            <v>766.10100163596871</v>
          </cell>
          <cell r="CD93">
            <v>-8992.6522939482093</v>
          </cell>
          <cell r="CE93">
            <v>-6060.9122566894321</v>
          </cell>
          <cell r="CF93">
            <v>-1904.4867812441844</v>
          </cell>
          <cell r="CG93">
            <v>-4524.5375543956052</v>
          </cell>
          <cell r="CH93">
            <v>-1762.2967010672328</v>
          </cell>
          <cell r="CI93">
            <v>-4525.610954934762</v>
          </cell>
          <cell r="CJ93">
            <v>17676.515568325085</v>
          </cell>
          <cell r="CK93">
            <v>20288.111092474286</v>
          </cell>
          <cell r="CL93">
            <v>25514.499977574607</v>
          </cell>
          <cell r="CM93">
            <v>18567.637617905508</v>
          </cell>
          <cell r="CN93">
            <v>11627.043133915613</v>
          </cell>
          <cell r="CO93">
            <v>9614.8639477405923</v>
          </cell>
          <cell r="CP93">
            <v>-93.632106506333002</v>
          </cell>
          <cell r="CQ93">
            <v>3006.6519894025059</v>
          </cell>
          <cell r="CR93">
            <v>7423.9762372883779</v>
          </cell>
          <cell r="CS93">
            <v>4769.9396625367517</v>
          </cell>
          <cell r="CT93">
            <v>7578.5751232660805</v>
          </cell>
          <cell r="CU93">
            <v>4693.1296031263955</v>
          </cell>
          <cell r="CV93">
            <v>27390.556401199385</v>
          </cell>
          <cell r="CW93">
            <v>27298.062825894078</v>
          </cell>
          <cell r="CX93">
            <v>32538.885711724713</v>
          </cell>
          <cell r="CY93">
            <v>25444.077445977851</v>
          </cell>
          <cell r="CZ93">
            <v>18392.219938847251</v>
          </cell>
          <cell r="DA93">
            <v>9626.8367335050934</v>
          </cell>
          <cell r="DB93">
            <v>-258.05731110697889</v>
          </cell>
          <cell r="DC93">
            <v>2817.3671249042382</v>
          </cell>
          <cell r="DD93">
            <v>7400.3374450306692</v>
          </cell>
          <cell r="DE93">
            <v>4712.1879489901276</v>
          </cell>
          <cell r="DF93">
            <v>7567.6214165133424</v>
          </cell>
          <cell r="DG93">
            <v>4556.0810507344104</v>
          </cell>
          <cell r="DH93">
            <v>27760.02142350571</v>
          </cell>
          <cell r="DI93">
            <v>27660.003158350599</v>
          </cell>
          <cell r="DJ93">
            <v>32912.592691458471</v>
          </cell>
          <cell r="DK93">
            <v>25667.606238276585</v>
          </cell>
          <cell r="DL93">
            <v>18502.605165538902</v>
          </cell>
          <cell r="DM93">
            <v>11297.386190663814</v>
          </cell>
          <cell r="DN93">
            <v>1232.5726805375216</v>
          </cell>
          <cell r="DO93">
            <v>4392.2034865116493</v>
          </cell>
          <cell r="DP93">
            <v>9206.2545046369723</v>
          </cell>
          <cell r="DQ93">
            <v>7156.3373413649133</v>
          </cell>
          <cell r="DR93">
            <v>9360.2747112082343</v>
          </cell>
          <cell r="DS93">
            <v>8576.0133964208362</v>
          </cell>
          <cell r="DT93">
            <v>31291.534689301858</v>
          </cell>
          <cell r="DU93">
            <v>32190.776501787434</v>
          </cell>
          <cell r="DV93">
            <v>37452.356385349674</v>
          </cell>
          <cell r="DW93">
            <v>30053.678137774226</v>
          </cell>
          <cell r="DX93">
            <v>22775.094167456278</v>
          </cell>
          <cell r="DY93">
            <v>9283.3448432835903</v>
          </cell>
          <cell r="DZ93">
            <v>-964.45856461431686</v>
          </cell>
          <cell r="EA93">
            <v>2280.7606953237846</v>
          </cell>
          <cell r="EB93">
            <v>7159.8043914275695</v>
          </cell>
          <cell r="EC93">
            <v>5095.9647274152667</v>
          </cell>
          <cell r="ED93">
            <v>7327.0478566829006</v>
          </cell>
          <cell r="EE93">
            <v>6477.8773043293004</v>
          </cell>
          <cell r="EF93">
            <v>29693.430272611418</v>
          </cell>
          <cell r="EG93">
            <v>30614.704694701868</v>
          </cell>
          <cell r="EH93">
            <v>35883.023456533745</v>
          </cell>
          <cell r="EI93">
            <v>28327.807468678846</v>
          </cell>
          <cell r="EJ93">
            <v>20933.752495690394</v>
          </cell>
          <cell r="EK93">
            <v>9248.9195735657486</v>
          </cell>
          <cell r="EL93">
            <v>-1184.9867091494634</v>
          </cell>
          <cell r="EM93">
            <v>2149.1538588360054</v>
          </cell>
          <cell r="EN93">
            <v>7093.0582701541862</v>
          </cell>
          <cell r="EO93">
            <v>5015.5981017895465</v>
          </cell>
          <cell r="EP93">
            <v>7273.6495305667522</v>
          </cell>
          <cell r="EQ93">
            <v>6356.7917158648816</v>
          </cell>
          <cell r="ER93">
            <v>30084.189899964851</v>
          </cell>
          <cell r="ES93">
            <v>31028.058562277613</v>
          </cell>
          <cell r="ET93">
            <v>36300.065832181805</v>
          </cell>
          <cell r="EU93">
            <v>28585.154243305016</v>
          </cell>
          <cell r="EV93">
            <v>21073.780044327072</v>
          </cell>
          <cell r="EW93">
            <v>13374.776956966456</v>
          </cell>
          <cell r="EX93">
            <v>2751.6188419308073</v>
          </cell>
          <cell r="EY93">
            <v>6176.6928553198068</v>
          </cell>
          <cell r="EZ93">
            <v>11185.543212091492</v>
          </cell>
          <cell r="FA93">
            <v>9094.814659371279</v>
          </cell>
          <cell r="FB93">
            <v>11380.277706585395</v>
          </cell>
          <cell r="FC93">
            <v>10392.855011483389</v>
          </cell>
          <cell r="FD93">
            <v>34643.538576304454</v>
          </cell>
          <cell r="FE93">
            <v>35610.582156126009</v>
          </cell>
          <cell r="FF93">
            <v>40883.298510753237</v>
          </cell>
          <cell r="FG93">
            <v>33005.029135727877</v>
          </cell>
          <cell r="FH93">
            <v>25375.817295027005</v>
          </cell>
          <cell r="FI93">
            <v>11800.54310883359</v>
          </cell>
          <cell r="FJ93">
            <v>984.92449250751815</v>
          </cell>
          <cell r="FK93">
            <v>4503.4757461259214</v>
          </cell>
          <cell r="FL93">
            <v>9577.3440732224226</v>
          </cell>
          <cell r="FM93">
            <v>7474.1476476940043</v>
          </cell>
          <cell r="FN93">
            <v>9786.8134787452145</v>
          </cell>
          <cell r="FO93">
            <v>8725.85619063583</v>
          </cell>
          <cell r="FP93">
            <v>33511.748805186464</v>
          </cell>
          <cell r="FQ93">
            <v>34502.552647442433</v>
          </cell>
          <cell r="FR93">
            <v>39772.855392142235</v>
          </cell>
          <cell r="FS93">
            <v>31728.371038939506</v>
          </cell>
          <cell r="FT93">
            <v>23979.463231779118</v>
          </cell>
          <cell r="FU93">
            <v>11799.111890490422</v>
          </cell>
          <cell r="FV93">
            <v>787.77986489270916</v>
          </cell>
          <cell r="FW93">
            <v>4402.4365230959411</v>
          </cell>
        </row>
        <row r="94">
          <cell r="B94" t="str">
            <v>Co 425</v>
          </cell>
          <cell r="BH94">
            <v>66815.62</v>
          </cell>
          <cell r="BI94">
            <v>72545.56</v>
          </cell>
          <cell r="BJ94">
            <v>87905.51</v>
          </cell>
          <cell r="BK94">
            <v>92318.87</v>
          </cell>
          <cell r="BL94">
            <v>127244.23</v>
          </cell>
          <cell r="BM94">
            <v>114615.28</v>
          </cell>
          <cell r="BN94">
            <v>123862.54</v>
          </cell>
          <cell r="BO94">
            <v>148362.73937000005</v>
          </cell>
          <cell r="BP94">
            <v>128358.04232000001</v>
          </cell>
          <cell r="BQ94">
            <v>126766.22943223178</v>
          </cell>
          <cell r="BR94">
            <v>93041.840443162859</v>
          </cell>
          <cell r="BS94">
            <v>87474.003317424183</v>
          </cell>
          <cell r="BT94">
            <v>59874.168230168259</v>
          </cell>
          <cell r="BU94">
            <v>65889.941607701301</v>
          </cell>
          <cell r="BV94">
            <v>160625.57208798209</v>
          </cell>
          <cell r="BW94">
            <v>165119.40701918921</v>
          </cell>
          <cell r="BX94">
            <v>199808.99759615812</v>
          </cell>
          <cell r="BY94">
            <v>187189.70857593176</v>
          </cell>
          <cell r="BZ94">
            <v>196308.64281685799</v>
          </cell>
          <cell r="CA94">
            <v>222846.1692718509</v>
          </cell>
          <cell r="CB94">
            <v>202965.35571587645</v>
          </cell>
          <cell r="CC94">
            <v>199370.69523293935</v>
          </cell>
          <cell r="CD94">
            <v>165757.04786736466</v>
          </cell>
          <cell r="CE94">
            <v>166817.2970022434</v>
          </cell>
          <cell r="CF94">
            <v>134921.47949454587</v>
          </cell>
          <cell r="CG94">
            <v>141234.52016546443</v>
          </cell>
          <cell r="CH94">
            <v>156345.05607140702</v>
          </cell>
          <cell r="CI94">
            <v>160925.49015200368</v>
          </cell>
          <cell r="CJ94">
            <v>195375.0476859076</v>
          </cell>
          <cell r="CK94">
            <v>182768.59426576539</v>
          </cell>
          <cell r="CL94">
            <v>191758.18258200138</v>
          </cell>
          <cell r="CM94">
            <v>217827.57269256067</v>
          </cell>
          <cell r="CN94">
            <v>198080.41986825099</v>
          </cell>
          <cell r="CO94">
            <v>194760.34050928403</v>
          </cell>
          <cell r="CP94">
            <v>161264.36529831245</v>
          </cell>
          <cell r="CQ94">
            <v>189292.35199127553</v>
          </cell>
          <cell r="CR94">
            <v>161792.63358990927</v>
          </cell>
          <cell r="CS94">
            <v>168334.07492808794</v>
          </cell>
          <cell r="CT94">
            <v>183703.9596018554</v>
          </cell>
          <cell r="CU94">
            <v>188405.6403492653</v>
          </cell>
          <cell r="CV94">
            <v>223461.89457537851</v>
          </cell>
          <cell r="CW94">
            <v>215607.79961037787</v>
          </cell>
          <cell r="CX94">
            <v>224733.07955777377</v>
          </cell>
          <cell r="CY94">
            <v>251091.6683906141</v>
          </cell>
          <cell r="CZ94">
            <v>230995.63829664179</v>
          </cell>
          <cell r="DA94">
            <v>227703.52768395442</v>
          </cell>
          <cell r="DB94">
            <v>193577.95318155896</v>
          </cell>
          <cell r="DC94">
            <v>194853.67469766689</v>
          </cell>
          <cell r="DD94">
            <v>168341.63012356439</v>
          </cell>
          <cell r="DE94">
            <v>175119.10254863993</v>
          </cell>
          <cell r="DF94">
            <v>190752.19619182395</v>
          </cell>
          <cell r="DG94">
            <v>195578.43354306818</v>
          </cell>
          <cell r="DH94">
            <v>231251.03026909183</v>
          </cell>
          <cell r="DI94">
            <v>218294.7365552065</v>
          </cell>
          <cell r="DJ94">
            <v>227556.62373830407</v>
          </cell>
          <cell r="DK94">
            <v>254207.71039730581</v>
          </cell>
          <cell r="DL94">
            <v>233757.21626316119</v>
          </cell>
          <cell r="DM94">
            <v>230496.9285176546</v>
          </cell>
          <cell r="DN94">
            <v>195729.99949126336</v>
          </cell>
          <cell r="DO94">
            <v>197119.65387578864</v>
          </cell>
          <cell r="DP94">
            <v>170024.51572448038</v>
          </cell>
          <cell r="DQ94">
            <v>177046.15278474765</v>
          </cell>
          <cell r="DR94">
            <v>192946.40063362449</v>
          </cell>
          <cell r="DS94">
            <v>197900.54906506735</v>
          </cell>
          <cell r="DT94">
            <v>234199.51799345799</v>
          </cell>
          <cell r="DU94">
            <v>225990.07677078305</v>
          </cell>
          <cell r="DV94">
            <v>235390.4128114646</v>
          </cell>
          <cell r="DW94">
            <v>262336.27075292985</v>
          </cell>
          <cell r="DX94">
            <v>241526.07874407485</v>
          </cell>
          <cell r="DY94">
            <v>238300.67555806847</v>
          </cell>
          <cell r="DZ94">
            <v>202881.71541036994</v>
          </cell>
          <cell r="EA94">
            <v>199552.08724913566</v>
          </cell>
          <cell r="EB94">
            <v>176694.44030424883</v>
          </cell>
          <cell r="EC94">
            <v>183968.06864435785</v>
          </cell>
          <cell r="ED94">
            <v>200139.47370556378</v>
          </cell>
          <cell r="EE94">
            <v>205225.09438341274</v>
          </cell>
          <cell r="EF94">
            <v>242160.0645399745</v>
          </cell>
          <cell r="EG94">
            <v>228843.08285241801</v>
          </cell>
          <cell r="EH94">
            <v>238382.94329732825</v>
          </cell>
          <cell r="EI94">
            <v>265626.79959099536</v>
          </cell>
          <cell r="EJ94">
            <v>244450.67106577498</v>
          </cell>
          <cell r="EK94">
            <v>241263.9877109158</v>
          </cell>
          <cell r="EL94">
            <v>205180.69334287473</v>
          </cell>
          <cell r="EM94">
            <v>201829.77581251296</v>
          </cell>
          <cell r="EN94">
            <v>178499.35855745143</v>
          </cell>
          <cell r="EO94">
            <v>186033.41833524519</v>
          </cell>
          <cell r="EP94">
            <v>202480.17839836146</v>
          </cell>
          <cell r="EQ94">
            <v>207700.81545463615</v>
          </cell>
          <cell r="ER94">
            <v>245281.78134205021</v>
          </cell>
          <cell r="ES94">
            <v>231706.57293593787</v>
          </cell>
          <cell r="ET94">
            <v>241387.32684764412</v>
          </cell>
          <cell r="EU94">
            <v>268932.34195061913</v>
          </cell>
          <cell r="EV94">
            <v>261686.75811918252</v>
          </cell>
          <cell r="EW94">
            <v>258542.52633820497</v>
          </cell>
          <cell r="EX94">
            <v>221783.05231188799</v>
          </cell>
          <cell r="EY94">
            <v>218411.31541410249</v>
          </cell>
          <cell r="EZ94">
            <v>194594.2324949741</v>
          </cell>
          <cell r="FA94">
            <v>202397.37670783256</v>
          </cell>
          <cell r="FB94">
            <v>219123.34603650452</v>
          </cell>
          <cell r="FC94">
            <v>224482.66406841422</v>
          </cell>
          <cell r="FD94">
            <v>262719.82740026701</v>
          </cell>
          <cell r="FE94">
            <v>248881.52334711474</v>
          </cell>
          <cell r="FF94">
            <v>258704.64971215423</v>
          </cell>
          <cell r="FG94">
            <v>286552.81620468077</v>
          </cell>
          <cell r="FH94">
            <v>264850.90047971625</v>
          </cell>
          <cell r="FI94">
            <v>261753.02653034151</v>
          </cell>
          <cell r="FJ94">
            <v>224305.11457739552</v>
          </cell>
          <cell r="FK94">
            <v>220913.91345262845</v>
          </cell>
          <cell r="FL94">
            <v>196596.24337754067</v>
          </cell>
          <cell r="FM94">
            <v>204677.34903155654</v>
          </cell>
          <cell r="FN94">
            <v>221686.77468926183</v>
          </cell>
          <cell r="FO94">
            <v>227188.69559888812</v>
          </cell>
          <cell r="FP94">
            <v>266092.25332981156</v>
          </cell>
          <cell r="FQ94">
            <v>251985.93424611076</v>
          </cell>
          <cell r="FR94">
            <v>261952.39829980291</v>
          </cell>
          <cell r="FS94">
            <v>290106.02734279737</v>
          </cell>
          <cell r="FT94">
            <v>325515.28008640156</v>
          </cell>
          <cell r="FU94">
            <v>322468.18446982244</v>
          </cell>
          <cell r="FV94">
            <v>284319.4062400976</v>
          </cell>
          <cell r="FW94">
            <v>280909.46220557753</v>
          </cell>
        </row>
        <row r="95">
          <cell r="B95" t="str">
            <v>Co 453</v>
          </cell>
          <cell r="BH95">
            <v>203390.59</v>
          </cell>
          <cell r="BI95">
            <v>188409.7</v>
          </cell>
          <cell r="BJ95">
            <v>184115.03</v>
          </cell>
          <cell r="BK95">
            <v>143819.19</v>
          </cell>
          <cell r="BL95">
            <v>291629.05</v>
          </cell>
          <cell r="BM95">
            <v>245924.13</v>
          </cell>
          <cell r="BN95">
            <v>260093.02</v>
          </cell>
          <cell r="BO95">
            <v>366107.57429999998</v>
          </cell>
          <cell r="BP95">
            <v>290652.13530000008</v>
          </cell>
          <cell r="BQ95">
            <v>256549.62454462826</v>
          </cell>
          <cell r="BR95">
            <v>223532.53159778187</v>
          </cell>
          <cell r="BS95">
            <v>181862.38430789229</v>
          </cell>
          <cell r="BT95">
            <v>216180.47089532117</v>
          </cell>
          <cell r="BU95">
            <v>201409.36566195259</v>
          </cell>
          <cell r="BV95">
            <v>193393.79742372001</v>
          </cell>
          <cell r="BW95">
            <v>154013.86276423471</v>
          </cell>
          <cell r="BX95">
            <v>302539.65254137444</v>
          </cell>
          <cell r="BY95">
            <v>256346.35039725094</v>
          </cell>
          <cell r="BZ95">
            <v>270492.91905872605</v>
          </cell>
          <cell r="CA95">
            <v>374921.200747394</v>
          </cell>
          <cell r="CB95">
            <v>299640.04622393078</v>
          </cell>
          <cell r="CC95">
            <v>253096.71220774378</v>
          </cell>
          <cell r="CD95">
            <v>220102.77146908428</v>
          </cell>
          <cell r="CE95">
            <v>180600.81985453243</v>
          </cell>
          <cell r="CF95">
            <v>210182.41484541012</v>
          </cell>
          <cell r="CG95">
            <v>195779.37220368657</v>
          </cell>
          <cell r="CH95">
            <v>185012.36509802868</v>
          </cell>
          <cell r="CI95">
            <v>146433.31084689888</v>
          </cell>
          <cell r="CJ95">
            <v>295846.39985879022</v>
          </cell>
          <cell r="CK95">
            <v>249129.21320508249</v>
          </cell>
          <cell r="CL95">
            <v>263276.90462991572</v>
          </cell>
          <cell r="CM95">
            <v>367680.8955318713</v>
          </cell>
          <cell r="CN95">
            <v>334870.20083224075</v>
          </cell>
          <cell r="CO95">
            <v>288455.28782896261</v>
          </cell>
          <cell r="CP95">
            <v>255489.29051848719</v>
          </cell>
          <cell r="CQ95">
            <v>218191.2702976258</v>
          </cell>
          <cell r="CR95">
            <v>255535.48015042476</v>
          </cell>
          <cell r="CS95">
            <v>240970.84831638972</v>
          </cell>
          <cell r="CT95">
            <v>212377.20308789995</v>
          </cell>
          <cell r="CU95">
            <v>173301.98494363663</v>
          </cell>
          <cell r="CV95">
            <v>326008.36527108843</v>
          </cell>
          <cell r="CW95">
            <v>278176.98730146897</v>
          </cell>
          <cell r="CX95">
            <v>292608.11462623649</v>
          </cell>
          <cell r="CY95">
            <v>398995.85490034893</v>
          </cell>
          <cell r="CZ95">
            <v>338881.6366986637</v>
          </cell>
          <cell r="DA95">
            <v>291582.95766639634</v>
          </cell>
          <cell r="DB95">
            <v>257967.38925574426</v>
          </cell>
          <cell r="DC95">
            <v>217837.19640253586</v>
          </cell>
          <cell r="DD95">
            <v>258357.92425202281</v>
          </cell>
          <cell r="DE95">
            <v>243632.49363283598</v>
          </cell>
          <cell r="DF95">
            <v>213327.28298828902</v>
          </cell>
          <cell r="DG95">
            <v>173753.9771505252</v>
          </cell>
          <cell r="DH95">
            <v>329828.38519094442</v>
          </cell>
          <cell r="DI95">
            <v>280855.18126577308</v>
          </cell>
          <cell r="DJ95">
            <v>295575.43658838945</v>
          </cell>
          <cell r="DK95">
            <v>403989.49942260724</v>
          </cell>
          <cell r="DL95">
            <v>398598.58907668397</v>
          </cell>
          <cell r="DM95">
            <v>350399.24778695789</v>
          </cell>
          <cell r="DN95">
            <v>316121.55302373646</v>
          </cell>
          <cell r="DO95">
            <v>275231.38940128614</v>
          </cell>
          <cell r="DP95">
            <v>316868.13683173526</v>
          </cell>
          <cell r="DQ95">
            <v>301982.4011161644</v>
          </cell>
          <cell r="DR95">
            <v>269897.21256631834</v>
          </cell>
          <cell r="DS95">
            <v>229824.51176445244</v>
          </cell>
          <cell r="DT95">
            <v>389343.53612863884</v>
          </cell>
          <cell r="DU95">
            <v>339200.2247432805</v>
          </cell>
          <cell r="DV95">
            <v>354215.65148593194</v>
          </cell>
          <cell r="DW95">
            <v>464698.49421908363</v>
          </cell>
          <cell r="DX95">
            <v>403742.97931178322</v>
          </cell>
          <cell r="DY95">
            <v>354626.34185711213</v>
          </cell>
          <cell r="DZ95">
            <v>319673.49020437594</v>
          </cell>
          <cell r="EA95">
            <v>278008.90787133237</v>
          </cell>
          <cell r="EB95">
            <v>320788.12733883772</v>
          </cell>
          <cell r="EC95">
            <v>305742.80913290521</v>
          </cell>
          <cell r="ED95">
            <v>271806.86066023324</v>
          </cell>
          <cell r="EE95">
            <v>231233.38026792894</v>
          </cell>
          <cell r="EF95">
            <v>394276.0016056762</v>
          </cell>
          <cell r="EG95">
            <v>342933.26869817579</v>
          </cell>
          <cell r="EH95">
            <v>358249.48668155179</v>
          </cell>
          <cell r="EI95">
            <v>470845.62275787216</v>
          </cell>
          <cell r="EJ95">
            <v>538435.45535461232</v>
          </cell>
          <cell r="EK95">
            <v>488384.30403916154</v>
          </cell>
          <cell r="EL95">
            <v>452743.47742514388</v>
          </cell>
          <cell r="EM95">
            <v>410290.20617290901</v>
          </cell>
          <cell r="EN95">
            <v>454238.3407471985</v>
          </cell>
          <cell r="EO95">
            <v>439034.46458754351</v>
          </cell>
          <cell r="EP95">
            <v>403174.63943281909</v>
          </cell>
          <cell r="EQ95">
            <v>362099.30799759994</v>
          </cell>
          <cell r="ER95">
            <v>528745.93618903053</v>
          </cell>
          <cell r="ES95">
            <v>476173.89440984587</v>
          </cell>
          <cell r="ET95">
            <v>491796.97805676097</v>
          </cell>
          <cell r="EU95">
            <v>606550.72688247031</v>
          </cell>
          <cell r="EV95">
            <v>546224.58999821264</v>
          </cell>
          <cell r="EW95">
            <v>495222.41280866764</v>
          </cell>
          <cell r="EX95">
            <v>458879.85603185953</v>
          </cell>
          <cell r="EY95">
            <v>415623.93215401564</v>
          </cell>
          <cell r="EZ95">
            <v>460768.10298271163</v>
          </cell>
          <cell r="FA95">
            <v>445406.76148987259</v>
          </cell>
          <cell r="FB95">
            <v>407547.02185155184</v>
          </cell>
          <cell r="FC95">
            <v>365969.24723756127</v>
          </cell>
          <cell r="FD95">
            <v>536301.91049241647</v>
          </cell>
          <cell r="FE95">
            <v>482469.96976762783</v>
          </cell>
          <cell r="FF95">
            <v>498406.21523721429</v>
          </cell>
          <cell r="FG95">
            <v>615363.02036222443</v>
          </cell>
          <cell r="FH95">
            <v>614185.53621675586</v>
          </cell>
          <cell r="FI95">
            <v>562214.58979054191</v>
          </cell>
          <cell r="FJ95">
            <v>525156.46564366855</v>
          </cell>
          <cell r="FK95">
            <v>481082.70032052882</v>
          </cell>
          <cell r="FL95">
            <v>527451.69446910929</v>
          </cell>
          <cell r="FM95">
            <v>511934.2599934453</v>
          </cell>
          <cell r="FN95">
            <v>471996.06660781452</v>
          </cell>
          <cell r="FO95">
            <v>429915.31371228269</v>
          </cell>
          <cell r="FP95">
            <v>604018.4605514172</v>
          </cell>
          <cell r="FQ95">
            <v>548895.2231510788</v>
          </cell>
          <cell r="FR95">
            <v>565150.59451654507</v>
          </cell>
          <cell r="FS95">
            <v>684356.95858002943</v>
          </cell>
          <cell r="FT95">
            <v>623328.11164711253</v>
          </cell>
          <cell r="FU95">
            <v>570369.97214521514</v>
          </cell>
          <cell r="FV95">
            <v>532582.64097467926</v>
          </cell>
          <cell r="FW95">
            <v>487676.27317286603</v>
          </cell>
        </row>
        <row r="96">
          <cell r="B96" t="str">
            <v>Co 151</v>
          </cell>
          <cell r="BH96">
            <v>7233.17</v>
          </cell>
          <cell r="BI96">
            <v>-2674.81</v>
          </cell>
          <cell r="BJ96">
            <v>9960.73</v>
          </cell>
          <cell r="BK96">
            <v>4781.24</v>
          </cell>
          <cell r="BL96">
            <v>9105.7199999999993</v>
          </cell>
          <cell r="BM96">
            <v>7209.77</v>
          </cell>
          <cell r="BN96">
            <v>12146.18</v>
          </cell>
          <cell r="BO96">
            <v>10587.1888</v>
          </cell>
          <cell r="BP96">
            <v>14380.1134</v>
          </cell>
          <cell r="BQ96">
            <v>16110.017743635559</v>
          </cell>
          <cell r="BR96">
            <v>12949.357421215855</v>
          </cell>
          <cell r="BS96">
            <v>10186.394296467428</v>
          </cell>
          <cell r="BT96">
            <v>7004.1544268251582</v>
          </cell>
          <cell r="BU96">
            <v>-2880.4601028481857</v>
          </cell>
          <cell r="BV96">
            <v>9785.8070862849272</v>
          </cell>
          <cell r="BW96">
            <v>4714.1001705658218</v>
          </cell>
          <cell r="BX96">
            <v>8883.0444596232592</v>
          </cell>
          <cell r="BY96">
            <v>7034.2008817784827</v>
          </cell>
          <cell r="BZ96">
            <v>11951.262629398601</v>
          </cell>
          <cell r="CA96">
            <v>10667.558587596111</v>
          </cell>
          <cell r="CB96">
            <v>20684.107543621794</v>
          </cell>
          <cell r="CC96">
            <v>22428.827345869693</v>
          </cell>
          <cell r="CD96">
            <v>19275.83478237539</v>
          </cell>
          <cell r="CE96">
            <v>16459.129142868023</v>
          </cell>
          <cell r="CF96">
            <v>13005.354522540289</v>
          </cell>
          <cell r="CG96">
            <v>3145.3064980879681</v>
          </cell>
          <cell r="CH96">
            <v>15842.97025287561</v>
          </cell>
          <cell r="CI96">
            <v>10882.782434006533</v>
          </cell>
          <cell r="CJ96">
            <v>14891.268159724055</v>
          </cell>
          <cell r="CK96">
            <v>13091.441777237105</v>
          </cell>
          <cell r="CL96">
            <v>17988.826457777835</v>
          </cell>
          <cell r="CM96">
            <v>16875.867194844745</v>
          </cell>
          <cell r="CN96">
            <v>20186.142444083922</v>
          </cell>
          <cell r="CO96">
            <v>22048.424612524126</v>
          </cell>
          <cell r="CP96">
            <v>18903.872729969291</v>
          </cell>
          <cell r="CQ96">
            <v>16030.511686145812</v>
          </cell>
          <cell r="CR96">
            <v>13063.602839262858</v>
          </cell>
          <cell r="CS96">
            <v>3014.7000057478072</v>
          </cell>
          <cell r="CT96">
            <v>15977.191318707562</v>
          </cell>
          <cell r="CU96">
            <v>10956.000494979908</v>
          </cell>
          <cell r="CV96">
            <v>14989.660779153928</v>
          </cell>
          <cell r="CW96">
            <v>13170.579781144774</v>
          </cell>
          <cell r="CX96">
            <v>18159.164132254282</v>
          </cell>
          <cell r="CY96">
            <v>17079.426904935663</v>
          </cell>
          <cell r="CZ96">
            <v>20412.987210216499</v>
          </cell>
          <cell r="DA96">
            <v>22352.872087098891</v>
          </cell>
          <cell r="DB96">
            <v>19148.341930335475</v>
          </cell>
          <cell r="DC96">
            <v>16105.043449520046</v>
          </cell>
          <cell r="DD96">
            <v>13117.106353171068</v>
          </cell>
          <cell r="DE96">
            <v>2875.822379955669</v>
          </cell>
          <cell r="DF96">
            <v>42079.809888896198</v>
          </cell>
          <cell r="DG96">
            <v>36997.542262465882</v>
          </cell>
          <cell r="DH96">
            <v>41055.229584396686</v>
          </cell>
          <cell r="DI96">
            <v>39217.013025959452</v>
          </cell>
          <cell r="DJ96">
            <v>44298.418560708102</v>
          </cell>
          <cell r="DK96">
            <v>43254.395089309619</v>
          </cell>
          <cell r="DL96">
            <v>46610.418262252686</v>
          </cell>
          <cell r="DM96">
            <v>48630.668817614554</v>
          </cell>
          <cell r="DN96">
            <v>45365.052199433376</v>
          </cell>
          <cell r="DO96">
            <v>42216.72378666389</v>
          </cell>
          <cell r="DP96">
            <v>39136.638427728438</v>
          </cell>
          <cell r="DQ96">
            <v>28699.38546291511</v>
          </cell>
          <cell r="DR96">
            <v>42707.10575786393</v>
          </cell>
          <cell r="DS96">
            <v>37563.718305619943</v>
          </cell>
          <cell r="DT96">
            <v>41644.214575102</v>
          </cell>
          <cell r="DU96">
            <v>39786.993919188179</v>
          </cell>
          <cell r="DV96">
            <v>44962.869048137742</v>
          </cell>
          <cell r="DW96">
            <v>43957.155595116456</v>
          </cell>
          <cell r="DX96">
            <v>47334.762363586065</v>
          </cell>
          <cell r="DY96">
            <v>49438.234449924508</v>
          </cell>
          <cell r="DZ96">
            <v>46110.396062204243</v>
          </cell>
          <cell r="EA96">
            <v>42853.612707064414</v>
          </cell>
          <cell r="EB96">
            <v>39678.406843706631</v>
          </cell>
          <cell r="EC96">
            <v>29041.528413454678</v>
          </cell>
          <cell r="ED96">
            <v>55204.361818493402</v>
          </cell>
          <cell r="EE96">
            <v>49999.850983267686</v>
          </cell>
          <cell r="EF96">
            <v>54101.859698320266</v>
          </cell>
          <cell r="EG96">
            <v>52225.789617113624</v>
          </cell>
          <cell r="EH96">
            <v>57497.80644975094</v>
          </cell>
          <cell r="EI96">
            <v>56533.101552137101</v>
          </cell>
          <cell r="EJ96">
            <v>59931.810296745069</v>
          </cell>
          <cell r="EK96">
            <v>62121.005296234827</v>
          </cell>
          <cell r="EL96">
            <v>58730.24222159596</v>
          </cell>
          <cell r="EM96">
            <v>55361.016192465533</v>
          </cell>
          <cell r="EN96">
            <v>52087.834742699204</v>
          </cell>
          <cell r="EO96">
            <v>41247.403038554345</v>
          </cell>
          <cell r="EP96">
            <v>56081.59337763126</v>
          </cell>
          <cell r="EQ96">
            <v>50815.776323108017</v>
          </cell>
          <cell r="ER96">
            <v>54938.132921899996</v>
          </cell>
          <cell r="ES96">
            <v>53043.176001393731</v>
          </cell>
          <cell r="ET96">
            <v>58413.245775139141</v>
          </cell>
          <cell r="EU96">
            <v>57492.154650912358</v>
          </cell>
          <cell r="EV96">
            <v>60910.502596640668</v>
          </cell>
          <cell r="EW96">
            <v>63188.929195220364</v>
          </cell>
          <cell r="EX96">
            <v>59733.608960226513</v>
          </cell>
          <cell r="EY96">
            <v>56248.761625134925</v>
          </cell>
          <cell r="EZ96">
            <v>52874.222271929277</v>
          </cell>
          <cell r="FA96">
            <v>41826.670128497826</v>
          </cell>
          <cell r="FB96">
            <v>67386.141144795241</v>
          </cell>
          <cell r="FC96">
            <v>62059.505246940847</v>
          </cell>
          <cell r="FD96">
            <v>66200.338247380132</v>
          </cell>
          <cell r="FE96">
            <v>64287.107511943257</v>
          </cell>
          <cell r="FF96">
            <v>69756.539356311056</v>
          </cell>
          <cell r="FG96">
            <v>68882.62854268933</v>
          </cell>
          <cell r="FH96">
            <v>72319.132673645698</v>
          </cell>
          <cell r="FI96">
            <v>74690.360268536082</v>
          </cell>
          <cell r="FJ96">
            <v>71168.858075364697</v>
          </cell>
          <cell r="FK96">
            <v>67565.053079635603</v>
          </cell>
          <cell r="FL96">
            <v>64085.480907522229</v>
          </cell>
          <cell r="FM96">
            <v>52827.153008827067</v>
          </cell>
          <cell r="FN96">
            <v>68597.40068869965</v>
          </cell>
          <cell r="FO96">
            <v>63209.849419908547</v>
          </cell>
          <cell r="FP96">
            <v>67368.024638682371</v>
          </cell>
          <cell r="FQ96">
            <v>65436.321541987127</v>
          </cell>
          <cell r="FR96">
            <v>71007.280870503993</v>
          </cell>
          <cell r="FS96">
            <v>70182.952325827224</v>
          </cell>
          <cell r="FT96">
            <v>73637.344314424263</v>
          </cell>
          <cell r="FU96">
            <v>76103.777024131501</v>
          </cell>
          <cell r="FV96">
            <v>72515.730722084205</v>
          </cell>
          <cell r="FW96">
            <v>68788.242649630658</v>
          </cell>
        </row>
        <row r="97">
          <cell r="B97" t="str">
            <v>Co 152</v>
          </cell>
          <cell r="BH97">
            <v>-20848.349999999999</v>
          </cell>
          <cell r="BI97">
            <v>-12386.64</v>
          </cell>
          <cell r="BJ97">
            <v>-10038.620000000001</v>
          </cell>
          <cell r="BK97">
            <v>-17723.63</v>
          </cell>
          <cell r="BL97">
            <v>-7421.23</v>
          </cell>
          <cell r="BM97">
            <v>-22484.19</v>
          </cell>
          <cell r="BN97">
            <v>-11576.23</v>
          </cell>
          <cell r="BO97">
            <v>-12589.152199999997</v>
          </cell>
          <cell r="BP97">
            <v>-17989.672899999998</v>
          </cell>
          <cell r="BQ97">
            <v>-15118.841185410696</v>
          </cell>
          <cell r="BR97">
            <v>-11111.139314356129</v>
          </cell>
          <cell r="BS97">
            <v>-13793.084743464555</v>
          </cell>
          <cell r="BT97">
            <v>-21754.431516016732</v>
          </cell>
          <cell r="BU97">
            <v>-13297.807961247381</v>
          </cell>
          <cell r="BV97">
            <v>-11074.472491003784</v>
          </cell>
          <cell r="BW97">
            <v>-18817.893920006944</v>
          </cell>
          <cell r="BX97">
            <v>-8547.8325530340298</v>
          </cell>
          <cell r="BY97">
            <v>-23518.436751430945</v>
          </cell>
          <cell r="BZ97">
            <v>-12946.591813188039</v>
          </cell>
          <cell r="CA97">
            <v>-13084.192274578323</v>
          </cell>
          <cell r="CB97">
            <v>-8728.8041186054979</v>
          </cell>
          <cell r="CC97">
            <v>-6361.1063027158016</v>
          </cell>
          <cell r="CD97">
            <v>-2341.3118666271912</v>
          </cell>
          <cell r="CE97">
            <v>-4770.2012641774782</v>
          </cell>
          <cell r="CF97">
            <v>-13461.355975160557</v>
          </cell>
          <cell r="CG97">
            <v>-5009.0337070396708</v>
          </cell>
          <cell r="CH97">
            <v>-2913.4110957958983</v>
          </cell>
          <cell r="CI97">
            <v>-10716.549936751515</v>
          </cell>
          <cell r="CJ97">
            <v>-479.11565977791179</v>
          </cell>
          <cell r="CK97">
            <v>-15353.896179134244</v>
          </cell>
          <cell r="CL97">
            <v>-5127.8285981826339</v>
          </cell>
          <cell r="CM97">
            <v>-4906.8995405772293</v>
          </cell>
          <cell r="CN97">
            <v>-10470.597438594174</v>
          </cell>
          <cell r="CO97">
            <v>-8125.7904342503098</v>
          </cell>
          <cell r="CP97">
            <v>-4093.8567368600707</v>
          </cell>
          <cell r="CQ97">
            <v>-6266.5822343950204</v>
          </cell>
          <cell r="CR97">
            <v>-14315.076697097291</v>
          </cell>
          <cell r="CS97">
            <v>-5695.4992939878866</v>
          </cell>
          <cell r="CT97">
            <v>-3601.7904715699187</v>
          </cell>
          <cell r="CU97">
            <v>-11581.482690502125</v>
          </cell>
          <cell r="CV97">
            <v>-1150.4736779051163</v>
          </cell>
          <cell r="CW97">
            <v>-16289.594882571568</v>
          </cell>
          <cell r="CX97">
            <v>-5977.9484661443857</v>
          </cell>
          <cell r="CY97">
            <v>-5644.7579982548559</v>
          </cell>
          <cell r="CZ97">
            <v>-11306.316642470723</v>
          </cell>
          <cell r="DA97">
            <v>-8923.1414115210282</v>
          </cell>
          <cell r="DB97">
            <v>-4805.6947036987476</v>
          </cell>
          <cell r="DC97">
            <v>-7381.7281344046933</v>
          </cell>
          <cell r="DD97">
            <v>-15202.935456123938</v>
          </cell>
          <cell r="DE97">
            <v>-6412.32371013378</v>
          </cell>
          <cell r="DF97">
            <v>23072.490091421292</v>
          </cell>
          <cell r="DG97">
            <v>14912.097834634231</v>
          </cell>
          <cell r="DH97">
            <v>25540.21317405747</v>
          </cell>
          <cell r="DI97">
            <v>10132.211675881699</v>
          </cell>
          <cell r="DJ97">
            <v>20527.835467321143</v>
          </cell>
          <cell r="DK97">
            <v>20979.830802579774</v>
          </cell>
          <cell r="DL97">
            <v>15218.321667165685</v>
          </cell>
          <cell r="DM97">
            <v>17640.908888658145</v>
          </cell>
          <cell r="DN97">
            <v>21845.213416127415</v>
          </cell>
          <cell r="DO97">
            <v>19192.126697375119</v>
          </cell>
          <cell r="DP97">
            <v>11268.947446338105</v>
          </cell>
          <cell r="DQ97">
            <v>20233.506658103623</v>
          </cell>
          <cell r="DR97">
            <v>22846.298935095067</v>
          </cell>
          <cell r="DS97">
            <v>14500.948968226352</v>
          </cell>
          <cell r="DT97">
            <v>25329.772463309346</v>
          </cell>
          <cell r="DU97">
            <v>9648.5133449681307</v>
          </cell>
          <cell r="DV97">
            <v>20126.130274587107</v>
          </cell>
          <cell r="DW97">
            <v>20703.917843765448</v>
          </cell>
          <cell r="DX97">
            <v>14840.382432899001</v>
          </cell>
          <cell r="DY97">
            <v>17303.391809881752</v>
          </cell>
          <cell r="DZ97">
            <v>21595.946776995159</v>
          </cell>
          <cell r="EA97">
            <v>18863.96218819941</v>
          </cell>
          <cell r="EB97">
            <v>10836.944417685314</v>
          </cell>
          <cell r="EC97">
            <v>19979.318735021239</v>
          </cell>
          <cell r="ED97">
            <v>41110.759919133183</v>
          </cell>
          <cell r="EE97">
            <v>32576.113585161685</v>
          </cell>
          <cell r="EF97">
            <v>43609.293420216214</v>
          </cell>
          <cell r="EG97">
            <v>27650.366174086186</v>
          </cell>
          <cell r="EH97">
            <v>38207.827243230451</v>
          </cell>
          <cell r="EI97">
            <v>38917.909296020545</v>
          </cell>
          <cell r="EJ97">
            <v>32951.205483536251</v>
          </cell>
          <cell r="EK97">
            <v>35454.728274584544</v>
          </cell>
          <cell r="EL97">
            <v>39837.914656632536</v>
          </cell>
          <cell r="EM97">
            <v>37024.163734729038</v>
          </cell>
          <cell r="EN97">
            <v>28892.371661142082</v>
          </cell>
          <cell r="EO97">
            <v>38215.849293360079</v>
          </cell>
          <cell r="EP97">
            <v>41205.026829857088</v>
          </cell>
          <cell r="EQ97">
            <v>32476.615123874173</v>
          </cell>
          <cell r="ER97">
            <v>43717.866263915217</v>
          </cell>
          <cell r="ES97">
            <v>27476.796459283927</v>
          </cell>
          <cell r="ET97">
            <v>38111.814157610192</v>
          </cell>
          <cell r="EU97">
            <v>38961.199515718254</v>
          </cell>
          <cell r="EV97">
            <v>32889.68350278688</v>
          </cell>
          <cell r="EW97">
            <v>35434.239409091038</v>
          </cell>
          <cell r="EX97">
            <v>39910.038539993722</v>
          </cell>
          <cell r="EY97">
            <v>37012.078692420459</v>
          </cell>
          <cell r="EZ97">
            <v>28774.551706365979</v>
          </cell>
          <cell r="FA97">
            <v>38282.49641564289</v>
          </cell>
          <cell r="FB97">
            <v>51696.852092804314</v>
          </cell>
          <cell r="FC97">
            <v>42769.895979232533</v>
          </cell>
          <cell r="FD97">
            <v>54223.218715588329</v>
          </cell>
          <cell r="FE97">
            <v>37695.282426993959</v>
          </cell>
          <cell r="FF97">
            <v>48405.593069020964</v>
          </cell>
          <cell r="FG97">
            <v>49401.754162892743</v>
          </cell>
          <cell r="FH97">
            <v>43223.779811627493</v>
          </cell>
          <cell r="FI97">
            <v>45809.890994915528</v>
          </cell>
          <cell r="FJ97">
            <v>50380.280999231501</v>
          </cell>
          <cell r="FK97">
            <v>47395.581309393208</v>
          </cell>
          <cell r="FL97">
            <v>39050.78873662914</v>
          </cell>
          <cell r="FM97">
            <v>48747.039436511273</v>
          </cell>
          <cell r="FN97">
            <v>52064.141407511066</v>
          </cell>
          <cell r="FO97">
            <v>42934.196842787031</v>
          </cell>
          <cell r="FP97">
            <v>54603.216319142579</v>
          </cell>
          <cell r="FQ97">
            <v>37784.209195557822</v>
          </cell>
          <cell r="FR97">
            <v>48566.795042742466</v>
          </cell>
          <cell r="FS97">
            <v>49717.238917693503</v>
          </cell>
          <cell r="FT97">
            <v>43431.098142013856</v>
          </cell>
          <cell r="FU97">
            <v>46059.362622743545</v>
          </cell>
          <cell r="FV97">
            <v>50726.788995620787</v>
          </cell>
          <cell r="FW97">
            <v>47652.365487786679</v>
          </cell>
        </row>
        <row r="98">
          <cell r="B98" t="str">
            <v>Co 345</v>
          </cell>
          <cell r="BH98">
            <v>48935.5</v>
          </cell>
          <cell r="BI98">
            <v>61657.7</v>
          </cell>
          <cell r="BJ98">
            <v>72400.77</v>
          </cell>
          <cell r="BK98">
            <v>19401.740000000002</v>
          </cell>
          <cell r="BL98">
            <v>58987.5</v>
          </cell>
          <cell r="BM98">
            <v>57767.11</v>
          </cell>
          <cell r="BN98">
            <v>67965.649999999994</v>
          </cell>
          <cell r="BO98">
            <v>25660.043300000019</v>
          </cell>
          <cell r="BP98">
            <v>33062.440300000017</v>
          </cell>
          <cell r="BQ98">
            <v>59400.477792940655</v>
          </cell>
          <cell r="BR98">
            <v>1405.9249457177939</v>
          </cell>
          <cell r="BS98">
            <v>41086.48281028631</v>
          </cell>
          <cell r="BT98">
            <v>59667.0824689937</v>
          </cell>
          <cell r="BU98">
            <v>72915.144128251675</v>
          </cell>
          <cell r="BV98">
            <v>83105.72033133579</v>
          </cell>
          <cell r="BW98">
            <v>30407.558477043727</v>
          </cell>
          <cell r="BX98">
            <v>69741.617649862252</v>
          </cell>
          <cell r="BY98">
            <v>68504.792637980892</v>
          </cell>
          <cell r="BZ98">
            <v>78708.74403776144</v>
          </cell>
          <cell r="CA98">
            <v>37868.358683580358</v>
          </cell>
          <cell r="CB98">
            <v>50682.552236007643</v>
          </cell>
          <cell r="CC98">
            <v>75268.92914856461</v>
          </cell>
          <cell r="CD98">
            <v>17192.676716631686</v>
          </cell>
          <cell r="CE98">
            <v>62361.163030029595</v>
          </cell>
          <cell r="CF98">
            <v>60266.325036415219</v>
          </cell>
          <cell r="CG98">
            <v>74058.592099121975</v>
          </cell>
          <cell r="CH98">
            <v>83682.482385627925</v>
          </cell>
          <cell r="CI98">
            <v>31296.866283975425</v>
          </cell>
          <cell r="CJ98">
            <v>70374.442500722449</v>
          </cell>
          <cell r="CK98">
            <v>69122.771986417385</v>
          </cell>
          <cell r="CL98">
            <v>79335.081588698406</v>
          </cell>
          <cell r="CM98">
            <v>37801.592360726791</v>
          </cell>
          <cell r="CN98">
            <v>46195.891091749654</v>
          </cell>
          <cell r="CO98">
            <v>70983.778410897532</v>
          </cell>
          <cell r="CP98">
            <v>12825.093334658042</v>
          </cell>
          <cell r="CQ98">
            <v>73052.494223136455</v>
          </cell>
          <cell r="CR98">
            <v>73917.905145738041</v>
          </cell>
          <cell r="CS98">
            <v>88173.170720516704</v>
          </cell>
          <cell r="CT98">
            <v>97795.046151330462</v>
          </cell>
          <cell r="CU98">
            <v>44469.104335444368</v>
          </cell>
          <cell r="CV98">
            <v>84240.18160016535</v>
          </cell>
          <cell r="CW98">
            <v>87958.77478985372</v>
          </cell>
          <cell r="CX98">
            <v>98377.937524845911</v>
          </cell>
          <cell r="CY98">
            <v>55715.004791071959</v>
          </cell>
          <cell r="CZ98">
            <v>64426.316656662151</v>
          </cell>
          <cell r="DA98">
            <v>89778.543676837959</v>
          </cell>
          <cell r="DB98">
            <v>30429.169037577085</v>
          </cell>
          <cell r="DC98">
            <v>76536.724593710009</v>
          </cell>
          <cell r="DD98">
            <v>78788.157356041193</v>
          </cell>
          <cell r="DE98">
            <v>93520.80649322024</v>
          </cell>
          <cell r="DF98">
            <v>103134.75774346374</v>
          </cell>
          <cell r="DG98">
            <v>48853.130549875321</v>
          </cell>
          <cell r="DH98">
            <v>89328.921098292922</v>
          </cell>
          <cell r="DI98">
            <v>88166.816009541333</v>
          </cell>
          <cell r="DJ98">
            <v>98797.53417696603</v>
          </cell>
          <cell r="DK98">
            <v>54976.583806756156</v>
          </cell>
          <cell r="DL98">
            <v>64015.73222203934</v>
          </cell>
          <cell r="DM98">
            <v>89946.645180111664</v>
          </cell>
          <cell r="DN98">
            <v>29381.497508999251</v>
          </cell>
          <cell r="DO98">
            <v>76457.846758762229</v>
          </cell>
          <cell r="DP98">
            <v>78760.608977390279</v>
          </cell>
          <cell r="DQ98">
            <v>93986.458975493675</v>
          </cell>
          <cell r="DR98">
            <v>103586.32214412736</v>
          </cell>
          <cell r="DS98">
            <v>48332.926741666131</v>
          </cell>
          <cell r="DT98">
            <v>89524.824608604569</v>
          </cell>
          <cell r="DU98">
            <v>108461.21385732817</v>
          </cell>
          <cell r="DV98">
            <v>119307.36222628568</v>
          </cell>
          <cell r="DW98">
            <v>74300.226383780478</v>
          </cell>
          <cell r="DX98">
            <v>83678.34502853587</v>
          </cell>
          <cell r="DY98">
            <v>110201.62572148166</v>
          </cell>
          <cell r="DZ98">
            <v>48395.466859783686</v>
          </cell>
          <cell r="EA98">
            <v>96461.378156961611</v>
          </cell>
          <cell r="EB98">
            <v>98813.147683189716</v>
          </cell>
          <cell r="EC98">
            <v>114547.71439457353</v>
          </cell>
          <cell r="ED98">
            <v>124127.0391052895</v>
          </cell>
          <cell r="EE98">
            <v>67885.908897491143</v>
          </cell>
          <cell r="EF98">
            <v>109805.39504446869</v>
          </cell>
          <cell r="EG98">
            <v>108978.60671173185</v>
          </cell>
          <cell r="EH98">
            <v>120044.98887362186</v>
          </cell>
          <cell r="EI98">
            <v>73821.893292762164</v>
          </cell>
          <cell r="EJ98">
            <v>83550.946310695668</v>
          </cell>
          <cell r="EK98">
            <v>110679.81189200119</v>
          </cell>
          <cell r="EL98">
            <v>47606.880980186019</v>
          </cell>
          <cell r="EM98">
            <v>96683.53412343419</v>
          </cell>
          <cell r="EN98">
            <v>99082.124846440944</v>
          </cell>
          <cell r="EO98">
            <v>115341.96579884461</v>
          </cell>
          <cell r="EP98">
            <v>124893.93928680592</v>
          </cell>
          <cell r="EQ98">
            <v>67648.790770938183</v>
          </cell>
          <cell r="ER98">
            <v>110307.50710862596</v>
          </cell>
          <cell r="ES98">
            <v>115710.0231765582</v>
          </cell>
          <cell r="ET98">
            <v>127000.93830181679</v>
          </cell>
          <cell r="EU98">
            <v>79531.573163001507</v>
          </cell>
          <cell r="EV98">
            <v>89622.53551695685</v>
          </cell>
          <cell r="EW98">
            <v>117372.16445045284</v>
          </cell>
          <cell r="EX98">
            <v>53006.309619145206</v>
          </cell>
          <cell r="EY98">
            <v>99869.520122305112</v>
          </cell>
          <cell r="EZ98">
            <v>105558.47724974781</v>
          </cell>
          <cell r="FA98">
            <v>122359.97803240779</v>
          </cell>
          <cell r="FB98">
            <v>131877.70458020494</v>
          </cell>
          <cell r="FC98">
            <v>73612.050833652349</v>
          </cell>
          <cell r="FD98">
            <v>117021.86034440235</v>
          </cell>
          <cell r="FE98">
            <v>116340.4606483301</v>
          </cell>
          <cell r="FF98">
            <v>127860.45724111763</v>
          </cell>
          <cell r="FG98">
            <v>79113.725151701336</v>
          </cell>
          <cell r="FH98">
            <v>89579.3955979975</v>
          </cell>
          <cell r="FI98">
            <v>117963.96117148871</v>
          </cell>
          <cell r="FJ98">
            <v>52278.293212864228</v>
          </cell>
          <cell r="FK98">
            <v>100099.15389350659</v>
          </cell>
          <cell r="FL98">
            <v>105926.93476048607</v>
          </cell>
          <cell r="FM98">
            <v>123287.79496745692</v>
          </cell>
          <cell r="FN98">
            <v>132763.37299581591</v>
          </cell>
          <cell r="FO98">
            <v>73460.837868063507</v>
          </cell>
          <cell r="FP98">
            <v>117633.64491236772</v>
          </cell>
          <cell r="FQ98">
            <v>116935.80104406574</v>
          </cell>
          <cell r="FR98">
            <v>128689.81645211464</v>
          </cell>
          <cell r="FS98">
            <v>78632.898516644229</v>
          </cell>
          <cell r="FT98">
            <v>89486.262077823951</v>
          </cell>
          <cell r="FU98">
            <v>118520.63263526739</v>
          </cell>
          <cell r="FV98">
            <v>51488.142977608222</v>
          </cell>
          <cell r="FW98">
            <v>100286.07160735066</v>
          </cell>
        </row>
        <row r="99">
          <cell r="B99" t="str">
            <v>Co 386</v>
          </cell>
          <cell r="BH99">
            <v>58261.93</v>
          </cell>
          <cell r="BI99">
            <v>48282.39</v>
          </cell>
          <cell r="BJ99">
            <v>65270.1</v>
          </cell>
          <cell r="BK99">
            <v>61152.37</v>
          </cell>
          <cell r="BL99">
            <v>92653.21</v>
          </cell>
          <cell r="BM99">
            <v>84250.240000000005</v>
          </cell>
          <cell r="BN99">
            <v>72343.34</v>
          </cell>
          <cell r="BO99">
            <v>68217.092399999994</v>
          </cell>
          <cell r="BP99">
            <v>58041.150100000006</v>
          </cell>
          <cell r="BQ99">
            <v>59018.128397948378</v>
          </cell>
          <cell r="BR99">
            <v>56509.060656993221</v>
          </cell>
          <cell r="BS99">
            <v>55385.149699576235</v>
          </cell>
          <cell r="BT99">
            <v>61587.205330245713</v>
          </cell>
          <cell r="BU99">
            <v>51486.623791253645</v>
          </cell>
          <cell r="BV99">
            <v>64371.653396114765</v>
          </cell>
          <cell r="BW99">
            <v>64167.965507123416</v>
          </cell>
          <cell r="BX99">
            <v>95763.775064753194</v>
          </cell>
          <cell r="BY99">
            <v>86991.988409700818</v>
          </cell>
          <cell r="BZ99">
            <v>75497.587029859395</v>
          </cell>
          <cell r="CA99">
            <v>71759.606456377747</v>
          </cell>
          <cell r="CB99">
            <v>61593.039236699675</v>
          </cell>
          <cell r="CC99">
            <v>62013.958042647064</v>
          </cell>
          <cell r="CD99">
            <v>59505.112776623013</v>
          </cell>
          <cell r="CE99">
            <v>58776.20712359326</v>
          </cell>
          <cell r="CF99">
            <v>64045.86092560002</v>
          </cell>
          <cell r="CG99">
            <v>53821.705858415444</v>
          </cell>
          <cell r="CH99">
            <v>66626.303998836418</v>
          </cell>
          <cell r="CI99">
            <v>66612.546438298668</v>
          </cell>
          <cell r="CJ99">
            <v>98307.259444196563</v>
          </cell>
          <cell r="CK99">
            <v>89156.185540018414</v>
          </cell>
          <cell r="CL99">
            <v>78087.502850720251</v>
          </cell>
          <cell r="CM99">
            <v>74134.744467707045</v>
          </cell>
          <cell r="CN99">
            <v>63979.080597847642</v>
          </cell>
          <cell r="CO99">
            <v>64387.419411278075</v>
          </cell>
          <cell r="CP99">
            <v>61879.439751834427</v>
          </cell>
          <cell r="CQ99">
            <v>61551.939767421703</v>
          </cell>
          <cell r="CR99">
            <v>68679.527550725121</v>
          </cell>
          <cell r="CS99">
            <v>58208.391047363984</v>
          </cell>
          <cell r="CT99">
            <v>71241.483940200793</v>
          </cell>
          <cell r="CU99">
            <v>71514.761462986382</v>
          </cell>
          <cell r="CV99">
            <v>103877.26402577525</v>
          </cell>
          <cell r="CW99">
            <v>94412.962632025461</v>
          </cell>
          <cell r="CX99">
            <v>83269.093512165287</v>
          </cell>
          <cell r="CY99">
            <v>79146.320100630313</v>
          </cell>
          <cell r="CZ99">
            <v>68791.321691031641</v>
          </cell>
          <cell r="DA99">
            <v>69204.039547267443</v>
          </cell>
          <cell r="DB99">
            <v>66645.724297128239</v>
          </cell>
          <cell r="DC99">
            <v>65942.423132110343</v>
          </cell>
          <cell r="DD99">
            <v>73615.347000758979</v>
          </cell>
          <cell r="DE99">
            <v>62890.783516937467</v>
          </cell>
          <cell r="DF99">
            <v>76156.103889186008</v>
          </cell>
          <cell r="DG99">
            <v>76732.75807562047</v>
          </cell>
          <cell r="DH99">
            <v>109777.4182032216</v>
          </cell>
          <cell r="DI99">
            <v>99989.498156164773</v>
          </cell>
          <cell r="DJ99">
            <v>88773.553443384269</v>
          </cell>
          <cell r="DK99">
            <v>84475.797186402779</v>
          </cell>
          <cell r="DL99">
            <v>73917.592936822737</v>
          </cell>
          <cell r="DM99">
            <v>74333.643385862088</v>
          </cell>
          <cell r="DN99">
            <v>71725.020543134597</v>
          </cell>
          <cell r="DO99">
            <v>71018.104718287446</v>
          </cell>
          <cell r="DP99">
            <v>78867.129797808244</v>
          </cell>
          <cell r="DQ99">
            <v>67883.007772283163</v>
          </cell>
          <cell r="DR99">
            <v>81384.348698819318</v>
          </cell>
          <cell r="DS99">
            <v>82285.435321625759</v>
          </cell>
          <cell r="DT99">
            <v>116026.94974075456</v>
          </cell>
          <cell r="DU99">
            <v>105905.35733463599</v>
          </cell>
          <cell r="DV99">
            <v>94619.955860867398</v>
          </cell>
          <cell r="DW99">
            <v>90141.818036435696</v>
          </cell>
          <cell r="DX99">
            <v>79376.452904641104</v>
          </cell>
          <cell r="DY99">
            <v>79796.744423070253</v>
          </cell>
          <cell r="DZ99">
            <v>77136.296909008888</v>
          </cell>
          <cell r="EA99">
            <v>76425.541290121299</v>
          </cell>
          <cell r="EB99">
            <v>84454.020395256739</v>
          </cell>
          <cell r="EC99">
            <v>73203.996277359431</v>
          </cell>
          <cell r="ED99">
            <v>86945.205597748572</v>
          </cell>
          <cell r="EE99">
            <v>88193.248172337189</v>
          </cell>
          <cell r="EF99">
            <v>122646.40593456091</v>
          </cell>
          <cell r="EG99">
            <v>112180.09939317204</v>
          </cell>
          <cell r="EH99">
            <v>100828.9400453491</v>
          </cell>
          <cell r="EI99">
            <v>96165.064897066593</v>
          </cell>
          <cell r="EJ99">
            <v>85188.511327597764</v>
          </cell>
          <cell r="EK99">
            <v>85612.533388184529</v>
          </cell>
          <cell r="EL99">
            <v>82898.769983206163</v>
          </cell>
          <cell r="EM99">
            <v>82185.345682876534</v>
          </cell>
          <cell r="EN99">
            <v>90396.447563016991</v>
          </cell>
          <cell r="EO99">
            <v>78873.594208334151</v>
          </cell>
          <cell r="EP99">
            <v>92858.557761614589</v>
          </cell>
          <cell r="EQ99">
            <v>94477.363624719699</v>
          </cell>
          <cell r="ER99">
            <v>129657.93848907007</v>
          </cell>
          <cell r="ES99">
            <v>118835.54491570935</v>
          </cell>
          <cell r="ET99">
            <v>107421.88646141862</v>
          </cell>
          <cell r="EU99">
            <v>102566.51072235074</v>
          </cell>
          <cell r="EV99">
            <v>91374.665615806211</v>
          </cell>
          <cell r="EW99">
            <v>91802.320132591223</v>
          </cell>
          <cell r="EX99">
            <v>89035.127704805287</v>
          </cell>
          <cell r="EY99">
            <v>88318.844529137685</v>
          </cell>
          <cell r="EZ99">
            <v>96715.811175547627</v>
          </cell>
          <cell r="FA99">
            <v>84913.23591126909</v>
          </cell>
          <cell r="FB99">
            <v>99145.696036418289</v>
          </cell>
          <cell r="FC99">
            <v>101160.46109391371</v>
          </cell>
          <cell r="FD99">
            <v>137083.94060309004</v>
          </cell>
          <cell r="FE99">
            <v>125894.37723317796</v>
          </cell>
          <cell r="FF99">
            <v>114421.89448063361</v>
          </cell>
          <cell r="FG99">
            <v>109369.26623997581</v>
          </cell>
          <cell r="FH99">
            <v>97957.968467495099</v>
          </cell>
          <cell r="FI99">
            <v>98389.151251794538</v>
          </cell>
          <cell r="FJ99">
            <v>95566.987240349757</v>
          </cell>
          <cell r="FK99">
            <v>94848.121181272159</v>
          </cell>
          <cell r="FL99">
            <v>103434.58159633845</v>
          </cell>
          <cell r="FM99">
            <v>91345.198778455611</v>
          </cell>
          <cell r="FN99">
            <v>105829.54847669454</v>
          </cell>
          <cell r="FO99">
            <v>108266.76840060309</v>
          </cell>
          <cell r="FP99">
            <v>144949.17395338771</v>
          </cell>
          <cell r="FQ99">
            <v>133380.33037301307</v>
          </cell>
          <cell r="FR99">
            <v>121852.94772997305</v>
          </cell>
          <cell r="FS99">
            <v>116596.88650259201</v>
          </cell>
          <cell r="FT99">
            <v>104961.84771661772</v>
          </cell>
          <cell r="FU99">
            <v>105396.53124515378</v>
          </cell>
          <cell r="FV99">
            <v>102518.29341559001</v>
          </cell>
          <cell r="FW99">
            <v>101797.17723819718</v>
          </cell>
        </row>
        <row r="100">
          <cell r="B100" t="str">
            <v>Co 426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-1215.8399999999999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-1252.3152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-1289.8846560000002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-1328.5811956800001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-1368.4386315504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-1409.4917904969122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-1451.7765442118196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-1495.3298405381743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-1540.1897357543194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-1586.3954278269489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</row>
        <row r="101">
          <cell r="B101" t="str">
            <v>Co 427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-215.84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-222.3152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-228.984656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-235.85419568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-242.92982155040002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-250.21771619691202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-257.7242476828194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-265.45597511330396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-273.41965436670307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-281.62224399770417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</row>
        <row r="114">
          <cell r="B114" t="str">
            <v>Co 101</v>
          </cell>
          <cell r="BH114">
            <v>-125.98</v>
          </cell>
          <cell r="BI114">
            <v>-20936.75</v>
          </cell>
          <cell r="BJ114">
            <v>16408.14</v>
          </cell>
          <cell r="BK114">
            <v>-22030.69</v>
          </cell>
          <cell r="BL114">
            <v>-86718.78</v>
          </cell>
          <cell r="BM114">
            <v>-118.7599999999984</v>
          </cell>
          <cell r="BN114">
            <v>-10165.98</v>
          </cell>
          <cell r="BO114">
            <v>1077817.22</v>
          </cell>
          <cell r="BP114">
            <v>25817.14</v>
          </cell>
          <cell r="BQ114">
            <v>25818.05</v>
          </cell>
          <cell r="BR114">
            <v>-69182.86</v>
          </cell>
          <cell r="BS114">
            <v>30817.14</v>
          </cell>
          <cell r="BT114">
            <v>49950.984199999999</v>
          </cell>
          <cell r="BU114">
            <v>49198.21</v>
          </cell>
          <cell r="BV114">
            <v>49091.114199999996</v>
          </cell>
          <cell r="BW114">
            <v>48711.972500000003</v>
          </cell>
          <cell r="BX114">
            <v>48502.120800000004</v>
          </cell>
          <cell r="BY114">
            <v>51805.29</v>
          </cell>
          <cell r="BZ114">
            <v>49421.527699999999</v>
          </cell>
          <cell r="CA114">
            <v>49527.75</v>
          </cell>
          <cell r="CB114">
            <v>49527.75</v>
          </cell>
          <cell r="CC114">
            <v>49527.75</v>
          </cell>
          <cell r="CD114">
            <v>49527.75</v>
          </cell>
          <cell r="CE114">
            <v>49527.75</v>
          </cell>
          <cell r="CF114">
            <v>8349.3110259999994</v>
          </cell>
          <cell r="CG114">
            <v>7535.5325000000003</v>
          </cell>
          <cell r="CH114">
            <v>20638.441026</v>
          </cell>
          <cell r="CI114">
            <v>-9508.7127250000012</v>
          </cell>
          <cell r="CJ114">
            <v>22661.454424</v>
          </cell>
          <cell r="CK114">
            <v>12661.612500000001</v>
          </cell>
          <cell r="CL114">
            <v>10278.497631</v>
          </cell>
          <cell r="CM114">
            <v>10384.0725</v>
          </cell>
          <cell r="CN114">
            <v>10384.0725</v>
          </cell>
          <cell r="CO114">
            <v>10385.0725</v>
          </cell>
          <cell r="CP114">
            <v>10384.0725</v>
          </cell>
          <cell r="CQ114">
            <v>10384.0725</v>
          </cell>
          <cell r="CR114">
            <v>8512.6594567800003</v>
          </cell>
          <cell r="CS114">
            <v>7680.823875</v>
          </cell>
          <cell r="CT114">
            <v>21178.592056779999</v>
          </cell>
          <cell r="CU114">
            <v>-9870.1489067500024</v>
          </cell>
          <cell r="CV114">
            <v>23267.828056720002</v>
          </cell>
          <cell r="CW114">
            <v>12935.045475000003</v>
          </cell>
          <cell r="CX114">
            <v>10504.127259930001</v>
          </cell>
          <cell r="CY114">
            <v>10611.954675000001</v>
          </cell>
          <cell r="CZ114">
            <v>10611.954675000001</v>
          </cell>
          <cell r="DA114">
            <v>10612.954675000001</v>
          </cell>
          <cell r="DB114">
            <v>10611.954675000001</v>
          </cell>
          <cell r="DC114">
            <v>10611.954675000001</v>
          </cell>
          <cell r="DD114">
            <v>8678.0637224834027</v>
          </cell>
          <cell r="DE114">
            <v>7829.8698992500003</v>
          </cell>
          <cell r="DF114">
            <v>21733.4549744834</v>
          </cell>
          <cell r="DG114">
            <v>-10243.025069952499</v>
          </cell>
          <cell r="DH114">
            <v>23891.678098421602</v>
          </cell>
          <cell r="DI114">
            <v>13214.275931250002</v>
          </cell>
          <cell r="DJ114">
            <v>10734.5946717279</v>
          </cell>
          <cell r="DK114">
            <v>10844.723315250001</v>
          </cell>
          <cell r="DL114">
            <v>10844.723315250001</v>
          </cell>
          <cell r="DM114">
            <v>10845.723315250001</v>
          </cell>
          <cell r="DN114">
            <v>10844.723315250001</v>
          </cell>
          <cell r="DO114">
            <v>10844.723315250001</v>
          </cell>
          <cell r="DP114">
            <v>8847.5804057979039</v>
          </cell>
          <cell r="DQ114">
            <v>7981.7211303874992</v>
          </cell>
          <cell r="DR114">
            <v>22303.0794828379</v>
          </cell>
          <cell r="DS114">
            <v>-10628.294551971074</v>
          </cell>
          <cell r="DT114">
            <v>24532.049545374248</v>
          </cell>
          <cell r="DU114">
            <v>13500.375283027503</v>
          </cell>
          <cell r="DV114">
            <v>10970.951977759738</v>
          </cell>
          <cell r="DW114">
            <v>11083.431614707501</v>
          </cell>
          <cell r="DX114">
            <v>11083.431614707501</v>
          </cell>
          <cell r="DY114">
            <v>11084.431614707501</v>
          </cell>
          <cell r="DZ114">
            <v>11083.431614707501</v>
          </cell>
          <cell r="EA114">
            <v>11083.431614707501</v>
          </cell>
          <cell r="EB114">
            <v>9019.2670850446411</v>
          </cell>
          <cell r="EC114">
            <v>8135.4290011423245</v>
          </cell>
          <cell r="ED114">
            <v>22888.516143625442</v>
          </cell>
          <cell r="EE114">
            <v>-11026.909893048609</v>
          </cell>
          <cell r="EF114">
            <v>25189.988157815475</v>
          </cell>
          <cell r="EG114">
            <v>13792.416236835128</v>
          </cell>
          <cell r="EH114">
            <v>11212.252192290129</v>
          </cell>
          <cell r="EI114">
            <v>11327.133695148725</v>
          </cell>
          <cell r="EJ114">
            <v>11327.133695148725</v>
          </cell>
          <cell r="EK114">
            <v>11328.133695148725</v>
          </cell>
          <cell r="EL114">
            <v>11327.133695148725</v>
          </cell>
          <cell r="EM114">
            <v>11327.133695148725</v>
          </cell>
          <cell r="EN114">
            <v>9195.1823500102364</v>
          </cell>
          <cell r="EO114">
            <v>8293.0458327566594</v>
          </cell>
          <cell r="EP114">
            <v>23488.816389762651</v>
          </cell>
          <cell r="EQ114">
            <v>-11439.822824448835</v>
          </cell>
          <cell r="ER114">
            <v>25866.54047115154</v>
          </cell>
          <cell r="ES114">
            <v>14091.47281316332</v>
          </cell>
          <cell r="ET114">
            <v>11459.549246360386</v>
          </cell>
          <cell r="EU114">
            <v>11576.884620643188</v>
          </cell>
          <cell r="EV114">
            <v>11576.884620643188</v>
          </cell>
          <cell r="EW114">
            <v>11577.884620643188</v>
          </cell>
          <cell r="EX114">
            <v>11576.884620643188</v>
          </cell>
          <cell r="EY114">
            <v>11576.884620643188</v>
          </cell>
          <cell r="EZ114">
            <v>9374.3858179730851</v>
          </cell>
          <cell r="FA114">
            <v>8453.6248485510241</v>
          </cell>
          <cell r="FB114">
            <v>24106.032538520547</v>
          </cell>
          <cell r="FC114">
            <v>-11865.984256483242</v>
          </cell>
          <cell r="FD114">
            <v>26561.75380725972</v>
          </cell>
          <cell r="FE114">
            <v>14396.620368565818</v>
          </cell>
          <cell r="FF114">
            <v>11711.898001818779</v>
          </cell>
          <cell r="FG114">
            <v>11831.740412195284</v>
          </cell>
          <cell r="FH114">
            <v>11831.740412195284</v>
          </cell>
          <cell r="FI114">
            <v>11832.740412195284</v>
          </cell>
          <cell r="FJ114">
            <v>11831.740412195284</v>
          </cell>
          <cell r="FK114">
            <v>11831.740412195284</v>
          </cell>
          <cell r="FL114">
            <v>9556.9381499240699</v>
          </cell>
          <cell r="FM114">
            <v>8616.220187635452</v>
          </cell>
          <cell r="FN114">
            <v>24740.217804882479</v>
          </cell>
          <cell r="FO114">
            <v>-12306.344266424703</v>
          </cell>
          <cell r="FP114">
            <v>27276.676285890615</v>
          </cell>
          <cell r="FQ114">
            <v>14708.935618050544</v>
          </cell>
          <cell r="FR114">
            <v>11970.354265502279</v>
          </cell>
          <cell r="FS114">
            <v>12092.758062552599</v>
          </cell>
          <cell r="FT114">
            <v>12092.758062552599</v>
          </cell>
          <cell r="FU114">
            <v>12093.758062552599</v>
          </cell>
          <cell r="FV114">
            <v>12092.758062552599</v>
          </cell>
          <cell r="FW114">
            <v>12092.758062552599</v>
          </cell>
        </row>
        <row r="115">
          <cell r="B115" t="str">
            <v>Co 102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</row>
        <row r="116">
          <cell r="B116" t="str">
            <v>Co 103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</row>
        <row r="117">
          <cell r="B117" t="str">
            <v>Co 104</v>
          </cell>
          <cell r="BH117">
            <v>39536.660000000003</v>
          </cell>
          <cell r="BI117">
            <v>14875.62</v>
          </cell>
          <cell r="BJ117">
            <v>75433.789999999994</v>
          </cell>
          <cell r="BK117">
            <v>25523.89</v>
          </cell>
          <cell r="BL117">
            <v>56929.89</v>
          </cell>
          <cell r="BM117">
            <v>4103.0600000000004</v>
          </cell>
          <cell r="BN117">
            <v>21840.639999999999</v>
          </cell>
          <cell r="BO117">
            <v>19926.38</v>
          </cell>
          <cell r="BP117">
            <v>19865.240000000002</v>
          </cell>
          <cell r="BQ117">
            <v>19948.14</v>
          </cell>
          <cell r="BR117">
            <v>37232.33</v>
          </cell>
          <cell r="BS117">
            <v>66867.7</v>
          </cell>
          <cell r="BT117">
            <v>-12397.81</v>
          </cell>
          <cell r="BU117">
            <v>-67385.179999999993</v>
          </cell>
          <cell r="BV117">
            <v>-22353.39</v>
          </cell>
          <cell r="BW117">
            <v>-41055.97</v>
          </cell>
          <cell r="BX117">
            <v>-9517.9199999999837</v>
          </cell>
          <cell r="BY117">
            <v>43303.89</v>
          </cell>
          <cell r="BZ117">
            <v>80936.100000000006</v>
          </cell>
          <cell r="CA117">
            <v>93380.94</v>
          </cell>
          <cell r="CB117">
            <v>76437.86</v>
          </cell>
          <cell r="CC117">
            <v>-11095.6</v>
          </cell>
          <cell r="CD117">
            <v>4827.2200000000303</v>
          </cell>
          <cell r="CE117">
            <v>94919.72</v>
          </cell>
          <cell r="CF117">
            <v>-12397.81</v>
          </cell>
          <cell r="CG117">
            <v>-67385.179999999993</v>
          </cell>
          <cell r="CH117">
            <v>-22353.39</v>
          </cell>
          <cell r="CI117">
            <v>-41055.97</v>
          </cell>
          <cell r="CJ117">
            <v>-9517.9199999999837</v>
          </cell>
          <cell r="CK117">
            <v>43303.89</v>
          </cell>
          <cell r="CL117">
            <v>80936.100000000006</v>
          </cell>
          <cell r="CM117">
            <v>93380.94</v>
          </cell>
          <cell r="CN117">
            <v>76437.86</v>
          </cell>
          <cell r="CO117">
            <v>-11095.6</v>
          </cell>
          <cell r="CP117">
            <v>4827.2200000000303</v>
          </cell>
          <cell r="CQ117">
            <v>94919.72</v>
          </cell>
          <cell r="CR117">
            <v>-6945.7662000000128</v>
          </cell>
          <cell r="CS117">
            <v>-63032.883600000001</v>
          </cell>
          <cell r="CT117">
            <v>-17100.457799999975</v>
          </cell>
          <cell r="CU117">
            <v>-36177.089399999997</v>
          </cell>
          <cell r="CV117">
            <v>-4008.2784000000102</v>
          </cell>
          <cell r="CW117">
            <v>49869.967799999984</v>
          </cell>
          <cell r="CX117">
            <v>88254.821999999986</v>
          </cell>
          <cell r="CY117">
            <v>100948.5588</v>
          </cell>
          <cell r="CZ117">
            <v>83666.617199999979</v>
          </cell>
          <cell r="DA117">
            <v>-5617.5119999999879</v>
          </cell>
          <cell r="DB117">
            <v>10623.764400000044</v>
          </cell>
          <cell r="DC117">
            <v>102518.11439999996</v>
          </cell>
          <cell r="DD117">
            <v>-1384.681523999956</v>
          </cell>
          <cell r="DE117">
            <v>-58593.541271999973</v>
          </cell>
          <cell r="DF117">
            <v>-11742.46695599996</v>
          </cell>
          <cell r="DG117">
            <v>-31200.631187999999</v>
          </cell>
          <cell r="DH117">
            <v>1611.5560319999931</v>
          </cell>
          <cell r="DI117">
            <v>56567.367155999993</v>
          </cell>
          <cell r="DJ117">
            <v>95719.918440000038</v>
          </cell>
          <cell r="DK117">
            <v>108667.52997600002</v>
          </cell>
          <cell r="DL117">
            <v>91039.949544000032</v>
          </cell>
          <cell r="DM117">
            <v>-29.862239999987651</v>
          </cell>
          <cell r="DN117">
            <v>16536.23968800006</v>
          </cell>
          <cell r="DO117">
            <v>110268.47668799997</v>
          </cell>
          <cell r="DP117">
            <v>4287.6248455200111</v>
          </cell>
          <cell r="DQ117">
            <v>-54065.412097439985</v>
          </cell>
          <cell r="DR117">
            <v>-6277.316295119992</v>
          </cell>
          <cell r="DS117">
            <v>-26124.643811759976</v>
          </cell>
          <cell r="DT117">
            <v>7343.7871526400559</v>
          </cell>
          <cell r="DU117">
            <v>63398.71449911996</v>
          </cell>
          <cell r="DV117">
            <v>103334.31680880004</v>
          </cell>
          <cell r="DW117">
            <v>116540.88057552004</v>
          </cell>
          <cell r="DX117">
            <v>98560.748534879996</v>
          </cell>
          <cell r="DY117">
            <v>5669.5405151999439</v>
          </cell>
          <cell r="DZ117">
            <v>22566.964481760107</v>
          </cell>
          <cell r="EA117">
            <v>118173.84622175997</v>
          </cell>
          <cell r="EB117">
            <v>10073.377342430409</v>
          </cell>
          <cell r="EC117">
            <v>-49446.72033938879</v>
          </cell>
          <cell r="ED117">
            <v>-702.86262102238834</v>
          </cell>
          <cell r="EE117">
            <v>-20947.136687995167</v>
          </cell>
          <cell r="EF117">
            <v>13190.662895692803</v>
          </cell>
          <cell r="EG117">
            <v>70366.688789102365</v>
          </cell>
          <cell r="EH117">
            <v>111101.00314497604</v>
          </cell>
          <cell r="EI117">
            <v>124571.69818703039</v>
          </cell>
          <cell r="EJ117">
            <v>106231.96350557759</v>
          </cell>
          <cell r="EK117">
            <v>11482.931325503974</v>
          </cell>
          <cell r="EL117">
            <v>28718.303771395294</v>
          </cell>
          <cell r="EM117">
            <v>126237.32314619521</v>
          </cell>
          <cell r="EN117">
            <v>15974.844889278989</v>
          </cell>
          <cell r="EO117">
            <v>-44735.654746176559</v>
          </cell>
          <cell r="EP117">
            <v>4983.0801265572081</v>
          </cell>
          <cell r="EQ117">
            <v>-15666.079421755043</v>
          </cell>
          <cell r="ER117">
            <v>19154.476153606665</v>
          </cell>
          <cell r="ES117">
            <v>77474.022564884392</v>
          </cell>
          <cell r="ET117">
            <v>119023.02320787555</v>
          </cell>
          <cell r="EU117">
            <v>132763.13215077104</v>
          </cell>
          <cell r="EV117">
            <v>114056.60277568921</v>
          </cell>
          <cell r="EW117">
            <v>17412.589952014037</v>
          </cell>
          <cell r="EX117">
            <v>34992.669846823148</v>
          </cell>
          <cell r="EY117">
            <v>134462.06960911909</v>
          </cell>
          <cell r="EZ117">
            <v>21994.341787064564</v>
          </cell>
          <cell r="FA117">
            <v>-39930.367841100087</v>
          </cell>
          <cell r="FB117">
            <v>10782.741729088302</v>
          </cell>
          <cell r="FC117">
            <v>-10279.401010190137</v>
          </cell>
          <cell r="FD117">
            <v>25237.565676678787</v>
          </cell>
          <cell r="FE117">
            <v>84723.503016182105</v>
          </cell>
          <cell r="FF117">
            <v>127103.48367203306</v>
          </cell>
          <cell r="FG117">
            <v>141118.39479378646</v>
          </cell>
          <cell r="FH117">
            <v>122037.73483120301</v>
          </cell>
          <cell r="FI117">
            <v>23460.841751054279</v>
          </cell>
          <cell r="FJ117">
            <v>41392.523243759642</v>
          </cell>
          <cell r="FK117">
            <v>142851.31100130151</v>
          </cell>
          <cell r="FL117">
            <v>28134.228622805909</v>
          </cell>
          <cell r="FM117">
            <v>-35028.97519792206</v>
          </cell>
          <cell r="FN117">
            <v>16698.396563670132</v>
          </cell>
          <cell r="FO117">
            <v>-4784.9890303939465</v>
          </cell>
          <cell r="FP117">
            <v>31442.316990212363</v>
          </cell>
          <cell r="FQ117">
            <v>92117.973076505761</v>
          </cell>
          <cell r="FR117">
            <v>135345.55334547377</v>
          </cell>
          <cell r="FS117">
            <v>149640.76268966217</v>
          </cell>
          <cell r="FT117">
            <v>130178.48952782707</v>
          </cell>
          <cell r="FU117">
            <v>29630.058586075378</v>
          </cell>
          <cell r="FV117">
            <v>47920.373708634812</v>
          </cell>
          <cell r="FW117">
            <v>151408.33722132753</v>
          </cell>
        </row>
        <row r="118">
          <cell r="B118" t="str">
            <v>Co 105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</row>
        <row r="119">
          <cell r="B119" t="str">
            <v>Co 110</v>
          </cell>
          <cell r="BH119">
            <v>7803.88</v>
          </cell>
          <cell r="BI119">
            <v>3661.1500000000051</v>
          </cell>
          <cell r="BJ119">
            <v>-8913.67</v>
          </cell>
          <cell r="BK119">
            <v>11805.58</v>
          </cell>
          <cell r="BL119">
            <v>-9360.5300000000007</v>
          </cell>
          <cell r="BM119">
            <v>7088.81</v>
          </cell>
          <cell r="BN119">
            <v>20025.240000000002</v>
          </cell>
          <cell r="BO119">
            <v>12319.504307914052</v>
          </cell>
          <cell r="BP119">
            <v>11858.739539068578</v>
          </cell>
          <cell r="BQ119">
            <v>1781.0214656445314</v>
          </cell>
          <cell r="BR119">
            <v>7078.7847492092878</v>
          </cell>
          <cell r="BS119">
            <v>14149.327922675562</v>
          </cell>
          <cell r="BT119">
            <v>7549.3184047216891</v>
          </cell>
          <cell r="BU119">
            <v>3419.280213036076</v>
          </cell>
          <cell r="BV119">
            <v>-9454.6893947079334</v>
          </cell>
          <cell r="BW119">
            <v>11466.747816002789</v>
          </cell>
          <cell r="BX119">
            <v>-9892.0400593850136</v>
          </cell>
          <cell r="BY119">
            <v>6860.2483439934294</v>
          </cell>
          <cell r="BZ119">
            <v>19742.688369746487</v>
          </cell>
          <cell r="CA119">
            <v>12155.478597229529</v>
          </cell>
          <cell r="CB119">
            <v>11736.259305453557</v>
          </cell>
          <cell r="CC119">
            <v>1652.1595277855304</v>
          </cell>
          <cell r="CD119">
            <v>6954.4676691127388</v>
          </cell>
          <cell r="CE119">
            <v>14487.700566363703</v>
          </cell>
          <cell r="CF119">
            <v>6572.8428446168473</v>
          </cell>
          <cell r="CG119">
            <v>2456.8739528199985</v>
          </cell>
          <cell r="CH119">
            <v>-9891.12720053249</v>
          </cell>
          <cell r="CI119">
            <v>11239.589573122867</v>
          </cell>
          <cell r="CJ119">
            <v>-10316.675523608472</v>
          </cell>
          <cell r="CK119">
            <v>6748.3889393440295</v>
          </cell>
          <cell r="CL119">
            <v>19576.206095292484</v>
          </cell>
          <cell r="CM119">
            <v>12086.361154277922</v>
          </cell>
          <cell r="CN119">
            <v>19414.438018530844</v>
          </cell>
          <cell r="CO119">
            <v>9325.7444329367208</v>
          </cell>
          <cell r="CP119">
            <v>14632.747945449933</v>
          </cell>
          <cell r="CQ119">
            <v>22636.707601618149</v>
          </cell>
          <cell r="CR119">
            <v>15120.896753847992</v>
          </cell>
          <cell r="CS119">
            <v>10927.705007992714</v>
          </cell>
          <cell r="CT119">
            <v>-2598.0004028809053</v>
          </cell>
          <cell r="CU119">
            <v>19027.451121656741</v>
          </cell>
          <cell r="CV119">
            <v>-3027.6999484396292</v>
          </cell>
          <cell r="CW119">
            <v>14486.071389218363</v>
          </cell>
          <cell r="CX119">
            <v>27551.717586157116</v>
          </cell>
          <cell r="CY119">
            <v>19923.387231691435</v>
          </cell>
          <cell r="CZ119">
            <v>19441.808229501952</v>
          </cell>
          <cell r="DA119">
            <v>9149.6014186829889</v>
          </cell>
          <cell r="DB119">
            <v>14564.582402937129</v>
          </cell>
          <cell r="DC119">
            <v>22233.322572002216</v>
          </cell>
          <cell r="DD119">
            <v>15050.28945343176</v>
          </cell>
          <cell r="DE119">
            <v>10778.225834443074</v>
          </cell>
          <cell r="DF119">
            <v>-3126.4164147613847</v>
          </cell>
          <cell r="DG119">
            <v>19005.571025971629</v>
          </cell>
          <cell r="DH119">
            <v>-3560.4824714097049</v>
          </cell>
          <cell r="DI119">
            <v>14414.203032354249</v>
          </cell>
          <cell r="DJ119">
            <v>27721.875011573349</v>
          </cell>
          <cell r="DK119">
            <v>19953.786889711071</v>
          </cell>
          <cell r="DL119">
            <v>19461.577767038965</v>
          </cell>
          <cell r="DM119">
            <v>8961.2500520108442</v>
          </cell>
          <cell r="DN119">
            <v>14486.935495721475</v>
          </cell>
          <cell r="DO119">
            <v>22304.537347958823</v>
          </cell>
          <cell r="DP119">
            <v>14968.328777391733</v>
          </cell>
          <cell r="DQ119">
            <v>10615.752101234553</v>
          </cell>
          <cell r="DR119">
            <v>642.8866633689322</v>
          </cell>
          <cell r="DS119">
            <v>23293.745293908571</v>
          </cell>
          <cell r="DT119">
            <v>204.48430996911338</v>
          </cell>
          <cell r="DU119">
            <v>18652.595950590308</v>
          </cell>
          <cell r="DV119">
            <v>32206.560775872647</v>
          </cell>
          <cell r="DW119">
            <v>24297.708466081323</v>
          </cell>
          <cell r="DX119">
            <v>23794.09425364004</v>
          </cell>
          <cell r="DY119">
            <v>13081.939333585309</v>
          </cell>
          <cell r="DZ119">
            <v>18720.075539341036</v>
          </cell>
          <cell r="EA119">
            <v>26690.360127355387</v>
          </cell>
          <cell r="EB119">
            <v>19195.554036515074</v>
          </cell>
          <cell r="EC119">
            <v>14761.438794965616</v>
          </cell>
          <cell r="ED119">
            <v>150.91678629245143</v>
          </cell>
          <cell r="EE119">
            <v>23333.113741456138</v>
          </cell>
          <cell r="EF119">
            <v>-291.77404918819957</v>
          </cell>
          <cell r="EG119">
            <v>18642.661317873397</v>
          </cell>
          <cell r="EH119">
            <v>32447.232815185263</v>
          </cell>
          <cell r="EI119">
            <v>24396.565948860567</v>
          </cell>
          <cell r="EJ119">
            <v>23881.266504664236</v>
          </cell>
          <cell r="EK119">
            <v>12953.033544137754</v>
          </cell>
          <cell r="EL119">
            <v>18705.909594055258</v>
          </cell>
          <cell r="EM119">
            <v>26831.298970102544</v>
          </cell>
          <cell r="EN119">
            <v>19173.528246225243</v>
          </cell>
          <cell r="EO119">
            <v>14656.190515496943</v>
          </cell>
          <cell r="EP119">
            <v>-365.08472322270245</v>
          </cell>
          <cell r="EQ119">
            <v>23361.643271952271</v>
          </cell>
          <cell r="ER119">
            <v>-812.04050770619506</v>
          </cell>
          <cell r="ES119">
            <v>21370.230612265332</v>
          </cell>
          <cell r="ET119">
            <v>35430.025379400315</v>
          </cell>
          <cell r="EU119">
            <v>27236.074906776026</v>
          </cell>
          <cell r="EV119">
            <v>26708.804544461345</v>
          </cell>
          <cell r="EW119">
            <v>15560.513849273695</v>
          </cell>
          <cell r="EX119">
            <v>21430.082263048869</v>
          </cell>
          <cell r="EY119">
            <v>29713.558508597125</v>
          </cell>
          <cell r="EZ119">
            <v>21888.287717052161</v>
          </cell>
          <cell r="FA119">
            <v>17286.225472503145</v>
          </cell>
          <cell r="FB119">
            <v>1842.2263865088898</v>
          </cell>
          <cell r="FC119">
            <v>26126.995584820965</v>
          </cell>
          <cell r="FD119">
            <v>1391.2702848030094</v>
          </cell>
          <cell r="FE119">
            <v>21393.447065286047</v>
          </cell>
          <cell r="FF119">
            <v>35712.704009316905</v>
          </cell>
          <cell r="FG119">
            <v>27374.622457984566</v>
          </cell>
          <cell r="FH119">
            <v>26835.114954268931</v>
          </cell>
          <cell r="FI119">
            <v>15461.804279300704</v>
          </cell>
          <cell r="FJ119">
            <v>21451.318131182976</v>
          </cell>
          <cell r="FK119">
            <v>29895.470844810196</v>
          </cell>
          <cell r="FL119">
            <v>21897.482425979462</v>
          </cell>
          <cell r="FM119">
            <v>17209.152724433705</v>
          </cell>
          <cell r="FN119">
            <v>1330.7125480426184</v>
          </cell>
          <cell r="FO119">
            <v>26187.00519527468</v>
          </cell>
          <cell r="FP119">
            <v>875.62071668347926</v>
          </cell>
          <cell r="FQ119">
            <v>21405.871250696531</v>
          </cell>
          <cell r="FR119">
            <v>35989.150230543288</v>
          </cell>
          <cell r="FS119">
            <v>27506.068496920328</v>
          </cell>
          <cell r="FT119">
            <v>28805.839405681385</v>
          </cell>
          <cell r="FU119">
            <v>17203.014050395264</v>
          </cell>
          <cell r="FV119">
            <v>23314.468535396089</v>
          </cell>
          <cell r="FW119">
            <v>31922.862245263961</v>
          </cell>
        </row>
        <row r="120">
          <cell r="B120" t="str">
            <v>Co 111</v>
          </cell>
          <cell r="BH120">
            <v>6647.41</v>
          </cell>
          <cell r="BI120">
            <v>9512.2800000000007</v>
          </cell>
          <cell r="BJ120">
            <v>7131.9</v>
          </cell>
          <cell r="BK120">
            <v>8544.3799999999992</v>
          </cell>
          <cell r="BL120">
            <v>11333.17</v>
          </cell>
          <cell r="BM120">
            <v>1525.14</v>
          </cell>
          <cell r="BN120">
            <v>6679.08</v>
          </cell>
          <cell r="BO120">
            <v>12003.442645370946</v>
          </cell>
          <cell r="BP120">
            <v>8900.0894951959963</v>
          </cell>
          <cell r="BQ120">
            <v>7349.2340002257506</v>
          </cell>
          <cell r="BR120">
            <v>8763.0476602977997</v>
          </cell>
          <cell r="BS120">
            <v>6002.2491022137947</v>
          </cell>
          <cell r="BT120">
            <v>24554.981872244742</v>
          </cell>
          <cell r="BU120">
            <v>27504.371198983332</v>
          </cell>
          <cell r="BV120">
            <v>25027.36744570743</v>
          </cell>
          <cell r="BW120">
            <v>26475.645339036699</v>
          </cell>
          <cell r="BX120">
            <v>29330.294961938802</v>
          </cell>
          <cell r="BY120">
            <v>19234.320385094026</v>
          </cell>
          <cell r="BZ120">
            <v>24551.246890354065</v>
          </cell>
          <cell r="CA120">
            <v>31588.074606987753</v>
          </cell>
          <cell r="CB120">
            <v>28447.115225540958</v>
          </cell>
          <cell r="CC120">
            <v>25274.759997760793</v>
          </cell>
          <cell r="CD120">
            <v>26651.559282951297</v>
          </cell>
          <cell r="CE120">
            <v>25674.813743967963</v>
          </cell>
          <cell r="CF120">
            <v>24293.246004231922</v>
          </cell>
          <cell r="CG120">
            <v>27329.71552353659</v>
          </cell>
          <cell r="CH120">
            <v>24753.486642747041</v>
          </cell>
          <cell r="CI120">
            <v>26238.667139990015</v>
          </cell>
          <cell r="CJ120">
            <v>29160.933303193015</v>
          </cell>
          <cell r="CK120">
            <v>18768.911704838149</v>
          </cell>
          <cell r="CL120">
            <v>24253.498188503963</v>
          </cell>
          <cell r="CM120">
            <v>31375.278459935609</v>
          </cell>
          <cell r="CN120">
            <v>28187.705505350023</v>
          </cell>
          <cell r="CO120">
            <v>25021.368329593701</v>
          </cell>
          <cell r="CP120">
            <v>26359.802859724368</v>
          </cell>
          <cell r="CQ120">
            <v>25544.34006926835</v>
          </cell>
          <cell r="CR120">
            <v>24686.026445454128</v>
          </cell>
          <cell r="CS120">
            <v>27812.885056602929</v>
          </cell>
          <cell r="CT120">
            <v>25151.31144944486</v>
          </cell>
          <cell r="CU120">
            <v>26678.629290726793</v>
          </cell>
          <cell r="CV120">
            <v>29682.889143150664</v>
          </cell>
          <cell r="CW120">
            <v>20647.964828676424</v>
          </cell>
          <cell r="CX120">
            <v>26299.900721587052</v>
          </cell>
          <cell r="CY120">
            <v>31922.935143427614</v>
          </cell>
          <cell r="CZ120">
            <v>28655.110492870284</v>
          </cell>
          <cell r="DA120">
            <v>27094.691526150364</v>
          </cell>
          <cell r="DB120">
            <v>28446.226247108949</v>
          </cell>
          <cell r="DC120">
            <v>25896.730008881776</v>
          </cell>
          <cell r="DD120">
            <v>26750.702554134805</v>
          </cell>
          <cell r="DE120">
            <v>29970.904483156311</v>
          </cell>
          <cell r="DF120">
            <v>27221.005900440501</v>
          </cell>
          <cell r="DG120">
            <v>28791.932059478182</v>
          </cell>
          <cell r="DH120">
            <v>31880.275552258412</v>
          </cell>
          <cell r="DI120">
            <v>20909.874000040771</v>
          </cell>
          <cell r="DJ120">
            <v>26734.235981782324</v>
          </cell>
          <cell r="DK120">
            <v>32479.498668035856</v>
          </cell>
          <cell r="DL120">
            <v>29129.859078928159</v>
          </cell>
          <cell r="DM120">
            <v>27557.016939998113</v>
          </cell>
          <cell r="DN120">
            <v>28922.04284665954</v>
          </cell>
          <cell r="DO120">
            <v>26334.180326775724</v>
          </cell>
          <cell r="DP120">
            <v>27203.964135644237</v>
          </cell>
          <cell r="DQ120">
            <v>30520.301726047728</v>
          </cell>
          <cell r="DR120">
            <v>27679.25959856503</v>
          </cell>
          <cell r="DS120">
            <v>29295.055069670903</v>
          </cell>
          <cell r="DT120">
            <v>32469.885442613864</v>
          </cell>
          <cell r="DU120">
            <v>21172.649946799011</v>
          </cell>
          <cell r="DV120">
            <v>27174.668744874583</v>
          </cell>
          <cell r="DW120">
            <v>33045.081811852098</v>
          </cell>
          <cell r="DX120">
            <v>29611.494622686347</v>
          </cell>
          <cell r="DY120">
            <v>28026.545910956957</v>
          </cell>
          <cell r="DZ120">
            <v>29404.922395626185</v>
          </cell>
          <cell r="EA120">
            <v>26778.305346252248</v>
          </cell>
          <cell r="EB120">
            <v>27664.000828539483</v>
          </cell>
          <cell r="EC120">
            <v>31079.344707909593</v>
          </cell>
          <cell r="ED120">
            <v>28144.253439630647</v>
          </cell>
          <cell r="EE120">
            <v>29806.221855351512</v>
          </cell>
          <cell r="EF120">
            <v>33070.00847644468</v>
          </cell>
          <cell r="EG120">
            <v>21436.181721303456</v>
          </cell>
          <cell r="EH120">
            <v>27621.242655441885</v>
          </cell>
          <cell r="EI120">
            <v>33619.794119994178</v>
          </cell>
          <cell r="EJ120">
            <v>30100.070097277086</v>
          </cell>
          <cell r="EK120">
            <v>28503.360696181062</v>
          </cell>
          <cell r="EL120">
            <v>29895.384595800082</v>
          </cell>
          <cell r="EM120">
            <v>27229.173526857765</v>
          </cell>
          <cell r="EN120">
            <v>28130.87514148809</v>
          </cell>
          <cell r="EO120">
            <v>31648.188157750687</v>
          </cell>
          <cell r="EP120">
            <v>28616.048728476504</v>
          </cell>
          <cell r="EQ120">
            <v>30325.736107437991</v>
          </cell>
          <cell r="ER120">
            <v>33680.810837701676</v>
          </cell>
          <cell r="ES120">
            <v>21700.341834157673</v>
          </cell>
          <cell r="ET120">
            <v>28073.997104337734</v>
          </cell>
          <cell r="EU120">
            <v>34203.753239372891</v>
          </cell>
          <cell r="EV120">
            <v>30596.085400226853</v>
          </cell>
          <cell r="EW120">
            <v>28987.530650452936</v>
          </cell>
          <cell r="EX120">
            <v>30392.575079424507</v>
          </cell>
          <cell r="EY120">
            <v>27686.855770618338</v>
          </cell>
          <cell r="EZ120">
            <v>28604.650976634934</v>
          </cell>
          <cell r="FA120">
            <v>32227.186862146336</v>
          </cell>
          <cell r="FB120">
            <v>29094.704015140811</v>
          </cell>
          <cell r="FC120">
            <v>30853.270413858379</v>
          </cell>
          <cell r="FD120">
            <v>34302.672989269937</v>
          </cell>
          <cell r="FE120">
            <v>21965.009237615865</v>
          </cell>
          <cell r="FF120">
            <v>28533.177510164525</v>
          </cell>
          <cell r="FG120">
            <v>34797.069870858955</v>
          </cell>
          <cell r="FH120">
            <v>31098.700023257436</v>
          </cell>
          <cell r="FI120">
            <v>29479.563300243291</v>
          </cell>
          <cell r="FJ120">
            <v>30897.011918958153</v>
          </cell>
          <cell r="FK120">
            <v>28151.831499497071</v>
          </cell>
          <cell r="FL120">
            <v>29085.393410068173</v>
          </cell>
          <cell r="FM120">
            <v>32816.078562432187</v>
          </cell>
          <cell r="FN120">
            <v>29580.472375597645</v>
          </cell>
          <cell r="FO120">
            <v>31389.143536251686</v>
          </cell>
          <cell r="FP120">
            <v>34935.354190832149</v>
          </cell>
          <cell r="FQ120">
            <v>22230.236020725497</v>
          </cell>
          <cell r="FR120">
            <v>28998.406173080526</v>
          </cell>
          <cell r="FS120">
            <v>35400.271620936786</v>
          </cell>
          <cell r="FT120">
            <v>31608.405602079762</v>
          </cell>
          <cell r="FU120">
            <v>29978.672022353003</v>
          </cell>
          <cell r="FV120">
            <v>31409.175275015808</v>
          </cell>
          <cell r="FW120">
            <v>28623.316463288109</v>
          </cell>
        </row>
        <row r="121">
          <cell r="B121" t="str">
            <v>Co 112</v>
          </cell>
          <cell r="BH121">
            <v>2766.45</v>
          </cell>
          <cell r="BI121">
            <v>1098.48</v>
          </cell>
          <cell r="BJ121">
            <v>6377.24</v>
          </cell>
          <cell r="BK121">
            <v>941.15</v>
          </cell>
          <cell r="BL121">
            <v>4928.95</v>
          </cell>
          <cell r="BM121">
            <v>2938.25</v>
          </cell>
          <cell r="BN121">
            <v>4361.37</v>
          </cell>
          <cell r="BO121">
            <v>1608.0182802723489</v>
          </cell>
          <cell r="BP121">
            <v>3.7992506625382703</v>
          </cell>
          <cell r="BQ121">
            <v>1477.1092203912053</v>
          </cell>
          <cell r="BR121">
            <v>2808.6743107414254</v>
          </cell>
          <cell r="BS121">
            <v>1675.1863948070845</v>
          </cell>
          <cell r="BT121">
            <v>2816.7587726416014</v>
          </cell>
          <cell r="BU121">
            <v>1061.3612419035153</v>
          </cell>
          <cell r="BV121">
            <v>11371.552380398702</v>
          </cell>
          <cell r="BW121">
            <v>5728.1861907291359</v>
          </cell>
          <cell r="BX121">
            <v>9887.6527682078777</v>
          </cell>
          <cell r="BY121">
            <v>6104.4153490067338</v>
          </cell>
          <cell r="BZ121">
            <v>7651.1382615362581</v>
          </cell>
          <cell r="CA121">
            <v>6848.6793156802942</v>
          </cell>
          <cell r="CB121">
            <v>5293.2998385835308</v>
          </cell>
          <cell r="CC121">
            <v>4610.4301249984019</v>
          </cell>
          <cell r="CD121">
            <v>5994.8683464294145</v>
          </cell>
          <cell r="CE121">
            <v>4793.3705857593468</v>
          </cell>
          <cell r="CF121">
            <v>6020.7074814130319</v>
          </cell>
          <cell r="CG121">
            <v>4175.2953545337195</v>
          </cell>
          <cell r="CH121">
            <v>9856.9068159135277</v>
          </cell>
          <cell r="CI121">
            <v>4000.3258168978336</v>
          </cell>
          <cell r="CJ121">
            <v>8336.6435581048754</v>
          </cell>
          <cell r="CK121">
            <v>6040.4608875139111</v>
          </cell>
          <cell r="CL121">
            <v>7714.5293351538076</v>
          </cell>
          <cell r="CM121">
            <v>6790.855434316476</v>
          </cell>
          <cell r="CN121">
            <v>5284.9117412491178</v>
          </cell>
          <cell r="CO121">
            <v>4511.3882373947981</v>
          </cell>
          <cell r="CP121">
            <v>5950.3233428554313</v>
          </cell>
          <cell r="CQ121">
            <v>4678.7374953564222</v>
          </cell>
          <cell r="CR121">
            <v>6137.1001027578341</v>
          </cell>
          <cell r="CS121">
            <v>4223.8755316836377</v>
          </cell>
          <cell r="CT121">
            <v>10089.304393184262</v>
          </cell>
          <cell r="CU121">
            <v>4042.0569197222053</v>
          </cell>
          <cell r="CV121">
            <v>8525.8217799477534</v>
          </cell>
          <cell r="CW121">
            <v>6138.7170017141807</v>
          </cell>
          <cell r="CX121">
            <v>7890.2249298147508</v>
          </cell>
          <cell r="CY121">
            <v>6906.0579797365772</v>
          </cell>
          <cell r="CZ121">
            <v>5386.9706165193465</v>
          </cell>
          <cell r="DA121">
            <v>4566.8539476360156</v>
          </cell>
          <cell r="DB121">
            <v>6053.2802486307228</v>
          </cell>
          <cell r="DC121">
            <v>6386.119619811856</v>
          </cell>
          <cell r="DD121">
            <v>7922.38187071639</v>
          </cell>
          <cell r="DE121">
            <v>5939.0614396127321</v>
          </cell>
          <cell r="DF121">
            <v>11994.089329158269</v>
          </cell>
          <cell r="DG121">
            <v>5750.4117617019183</v>
          </cell>
          <cell r="DH121">
            <v>10386.393519231071</v>
          </cell>
          <cell r="DI121">
            <v>7905.1977682863544</v>
          </cell>
          <cell r="DJ121">
            <v>9736.5312536876518</v>
          </cell>
          <cell r="DK121">
            <v>7022.4963337407953</v>
          </cell>
          <cell r="DL121">
            <v>5490.5128547076984</v>
          </cell>
          <cell r="DM121">
            <v>6289.0856733791343</v>
          </cell>
          <cell r="DN121">
            <v>7824.514945814235</v>
          </cell>
          <cell r="DO121">
            <v>6485.9210998330473</v>
          </cell>
          <cell r="DP121">
            <v>8093.2606992655155</v>
          </cell>
          <cell r="DQ121">
            <v>6037.4877164001846</v>
          </cell>
          <cell r="DR121">
            <v>12288.07533804225</v>
          </cell>
          <cell r="DS121">
            <v>5841.7741711553799</v>
          </cell>
          <cell r="DT121">
            <v>10634.893528519176</v>
          </cell>
          <cell r="DU121">
            <v>8056.3339932409144</v>
          </cell>
          <cell r="DV121">
            <v>9970.6799096131981</v>
          </cell>
          <cell r="DW121">
            <v>7141.167148246519</v>
          </cell>
          <cell r="DX121">
            <v>5596.5526257430283</v>
          </cell>
          <cell r="DY121">
            <v>6394.2551611383069</v>
          </cell>
          <cell r="DZ121">
            <v>7980.2463481621498</v>
          </cell>
          <cell r="EA121">
            <v>6586.9132482911882</v>
          </cell>
          <cell r="EB121">
            <v>8267.9454324315811</v>
          </cell>
          <cell r="EC121">
            <v>6137.2867908516755</v>
          </cell>
          <cell r="ED121">
            <v>12589.579237178092</v>
          </cell>
          <cell r="EE121">
            <v>5934.2698337304373</v>
          </cell>
          <cell r="EF121">
            <v>10889.601773589304</v>
          </cell>
          <cell r="EG121">
            <v>8210.2991630270662</v>
          </cell>
          <cell r="EH121">
            <v>10210.708997791786</v>
          </cell>
          <cell r="EI121">
            <v>7261.5892650396918</v>
          </cell>
          <cell r="EJ121">
            <v>5704.6311664963896</v>
          </cell>
          <cell r="EK121">
            <v>6501.4463242632019</v>
          </cell>
          <cell r="EL121">
            <v>8139.6046084722457</v>
          </cell>
          <cell r="EM121">
            <v>6688.6449385396172</v>
          </cell>
          <cell r="EN121">
            <v>8446.3119680796244</v>
          </cell>
          <cell r="EO121">
            <v>6238.4687399727136</v>
          </cell>
          <cell r="EP121">
            <v>12898.800685361774</v>
          </cell>
          <cell r="EQ121">
            <v>6027.9000392917442</v>
          </cell>
          <cell r="ER121">
            <v>11150.679130519795</v>
          </cell>
          <cell r="ES121">
            <v>8367.1433846428681</v>
          </cell>
          <cell r="ET121">
            <v>10456.771892141081</v>
          </cell>
          <cell r="EU121">
            <v>7383.7796410452211</v>
          </cell>
          <cell r="EV121">
            <v>5814.7873947830776</v>
          </cell>
          <cell r="EW121">
            <v>6610.1912861386863</v>
          </cell>
          <cell r="EX121">
            <v>8302.174084686485</v>
          </cell>
          <cell r="EY121">
            <v>6792.0304042568132</v>
          </cell>
          <cell r="EZ121">
            <v>8628.8794049113803</v>
          </cell>
          <cell r="FA121">
            <v>6340.8374056974908</v>
          </cell>
          <cell r="FB121">
            <v>13215.740011943251</v>
          </cell>
          <cell r="FC121">
            <v>6122.6660737215789</v>
          </cell>
          <cell r="FD121">
            <v>11418.29181932457</v>
          </cell>
          <cell r="FE121">
            <v>8526.9191429111906</v>
          </cell>
          <cell r="FF121">
            <v>10709.026705936034</v>
          </cell>
          <cell r="FG121">
            <v>7507.7541277051987</v>
          </cell>
          <cell r="FH121">
            <v>5927.0605827173877</v>
          </cell>
          <cell r="FI121">
            <v>6720.5037052318239</v>
          </cell>
          <cell r="FJ121">
            <v>8468.0186782718592</v>
          </cell>
          <cell r="FK121">
            <v>6896.6020479645649</v>
          </cell>
          <cell r="FL121">
            <v>8815.5221365405596</v>
          </cell>
          <cell r="FM121">
            <v>6444.8175325645707</v>
          </cell>
          <cell r="FN121">
            <v>13541.022301358906</v>
          </cell>
          <cell r="FO121">
            <v>6218.3707390870632</v>
          </cell>
          <cell r="FP121">
            <v>11692.609687475308</v>
          </cell>
          <cell r="FQ121">
            <v>8689.6776770618399</v>
          </cell>
          <cell r="FR121">
            <v>10967.634871729195</v>
          </cell>
          <cell r="FS121">
            <v>7633.528195598723</v>
          </cell>
          <cell r="FT121">
            <v>6041.4888201142076</v>
          </cell>
          <cell r="FU121">
            <v>6832.397134211652</v>
          </cell>
          <cell r="FV121">
            <v>8637.2052633959065</v>
          </cell>
          <cell r="FW121">
            <v>7002.3588456690977</v>
          </cell>
        </row>
        <row r="122">
          <cell r="B122" t="str">
            <v>Co 113</v>
          </cell>
          <cell r="BH122">
            <v>3994.16</v>
          </cell>
          <cell r="BI122">
            <v>3019.8</v>
          </cell>
          <cell r="BJ122">
            <v>3304.44</v>
          </cell>
          <cell r="BK122">
            <v>7852.99</v>
          </cell>
          <cell r="BL122">
            <v>7904.47</v>
          </cell>
          <cell r="BM122">
            <v>-3367.83</v>
          </cell>
          <cell r="BN122">
            <v>5141.1000000000004</v>
          </cell>
          <cell r="BO122">
            <v>3135.6332605977532</v>
          </cell>
          <cell r="BP122">
            <v>2509.2326196715876</v>
          </cell>
          <cell r="BQ122">
            <v>1931.1478196558564</v>
          </cell>
          <cell r="BR122">
            <v>2636.2792810433348</v>
          </cell>
          <cell r="BS122">
            <v>2647.9222776818497</v>
          </cell>
          <cell r="BT122">
            <v>3970.2223836245203</v>
          </cell>
          <cell r="BU122">
            <v>2932.2835588797079</v>
          </cell>
          <cell r="BV122">
            <v>8965.7686291482714</v>
          </cell>
          <cell r="BW122">
            <v>13502.887155882319</v>
          </cell>
          <cell r="BX122">
            <v>13565.585420884521</v>
          </cell>
          <cell r="BY122">
            <v>2087.4824875052454</v>
          </cell>
          <cell r="BZ122">
            <v>10859.222574444757</v>
          </cell>
          <cell r="CA122">
            <v>8716.6768904014752</v>
          </cell>
          <cell r="CB122">
            <v>8100.3020679176543</v>
          </cell>
          <cell r="CC122">
            <v>7522.766188325345</v>
          </cell>
          <cell r="CD122">
            <v>8227.0769063690132</v>
          </cell>
          <cell r="CE122">
            <v>6611.4868960752119</v>
          </cell>
          <cell r="CF122">
            <v>7876.6719175257813</v>
          </cell>
          <cell r="CG122">
            <v>6773.1539281352771</v>
          </cell>
          <cell r="CH122">
            <v>7224.1168520486472</v>
          </cell>
          <cell r="CI122">
            <v>11749.638016013365</v>
          </cell>
          <cell r="CJ122">
            <v>11823.79805305136</v>
          </cell>
          <cell r="CK122">
            <v>133.89281900731658</v>
          </cell>
          <cell r="CL122">
            <v>9176.4999128127292</v>
          </cell>
          <cell r="CM122">
            <v>6890.199417940411</v>
          </cell>
          <cell r="CN122">
            <v>6279.7895681285718</v>
          </cell>
          <cell r="CO122">
            <v>5703.0195889600736</v>
          </cell>
          <cell r="CP122">
            <v>6406.3857377838212</v>
          </cell>
          <cell r="CQ122">
            <v>6447.5280805987732</v>
          </cell>
          <cell r="CR122">
            <v>7983.362968845835</v>
          </cell>
          <cell r="CS122">
            <v>6835.2550947674536</v>
          </cell>
          <cell r="CT122">
            <v>7324.2471615420709</v>
          </cell>
          <cell r="CU122">
            <v>11936.302797846933</v>
          </cell>
          <cell r="CV122">
            <v>12015.878442352267</v>
          </cell>
          <cell r="CW122">
            <v>19.461895528338573</v>
          </cell>
          <cell r="CX122">
            <v>9335.9241708847076</v>
          </cell>
          <cell r="CY122">
            <v>6952.3637561624701</v>
          </cell>
          <cell r="CZ122">
            <v>6331.8056587147876</v>
          </cell>
          <cell r="DA122">
            <v>5743.7728280635074</v>
          </cell>
          <cell r="DB122">
            <v>6460.8724024756493</v>
          </cell>
          <cell r="DC122">
            <v>6452.3634757970103</v>
          </cell>
          <cell r="DD122">
            <v>8090.7655931696772</v>
          </cell>
          <cell r="DE122">
            <v>6896.5009475855959</v>
          </cell>
          <cell r="DF122">
            <v>7425.1515800519755</v>
          </cell>
          <cell r="DG122">
            <v>12125.352729891625</v>
          </cell>
          <cell r="DH122">
            <v>12210.570227504249</v>
          </cell>
          <cell r="DI122">
            <v>1565.9981767737318</v>
          </cell>
          <cell r="DJ122">
            <v>11164.582793421243</v>
          </cell>
          <cell r="DK122">
            <v>8680.3865739336179</v>
          </cell>
          <cell r="DL122">
            <v>8049.5388548611245</v>
          </cell>
          <cell r="DM122">
            <v>7450.0251156369286</v>
          </cell>
          <cell r="DN122">
            <v>8181.1270952796349</v>
          </cell>
          <cell r="DO122">
            <v>8169.5795885054722</v>
          </cell>
          <cell r="DP122">
            <v>9865.5161832441463</v>
          </cell>
          <cell r="DQ122">
            <v>8623.4772958805588</v>
          </cell>
          <cell r="DR122">
            <v>9193.4760087161903</v>
          </cell>
          <cell r="DS122">
            <v>13983.460898698615</v>
          </cell>
          <cell r="DT122">
            <v>14074.555843962415</v>
          </cell>
          <cell r="DU122">
            <v>1489.9489866037657</v>
          </cell>
          <cell r="DV122">
            <v>11379.393599302699</v>
          </cell>
          <cell r="DW122">
            <v>8790.8538788741007</v>
          </cell>
          <cell r="DX122">
            <v>8149.5728120469084</v>
          </cell>
          <cell r="DY122">
            <v>7538.8234726036717</v>
          </cell>
          <cell r="DZ122">
            <v>8283.7301201519113</v>
          </cell>
          <cell r="EA122">
            <v>8268.996492966904</v>
          </cell>
          <cell r="EB122">
            <v>10024.468146180103</v>
          </cell>
          <cell r="EC122">
            <v>8732.7633044112445</v>
          </cell>
          <cell r="ED122">
            <v>9345.8608541569502</v>
          </cell>
          <cell r="EE122">
            <v>14227.516435499831</v>
          </cell>
          <cell r="EF122">
            <v>14324.514397643508</v>
          </cell>
          <cell r="EG122">
            <v>1409.258577242761</v>
          </cell>
          <cell r="EH122">
            <v>11598.10678830834</v>
          </cell>
          <cell r="EI122">
            <v>8901.8460642611644</v>
          </cell>
          <cell r="EJ122">
            <v>8249.9874927390083</v>
          </cell>
          <cell r="EK122">
            <v>7627.3007043177677</v>
          </cell>
          <cell r="EL122">
            <v>8386.7661693139707</v>
          </cell>
          <cell r="EM122">
            <v>8369.142651332244</v>
          </cell>
          <cell r="EN122">
            <v>10185.311035308452</v>
          </cell>
          <cell r="EO122">
            <v>8842.4392506221902</v>
          </cell>
          <cell r="EP122">
            <v>9500.6580297847358</v>
          </cell>
          <cell r="EQ122">
            <v>14475.248044575932</v>
          </cell>
          <cell r="ER122">
            <v>14578.622493375282</v>
          </cell>
          <cell r="ES122">
            <v>1323.9448080290167</v>
          </cell>
          <cell r="ET122">
            <v>11821.025515224408</v>
          </cell>
          <cell r="EU122">
            <v>9013.3228906024851</v>
          </cell>
          <cell r="EV122">
            <v>8351.1830178442542</v>
          </cell>
          <cell r="EW122">
            <v>7715.8838818384311</v>
          </cell>
          <cell r="EX122">
            <v>8490.1923175981592</v>
          </cell>
          <cell r="EY122">
            <v>8469.0571612874355</v>
          </cell>
          <cell r="EZ122">
            <v>10348.278319480683</v>
          </cell>
          <cell r="FA122">
            <v>8952.6609750176613</v>
          </cell>
          <cell r="FB122">
            <v>9657.4572970147783</v>
          </cell>
          <cell r="FC122">
            <v>14726.925955970597</v>
          </cell>
          <cell r="FD122">
            <v>14837.142758816106</v>
          </cell>
          <cell r="FE122">
            <v>1233.3935470993019</v>
          </cell>
          <cell r="FF122">
            <v>12048.229605933229</v>
          </cell>
          <cell r="FG122">
            <v>9125.667186495888</v>
          </cell>
          <cell r="FH122">
            <v>8452.219243426327</v>
          </cell>
          <cell r="FI122">
            <v>7804.951305866497</v>
          </cell>
          <cell r="FJ122">
            <v>8594.3846709860154</v>
          </cell>
          <cell r="FK122">
            <v>8569.1458504501188</v>
          </cell>
          <cell r="FL122">
            <v>10513.579282554232</v>
          </cell>
          <cell r="FM122">
            <v>9062.9620305664448</v>
          </cell>
          <cell r="FN122">
            <v>9816.4900637313694</v>
          </cell>
          <cell r="FO122">
            <v>14982.798257997949</v>
          </cell>
          <cell r="FP122">
            <v>15099.717532072706</v>
          </cell>
          <cell r="FQ122">
            <v>1137.6127607967064</v>
          </cell>
          <cell r="FR122">
            <v>12279.992509959055</v>
          </cell>
          <cell r="FS122">
            <v>9237.9574039561303</v>
          </cell>
          <cell r="FT122">
            <v>8553.9101519879478</v>
          </cell>
          <cell r="FU122">
            <v>7893.5844723986365</v>
          </cell>
          <cell r="FV122">
            <v>8698.4332345977637</v>
          </cell>
          <cell r="FW122">
            <v>8669.7767396550007</v>
          </cell>
        </row>
        <row r="123">
          <cell r="B123" t="str">
            <v>Co 114</v>
          </cell>
          <cell r="BH123">
            <v>3195.1</v>
          </cell>
          <cell r="BI123">
            <v>427.25</v>
          </cell>
          <cell r="BJ123">
            <v>712.09999999999945</v>
          </cell>
          <cell r="BK123">
            <v>5415.88</v>
          </cell>
          <cell r="BL123">
            <v>-591.13</v>
          </cell>
          <cell r="BM123">
            <v>4673.6499999999996</v>
          </cell>
          <cell r="BN123">
            <v>3282.91</v>
          </cell>
          <cell r="BO123">
            <v>5046.3441396144672</v>
          </cell>
          <cell r="BP123">
            <v>1393.2857537144546</v>
          </cell>
          <cell r="BQ123">
            <v>-2865.5047864622393</v>
          </cell>
          <cell r="BR123">
            <v>-2112.1906701376047</v>
          </cell>
          <cell r="BS123">
            <v>-2460.3040272343424</v>
          </cell>
          <cell r="BT123">
            <v>3091.6199887688881</v>
          </cell>
          <cell r="BU123">
            <v>328.3792680056722</v>
          </cell>
          <cell r="BV123">
            <v>8882.4352763682909</v>
          </cell>
          <cell r="BW123">
            <v>13634.337135103957</v>
          </cell>
          <cell r="BX123">
            <v>7544.0304774551405</v>
          </cell>
          <cell r="BY123">
            <v>11221.340143047142</v>
          </cell>
          <cell r="BZ123">
            <v>9794.7480973236743</v>
          </cell>
          <cell r="CA123">
            <v>13204.271235284341</v>
          </cell>
          <cell r="CB123">
            <v>9555.2376576916395</v>
          </cell>
          <cell r="CC123">
            <v>3624.9683555799493</v>
          </cell>
          <cell r="CD123">
            <v>4379.3720306717196</v>
          </cell>
          <cell r="CE123">
            <v>4086.0943131508593</v>
          </cell>
          <cell r="CF123">
            <v>9470.9582220670491</v>
          </cell>
          <cell r="CG123">
            <v>6712.1983353360629</v>
          </cell>
          <cell r="CH123">
            <v>7036.5306394305526</v>
          </cell>
          <cell r="CI123">
            <v>11837.737446856521</v>
          </cell>
          <cell r="CJ123">
            <v>5662.1214591642874</v>
          </cell>
          <cell r="CK123">
            <v>11037.915319482927</v>
          </cell>
          <cell r="CL123">
            <v>9574.3740820766652</v>
          </cell>
          <cell r="CM123">
            <v>13002.376423655342</v>
          </cell>
          <cell r="CN123">
            <v>9350.7957497241805</v>
          </cell>
          <cell r="CO123">
            <v>3373.4992503641679</v>
          </cell>
          <cell r="CP123">
            <v>4128.225290953982</v>
          </cell>
          <cell r="CQ123">
            <v>3891.38121940358</v>
          </cell>
          <cell r="CR123">
            <v>9570.7507362098186</v>
          </cell>
          <cell r="CS123">
            <v>6758.686417493258</v>
          </cell>
          <cell r="CT123">
            <v>7096.1419156021102</v>
          </cell>
          <cell r="CU123">
            <v>12010.631992592389</v>
          </cell>
          <cell r="CV123">
            <v>5681.8920520979373</v>
          </cell>
          <cell r="CW123">
            <v>11193.035907931189</v>
          </cell>
          <cell r="CX123">
            <v>9687.3014053461156</v>
          </cell>
          <cell r="CY123">
            <v>13187.458773171973</v>
          </cell>
          <cell r="CZ123">
            <v>9461.4724231124364</v>
          </cell>
          <cell r="DA123">
            <v>3348.9934092827025</v>
          </cell>
          <cell r="DB123">
            <v>4119.1187323053509</v>
          </cell>
          <cell r="DC123">
            <v>5473.6858494764792</v>
          </cell>
          <cell r="DD123">
            <v>11336.909835618142</v>
          </cell>
          <cell r="DE123">
            <v>8470.2737853101335</v>
          </cell>
          <cell r="DF123">
            <v>8821.5684739374301</v>
          </cell>
          <cell r="DG123">
            <v>13851.869078691985</v>
          </cell>
          <cell r="DH123">
            <v>7366.3084276099826</v>
          </cell>
          <cell r="DI123">
            <v>13016.090998808428</v>
          </cell>
          <cell r="DJ123">
            <v>11467.185567691886</v>
          </cell>
          <cell r="DK123">
            <v>13374.279292949104</v>
          </cell>
          <cell r="DL123">
            <v>9572.8947993074071</v>
          </cell>
          <cell r="DM123">
            <v>4988.1903729261358</v>
          </cell>
          <cell r="DN123">
            <v>5774.0359942651003</v>
          </cell>
          <cell r="DO123">
            <v>5501.7155764416248</v>
          </cell>
          <cell r="DP123">
            <v>11485.76758069919</v>
          </cell>
          <cell r="DQ123">
            <v>8563.2964853516623</v>
          </cell>
          <cell r="DR123">
            <v>8929.1436556070621</v>
          </cell>
          <cell r="DS123">
            <v>14077.872122714176</v>
          </cell>
          <cell r="DT123">
            <v>7431.67041983135</v>
          </cell>
          <cell r="DU123">
            <v>13223.492279532098</v>
          </cell>
          <cell r="DV123">
            <v>11630.382934281864</v>
          </cell>
          <cell r="DW123">
            <v>13562.342089586033</v>
          </cell>
          <cell r="DX123">
            <v>9684.4918359349649</v>
          </cell>
          <cell r="DY123">
            <v>5007.1531655942163</v>
          </cell>
          <cell r="DZ123">
            <v>5809.506060377621</v>
          </cell>
          <cell r="EA123">
            <v>5528.6574726273211</v>
          </cell>
          <cell r="EB123">
            <v>11635.398731911342</v>
          </cell>
          <cell r="EC123">
            <v>8656.2596318214019</v>
          </cell>
          <cell r="ED123">
            <v>9036.9354506564305</v>
          </cell>
          <cell r="EE123">
            <v>14307.238272073671</v>
          </cell>
          <cell r="EF123">
            <v>7496.01228631704</v>
          </cell>
          <cell r="EG123">
            <v>13433.826541589664</v>
          </cell>
          <cell r="EH123">
            <v>11794.990908676016</v>
          </cell>
          <cell r="EI123">
            <v>13752.566011558558</v>
          </cell>
          <cell r="EJ123">
            <v>9796.200355992627</v>
          </cell>
          <cell r="EK123">
            <v>5024.8564424934311</v>
          </cell>
          <cell r="EL123">
            <v>5843.5640220328896</v>
          </cell>
          <cell r="EM123">
            <v>5553.9209923533117</v>
          </cell>
          <cell r="EN123">
            <v>11785.749257087969</v>
          </cell>
          <cell r="EO123">
            <v>8748.8642006778246</v>
          </cell>
          <cell r="EP123">
            <v>9144.8897169301199</v>
          </cell>
          <cell r="EQ123">
            <v>14539.753681650196</v>
          </cell>
          <cell r="ER123">
            <v>7559.2392133738194</v>
          </cell>
          <cell r="ES123">
            <v>13646.870029868969</v>
          </cell>
          <cell r="ET123">
            <v>11960.979436091835</v>
          </cell>
          <cell r="EU123">
            <v>13944.439857443609</v>
          </cell>
          <cell r="EV123">
            <v>9907.9599014409105</v>
          </cell>
          <cell r="EW123">
            <v>5040.7103916295664</v>
          </cell>
          <cell r="EX123">
            <v>5876.1148935044648</v>
          </cell>
          <cell r="EY123">
            <v>5577.8447424021324</v>
          </cell>
          <cell r="EZ123">
            <v>11936.763900551809</v>
          </cell>
          <cell r="FA123">
            <v>8841.2376590569584</v>
          </cell>
          <cell r="FB123">
            <v>9252.9479757475237</v>
          </cell>
          <cell r="FC123">
            <v>14775.641246693762</v>
          </cell>
          <cell r="FD123">
            <v>7621.2595323656442</v>
          </cell>
          <cell r="FE123">
            <v>13862.840050320257</v>
          </cell>
          <cell r="FF123">
            <v>12128.320402581028</v>
          </cell>
          <cell r="FG123">
            <v>14138.356448083894</v>
          </cell>
          <cell r="FH123">
            <v>10019.70448156867</v>
          </cell>
          <cell r="FI123">
            <v>5055.038486718573</v>
          </cell>
          <cell r="FJ123">
            <v>5907.0523435848363</v>
          </cell>
          <cell r="FK123">
            <v>5599.42272088356</v>
          </cell>
          <cell r="FL123">
            <v>12088.385947222683</v>
          </cell>
          <cell r="FM123">
            <v>8932.8847627810028</v>
          </cell>
          <cell r="FN123">
            <v>9361.0461180774728</v>
          </cell>
          <cell r="FO123">
            <v>15014.508004190488</v>
          </cell>
          <cell r="FP123">
            <v>7681.9716933616019</v>
          </cell>
          <cell r="FQ123">
            <v>14081.323007617677</v>
          </cell>
          <cell r="FR123">
            <v>12296.976763366609</v>
          </cell>
          <cell r="FS123">
            <v>14333.40380594634</v>
          </cell>
          <cell r="FT123">
            <v>10131.351636712527</v>
          </cell>
          <cell r="FU123">
            <v>5066.8661254947056</v>
          </cell>
          <cell r="FV123">
            <v>5936.2778346171526</v>
          </cell>
          <cell r="FW123">
            <v>5619.0060104682871</v>
          </cell>
        </row>
        <row r="124">
          <cell r="B124" t="str">
            <v>Co 117</v>
          </cell>
          <cell r="BH124">
            <v>5126.8599999999997</v>
          </cell>
          <cell r="BI124">
            <v>5088.1099999999997</v>
          </cell>
          <cell r="BJ124">
            <v>6150.49</v>
          </cell>
          <cell r="BK124">
            <v>-44.75</v>
          </cell>
          <cell r="BL124">
            <v>6979.29</v>
          </cell>
          <cell r="BM124">
            <v>1741.56</v>
          </cell>
          <cell r="BN124">
            <v>3233.71</v>
          </cell>
          <cell r="BO124">
            <v>7937.5851758245644</v>
          </cell>
          <cell r="BP124">
            <v>5606.7502741471772</v>
          </cell>
          <cell r="BQ124">
            <v>6962.4323867857929</v>
          </cell>
          <cell r="BR124">
            <v>6944.027748120764</v>
          </cell>
          <cell r="BS124">
            <v>6720.4139531499059</v>
          </cell>
          <cell r="BT124">
            <v>5095.3665283376331</v>
          </cell>
          <cell r="BU124">
            <v>5080.3172267904774</v>
          </cell>
          <cell r="BV124">
            <v>6168.7222459224449</v>
          </cell>
          <cell r="BW124">
            <v>624.45698827628803</v>
          </cell>
          <cell r="BX124">
            <v>7230.6438131635769</v>
          </cell>
          <cell r="BY124">
            <v>1576.0159232497945</v>
          </cell>
          <cell r="BZ124">
            <v>3072.0597584386533</v>
          </cell>
          <cell r="CA124">
            <v>7891.3395673929263</v>
          </cell>
          <cell r="CB124">
            <v>5535.0724082943416</v>
          </cell>
          <cell r="CC124">
            <v>7015.4626431232236</v>
          </cell>
          <cell r="CD124">
            <v>6883.8286675314521</v>
          </cell>
          <cell r="CE124">
            <v>6704.4743686157954</v>
          </cell>
          <cell r="CF124">
            <v>5040.9090372802657</v>
          </cell>
          <cell r="CG124">
            <v>5050.3269054006259</v>
          </cell>
          <cell r="CH124">
            <v>6134.6982010169168</v>
          </cell>
          <cell r="CI124">
            <v>458.04599675087047</v>
          </cell>
          <cell r="CJ124">
            <v>7193.7682270065307</v>
          </cell>
          <cell r="CK124">
            <v>1383.0818398431438</v>
          </cell>
          <cell r="CL124">
            <v>2883.3362767881654</v>
          </cell>
          <cell r="CM124">
            <v>7820.7808291762412</v>
          </cell>
          <cell r="CN124">
            <v>5436.9146671804465</v>
          </cell>
          <cell r="CO124">
            <v>7046.328715400693</v>
          </cell>
          <cell r="CP124">
            <v>6798.1278503289359</v>
          </cell>
          <cell r="CQ124">
            <v>6663.196741975531</v>
          </cell>
          <cell r="CR124">
            <v>9731.5352752339822</v>
          </cell>
          <cell r="CS124">
            <v>9749.5440137583319</v>
          </cell>
          <cell r="CT124">
            <v>10854.306402538226</v>
          </cell>
          <cell r="CU124">
            <v>5018.670280369357</v>
          </cell>
          <cell r="CV124">
            <v>11933.58303128441</v>
          </cell>
          <cell r="CW124">
            <v>5953.1047279558734</v>
          </cell>
          <cell r="CX124">
            <v>7485.0462714665537</v>
          </cell>
          <cell r="CY124">
            <v>12561.332574352928</v>
          </cell>
          <cell r="CZ124">
            <v>10120.316246963102</v>
          </cell>
          <cell r="DA124">
            <v>11805.523556639197</v>
          </cell>
          <cell r="DB124">
            <v>11512.341356181707</v>
          </cell>
          <cell r="DC124">
            <v>11369.608567302255</v>
          </cell>
          <cell r="DD124">
            <v>9889.5003276297502</v>
          </cell>
          <cell r="DE124">
            <v>9916.5237187023777</v>
          </cell>
          <cell r="DF124">
            <v>11042.045643878933</v>
          </cell>
          <cell r="DG124">
            <v>5043.1116402843054</v>
          </cell>
          <cell r="DH124">
            <v>12142.132159314082</v>
          </cell>
          <cell r="DI124">
            <v>5986.8584194244158</v>
          </cell>
          <cell r="DJ124">
            <v>7550.6898485563088</v>
          </cell>
          <cell r="DK124">
            <v>12769.558404900228</v>
          </cell>
          <cell r="DL124">
            <v>10269.965951319591</v>
          </cell>
          <cell r="DM124">
            <v>12034.327280857087</v>
          </cell>
          <cell r="DN124">
            <v>11694.06443049382</v>
          </cell>
          <cell r="DO124">
            <v>11559.048327012511</v>
          </cell>
          <cell r="DP124">
            <v>10049.7888978027</v>
          </cell>
          <cell r="DQ124">
            <v>10086.266543162379</v>
          </cell>
          <cell r="DR124">
            <v>11232.922548524706</v>
          </cell>
          <cell r="DS124">
            <v>5065.5557698573493</v>
          </cell>
          <cell r="DT124">
            <v>12353.741258037124</v>
          </cell>
          <cell r="DU124">
            <v>6018.5203161141872</v>
          </cell>
          <cell r="DV124">
            <v>9281.8307468170533</v>
          </cell>
          <cell r="DW124">
            <v>14647.409719102254</v>
          </cell>
          <cell r="DX124">
            <v>12087.776392373968</v>
          </cell>
          <cell r="DY124">
            <v>13934.704842136092</v>
          </cell>
          <cell r="DZ124">
            <v>13545.181219818771</v>
          </cell>
          <cell r="EA124">
            <v>13418.351871137118</v>
          </cell>
          <cell r="EB124">
            <v>11878.621948916169</v>
          </cell>
          <cell r="EC124">
            <v>11925.01014780657</v>
          </cell>
          <cell r="ED124">
            <v>13093.1823778775</v>
          </cell>
          <cell r="EE124">
            <v>6752.8026267683845</v>
          </cell>
          <cell r="EF124">
            <v>14235.351381851495</v>
          </cell>
          <cell r="EG124">
            <v>7714.8792941465481</v>
          </cell>
          <cell r="EH124">
            <v>9395.2518361285511</v>
          </cell>
          <cell r="EI124">
            <v>14912.029002667341</v>
          </cell>
          <cell r="EJ124">
            <v>12290.851052948416</v>
          </cell>
          <cell r="EK124">
            <v>14222.459876796891</v>
          </cell>
          <cell r="EL124">
            <v>13781.417074742145</v>
          </cell>
          <cell r="EM124">
            <v>13663.265265335263</v>
          </cell>
          <cell r="EN124">
            <v>12092.905300956772</v>
          </cell>
          <cell r="EO124">
            <v>12149.678120097811</v>
          </cell>
          <cell r="EP124">
            <v>13339.964589054058</v>
          </cell>
          <cell r="EQ124">
            <v>6821.6204898015749</v>
          </cell>
          <cell r="ER124">
            <v>14503.876916848092</v>
          </cell>
          <cell r="ES124">
            <v>7792.6916471114273</v>
          </cell>
          <cell r="ET124">
            <v>9508.5810009031666</v>
          </cell>
          <cell r="EU124">
            <v>15180.680495755558</v>
          </cell>
          <cell r="EV124">
            <v>12496.417328613581</v>
          </cell>
          <cell r="EW124">
            <v>14516.322239561154</v>
          </cell>
          <cell r="EX124">
            <v>14021.418988827487</v>
          </cell>
          <cell r="EY124">
            <v>13912.892829574797</v>
          </cell>
          <cell r="EZ124">
            <v>12311.018861639353</v>
          </cell>
          <cell r="FA124">
            <v>12378.667073740924</v>
          </cell>
          <cell r="FB124">
            <v>13591.040486295462</v>
          </cell>
          <cell r="FC124">
            <v>6889.6381684550461</v>
          </cell>
          <cell r="FD124">
            <v>14777.099187502097</v>
          </cell>
          <cell r="FE124">
            <v>7869.5783181322713</v>
          </cell>
          <cell r="FF124">
            <v>9621.9776937388306</v>
          </cell>
          <cell r="FG124">
            <v>15453.897285448922</v>
          </cell>
          <cell r="FH124">
            <v>12705.396594991367</v>
          </cell>
          <cell r="FI124">
            <v>14816.850966422886</v>
          </cell>
          <cell r="FJ124">
            <v>14265.656691436054</v>
          </cell>
          <cell r="FK124">
            <v>14166.408682149156</v>
          </cell>
          <cell r="FL124">
            <v>12532.597903962598</v>
          </cell>
          <cell r="FM124">
            <v>12611.631111596898</v>
          </cell>
          <cell r="FN124">
            <v>13846.702898390984</v>
          </cell>
          <cell r="FO124">
            <v>6957.0015370651772</v>
          </cell>
          <cell r="FP124">
            <v>15055.515147392545</v>
          </cell>
          <cell r="FQ124">
            <v>7945.8670225664791</v>
          </cell>
          <cell r="FR124">
            <v>9735.5725189113909</v>
          </cell>
          <cell r="FS124">
            <v>15732.16163330551</v>
          </cell>
          <cell r="FT124">
            <v>12916.9407868409</v>
          </cell>
          <cell r="FU124">
            <v>15123.313181327407</v>
          </cell>
          <cell r="FV124">
            <v>14513.310607140053</v>
          </cell>
          <cell r="FW124">
            <v>14424.332214502563</v>
          </cell>
        </row>
        <row r="125">
          <cell r="B125" t="str">
            <v>Co 118</v>
          </cell>
          <cell r="BH125">
            <v>1012.78</v>
          </cell>
          <cell r="BI125">
            <v>3554.57</v>
          </cell>
          <cell r="BJ125">
            <v>6879.05</v>
          </cell>
          <cell r="BK125">
            <v>696.36000000000058</v>
          </cell>
          <cell r="BL125">
            <v>1688.19</v>
          </cell>
          <cell r="BM125">
            <v>2507.17</v>
          </cell>
          <cell r="BN125">
            <v>11073.2</v>
          </cell>
          <cell r="BO125">
            <v>7552.2547008930924</v>
          </cell>
          <cell r="BP125">
            <v>6472.3986664012864</v>
          </cell>
          <cell r="BQ125">
            <v>1557.0119518714655</v>
          </cell>
          <cell r="BR125">
            <v>3182.9962514274048</v>
          </cell>
          <cell r="BS125">
            <v>4269.045889288438</v>
          </cell>
          <cell r="BT125">
            <v>738.68947406682855</v>
          </cell>
          <cell r="BU125">
            <v>3349.0831436657663</v>
          </cell>
          <cell r="BV125">
            <v>13994.187226879387</v>
          </cell>
          <cell r="BW125">
            <v>7680.6374944865966</v>
          </cell>
          <cell r="BX125">
            <v>8744.3109386270571</v>
          </cell>
          <cell r="BY125">
            <v>7863.0898243050106</v>
          </cell>
          <cell r="BZ125">
            <v>16514.673558990809</v>
          </cell>
          <cell r="CA125">
            <v>14630.238167625414</v>
          </cell>
          <cell r="CB125">
            <v>13586.808761666391</v>
          </cell>
          <cell r="CC125">
            <v>6968.0379892157544</v>
          </cell>
          <cell r="CD125">
            <v>8621.2442173366435</v>
          </cell>
          <cell r="CE125">
            <v>9830.471752263682</v>
          </cell>
          <cell r="CF125">
            <v>5920.9434898557192</v>
          </cell>
          <cell r="CG125">
            <v>8602.2397083389769</v>
          </cell>
          <cell r="CH125">
            <v>11902.356509299934</v>
          </cell>
          <cell r="CI125">
            <v>5454.2694202336461</v>
          </cell>
          <cell r="CJ125">
            <v>6592.1770876714836</v>
          </cell>
          <cell r="CK125">
            <v>7293.3242764939023</v>
          </cell>
          <cell r="CL125">
            <v>16033.265699295758</v>
          </cell>
          <cell r="CM125">
            <v>14145.928952463302</v>
          </cell>
          <cell r="CN125">
            <v>13127.061458466864</v>
          </cell>
          <cell r="CO125">
            <v>6435.9489317795706</v>
          </cell>
          <cell r="CP125">
            <v>8117.4533688297233</v>
          </cell>
          <cell r="CQ125">
            <v>9451.6164481517444</v>
          </cell>
          <cell r="CR125">
            <v>5850.9849287410616</v>
          </cell>
          <cell r="CS125">
            <v>8610.2564922981401</v>
          </cell>
          <cell r="CT125">
            <v>11972.180628757258</v>
          </cell>
          <cell r="CU125">
            <v>5348.9478920924121</v>
          </cell>
          <cell r="CV125">
            <v>6535.1105880113355</v>
          </cell>
          <cell r="CW125">
            <v>7238.0115715786997</v>
          </cell>
          <cell r="CX125">
            <v>16183.094012831752</v>
          </cell>
          <cell r="CY125">
            <v>14250.773143198989</v>
          </cell>
          <cell r="CZ125">
            <v>13219.975788597307</v>
          </cell>
          <cell r="DA125">
            <v>6370.2114092260708</v>
          </cell>
          <cell r="DB125">
            <v>8095.0712913548268</v>
          </cell>
          <cell r="DC125">
            <v>20344.170987236492</v>
          </cell>
          <cell r="DD125">
            <v>16804.934298281303</v>
          </cell>
          <cell r="DE125">
            <v>19644.471188294217</v>
          </cell>
          <cell r="DF125">
            <v>23069.309523340016</v>
          </cell>
          <cell r="DG125">
            <v>16266.04242800377</v>
          </cell>
          <cell r="DH125">
            <v>17502.188618401902</v>
          </cell>
          <cell r="DI125">
            <v>18206.513411913667</v>
          </cell>
          <cell r="DJ125">
            <v>27361.750643719919</v>
          </cell>
          <cell r="DK125">
            <v>25383.651222037341</v>
          </cell>
          <cell r="DL125">
            <v>24340.939899922494</v>
          </cell>
          <cell r="DM125">
            <v>17328.604559278745</v>
          </cell>
          <cell r="DN125">
            <v>19097.988334159621</v>
          </cell>
          <cell r="DO125">
            <v>20557.528300380902</v>
          </cell>
          <cell r="DP125">
            <v>16941.768181117124</v>
          </cell>
          <cell r="DQ125">
            <v>19863.931077235033</v>
          </cell>
          <cell r="DR125">
            <v>23352.812884848521</v>
          </cell>
          <cell r="DS125">
            <v>16364.479134346253</v>
          </cell>
          <cell r="DT125">
            <v>17652.398541460137</v>
          </cell>
          <cell r="DU125">
            <v>18357.789472859127</v>
          </cell>
          <cell r="DV125">
            <v>27728.323917323552</v>
          </cell>
          <cell r="DW125">
            <v>25703.638677065213</v>
          </cell>
          <cell r="DX125">
            <v>24649.033175628669</v>
          </cell>
          <cell r="DY125">
            <v>17470.109646723231</v>
          </cell>
          <cell r="DZ125">
            <v>19285.202750593344</v>
          </cell>
          <cell r="EA125">
            <v>20769.943069119665</v>
          </cell>
          <cell r="EB125">
            <v>17075.644842850827</v>
          </cell>
          <cell r="EC125">
            <v>20082.855043050662</v>
          </cell>
          <cell r="ED125">
            <v>23636.929909105835</v>
          </cell>
          <cell r="EE125">
            <v>16458.363552532057</v>
          </cell>
          <cell r="EF125">
            <v>17799.89920501483</v>
          </cell>
          <cell r="EG125">
            <v>20172.656831782944</v>
          </cell>
          <cell r="EH125">
            <v>29763.755878969183</v>
          </cell>
          <cell r="EI125">
            <v>26024.985916033322</v>
          </cell>
          <cell r="EJ125">
            <v>24958.515783391795</v>
          </cell>
          <cell r="EK125">
            <v>19275.56062106058</v>
          </cell>
          <cell r="EL125">
            <v>21137.581899303623</v>
          </cell>
          <cell r="EM125">
            <v>22647.901554387405</v>
          </cell>
          <cell r="EN125">
            <v>18872.993390482592</v>
          </cell>
          <cell r="EO125">
            <v>21967.754689663459</v>
          </cell>
          <cell r="EP125">
            <v>25588.186366727325</v>
          </cell>
          <cell r="EQ125">
            <v>18214.063868582478</v>
          </cell>
          <cell r="ER125">
            <v>19611.331181597805</v>
          </cell>
          <cell r="ES125">
            <v>20367.733333970093</v>
          </cell>
          <cell r="ET125">
            <v>30184.805312496625</v>
          </cell>
          <cell r="EU125">
            <v>26348.011820356165</v>
          </cell>
          <cell r="EV125">
            <v>25269.714269665259</v>
          </cell>
          <cell r="EW125">
            <v>19461.820141175031</v>
          </cell>
          <cell r="EX125">
            <v>21372.036540295594</v>
          </cell>
          <cell r="EY125">
            <v>22908.324902901837</v>
          </cell>
          <cell r="EZ125">
            <v>19050.442433944474</v>
          </cell>
          <cell r="FA125">
            <v>22235.327209891562</v>
          </cell>
          <cell r="FB125">
            <v>25923.302126373535</v>
          </cell>
          <cell r="FC125">
            <v>18348.14925784443</v>
          </cell>
          <cell r="FD125">
            <v>19802.705284949687</v>
          </cell>
          <cell r="FE125">
            <v>20560.515630376096</v>
          </cell>
          <cell r="FF125">
            <v>30609.101170983067</v>
          </cell>
          <cell r="FG125">
            <v>26671.67605367276</v>
          </cell>
          <cell r="FH125">
            <v>25581.607340063685</v>
          </cell>
          <cell r="FI125">
            <v>19646.35462204479</v>
          </cell>
          <cell r="FJ125">
            <v>21606.050071512476</v>
          </cell>
          <cell r="FK125">
            <v>23168.695948945136</v>
          </cell>
          <cell r="FL125">
            <v>19225.69115497404</v>
          </cell>
          <cell r="FM125">
            <v>22503.343830777922</v>
          </cell>
          <cell r="FN125">
            <v>26260.063104366734</v>
          </cell>
          <cell r="FO125">
            <v>18478.263458667781</v>
          </cell>
          <cell r="FP125">
            <v>19992.348927494691</v>
          </cell>
          <cell r="FQ125">
            <v>20751.174250326465</v>
          </cell>
          <cell r="FR125">
            <v>31036.964576702208</v>
          </cell>
          <cell r="FS125">
            <v>26996.699360965176</v>
          </cell>
          <cell r="FT125">
            <v>25894.905428239006</v>
          </cell>
          <cell r="FU125">
            <v>19828.552191915129</v>
          </cell>
          <cell r="FV125">
            <v>21839.464919342583</v>
          </cell>
          <cell r="FW125">
            <v>23428.876062412914</v>
          </cell>
        </row>
        <row r="126">
          <cell r="B126" t="str">
            <v>Co 119</v>
          </cell>
          <cell r="BH126">
            <v>14939.06</v>
          </cell>
          <cell r="BI126">
            <v>77336.36</v>
          </cell>
          <cell r="BJ126">
            <v>38938.17</v>
          </cell>
          <cell r="BK126">
            <v>17504.27</v>
          </cell>
          <cell r="BL126">
            <v>37399.89</v>
          </cell>
          <cell r="BM126">
            <v>15521.95</v>
          </cell>
          <cell r="BN126">
            <v>67198.570000000007</v>
          </cell>
          <cell r="BO126">
            <v>59219.602806136718</v>
          </cell>
          <cell r="BP126">
            <v>44498.761450832098</v>
          </cell>
          <cell r="BQ126">
            <v>45818.870557077731</v>
          </cell>
          <cell r="BR126">
            <v>35425.01836177861</v>
          </cell>
          <cell r="BS126">
            <v>35809.35004466799</v>
          </cell>
          <cell r="BT126">
            <v>35244.071336269779</v>
          </cell>
          <cell r="BU126">
            <v>76774.293589971901</v>
          </cell>
          <cell r="BV126">
            <v>38254.164401493632</v>
          </cell>
          <cell r="BW126">
            <v>16776.42031979384</v>
          </cell>
          <cell r="BX126">
            <v>36806.354882406376</v>
          </cell>
          <cell r="BY126">
            <v>14478.810897836585</v>
          </cell>
          <cell r="BZ126">
            <v>66426.858997693096</v>
          </cell>
          <cell r="CA126">
            <v>58614.630594137416</v>
          </cell>
          <cell r="CB126">
            <v>43777.60224864215</v>
          </cell>
          <cell r="CC126">
            <v>45260.767860603592</v>
          </cell>
          <cell r="CD126">
            <v>34824.054102332077</v>
          </cell>
          <cell r="CE126">
            <v>35787.867947923769</v>
          </cell>
          <cell r="CF126">
            <v>33597.865248247996</v>
          </cell>
          <cell r="CG126">
            <v>75377.16771342291</v>
          </cell>
          <cell r="CH126">
            <v>36732.468918632265</v>
          </cell>
          <cell r="CI126">
            <v>15210.594206023292</v>
          </cell>
          <cell r="CJ126">
            <v>35380.357970414618</v>
          </cell>
          <cell r="CK126">
            <v>12590.482299365038</v>
          </cell>
          <cell r="CL126">
            <v>64819.085125424215</v>
          </cell>
          <cell r="CM126">
            <v>57150.697722718476</v>
          </cell>
          <cell r="CN126">
            <v>48978.907612838731</v>
          </cell>
          <cell r="CO126">
            <v>50631.237409557638</v>
          </cell>
          <cell r="CP126">
            <v>40151.454731327358</v>
          </cell>
          <cell r="CQ126">
            <v>41704.381417643061</v>
          </cell>
          <cell r="CR126">
            <v>40672.845543887815</v>
          </cell>
          <cell r="CS126">
            <v>83373.279040934838</v>
          </cell>
          <cell r="CT126">
            <v>43912.948057766</v>
          </cell>
          <cell r="CU126">
            <v>21945.515108063963</v>
          </cell>
          <cell r="CV126">
            <v>42566.637327118508</v>
          </cell>
          <cell r="CW126">
            <v>19162.5889807965</v>
          </cell>
          <cell r="CX126">
            <v>72532.112917217935</v>
          </cell>
          <cell r="CY126">
            <v>64734.346687308556</v>
          </cell>
          <cell r="CZ126">
            <v>49340.345152284863</v>
          </cell>
          <cell r="DA126">
            <v>51083.834080226559</v>
          </cell>
          <cell r="DB126">
            <v>40379.709330421058</v>
          </cell>
          <cell r="DC126">
            <v>41412.918205896996</v>
          </cell>
          <cell r="DD126">
            <v>40873.786627980866</v>
          </cell>
          <cell r="DE126">
            <v>84516.338773142808</v>
          </cell>
          <cell r="DF126">
            <v>44222.765539676671</v>
          </cell>
          <cell r="DG126">
            <v>21800.407108963162</v>
          </cell>
          <cell r="DH126">
            <v>42883.346270034359</v>
          </cell>
          <cell r="DI126">
            <v>18847.846948901817</v>
          </cell>
          <cell r="DJ126">
            <v>73384.003011216264</v>
          </cell>
          <cell r="DK126">
            <v>65456.577221529697</v>
          </cell>
          <cell r="DL126">
            <v>49693.478594857232</v>
          </cell>
          <cell r="DM126">
            <v>51531.687003849911</v>
          </cell>
          <cell r="DN126">
            <v>40598.328468735461</v>
          </cell>
          <cell r="DO126">
            <v>41665.250240214846</v>
          </cell>
          <cell r="DP126">
            <v>41061.301616883931</v>
          </cell>
          <cell r="DQ126">
            <v>85667.694500156882</v>
          </cell>
          <cell r="DR126">
            <v>52645.760315130283</v>
          </cell>
          <cell r="DS126">
            <v>29758.892197550238</v>
          </cell>
          <cell r="DT126">
            <v>51314.375568477546</v>
          </cell>
          <cell r="DU126">
            <v>26629.866182474667</v>
          </cell>
          <cell r="DV126">
            <v>82358.971271673814</v>
          </cell>
          <cell r="DW126">
            <v>74301.38424453506</v>
          </cell>
          <cell r="DX126">
            <v>58160.425580589777</v>
          </cell>
          <cell r="DY126">
            <v>60097.048082478759</v>
          </cell>
          <cell r="DZ126">
            <v>48929.391612594016</v>
          </cell>
          <cell r="EA126">
            <v>50031.088772150812</v>
          </cell>
          <cell r="EB126">
            <v>49358.141025109318</v>
          </cell>
          <cell r="EC126">
            <v>94949.89567506194</v>
          </cell>
          <cell r="ED126">
            <v>53096.318386069383</v>
          </cell>
          <cell r="EE126">
            <v>29735.189990788138</v>
          </cell>
          <cell r="EF126">
            <v>51774.178434861846</v>
          </cell>
          <cell r="EG126">
            <v>26422.642143798352</v>
          </cell>
          <cell r="EH126">
            <v>83371.603874230132</v>
          </cell>
          <cell r="EI126">
            <v>75184.053990448418</v>
          </cell>
          <cell r="EJ126">
            <v>58654.833474531653</v>
          </cell>
          <cell r="EK126">
            <v>60693.736297148396</v>
          </cell>
          <cell r="EL126">
            <v>49286.606794513704</v>
          </cell>
          <cell r="EM126">
            <v>50424.156455564269</v>
          </cell>
          <cell r="EN126">
            <v>49678.089171689622</v>
          </cell>
          <cell r="EO126">
            <v>96277.963708753974</v>
          </cell>
          <cell r="EP126">
            <v>53538.920482235277</v>
          </cell>
          <cell r="EQ126">
            <v>29693.531009891565</v>
          </cell>
          <cell r="ER126">
            <v>52227.467111573002</v>
          </cell>
          <cell r="ES126">
            <v>35836.61700932133</v>
          </cell>
          <cell r="ET126">
            <v>94033.002167420724</v>
          </cell>
          <cell r="EU126">
            <v>85714.381775694768</v>
          </cell>
          <cell r="EV126">
            <v>68788.099706327645</v>
          </cell>
          <cell r="EW126">
            <v>70933.184927413429</v>
          </cell>
          <cell r="EX126">
            <v>59281.351653596372</v>
          </cell>
          <cell r="EY126">
            <v>60456.331886871456</v>
          </cell>
          <cell r="EZ126">
            <v>59631.73316747183</v>
          </cell>
          <cell r="FA126">
            <v>107262.77717243863</v>
          </cell>
          <cell r="FB126">
            <v>63619.545501879293</v>
          </cell>
          <cell r="FC126">
            <v>39279.685138864879</v>
          </cell>
          <cell r="FD126">
            <v>62319.6846300252</v>
          </cell>
          <cell r="FE126">
            <v>35770.887686709117</v>
          </cell>
          <cell r="FF126">
            <v>95243.084899578578</v>
          </cell>
          <cell r="FG126">
            <v>86793.630410176222</v>
          </cell>
          <cell r="FH126">
            <v>69459.471469076874</v>
          </cell>
          <cell r="FI126">
            <v>71715.206868961192</v>
          </cell>
          <cell r="FJ126">
            <v>59813.242548725386</v>
          </cell>
          <cell r="FK126">
            <v>61026.354618776124</v>
          </cell>
          <cell r="FL126">
            <v>60118.872023345888</v>
          </cell>
          <cell r="FM126">
            <v>108804.66352293224</v>
          </cell>
          <cell r="FN126">
            <v>64237.440792535286</v>
          </cell>
          <cell r="FO126">
            <v>39392.736386934339</v>
          </cell>
          <cell r="FP126">
            <v>62950.77973290041</v>
          </cell>
          <cell r="FQ126">
            <v>35681.774471086639</v>
          </cell>
          <cell r="FR126">
            <v>96458.265744481629</v>
          </cell>
          <cell r="FS126">
            <v>87877.985902867193</v>
          </cell>
          <cell r="FT126">
            <v>71977.980071311409</v>
          </cell>
          <cell r="FU126">
            <v>74347.809859664296</v>
          </cell>
          <cell r="FV126">
            <v>62190.592309740605</v>
          </cell>
          <cell r="FW126">
            <v>63442.671658131883</v>
          </cell>
        </row>
        <row r="127">
          <cell r="B127" t="str">
            <v>Co 120</v>
          </cell>
          <cell r="BH127">
            <v>-268.84999999999945</v>
          </cell>
          <cell r="BI127">
            <v>-3285.21</v>
          </cell>
          <cell r="BJ127">
            <v>597.42999999999995</v>
          </cell>
          <cell r="BK127">
            <v>3054.73</v>
          </cell>
          <cell r="BL127">
            <v>4241.3100000000004</v>
          </cell>
          <cell r="BM127">
            <v>4701.45</v>
          </cell>
          <cell r="BN127">
            <v>1680.76</v>
          </cell>
          <cell r="BO127">
            <v>-600.81546357768093</v>
          </cell>
          <cell r="BP127">
            <v>-986.96523982234066</v>
          </cell>
          <cell r="BQ127">
            <v>-2206.8679758585185</v>
          </cell>
          <cell r="BR127">
            <v>-1247.2528071677962</v>
          </cell>
          <cell r="BS127">
            <v>-1031.0029673450308</v>
          </cell>
          <cell r="BT127">
            <v>-343.54172817668314</v>
          </cell>
          <cell r="BU127">
            <v>-3443.2630890108821</v>
          </cell>
          <cell r="BV127">
            <v>10957.060475070713</v>
          </cell>
          <cell r="BW127">
            <v>13492.853659706958</v>
          </cell>
          <cell r="BX127">
            <v>14721.933634048097</v>
          </cell>
          <cell r="BY127">
            <v>13518.430434950136</v>
          </cell>
          <cell r="BZ127">
            <v>10357.22363278661</v>
          </cell>
          <cell r="CA127">
            <v>9713.0217703166709</v>
          </cell>
          <cell r="CB127">
            <v>9334.2162990154575</v>
          </cell>
          <cell r="CC127">
            <v>6401.9311210774686</v>
          </cell>
          <cell r="CD127">
            <v>7359.8794231224019</v>
          </cell>
          <cell r="CE127">
            <v>7636.465386691003</v>
          </cell>
          <cell r="CF127">
            <v>8238.3438806000049</v>
          </cell>
          <cell r="CG127">
            <v>5052.4787505359</v>
          </cell>
          <cell r="CH127">
            <v>9139.9854454727356</v>
          </cell>
          <cell r="CI127">
            <v>11756.351029145062</v>
          </cell>
          <cell r="CJ127">
            <v>13029.43471205789</v>
          </cell>
          <cell r="CK127">
            <v>13445.678902964915</v>
          </cell>
          <cell r="CL127">
            <v>10139.968826412385</v>
          </cell>
          <cell r="CM127">
            <v>9504.938771168625</v>
          </cell>
          <cell r="CN127">
            <v>9128.2031506860385</v>
          </cell>
          <cell r="CO127">
            <v>6106.6706019313497</v>
          </cell>
          <cell r="CP127">
            <v>7062.3541802027557</v>
          </cell>
          <cell r="CQ127">
            <v>7400.9340582986169</v>
          </cell>
          <cell r="CR127">
            <v>8325.8993879050213</v>
          </cell>
          <cell r="CS127">
            <v>5046.8352079934994</v>
          </cell>
          <cell r="CT127">
            <v>9251.7734807221004</v>
          </cell>
          <cell r="CU127">
            <v>11948.223759829911</v>
          </cell>
          <cell r="CV127">
            <v>13262.121722672804</v>
          </cell>
          <cell r="CW127">
            <v>13687.010832242315</v>
          </cell>
          <cell r="CX127">
            <v>10265.815534037549</v>
          </cell>
          <cell r="CY127">
            <v>9618.0707716612815</v>
          </cell>
          <cell r="CZ127">
            <v>9235.0233544439579</v>
          </cell>
          <cell r="DA127">
            <v>6121.7349980252347</v>
          </cell>
          <cell r="DB127">
            <v>7096.4426483575953</v>
          </cell>
          <cell r="DC127">
            <v>9044.5512716135418</v>
          </cell>
          <cell r="DD127">
            <v>10079.701028312438</v>
          </cell>
          <cell r="DE127">
            <v>6704.9194912211769</v>
          </cell>
          <cell r="DF127">
            <v>11030.476722712385</v>
          </cell>
          <cell r="DG127">
            <v>13809.674981489419</v>
          </cell>
          <cell r="DH127">
            <v>15165.179214517331</v>
          </cell>
          <cell r="DI127">
            <v>15599.380157619948</v>
          </cell>
          <cell r="DJ127">
            <v>12058.427342855364</v>
          </cell>
          <cell r="DK127">
            <v>9731.9432629189323</v>
          </cell>
          <cell r="DL127">
            <v>9341.4758068455158</v>
          </cell>
          <cell r="DM127">
            <v>7801.3397099359754</v>
          </cell>
          <cell r="DN127">
            <v>8794.4394485268149</v>
          </cell>
          <cell r="DO127">
            <v>9131.3472275133081</v>
          </cell>
          <cell r="DP127">
            <v>10216.563328572276</v>
          </cell>
          <cell r="DQ127">
            <v>6742.7738783632685</v>
          </cell>
          <cell r="DR127">
            <v>11192.930764759116</v>
          </cell>
          <cell r="DS127">
            <v>14056.923327470788</v>
          </cell>
          <cell r="DT127">
            <v>15455.796884835943</v>
          </cell>
          <cell r="DU127">
            <v>15899.048246315682</v>
          </cell>
          <cell r="DV127">
            <v>12234.871291502897</v>
          </cell>
          <cell r="DW127">
            <v>9845.5165875227649</v>
          </cell>
          <cell r="DX127">
            <v>9448.4760969911149</v>
          </cell>
          <cell r="DY127">
            <v>7861.0315505431136</v>
          </cell>
          <cell r="DZ127">
            <v>8873.8401730066471</v>
          </cell>
          <cell r="EA127">
            <v>9217.8160743538501</v>
          </cell>
          <cell r="EB127">
            <v>10354.11916950687</v>
          </cell>
          <cell r="EC127">
            <v>6778.8531744173506</v>
          </cell>
          <cell r="ED127">
            <v>11356.786860499773</v>
          </cell>
          <cell r="EE127">
            <v>14308.6058940566</v>
          </cell>
          <cell r="EF127">
            <v>15751.745828397801</v>
          </cell>
          <cell r="EG127">
            <v>16204.696324398343</v>
          </cell>
          <cell r="EH127">
            <v>12412.802535191395</v>
          </cell>
          <cell r="EI127">
            <v>9959.6777843738419</v>
          </cell>
          <cell r="EJ127">
            <v>9555.008582933162</v>
          </cell>
          <cell r="EK127">
            <v>7919.7781441468251</v>
          </cell>
          <cell r="EL127">
            <v>8951.7269652936757</v>
          </cell>
          <cell r="EM127">
            <v>9303.3712843215108</v>
          </cell>
          <cell r="EN127">
            <v>10492.771329735122</v>
          </cell>
          <cell r="EO127">
            <v>6812.8060940024061</v>
          </cell>
          <cell r="EP127">
            <v>11522.468428304968</v>
          </cell>
          <cell r="EQ127">
            <v>14564.550483159035</v>
          </cell>
          <cell r="ER127">
            <v>16053.562913715068</v>
          </cell>
          <cell r="ES127">
            <v>16516.198502137999</v>
          </cell>
          <cell r="ET127">
            <v>12592.633867766224</v>
          </cell>
          <cell r="EU127">
            <v>10073.440407169595</v>
          </cell>
          <cell r="EV127">
            <v>9661.931838888604</v>
          </cell>
          <cell r="EW127">
            <v>7976.542455735751</v>
          </cell>
          <cell r="EX127">
            <v>9028.9142684105227</v>
          </cell>
          <cell r="EY127">
            <v>9387.4788610831256</v>
          </cell>
          <cell r="EZ127">
            <v>10632.255548960029</v>
          </cell>
          <cell r="FA127">
            <v>6844.2964342658579</v>
          </cell>
          <cell r="FB127">
            <v>11689.732584165848</v>
          </cell>
          <cell r="FC127">
            <v>14824.614629482383</v>
          </cell>
          <cell r="FD127">
            <v>16361.133609485145</v>
          </cell>
          <cell r="FE127">
            <v>16833.46613307314</v>
          </cell>
          <cell r="FF127">
            <v>12774.123307007012</v>
          </cell>
          <cell r="FG127">
            <v>10187.631412344388</v>
          </cell>
          <cell r="FH127">
            <v>9768.709743704092</v>
          </cell>
          <cell r="FI127">
            <v>8032.1049894630378</v>
          </cell>
          <cell r="FJ127">
            <v>9104.8225222821566</v>
          </cell>
          <cell r="FK127">
            <v>9470.9140205750227</v>
          </cell>
          <cell r="FL127">
            <v>10772.531007348829</v>
          </cell>
          <cell r="FM127">
            <v>6873.6055545431809</v>
          </cell>
          <cell r="FN127">
            <v>11858.555267153473</v>
          </cell>
          <cell r="FO127">
            <v>15089.277315194719</v>
          </cell>
          <cell r="FP127">
            <v>16674.561904176677</v>
          </cell>
          <cell r="FQ127">
            <v>17157.013765311181</v>
          </cell>
          <cell r="FR127">
            <v>12957.241566653161</v>
          </cell>
          <cell r="FS127">
            <v>10301.721056880026</v>
          </cell>
          <cell r="FT127">
            <v>9875.2580878337612</v>
          </cell>
          <cell r="FU127">
            <v>8085.8965569376523</v>
          </cell>
          <cell r="FV127">
            <v>9179.3440293335352</v>
          </cell>
          <cell r="FW127">
            <v>9553.1283525313775</v>
          </cell>
        </row>
        <row r="128">
          <cell r="B128" t="str">
            <v>Co 121</v>
          </cell>
          <cell r="BH128">
            <v>8043.17</v>
          </cell>
          <cell r="BI128">
            <v>3987.01</v>
          </cell>
          <cell r="BJ128">
            <v>-577.51000000000204</v>
          </cell>
          <cell r="BK128">
            <v>5362.5</v>
          </cell>
          <cell r="BL128">
            <v>25039.599999999999</v>
          </cell>
          <cell r="BM128">
            <v>-1732.3</v>
          </cell>
          <cell r="BN128">
            <v>3247.9099999999889</v>
          </cell>
          <cell r="BO128">
            <v>9732.0561185339102</v>
          </cell>
          <cell r="BP128">
            <v>6900.1712956303818</v>
          </cell>
          <cell r="BQ128">
            <v>437.75772714905179</v>
          </cell>
          <cell r="BR128">
            <v>763.75710232080746</v>
          </cell>
          <cell r="BS128">
            <v>1508.1943922833889</v>
          </cell>
          <cell r="BT128">
            <v>24472.892124134392</v>
          </cell>
          <cell r="BU128">
            <v>20629.672923311238</v>
          </cell>
          <cell r="BV128">
            <v>15767.011283757616</v>
          </cell>
          <cell r="BW128">
            <v>21818.829844930027</v>
          </cell>
          <cell r="BX128">
            <v>41666.625817467058</v>
          </cell>
          <cell r="BY128">
            <v>14814.702179587097</v>
          </cell>
          <cell r="BZ128">
            <v>19544.031096913255</v>
          </cell>
          <cell r="CA128">
            <v>27774.246178288682</v>
          </cell>
          <cell r="CB128">
            <v>24980.430905485824</v>
          </cell>
          <cell r="CC128">
            <v>16825.41314879815</v>
          </cell>
          <cell r="CD128">
            <v>17149.505959401933</v>
          </cell>
          <cell r="CE128">
            <v>19953.970779146024</v>
          </cell>
          <cell r="CF128">
            <v>23456.586482757528</v>
          </cell>
          <cell r="CG128">
            <v>19833.792863148738</v>
          </cell>
          <cell r="CH128">
            <v>14664.407837133876</v>
          </cell>
          <cell r="CI128">
            <v>20831.997544775375</v>
          </cell>
          <cell r="CJ128">
            <v>40856.692516250521</v>
          </cell>
          <cell r="CK128">
            <v>13922.69347877946</v>
          </cell>
          <cell r="CL128">
            <v>18394.699614807629</v>
          </cell>
          <cell r="CM128">
            <v>26695.999839325836</v>
          </cell>
          <cell r="CN128">
            <v>23905.154999105878</v>
          </cell>
          <cell r="CO128">
            <v>15717.174980269105</v>
          </cell>
          <cell r="CP128">
            <v>16039.937607373904</v>
          </cell>
          <cell r="CQ128">
            <v>19251.504912240132</v>
          </cell>
          <cell r="CR128">
            <v>23561.469233398479</v>
          </cell>
          <cell r="CS128">
            <v>19941.827661676925</v>
          </cell>
          <cell r="CT128">
            <v>14563.859956123662</v>
          </cell>
          <cell r="CU128">
            <v>20894.566864972789</v>
          </cell>
          <cell r="CV128">
            <v>41380.429382914896</v>
          </cell>
          <cell r="CW128">
            <v>18160.202811483574</v>
          </cell>
          <cell r="CX128">
            <v>22632.99498557068</v>
          </cell>
          <cell r="CY128">
            <v>31107.549817676365</v>
          </cell>
          <cell r="CZ128">
            <v>28262.639939775239</v>
          </cell>
          <cell r="DA128">
            <v>19898.922543210967</v>
          </cell>
          <cell r="DB128">
            <v>20227.705301639529</v>
          </cell>
          <cell r="DC128">
            <v>23138.080652310506</v>
          </cell>
          <cell r="DD128">
            <v>27938.852103601726</v>
          </cell>
          <cell r="DE128">
            <v>24324.462901273248</v>
          </cell>
          <cell r="DF128">
            <v>18730.804966101692</v>
          </cell>
          <cell r="DG128">
            <v>25229.083198710032</v>
          </cell>
          <cell r="DH128">
            <v>46186.923382486406</v>
          </cell>
          <cell r="DI128">
            <v>18193.09251930724</v>
          </cell>
          <cell r="DJ128">
            <v>22664.510317132517</v>
          </cell>
          <cell r="DK128">
            <v>31317.159587479036</v>
          </cell>
          <cell r="DL128">
            <v>28416.139168267182</v>
          </cell>
          <cell r="DM128">
            <v>19873.823409206583</v>
          </cell>
          <cell r="DN128">
            <v>20208.758934237201</v>
          </cell>
          <cell r="DO128">
            <v>23190.293150828904</v>
          </cell>
          <cell r="DP128">
            <v>28112.822812850107</v>
          </cell>
          <cell r="DQ128">
            <v>24506.60183530912</v>
          </cell>
          <cell r="DR128">
            <v>18689.448618604416</v>
          </cell>
          <cell r="DS128">
            <v>25359.866198413314</v>
          </cell>
          <cell r="DT128">
            <v>46801.244668040425</v>
          </cell>
          <cell r="DU128">
            <v>18217.735690178888</v>
          </cell>
          <cell r="DV128">
            <v>22684.784627579502</v>
          </cell>
          <cell r="DW128">
            <v>31520.22179137652</v>
          </cell>
          <cell r="DX128">
            <v>28562.972013347542</v>
          </cell>
          <cell r="DY128">
            <v>19837.161623067412</v>
          </cell>
          <cell r="DZ128">
            <v>20178.344784442721</v>
          </cell>
          <cell r="EA128">
            <v>24450.768768998081</v>
          </cell>
          <cell r="EB128">
            <v>29497.878741023349</v>
          </cell>
          <cell r="EC128">
            <v>25902.142786707802</v>
          </cell>
          <cell r="ED128">
            <v>19853.464917896774</v>
          </cell>
          <cell r="EE128">
            <v>26700.744857117672</v>
          </cell>
          <cell r="EF128">
            <v>48637.468302050678</v>
          </cell>
          <cell r="EG128">
            <v>19451.601963042012</v>
          </cell>
          <cell r="EH128">
            <v>23911.368611017468</v>
          </cell>
          <cell r="EI128">
            <v>32934.623013430231</v>
          </cell>
          <cell r="EJ128">
            <v>29919.108288790805</v>
          </cell>
          <cell r="EK128">
            <v>21006.744585905682</v>
          </cell>
          <cell r="EL128">
            <v>21354.272508426518</v>
          </cell>
          <cell r="EM128">
            <v>24506.097002293107</v>
          </cell>
          <cell r="EN128">
            <v>29679.735670642694</v>
          </cell>
          <cell r="EO128">
            <v>26097.185899448894</v>
          </cell>
          <cell r="EP128">
            <v>19809.12454580771</v>
          </cell>
          <cell r="EQ128">
            <v>26838.094007295593</v>
          </cell>
          <cell r="ER128">
            <v>49281.825104547155</v>
          </cell>
          <cell r="ES128">
            <v>19480.63363567138</v>
          </cell>
          <cell r="ET128">
            <v>23930.081898103832</v>
          </cell>
          <cell r="EU128">
            <v>33146.076791919215</v>
          </cell>
          <cell r="EV128">
            <v>30072.086556100032</v>
          </cell>
          <cell r="EW128">
            <v>20968.112370518662</v>
          </cell>
          <cell r="EX128">
            <v>21322.127224472228</v>
          </cell>
          <cell r="EY128">
            <v>24551.075198528575</v>
          </cell>
          <cell r="EZ128">
            <v>29853.704247067224</v>
          </cell>
          <cell r="FA128">
            <v>26287.156683935435</v>
          </cell>
          <cell r="FB128">
            <v>21603.432064747984</v>
          </cell>
          <cell r="FC128">
            <v>28819.058528734568</v>
          </cell>
          <cell r="FD128">
            <v>51782.000365555068</v>
          </cell>
          <cell r="FE128">
            <v>21352.241218583375</v>
          </cell>
          <cell r="FF128">
            <v>25788.168409314494</v>
          </cell>
          <cell r="FG128">
            <v>33546.330130196198</v>
          </cell>
          <cell r="FH128">
            <v>30412.291205441499</v>
          </cell>
          <cell r="FI128">
            <v>22768.735569558681</v>
          </cell>
          <cell r="FJ128">
            <v>23129.32881235153</v>
          </cell>
          <cell r="FK128">
            <v>24787.860114593357</v>
          </cell>
          <cell r="FL128">
            <v>31871.334365831259</v>
          </cell>
          <cell r="FM128">
            <v>28323.724891025675</v>
          </cell>
          <cell r="FN128">
            <v>21587.353968993135</v>
          </cell>
          <cell r="FO128">
            <v>28994.782101900142</v>
          </cell>
          <cell r="FP128">
            <v>52489.414055868052</v>
          </cell>
          <cell r="FQ128">
            <v>21417.51441649309</v>
          </cell>
          <cell r="FR128">
            <v>25836.592217560472</v>
          </cell>
          <cell r="FS128">
            <v>33748.643257981195</v>
          </cell>
          <cell r="FT128">
            <v>30553.3647519191</v>
          </cell>
          <cell r="FU128">
            <v>22759.802308354163</v>
          </cell>
          <cell r="FV128">
            <v>23127.075533418858</v>
          </cell>
          <cell r="FW128">
            <v>24817.247974214886</v>
          </cell>
        </row>
        <row r="129">
          <cell r="B129" t="str">
            <v>Co 122</v>
          </cell>
          <cell r="BH129">
            <v>5775.13</v>
          </cell>
          <cell r="BI129">
            <v>3110.04</v>
          </cell>
          <cell r="BJ129">
            <v>-20.580000000005384</v>
          </cell>
          <cell r="BK129">
            <v>2810.69</v>
          </cell>
          <cell r="BL129">
            <v>-2035.45</v>
          </cell>
          <cell r="BM129">
            <v>3692.97</v>
          </cell>
          <cell r="BN129">
            <v>11784.01</v>
          </cell>
          <cell r="BO129">
            <v>15074.516963533468</v>
          </cell>
          <cell r="BP129">
            <v>8772.039832400802</v>
          </cell>
          <cell r="BQ129">
            <v>9092.148892161189</v>
          </cell>
          <cell r="BR129">
            <v>7248.4748266995302</v>
          </cell>
          <cell r="BS129">
            <v>8601.2076816698445</v>
          </cell>
          <cell r="BT129">
            <v>5480.1730831281384</v>
          </cell>
          <cell r="BU129">
            <v>2907.3656275676949</v>
          </cell>
          <cell r="BV129">
            <v>-508.63949346124718</v>
          </cell>
          <cell r="BW129">
            <v>2622.5528586332366</v>
          </cell>
          <cell r="BX129">
            <v>-2606.9209793165064</v>
          </cell>
          <cell r="BY129">
            <v>3379.6820688730259</v>
          </cell>
          <cell r="BZ129">
            <v>11534.451361769366</v>
          </cell>
          <cell r="CA129">
            <v>14961.024258845699</v>
          </cell>
          <cell r="CB129">
            <v>8666.9304675587846</v>
          </cell>
          <cell r="CC129">
            <v>8997.3508708435584</v>
          </cell>
          <cell r="CD129">
            <v>7157.0776391486233</v>
          </cell>
          <cell r="CE129">
            <v>8755.8092151732217</v>
          </cell>
          <cell r="CF129">
            <v>4801.5312465035131</v>
          </cell>
          <cell r="CG129">
            <v>2324.6961104104885</v>
          </cell>
          <cell r="CH129">
            <v>-551.49852111537621</v>
          </cell>
          <cell r="CI129">
            <v>2888.7948905766461</v>
          </cell>
          <cell r="CJ129">
            <v>-2735.1110786731369</v>
          </cell>
          <cell r="CK129">
            <v>3518.3416380644012</v>
          </cell>
          <cell r="CL129">
            <v>11739.156388994248</v>
          </cell>
          <cell r="CM129">
            <v>15293.220850256375</v>
          </cell>
          <cell r="CN129">
            <v>15964.348719841651</v>
          </cell>
          <cell r="CO129">
            <v>16305.628539215031</v>
          </cell>
          <cell r="CP129">
            <v>14470.367619677912</v>
          </cell>
          <cell r="CQ129">
            <v>16318.882531984927</v>
          </cell>
          <cell r="CR129">
            <v>12641.71036896823</v>
          </cell>
          <cell r="CS129">
            <v>10148.212937085453</v>
          </cell>
          <cell r="CT129">
            <v>6288.4935615238683</v>
          </cell>
          <cell r="CU129">
            <v>9904.0623580977008</v>
          </cell>
          <cell r="CV129">
            <v>4032.2733247477518</v>
          </cell>
          <cell r="CW129">
            <v>10502.338624571748</v>
          </cell>
          <cell r="CX129">
            <v>18910.255308001098</v>
          </cell>
          <cell r="CY129">
            <v>22567.516615683504</v>
          </cell>
          <cell r="CZ129">
            <v>16075.950242275696</v>
          </cell>
          <cell r="DA129">
            <v>16427.795379599116</v>
          </cell>
          <cell r="DB129">
            <v>14557.385040015382</v>
          </cell>
          <cell r="DC129">
            <v>16184.211238857341</v>
          </cell>
          <cell r="DD129">
            <v>12636.091980218524</v>
          </cell>
          <cell r="DE129">
            <v>10126.585310700179</v>
          </cell>
          <cell r="DF129">
            <v>6086.3700081228781</v>
          </cell>
          <cell r="DG129">
            <v>9883.4269439356431</v>
          </cell>
          <cell r="DH129">
            <v>3754.7322593364224</v>
          </cell>
          <cell r="DI129">
            <v>10448.49438495189</v>
          </cell>
          <cell r="DJ129">
            <v>19047.936969959745</v>
          </cell>
          <cell r="DK129">
            <v>22812.030812158508</v>
          </cell>
          <cell r="DL129">
            <v>16185.188599292134</v>
          </cell>
          <cell r="DM129">
            <v>16547.919350780805</v>
          </cell>
          <cell r="DN129">
            <v>14641.240745504634</v>
          </cell>
          <cell r="DO129">
            <v>16299.617558794082</v>
          </cell>
          <cell r="DP129">
            <v>12623.146275043473</v>
          </cell>
          <cell r="DQ129">
            <v>10098.331618925738</v>
          </cell>
          <cell r="DR129">
            <v>9102.9781965789589</v>
          </cell>
          <cell r="DS129">
            <v>13088.89087252325</v>
          </cell>
          <cell r="DT129">
            <v>6693.9720385593027</v>
          </cell>
          <cell r="DU129">
            <v>13618.720099921949</v>
          </cell>
          <cell r="DV129">
            <v>22414.222890427784</v>
          </cell>
          <cell r="DW129">
            <v>26288.682992263566</v>
          </cell>
          <cell r="DX129">
            <v>19523.169403295957</v>
          </cell>
          <cell r="DY129">
            <v>19897.123125939976</v>
          </cell>
          <cell r="DZ129">
            <v>17954.458317925553</v>
          </cell>
          <cell r="EA129">
            <v>19644.985290002049</v>
          </cell>
          <cell r="EB129">
            <v>15835.038871783436</v>
          </cell>
          <cell r="EC129">
            <v>13295.644413891605</v>
          </cell>
          <cell r="ED129">
            <v>8936.3742020928548</v>
          </cell>
          <cell r="EE129">
            <v>13118.075813568867</v>
          </cell>
          <cell r="EF129">
            <v>6447.2916582415637</v>
          </cell>
          <cell r="EG129">
            <v>13610.564747926768</v>
          </cell>
          <cell r="EH129">
            <v>22606.548486042833</v>
          </cell>
          <cell r="EI129">
            <v>26595.913141756057</v>
          </cell>
          <cell r="EJ129">
            <v>19688.7672344149</v>
          </cell>
          <cell r="EK129">
            <v>20074.308615166694</v>
          </cell>
          <cell r="EL129">
            <v>18094.488507605623</v>
          </cell>
          <cell r="EM129">
            <v>19817.768559176599</v>
          </cell>
          <cell r="EN129">
            <v>15869.313865587374</v>
          </cell>
          <cell r="EO129">
            <v>13316.134434573789</v>
          </cell>
          <cell r="EP129">
            <v>8756.4796817470342</v>
          </cell>
          <cell r="EQ129">
            <v>13141.359149517528</v>
          </cell>
          <cell r="ER129">
            <v>6184.7493923335205</v>
          </cell>
          <cell r="ES129">
            <v>16191.765734392411</v>
          </cell>
          <cell r="ET129">
            <v>25393.422883498501</v>
          </cell>
          <cell r="EU129">
            <v>29501.684803384869</v>
          </cell>
          <cell r="EV129">
            <v>22449.881170498309</v>
          </cell>
          <cell r="EW129">
            <v>22847.342067690155</v>
          </cell>
          <cell r="EX129">
            <v>20829.693534231123</v>
          </cell>
          <cell r="EY129">
            <v>22585.915441434929</v>
          </cell>
          <cell r="EZ129">
            <v>18493.740016255244</v>
          </cell>
          <cell r="FA129">
            <v>15927.60946924135</v>
          </cell>
          <cell r="FB129">
            <v>11160.169482015088</v>
          </cell>
          <cell r="FC129">
            <v>15755.871105534025</v>
          </cell>
          <cell r="FD129">
            <v>8503.1572661063619</v>
          </cell>
          <cell r="FE129">
            <v>16218.997513267022</v>
          </cell>
          <cell r="FF129">
            <v>25630.981459984519</v>
          </cell>
          <cell r="FG129">
            <v>29861.983783350894</v>
          </cell>
          <cell r="FH129">
            <v>22662.447515019678</v>
          </cell>
          <cell r="FI129">
            <v>23072.173028773446</v>
          </cell>
          <cell r="FJ129">
            <v>21015.977716681438</v>
          </cell>
          <cell r="FK129">
            <v>22806.647475959104</v>
          </cell>
          <cell r="FL129">
            <v>18565.187974985151</v>
          </cell>
          <cell r="FM129">
            <v>15986.981113167629</v>
          </cell>
          <cell r="FN129">
            <v>11004.0949303823</v>
          </cell>
          <cell r="FO129">
            <v>15818.548208660639</v>
          </cell>
          <cell r="FP129">
            <v>8259.0883460016266</v>
          </cell>
          <cell r="FQ129">
            <v>16238.54209858425</v>
          </cell>
          <cell r="FR129">
            <v>25865.859484985449</v>
          </cell>
          <cell r="FS129">
            <v>30224.03644080105</v>
          </cell>
          <cell r="FT129">
            <v>24725.441764204326</v>
          </cell>
          <cell r="FU129">
            <v>25147.841281687404</v>
          </cell>
          <cell r="FV129">
            <v>23052.371820052587</v>
          </cell>
          <cell r="FW129">
            <v>24877.718540061778</v>
          </cell>
        </row>
        <row r="130">
          <cell r="B130" t="str">
            <v>Co 123</v>
          </cell>
          <cell r="BH130">
            <v>1038.3599999999999</v>
          </cell>
          <cell r="BI130">
            <v>8522.5</v>
          </cell>
          <cell r="BJ130">
            <v>17122.009999999998</v>
          </cell>
          <cell r="BK130">
            <v>9854.43</v>
          </cell>
          <cell r="BL130">
            <v>16551.68</v>
          </cell>
          <cell r="BM130">
            <v>15699.06</v>
          </cell>
          <cell r="BN130">
            <v>17002.68</v>
          </cell>
          <cell r="BO130">
            <v>20651.218291838362</v>
          </cell>
          <cell r="BP130">
            <v>18116.302958331031</v>
          </cell>
          <cell r="BQ130">
            <v>21495.766330340462</v>
          </cell>
          <cell r="BR130">
            <v>18416.517574840829</v>
          </cell>
          <cell r="BS130">
            <v>18393.197443594247</v>
          </cell>
          <cell r="BT130">
            <v>16831.092657518122</v>
          </cell>
          <cell r="BU130">
            <v>8275.7994629027235</v>
          </cell>
          <cell r="BV130">
            <v>16890.858493606414</v>
          </cell>
          <cell r="BW130">
            <v>9600.0492529970525</v>
          </cell>
          <cell r="BX130">
            <v>16347.38185497729</v>
          </cell>
          <cell r="BY130">
            <v>15487.271646787378</v>
          </cell>
          <cell r="BZ130">
            <v>16829.316298872476</v>
          </cell>
          <cell r="CA130">
            <v>20567.148183450292</v>
          </cell>
          <cell r="CB130">
            <v>18035.719881836234</v>
          </cell>
          <cell r="CC130">
            <v>21411.083250813106</v>
          </cell>
          <cell r="CD130">
            <v>18324.832167120701</v>
          </cell>
          <cell r="CE130">
            <v>18364.336027028541</v>
          </cell>
          <cell r="CF130">
            <v>16584.804229697078</v>
          </cell>
          <cell r="CG130">
            <v>7928.297297602614</v>
          </cell>
          <cell r="CH130">
            <v>16559.854993582441</v>
          </cell>
          <cell r="CI130">
            <v>9244.8481490966733</v>
          </cell>
          <cell r="CJ130">
            <v>16044.241431713459</v>
          </cell>
          <cell r="CK130">
            <v>15176.144006318314</v>
          </cell>
          <cell r="CL130">
            <v>16558.240729759484</v>
          </cell>
          <cell r="CM130">
            <v>20384.160589620456</v>
          </cell>
          <cell r="CN130">
            <v>18684.062201661498</v>
          </cell>
          <cell r="CO130">
            <v>22054.916075414843</v>
          </cell>
          <cell r="CP130">
            <v>18961.975873938543</v>
          </cell>
          <cell r="CQ130">
            <v>19065.991796684517</v>
          </cell>
          <cell r="CR130">
            <v>17662.592992606635</v>
          </cell>
          <cell r="CS130">
            <v>8798.4509797116843</v>
          </cell>
          <cell r="CT130">
            <v>17607.978953636652</v>
          </cell>
          <cell r="CU130">
            <v>10138.69479269458</v>
          </cell>
          <cell r="CV130">
            <v>17091.627523053296</v>
          </cell>
          <cell r="CW130">
            <v>16203.754610905022</v>
          </cell>
          <cell r="CX130">
            <v>17626.921792788977</v>
          </cell>
          <cell r="CY130">
            <v>21556.706696051482</v>
          </cell>
          <cell r="CZ130">
            <v>18997.431102768831</v>
          </cell>
          <cell r="DA130">
            <v>22433.650946915928</v>
          </cell>
          <cell r="DB130">
            <v>19277.063167416549</v>
          </cell>
          <cell r="DC130">
            <v>19318.698300047457</v>
          </cell>
          <cell r="DD130">
            <v>17934.700755211503</v>
          </cell>
          <cell r="DE130">
            <v>8857.2479949191238</v>
          </cell>
          <cell r="DF130">
            <v>17848.950882339748</v>
          </cell>
          <cell r="DG130">
            <v>10221.579020381974</v>
          </cell>
          <cell r="DH130">
            <v>17332.132052310604</v>
          </cell>
          <cell r="DI130">
            <v>16423.53415133767</v>
          </cell>
          <cell r="DJ130">
            <v>17889.478206509753</v>
          </cell>
          <cell r="DK130">
            <v>21926.44613481671</v>
          </cell>
          <cell r="DL130">
            <v>19315.03582293207</v>
          </cell>
          <cell r="DM130">
            <v>22818.883660642798</v>
          </cell>
          <cell r="DN130">
            <v>19596.311957361017</v>
          </cell>
          <cell r="DO130">
            <v>19639.618334542502</v>
          </cell>
          <cell r="DP130">
            <v>18209.71321061096</v>
          </cell>
          <cell r="DQ130">
            <v>8914.0775703607142</v>
          </cell>
          <cell r="DR130">
            <v>18091.306408154829</v>
          </cell>
          <cell r="DS130">
            <v>10302.893142341538</v>
          </cell>
          <cell r="DT130">
            <v>17574.306772826563</v>
          </cell>
          <cell r="DU130">
            <v>16644.945943050825</v>
          </cell>
          <cell r="DV130">
            <v>18154.484928454418</v>
          </cell>
          <cell r="DW130">
            <v>22301.994747314573</v>
          </cell>
          <cell r="DX130">
            <v>19637.897808840644</v>
          </cell>
          <cell r="DY130">
            <v>23210.173578294183</v>
          </cell>
          <cell r="DZ130">
            <v>19920.728076257321</v>
          </cell>
          <cell r="EA130">
            <v>19965.246216353102</v>
          </cell>
          <cell r="EB130">
            <v>18488.078676695422</v>
          </cell>
          <cell r="EC130">
            <v>8968.5522076431571</v>
          </cell>
          <cell r="ED130">
            <v>18335.430627693597</v>
          </cell>
          <cell r="EE130">
            <v>10382.045377713494</v>
          </cell>
          <cell r="EF130">
            <v>17818.550847391358</v>
          </cell>
          <cell r="EG130">
            <v>16867.480362335245</v>
          </cell>
          <cell r="EH130">
            <v>18422.366594487907</v>
          </cell>
          <cell r="EI130">
            <v>22682.961031991421</v>
          </cell>
          <cell r="EJ130">
            <v>19965.564071054796</v>
          </cell>
          <cell r="EK130">
            <v>23607.140086230662</v>
          </cell>
          <cell r="EL130">
            <v>20249.860848062992</v>
          </cell>
          <cell r="EM130">
            <v>20295.172789379882</v>
          </cell>
          <cell r="EN130">
            <v>18769.554165743502</v>
          </cell>
          <cell r="EO130">
            <v>9020.3112085861067</v>
          </cell>
          <cell r="EP130">
            <v>18581.024959181661</v>
          </cell>
          <cell r="EQ130">
            <v>10459.323589837</v>
          </cell>
          <cell r="ER130">
            <v>18064.578034608494</v>
          </cell>
          <cell r="ES130">
            <v>17091.502533501134</v>
          </cell>
          <cell r="ET130">
            <v>18692.866561693045</v>
          </cell>
          <cell r="EU130">
            <v>23070.338665195828</v>
          </cell>
          <cell r="EV130">
            <v>20298.082795265887</v>
          </cell>
          <cell r="EW130">
            <v>24010.764709214367</v>
          </cell>
          <cell r="EX130">
            <v>20583.749287964314</v>
          </cell>
          <cell r="EY130">
            <v>20630.356279475847</v>
          </cell>
          <cell r="EZ130">
            <v>19054.127144585924</v>
          </cell>
          <cell r="FA130">
            <v>9069.6214738337148</v>
          </cell>
          <cell r="FB130">
            <v>18828.014956108862</v>
          </cell>
          <cell r="FC130">
            <v>10534.351989543713</v>
          </cell>
          <cell r="FD130">
            <v>18312.33387706579</v>
          </cell>
          <cell r="FE130">
            <v>17316.725580726419</v>
          </cell>
          <cell r="FF130">
            <v>18965.956933019508</v>
          </cell>
          <cell r="FG130">
            <v>23463.722748647415</v>
          </cell>
          <cell r="FH130">
            <v>20635.499316992787</v>
          </cell>
          <cell r="FI130">
            <v>24420.651660926684</v>
          </cell>
          <cell r="FJ130">
            <v>20922.42434936716</v>
          </cell>
          <cell r="FK130">
            <v>20970.361732709702</v>
          </cell>
          <cell r="FL130">
            <v>19341.784231167891</v>
          </cell>
          <cell r="FM130">
            <v>9116.0996894135496</v>
          </cell>
          <cell r="FN130">
            <v>19076.31904363419</v>
          </cell>
          <cell r="FO130">
            <v>10606.974058614924</v>
          </cell>
          <cell r="FP130">
            <v>18561.754390619273</v>
          </cell>
          <cell r="FQ130">
            <v>17543.06592017605</v>
          </cell>
          <cell r="FR130">
            <v>19241.600408159557</v>
          </cell>
          <cell r="FS130">
            <v>23863.17626746594</v>
          </cell>
          <cell r="FT130">
            <v>20977.845682114646</v>
          </cell>
          <cell r="FU130">
            <v>24836.872630383081</v>
          </cell>
          <cell r="FV130">
            <v>21265.927334079486</v>
          </cell>
          <cell r="FW130">
            <v>21315.238447465155</v>
          </cell>
        </row>
        <row r="131">
          <cell r="B131" t="str">
            <v>Co 124</v>
          </cell>
          <cell r="BH131">
            <v>2989.59</v>
          </cell>
          <cell r="BI131">
            <v>2422.08</v>
          </cell>
          <cell r="BJ131">
            <v>3128.14</v>
          </cell>
          <cell r="BK131">
            <v>2812.46</v>
          </cell>
          <cell r="BL131">
            <v>6323.94</v>
          </cell>
          <cell r="BM131">
            <v>3949.63</v>
          </cell>
          <cell r="BN131">
            <v>6096.35</v>
          </cell>
          <cell r="BO131">
            <v>644.37958691396307</v>
          </cell>
          <cell r="BP131">
            <v>-171.91363320266828</v>
          </cell>
          <cell r="BQ131">
            <v>-1746.7762839495554</v>
          </cell>
          <cell r="BR131">
            <v>-288.58902524543009</v>
          </cell>
          <cell r="BS131">
            <v>417.85947602467058</v>
          </cell>
          <cell r="BT131">
            <v>2933.0311991817143</v>
          </cell>
          <cell r="BU131">
            <v>2331.9482437666675</v>
          </cell>
          <cell r="BV131">
            <v>3030.6319946720141</v>
          </cell>
          <cell r="BW131">
            <v>2744.8395200961377</v>
          </cell>
          <cell r="BX131">
            <v>6250.485645685354</v>
          </cell>
          <cell r="BY131">
            <v>3861.7742950816391</v>
          </cell>
          <cell r="BZ131">
            <v>5998.4254046804872</v>
          </cell>
          <cell r="CA131">
            <v>405.35121881410669</v>
          </cell>
          <cell r="CB131">
            <v>-418.14841467153747</v>
          </cell>
          <cell r="CC131">
            <v>-1990.597048316502</v>
          </cell>
          <cell r="CD131">
            <v>-524.47606959561745</v>
          </cell>
          <cell r="CE131">
            <v>5470.0964206132358</v>
          </cell>
          <cell r="CF131">
            <v>8042.0886966924472</v>
          </cell>
          <cell r="CG131">
            <v>7406.866230695563</v>
          </cell>
          <cell r="CH131">
            <v>8097.6397458382489</v>
          </cell>
          <cell r="CI131">
            <v>7842.8303176264562</v>
          </cell>
          <cell r="CJ131">
            <v>11342.903915046398</v>
          </cell>
          <cell r="CK131">
            <v>8939.0472164299372</v>
          </cell>
          <cell r="CL131">
            <v>11065.762872351963</v>
          </cell>
          <cell r="CM131">
            <v>5323.9895865612289</v>
          </cell>
          <cell r="CN131">
            <v>4488.1890249509524</v>
          </cell>
          <cell r="CO131">
            <v>2919.2310143163559</v>
          </cell>
          <cell r="CP131">
            <v>4392.6697290827506</v>
          </cell>
          <cell r="CQ131">
            <v>5135.9041443229544</v>
          </cell>
          <cell r="CR131">
            <v>8137.5396272482867</v>
          </cell>
          <cell r="CS131">
            <v>7477.5636411558517</v>
          </cell>
          <cell r="CT131">
            <v>8179.7669675923353</v>
          </cell>
          <cell r="CU131">
            <v>7930.5049591170527</v>
          </cell>
          <cell r="CV131">
            <v>11498.342718666809</v>
          </cell>
          <cell r="CW131">
            <v>9041.5364854263389</v>
          </cell>
          <cell r="CX131">
            <v>11207.051406282815</v>
          </cell>
          <cell r="CY131">
            <v>5297.4660829628192</v>
          </cell>
          <cell r="CZ131">
            <v>4440.7387311864368</v>
          </cell>
          <cell r="DA131">
            <v>2840.914628047698</v>
          </cell>
          <cell r="DB131">
            <v>4347.0205493815774</v>
          </cell>
          <cell r="DC131">
            <v>5048.3661345486544</v>
          </cell>
          <cell r="DD131">
            <v>8232.8087541283348</v>
          </cell>
          <cell r="DE131">
            <v>7547.7106190440363</v>
          </cell>
          <cell r="DF131">
            <v>8261.0129149110326</v>
          </cell>
          <cell r="DG131">
            <v>8017.9581546568734</v>
          </cell>
          <cell r="DH131">
            <v>11655.102552373392</v>
          </cell>
          <cell r="DI131">
            <v>10810.326521093724</v>
          </cell>
          <cell r="DJ131">
            <v>17325.832493484308</v>
          </cell>
          <cell r="DK131">
            <v>11242.866834057213</v>
          </cell>
          <cell r="DL131">
            <v>10365.150562730805</v>
          </cell>
          <cell r="DM131">
            <v>8734.3931842943548</v>
          </cell>
          <cell r="DN131">
            <v>10272.905247130531</v>
          </cell>
          <cell r="DO131">
            <v>10985.242593544168</v>
          </cell>
          <cell r="DP131">
            <v>14305.021321054532</v>
          </cell>
          <cell r="DQ131">
            <v>13593.46862033453</v>
          </cell>
          <cell r="DR131">
            <v>14318.47621436774</v>
          </cell>
          <cell r="DS131">
            <v>14081.61577423547</v>
          </cell>
          <cell r="DT131">
            <v>17789.614754946117</v>
          </cell>
          <cell r="DU131">
            <v>15272.521887284001</v>
          </cell>
          <cell r="DV131">
            <v>17587.692745582415</v>
          </cell>
          <cell r="DW131">
            <v>11327.080222579709</v>
          </cell>
          <cell r="DX131">
            <v>10426.849159701116</v>
          </cell>
          <cell r="DY131">
            <v>8765.0394857938973</v>
          </cell>
          <cell r="DZ131">
            <v>10337.190268033497</v>
          </cell>
          <cell r="EA131">
            <v>11059.665931565756</v>
          </cell>
          <cell r="EB131">
            <v>14519.991088644078</v>
          </cell>
          <cell r="EC131">
            <v>13781.311666891919</v>
          </cell>
          <cell r="ED131">
            <v>14517.941016882551</v>
          </cell>
          <cell r="EE131">
            <v>14287.973273768899</v>
          </cell>
          <cell r="EF131">
            <v>18067.72948399141</v>
          </cell>
          <cell r="EG131">
            <v>15495.427530949544</v>
          </cell>
          <cell r="EH131">
            <v>17852.588254741771</v>
          </cell>
          <cell r="EI131">
            <v>11408.966871964483</v>
          </cell>
          <cell r="EJ131">
            <v>10486.126933301302</v>
          </cell>
          <cell r="EK131">
            <v>8791.7371339478123</v>
          </cell>
          <cell r="EL131">
            <v>10398.736171176799</v>
          </cell>
          <cell r="EM131">
            <v>11131.92945538708</v>
          </cell>
          <cell r="EN131">
            <v>16403.890635709584</v>
          </cell>
          <cell r="EO131">
            <v>15637.156668580585</v>
          </cell>
          <cell r="EP131">
            <v>16385.342736504626</v>
          </cell>
          <cell r="EQ131">
            <v>16162.9628898335</v>
          </cell>
          <cell r="ER131">
            <v>20016.07170919804</v>
          </cell>
          <cell r="ES131">
            <v>17387.077468088944</v>
          </cell>
          <cell r="ET131">
            <v>19786.939339387092</v>
          </cell>
          <cell r="EU131">
            <v>13154.585653878541</v>
          </cell>
          <cell r="EV131">
            <v>12208.987862644435</v>
          </cell>
          <cell r="EW131">
            <v>10481.871069171626</v>
          </cell>
          <cell r="EX131">
            <v>12124.032326333807</v>
          </cell>
          <cell r="EY131">
            <v>12868.046015360032</v>
          </cell>
          <cell r="EZ131">
            <v>16673.164411191989</v>
          </cell>
          <cell r="FA131">
            <v>15877.621568067094</v>
          </cell>
          <cell r="FB131">
            <v>16637.728340864815</v>
          </cell>
          <cell r="FC131">
            <v>16423.225237729624</v>
          </cell>
          <cell r="FD131">
            <v>20351.088326180427</v>
          </cell>
          <cell r="FE131">
            <v>17663.909638568606</v>
          </cell>
          <cell r="FF131">
            <v>20107.394789006245</v>
          </cell>
          <cell r="FG131">
            <v>13281.323124577833</v>
          </cell>
          <cell r="FH131">
            <v>12311.908339639896</v>
          </cell>
          <cell r="FI131">
            <v>10551.440001706094</v>
          </cell>
          <cell r="FJ131">
            <v>12229.554906678979</v>
          </cell>
          <cell r="FK131">
            <v>12984.48825678824</v>
          </cell>
          <cell r="FL131">
            <v>16946.378543862913</v>
          </cell>
          <cell r="FM131">
            <v>16120.82262062806</v>
          </cell>
          <cell r="FN131">
            <v>16892.995518795447</v>
          </cell>
          <cell r="FO131">
            <v>16686.900914845828</v>
          </cell>
          <cell r="FP131">
            <v>20690.941748495999</v>
          </cell>
          <cell r="FQ131">
            <v>17944.46261650071</v>
          </cell>
          <cell r="FR131">
            <v>20432.095476620056</v>
          </cell>
          <cell r="FS131">
            <v>13406.705420217124</v>
          </cell>
          <cell r="FT131">
            <v>12412.846579326049</v>
          </cell>
          <cell r="FU131">
            <v>10618.402258992255</v>
          </cell>
          <cell r="FV131">
            <v>12333.282000701904</v>
          </cell>
          <cell r="FW131">
            <v>13099.238565742493</v>
          </cell>
        </row>
        <row r="132">
          <cell r="B132" t="str">
            <v>Co 125</v>
          </cell>
          <cell r="BH132">
            <v>-268.37</v>
          </cell>
          <cell r="BI132">
            <v>-539.32000000000005</v>
          </cell>
          <cell r="BJ132">
            <v>-2203.2199999999998</v>
          </cell>
          <cell r="BK132">
            <v>127.82</v>
          </cell>
          <cell r="BL132">
            <v>79.249999999999545</v>
          </cell>
          <cell r="BM132">
            <v>453.51000000000067</v>
          </cell>
          <cell r="BN132">
            <v>922.75000000000091</v>
          </cell>
          <cell r="BO132">
            <v>237.59961025731764</v>
          </cell>
          <cell r="BP132">
            <v>-2702.0780936565852</v>
          </cell>
          <cell r="BQ132">
            <v>-2562.4932308331499</v>
          </cell>
          <cell r="BR132">
            <v>-1893.4543210515512</v>
          </cell>
          <cell r="BS132">
            <v>-1102.0946408270065</v>
          </cell>
          <cell r="BT132">
            <v>-319.86030735102804</v>
          </cell>
          <cell r="BU132">
            <v>-604.19531216995347</v>
          </cell>
          <cell r="BV132">
            <v>-2258.5995747444517</v>
          </cell>
          <cell r="BW132">
            <v>87.319178573001409</v>
          </cell>
          <cell r="BX132">
            <v>38.073290663390708</v>
          </cell>
          <cell r="BY132">
            <v>420.66779062893329</v>
          </cell>
          <cell r="BZ132">
            <v>873.86048083356809</v>
          </cell>
          <cell r="CA132">
            <v>174.60283493167435</v>
          </cell>
          <cell r="CB132">
            <v>-2820.4244721108944</v>
          </cell>
          <cell r="CC132">
            <v>-2680.2098811821006</v>
          </cell>
          <cell r="CD132">
            <v>-2013.7834391675433</v>
          </cell>
          <cell r="CE132">
            <v>825.41406839122919</v>
          </cell>
          <cell r="CF132">
            <v>1537.8961378202312</v>
          </cell>
          <cell r="CG132">
            <v>1239.9056590303708</v>
          </cell>
          <cell r="CH132">
            <v>-404.58509153639261</v>
          </cell>
          <cell r="CI132">
            <v>1956.5254645745572</v>
          </cell>
          <cell r="CJ132">
            <v>1906.7130815674345</v>
          </cell>
          <cell r="CK132">
            <v>2298.023157034404</v>
          </cell>
          <cell r="CL132">
            <v>2734.8165811384633</v>
          </cell>
          <cell r="CM132">
            <v>2019.0377470005506</v>
          </cell>
          <cell r="CN132">
            <v>-1036.2750448095685</v>
          </cell>
          <cell r="CO132">
            <v>-895.26125820338348</v>
          </cell>
          <cell r="CP132">
            <v>-231.3841869862008</v>
          </cell>
          <cell r="CQ132">
            <v>681.80338276515249</v>
          </cell>
          <cell r="CR132">
            <v>1514.4449783834498</v>
          </cell>
          <cell r="CS132">
            <v>1205.810477540268</v>
          </cell>
          <cell r="CT132">
            <v>-468.16208977664428</v>
          </cell>
          <cell r="CU132">
            <v>1945.3813852974554</v>
          </cell>
          <cell r="CV132">
            <v>1894.3832782295267</v>
          </cell>
          <cell r="CW132">
            <v>2296.5160891415835</v>
          </cell>
          <cell r="CX132">
            <v>2736.4189925213568</v>
          </cell>
          <cell r="CY132">
            <v>1999.013748691973</v>
          </cell>
          <cell r="CZ132">
            <v>-1138.0943198215364</v>
          </cell>
          <cell r="DA132">
            <v>-993.97866347368927</v>
          </cell>
          <cell r="DB132">
            <v>-317.19792939677336</v>
          </cell>
          <cell r="DC132">
            <v>595.13821931328312</v>
          </cell>
          <cell r="DD132">
            <v>1488.9761792251547</v>
          </cell>
          <cell r="DE132">
            <v>1169.3440401462149</v>
          </cell>
          <cell r="DF132">
            <v>-534.36888445759632</v>
          </cell>
          <cell r="DG132">
            <v>1932.5830312658236</v>
          </cell>
          <cell r="DH132">
            <v>1880.3691982891778</v>
          </cell>
          <cell r="DI132">
            <v>8513.2093217329548</v>
          </cell>
          <cell r="DJ132">
            <v>8956.3427684509406</v>
          </cell>
          <cell r="DK132">
            <v>8196.5184702572333</v>
          </cell>
          <cell r="DL132">
            <v>4975.3583924762879</v>
          </cell>
          <cell r="DM132">
            <v>5122.6456699705432</v>
          </cell>
          <cell r="DN132">
            <v>5812.0461394735921</v>
          </cell>
          <cell r="DO132">
            <v>6760.4057338886623</v>
          </cell>
          <cell r="DP132">
            <v>7680.9791879360755</v>
          </cell>
          <cell r="DQ132">
            <v>7349.9852775548998</v>
          </cell>
          <cell r="DR132">
            <v>5615.8012120030671</v>
          </cell>
          <cell r="DS132">
            <v>8137.6313787803565</v>
          </cell>
          <cell r="DT132">
            <v>8084.172014051137</v>
          </cell>
          <cell r="DU132">
            <v>8633.2688676294929</v>
          </cell>
          <cell r="DV132">
            <v>9079.2850046406493</v>
          </cell>
          <cell r="DW132">
            <v>8296.6954984072399</v>
          </cell>
          <cell r="DX132">
            <v>4989.1618888383182</v>
          </cell>
          <cell r="DY132">
            <v>5139.6928650793143</v>
          </cell>
          <cell r="DZ132">
            <v>5841.9376035702644</v>
          </cell>
          <cell r="EA132">
            <v>6827.5738743993934</v>
          </cell>
          <cell r="EB132">
            <v>7775.5996692376466</v>
          </cell>
          <cell r="EC132">
            <v>7433.0831985848581</v>
          </cell>
          <cell r="ED132">
            <v>5667.7104502748734</v>
          </cell>
          <cell r="EE132">
            <v>8245.6838194298216</v>
          </cell>
          <cell r="EF132">
            <v>8190.9467655689205</v>
          </cell>
          <cell r="EG132">
            <v>8754.5143223212017</v>
          </cell>
          <cell r="EH132">
            <v>9203.075577658954</v>
          </cell>
          <cell r="EI132">
            <v>8397.1211487742767</v>
          </cell>
          <cell r="EJ132">
            <v>5000.8272768496045</v>
          </cell>
          <cell r="EK132">
            <v>5155.1315875942837</v>
          </cell>
          <cell r="EL132">
            <v>5869.9958157448491</v>
          </cell>
          <cell r="EM132">
            <v>8560.8684803263532</v>
          </cell>
          <cell r="EN132">
            <v>9537.082838808743</v>
          </cell>
          <cell r="EO132">
            <v>9182.4328730274174</v>
          </cell>
          <cell r="EP132">
            <v>7385.5867977880789</v>
          </cell>
          <cell r="EQ132">
            <v>10020.995980824446</v>
          </cell>
          <cell r="ER132">
            <v>9965.1582400261268</v>
          </cell>
          <cell r="ES132">
            <v>10543.148649716124</v>
          </cell>
          <cell r="ET132">
            <v>10994.348079710313</v>
          </cell>
          <cell r="EU132">
            <v>10164.414249252975</v>
          </cell>
          <cell r="EV132">
            <v>6677.3471659748629</v>
          </cell>
          <cell r="EW132">
            <v>6834.589651914951</v>
          </cell>
          <cell r="EX132">
            <v>7562.7755568912044</v>
          </cell>
          <cell r="EY132">
            <v>8676.8886002273593</v>
          </cell>
          <cell r="EZ132">
            <v>9682.2528982536569</v>
          </cell>
          <cell r="FA132">
            <v>9314.8631053327445</v>
          </cell>
          <cell r="FB132">
            <v>7486.0294771862627</v>
          </cell>
          <cell r="FC132">
            <v>10180.402593504201</v>
          </cell>
          <cell r="FD132">
            <v>10123.013123157365</v>
          </cell>
          <cell r="FE132">
            <v>10716.037053460735</v>
          </cell>
          <cell r="FF132">
            <v>11169.736244591861</v>
          </cell>
          <cell r="FG132">
            <v>10315.617564951062</v>
          </cell>
          <cell r="FH132">
            <v>6734.3721259026033</v>
          </cell>
          <cell r="FI132">
            <v>6895.0810616103063</v>
          </cell>
          <cell r="FJ132">
            <v>7636.8231846442031</v>
          </cell>
          <cell r="FK132">
            <v>8794.1484652421786</v>
          </cell>
          <cell r="FL132">
            <v>9828.8099641233603</v>
          </cell>
          <cell r="FM132">
            <v>9448.4769991818212</v>
          </cell>
          <cell r="FN132">
            <v>7587.332162238923</v>
          </cell>
          <cell r="FO132">
            <v>10341.6198846486</v>
          </cell>
          <cell r="FP132">
            <v>10282.853688118244</v>
          </cell>
          <cell r="FQ132">
            <v>10891.313446483666</v>
          </cell>
          <cell r="FR132">
            <v>11347.56500567601</v>
          </cell>
          <cell r="FS132">
            <v>10467.969411611717</v>
          </cell>
          <cell r="FT132">
            <v>6790.3903141205046</v>
          </cell>
          <cell r="FU132">
            <v>6955.0648508231534</v>
          </cell>
          <cell r="FV132">
            <v>7710.6013729382048</v>
          </cell>
          <cell r="FW132">
            <v>8911.7601018909809</v>
          </cell>
        </row>
        <row r="133">
          <cell r="B133" t="str">
            <v>Co 126</v>
          </cell>
          <cell r="BH133">
            <v>420.88</v>
          </cell>
          <cell r="BI133">
            <v>-176.74</v>
          </cell>
          <cell r="BJ133">
            <v>-142.19999999999999</v>
          </cell>
          <cell r="BK133">
            <v>1736.67</v>
          </cell>
          <cell r="BL133">
            <v>815.19000000000051</v>
          </cell>
          <cell r="BM133">
            <v>664.43</v>
          </cell>
          <cell r="BN133">
            <v>637.45000000000005</v>
          </cell>
          <cell r="BO133">
            <v>555.30212804845701</v>
          </cell>
          <cell r="BP133">
            <v>466.43881240485825</v>
          </cell>
          <cell r="BQ133">
            <v>305.76960358849942</v>
          </cell>
          <cell r="BR133">
            <v>495.84329309919895</v>
          </cell>
          <cell r="BS133">
            <v>774.15832580170877</v>
          </cell>
          <cell r="BT133">
            <v>397.32003042019824</v>
          </cell>
          <cell r="BU133">
            <v>-215.28465299353684</v>
          </cell>
          <cell r="BV133">
            <v>-174.16743683942718</v>
          </cell>
          <cell r="BW133">
            <v>1743.4014728360457</v>
          </cell>
          <cell r="BX133">
            <v>791.71609068572729</v>
          </cell>
          <cell r="BY133">
            <v>611.21266946159767</v>
          </cell>
          <cell r="BZ133">
            <v>593.25349332078895</v>
          </cell>
          <cell r="CA133">
            <v>524.05813603661045</v>
          </cell>
          <cell r="CB133">
            <v>436.37622743893621</v>
          </cell>
          <cell r="CC133">
            <v>275.62603139414614</v>
          </cell>
          <cell r="CD133">
            <v>467.72386920237182</v>
          </cell>
          <cell r="CE133">
            <v>757.93550082680986</v>
          </cell>
          <cell r="CF133">
            <v>354.8083365769603</v>
          </cell>
          <cell r="CG133">
            <v>-273.18462799949043</v>
          </cell>
          <cell r="CH133">
            <v>-225.24629849785811</v>
          </cell>
          <cell r="CI133">
            <v>1732.2289699910193</v>
          </cell>
          <cell r="CJ133">
            <v>749.47725988903676</v>
          </cell>
          <cell r="CK133">
            <v>538.38380801186122</v>
          </cell>
          <cell r="CL133">
            <v>529.7612238043198</v>
          </cell>
          <cell r="CM133">
            <v>473.30888708135876</v>
          </cell>
          <cell r="CN133">
            <v>385.70746133478292</v>
          </cell>
          <cell r="CO133">
            <v>225.43604394137014</v>
          </cell>
          <cell r="CP133">
            <v>418.87027788349883</v>
          </cell>
          <cell r="CQ133">
            <v>721.17178680646748</v>
          </cell>
          <cell r="CR133">
            <v>346.78973367184358</v>
          </cell>
          <cell r="CS133">
            <v>-299.04492293552585</v>
          </cell>
          <cell r="CT133">
            <v>-247.80436707951981</v>
          </cell>
          <cell r="CU133">
            <v>1762.5231312259245</v>
          </cell>
          <cell r="CV133">
            <v>749.45204600747866</v>
          </cell>
          <cell r="CW133">
            <v>523.63562232741015</v>
          </cell>
          <cell r="CX133">
            <v>518.04756812855703</v>
          </cell>
          <cell r="CY133">
            <v>464.27011755502281</v>
          </cell>
          <cell r="CZ133">
            <v>374.94744372798527</v>
          </cell>
          <cell r="DA133">
            <v>211.43722011995396</v>
          </cell>
          <cell r="DB133">
            <v>409.38213615771701</v>
          </cell>
          <cell r="DC133">
            <v>705.12194293420998</v>
          </cell>
          <cell r="DD133">
            <v>338.18578920914229</v>
          </cell>
          <cell r="DE133">
            <v>-326.00592508682666</v>
          </cell>
          <cell r="DF133">
            <v>-271.32717971684383</v>
          </cell>
          <cell r="DG133">
            <v>1793.3205741350637</v>
          </cell>
          <cell r="DH133">
            <v>749.00358280494311</v>
          </cell>
          <cell r="DI133">
            <v>507.85489097705204</v>
          </cell>
          <cell r="DJ133">
            <v>505.45825452979807</v>
          </cell>
          <cell r="DK133">
            <v>454.55428491718112</v>
          </cell>
          <cell r="DL133">
            <v>363.95849941027427</v>
          </cell>
          <cell r="DM133">
            <v>196.66333674981342</v>
          </cell>
          <cell r="DN133">
            <v>399.22911676579884</v>
          </cell>
          <cell r="DO133">
            <v>700.81447192739097</v>
          </cell>
          <cell r="DP133">
            <v>328.97147932151347</v>
          </cell>
          <cell r="DQ133">
            <v>-354.10744979753235</v>
          </cell>
          <cell r="DR133">
            <v>-295.84935780413412</v>
          </cell>
          <cell r="DS133">
            <v>1824.627989203289</v>
          </cell>
          <cell r="DT133">
            <v>748.11076857720445</v>
          </cell>
          <cell r="DU133">
            <v>490.99797481358428</v>
          </cell>
          <cell r="DV133">
            <v>491.95576433256156</v>
          </cell>
          <cell r="DW133">
            <v>444.60092325938535</v>
          </cell>
          <cell r="DX133">
            <v>351.73292470780416</v>
          </cell>
          <cell r="DY133">
            <v>181.0829605820004</v>
          </cell>
          <cell r="DZ133">
            <v>388.38120086058711</v>
          </cell>
          <cell r="EA133">
            <v>695.92674206636912</v>
          </cell>
          <cell r="EB133">
            <v>319.12117201749902</v>
          </cell>
          <cell r="EC133">
            <v>-383.39145321286105</v>
          </cell>
          <cell r="ED133">
            <v>-321.40771571184837</v>
          </cell>
          <cell r="EE133">
            <v>1856.4523331218406</v>
          </cell>
          <cell r="EF133">
            <v>746.75103859501928</v>
          </cell>
          <cell r="EG133">
            <v>473.02084347631808</v>
          </cell>
          <cell r="EH133">
            <v>477.7164651171438</v>
          </cell>
          <cell r="EI133">
            <v>433.42785579911242</v>
          </cell>
          <cell r="EJ133">
            <v>338.73543561078577</v>
          </cell>
          <cell r="EK133">
            <v>164.66423516019995</v>
          </cell>
          <cell r="EL133">
            <v>376.80942307068449</v>
          </cell>
          <cell r="EM133">
            <v>5215.1132633074158</v>
          </cell>
          <cell r="EN133">
            <v>4833.2894672806551</v>
          </cell>
          <cell r="EO133">
            <v>4110.7816666060471</v>
          </cell>
          <cell r="EP133">
            <v>4176.642078717914</v>
          </cell>
          <cell r="EQ133">
            <v>6413.481171290674</v>
          </cell>
          <cell r="ER133">
            <v>5269.7918073643523</v>
          </cell>
          <cell r="ES133">
            <v>4978.7670289467906</v>
          </cell>
          <cell r="ET133">
            <v>4986.946350168856</v>
          </cell>
          <cell r="EU133">
            <v>4946.1688421390136</v>
          </cell>
          <cell r="EV133">
            <v>4849.6162454703463</v>
          </cell>
          <cell r="EW133">
            <v>4672.0539073018817</v>
          </cell>
          <cell r="EX133">
            <v>4889.164832276163</v>
          </cell>
          <cell r="EY133">
            <v>5280.9581017125247</v>
          </cell>
          <cell r="EZ133">
            <v>4894.0604444374312</v>
          </cell>
          <cell r="FA133">
            <v>4150.979119962768</v>
          </cell>
          <cell r="FB133">
            <v>4220.8729227491021</v>
          </cell>
          <cell r="FC133">
            <v>6518.5370368574113</v>
          </cell>
          <cell r="FD133">
            <v>5339.3963597702641</v>
          </cell>
          <cell r="FE133">
            <v>5030.3774032802239</v>
          </cell>
          <cell r="FF133">
            <v>5042.4374916388906</v>
          </cell>
          <cell r="FG133">
            <v>5005.4026074580288</v>
          </cell>
          <cell r="FH133">
            <v>4906.954098952011</v>
          </cell>
          <cell r="FI133">
            <v>4725.8293583153345</v>
          </cell>
          <cell r="FJ133">
            <v>4948.02609901716</v>
          </cell>
          <cell r="FK133">
            <v>5347.0204821430898</v>
          </cell>
          <cell r="FL133">
            <v>4954.9962790990703</v>
          </cell>
          <cell r="FM133">
            <v>4190.945005904221</v>
          </cell>
          <cell r="FN133">
            <v>6800.346604240367</v>
          </cell>
          <cell r="FO133">
            <v>9160.1169369770905</v>
          </cell>
          <cell r="FP133">
            <v>7944.6587270847022</v>
          </cell>
          <cell r="FQ133">
            <v>7616.9195943966943</v>
          </cell>
          <cell r="FR133">
            <v>7633.0500846808436</v>
          </cell>
          <cell r="FS133">
            <v>7599.9984841850728</v>
          </cell>
          <cell r="FT133">
            <v>7499.6160361560869</v>
          </cell>
          <cell r="FU133">
            <v>7314.8588926074299</v>
          </cell>
          <cell r="FV133">
            <v>7542.2648669712435</v>
          </cell>
          <cell r="FW133">
            <v>7948.9998944279669</v>
          </cell>
        </row>
        <row r="134">
          <cell r="B134" t="str">
            <v>Co 127</v>
          </cell>
          <cell r="BH134">
            <v>-1973.89</v>
          </cell>
          <cell r="BI134">
            <v>-449.96000000000095</v>
          </cell>
          <cell r="BJ134">
            <v>205.68</v>
          </cell>
          <cell r="BK134">
            <v>937.41999999999916</v>
          </cell>
          <cell r="BL134">
            <v>1028.32</v>
          </cell>
          <cell r="BM134">
            <v>-403.76</v>
          </cell>
          <cell r="BN134">
            <v>2118.4499999999998</v>
          </cell>
          <cell r="BO134">
            <v>-539.6895088425149</v>
          </cell>
          <cell r="BP134">
            <v>446.05366531578784</v>
          </cell>
          <cell r="BQ134">
            <v>-85.408788337377246</v>
          </cell>
          <cell r="BR134">
            <v>386.17773431916112</v>
          </cell>
          <cell r="BS134">
            <v>782.30110475332367</v>
          </cell>
          <cell r="BT134">
            <v>-2031.6753108219702</v>
          </cell>
          <cell r="BU134">
            <v>-496.00617919659771</v>
          </cell>
          <cell r="BV134">
            <v>169.58237224359118</v>
          </cell>
          <cell r="BW134">
            <v>879.57630061504597</v>
          </cell>
          <cell r="BX134">
            <v>982.68829453503076</v>
          </cell>
          <cell r="BY134">
            <v>-480.68204696524754</v>
          </cell>
          <cell r="BZ134">
            <v>2063.7743116500969</v>
          </cell>
          <cell r="CA134">
            <v>-608.892420011583</v>
          </cell>
          <cell r="CB134">
            <v>381.04755097567522</v>
          </cell>
          <cell r="CC134">
            <v>-149.33708049734923</v>
          </cell>
          <cell r="CD134">
            <v>322.54830793619385</v>
          </cell>
          <cell r="CE134">
            <v>757.10258965760295</v>
          </cell>
          <cell r="CF134">
            <v>-2149.703246565814</v>
          </cell>
          <cell r="CG134">
            <v>-601.79547359835578</v>
          </cell>
          <cell r="CH134">
            <v>73.678754021201257</v>
          </cell>
          <cell r="CI134">
            <v>761.42459439957565</v>
          </cell>
          <cell r="CJ134">
            <v>877.50409635444703</v>
          </cell>
          <cell r="CK134">
            <v>-618.9287600186799</v>
          </cell>
          <cell r="CL134">
            <v>1948.9691492082952</v>
          </cell>
          <cell r="CM134">
            <v>-739.99291010043135</v>
          </cell>
          <cell r="CN134">
            <v>250.57526221072021</v>
          </cell>
          <cell r="CO134">
            <v>-279.59757628715033</v>
          </cell>
          <cell r="CP134">
            <v>193.02437019996614</v>
          </cell>
          <cell r="CQ134">
            <v>667.24133403846554</v>
          </cell>
          <cell r="CR134">
            <v>2766.5952845643951</v>
          </cell>
          <cell r="CS134">
            <v>4349.6682188940067</v>
          </cell>
          <cell r="CT134">
            <v>5042.3745756200069</v>
          </cell>
          <cell r="CU134">
            <v>5736.2412951938377</v>
          </cell>
          <cell r="CV134">
            <v>5858.768633184508</v>
          </cell>
          <cell r="CW134">
            <v>4321.1464703078045</v>
          </cell>
          <cell r="CX134">
            <v>6948.6898437889677</v>
          </cell>
          <cell r="CY134">
            <v>4198.025171073682</v>
          </cell>
          <cell r="CZ134">
            <v>5208.6312959359866</v>
          </cell>
          <cell r="DA134">
            <v>4668.6119940461294</v>
          </cell>
          <cell r="DB134">
            <v>5150.9469950256671</v>
          </cell>
          <cell r="DC134">
            <v>5593.5205698709033</v>
          </cell>
          <cell r="DD134">
            <v>2761.7685346173967</v>
          </cell>
          <cell r="DE134">
            <v>4381.0663959863887</v>
          </cell>
          <cell r="DF134">
            <v>5090.9737399829837</v>
          </cell>
          <cell r="DG134">
            <v>5790.8550333236617</v>
          </cell>
          <cell r="DH134">
            <v>5920.5668709109932</v>
          </cell>
          <cell r="DI134">
            <v>4340.5938535134446</v>
          </cell>
          <cell r="DJ134">
            <v>7028.742776310045</v>
          </cell>
          <cell r="DK134">
            <v>4215.2658681459625</v>
          </cell>
          <cell r="DL134">
            <v>5246.7989644546642</v>
          </cell>
          <cell r="DM134">
            <v>4695.7422357617816</v>
          </cell>
          <cell r="DN134">
            <v>5187.9959498728294</v>
          </cell>
          <cell r="DO134">
            <v>5639.7329506826563</v>
          </cell>
          <cell r="DP134">
            <v>2755.3604876016616</v>
          </cell>
          <cell r="DQ134">
            <v>4411.2721838425687</v>
          </cell>
          <cell r="DR134">
            <v>5139.2976541283306</v>
          </cell>
          <cell r="DS134">
            <v>5845.0758165141679</v>
          </cell>
          <cell r="DT134">
            <v>5981.7886494298345</v>
          </cell>
          <cell r="DU134">
            <v>4358.2680961416618</v>
          </cell>
          <cell r="DV134">
            <v>8775.6113545929984</v>
          </cell>
          <cell r="DW134">
            <v>5898.187109015189</v>
          </cell>
          <cell r="DX134">
            <v>6950.0971473430291</v>
          </cell>
          <cell r="DY134">
            <v>6388.7629147568014</v>
          </cell>
          <cell r="DZ134">
            <v>6891.1385178522751</v>
          </cell>
          <cell r="EA134">
            <v>7351.2495571393429</v>
          </cell>
          <cell r="EB134">
            <v>4413.7118510801811</v>
          </cell>
          <cell r="EC134">
            <v>6107.3366737324513</v>
          </cell>
          <cell r="ED134">
            <v>6853.5024632897012</v>
          </cell>
          <cell r="EE134">
            <v>7565.0543419084188</v>
          </cell>
          <cell r="EF134">
            <v>7709.4957414049077</v>
          </cell>
          <cell r="EG134">
            <v>6041.1984222169631</v>
          </cell>
          <cell r="EH134">
            <v>8905.4609436469073</v>
          </cell>
          <cell r="EI134">
            <v>5962.8710957464373</v>
          </cell>
          <cell r="EJ134">
            <v>7036.0633159157278</v>
          </cell>
          <cell r="EK134">
            <v>6463.3137091593862</v>
          </cell>
          <cell r="EL134">
            <v>6976.4732761480645</v>
          </cell>
          <cell r="EM134">
            <v>7445.6064583288789</v>
          </cell>
          <cell r="EN134">
            <v>4453.1847159909476</v>
          </cell>
          <cell r="EO134">
            <v>6185.4164952447309</v>
          </cell>
          <cell r="EP134">
            <v>6950.6375297119193</v>
          </cell>
          <cell r="EQ134">
            <v>7667.8261750353004</v>
          </cell>
          <cell r="ER134">
            <v>7819.8568728398295</v>
          </cell>
          <cell r="ES134">
            <v>6105.7274303885779</v>
          </cell>
          <cell r="ET134">
            <v>9036.8377250977319</v>
          </cell>
          <cell r="EU134">
            <v>6026.9556392267714</v>
          </cell>
          <cell r="EV134">
            <v>7122.304602727696</v>
          </cell>
          <cell r="EW134">
            <v>6538.3919901784147</v>
          </cell>
          <cell r="EX134">
            <v>7061.6481492083967</v>
          </cell>
          <cell r="EY134">
            <v>7539.9798939239236</v>
          </cell>
          <cell r="EZ134">
            <v>4492.279648477418</v>
          </cell>
          <cell r="FA134">
            <v>6264.0317353706214</v>
          </cell>
          <cell r="FB134">
            <v>7048.3811188892996</v>
          </cell>
          <cell r="FC134">
            <v>7771.2649555540138</v>
          </cell>
          <cell r="FD134">
            <v>7931.4058572782978</v>
          </cell>
          <cell r="FE134">
            <v>6169.7257131812794</v>
          </cell>
          <cell r="FF134">
            <v>9169.5094201441698</v>
          </cell>
          <cell r="FG134">
            <v>6091.2892352597055</v>
          </cell>
          <cell r="FH134">
            <v>7208.3547227464342</v>
          </cell>
          <cell r="FI134">
            <v>6613.4896879917133</v>
          </cell>
          <cell r="FJ134">
            <v>7147.5114214959513</v>
          </cell>
          <cell r="FK134">
            <v>7635.2176609123544</v>
          </cell>
          <cell r="FL134">
            <v>4530.725900797609</v>
          </cell>
          <cell r="FM134">
            <v>6342.93337163246</v>
          </cell>
          <cell r="FN134">
            <v>7147.1283501172966</v>
          </cell>
          <cell r="FO134">
            <v>7875.1458491567719</v>
          </cell>
          <cell r="FP134">
            <v>8043.9077702018203</v>
          </cell>
          <cell r="FQ134">
            <v>6233.5446366482938</v>
          </cell>
          <cell r="FR134">
            <v>9303.2625329701532</v>
          </cell>
          <cell r="FS134">
            <v>6155.3650726817214</v>
          </cell>
          <cell r="FT134">
            <v>7295.0356126310226</v>
          </cell>
          <cell r="FU134">
            <v>6688.148226328788</v>
          </cell>
          <cell r="FV134">
            <v>7233.5735952790228</v>
          </cell>
          <cell r="FW134">
            <v>7730.8390901717858</v>
          </cell>
        </row>
        <row r="135">
          <cell r="B135" t="str">
            <v>Co 128</v>
          </cell>
          <cell r="BH135">
            <v>40862.86</v>
          </cell>
          <cell r="BI135">
            <v>31819.47</v>
          </cell>
          <cell r="BJ135">
            <v>20632.169999999998</v>
          </cell>
          <cell r="BK135">
            <v>35117.5</v>
          </cell>
          <cell r="BL135">
            <v>35476.11</v>
          </cell>
          <cell r="BM135">
            <v>43373.43</v>
          </cell>
          <cell r="BN135">
            <v>44506.13</v>
          </cell>
          <cell r="BO135">
            <v>44237.420616075673</v>
          </cell>
          <cell r="BP135">
            <v>46601.353347096447</v>
          </cell>
          <cell r="BQ135">
            <v>35524.304135304075</v>
          </cell>
          <cell r="BR135">
            <v>36839.506438036566</v>
          </cell>
          <cell r="BS135">
            <v>7762.0167790813066</v>
          </cell>
          <cell r="BT135">
            <v>40317.191673731402</v>
          </cell>
          <cell r="BU135">
            <v>31206.996975452283</v>
          </cell>
          <cell r="BV135">
            <v>19931.42671168565</v>
          </cell>
          <cell r="BW135">
            <v>34582.598111887433</v>
          </cell>
          <cell r="BX135">
            <v>34887.91080579257</v>
          </cell>
          <cell r="BY135">
            <v>42765.819688067822</v>
          </cell>
          <cell r="BZ135">
            <v>43991.779237443887</v>
          </cell>
          <cell r="CA135">
            <v>43782.186029301491</v>
          </cell>
          <cell r="CB135">
            <v>46181.359085617325</v>
          </cell>
          <cell r="CC135">
            <v>35080.983270268</v>
          </cell>
          <cell r="CD135">
            <v>36402.768477992038</v>
          </cell>
          <cell r="CE135">
            <v>7686.5014283351557</v>
          </cell>
          <cell r="CF135">
            <v>39133.999273586436</v>
          </cell>
          <cell r="CG135">
            <v>29955.75797521737</v>
          </cell>
          <cell r="CH135">
            <v>18590.057410551744</v>
          </cell>
          <cell r="CI135">
            <v>33412.83424869286</v>
          </cell>
          <cell r="CJ135">
            <v>33664.000263914582</v>
          </cell>
          <cell r="CK135">
            <v>41522.685598692398</v>
          </cell>
          <cell r="CL135">
            <v>43678.790878344487</v>
          </cell>
          <cell r="CM135">
            <v>43508.446625797449</v>
          </cell>
          <cell r="CN135">
            <v>45905.100180406218</v>
          </cell>
          <cell r="CO135">
            <v>34781.627783298762</v>
          </cell>
          <cell r="CP135">
            <v>36111.018948468263</v>
          </cell>
          <cell r="CQ135">
            <v>7760.8963122804926</v>
          </cell>
          <cell r="CR135">
            <v>49102.837103173464</v>
          </cell>
          <cell r="CS135">
            <v>39717.689051386464</v>
          </cell>
          <cell r="CT135">
            <v>28093.7529331279</v>
          </cell>
          <cell r="CU135">
            <v>43271.926435207592</v>
          </cell>
          <cell r="CV135">
            <v>43509.79221329093</v>
          </cell>
          <cell r="CW135">
            <v>51519.071895489193</v>
          </cell>
          <cell r="CX135">
            <v>52926.557165882157</v>
          </cell>
          <cell r="CY135">
            <v>52747.25204211958</v>
          </cell>
          <cell r="CZ135">
            <v>55190.838298305724</v>
          </cell>
          <cell r="DA135">
            <v>43836.991566795492</v>
          </cell>
          <cell r="DB135">
            <v>45195.61274015424</v>
          </cell>
          <cell r="DC135">
            <v>15833.39888100027</v>
          </cell>
          <cell r="DD135">
            <v>49641.468784895915</v>
          </cell>
          <cell r="DE135">
            <v>40044.574858020831</v>
          </cell>
          <cell r="DF135">
            <v>28156.299550584023</v>
          </cell>
          <cell r="DG135">
            <v>43698.74431772071</v>
          </cell>
          <cell r="DH135">
            <v>43922.00547678765</v>
          </cell>
          <cell r="DI135">
            <v>52084.703797664581</v>
          </cell>
          <cell r="DJ135">
            <v>53554.847012675134</v>
          </cell>
          <cell r="DK135">
            <v>53367.455028421049</v>
          </cell>
          <cell r="DL135">
            <v>55858.885787154017</v>
          </cell>
          <cell r="DM135">
            <v>44269.816317778925</v>
          </cell>
          <cell r="DN135">
            <v>45658.360745894883</v>
          </cell>
          <cell r="DO135">
            <v>15690.362524722579</v>
          </cell>
          <cell r="DP135">
            <v>50178.449285468043</v>
          </cell>
          <cell r="DQ135">
            <v>40364.86238895249</v>
          </cell>
          <cell r="DR135">
            <v>28206.007450587538</v>
          </cell>
          <cell r="DS135">
            <v>44121.816169571401</v>
          </cell>
          <cell r="DT135">
            <v>44330.076428357308</v>
          </cell>
          <cell r="DU135">
            <v>52649.035605371158</v>
          </cell>
          <cell r="DV135">
            <v>61289.452052577755</v>
          </cell>
          <cell r="DW135">
            <v>61094.201565438656</v>
          </cell>
          <cell r="DX135">
            <v>63634.393563033351</v>
          </cell>
          <cell r="DY135">
            <v>51805.15691254328</v>
          </cell>
          <cell r="DZ135">
            <v>53224.287469379582</v>
          </cell>
          <cell r="EA135">
            <v>22638.295645703016</v>
          </cell>
          <cell r="EB135">
            <v>57818.908556073897</v>
          </cell>
          <cell r="EC135">
            <v>47783.532247149873</v>
          </cell>
          <cell r="ED135">
            <v>35347.708209417098</v>
          </cell>
          <cell r="EE135">
            <v>51646.239730054731</v>
          </cell>
          <cell r="EF135">
            <v>51838.146923731227</v>
          </cell>
          <cell r="EG135">
            <v>60316.507934094276</v>
          </cell>
          <cell r="EH135">
            <v>62059.158816840521</v>
          </cell>
          <cell r="EI135">
            <v>61857.203941759042</v>
          </cell>
          <cell r="EJ135">
            <v>64447.094944072276</v>
          </cell>
          <cell r="EK135">
            <v>52372.671634344377</v>
          </cell>
          <cell r="EL135">
            <v>53823.519960187237</v>
          </cell>
          <cell r="EM135">
            <v>22605.645157529289</v>
          </cell>
          <cell r="EN135">
            <v>58491.776670692147</v>
          </cell>
          <cell r="EO135">
            <v>48229.424207714292</v>
          </cell>
          <cell r="EP135">
            <v>35510.070018560225</v>
          </cell>
          <cell r="EQ135">
            <v>52201.105964341856</v>
          </cell>
          <cell r="ER135">
            <v>52375.943588801849</v>
          </cell>
          <cell r="ES135">
            <v>61016.242566811859</v>
          </cell>
          <cell r="ET135">
            <v>62831.398672318363</v>
          </cell>
          <cell r="EU135">
            <v>62623.913169091145</v>
          </cell>
          <cell r="EV135">
            <v>65264.459102358567</v>
          </cell>
          <cell r="EW135">
            <v>58713.736414344305</v>
          </cell>
          <cell r="EX135">
            <v>60196.142000874963</v>
          </cell>
          <cell r="EY135">
            <v>28334.075862764083</v>
          </cell>
          <cell r="EZ135">
            <v>64938.707404029214</v>
          </cell>
          <cell r="FA135">
            <v>54444.049617377328</v>
          </cell>
          <cell r="FB135">
            <v>41434.454481347966</v>
          </cell>
          <cell r="FC135">
            <v>58527.604446628196</v>
          </cell>
          <cell r="FD135">
            <v>58684.420848370311</v>
          </cell>
          <cell r="FE135">
            <v>67489.907879069273</v>
          </cell>
          <cell r="FF135">
            <v>69380.136361011333</v>
          </cell>
          <cell r="FG135">
            <v>69167.620084060705</v>
          </cell>
          <cell r="FH135">
            <v>71859.820211215294</v>
          </cell>
          <cell r="FI135">
            <v>59394.796126500238</v>
          </cell>
          <cell r="FJ135">
            <v>60910.341131379522</v>
          </cell>
          <cell r="FK135">
            <v>28389.693745554352</v>
          </cell>
          <cell r="FL135">
            <v>65726.377189147111</v>
          </cell>
          <cell r="FM135">
            <v>54994.140281259664</v>
          </cell>
          <cell r="FN135">
            <v>41687.411508171521</v>
          </cell>
          <cell r="FO135">
            <v>59192.601098333922</v>
          </cell>
          <cell r="FP135">
            <v>59330.571034405606</v>
          </cell>
          <cell r="FQ135">
            <v>68304.292235044137</v>
          </cell>
          <cell r="FR135">
            <v>70272.276511308693</v>
          </cell>
          <cell r="FS135">
            <v>70055.699800223927</v>
          </cell>
          <cell r="FT135">
            <v>72800.516250937915</v>
          </cell>
          <cell r="FU135">
            <v>60076.773729455264</v>
          </cell>
          <cell r="FV135">
            <v>61625.74837225565</v>
          </cell>
          <cell r="FW135">
            <v>28433.203933710938</v>
          </cell>
        </row>
        <row r="136">
          <cell r="B136" t="str">
            <v>Co 129</v>
          </cell>
          <cell r="BH136">
            <v>164.54</v>
          </cell>
          <cell r="BI136">
            <v>-476.42999999999938</v>
          </cell>
          <cell r="BJ136">
            <v>-37.090000000001055</v>
          </cell>
          <cell r="BK136">
            <v>1095.8599999999999</v>
          </cell>
          <cell r="BL136">
            <v>425.59</v>
          </cell>
          <cell r="BM136">
            <v>1847.76</v>
          </cell>
          <cell r="BN136">
            <v>1351.2</v>
          </cell>
          <cell r="BO136">
            <v>-524.1880056503669</v>
          </cell>
          <cell r="BP136">
            <v>-537.86960842962617</v>
          </cell>
          <cell r="BQ136">
            <v>1.6079187587301931</v>
          </cell>
          <cell r="BR136">
            <v>0.71203501745821995</v>
          </cell>
          <cell r="BS136">
            <v>463.39054668722656</v>
          </cell>
          <cell r="BT136">
            <v>103.66856598476261</v>
          </cell>
          <cell r="BU136">
            <v>-532.76819686110866</v>
          </cell>
          <cell r="BV136">
            <v>-85.64594003621869</v>
          </cell>
          <cell r="BW136">
            <v>1065.7430248937294</v>
          </cell>
          <cell r="BX136">
            <v>387.23065809693981</v>
          </cell>
          <cell r="BY136">
            <v>1801.4857519935254</v>
          </cell>
          <cell r="BZ136">
            <v>1311.5039427570268</v>
          </cell>
          <cell r="CA136">
            <v>-609.51440499937962</v>
          </cell>
          <cell r="CB136">
            <v>-618.18030654467748</v>
          </cell>
          <cell r="CC136">
            <v>-77.679538699302611</v>
          </cell>
          <cell r="CD136">
            <v>-78.186608625883309</v>
          </cell>
          <cell r="CE136">
            <v>7715.1963123003643</v>
          </cell>
          <cell r="CF136">
            <v>7264.8582922662845</v>
          </cell>
          <cell r="CG136">
            <v>6633.2536181729092</v>
          </cell>
          <cell r="CH136">
            <v>7088.0459989572855</v>
          </cell>
          <cell r="CI136">
            <v>8258.8366541104515</v>
          </cell>
          <cell r="CJ136">
            <v>7571.9955870319418</v>
          </cell>
          <cell r="CK136">
            <v>8978.2609701848887</v>
          </cell>
          <cell r="CL136">
            <v>8494.9514452551575</v>
          </cell>
          <cell r="CM136">
            <v>6524.7859991426831</v>
          </cell>
          <cell r="CN136">
            <v>6517.4946946599621</v>
          </cell>
          <cell r="CO136">
            <v>7058.1686488173473</v>
          </cell>
          <cell r="CP136">
            <v>7058.7481693242189</v>
          </cell>
          <cell r="CQ136">
            <v>7556.6482491688403</v>
          </cell>
          <cell r="CR136">
            <v>7347.7408441735224</v>
          </cell>
          <cell r="CS136">
            <v>6705.4062584332032</v>
          </cell>
          <cell r="CT136">
            <v>7172.0196032309432</v>
          </cell>
          <cell r="CU136">
            <v>8372.5604569431598</v>
          </cell>
          <cell r="CV136">
            <v>7669.3654994433118</v>
          </cell>
          <cell r="CW136">
            <v>9101.0181641739109</v>
          </cell>
          <cell r="CX136">
            <v>8610.0942102229455</v>
          </cell>
          <cell r="CY136">
            <v>6581.907316103986</v>
          </cell>
          <cell r="CZ136">
            <v>6574.9530970392871</v>
          </cell>
          <cell r="DA136">
            <v>7126.6891615660361</v>
          </cell>
          <cell r="DB136">
            <v>7127.4624188866128</v>
          </cell>
          <cell r="DC136">
            <v>7590.1287111924757</v>
          </cell>
          <cell r="DD136">
            <v>7430.7554001166864</v>
          </cell>
          <cell r="DE136">
            <v>6777.276160090023</v>
          </cell>
          <cell r="DF136">
            <v>7256.0273015383773</v>
          </cell>
          <cell r="DG136">
            <v>8487.3588783088235</v>
          </cell>
          <cell r="DH136">
            <v>7766.9198466192202</v>
          </cell>
          <cell r="DI136">
            <v>10891.28161433584</v>
          </cell>
          <cell r="DJ136">
            <v>10392.906380077089</v>
          </cell>
          <cell r="DK136">
            <v>8304.3423203581424</v>
          </cell>
          <cell r="DL136">
            <v>8298.2291445663177</v>
          </cell>
          <cell r="DM136">
            <v>8861.2551472630712</v>
          </cell>
          <cell r="DN136">
            <v>8861.7563376577054</v>
          </cell>
          <cell r="DO136">
            <v>9333.4530617760611</v>
          </cell>
          <cell r="DP136">
            <v>9180.2664727889496</v>
          </cell>
          <cell r="DQ136">
            <v>8515.2484145537856</v>
          </cell>
          <cell r="DR136">
            <v>9006.6880806037843</v>
          </cell>
          <cell r="DS136">
            <v>10269.627913449513</v>
          </cell>
          <cell r="DT136">
            <v>9531.7526617196636</v>
          </cell>
          <cell r="DU136">
            <v>11065.683906489759</v>
          </cell>
          <cell r="DV136">
            <v>10559.779715110013</v>
          </cell>
          <cell r="DW136">
            <v>8409.6578137853176</v>
          </cell>
          <cell r="DX136">
            <v>8403.9094294522474</v>
          </cell>
          <cell r="DY136">
            <v>8978.4588208632849</v>
          </cell>
          <cell r="DZ136">
            <v>8979.1902516918562</v>
          </cell>
          <cell r="EA136">
            <v>9459.5735104078303</v>
          </cell>
          <cell r="EB136">
            <v>9312.8821292568718</v>
          </cell>
          <cell r="EC136">
            <v>8636.3803464975717</v>
          </cell>
          <cell r="ED136">
            <v>9140.6147680224803</v>
          </cell>
          <cell r="EE136">
            <v>10436.005993091767</v>
          </cell>
          <cell r="EF136">
            <v>9680.2534902112056</v>
          </cell>
          <cell r="EG136">
            <v>11242.359580927809</v>
          </cell>
          <cell r="EH136">
            <v>10728.847401484389</v>
          </cell>
          <cell r="EI136">
            <v>8515.4379870707817</v>
          </cell>
          <cell r="EJ136">
            <v>8510.0768894945431</v>
          </cell>
          <cell r="EK136">
            <v>9096.3913908041322</v>
          </cell>
          <cell r="EL136">
            <v>9097.3622149167204</v>
          </cell>
          <cell r="EM136">
            <v>9586.5826344692759</v>
          </cell>
          <cell r="EN136">
            <v>9446.7056757019982</v>
          </cell>
          <cell r="EO136">
            <v>8758.5462984000551</v>
          </cell>
          <cell r="EP136">
            <v>9275.9200015142123</v>
          </cell>
          <cell r="EQ136">
            <v>10604.625637845269</v>
          </cell>
          <cell r="ER136">
            <v>9830.5438297146375</v>
          </cell>
          <cell r="ES136">
            <v>11421.313585596199</v>
          </cell>
          <cell r="ET136">
            <v>10900.117293704963</v>
          </cell>
          <cell r="EU136">
            <v>8621.6435418892688</v>
          </cell>
          <cell r="EV136">
            <v>8616.6931375064378</v>
          </cell>
          <cell r="EW136">
            <v>9215.0119635079645</v>
          </cell>
          <cell r="EX136">
            <v>9216.2366950435589</v>
          </cell>
          <cell r="EY136">
            <v>9714.4496310551349</v>
          </cell>
          <cell r="EZ136">
            <v>9581.717007215706</v>
          </cell>
          <cell r="FA136">
            <v>8881.7227384083708</v>
          </cell>
          <cell r="FB136">
            <v>9412.5910940400536</v>
          </cell>
          <cell r="FC136">
            <v>10775.498437868397</v>
          </cell>
          <cell r="FD136">
            <v>9982.6258687580284</v>
          </cell>
          <cell r="FE136">
            <v>11602.55712823365</v>
          </cell>
          <cell r="FF136">
            <v>11073.599166611451</v>
          </cell>
          <cell r="FG136">
            <v>8728.2288353002878</v>
          </cell>
          <cell r="FH136">
            <v>8723.7159499319732</v>
          </cell>
          <cell r="FI136">
            <v>9334.2834768653465</v>
          </cell>
          <cell r="FJ136">
            <v>9335.7710036140852</v>
          </cell>
          <cell r="FK136">
            <v>9843.1323421061479</v>
          </cell>
          <cell r="FL136">
            <v>9717.8954384257595</v>
          </cell>
          <cell r="FM136">
            <v>9005.8856430590859</v>
          </cell>
          <cell r="FN136">
            <v>9550.6121627920365</v>
          </cell>
          <cell r="FO136">
            <v>10948.637279801815</v>
          </cell>
          <cell r="FP136">
            <v>10136.694706436834</v>
          </cell>
          <cell r="FQ136">
            <v>11786.090694890157</v>
          </cell>
          <cell r="FR136">
            <v>11249.297518272233</v>
          </cell>
          <cell r="FS136">
            <v>8835.5628858798573</v>
          </cell>
          <cell r="FT136">
            <v>8831.0919926144252</v>
          </cell>
          <cell r="FU136">
            <v>9454.1673680321528</v>
          </cell>
          <cell r="FV136">
            <v>9456.3426029903112</v>
          </cell>
          <cell r="FW136">
            <v>9972.6008266958852</v>
          </cell>
        </row>
        <row r="137">
          <cell r="B137" t="str">
            <v>Co 130</v>
          </cell>
          <cell r="BH137">
            <v>10267.09</v>
          </cell>
          <cell r="BI137">
            <v>14854.67</v>
          </cell>
          <cell r="BJ137">
            <v>11735.6</v>
          </cell>
          <cell r="BK137">
            <v>8413.59</v>
          </cell>
          <cell r="BL137">
            <v>6980.42</v>
          </cell>
          <cell r="BM137">
            <v>-3726.17</v>
          </cell>
          <cell r="BN137">
            <v>4902.49</v>
          </cell>
          <cell r="BO137">
            <v>10819.852156203026</v>
          </cell>
          <cell r="BP137">
            <v>10117.268961502736</v>
          </cell>
          <cell r="BQ137">
            <v>9800.7152826237234</v>
          </cell>
          <cell r="BR137">
            <v>10109.240577983159</v>
          </cell>
          <cell r="BS137">
            <v>9004.8133240923507</v>
          </cell>
          <cell r="BT137">
            <v>10177.995517106519</v>
          </cell>
          <cell r="BU137">
            <v>14813.519669477213</v>
          </cell>
          <cell r="BV137">
            <v>11628.623335868115</v>
          </cell>
          <cell r="BW137">
            <v>8241.8430922835469</v>
          </cell>
          <cell r="BX137">
            <v>6749.82357046385</v>
          </cell>
          <cell r="BY137">
            <v>-4257.8911670363923</v>
          </cell>
          <cell r="BZ137">
            <v>4608.5935558591245</v>
          </cell>
          <cell r="CA137">
            <v>10668.523042677263</v>
          </cell>
          <cell r="CB137">
            <v>9974.2703251825169</v>
          </cell>
          <cell r="CC137">
            <v>9657.2764173698397</v>
          </cell>
          <cell r="CD137">
            <v>9965.3855569812313</v>
          </cell>
          <cell r="CE137">
            <v>8909.9917568215078</v>
          </cell>
          <cell r="CF137">
            <v>9966.5529652200239</v>
          </cell>
          <cell r="CG137">
            <v>14651.760952003346</v>
          </cell>
          <cell r="CH137">
            <v>11399.102424706962</v>
          </cell>
          <cell r="CI137">
            <v>7945.9144102265673</v>
          </cell>
          <cell r="CJ137">
            <v>6393.3118602676386</v>
          </cell>
          <cell r="CK137">
            <v>-4924.767165121717</v>
          </cell>
          <cell r="CL137">
            <v>4187.2173987200003</v>
          </cell>
          <cell r="CM137">
            <v>10389.759960031581</v>
          </cell>
          <cell r="CN137">
            <v>9696.5676126542749</v>
          </cell>
          <cell r="CO137">
            <v>9379.1776854109448</v>
          </cell>
          <cell r="CP137">
            <v>9687.4515901436171</v>
          </cell>
          <cell r="CQ137">
            <v>8681.090621101459</v>
          </cell>
          <cell r="CR137">
            <v>10089.70434815069</v>
          </cell>
          <cell r="CS137">
            <v>14885.922233673371</v>
          </cell>
          <cell r="CT137">
            <v>11544.945982424717</v>
          </cell>
          <cell r="CU137">
            <v>7999.9042037535564</v>
          </cell>
          <cell r="CV137">
            <v>6395.451434646724</v>
          </cell>
          <cell r="CW137">
            <v>-5255.4522656989393</v>
          </cell>
          <cell r="CX137">
            <v>4122.9743420084742</v>
          </cell>
          <cell r="CY137">
            <v>10494.798160971337</v>
          </cell>
          <cell r="CZ137">
            <v>9788.1266056853565</v>
          </cell>
          <cell r="DA137">
            <v>9464.2495202479604</v>
          </cell>
          <cell r="DB137">
            <v>9778.7630566861098</v>
          </cell>
          <cell r="DC137">
            <v>8659.0963304899487</v>
          </cell>
          <cell r="DD137">
            <v>10213.697444904428</v>
          </cell>
          <cell r="DE137">
            <v>15123.176069044141</v>
          </cell>
          <cell r="DF137">
            <v>11691.416068579698</v>
          </cell>
          <cell r="DG137">
            <v>8051.9991190092533</v>
          </cell>
          <cell r="DH137">
            <v>6394.0345681025319</v>
          </cell>
          <cell r="DI137">
            <v>-5599.5428669594439</v>
          </cell>
          <cell r="DJ137">
            <v>4053.1814047264488</v>
          </cell>
          <cell r="DK137">
            <v>10599.224540286941</v>
          </cell>
          <cell r="DL137">
            <v>9878.815389636884</v>
          </cell>
          <cell r="DM137">
            <v>9548.3171546201411</v>
          </cell>
          <cell r="DN137">
            <v>9869.2020514093401</v>
          </cell>
          <cell r="DO137">
            <v>8715.9470970096754</v>
          </cell>
          <cell r="DP137">
            <v>10337.759225896365</v>
          </cell>
          <cell r="DQ137">
            <v>15363.535332039062</v>
          </cell>
          <cell r="DR137">
            <v>11838.45770228927</v>
          </cell>
          <cell r="DS137">
            <v>8102.0707184810253</v>
          </cell>
          <cell r="DT137">
            <v>6388.8830919015581</v>
          </cell>
          <cell r="DU137">
            <v>-5957.2942698142979</v>
          </cell>
          <cell r="DV137">
            <v>3977.5951877820498</v>
          </cell>
          <cell r="DW137">
            <v>10702.940727802821</v>
          </cell>
          <cell r="DX137">
            <v>9968.9961199878217</v>
          </cell>
          <cell r="DY137">
            <v>9631.2737552135659</v>
          </cell>
          <cell r="DZ137">
            <v>9959.1209201958482</v>
          </cell>
          <cell r="EA137">
            <v>8770.8049901916966</v>
          </cell>
          <cell r="EB137">
            <v>10462.067689202881</v>
          </cell>
          <cell r="EC137">
            <v>15607.223635168793</v>
          </cell>
          <cell r="ED137">
            <v>11986.005874431383</v>
          </cell>
          <cell r="EE137">
            <v>8150.2030661611316</v>
          </cell>
          <cell r="EF137">
            <v>6379.8076544860869</v>
          </cell>
          <cell r="EG137">
            <v>-6329.6411216517954</v>
          </cell>
          <cell r="EH137">
            <v>3896.1816579154729</v>
          </cell>
          <cell r="EI137">
            <v>10805.840216061013</v>
          </cell>
          <cell r="EJ137">
            <v>10057.609322740709</v>
          </cell>
          <cell r="EK137">
            <v>9713.0121550069816</v>
          </cell>
          <cell r="EL137">
            <v>10047.471208656478</v>
          </cell>
          <cell r="EM137">
            <v>8823.9837056039141</v>
          </cell>
          <cell r="EN137">
            <v>10586.55603060358</v>
          </cell>
          <cell r="EO137">
            <v>15853.813292561324</v>
          </cell>
          <cell r="EP137">
            <v>12134.207204883332</v>
          </cell>
          <cell r="EQ137">
            <v>8195.812415342707</v>
          </cell>
          <cell r="ER137">
            <v>6366.8185595008581</v>
          </cell>
          <cell r="ES137">
            <v>-6716.8668482215617</v>
          </cell>
          <cell r="ET137">
            <v>3808.2447229372083</v>
          </cell>
          <cell r="EU137">
            <v>10908.262207564449</v>
          </cell>
          <cell r="EV137">
            <v>10145.028588355164</v>
          </cell>
          <cell r="EW137">
            <v>9793.8476879018617</v>
          </cell>
          <cell r="EX137">
            <v>10135.058342115215</v>
          </cell>
          <cell r="EY137">
            <v>8874.4286645215016</v>
          </cell>
          <cell r="EZ137">
            <v>10711.361931071762</v>
          </cell>
          <cell r="FA137">
            <v>16103.532969437438</v>
          </cell>
          <cell r="FB137">
            <v>12282.565262986449</v>
          </cell>
          <cell r="FC137">
            <v>8239.1800066563683</v>
          </cell>
          <cell r="FD137">
            <v>6349.2927874781199</v>
          </cell>
          <cell r="FE137">
            <v>-7119.2833406152495</v>
          </cell>
          <cell r="FF137">
            <v>3713.9434206135484</v>
          </cell>
          <cell r="FG137">
            <v>11009.194193207928</v>
          </cell>
          <cell r="FH137">
            <v>10231.566829904796</v>
          </cell>
          <cell r="FI137">
            <v>9872.7688174751038</v>
          </cell>
          <cell r="FJ137">
            <v>10220.864474718015</v>
          </cell>
          <cell r="FK137">
            <v>8922.8672398486833</v>
          </cell>
          <cell r="FL137">
            <v>10835.999217420713</v>
          </cell>
          <cell r="FM137">
            <v>16356.587600389827</v>
          </cell>
          <cell r="FN137">
            <v>12431.419449041359</v>
          </cell>
          <cell r="FO137">
            <v>8279.7442946592091</v>
          </cell>
          <cell r="FP137">
            <v>6327.4312751674024</v>
          </cell>
          <cell r="FQ137">
            <v>-7537.6552842760211</v>
          </cell>
          <cell r="FR137">
            <v>3612.5844942410149</v>
          </cell>
          <cell r="FS137">
            <v>11109.387921864278</v>
          </cell>
          <cell r="FT137">
            <v>10316.634194560971</v>
          </cell>
          <cell r="FU137">
            <v>9950.5220038285042</v>
          </cell>
          <cell r="FV137">
            <v>10305.638560070469</v>
          </cell>
          <cell r="FW137">
            <v>8968.2942503164122</v>
          </cell>
        </row>
        <row r="138">
          <cell r="B138" t="str">
            <v>Co 131</v>
          </cell>
          <cell r="BH138">
            <v>9703</v>
          </cell>
          <cell r="BI138">
            <v>12305</v>
          </cell>
          <cell r="BJ138">
            <v>8308</v>
          </cell>
          <cell r="BK138">
            <v>14290</v>
          </cell>
          <cell r="BL138">
            <v>13383</v>
          </cell>
          <cell r="BM138">
            <v>5647</v>
          </cell>
          <cell r="BN138">
            <v>29266</v>
          </cell>
          <cell r="BO138">
            <v>19868.774847466619</v>
          </cell>
          <cell r="BP138">
            <v>15576.968596229337</v>
          </cell>
          <cell r="BQ138">
            <v>11240.589087432898</v>
          </cell>
          <cell r="BR138">
            <v>12736.202967755184</v>
          </cell>
          <cell r="BS138">
            <v>9466.5678049810376</v>
          </cell>
          <cell r="BT138">
            <v>9467.6869822729968</v>
          </cell>
          <cell r="BU138">
            <v>12043.329741701709</v>
          </cell>
          <cell r="BV138">
            <v>7997.4969040812939</v>
          </cell>
          <cell r="BW138">
            <v>14065.754137273416</v>
          </cell>
          <cell r="BX138">
            <v>13157.909194401012</v>
          </cell>
          <cell r="BY138">
            <v>5263.2514800387653</v>
          </cell>
          <cell r="BZ138">
            <v>29009.527503296638</v>
          </cell>
          <cell r="CA138">
            <v>19605.75752226972</v>
          </cell>
          <cell r="CB138">
            <v>15322.299515069764</v>
          </cell>
          <cell r="CC138">
            <v>10990.709865454039</v>
          </cell>
          <cell r="CD138">
            <v>12484.119740159735</v>
          </cell>
          <cell r="CE138">
            <v>9366.6300898706249</v>
          </cell>
          <cell r="CF138">
            <v>8963.1636095142712</v>
          </cell>
          <cell r="CG138">
            <v>11512.05123920734</v>
          </cell>
          <cell r="CH138">
            <v>7416.3239468380125</v>
          </cell>
          <cell r="CI138">
            <v>13573.829441298993</v>
          </cell>
          <cell r="CJ138">
            <v>12665.2353366815</v>
          </cell>
          <cell r="CK138">
            <v>4607.5554779430749</v>
          </cell>
          <cell r="CL138">
            <v>28485.314488851152</v>
          </cell>
          <cell r="CM138">
            <v>19065.863360334701</v>
          </cell>
          <cell r="CN138">
            <v>14773.965356260058</v>
          </cell>
          <cell r="CO138">
            <v>10447.779189033165</v>
          </cell>
          <cell r="CP138">
            <v>11939.344460128104</v>
          </cell>
          <cell r="CQ138">
            <v>8976.836055667085</v>
          </cell>
          <cell r="CR138">
            <v>8961.8326548755504</v>
          </cell>
          <cell r="CS138">
            <v>11552.523579037988</v>
          </cell>
          <cell r="CT138">
            <v>7357.7638031494607</v>
          </cell>
          <cell r="CU138">
            <v>13669.310122498573</v>
          </cell>
          <cell r="CV138">
            <v>12742.056940612401</v>
          </cell>
          <cell r="CW138">
            <v>4467.2642259968634</v>
          </cell>
          <cell r="CX138">
            <v>28867.966379128367</v>
          </cell>
          <cell r="CY138">
            <v>19246.797367023402</v>
          </cell>
          <cell r="CZ138">
            <v>14865.671703234413</v>
          </cell>
          <cell r="DA138">
            <v>10454.833499854853</v>
          </cell>
          <cell r="DB138">
            <v>11976.109439969121</v>
          </cell>
          <cell r="DC138">
            <v>8765.8544950608666</v>
          </cell>
          <cell r="DD138">
            <v>8955.4509693893488</v>
          </cell>
          <cell r="DE138">
            <v>11588.736249502803</v>
          </cell>
          <cell r="DF138">
            <v>7292.4444944988099</v>
          </cell>
          <cell r="DG138">
            <v>13761.55354141846</v>
          </cell>
          <cell r="DH138">
            <v>12815.50701976215</v>
          </cell>
          <cell r="DI138">
            <v>4317.8123125962447</v>
          </cell>
          <cell r="DJ138">
            <v>29252.797338028198</v>
          </cell>
          <cell r="DK138">
            <v>19425.628232170129</v>
          </cell>
          <cell r="DL138">
            <v>20564.158520278728</v>
          </cell>
          <cell r="DM138">
            <v>16067.028095812213</v>
          </cell>
          <cell r="DN138">
            <v>17617.603837686082</v>
          </cell>
          <cell r="DO138">
            <v>14335.752848666274</v>
          </cell>
          <cell r="DP138">
            <v>14553.732889392137</v>
          </cell>
          <cell r="DQ138">
            <v>17229.71832191155</v>
          </cell>
          <cell r="DR138">
            <v>12829.559387359783</v>
          </cell>
          <cell r="DS138">
            <v>19460.564567486465</v>
          </cell>
          <cell r="DT138">
            <v>18495.343499679555</v>
          </cell>
          <cell r="DU138">
            <v>9768.3102155648849</v>
          </cell>
          <cell r="DV138">
            <v>35249.900316559841</v>
          </cell>
          <cell r="DW138">
            <v>25212.886950770386</v>
          </cell>
          <cell r="DX138">
            <v>20744.702378934548</v>
          </cell>
          <cell r="DY138">
            <v>16159.613120702728</v>
          </cell>
          <cell r="DZ138">
            <v>17740.551615078672</v>
          </cell>
          <cell r="EA138">
            <v>14384.932693769762</v>
          </cell>
          <cell r="EB138">
            <v>14632.206884204781</v>
          </cell>
          <cell r="EC138">
            <v>17351.681336391004</v>
          </cell>
          <cell r="ED138">
            <v>12844.800992858261</v>
          </cell>
          <cell r="EE138">
            <v>19641.922509945864</v>
          </cell>
          <cell r="EF138">
            <v>18657.130483655907</v>
          </cell>
          <cell r="EG138">
            <v>9694.3949658206257</v>
          </cell>
          <cell r="EH138">
            <v>35734.953590405792</v>
          </cell>
          <cell r="EI138">
            <v>25483.89203446154</v>
          </cell>
          <cell r="EJ138">
            <v>20922.681096046981</v>
          </cell>
          <cell r="EK138">
            <v>16247.948426557992</v>
          </cell>
          <cell r="EL138">
            <v>17859.830584423853</v>
          </cell>
          <cell r="EM138">
            <v>14428.718628649538</v>
          </cell>
          <cell r="EN138">
            <v>14706.222353748744</v>
          </cell>
          <cell r="EO138">
            <v>17469.760650615619</v>
          </cell>
          <cell r="EP138">
            <v>12668.274902732112</v>
          </cell>
          <cell r="EQ138">
            <v>19635.833410237679</v>
          </cell>
          <cell r="ER138">
            <v>18631.067961527733</v>
          </cell>
          <cell r="ES138">
            <v>9426.0816881809733</v>
          </cell>
          <cell r="ET138">
            <v>36038.271935175188</v>
          </cell>
          <cell r="EU138">
            <v>25569.3256144281</v>
          </cell>
          <cell r="EV138">
            <v>20912.67501331566</v>
          </cell>
          <cell r="EW138">
            <v>16146.551767813711</v>
          </cell>
          <cell r="EX138">
            <v>17790.428826451713</v>
          </cell>
          <cell r="EY138">
            <v>14281.627463766472</v>
          </cell>
          <cell r="EZ138">
            <v>14590.320052805859</v>
          </cell>
          <cell r="FA138">
            <v>17398.698128236614</v>
          </cell>
          <cell r="FB138">
            <v>12664.452310633522</v>
          </cell>
          <cell r="FC138">
            <v>19807.09129906007</v>
          </cell>
          <cell r="FD138">
            <v>18781.951099498368</v>
          </cell>
          <cell r="FE138">
            <v>9327.7819808863678</v>
          </cell>
          <cell r="FF138">
            <v>36524.758460526151</v>
          </cell>
          <cell r="FG138">
            <v>25832.886670404696</v>
          </cell>
          <cell r="FH138">
            <v>21079.247742470303</v>
          </cell>
          <cell r="FI138">
            <v>16220.381883165483</v>
          </cell>
          <cell r="FJ138">
            <v>17895.973477214819</v>
          </cell>
          <cell r="FK138">
            <v>14308.55248238441</v>
          </cell>
          <cell r="FL138">
            <v>14649.234105787709</v>
          </cell>
          <cell r="FM138">
            <v>17502.608354705313</v>
          </cell>
          <cell r="FN138">
            <v>12653.371845953025</v>
          </cell>
          <cell r="FO138">
            <v>19975.259553701151</v>
          </cell>
          <cell r="FP138">
            <v>18929.519670825237</v>
          </cell>
          <cell r="FQ138">
            <v>11071.290824757485</v>
          </cell>
          <cell r="FR138">
            <v>38865.917673339005</v>
          </cell>
          <cell r="FS138">
            <v>27947.273046947426</v>
          </cell>
          <cell r="FT138">
            <v>23094.574089183097</v>
          </cell>
          <cell r="FU138">
            <v>18140.750403168204</v>
          </cell>
          <cell r="FV138">
            <v>19849.110134041333</v>
          </cell>
          <cell r="FW138">
            <v>16180.3848817084</v>
          </cell>
        </row>
        <row r="139">
          <cell r="B139" t="str">
            <v>Co 132</v>
          </cell>
          <cell r="BH139">
            <v>1102.42</v>
          </cell>
          <cell r="BI139">
            <v>706.57</v>
          </cell>
          <cell r="BJ139">
            <v>-58.429999999999836</v>
          </cell>
          <cell r="BK139">
            <v>-1287.8399999999999</v>
          </cell>
          <cell r="BL139">
            <v>152.32999999999902</v>
          </cell>
          <cell r="BM139">
            <v>-1546.66</v>
          </cell>
          <cell r="BN139">
            <v>2086.0100000000002</v>
          </cell>
          <cell r="BO139">
            <v>7045.095030612787</v>
          </cell>
          <cell r="BP139">
            <v>6784.4719303496067</v>
          </cell>
          <cell r="BQ139">
            <v>2627.5883885800422</v>
          </cell>
          <cell r="BR139">
            <v>2547.2068128363117</v>
          </cell>
          <cell r="BS139">
            <v>-521.74398486084601</v>
          </cell>
          <cell r="BT139">
            <v>1050.9250636171514</v>
          </cell>
          <cell r="BU139">
            <v>655.24708763424132</v>
          </cell>
          <cell r="BV139">
            <v>-150.24010213119391</v>
          </cell>
          <cell r="BW139">
            <v>-1408.2638830798637</v>
          </cell>
          <cell r="BX139">
            <v>72.07719842900724</v>
          </cell>
          <cell r="BY139">
            <v>-1670.681487450287</v>
          </cell>
          <cell r="BZ139">
            <v>2063.411421814114</v>
          </cell>
          <cell r="CA139">
            <v>7043.9256291500969</v>
          </cell>
          <cell r="CB139">
            <v>6781.6990616120784</v>
          </cell>
          <cell r="CC139">
            <v>2626.5764064680798</v>
          </cell>
          <cell r="CD139">
            <v>2547.8366256326372</v>
          </cell>
          <cell r="CE139">
            <v>-592.4245885826117</v>
          </cell>
          <cell r="CF139">
            <v>966.75492327478923</v>
          </cell>
          <cell r="CG139">
            <v>571.33252300087315</v>
          </cell>
          <cell r="CH139">
            <v>-275.77699013918527</v>
          </cell>
          <cell r="CI139">
            <v>-1563.7030783011101</v>
          </cell>
          <cell r="CJ139">
            <v>-41.664478048951423</v>
          </cell>
          <cell r="CK139">
            <v>-1829.4262731509252</v>
          </cell>
          <cell r="CL139">
            <v>2009.2099221903243</v>
          </cell>
          <cell r="CM139">
            <v>7010.7601876919207</v>
          </cell>
          <cell r="CN139">
            <v>6745.1960743728387</v>
          </cell>
          <cell r="CO139">
            <v>2590.9095705805039</v>
          </cell>
          <cell r="CP139">
            <v>2513.9473010417373</v>
          </cell>
          <cell r="CQ139">
            <v>-699.43433601339302</v>
          </cell>
          <cell r="CR139">
            <v>956.3449589738716</v>
          </cell>
          <cell r="CS139">
            <v>553.10428368698376</v>
          </cell>
          <cell r="CT139">
            <v>-325.23520919086377</v>
          </cell>
          <cell r="CU139">
            <v>-1649.0975820529188</v>
          </cell>
          <cell r="CV139">
            <v>-82.630485363346907</v>
          </cell>
          <cell r="CW139">
            <v>-1921.3604160825143</v>
          </cell>
          <cell r="CX139">
            <v>2029.9440496342613</v>
          </cell>
          <cell r="CY139">
            <v>7137.8057305487691</v>
          </cell>
          <cell r="CZ139">
            <v>6865.7896752798624</v>
          </cell>
          <cell r="DA139">
            <v>2628.8891082091704</v>
          </cell>
          <cell r="DB139">
            <v>2551.0018591596045</v>
          </cell>
          <cell r="DC139">
            <v>-781.24105478382489</v>
          </cell>
          <cell r="DD139">
            <v>944.87586101150646</v>
          </cell>
          <cell r="DE139">
            <v>533.66313900659861</v>
          </cell>
          <cell r="DF139">
            <v>-376.96020784970278</v>
          </cell>
          <cell r="DG139">
            <v>-1737.7830749238806</v>
          </cell>
          <cell r="DH139">
            <v>-125.32445473567623</v>
          </cell>
          <cell r="DI139">
            <v>-2016.9805750240876</v>
          </cell>
          <cell r="DJ139">
            <v>2050.550646584893</v>
          </cell>
          <cell r="DK139">
            <v>7267.084196179334</v>
          </cell>
          <cell r="DL139">
            <v>6988.4528779455086</v>
          </cell>
          <cell r="DM139">
            <v>2667.2997054516927</v>
          </cell>
          <cell r="DN139">
            <v>2588.4886599355659</v>
          </cell>
          <cell r="DO139">
            <v>-843.90249659613119</v>
          </cell>
          <cell r="DP139">
            <v>932.07604979560256</v>
          </cell>
          <cell r="DQ139">
            <v>512.95933240079603</v>
          </cell>
          <cell r="DR139">
            <v>-431.03505232733278</v>
          </cell>
          <cell r="DS139">
            <v>-1829.872925946509</v>
          </cell>
          <cell r="DT139">
            <v>-170.06284256497929</v>
          </cell>
          <cell r="DU139">
            <v>-2115.9423949771353</v>
          </cell>
          <cell r="DV139">
            <v>2070.7889201136304</v>
          </cell>
          <cell r="DW139">
            <v>7398.6303443118395</v>
          </cell>
          <cell r="DX139">
            <v>7113.2155259130077</v>
          </cell>
          <cell r="DY139">
            <v>2706.1392656904536</v>
          </cell>
          <cell r="DZ139">
            <v>2626.4038459872045</v>
          </cell>
          <cell r="EA139">
            <v>-909.14391100924013</v>
          </cell>
          <cell r="EB139">
            <v>918.35224584458274</v>
          </cell>
          <cell r="EC139">
            <v>490.93992166545968</v>
          </cell>
          <cell r="ED139">
            <v>-487.54742014126714</v>
          </cell>
          <cell r="EE139">
            <v>-1925.4838173048192</v>
          </cell>
          <cell r="EF139">
            <v>-216.92288404962437</v>
          </cell>
          <cell r="EG139">
            <v>-2218.6016555321048</v>
          </cell>
          <cell r="EH139">
            <v>2091.0876843711249</v>
          </cell>
          <cell r="EI139">
            <v>7532.0230093389728</v>
          </cell>
          <cell r="EJ139">
            <v>7240.1076211112368</v>
          </cell>
          <cell r="EK139">
            <v>2745.4064472909877</v>
          </cell>
          <cell r="EL139">
            <v>2664.7467365779562</v>
          </cell>
          <cell r="EM139">
            <v>-977.05704634818221</v>
          </cell>
          <cell r="EN139">
            <v>903.42219859472016</v>
          </cell>
          <cell r="EO139">
            <v>467.34119241755343</v>
          </cell>
          <cell r="EP139">
            <v>-546.58676555784859</v>
          </cell>
          <cell r="EQ139">
            <v>-2024.7381681575234</v>
          </cell>
          <cell r="ER139">
            <v>-265.98516721073702</v>
          </cell>
          <cell r="ES139">
            <v>-2325.0857012920892</v>
          </cell>
          <cell r="ET139">
            <v>2111.1978830984413</v>
          </cell>
          <cell r="EU139">
            <v>7668.2226016566074</v>
          </cell>
          <cell r="EV139">
            <v>7369.1613114117063</v>
          </cell>
          <cell r="EW139">
            <v>2785.0961513304765</v>
          </cell>
          <cell r="EX139">
            <v>2703.5152269786486</v>
          </cell>
          <cell r="EY139">
            <v>-1047.7358996371177</v>
          </cell>
          <cell r="EZ139">
            <v>887.23349181750973</v>
          </cell>
          <cell r="FA139">
            <v>442.53499629828912</v>
          </cell>
          <cell r="FB139">
            <v>-608.24604019276376</v>
          </cell>
          <cell r="FC139">
            <v>-2127.7610078402695</v>
          </cell>
          <cell r="FD139">
            <v>-317.33071520814792</v>
          </cell>
          <cell r="FE139">
            <v>-2435.5224817633402</v>
          </cell>
          <cell r="FF139">
            <v>2131.098547724087</v>
          </cell>
          <cell r="FG139">
            <v>7806.7954081865691</v>
          </cell>
          <cell r="FH139">
            <v>7500.4082795262902</v>
          </cell>
          <cell r="FI139">
            <v>2825.2058040708612</v>
          </cell>
          <cell r="FJ139">
            <v>2742.704451302393</v>
          </cell>
          <cell r="FK139">
            <v>-1121.2820476975762</v>
          </cell>
          <cell r="FL139">
            <v>869.73236014790518</v>
          </cell>
          <cell r="FM139">
            <v>416.24629358927768</v>
          </cell>
          <cell r="FN139">
            <v>-672.62217170180065</v>
          </cell>
          <cell r="FO139">
            <v>-2234.6804386584763</v>
          </cell>
          <cell r="FP139">
            <v>-371.04519691122186</v>
          </cell>
          <cell r="FQ139">
            <v>-2550.0488295601817</v>
          </cell>
          <cell r="FR139">
            <v>2150.7656285792505</v>
          </cell>
          <cell r="FS139">
            <v>7947.7767329465278</v>
          </cell>
          <cell r="FT139">
            <v>7633.8762609987316</v>
          </cell>
          <cell r="FU139">
            <v>2865.7328101282801</v>
          </cell>
          <cell r="FV139">
            <v>2782.312940537076</v>
          </cell>
          <cell r="FW139">
            <v>-1197.7933511824986</v>
          </cell>
        </row>
        <row r="140">
          <cell r="B140" t="str">
            <v>Co 133</v>
          </cell>
          <cell r="BH140">
            <v>2628.71</v>
          </cell>
          <cell r="BI140">
            <v>-2671.33</v>
          </cell>
          <cell r="BJ140">
            <v>-2372.2399999999998</v>
          </cell>
          <cell r="BK140">
            <v>407.71000000000095</v>
          </cell>
          <cell r="BL140">
            <v>2464.15</v>
          </cell>
          <cell r="BM140">
            <v>2958.3</v>
          </cell>
          <cell r="BN140">
            <v>2903.19</v>
          </cell>
          <cell r="BO140">
            <v>-1277.7357666637199</v>
          </cell>
          <cell r="BP140">
            <v>-3288.8787630250099</v>
          </cell>
          <cell r="BQ140">
            <v>-4217.4339898080725</v>
          </cell>
          <cell r="BR140">
            <v>-5895.8418524132285</v>
          </cell>
          <cell r="BS140">
            <v>-4461.02343132036</v>
          </cell>
          <cell r="BT140">
            <v>2725.6208710050305</v>
          </cell>
          <cell r="BU140">
            <v>-2905.1817452442137</v>
          </cell>
          <cell r="BV140">
            <v>4390.3444697427303</v>
          </cell>
          <cell r="BW140">
            <v>7086.2236798030972</v>
          </cell>
          <cell r="BX140">
            <v>9420.6534998883199</v>
          </cell>
          <cell r="BY140">
            <v>7955.3074391700102</v>
          </cell>
          <cell r="BZ140">
            <v>8169.973337467095</v>
          </cell>
          <cell r="CA140">
            <v>5729.6430899085099</v>
          </cell>
          <cell r="CB140">
            <v>4054.0432626439206</v>
          </cell>
          <cell r="CC140">
            <v>661.25337415653121</v>
          </cell>
          <cell r="CD140">
            <v>-740.81777996182245</v>
          </cell>
          <cell r="CE140">
            <v>527.60646101084785</v>
          </cell>
          <cell r="CF140">
            <v>7822.4539111990634</v>
          </cell>
          <cell r="CG140">
            <v>1851.1248661380814</v>
          </cell>
          <cell r="CH140">
            <v>2482.1567432175998</v>
          </cell>
          <cell r="CI140">
            <v>5091.6098463922845</v>
          </cell>
          <cell r="CJ140">
            <v>7712.2826360109057</v>
          </cell>
          <cell r="CK140">
            <v>7562.6585833014615</v>
          </cell>
          <cell r="CL140">
            <v>8055.3513196709609</v>
          </cell>
          <cell r="CM140">
            <v>5256.4757762854679</v>
          </cell>
          <cell r="CN140">
            <v>3915.5513398929561</v>
          </cell>
          <cell r="CO140">
            <v>129.76813801673416</v>
          </cell>
          <cell r="CP140">
            <v>-986.43712702588255</v>
          </cell>
          <cell r="CQ140">
            <v>108.86498518218286</v>
          </cell>
          <cell r="CR140">
            <v>7933.6529188247177</v>
          </cell>
          <cell r="CS140">
            <v>1725.9871444133605</v>
          </cell>
          <cell r="CT140">
            <v>2427.4978765258493</v>
          </cell>
          <cell r="CU140">
            <v>5059.2354058083747</v>
          </cell>
          <cell r="CV140">
            <v>7830.9369002610256</v>
          </cell>
          <cell r="CW140">
            <v>7574.4141852400553</v>
          </cell>
          <cell r="CX140">
            <v>8172.4202796017707</v>
          </cell>
          <cell r="CY140">
            <v>5189.1990254839839</v>
          </cell>
          <cell r="CZ140">
            <v>3936.3704848802772</v>
          </cell>
          <cell r="DA140">
            <v>-59.852366329367214</v>
          </cell>
          <cell r="DB140">
            <v>-1100.4098748037804</v>
          </cell>
          <cell r="DC140">
            <v>4187.2173398388222</v>
          </cell>
          <cell r="DD140">
            <v>12431.627177243772</v>
          </cell>
          <cell r="DE140">
            <v>5979.3907440368093</v>
          </cell>
          <cell r="DF140">
            <v>6754.522881567389</v>
          </cell>
          <cell r="DG140">
            <v>9408.3483119823686</v>
          </cell>
          <cell r="DH140">
            <v>12336.800549813921</v>
          </cell>
          <cell r="DI140">
            <v>11968.126661879698</v>
          </cell>
          <cell r="DJ140">
            <v>12676.416858272491</v>
          </cell>
          <cell r="DK140">
            <v>9501.5859461014552</v>
          </cell>
          <cell r="DL140">
            <v>8342.0637879433216</v>
          </cell>
          <cell r="DM140">
            <v>4127.1484166956106</v>
          </cell>
          <cell r="DN140">
            <v>3166.6990683475833</v>
          </cell>
          <cell r="DO140">
            <v>4072.7890324801847</v>
          </cell>
          <cell r="DP140">
            <v>12632.750536955609</v>
          </cell>
          <cell r="DQ140">
            <v>5927.4421262598007</v>
          </cell>
          <cell r="DR140">
            <v>6779.4565496401428</v>
          </cell>
          <cell r="DS140">
            <v>9455.1135118097845</v>
          </cell>
          <cell r="DT140">
            <v>12546.270300723927</v>
          </cell>
          <cell r="DU140">
            <v>12059.985719829983</v>
          </cell>
          <cell r="DV140">
            <v>12883.716985497551</v>
          </cell>
          <cell r="DW140">
            <v>9509.7596158029701</v>
          </cell>
          <cell r="DX140">
            <v>8448.9585717916816</v>
          </cell>
          <cell r="DY140">
            <v>4007.2802874659974</v>
          </cell>
          <cell r="DZ140">
            <v>3131.5630288925222</v>
          </cell>
          <cell r="EA140">
            <v>3950.632617809526</v>
          </cell>
          <cell r="EB140">
            <v>12836.712111818324</v>
          </cell>
          <cell r="EC140">
            <v>5869.5442936239851</v>
          </cell>
          <cell r="ED140">
            <v>6801.8220915937163</v>
          </cell>
          <cell r="EE140">
            <v>9498.5735458893359</v>
          </cell>
          <cell r="EF140">
            <v>12759.265860502193</v>
          </cell>
          <cell r="EG140">
            <v>13970.824767899156</v>
          </cell>
          <cell r="EH140">
            <v>14915.125423234973</v>
          </cell>
          <cell r="EI140">
            <v>11334.253606488728</v>
          </cell>
          <cell r="EJ140">
            <v>10377.804516751314</v>
          </cell>
          <cell r="EK140">
            <v>5700.0595276755048</v>
          </cell>
          <cell r="EL140">
            <v>4913.8844939188402</v>
          </cell>
          <cell r="EM140">
            <v>5641.9878588615647</v>
          </cell>
          <cell r="EN140">
            <v>14864.849473867864</v>
          </cell>
          <cell r="EO140">
            <v>7626.7560307338026</v>
          </cell>
          <cell r="EP140">
            <v>8642.5860147943713</v>
          </cell>
          <cell r="EQ140">
            <v>11359.877267902673</v>
          </cell>
          <cell r="ER140">
            <v>14796.492030395086</v>
          </cell>
          <cell r="ES140">
            <v>14092.371258147208</v>
          </cell>
          <cell r="ET140">
            <v>15163.21880531329</v>
          </cell>
          <cell r="EU140">
            <v>11367.613838799254</v>
          </cell>
          <cell r="EV140">
            <v>10521.368879242236</v>
          </cell>
          <cell r="EW140">
            <v>5598.407879905506</v>
          </cell>
          <cell r="EX140">
            <v>4906.7857282089153</v>
          </cell>
          <cell r="EY140">
            <v>5537.9583253483615</v>
          </cell>
          <cell r="EZ140">
            <v>15109.098399116378</v>
          </cell>
          <cell r="FA140">
            <v>7590.7137036001004</v>
          </cell>
          <cell r="FB140">
            <v>8694.1477402087894</v>
          </cell>
          <cell r="FC140">
            <v>11431.38475657283</v>
          </cell>
          <cell r="FD140">
            <v>15050.765894189937</v>
          </cell>
          <cell r="FE140">
            <v>14212.0544061662</v>
          </cell>
          <cell r="FF140">
            <v>15414.980366494314</v>
          </cell>
          <cell r="FG140">
            <v>11396.285317984857</v>
          </cell>
          <cell r="FH140">
            <v>10862.368690719095</v>
          </cell>
          <cell r="FI140">
            <v>7340.1182822018418</v>
          </cell>
          <cell r="FJ140">
            <v>6748.242360727716</v>
          </cell>
          <cell r="FK140">
            <v>7278.0972120886618</v>
          </cell>
          <cell r="FL140">
            <v>17208.924406591152</v>
          </cell>
          <cell r="FM140">
            <v>9400.5722071015043</v>
          </cell>
          <cell r="FN140">
            <v>10595.156151521927</v>
          </cell>
          <cell r="FO140">
            <v>13351.714897173839</v>
          </cell>
          <cell r="FP140">
            <v>17160.934227198919</v>
          </cell>
          <cell r="FQ140">
            <v>16181.317277171962</v>
          </cell>
          <cell r="FR140">
            <v>17522.288484184366</v>
          </cell>
          <cell r="FS140">
            <v>11621.944239630473</v>
          </cell>
          <cell r="FT140">
            <v>11014.601552953096</v>
          </cell>
          <cell r="FU140">
            <v>7277.5695732694439</v>
          </cell>
          <cell r="FV140">
            <v>6790.8368984265899</v>
          </cell>
          <cell r="FW140">
            <v>7213.478064152252</v>
          </cell>
        </row>
        <row r="141">
          <cell r="B141" t="str">
            <v>Co 134</v>
          </cell>
          <cell r="BH141">
            <v>1885.48</v>
          </cell>
          <cell r="BI141">
            <v>3168.55</v>
          </cell>
          <cell r="BJ141">
            <v>-3014.05</v>
          </cell>
          <cell r="BK141">
            <v>5044.96</v>
          </cell>
          <cell r="BL141">
            <v>3954.27</v>
          </cell>
          <cell r="BM141">
            <v>-2178.39</v>
          </cell>
          <cell r="BN141">
            <v>3982.83</v>
          </cell>
          <cell r="BO141">
            <v>1531.4528064904052</v>
          </cell>
          <cell r="BP141">
            <v>-1798.9329771567063</v>
          </cell>
          <cell r="BQ141">
            <v>670.63125423928614</v>
          </cell>
          <cell r="BR141">
            <v>-197.54517948243938</v>
          </cell>
          <cell r="BS141">
            <v>501.24645635673915</v>
          </cell>
          <cell r="BT141">
            <v>19401.721243212924</v>
          </cell>
          <cell r="BU141">
            <v>20671.968173468595</v>
          </cell>
          <cell r="BV141">
            <v>14418.769831898069</v>
          </cell>
          <cell r="BW141">
            <v>22622.685028502157</v>
          </cell>
          <cell r="BX141">
            <v>21525.968729394684</v>
          </cell>
          <cell r="BY141">
            <v>15236.412016153043</v>
          </cell>
          <cell r="BZ141">
            <v>21485.472798194874</v>
          </cell>
          <cell r="CA141">
            <v>20647.216118106175</v>
          </cell>
          <cell r="CB141">
            <v>17318.276145460473</v>
          </cell>
          <cell r="CC141">
            <v>18119.717244215415</v>
          </cell>
          <cell r="CD141">
            <v>17250.822994674272</v>
          </cell>
          <cell r="CE141">
            <v>19668.246185923032</v>
          </cell>
          <cell r="CF141">
            <v>19187.10416892144</v>
          </cell>
          <cell r="CG141">
            <v>20444.383846735993</v>
          </cell>
          <cell r="CH141">
            <v>14118.957164765992</v>
          </cell>
          <cell r="CI141">
            <v>22471.858005429109</v>
          </cell>
          <cell r="CJ141">
            <v>21369.414868035699</v>
          </cell>
          <cell r="CK141">
            <v>14917.986934452829</v>
          </cell>
          <cell r="CL141">
            <v>21258.003042773249</v>
          </cell>
          <cell r="CM141">
            <v>20403.32236072759</v>
          </cell>
          <cell r="CN141">
            <v>17070.670751120993</v>
          </cell>
          <cell r="CO141">
            <v>17827.147363388925</v>
          </cell>
          <cell r="CP141">
            <v>16958.550777706267</v>
          </cell>
          <cell r="CQ141">
            <v>19470.351197621399</v>
          </cell>
          <cell r="CR141">
            <v>19494.650469789893</v>
          </cell>
          <cell r="CS141">
            <v>20772.63086796987</v>
          </cell>
          <cell r="CT141">
            <v>14295.572029155286</v>
          </cell>
          <cell r="CU141">
            <v>22867.013479869252</v>
          </cell>
          <cell r="CV141">
            <v>21740.232894052206</v>
          </cell>
          <cell r="CW141">
            <v>16771.196206754379</v>
          </cell>
          <cell r="CX141">
            <v>23268.918124215641</v>
          </cell>
          <cell r="CY141">
            <v>20722.364961279171</v>
          </cell>
          <cell r="CZ141">
            <v>17321.104585820925</v>
          </cell>
          <cell r="DA141">
            <v>19744.629015560826</v>
          </cell>
          <cell r="DB141">
            <v>18858.082382755587</v>
          </cell>
          <cell r="DC141">
            <v>19698.958123529505</v>
          </cell>
          <cell r="DD141">
            <v>21472.626313503963</v>
          </cell>
          <cell r="DE141">
            <v>22771.818841182008</v>
          </cell>
          <cell r="DF141">
            <v>16139.595988087241</v>
          </cell>
          <cell r="DG141">
            <v>24935.237180277807</v>
          </cell>
          <cell r="DH141">
            <v>23783.817846482219</v>
          </cell>
          <cell r="DI141">
            <v>17008.242839274848</v>
          </cell>
          <cell r="DJ141">
            <v>23668.005732446174</v>
          </cell>
          <cell r="DK141">
            <v>21044.905791881305</v>
          </cell>
          <cell r="DL141">
            <v>17574.625579929245</v>
          </cell>
          <cell r="DM141">
            <v>20047.079056868501</v>
          </cell>
          <cell r="DN141">
            <v>19143.224795256952</v>
          </cell>
          <cell r="DO141">
            <v>19994.606074039482</v>
          </cell>
          <cell r="DP141">
            <v>21838.180713491223</v>
          </cell>
          <cell r="DQ141">
            <v>23158.407085728784</v>
          </cell>
          <cell r="DR141">
            <v>16367.372067354616</v>
          </cell>
          <cell r="DS141">
            <v>25393.055694003102</v>
          </cell>
          <cell r="DT141">
            <v>24216.665186710194</v>
          </cell>
          <cell r="DU141">
            <v>17246.981786905963</v>
          </cell>
          <cell r="DV141">
            <v>24073.211190000686</v>
          </cell>
          <cell r="DW141">
            <v>21371.929917799171</v>
          </cell>
          <cell r="DX141">
            <v>17830.696497174904</v>
          </cell>
          <cell r="DY141">
            <v>20353.59137596138</v>
          </cell>
          <cell r="DZ141">
            <v>19431.574125052059</v>
          </cell>
          <cell r="EA141">
            <v>20293.998218354172</v>
          </cell>
          <cell r="EB141">
            <v>22209.255443929553</v>
          </cell>
          <cell r="EC141">
            <v>23551.026735155105</v>
          </cell>
          <cell r="ED141">
            <v>16596.977588117912</v>
          </cell>
          <cell r="EE141">
            <v>25859.171622359376</v>
          </cell>
          <cell r="EF141">
            <v>24657.009780534019</v>
          </cell>
          <cell r="EG141">
            <v>17487.818906822831</v>
          </cell>
          <cell r="EH141">
            <v>24484.600830960397</v>
          </cell>
          <cell r="EI141">
            <v>21702.940169461603</v>
          </cell>
          <cell r="EJ141">
            <v>18089.28822813262</v>
          </cell>
          <cell r="EK141">
            <v>20663.668079362615</v>
          </cell>
          <cell r="EL141">
            <v>19723.120469866841</v>
          </cell>
          <cell r="EM141">
            <v>20596.625526899763</v>
          </cell>
          <cell r="EN141">
            <v>22585.904085631708</v>
          </cell>
          <cell r="EO141">
            <v>23949.507336229966</v>
          </cell>
          <cell r="EP141">
            <v>16828.36714430702</v>
          </cell>
          <cell r="EQ141">
            <v>26333.479074498457</v>
          </cell>
          <cell r="ER141">
            <v>25104.752937635276</v>
          </cell>
          <cell r="ES141">
            <v>17730.470243277221</v>
          </cell>
          <cell r="ET141">
            <v>24902.029786527226</v>
          </cell>
          <cell r="EU141">
            <v>22037.940941029556</v>
          </cell>
          <cell r="EV141">
            <v>18349.933250098009</v>
          </cell>
          <cell r="EW141">
            <v>20977.293507677874</v>
          </cell>
          <cell r="EX141">
            <v>20017.40892607874</v>
          </cell>
          <cell r="EY141">
            <v>20902.47113819349</v>
          </cell>
          <cell r="EZ141">
            <v>22967.975913320533</v>
          </cell>
          <cell r="FA141">
            <v>24353.902754719013</v>
          </cell>
          <cell r="FB141">
            <v>17061.285909423961</v>
          </cell>
          <cell r="FC141">
            <v>26816.107144726622</v>
          </cell>
          <cell r="FD141">
            <v>25560.438764688759</v>
          </cell>
          <cell r="FE141">
            <v>17974.887023182637</v>
          </cell>
          <cell r="FF141">
            <v>25325.988425837208</v>
          </cell>
          <cell r="FG141">
            <v>22376.92839375218</v>
          </cell>
          <cell r="FH141">
            <v>18613.923809626926</v>
          </cell>
          <cell r="FI141">
            <v>21294.458350075336</v>
          </cell>
          <cell r="FJ141">
            <v>20315.731134387715</v>
          </cell>
          <cell r="FK141">
            <v>21211.501736551523</v>
          </cell>
          <cell r="FL141">
            <v>23356.143518964294</v>
          </cell>
          <cell r="FM141">
            <v>24764.26794717192</v>
          </cell>
          <cell r="FN141">
            <v>17296.291213317629</v>
          </cell>
          <cell r="FO141">
            <v>27307.189495795701</v>
          </cell>
          <cell r="FP141">
            <v>26024.163910944619</v>
          </cell>
          <cell r="FQ141">
            <v>18221.002356907855</v>
          </cell>
          <cell r="FR141">
            <v>25756.519350595758</v>
          </cell>
          <cell r="FS141">
            <v>22719.895495850731</v>
          </cell>
          <cell r="FT141">
            <v>18879.888698979226</v>
          </cell>
          <cell r="FU141">
            <v>21615.151811985856</v>
          </cell>
          <cell r="FV141">
            <v>20616.752617557067</v>
          </cell>
          <cell r="FW141">
            <v>21523.702214281948</v>
          </cell>
        </row>
        <row r="142">
          <cell r="B142" t="str">
            <v>Co 135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</row>
        <row r="143">
          <cell r="B143" t="str">
            <v>Co 180</v>
          </cell>
          <cell r="BH143">
            <v>313.47000000000003</v>
          </cell>
          <cell r="BI143">
            <v>317.35000000000002</v>
          </cell>
          <cell r="BJ143">
            <v>221.16</v>
          </cell>
          <cell r="BK143">
            <v>287.32</v>
          </cell>
          <cell r="BL143">
            <v>289.52999999999997</v>
          </cell>
          <cell r="BM143">
            <v>259.87</v>
          </cell>
          <cell r="BN143">
            <v>306.57</v>
          </cell>
          <cell r="BO143">
            <v>1258.3744751967458</v>
          </cell>
          <cell r="BP143">
            <v>880.84303219623655</v>
          </cell>
          <cell r="BQ143">
            <v>1089.5103823810573</v>
          </cell>
          <cell r="BR143">
            <v>1089.4371308276852</v>
          </cell>
          <cell r="BS143">
            <v>1069.6510041998747</v>
          </cell>
          <cell r="BT143">
            <v>318.1944044501771</v>
          </cell>
          <cell r="BU143">
            <v>322.11973572063562</v>
          </cell>
          <cell r="BV143">
            <v>222.97247933310371</v>
          </cell>
          <cell r="BW143">
            <v>291.29682363004633</v>
          </cell>
          <cell r="BX143">
            <v>293.50207749981382</v>
          </cell>
          <cell r="BY143">
            <v>262.8811673791389</v>
          </cell>
          <cell r="BZ143">
            <v>310.91162239491496</v>
          </cell>
          <cell r="CA143">
            <v>1285.4254600164784</v>
          </cell>
          <cell r="CB143">
            <v>909.5387057913008</v>
          </cell>
          <cell r="CC143">
            <v>1118.0648323991088</v>
          </cell>
          <cell r="CD143">
            <v>1118.4409693010055</v>
          </cell>
          <cell r="CE143">
            <v>1118.2907997465186</v>
          </cell>
          <cell r="CF143">
            <v>293.53803351104943</v>
          </cell>
          <cell r="CG143">
            <v>297.58439860082967</v>
          </cell>
          <cell r="CH143">
            <v>195.46654641777377</v>
          </cell>
          <cell r="CI143">
            <v>265.58595741394583</v>
          </cell>
          <cell r="CJ143">
            <v>267.86076196214515</v>
          </cell>
          <cell r="CK143">
            <v>236.5676061623434</v>
          </cell>
          <cell r="CL143">
            <v>286.04214132138293</v>
          </cell>
          <cell r="CM143">
            <v>1282.9612005600895</v>
          </cell>
          <cell r="CN143">
            <v>907.18278054071436</v>
          </cell>
          <cell r="CO143">
            <v>1115.6481027670077</v>
          </cell>
          <cell r="CP143">
            <v>1115.5024409359487</v>
          </cell>
          <cell r="CQ143">
            <v>1135.2703783963907</v>
          </cell>
          <cell r="CR143">
            <v>290.15425071892696</v>
          </cell>
          <cell r="CS143">
            <v>294.32536471139429</v>
          </cell>
          <cell r="CT143">
            <v>189.14762843458789</v>
          </cell>
          <cell r="CU143">
            <v>261.37426603165136</v>
          </cell>
          <cell r="CV143">
            <v>263.72096604616252</v>
          </cell>
          <cell r="CW143">
            <v>231.24289073478258</v>
          </cell>
          <cell r="CX143">
            <v>282.2054997442624</v>
          </cell>
          <cell r="CY143">
            <v>1306.1112557515014</v>
          </cell>
          <cell r="CZ143">
            <v>922.85935681262231</v>
          </cell>
          <cell r="DA143">
            <v>1135.4769851585747</v>
          </cell>
          <cell r="DB143">
            <v>1135.3333787395529</v>
          </cell>
          <cell r="DC143">
            <v>1135.1902842613913</v>
          </cell>
          <cell r="DD143">
            <v>286.23082678584353</v>
          </cell>
          <cell r="DE143">
            <v>290.53097178468181</v>
          </cell>
          <cell r="DF143">
            <v>182.43154236454211</v>
          </cell>
          <cell r="DG143">
            <v>256.82856039699834</v>
          </cell>
          <cell r="DH143">
            <v>259.2490653223457</v>
          </cell>
          <cell r="DI143">
            <v>225.80048263592369</v>
          </cell>
          <cell r="DJ143">
            <v>278.29525563123843</v>
          </cell>
          <cell r="DK143">
            <v>1329.2435882078726</v>
          </cell>
          <cell r="DL143">
            <v>938.37114235605918</v>
          </cell>
          <cell r="DM143">
            <v>1155.7049346935</v>
          </cell>
          <cell r="DN143">
            <v>1155.5647822327628</v>
          </cell>
          <cell r="DO143">
            <v>1155.4247441692701</v>
          </cell>
          <cell r="DP143">
            <v>282.22294473052307</v>
          </cell>
          <cell r="DQ143">
            <v>286.65579246929224</v>
          </cell>
          <cell r="DR143">
            <v>175.07969495200223</v>
          </cell>
          <cell r="DS143">
            <v>251.71206502257667</v>
          </cell>
          <cell r="DT143">
            <v>254.43160320174593</v>
          </cell>
          <cell r="DU143">
            <v>219.98233614164644</v>
          </cell>
          <cell r="DV143">
            <v>274.05546828387014</v>
          </cell>
          <cell r="DW143">
            <v>1353.3470449931772</v>
          </cell>
          <cell r="DX143">
            <v>954.70105596210544</v>
          </cell>
          <cell r="DY143">
            <v>1175.8729374064751</v>
          </cell>
          <cell r="DZ143">
            <v>1176.2020247618721</v>
          </cell>
          <cell r="EA143">
            <v>1176.0650189398254</v>
          </cell>
          <cell r="EB143">
            <v>277.87875356355971</v>
          </cell>
          <cell r="EC143">
            <v>282.44734833557607</v>
          </cell>
          <cell r="ED143">
            <v>167.52744298268021</v>
          </cell>
          <cell r="EE143">
            <v>246.46240722209131</v>
          </cell>
          <cell r="EF143">
            <v>249.03778282288602</v>
          </cell>
          <cell r="EG143">
            <v>213.77399655762906</v>
          </cell>
          <cell r="EH143">
            <v>269.47218358779855</v>
          </cell>
          <cell r="EI143">
            <v>1377.9325362695331</v>
          </cell>
          <cell r="EJ143">
            <v>971.35846501505398</v>
          </cell>
          <cell r="EK143">
            <v>1196.936326785004</v>
          </cell>
          <cell r="EL143">
            <v>1196.8018900939469</v>
          </cell>
          <cell r="EM143">
            <v>1197.1192359544198</v>
          </cell>
          <cell r="EN143">
            <v>273.1830824118108</v>
          </cell>
          <cell r="EO143">
            <v>277.89216086001056</v>
          </cell>
          <cell r="EP143">
            <v>159.5277397701193</v>
          </cell>
          <cell r="EQ143">
            <v>240.83364431173652</v>
          </cell>
          <cell r="ER143">
            <v>243.48901487580599</v>
          </cell>
          <cell r="ES143">
            <v>206.94876832053808</v>
          </cell>
          <cell r="ET143">
            <v>264.53022090185891</v>
          </cell>
          <cell r="EU143">
            <v>1403.010528134515</v>
          </cell>
          <cell r="EV143">
            <v>988.35079363763896</v>
          </cell>
          <cell r="EW143">
            <v>1218.4202876714219</v>
          </cell>
          <cell r="EX143">
            <v>1218.2893340339074</v>
          </cell>
          <cell r="EY143">
            <v>1218.1583413565525</v>
          </cell>
          <cell r="EZ143">
            <v>268.12077743784232</v>
          </cell>
          <cell r="FA143">
            <v>272.97448761236319</v>
          </cell>
          <cell r="FB143">
            <v>151.06241907193066</v>
          </cell>
          <cell r="FC143">
            <v>234.80991551333489</v>
          </cell>
          <cell r="FD143">
            <v>237.5484587492532</v>
          </cell>
          <cell r="FE143">
            <v>199.91579083104739</v>
          </cell>
          <cell r="FF143">
            <v>259.01252095814584</v>
          </cell>
          <cell r="FG143">
            <v>1428.5898123691825</v>
          </cell>
          <cell r="FH143">
            <v>1005.6848729482534</v>
          </cell>
          <cell r="FI143">
            <v>1240.3334005258573</v>
          </cell>
          <cell r="FJ143">
            <v>1240.2047322445987</v>
          </cell>
          <cell r="FK143">
            <v>1240.0758785084124</v>
          </cell>
          <cell r="FL143">
            <v>262.47692403683175</v>
          </cell>
          <cell r="FM143">
            <v>267.67859060286992</v>
          </cell>
          <cell r="FN143">
            <v>142.11186515667623</v>
          </cell>
          <cell r="FO143">
            <v>228.37572695021368</v>
          </cell>
          <cell r="FP143">
            <v>231.19911008842314</v>
          </cell>
          <cell r="FQ143">
            <v>192.43987934438542</v>
          </cell>
          <cell r="FR143">
            <v>253.31304547026036</v>
          </cell>
          <cell r="FS143">
            <v>1454.6791107799904</v>
          </cell>
          <cell r="FT143">
            <v>1023.3636436781583</v>
          </cell>
          <cell r="FU143">
            <v>1262.6847487716454</v>
          </cell>
          <cell r="FV143">
            <v>1262.5576088314381</v>
          </cell>
          <cell r="FW143">
            <v>1262.4326071307446</v>
          </cell>
        </row>
        <row r="144">
          <cell r="B144" t="str">
            <v>Co 450</v>
          </cell>
          <cell r="BH144">
            <v>-14001.87</v>
          </cell>
          <cell r="BI144">
            <v>-6147.4</v>
          </cell>
          <cell r="BJ144">
            <v>4035.2800000000061</v>
          </cell>
          <cell r="BK144">
            <v>-5146.6499999999942</v>
          </cell>
          <cell r="BL144">
            <v>41422.339999999997</v>
          </cell>
          <cell r="BM144">
            <v>41683.199999999997</v>
          </cell>
          <cell r="BN144">
            <v>85293.83</v>
          </cell>
          <cell r="BO144">
            <v>74690.984082014329</v>
          </cell>
          <cell r="BP144">
            <v>53562.760876043569</v>
          </cell>
          <cell r="BQ144">
            <v>5356.0166581366284</v>
          </cell>
          <cell r="BR144">
            <v>-1677.2813668720555</v>
          </cell>
          <cell r="BS144">
            <v>-438.55981229123427</v>
          </cell>
          <cell r="BT144">
            <v>-15226.669884134448</v>
          </cell>
          <cell r="BU144">
            <v>-7017.5569575270856</v>
          </cell>
          <cell r="BV144">
            <v>3204.9099886121694</v>
          </cell>
          <cell r="BW144">
            <v>-6077.3803530757941</v>
          </cell>
          <cell r="BX144">
            <v>40624.594020348457</v>
          </cell>
          <cell r="BY144">
            <v>40712.812758968357</v>
          </cell>
          <cell r="BZ144">
            <v>84219.701407310407</v>
          </cell>
          <cell r="CA144">
            <v>73508.731327615766</v>
          </cell>
          <cell r="CB144">
            <v>52628.085898294012</v>
          </cell>
          <cell r="CC144">
            <v>4517.0599423131571</v>
          </cell>
          <cell r="CD144">
            <v>-2485.449783071017</v>
          </cell>
          <cell r="CE144">
            <v>7923.9720442847174</v>
          </cell>
          <cell r="CF144">
            <v>-8723.7411220678841</v>
          </cell>
          <cell r="CG144">
            <v>-148.19085253177036</v>
          </cell>
          <cell r="CH144">
            <v>10115.937437447596</v>
          </cell>
          <cell r="CI144">
            <v>731.46941566367605</v>
          </cell>
          <cell r="CJ144">
            <v>47571.797847979258</v>
          </cell>
          <cell r="CK144">
            <v>47483.361357107868</v>
          </cell>
          <cell r="CL144">
            <v>90884.540216728812</v>
          </cell>
          <cell r="CM144">
            <v>80031.611616678259</v>
          </cell>
          <cell r="CN144">
            <v>59349.569637557135</v>
          </cell>
          <cell r="CO144">
            <v>11338.534770203223</v>
          </cell>
          <cell r="CP144">
            <v>4368.9895206084548</v>
          </cell>
          <cell r="CQ144">
            <v>6643.8116342397043</v>
          </cell>
          <cell r="CR144">
            <v>-9664.9654299115646</v>
          </cell>
          <cell r="CS144">
            <v>-792.06152149589616</v>
          </cell>
          <cell r="CT144">
            <v>9692.0122955540792</v>
          </cell>
          <cell r="CU144">
            <v>84.809141479112441</v>
          </cell>
          <cell r="CV144">
            <v>47909.16092061621</v>
          </cell>
          <cell r="CW144">
            <v>47758.572461861273</v>
          </cell>
          <cell r="CX144">
            <v>91991.51135103358</v>
          </cell>
          <cell r="CY144">
            <v>80844.913457873627</v>
          </cell>
          <cell r="CZ144">
            <v>59817.986767494775</v>
          </cell>
          <cell r="DA144">
            <v>10881.103002289012</v>
          </cell>
          <cell r="DB144">
            <v>3783.5344988733341</v>
          </cell>
          <cell r="DC144">
            <v>5473.3037286267281</v>
          </cell>
          <cell r="DD144">
            <v>-10646.470128727073</v>
          </cell>
          <cell r="DE144">
            <v>-1466.4912499171114</v>
          </cell>
          <cell r="DF144">
            <v>9242.095176364237</v>
          </cell>
          <cell r="DG144">
            <v>-593.35075723082991</v>
          </cell>
          <cell r="DH144">
            <v>48236.598234703342</v>
          </cell>
          <cell r="DI144">
            <v>61701.757460242254</v>
          </cell>
          <cell r="DJ144">
            <v>106782.00634562211</v>
          </cell>
          <cell r="DK144">
            <v>95336.018335594694</v>
          </cell>
          <cell r="DL144">
            <v>73958.356172713859</v>
          </cell>
          <cell r="DM144">
            <v>24078.612307471121</v>
          </cell>
          <cell r="DN144">
            <v>16850.841205953468</v>
          </cell>
          <cell r="DO144">
            <v>18550.475216224164</v>
          </cell>
          <cell r="DP144">
            <v>2011.6647673676052</v>
          </cell>
          <cell r="DQ144">
            <v>11508.760788699292</v>
          </cell>
          <cell r="DR144">
            <v>22446.79802986986</v>
          </cell>
          <cell r="DS144">
            <v>12377.440827196697</v>
          </cell>
          <cell r="DT144">
            <v>62234.334343255476</v>
          </cell>
          <cell r="DU144">
            <v>62223.04273961841</v>
          </cell>
          <cell r="DV144">
            <v>108166.65516483906</v>
          </cell>
          <cell r="DW144">
            <v>96413.929220117338</v>
          </cell>
          <cell r="DX144">
            <v>74681.586350587197</v>
          </cell>
          <cell r="DY144">
            <v>23840.219905758466</v>
          </cell>
          <cell r="DZ144">
            <v>16479.968486781429</v>
          </cell>
          <cell r="EA144">
            <v>18189.925681902037</v>
          </cell>
          <cell r="EB144">
            <v>1218.4617507115036</v>
          </cell>
          <cell r="EC144">
            <v>11043.21234673851</v>
          </cell>
          <cell r="ED144">
            <v>22215.541075182497</v>
          </cell>
          <cell r="EE144">
            <v>11906.718100253682</v>
          </cell>
          <cell r="EF144">
            <v>62812.588052708496</v>
          </cell>
          <cell r="EG144">
            <v>62734.824422772945</v>
          </cell>
          <cell r="EH144">
            <v>109557.66216862087</v>
          </cell>
          <cell r="EI144">
            <v>97491.557135563562</v>
          </cell>
          <cell r="EJ144">
            <v>75399.113912863409</v>
          </cell>
          <cell r="EK144">
            <v>23578.528224085574</v>
          </cell>
          <cell r="EL144">
            <v>16083.937693979547</v>
          </cell>
          <cell r="EM144">
            <v>21136.069983186972</v>
          </cell>
          <cell r="EN144">
            <v>3719.3501682031056</v>
          </cell>
          <cell r="EO144">
            <v>13882.013742537194</v>
          </cell>
          <cell r="EP144">
            <v>25294.219398415502</v>
          </cell>
          <cell r="EQ144">
            <v>14739.742926612991</v>
          </cell>
          <cell r="ER144">
            <v>66716.904757805198</v>
          </cell>
          <cell r="ES144">
            <v>66569.560732973623</v>
          </cell>
          <cell r="ET144">
            <v>110584.11946598996</v>
          </cell>
          <cell r="EU144">
            <v>98197.812696099703</v>
          </cell>
          <cell r="EV144">
            <v>75740.298017721187</v>
          </cell>
          <cell r="EW144">
            <v>22921.982703600268</v>
          </cell>
          <cell r="EX144">
            <v>15290.309974650445</v>
          </cell>
          <cell r="EY144">
            <v>17117.864483029887</v>
          </cell>
          <cell r="EZ144">
            <v>-758.0100374846661</v>
          </cell>
          <cell r="FA144">
            <v>9753.9990339996584</v>
          </cell>
          <cell r="FB144">
            <v>21410.945915227712</v>
          </cell>
          <cell r="FC144">
            <v>10604.705652891425</v>
          </cell>
          <cell r="FD144">
            <v>63676.634629831635</v>
          </cell>
          <cell r="FE144">
            <v>63455.8680787349</v>
          </cell>
          <cell r="FF144">
            <v>111975.53258007663</v>
          </cell>
          <cell r="FG144">
            <v>99261.519959106823</v>
          </cell>
          <cell r="FH144">
            <v>76433.536020091735</v>
          </cell>
          <cell r="FI144">
            <v>22599.074934976306</v>
          </cell>
          <cell r="FJ144">
            <v>14827.924446244258</v>
          </cell>
          <cell r="FK144">
            <v>16667.049791901503</v>
          </cell>
          <cell r="FL144">
            <v>-1682.3470621347951</v>
          </cell>
          <cell r="FM144">
            <v>9190.1337544425915</v>
          </cell>
          <cell r="FN144">
            <v>21097.614710793699</v>
          </cell>
          <cell r="FO144">
            <v>10033.202814768578</v>
          </cell>
          <cell r="FP144">
            <v>64223.206454563246</v>
          </cell>
          <cell r="FQ144">
            <v>63925.810772589917</v>
          </cell>
          <cell r="FR144">
            <v>113371.45775045562</v>
          </cell>
          <cell r="FS144">
            <v>100321.8229118458</v>
          </cell>
          <cell r="FT144">
            <v>77119.150490377026</v>
          </cell>
          <cell r="FU144">
            <v>25952.751073263251</v>
          </cell>
          <cell r="FV144">
            <v>18039.704814514218</v>
          </cell>
          <cell r="FW144">
            <v>19889.059870142926</v>
          </cell>
        </row>
        <row r="145">
          <cell r="B145" t="str">
            <v>Co 451</v>
          </cell>
          <cell r="BH145">
            <v>18173.84</v>
          </cell>
          <cell r="BI145">
            <v>-7939.3300000000163</v>
          </cell>
          <cell r="BJ145">
            <v>45223.16</v>
          </cell>
          <cell r="BK145">
            <v>33669.56</v>
          </cell>
          <cell r="BL145">
            <v>33634.43</v>
          </cell>
          <cell r="BM145">
            <v>159244.54999999999</v>
          </cell>
          <cell r="BN145">
            <v>363351.65</v>
          </cell>
          <cell r="BO145">
            <v>311169.98589138733</v>
          </cell>
          <cell r="BP145">
            <v>256169.03936055175</v>
          </cell>
          <cell r="BQ145">
            <v>20004.630688307981</v>
          </cell>
          <cell r="BR145">
            <v>47054.161739741248</v>
          </cell>
          <cell r="BS145">
            <v>-746.35944001418829</v>
          </cell>
          <cell r="BT145">
            <v>15683.702647462793</v>
          </cell>
          <cell r="BU145">
            <v>-10641.591549095421</v>
          </cell>
          <cell r="BV145">
            <v>59982.620190037938</v>
          </cell>
          <cell r="BW145">
            <v>48318.690490441513</v>
          </cell>
          <cell r="BX145">
            <v>47923.260978251783</v>
          </cell>
          <cell r="BY145">
            <v>173205.71934280227</v>
          </cell>
          <cell r="BZ145">
            <v>504115.21264155442</v>
          </cell>
          <cell r="CA145">
            <v>451829.34849626961</v>
          </cell>
          <cell r="CB145">
            <v>376927.72178850824</v>
          </cell>
          <cell r="CC145">
            <v>141326.67700479378</v>
          </cell>
          <cell r="CD145">
            <v>168518.20651242798</v>
          </cell>
          <cell r="CE145">
            <v>121642.66762694879</v>
          </cell>
          <cell r="CF145">
            <v>136043.4651236335</v>
          </cell>
          <cell r="CG145">
            <v>109501.20686950145</v>
          </cell>
          <cell r="CH145">
            <v>164779.23419517727</v>
          </cell>
          <cell r="CI145">
            <v>153003.2418847665</v>
          </cell>
          <cell r="CJ145">
            <v>152238.20235606568</v>
          </cell>
          <cell r="CK145">
            <v>277184.70843716583</v>
          </cell>
          <cell r="CL145">
            <v>479877.17635150044</v>
          </cell>
          <cell r="CM145">
            <v>427441.26292406017</v>
          </cell>
          <cell r="CN145">
            <v>371962.14312968281</v>
          </cell>
          <cell r="CO145">
            <v>136943.2262617081</v>
          </cell>
          <cell r="CP145">
            <v>164282.6686898125</v>
          </cell>
          <cell r="CQ145">
            <v>118349.08857886531</v>
          </cell>
          <cell r="CR145">
            <v>137389.49059156186</v>
          </cell>
          <cell r="CS145">
            <v>110241.93730875809</v>
          </cell>
          <cell r="CT145">
            <v>166912.27013424385</v>
          </cell>
          <cell r="CU145">
            <v>154862.32932662367</v>
          </cell>
          <cell r="CV145">
            <v>153955.1513928218</v>
          </cell>
          <cell r="CW145">
            <v>281285.28625575826</v>
          </cell>
          <cell r="CX145">
            <v>487785.46356132417</v>
          </cell>
          <cell r="CY145">
            <v>434210.88678010309</v>
          </cell>
          <cell r="CZ145">
            <v>377624.00479567662</v>
          </cell>
          <cell r="DA145">
            <v>138104.62420593685</v>
          </cell>
          <cell r="DB145">
            <v>166041.70135797601</v>
          </cell>
          <cell r="DC145">
            <v>118371.33651583781</v>
          </cell>
          <cell r="DD145">
            <v>138723.00659791974</v>
          </cell>
          <cell r="DE145">
            <v>110955.81864380033</v>
          </cell>
          <cell r="DF145">
            <v>264165.8081641809</v>
          </cell>
          <cell r="DG145">
            <v>251835.28510033013</v>
          </cell>
          <cell r="DH145">
            <v>250779.31117410056</v>
          </cell>
          <cell r="DI145">
            <v>380537.30672810151</v>
          </cell>
          <cell r="DJ145">
            <v>590914.19514284865</v>
          </cell>
          <cell r="DK145">
            <v>536177.75224170578</v>
          </cell>
          <cell r="DL145">
            <v>478461.01240546891</v>
          </cell>
          <cell r="DM145">
            <v>234357.14738219799</v>
          </cell>
          <cell r="DN145">
            <v>262905.39475991117</v>
          </cell>
          <cell r="DO145">
            <v>214318.41789409652</v>
          </cell>
          <cell r="DP145">
            <v>235153.69754440713</v>
          </cell>
          <cell r="DQ145">
            <v>206752.19931788254</v>
          </cell>
          <cell r="DR145">
            <v>268219.65395372582</v>
          </cell>
          <cell r="DS145">
            <v>255601.94362236265</v>
          </cell>
          <cell r="DT145">
            <v>254390.29076823511</v>
          </cell>
          <cell r="DU145">
            <v>386621.09682006377</v>
          </cell>
          <cell r="DV145">
            <v>600944.17442725995</v>
          </cell>
          <cell r="DW145">
            <v>545022.36948855687</v>
          </cell>
          <cell r="DX145">
            <v>486153.21122165665</v>
          </cell>
          <cell r="DY145">
            <v>237379.35679476461</v>
          </cell>
          <cell r="DZ145">
            <v>266552.99873717956</v>
          </cell>
          <cell r="EA145">
            <v>217031.71309368405</v>
          </cell>
          <cell r="EB145">
            <v>238360.40401532626</v>
          </cell>
          <cell r="EC145">
            <v>209309.71830685445</v>
          </cell>
          <cell r="ED145">
            <v>272319.85023172927</v>
          </cell>
          <cell r="EE145">
            <v>259407.56727713044</v>
          </cell>
          <cell r="EF145">
            <v>258033.27653690826</v>
          </cell>
          <cell r="EG145">
            <v>392782.69782970997</v>
          </cell>
          <cell r="EH145">
            <v>611123.25993086351</v>
          </cell>
          <cell r="EI145">
            <v>553991.55167204433</v>
          </cell>
          <cell r="EJ145">
            <v>531531.56205054559</v>
          </cell>
          <cell r="EK145">
            <v>278001.20636025863</v>
          </cell>
          <cell r="EL145">
            <v>307813.39643278462</v>
          </cell>
          <cell r="EM145">
            <v>257340.70843234702</v>
          </cell>
          <cell r="EN145">
            <v>279173.04297241033</v>
          </cell>
          <cell r="EO145">
            <v>249457.33384689534</v>
          </cell>
          <cell r="EP145">
            <v>314050.59120632778</v>
          </cell>
          <cell r="EQ145">
            <v>300836.780879659</v>
          </cell>
          <cell r="ER145">
            <v>299292.19995487679</v>
          </cell>
          <cell r="ES145">
            <v>436606.8276802593</v>
          </cell>
          <cell r="ET145">
            <v>659037.38074454095</v>
          </cell>
          <cell r="EU145">
            <v>600670.75276480929</v>
          </cell>
          <cell r="EV145">
            <v>540156.76792596327</v>
          </cell>
          <cell r="EW145">
            <v>281780.78617970936</v>
          </cell>
          <cell r="EX145">
            <v>312246.50244169805</v>
          </cell>
          <cell r="EY145">
            <v>260805.00600588508</v>
          </cell>
          <cell r="EZ145">
            <v>283150.56307506695</v>
          </cell>
          <cell r="FA145">
            <v>252754.44103984837</v>
          </cell>
          <cell r="FB145">
            <v>318971.95535098633</v>
          </cell>
          <cell r="FC145">
            <v>305449.26930763037</v>
          </cell>
          <cell r="FD145">
            <v>303726.74231126782</v>
          </cell>
          <cell r="FE145">
            <v>443654.01476119168</v>
          </cell>
          <cell r="FF145">
            <v>670247.80460209702</v>
          </cell>
          <cell r="FG145">
            <v>610621.02857536124</v>
          </cell>
          <cell r="FH145">
            <v>548898.64065540233</v>
          </cell>
          <cell r="FI145">
            <v>285586.79968548525</v>
          </cell>
          <cell r="FJ145">
            <v>316720.77536418743</v>
          </cell>
          <cell r="FK145">
            <v>288628.26941999514</v>
          </cell>
          <cell r="FL145">
            <v>311497.92424200865</v>
          </cell>
          <cell r="FM145">
            <v>280404.9455367272</v>
          </cell>
          <cell r="FN145">
            <v>348289.15028235491</v>
          </cell>
          <cell r="FO145">
            <v>334450.13789516443</v>
          </cell>
          <cell r="FP145">
            <v>332541.66021214536</v>
          </cell>
          <cell r="FQ145">
            <v>475129.96045157447</v>
          </cell>
          <cell r="FR145">
            <v>705961.53210276016</v>
          </cell>
          <cell r="FS145">
            <v>645049.01101674966</v>
          </cell>
          <cell r="FT145">
            <v>582093.57347860304</v>
          </cell>
          <cell r="FU145">
            <v>313753.80825799634</v>
          </cell>
          <cell r="FV145">
            <v>345571.55906769226</v>
          </cell>
          <cell r="FW145">
            <v>292623.4322350045</v>
          </cell>
        </row>
        <row r="146">
          <cell r="B146" t="str">
            <v>Co 356</v>
          </cell>
          <cell r="BH146">
            <v>96014.13</v>
          </cell>
          <cell r="BI146">
            <v>59953.61</v>
          </cell>
          <cell r="BJ146">
            <v>132474.16</v>
          </cell>
          <cell r="BK146">
            <v>123032.25</v>
          </cell>
          <cell r="BL146">
            <v>167166.65</v>
          </cell>
          <cell r="BM146">
            <v>90475.15</v>
          </cell>
          <cell r="BN146">
            <v>82550.509999999995</v>
          </cell>
          <cell r="BO146">
            <v>111578.25886776016</v>
          </cell>
          <cell r="BP146">
            <v>49643.108206372912</v>
          </cell>
          <cell r="BQ146">
            <v>59993.76654267963</v>
          </cell>
          <cell r="BR146">
            <v>68322.482859642623</v>
          </cell>
          <cell r="BS146">
            <v>81169.463393127895</v>
          </cell>
          <cell r="BT146">
            <v>92976.566942328209</v>
          </cell>
          <cell r="BU146">
            <v>57176.365735464846</v>
          </cell>
          <cell r="BV146">
            <v>129480.96002190758</v>
          </cell>
          <cell r="BW146">
            <v>120179.01608835708</v>
          </cell>
          <cell r="BX146">
            <v>73558.773829230864</v>
          </cell>
          <cell r="BY146">
            <v>87129.003104607516</v>
          </cell>
          <cell r="BZ146">
            <v>79253.201504216704</v>
          </cell>
          <cell r="CA146">
            <v>108509.26626437809</v>
          </cell>
          <cell r="CB146">
            <v>46752.570881112304</v>
          </cell>
          <cell r="CC146">
            <v>56886.56463302832</v>
          </cell>
          <cell r="CD146">
            <v>65336.124587290309</v>
          </cell>
          <cell r="CE146">
            <v>79890.674321473343</v>
          </cell>
          <cell r="CF146">
            <v>87149.368026359909</v>
          </cell>
          <cell r="CG146">
            <v>51621.12746627556</v>
          </cell>
          <cell r="CH146">
            <v>123706.7185369393</v>
          </cell>
          <cell r="CI146">
            <v>114552.37392809382</v>
          </cell>
          <cell r="CJ146">
            <v>67158.113848058507</v>
          </cell>
          <cell r="CK146">
            <v>81001.27639876731</v>
          </cell>
          <cell r="CL146">
            <v>129256.2791811623</v>
          </cell>
          <cell r="CM146">
            <v>158655.55220126957</v>
          </cell>
          <cell r="CN146">
            <v>96909.335158175614</v>
          </cell>
          <cell r="CO146">
            <v>106823.94893192686</v>
          </cell>
          <cell r="CP146">
            <v>115401.57844957945</v>
          </cell>
          <cell r="CQ146">
            <v>131689.49614104634</v>
          </cell>
          <cell r="CR146">
            <v>144021.10300544143</v>
          </cell>
          <cell r="CS146">
            <v>107875.91284515357</v>
          </cell>
          <cell r="CT146">
            <v>181328.12610434601</v>
          </cell>
          <cell r="CU146">
            <v>172041.47212594771</v>
          </cell>
          <cell r="CV146">
            <v>123433.71646669356</v>
          </cell>
          <cell r="CW146">
            <v>137647.54262754845</v>
          </cell>
          <cell r="CX146">
            <v>129678.21153791487</v>
          </cell>
          <cell r="CY146">
            <v>159630.83219724422</v>
          </cell>
          <cell r="CZ146">
            <v>96653.492261414067</v>
          </cell>
          <cell r="DA146">
            <v>106691.19020400045</v>
          </cell>
          <cell r="DB146">
            <v>115484.97443990805</v>
          </cell>
          <cell r="DC146">
            <v>130213.23481960292</v>
          </cell>
          <cell r="DD146">
            <v>144764.45027282968</v>
          </cell>
          <cell r="DE146">
            <v>107992.52119106776</v>
          </cell>
          <cell r="DF146">
            <v>182836.38872461129</v>
          </cell>
          <cell r="DG146">
            <v>173416.29704682896</v>
          </cell>
          <cell r="DH146">
            <v>123563.01407255506</v>
          </cell>
          <cell r="DI146">
            <v>138157.76921220342</v>
          </cell>
          <cell r="DJ146">
            <v>130048.07739451758</v>
          </cell>
          <cell r="DK146">
            <v>160568.97523156312</v>
          </cell>
          <cell r="DL146">
            <v>96336.496554028738</v>
          </cell>
          <cell r="DM146">
            <v>106497.46370131729</v>
          </cell>
          <cell r="DN146">
            <v>115512.65462951775</v>
          </cell>
          <cell r="DO146">
            <v>130505.1964023519</v>
          </cell>
          <cell r="DP146">
            <v>237864.4579169697</v>
          </cell>
          <cell r="DQ146">
            <v>200455.95480822638</v>
          </cell>
          <cell r="DR146">
            <v>276717.21937593457</v>
          </cell>
          <cell r="DS146">
            <v>267162.52759684209</v>
          </cell>
          <cell r="DT146">
            <v>216030.38670291888</v>
          </cell>
          <cell r="DU146">
            <v>231016.71386511225</v>
          </cell>
          <cell r="DV146">
            <v>222764.22576483787</v>
          </cell>
          <cell r="DW146">
            <v>253869.13763181545</v>
          </cell>
          <cell r="DX146">
            <v>188355.98577496191</v>
          </cell>
          <cell r="DY146">
            <v>198640.3797088922</v>
          </cell>
          <cell r="DZ146">
            <v>207882.69192624179</v>
          </cell>
          <cell r="EA146">
            <v>223144.34701579998</v>
          </cell>
          <cell r="EB146">
            <v>240363.18359867635</v>
          </cell>
          <cell r="EC146">
            <v>202308.71565794339</v>
          </cell>
          <cell r="ED146">
            <v>280013.12907510833</v>
          </cell>
          <cell r="EE146">
            <v>270323.04685939557</v>
          </cell>
          <cell r="EF146">
            <v>217877.74753098437</v>
          </cell>
          <cell r="EG146">
            <v>233266.27068415791</v>
          </cell>
          <cell r="EH146">
            <v>224869.10763963338</v>
          </cell>
          <cell r="EI146">
            <v>256573.25195885851</v>
          </cell>
          <cell r="EJ146">
            <v>189753.9134484939</v>
          </cell>
          <cell r="EK146">
            <v>200162.41894098037</v>
          </cell>
          <cell r="EL146">
            <v>209637.7305062105</v>
          </cell>
          <cell r="EM146">
            <v>225172.38356846938</v>
          </cell>
          <cell r="EN146">
            <v>242848.61790934455</v>
          </cell>
          <cell r="EO146">
            <v>204138.15868884887</v>
          </cell>
          <cell r="EP146">
            <v>283312.08632489736</v>
          </cell>
          <cell r="EQ146">
            <v>273485.27642046224</v>
          </cell>
          <cell r="ER146">
            <v>219692.25242332261</v>
          </cell>
          <cell r="ES146">
            <v>235494.08686737815</v>
          </cell>
          <cell r="ET146">
            <v>226949.7721217614</v>
          </cell>
          <cell r="EU146">
            <v>259269.27847483737</v>
          </cell>
          <cell r="EV146">
            <v>191117.73334292253</v>
          </cell>
          <cell r="EW146">
            <v>201649.73211019396</v>
          </cell>
          <cell r="EX146">
            <v>211364.2897202911</v>
          </cell>
          <cell r="EY146">
            <v>227176.46398332034</v>
          </cell>
          <cell r="EZ146">
            <v>245317.82138572115</v>
          </cell>
          <cell r="FA146">
            <v>205941.39950884768</v>
          </cell>
          <cell r="FB146">
            <v>286611.91973206593</v>
          </cell>
          <cell r="FC146">
            <v>276647.31848495011</v>
          </cell>
          <cell r="FD146">
            <v>221470.49733195925</v>
          </cell>
          <cell r="FE146">
            <v>237697.13677799993</v>
          </cell>
          <cell r="FF146">
            <v>229003.50171908873</v>
          </cell>
          <cell r="FG146">
            <v>261954.43145307188</v>
          </cell>
          <cell r="FH146">
            <v>192444.24892256228</v>
          </cell>
          <cell r="FI146">
            <v>203099.94681474054</v>
          </cell>
          <cell r="FJ146">
            <v>213059.90922524207</v>
          </cell>
          <cell r="FK146">
            <v>229154.11094309294</v>
          </cell>
          <cell r="FL146">
            <v>247769.07215450041</v>
          </cell>
          <cell r="FM146">
            <v>207716.54836107403</v>
          </cell>
          <cell r="FN146">
            <v>289910.51449613197</v>
          </cell>
          <cell r="FO146">
            <v>279807.46831487562</v>
          </cell>
          <cell r="FP146">
            <v>223209.8607914492</v>
          </cell>
          <cell r="FQ146">
            <v>239873.13648432354</v>
          </cell>
          <cell r="FR146">
            <v>231027.50915119561</v>
          </cell>
          <cell r="FS146">
            <v>264626.69396883226</v>
          </cell>
          <cell r="FT146">
            <v>193730.67825560336</v>
          </cell>
          <cell r="FU146">
            <v>204509.73351098847</v>
          </cell>
          <cell r="FV146">
            <v>214721.47095876382</v>
          </cell>
          <cell r="FW146">
            <v>231102.88220650519</v>
          </cell>
        </row>
        <row r="147">
          <cell r="B147" t="str">
            <v>Co 357</v>
          </cell>
          <cell r="BH147">
            <v>70129.990000000005</v>
          </cell>
          <cell r="BI147">
            <v>150301.22</v>
          </cell>
          <cell r="BJ147">
            <v>197343.58</v>
          </cell>
          <cell r="BK147">
            <v>208683.95</v>
          </cell>
          <cell r="BL147">
            <v>274434.43</v>
          </cell>
          <cell r="BM147">
            <v>284979.65000000002</v>
          </cell>
          <cell r="BN147">
            <v>214104.46</v>
          </cell>
          <cell r="BO147">
            <v>184383.98673177118</v>
          </cell>
          <cell r="BP147">
            <v>166706.5501702512</v>
          </cell>
          <cell r="BQ147">
            <v>183681.00913320098</v>
          </cell>
          <cell r="BR147">
            <v>170872.26533138222</v>
          </cell>
          <cell r="BS147">
            <v>144146.55036376041</v>
          </cell>
          <cell r="BT147">
            <v>67688.302888167935</v>
          </cell>
          <cell r="BU147">
            <v>147239.3867425138</v>
          </cell>
          <cell r="BV147">
            <v>194847.38196709822</v>
          </cell>
          <cell r="BW147">
            <v>205954.08100115028</v>
          </cell>
          <cell r="BX147">
            <v>170884.82525121729</v>
          </cell>
          <cell r="BY147">
            <v>282051.24389666243</v>
          </cell>
          <cell r="BZ147">
            <v>210880.42982717464</v>
          </cell>
          <cell r="CA147">
            <v>181435.81681268086</v>
          </cell>
          <cell r="CB147">
            <v>163967.46124124716</v>
          </cell>
          <cell r="CC147">
            <v>180724.38108289771</v>
          </cell>
          <cell r="CD147">
            <v>168019.56951791921</v>
          </cell>
          <cell r="CE147">
            <v>143567.8330698788</v>
          </cell>
          <cell r="CF147">
            <v>61724.870509336673</v>
          </cell>
          <cell r="CG147">
            <v>140641.09874869653</v>
          </cell>
          <cell r="CH147">
            <v>188950.53988567067</v>
          </cell>
          <cell r="CI147">
            <v>199707.06436815124</v>
          </cell>
          <cell r="CJ147">
            <v>163898.73863189472</v>
          </cell>
          <cell r="CK147">
            <v>275637.34930480178</v>
          </cell>
          <cell r="CL147">
            <v>204142.63472196081</v>
          </cell>
          <cell r="CM147">
            <v>176525.86898364438</v>
          </cell>
          <cell r="CN147">
            <v>159050.95171130405</v>
          </cell>
          <cell r="CO147">
            <v>175589.43462857275</v>
          </cell>
          <cell r="CP147">
            <v>162995.89688682809</v>
          </cell>
          <cell r="CQ147">
            <v>162454.44470494176</v>
          </cell>
          <cell r="CR147">
            <v>84553.906345304043</v>
          </cell>
          <cell r="CS147">
            <v>164830.70095503106</v>
          </cell>
          <cell r="CT147">
            <v>212642.51822090638</v>
          </cell>
          <cell r="CU147">
            <v>223532.33475549141</v>
          </cell>
          <cell r="CV147">
            <v>186720.53521202318</v>
          </cell>
          <cell r="CW147">
            <v>300914.51104306593</v>
          </cell>
          <cell r="CX147">
            <v>227886.88676625339</v>
          </cell>
          <cell r="CY147">
            <v>199684.50375168776</v>
          </cell>
          <cell r="CZ147">
            <v>181858.08797402403</v>
          </cell>
          <cell r="DA147">
            <v>198652.99442698155</v>
          </cell>
          <cell r="DB147">
            <v>185845.95702458429</v>
          </cell>
          <cell r="DC147">
            <v>160824.4602970329</v>
          </cell>
          <cell r="DD147">
            <v>84039.250934506301</v>
          </cell>
          <cell r="DE147">
            <v>165697.51791169238</v>
          </cell>
          <cell r="DF147">
            <v>214657.78295111537</v>
          </cell>
          <cell r="DG147">
            <v>225680.83885196201</v>
          </cell>
          <cell r="DH147">
            <v>187836.84833615762</v>
          </cell>
          <cell r="DI147">
            <v>304541.96388120088</v>
          </cell>
          <cell r="DJ147">
            <v>229947.43701384793</v>
          </cell>
          <cell r="DK147">
            <v>201153.33048812969</v>
          </cell>
          <cell r="DL147">
            <v>182968.34022212174</v>
          </cell>
          <cell r="DM147">
            <v>200022.00806673383</v>
          </cell>
          <cell r="DN147">
            <v>186998.51311784593</v>
          </cell>
          <cell r="DO147">
            <v>161471.15450912289</v>
          </cell>
          <cell r="DP147">
            <v>83453.748911416449</v>
          </cell>
          <cell r="DQ147">
            <v>166514.19531893119</v>
          </cell>
          <cell r="DR147">
            <v>216651.87770885637</v>
          </cell>
          <cell r="DS147">
            <v>227808.22195389608</v>
          </cell>
          <cell r="DT147">
            <v>188902.55459940794</v>
          </cell>
          <cell r="DU147">
            <v>357920.0167360456</v>
          </cell>
          <cell r="DV147">
            <v>281724.08601692226</v>
          </cell>
          <cell r="DW147">
            <v>252331.60983019142</v>
          </cell>
          <cell r="DX147">
            <v>233780.75738867751</v>
          </cell>
          <cell r="DY147">
            <v>251096.53569873923</v>
          </cell>
          <cell r="DZ147">
            <v>237853.33985295633</v>
          </cell>
          <cell r="EA147">
            <v>211809.30995365069</v>
          </cell>
          <cell r="EB147">
            <v>132538.11166479901</v>
          </cell>
          <cell r="EC147">
            <v>217021.95978421264</v>
          </cell>
          <cell r="ED147">
            <v>268366.13402555784</v>
          </cell>
          <cell r="EE147">
            <v>279656.12521787838</v>
          </cell>
          <cell r="EF147">
            <v>239658.55031568522</v>
          </cell>
          <cell r="EG147">
            <v>362550.87046480208</v>
          </cell>
          <cell r="EH147">
            <v>284718.36212054448</v>
          </cell>
          <cell r="EI147">
            <v>254720.83076854079</v>
          </cell>
          <cell r="EJ147">
            <v>235797.16175396962</v>
          </cell>
          <cell r="EK147">
            <v>253377.16678478377</v>
          </cell>
          <cell r="EL147">
            <v>239911.46387605343</v>
          </cell>
          <cell r="EM147">
            <v>213340.1532279946</v>
          </cell>
          <cell r="EN147">
            <v>132793.49654922148</v>
          </cell>
          <cell r="EO147">
            <v>218721.92476999789</v>
          </cell>
          <cell r="EP147">
            <v>271303.02209793462</v>
          </cell>
          <cell r="EQ147">
            <v>282726.32966953114</v>
          </cell>
          <cell r="ER147">
            <v>241605.32342951599</v>
          </cell>
          <cell r="ES147">
            <v>367203.88606266759</v>
          </cell>
          <cell r="ET147">
            <v>287698.50542973587</v>
          </cell>
          <cell r="EU147">
            <v>257089.27845509406</v>
          </cell>
          <cell r="EV147">
            <v>240006.9907550519</v>
          </cell>
          <cell r="EW147">
            <v>257854.7672058591</v>
          </cell>
          <cell r="EX147">
            <v>244163.06890892933</v>
          </cell>
          <cell r="EY147">
            <v>217053.77830913314</v>
          </cell>
          <cell r="EZ147">
            <v>133609.21542391717</v>
          </cell>
          <cell r="FA147">
            <v>222603.79836044932</v>
          </cell>
          <cell r="FB147">
            <v>276453.29309721442</v>
          </cell>
          <cell r="FC147">
            <v>288009.75539550761</v>
          </cell>
          <cell r="FD147">
            <v>245733.2377328577</v>
          </cell>
          <cell r="FE147">
            <v>374099.47039960523</v>
          </cell>
          <cell r="FF147">
            <v>292884.20616333513</v>
          </cell>
          <cell r="FG147">
            <v>261656.76223957591</v>
          </cell>
          <cell r="FH147">
            <v>242030.50121468739</v>
          </cell>
          <cell r="FI147">
            <v>260148.21864256437</v>
          </cell>
          <cell r="FJ147">
            <v>246227.58103400859</v>
          </cell>
          <cell r="FK147">
            <v>218569.29163531621</v>
          </cell>
          <cell r="FL147">
            <v>133756.68311922203</v>
          </cell>
          <cell r="FM147">
            <v>224287.24235312891</v>
          </cell>
          <cell r="FN147">
            <v>279436.29804402305</v>
          </cell>
          <cell r="FO147">
            <v>291126.09848181665</v>
          </cell>
          <cell r="FP147">
            <v>247660.87087374576</v>
          </cell>
          <cell r="FQ147">
            <v>378857.63835056376</v>
          </cell>
          <cell r="FR147">
            <v>295895.00344220444</v>
          </cell>
          <cell r="FS147">
            <v>264041.65387542767</v>
          </cell>
          <cell r="FT147">
            <v>244021.35764431866</v>
          </cell>
          <cell r="FU147">
            <v>262412.54526908748</v>
          </cell>
          <cell r="FV147">
            <v>248258.76929645584</v>
          </cell>
          <cell r="FW147">
            <v>220040.90841752704</v>
          </cell>
        </row>
        <row r="148">
          <cell r="B148" t="str">
            <v>Co 332</v>
          </cell>
          <cell r="BH148">
            <v>33743.06</v>
          </cell>
          <cell r="BI148">
            <v>34456.949999999997</v>
          </cell>
          <cell r="BJ148">
            <v>31690.04</v>
          </cell>
          <cell r="BK148">
            <v>27874.45</v>
          </cell>
          <cell r="BL148">
            <v>27776.69</v>
          </cell>
          <cell r="BM148">
            <v>28963.07</v>
          </cell>
          <cell r="BN148">
            <v>31092.07</v>
          </cell>
          <cell r="BO148">
            <v>31116.840270121142</v>
          </cell>
          <cell r="BP148">
            <v>31565.310581012141</v>
          </cell>
          <cell r="BQ148">
            <v>29269.96710897125</v>
          </cell>
          <cell r="BR148">
            <v>29216.096423577736</v>
          </cell>
          <cell r="BS148">
            <v>28628.321609946244</v>
          </cell>
          <cell r="BT148">
            <v>33596.684636258753</v>
          </cell>
          <cell r="BU148">
            <v>34274.24892953776</v>
          </cell>
          <cell r="BV148">
            <v>31442.829278267505</v>
          </cell>
          <cell r="BW148">
            <v>27512.662558767595</v>
          </cell>
          <cell r="BX148">
            <v>27412.112566636886</v>
          </cell>
          <cell r="BY148">
            <v>28633.975728223115</v>
          </cell>
          <cell r="BZ148">
            <v>30826.73835001704</v>
          </cell>
          <cell r="CA148">
            <v>30931.40234983039</v>
          </cell>
          <cell r="CB148">
            <v>31317.310847195607</v>
          </cell>
          <cell r="CC148">
            <v>29067.216383133149</v>
          </cell>
          <cell r="CD148">
            <v>29011.617397728718</v>
          </cell>
          <cell r="CE148">
            <v>28436.914939843406</v>
          </cell>
          <cell r="CF148">
            <v>33400.584995354489</v>
          </cell>
          <cell r="CG148">
            <v>34040.847962201267</v>
          </cell>
          <cell r="CH148">
            <v>31143.343206848185</v>
          </cell>
          <cell r="CI148">
            <v>27095.277341263391</v>
          </cell>
          <cell r="CJ148">
            <v>26991.457244152749</v>
          </cell>
          <cell r="CK148">
            <v>28249.9822629152</v>
          </cell>
          <cell r="CL148">
            <v>30508.774884010803</v>
          </cell>
          <cell r="CM148">
            <v>30694.517549158394</v>
          </cell>
          <cell r="CN148">
            <v>31013.145121031957</v>
          </cell>
          <cell r="CO148">
            <v>28808.719555191972</v>
          </cell>
          <cell r="CP148">
            <v>28751.464442333836</v>
          </cell>
          <cell r="CQ148">
            <v>28190.517870289696</v>
          </cell>
          <cell r="CR148">
            <v>34000.153030118367</v>
          </cell>
          <cell r="CS148">
            <v>34640.417702577288</v>
          </cell>
          <cell r="CT148">
            <v>31661.944238960066</v>
          </cell>
          <cell r="CU148">
            <v>27492.678885695197</v>
          </cell>
          <cell r="CV148">
            <v>27385.749789709495</v>
          </cell>
          <cell r="CW148">
            <v>28682.035805978332</v>
          </cell>
          <cell r="CX148">
            <v>31008.348224197114</v>
          </cell>
          <cell r="CY148">
            <v>31224.035475322562</v>
          </cell>
          <cell r="CZ148">
            <v>31526.440716371508</v>
          </cell>
          <cell r="DA148">
            <v>29293.792655478355</v>
          </cell>
          <cell r="DB148">
            <v>29234.829720180096</v>
          </cell>
          <cell r="DC148">
            <v>28625.151950636435</v>
          </cell>
          <cell r="DD148">
            <v>34609.715806499495</v>
          </cell>
          <cell r="DE148">
            <v>35249.597959775536</v>
          </cell>
          <cell r="DF148">
            <v>32188.101395257567</v>
          </cell>
          <cell r="DG148">
            <v>27893.520138080443</v>
          </cell>
          <cell r="DH148">
            <v>27783.388959115597</v>
          </cell>
          <cell r="DI148">
            <v>29118.798251477932</v>
          </cell>
          <cell r="DJ148">
            <v>31514.905084936552</v>
          </cell>
          <cell r="DK148">
            <v>31762.269594433561</v>
          </cell>
          <cell r="DL148">
            <v>32046.431609962674</v>
          </cell>
          <cell r="DM148">
            <v>29785.953703786319</v>
          </cell>
          <cell r="DN148">
            <v>29725.233739844589</v>
          </cell>
          <cell r="DO148">
            <v>29097.27686841357</v>
          </cell>
          <cell r="DP148">
            <v>35229.188410755865</v>
          </cell>
          <cell r="DQ148">
            <v>35868.285830437249</v>
          </cell>
          <cell r="DR148">
            <v>32721.625914562392</v>
          </cell>
          <cell r="DS148">
            <v>28298.211627650351</v>
          </cell>
          <cell r="DT148">
            <v>28184.782161453011</v>
          </cell>
          <cell r="DU148">
            <v>29560.022854062896</v>
          </cell>
          <cell r="DV148">
            <v>32028.239903912887</v>
          </cell>
          <cell r="DW148">
            <v>32308.799029087193</v>
          </cell>
          <cell r="DX148">
            <v>32574.144546084786</v>
          </cell>
          <cell r="DY148">
            <v>30284.798583612916</v>
          </cell>
          <cell r="DZ148">
            <v>30222.734089936217</v>
          </cell>
          <cell r="EA148">
            <v>29575.949561973895</v>
          </cell>
          <cell r="EB148">
            <v>35859.167131395356</v>
          </cell>
          <cell r="EC148">
            <v>36497.054511172952</v>
          </cell>
          <cell r="ED148">
            <v>33262.352083615689</v>
          </cell>
          <cell r="EE148">
            <v>28706.457741692342</v>
          </cell>
          <cell r="EF148">
            <v>28589.630133024257</v>
          </cell>
          <cell r="EG148">
            <v>30006.132927796854</v>
          </cell>
          <cell r="EH148">
            <v>32548.17313419496</v>
          </cell>
          <cell r="EI148">
            <v>32863.71364382888</v>
          </cell>
          <cell r="EJ148">
            <v>33109.13074548525</v>
          </cell>
          <cell r="EK148">
            <v>30791.336810763478</v>
          </cell>
          <cell r="EL148">
            <v>30726.940195471368</v>
          </cell>
          <cell r="EM148">
            <v>30061.213976179577</v>
          </cell>
          <cell r="EN148">
            <v>36499.561590526042</v>
          </cell>
          <cell r="EO148">
            <v>37135.795893381466</v>
          </cell>
          <cell r="EP148">
            <v>33810.770668900645</v>
          </cell>
          <cell r="EQ148">
            <v>29117.981149782343</v>
          </cell>
          <cell r="ER148">
            <v>28997.862992293391</v>
          </cell>
          <cell r="ES148">
            <v>30456.865697627109</v>
          </cell>
          <cell r="ET148">
            <v>33075.172077112074</v>
          </cell>
          <cell r="EU148">
            <v>33426.66356677255</v>
          </cell>
          <cell r="EV148">
            <v>33651.438379857056</v>
          </cell>
          <cell r="EW148">
            <v>31305.144710730765</v>
          </cell>
          <cell r="EX148">
            <v>31238.827707973018</v>
          </cell>
          <cell r="EY148">
            <v>30552.675371367353</v>
          </cell>
          <cell r="EZ148">
            <v>37150.514244980332</v>
          </cell>
          <cell r="FA148">
            <v>37784.629876679886</v>
          </cell>
          <cell r="FB148">
            <v>34366.706750360732</v>
          </cell>
          <cell r="FC148">
            <v>29533.137237061292</v>
          </cell>
          <cell r="FD148">
            <v>29409.408637129403</v>
          </cell>
          <cell r="FE148">
            <v>30912.187237845152</v>
          </cell>
          <cell r="FF148">
            <v>33609.046871993974</v>
          </cell>
          <cell r="FG148">
            <v>33998.635142983912</v>
          </cell>
          <cell r="FH148">
            <v>34200.683784356384</v>
          </cell>
          <cell r="FI148">
            <v>31826.281987895687</v>
          </cell>
          <cell r="FJ148">
            <v>31757.984995752937</v>
          </cell>
          <cell r="FK148">
            <v>31051.257388438244</v>
          </cell>
          <cell r="FL148">
            <v>37811.969482307184</v>
          </cell>
          <cell r="FM148">
            <v>38443.677263042198</v>
          </cell>
          <cell r="FN148">
            <v>34930.205371019532</v>
          </cell>
          <cell r="FO148">
            <v>29951.634780694862</v>
          </cell>
          <cell r="FP148">
            <v>29823.988721484464</v>
          </cell>
          <cell r="FQ148">
            <v>31372.052229932415</v>
          </cell>
          <cell r="FR148">
            <v>34149.823079545538</v>
          </cell>
          <cell r="FS148">
            <v>34579.261236015445</v>
          </cell>
          <cell r="FT148">
            <v>34757.773289292229</v>
          </cell>
          <cell r="FU148">
            <v>32354.807474166955</v>
          </cell>
          <cell r="FV148">
            <v>32284.469830438225</v>
          </cell>
          <cell r="FW148">
            <v>31556.552201632585</v>
          </cell>
        </row>
        <row r="149">
          <cell r="B149" t="str">
            <v>Co 286</v>
          </cell>
          <cell r="BH149">
            <v>-2170.4699999999998</v>
          </cell>
          <cell r="BI149">
            <v>15976.9</v>
          </cell>
          <cell r="BJ149">
            <v>-1581.14</v>
          </cell>
          <cell r="BK149">
            <v>13731.81</v>
          </cell>
          <cell r="BL149">
            <v>20591.560000000001</v>
          </cell>
          <cell r="BM149">
            <v>-17461.16</v>
          </cell>
          <cell r="BN149">
            <v>7962.76</v>
          </cell>
          <cell r="BO149">
            <v>9907.9734710142329</v>
          </cell>
          <cell r="BP149">
            <v>4747.247413772322</v>
          </cell>
          <cell r="BQ149">
            <v>5740.2281785425366</v>
          </cell>
          <cell r="BR149">
            <v>4063.8452386732388</v>
          </cell>
          <cell r="BS149">
            <v>7567.7006010578843</v>
          </cell>
          <cell r="BT149">
            <v>-1543.5158896744178</v>
          </cell>
          <cell r="BU149">
            <v>16776.073773203516</v>
          </cell>
          <cell r="BV149">
            <v>-935.4472220078751</v>
          </cell>
          <cell r="BW149">
            <v>14589.150551017552</v>
          </cell>
          <cell r="BX149">
            <v>21304.549625418807</v>
          </cell>
          <cell r="BY149">
            <v>-16729.399989943446</v>
          </cell>
          <cell r="BZ149">
            <v>8735.3416422443806</v>
          </cell>
          <cell r="CA149">
            <v>10703.381388978072</v>
          </cell>
          <cell r="CB149">
            <v>14345.184891278084</v>
          </cell>
          <cell r="CC149">
            <v>15459.401026120282</v>
          </cell>
          <cell r="CD149">
            <v>13746.399181429777</v>
          </cell>
          <cell r="CE149">
            <v>15271.981434972487</v>
          </cell>
          <cell r="CF149">
            <v>5530.2334722577652</v>
          </cell>
          <cell r="CG149">
            <v>24027.798112593839</v>
          </cell>
          <cell r="CH149">
            <v>6158.0549698088871</v>
          </cell>
          <cell r="CI149">
            <v>21901.004668464793</v>
          </cell>
          <cell r="CJ149">
            <v>28468.081742647671</v>
          </cell>
          <cell r="CK149">
            <v>-9548.1961872228421</v>
          </cell>
          <cell r="CL149">
            <v>15960.821929371654</v>
          </cell>
          <cell r="CM149">
            <v>17944.22667436393</v>
          </cell>
          <cell r="CN149">
            <v>13391.343463444995</v>
          </cell>
          <cell r="CO149">
            <v>14630.858146254603</v>
          </cell>
          <cell r="CP149">
            <v>12880.523193511999</v>
          </cell>
          <cell r="CQ149">
            <v>14589.052644489344</v>
          </cell>
          <cell r="CR149">
            <v>5280.1046252555898</v>
          </cell>
          <cell r="CS149">
            <v>24208.401360846696</v>
          </cell>
          <cell r="CT149">
            <v>5927.0382909300897</v>
          </cell>
          <cell r="CU149">
            <v>22059.825768906274</v>
          </cell>
          <cell r="CV149">
            <v>28707.57060743792</v>
          </cell>
          <cell r="CW149">
            <v>-10062.955694073906</v>
          </cell>
          <cell r="CX149">
            <v>15971.124098726101</v>
          </cell>
          <cell r="CY149">
            <v>17991.613177225434</v>
          </cell>
          <cell r="CZ149">
            <v>13317.032170189479</v>
          </cell>
          <cell r="DA149">
            <v>14624.865760070563</v>
          </cell>
          <cell r="DB149">
            <v>12826.721978876467</v>
          </cell>
          <cell r="DC149">
            <v>14404.453572587918</v>
          </cell>
          <cell r="DD149">
            <v>5014.2680105513937</v>
          </cell>
          <cell r="DE149">
            <v>24383.992416116231</v>
          </cell>
          <cell r="DF149">
            <v>10768.149104863369</v>
          </cell>
          <cell r="DG149">
            <v>27300.819346401731</v>
          </cell>
          <cell r="DH149">
            <v>34028.839190208375</v>
          </cell>
          <cell r="DI149">
            <v>-5510.8340315296919</v>
          </cell>
          <cell r="DJ149">
            <v>21059.737955028457</v>
          </cell>
          <cell r="DK149">
            <v>23118.645654165179</v>
          </cell>
          <cell r="DL149">
            <v>18319.013342918683</v>
          </cell>
          <cell r="DM149">
            <v>19696.820305728197</v>
          </cell>
          <cell r="DN149">
            <v>17850.019383111012</v>
          </cell>
          <cell r="DO149">
            <v>19464.93545976821</v>
          </cell>
          <cell r="DP149">
            <v>9819.3367436984918</v>
          </cell>
          <cell r="DQ149">
            <v>29641.206102043387</v>
          </cell>
          <cell r="DR149">
            <v>10608.729494753192</v>
          </cell>
          <cell r="DS149">
            <v>27551.591285460789</v>
          </cell>
          <cell r="DT149">
            <v>34360.161490656908</v>
          </cell>
          <cell r="DU149">
            <v>-5963.8631577420456</v>
          </cell>
          <cell r="DV149">
            <v>21153.939780651675</v>
          </cell>
          <cell r="DW149">
            <v>23252.581814951518</v>
          </cell>
          <cell r="DX149">
            <v>18324.446416681378</v>
          </cell>
          <cell r="DY149">
            <v>19775.462216611035</v>
          </cell>
          <cell r="DZ149">
            <v>17877.658812835587</v>
          </cell>
          <cell r="EA149">
            <v>19531.136488044336</v>
          </cell>
          <cell r="EB149">
            <v>9622.6141331771651</v>
          </cell>
          <cell r="EC149">
            <v>29907.606027213573</v>
          </cell>
          <cell r="ED149">
            <v>10435.21389236948</v>
          </cell>
          <cell r="EE149">
            <v>27798.863709850044</v>
          </cell>
          <cell r="EF149">
            <v>34687.970011778292</v>
          </cell>
          <cell r="EG149">
            <v>-6435.8960779846202</v>
          </cell>
          <cell r="EH149">
            <v>21241.005495240912</v>
          </cell>
          <cell r="EI149">
            <v>23380.051754553766</v>
          </cell>
          <cell r="EJ149">
            <v>19374.278574802869</v>
          </cell>
          <cell r="EK149">
            <v>20901.351252852764</v>
          </cell>
          <cell r="EL149">
            <v>18952.052558983953</v>
          </cell>
          <cell r="EM149">
            <v>20644.090008216408</v>
          </cell>
          <cell r="EN149">
            <v>10464.907891280542</v>
          </cell>
          <cell r="EO149">
            <v>31224.290981010825</v>
          </cell>
          <cell r="EP149">
            <v>11301.404432102048</v>
          </cell>
          <cell r="EQ149">
            <v>29096.709814046033</v>
          </cell>
          <cell r="ER149">
            <v>36066.291037314506</v>
          </cell>
          <cell r="ES149">
            <v>-5873.0053475738168</v>
          </cell>
          <cell r="ET149">
            <v>22374.241914213853</v>
          </cell>
          <cell r="EU149">
            <v>24555.066076848052</v>
          </cell>
          <cell r="EV149">
            <v>19377.307644700173</v>
          </cell>
          <cell r="EW149">
            <v>20983.794591420621</v>
          </cell>
          <cell r="EX149">
            <v>18980.649528962997</v>
          </cell>
          <cell r="EY149">
            <v>20712.674189970676</v>
          </cell>
          <cell r="EZ149">
            <v>10255.06786675912</v>
          </cell>
          <cell r="FA149">
            <v>31500.389655630301</v>
          </cell>
          <cell r="FB149">
            <v>11115.964738570161</v>
          </cell>
          <cell r="FC149">
            <v>29354.290462294779</v>
          </cell>
          <cell r="FD149">
            <v>36404.242987787795</v>
          </cell>
          <cell r="FE149">
            <v>-6367.0044970184645</v>
          </cell>
          <cell r="FF149">
            <v>22462.720797754984</v>
          </cell>
          <cell r="FG149">
            <v>24686.920625840416</v>
          </cell>
          <cell r="FH149">
            <v>19369.995906152108</v>
          </cell>
          <cell r="FI149">
            <v>21058.034075079224</v>
          </cell>
          <cell r="FJ149">
            <v>19000.411669074078</v>
          </cell>
          <cell r="FK149">
            <v>23736.364990004538</v>
          </cell>
          <cell r="FL149">
            <v>12991.52621067236</v>
          </cell>
          <cell r="FM149">
            <v>34734.821596706504</v>
          </cell>
          <cell r="FN149">
            <v>13877.951583898481</v>
          </cell>
          <cell r="FO149">
            <v>32570.365477790609</v>
          </cell>
          <cell r="FP149">
            <v>39700.717529038113</v>
          </cell>
          <cell r="FQ149">
            <v>-3918.7068753140957</v>
          </cell>
          <cell r="FR149">
            <v>25505.679082158211</v>
          </cell>
          <cell r="FS149">
            <v>27774.232384540403</v>
          </cell>
          <cell r="FT149">
            <v>21951.654707864414</v>
          </cell>
          <cell r="FU149">
            <v>23724.843394853408</v>
          </cell>
          <cell r="FV149">
            <v>21610.753849983717</v>
          </cell>
          <cell r="FW149">
            <v>23877.242642549369</v>
          </cell>
        </row>
        <row r="150">
          <cell r="B150" t="str">
            <v>Co 287</v>
          </cell>
          <cell r="BH150">
            <v>5417.21</v>
          </cell>
          <cell r="BI150">
            <v>5854.44</v>
          </cell>
          <cell r="BJ150">
            <v>5468.2</v>
          </cell>
          <cell r="BK150">
            <v>10116.57</v>
          </cell>
          <cell r="BL150">
            <v>-525.63999999999942</v>
          </cell>
          <cell r="BM150">
            <v>28687.25</v>
          </cell>
          <cell r="BN150">
            <v>16535.7</v>
          </cell>
          <cell r="BO150">
            <v>8729.4779170660549</v>
          </cell>
          <cell r="BP150">
            <v>4490.4246392657587</v>
          </cell>
          <cell r="BQ150">
            <v>5929.827432046477</v>
          </cell>
          <cell r="BR150">
            <v>3486.7869658246054</v>
          </cell>
          <cell r="BS150">
            <v>-1015.237759710617</v>
          </cell>
          <cell r="BT150">
            <v>6697.9949910492542</v>
          </cell>
          <cell r="BU150">
            <v>7104.6282556339102</v>
          </cell>
          <cell r="BV150">
            <v>6717.4214117290467</v>
          </cell>
          <cell r="BW150">
            <v>11546.475560221232</v>
          </cell>
          <cell r="BX150">
            <v>883.64529431166739</v>
          </cell>
          <cell r="BY150">
            <v>30011.458864708111</v>
          </cell>
          <cell r="BZ150">
            <v>17978.948819917627</v>
          </cell>
          <cell r="CA150">
            <v>9826.9269198054317</v>
          </cell>
          <cell r="CB150">
            <v>11421.655765544681</v>
          </cell>
          <cell r="CC150">
            <v>12911.542572134655</v>
          </cell>
          <cell r="CD150">
            <v>10526.772552515671</v>
          </cell>
          <cell r="CE150">
            <v>3901.9567286833917</v>
          </cell>
          <cell r="CF150">
            <v>11266.491226224593</v>
          </cell>
          <cell r="CG150">
            <v>11642.08690907008</v>
          </cell>
          <cell r="CH150">
            <v>11254.357322848678</v>
          </cell>
          <cell r="CI150">
            <v>16269.746330862268</v>
          </cell>
          <cell r="CJ150">
            <v>5586.1470477685361</v>
          </cell>
          <cell r="CK150">
            <v>34624.087566976537</v>
          </cell>
          <cell r="CL150">
            <v>22717.246302942505</v>
          </cell>
          <cell r="CM150">
            <v>14195.698034994151</v>
          </cell>
          <cell r="CN150">
            <v>10279.653065874103</v>
          </cell>
          <cell r="CO150">
            <v>11822.111858388067</v>
          </cell>
          <cell r="CP150">
            <v>9497.8671870853432</v>
          </cell>
          <cell r="CQ150">
            <v>2905.081292055118</v>
          </cell>
          <cell r="CR150">
            <v>11174.145088251615</v>
          </cell>
          <cell r="CS150">
            <v>11546.609153758513</v>
          </cell>
          <cell r="CT150">
            <v>11150.959784625396</v>
          </cell>
          <cell r="CU150">
            <v>16330.977832707602</v>
          </cell>
          <cell r="CV150">
            <v>5426.5943787327524</v>
          </cell>
          <cell r="CW150">
            <v>35014.128692125712</v>
          </cell>
          <cell r="CX150">
            <v>22912.308818231719</v>
          </cell>
          <cell r="CY150">
            <v>14081.030776132829</v>
          </cell>
          <cell r="CZ150">
            <v>10069.700538454039</v>
          </cell>
          <cell r="DA150">
            <v>11661.073470494135</v>
          </cell>
          <cell r="DB150">
            <v>9311.1432888124473</v>
          </cell>
          <cell r="DC150">
            <v>2231.8375838476059</v>
          </cell>
          <cell r="DD150">
            <v>11071.012969551604</v>
          </cell>
          <cell r="DE150">
            <v>11439.963434308964</v>
          </cell>
          <cell r="DF150">
            <v>17998.870243214893</v>
          </cell>
          <cell r="DG150">
            <v>23348.483149551521</v>
          </cell>
          <cell r="DH150">
            <v>12218.684046445342</v>
          </cell>
          <cell r="DI150">
            <v>42366.357657372268</v>
          </cell>
          <cell r="DJ150">
            <v>30066.955111013034</v>
          </cell>
          <cell r="DK150">
            <v>20916.484332809363</v>
          </cell>
          <cell r="DL150">
            <v>16807.45504861771</v>
          </cell>
          <cell r="DM150">
            <v>18449.258775587754</v>
          </cell>
          <cell r="DN150">
            <v>16073.771010567209</v>
          </cell>
          <cell r="DO150">
            <v>8769.3801340002392</v>
          </cell>
          <cell r="DP150">
            <v>17919.470927692979</v>
          </cell>
          <cell r="DQ150">
            <v>18284.513927054293</v>
          </cell>
          <cell r="DR150">
            <v>18011.771334938501</v>
          </cell>
          <cell r="DS150">
            <v>23536.341345223387</v>
          </cell>
          <cell r="DT150">
            <v>12176.402296261422</v>
          </cell>
          <cell r="DU150">
            <v>42894.207997187274</v>
          </cell>
          <cell r="DV150">
            <v>30394.608196972542</v>
          </cell>
          <cell r="DW150">
            <v>20914.910254657138</v>
          </cell>
          <cell r="DX150">
            <v>16705.697959256722</v>
          </cell>
          <cell r="DY150">
            <v>18399.502170868123</v>
          </cell>
          <cell r="DZ150">
            <v>15998.577467604984</v>
          </cell>
          <cell r="EA150">
            <v>8462.093847171549</v>
          </cell>
          <cell r="EB150">
            <v>17932.735928874572</v>
          </cell>
          <cell r="EC150">
            <v>18293.442371075922</v>
          </cell>
          <cell r="ED150">
            <v>18015.062674808854</v>
          </cell>
          <cell r="EE150">
            <v>23720.138614391617</v>
          </cell>
          <cell r="EF150">
            <v>12125.22276170467</v>
          </cell>
          <cell r="EG150">
            <v>43423.584864425808</v>
          </cell>
          <cell r="EH150">
            <v>30721.149090252446</v>
          </cell>
          <cell r="EI150">
            <v>20901.856090872032</v>
          </cell>
          <cell r="EJ150">
            <v>18999.067417012375</v>
          </cell>
          <cell r="EK150">
            <v>20746.510617940403</v>
          </cell>
          <cell r="EL150">
            <v>18320.292658077167</v>
          </cell>
          <cell r="EM150">
            <v>10544.934856464046</v>
          </cell>
          <cell r="EN150">
            <v>20345.814835141275</v>
          </cell>
          <cell r="EO150">
            <v>20701.757723187045</v>
          </cell>
          <cell r="EP150">
            <v>20417.617168317352</v>
          </cell>
          <cell r="EQ150">
            <v>26308.899442836409</v>
          </cell>
          <cell r="ER150">
            <v>14474.06908380274</v>
          </cell>
          <cell r="ES150">
            <v>46363.584065341143</v>
          </cell>
          <cell r="ET150">
            <v>33455.675582707277</v>
          </cell>
          <cell r="EU150">
            <v>23286.346212921824</v>
          </cell>
          <cell r="EV150">
            <v>18914.280893135954</v>
          </cell>
          <cell r="EW150">
            <v>20717.004000452107</v>
          </cell>
          <cell r="EX150">
            <v>18265.68871892523</v>
          </cell>
          <cell r="EY150">
            <v>10243.114027939882</v>
          </cell>
          <cell r="EZ150">
            <v>20384.700497457648</v>
          </cell>
          <cell r="FA150">
            <v>20735.630181548266</v>
          </cell>
          <cell r="FB150">
            <v>20445.610863625443</v>
          </cell>
          <cell r="FC150">
            <v>26528.980779139427</v>
          </cell>
          <cell r="FD150">
            <v>14449.208059273151</v>
          </cell>
          <cell r="FE150">
            <v>46940.663621137173</v>
          </cell>
          <cell r="FF150">
            <v>33824.622644993418</v>
          </cell>
          <cell r="FG150">
            <v>23294.209573513632</v>
          </cell>
          <cell r="FH150">
            <v>18814.949192821594</v>
          </cell>
          <cell r="FI150">
            <v>20674.645669282261</v>
          </cell>
          <cell r="FJ150">
            <v>18198.41688671102</v>
          </cell>
          <cell r="FK150">
            <v>13386.656042156894</v>
          </cell>
          <cell r="FL150">
            <v>23879.088598115595</v>
          </cell>
          <cell r="FM150">
            <v>24224.109773970267</v>
          </cell>
          <cell r="FN150">
            <v>23928.080743550527</v>
          </cell>
          <cell r="FO150">
            <v>30209.628888778356</v>
          </cell>
          <cell r="FP150">
            <v>17879.756681612263</v>
          </cell>
          <cell r="FQ150">
            <v>50984.097852593237</v>
          </cell>
          <cell r="FR150">
            <v>37657.27495603924</v>
          </cell>
          <cell r="FS150">
            <v>26754.803538363361</v>
          </cell>
          <cell r="FT150">
            <v>22165.58811843233</v>
          </cell>
          <cell r="FU150">
            <v>24084.061734937044</v>
          </cell>
          <cell r="FV150">
            <v>21583.13325722338</v>
          </cell>
          <cell r="FW150">
            <v>13113.077316255083</v>
          </cell>
        </row>
        <row r="151">
          <cell r="B151" t="str">
            <v>Co 288</v>
          </cell>
          <cell r="BH151">
            <v>9317.31</v>
          </cell>
          <cell r="BI151">
            <v>6570.34</v>
          </cell>
          <cell r="BJ151">
            <v>6527.94</v>
          </cell>
          <cell r="BK151">
            <v>12169.22</v>
          </cell>
          <cell r="BL151">
            <v>-2711.42</v>
          </cell>
          <cell r="BM151">
            <v>42281.87</v>
          </cell>
          <cell r="BN151">
            <v>1885.76</v>
          </cell>
          <cell r="BO151">
            <v>-2870.2497846051847</v>
          </cell>
          <cell r="BP151">
            <v>-10678.554379559908</v>
          </cell>
          <cell r="BQ151">
            <v>-17029.875283373767</v>
          </cell>
          <cell r="BR151">
            <v>-9385.3152024851079</v>
          </cell>
          <cell r="BS151">
            <v>-12633.205559759605</v>
          </cell>
          <cell r="BT151">
            <v>17861.726631919133</v>
          </cell>
          <cell r="BU151">
            <v>14914.156833352965</v>
          </cell>
          <cell r="BV151">
            <v>14786.181203900211</v>
          </cell>
          <cell r="BW151">
            <v>20618.642559505432</v>
          </cell>
          <cell r="BX151">
            <v>5360.3982453503122</v>
          </cell>
          <cell r="BY151">
            <v>50339.204503453439</v>
          </cell>
          <cell r="BZ151">
            <v>10949.601683651632</v>
          </cell>
          <cell r="CA151">
            <v>4936.9265478396264</v>
          </cell>
          <cell r="CB151">
            <v>-3161.2269834397739</v>
          </cell>
          <cell r="CC151">
            <v>-9274.2973667468905</v>
          </cell>
          <cell r="CD151">
            <v>3421.3025648075345</v>
          </cell>
          <cell r="CE151">
            <v>635.30921096423117</v>
          </cell>
          <cell r="CF151">
            <v>30663.435765990209</v>
          </cell>
          <cell r="CG151">
            <v>27510.435269016409</v>
          </cell>
          <cell r="CH151">
            <v>27295.015141397664</v>
          </cell>
          <cell r="CI151">
            <v>33325.092608709936</v>
          </cell>
          <cell r="CJ151">
            <v>17678.335458555572</v>
          </cell>
          <cell r="CK151">
            <v>62643.41287835539</v>
          </cell>
          <cell r="CL151">
            <v>24291.179939271457</v>
          </cell>
          <cell r="CM151">
            <v>3214.2109484032408</v>
          </cell>
          <cell r="CN151">
            <v>-5220.2037708645512</v>
          </cell>
          <cell r="CO151">
            <v>-11087.314710692663</v>
          </cell>
          <cell r="CP151">
            <v>1812.144129109678</v>
          </cell>
          <cell r="CQ151">
            <v>-503.73469376555295</v>
          </cell>
          <cell r="CR151">
            <v>30934.788218523856</v>
          </cell>
          <cell r="CS151">
            <v>27648.127877247331</v>
          </cell>
          <cell r="CT151">
            <v>27398.397252757211</v>
          </cell>
          <cell r="CU151">
            <v>33616.945055312077</v>
          </cell>
          <cell r="CV151">
            <v>45758.612692018141</v>
          </cell>
          <cell r="CW151">
            <v>91617.975164967938</v>
          </cell>
          <cell r="CX151">
            <v>52854.878303009558</v>
          </cell>
          <cell r="CY151">
            <v>30886.8199502403</v>
          </cell>
          <cell r="CZ151">
            <v>22168.308531994291</v>
          </cell>
          <cell r="DA151">
            <v>16268.322846340474</v>
          </cell>
          <cell r="DB151">
            <v>29496.302915370747</v>
          </cell>
          <cell r="DC151">
            <v>26756.579153817707</v>
          </cell>
          <cell r="DD151">
            <v>59436.800259190226</v>
          </cell>
          <cell r="DE151">
            <v>56011.688291789222</v>
          </cell>
          <cell r="DF151">
            <v>55725.820397809293</v>
          </cell>
          <cell r="DG151">
            <v>62138.643188304872</v>
          </cell>
          <cell r="DH151">
            <v>46151.473092748267</v>
          </cell>
          <cell r="DI151">
            <v>92923.347253925007</v>
          </cell>
          <cell r="DJ151">
            <v>53751.856050597125</v>
          </cell>
          <cell r="DK151">
            <v>30862.01903807326</v>
          </cell>
          <cell r="DL151">
            <v>21850.26865786378</v>
          </cell>
          <cell r="DM151">
            <v>15919.280141155461</v>
          </cell>
          <cell r="DN151">
            <v>29483.960078148673</v>
          </cell>
          <cell r="DO151">
            <v>26715.930037652914</v>
          </cell>
          <cell r="DP151">
            <v>60264.758439318786</v>
          </cell>
          <cell r="DQ151">
            <v>56696.252992857044</v>
          </cell>
          <cell r="DR151">
            <v>56373.064359616459</v>
          </cell>
          <cell r="DS151">
            <v>62986.130532630115</v>
          </cell>
          <cell r="DT151">
            <v>46537.60103105045</v>
          </cell>
          <cell r="DU151">
            <v>94239.828566909666</v>
          </cell>
          <cell r="DV151">
            <v>54662.786274549457</v>
          </cell>
          <cell r="DW151">
            <v>30819.19682595972</v>
          </cell>
          <cell r="DX151">
            <v>21504.768099370238</v>
          </cell>
          <cell r="DY151">
            <v>15544.771010518976</v>
          </cell>
          <cell r="DZ151">
            <v>34455.032184796582</v>
          </cell>
          <cell r="EA151">
            <v>31658.92308311096</v>
          </cell>
          <cell r="EB151">
            <v>66099.276234914301</v>
          </cell>
          <cell r="EC151">
            <v>62382.244507256197</v>
          </cell>
          <cell r="ED151">
            <v>62019.805842569214</v>
          </cell>
          <cell r="EE151">
            <v>68839.296309252968</v>
          </cell>
          <cell r="EF151">
            <v>51916.376361365576</v>
          </cell>
          <cell r="EG151">
            <v>100567.42060772398</v>
          </cell>
          <cell r="EH151">
            <v>60588.039526946246</v>
          </cell>
          <cell r="EI151">
            <v>35757.883952400618</v>
          </cell>
          <cell r="EJ151">
            <v>26131.045076575378</v>
          </cell>
          <cell r="EK151">
            <v>20144.181236308999</v>
          </cell>
          <cell r="EL151">
            <v>34559.148433492468</v>
          </cell>
          <cell r="EM151">
            <v>31735.200746174218</v>
          </cell>
          <cell r="EN151">
            <v>67090.374496578326</v>
          </cell>
          <cell r="EO151">
            <v>63219.544586312826</v>
          </cell>
          <cell r="EP151">
            <v>62816.079380227755</v>
          </cell>
          <cell r="EQ151">
            <v>69848.332805208018</v>
          </cell>
          <cell r="ER151">
            <v>52437.141300837226</v>
          </cell>
          <cell r="ES151">
            <v>102055.82109901626</v>
          </cell>
          <cell r="ET151">
            <v>61677.738649279578</v>
          </cell>
          <cell r="EU151">
            <v>35827.121677763818</v>
          </cell>
          <cell r="EV151">
            <v>25877.836366641903</v>
          </cell>
          <cell r="EW151">
            <v>19866.302611444931</v>
          </cell>
          <cell r="EX151">
            <v>34649.895185792084</v>
          </cell>
          <cell r="EY151">
            <v>31798.400571603364</v>
          </cell>
          <cell r="EZ151">
            <v>68092.342640094255</v>
          </cell>
          <cell r="FA151">
            <v>64062.253450555407</v>
          </cell>
          <cell r="FB151">
            <v>63615.931912415748</v>
          </cell>
          <cell r="FC151">
            <v>70867.485450510343</v>
          </cell>
          <cell r="FD151">
            <v>52953.348551860632</v>
          </cell>
          <cell r="FE151">
            <v>103558.86895808278</v>
          </cell>
          <cell r="FF151">
            <v>62786.329629825719</v>
          </cell>
          <cell r="FG151">
            <v>35879.952692556573</v>
          </cell>
          <cell r="FH151">
            <v>25597.894292403536</v>
          </cell>
          <cell r="FI151">
            <v>19564.016795304749</v>
          </cell>
          <cell r="FJ151">
            <v>34725.991992404524</v>
          </cell>
          <cell r="FK151">
            <v>31847.25749648457</v>
          </cell>
          <cell r="FL151">
            <v>69104.903683181183</v>
          </cell>
          <cell r="FM151">
            <v>64909.900520320072</v>
          </cell>
          <cell r="FN151">
            <v>64418.810908699685</v>
          </cell>
          <cell r="FO151">
            <v>71896.639473888179</v>
          </cell>
          <cell r="FP151">
            <v>53465.060285910935</v>
          </cell>
          <cell r="FQ151">
            <v>105076.96420593222</v>
          </cell>
          <cell r="FR151">
            <v>63914.074031498254</v>
          </cell>
          <cell r="FS151">
            <v>35915.482335185581</v>
          </cell>
          <cell r="FT151">
            <v>25289.948714598257</v>
          </cell>
          <cell r="FU151">
            <v>19236.688532560613</v>
          </cell>
          <cell r="FV151">
            <v>34787.07920769864</v>
          </cell>
          <cell r="FW151">
            <v>31881.486643241646</v>
          </cell>
        </row>
        <row r="152">
          <cell r="B152" t="str">
            <v>Co 333</v>
          </cell>
          <cell r="BH152">
            <v>90505.77</v>
          </cell>
          <cell r="BI152">
            <v>70235.63</v>
          </cell>
          <cell r="BJ152">
            <v>88039</v>
          </cell>
          <cell r="BK152">
            <v>47461.919999999998</v>
          </cell>
          <cell r="BL152">
            <v>115019.63</v>
          </cell>
          <cell r="BM152">
            <v>89479.76</v>
          </cell>
          <cell r="BN152">
            <v>140252.26999999999</v>
          </cell>
          <cell r="BO152">
            <v>131700.68808594922</v>
          </cell>
          <cell r="BP152">
            <v>92032.303325508226</v>
          </cell>
          <cell r="BQ152">
            <v>72668.66104026034</v>
          </cell>
          <cell r="BR152">
            <v>98682.321485664404</v>
          </cell>
          <cell r="BS152">
            <v>71966.652555297362</v>
          </cell>
          <cell r="BT152">
            <v>88083.344045702121</v>
          </cell>
          <cell r="BU152">
            <v>67858.241880928836</v>
          </cell>
          <cell r="BV152">
            <v>85415.005088851642</v>
          </cell>
          <cell r="BW152">
            <v>44947.644639654842</v>
          </cell>
          <cell r="BX152">
            <v>112950.95596802174</v>
          </cell>
          <cell r="BY152">
            <v>86764.822016209975</v>
          </cell>
          <cell r="BZ152">
            <v>137671.50195607985</v>
          </cell>
          <cell r="CA152">
            <v>128810.24892028942</v>
          </cell>
          <cell r="CB152">
            <v>88776.684882906178</v>
          </cell>
          <cell r="CC152">
            <v>70152.348791999801</v>
          </cell>
          <cell r="CD152">
            <v>95622.993000954157</v>
          </cell>
          <cell r="CE152">
            <v>92861.647137316701</v>
          </cell>
          <cell r="CF152">
            <v>106545.64247872226</v>
          </cell>
          <cell r="CG152">
            <v>86368.769610375341</v>
          </cell>
          <cell r="CH152">
            <v>103673.42928884344</v>
          </cell>
          <cell r="CI152">
            <v>63320.983001976565</v>
          </cell>
          <cell r="CJ152">
            <v>131785.3163035429</v>
          </cell>
          <cell r="CK152">
            <v>104935.38775318515</v>
          </cell>
          <cell r="CL152">
            <v>155982.08462787469</v>
          </cell>
          <cell r="CM152">
            <v>146751.48866446165</v>
          </cell>
          <cell r="CN152">
            <v>106247.15162301849</v>
          </cell>
          <cell r="CO152">
            <v>88386.544292119914</v>
          </cell>
          <cell r="CP152">
            <v>113299.87750729418</v>
          </cell>
          <cell r="CQ152">
            <v>89625.243045270472</v>
          </cell>
          <cell r="CR152">
            <v>107260.34012811611</v>
          </cell>
          <cell r="CS152">
            <v>86696.538780776988</v>
          </cell>
          <cell r="CT152">
            <v>104260.79218632661</v>
          </cell>
          <cell r="CU152">
            <v>63140.807064623688</v>
          </cell>
          <cell r="CV152">
            <v>133132.45490165451</v>
          </cell>
          <cell r="CW152">
            <v>105517.91251499933</v>
          </cell>
          <cell r="CX152">
            <v>157633.66344019424</v>
          </cell>
          <cell r="CY152">
            <v>148045.81574264809</v>
          </cell>
          <cell r="CZ152">
            <v>106569.87353017178</v>
          </cell>
          <cell r="DA152">
            <v>88614.826185635582</v>
          </cell>
          <cell r="DB152">
            <v>113835.15894002691</v>
          </cell>
          <cell r="DC152">
            <v>88865.024811142823</v>
          </cell>
          <cell r="DD152">
            <v>107949.01524559301</v>
          </cell>
          <cell r="DE152">
            <v>86991.275207259576</v>
          </cell>
          <cell r="DF152">
            <v>104817.69318873086</v>
          </cell>
          <cell r="DG152">
            <v>62916.000766721991</v>
          </cell>
          <cell r="DH152">
            <v>134470.72205225099</v>
          </cell>
          <cell r="DI152">
            <v>131100.35227445181</v>
          </cell>
          <cell r="DJ152">
            <v>184307.98602606394</v>
          </cell>
          <cell r="DK152">
            <v>174353.70739283459</v>
          </cell>
          <cell r="DL152">
            <v>131881.88700724431</v>
          </cell>
          <cell r="DM152">
            <v>113837.36756314657</v>
          </cell>
          <cell r="DN152">
            <v>139365.65057650628</v>
          </cell>
          <cell r="DO152">
            <v>114094.24358338286</v>
          </cell>
          <cell r="DP152">
            <v>133641.94252734332</v>
          </cell>
          <cell r="DQ152">
            <v>112282.45233918534</v>
          </cell>
          <cell r="DR152">
            <v>130373.60899446273</v>
          </cell>
          <cell r="DS152">
            <v>87675.984750074829</v>
          </cell>
          <cell r="DT152">
            <v>160829.4841392255</v>
          </cell>
          <cell r="DU152">
            <v>132118.80102598103</v>
          </cell>
          <cell r="DV152">
            <v>186441.65359543188</v>
          </cell>
          <cell r="DW152">
            <v>176110.72526747148</v>
          </cell>
          <cell r="DX152">
            <v>132618.09491381404</v>
          </cell>
          <cell r="DY152">
            <v>114491.39848413531</v>
          </cell>
          <cell r="DZ152">
            <v>140326.86773910295</v>
          </cell>
          <cell r="EA152">
            <v>114754.56540166738</v>
          </cell>
          <cell r="EB152">
            <v>134774.48150720165</v>
          </cell>
          <cell r="EC152">
            <v>113006.14176764651</v>
          </cell>
          <cell r="ED152">
            <v>131364.59384561697</v>
          </cell>
          <cell r="EE152">
            <v>87856.180310730066</v>
          </cell>
          <cell r="EF152">
            <v>162645.6747745825</v>
          </cell>
          <cell r="EG152">
            <v>133111.77815418955</v>
          </cell>
          <cell r="EH152">
            <v>188573.65359544937</v>
          </cell>
          <cell r="EI152">
            <v>177855.69051904016</v>
          </cell>
          <cell r="EJ152">
            <v>133316.6813869265</v>
          </cell>
          <cell r="EK152">
            <v>115114.10811968756</v>
          </cell>
          <cell r="EL152">
            <v>141257.72494270824</v>
          </cell>
          <cell r="EM152">
            <v>122883.65220625218</v>
          </cell>
          <cell r="EN152">
            <v>143385.8769467184</v>
          </cell>
          <cell r="EO152">
            <v>121200.64875675022</v>
          </cell>
          <cell r="EP152">
            <v>139829.09804408636</v>
          </cell>
          <cell r="EQ152">
            <v>95494.93856335539</v>
          </cell>
          <cell r="ER152">
            <v>171958.31903334896</v>
          </cell>
          <cell r="ES152">
            <v>141577.27402809713</v>
          </cell>
          <cell r="ET152">
            <v>198202.75913914567</v>
          </cell>
          <cell r="EU152">
            <v>187086.89251357233</v>
          </cell>
          <cell r="EV152">
            <v>141475.71210947225</v>
          </cell>
          <cell r="EW152">
            <v>123204.2552403158</v>
          </cell>
          <cell r="EX152">
            <v>149655.51380992404</v>
          </cell>
          <cell r="EY152">
            <v>123705.42912182209</v>
          </cell>
          <cell r="EZ152">
            <v>144699.10500923605</v>
          </cell>
          <cell r="FA152">
            <v>122089.63522652854</v>
          </cell>
          <cell r="FB152">
            <v>140990.14443634928</v>
          </cell>
          <cell r="FC152">
            <v>95815.034459960938</v>
          </cell>
          <cell r="FD152">
            <v>173991.36473653765</v>
          </cell>
          <cell r="FE152">
            <v>142738.56720434371</v>
          </cell>
          <cell r="FF152">
            <v>200552.31087999832</v>
          </cell>
          <cell r="FG152">
            <v>189027.8839224354</v>
          </cell>
          <cell r="FH152">
            <v>142317.21734927854</v>
          </cell>
          <cell r="FI152">
            <v>123984.27216185597</v>
          </cell>
          <cell r="FJ152">
            <v>150742.80491045411</v>
          </cell>
          <cell r="FK152">
            <v>124499.33079643053</v>
          </cell>
          <cell r="FL152">
            <v>145994.26734843876</v>
          </cell>
          <cell r="FM152">
            <v>122952.19751722662</v>
          </cell>
          <cell r="FN152">
            <v>142127.58457996263</v>
          </cell>
          <cell r="FO152">
            <v>96096.15418365263</v>
          </cell>
          <cell r="FP152">
            <v>176024.9425419039</v>
          </cell>
          <cell r="FQ152">
            <v>143874.9656256311</v>
          </cell>
          <cell r="FR152">
            <v>202902.45156841556</v>
          </cell>
          <cell r="FS152">
            <v>190958.41153846879</v>
          </cell>
          <cell r="FT152">
            <v>143120.56675202967</v>
          </cell>
          <cell r="FU152">
            <v>124734.16036045129</v>
          </cell>
          <cell r="FV152">
            <v>151799.42083613671</v>
          </cell>
          <cell r="FW152">
            <v>125263.08146692193</v>
          </cell>
        </row>
        <row r="153">
          <cell r="B153" t="str">
            <v>Co 315</v>
          </cell>
          <cell r="BH153">
            <v>1225.45</v>
          </cell>
          <cell r="BI153">
            <v>-2300.0500000000002</v>
          </cell>
          <cell r="BJ153">
            <v>7348.83</v>
          </cell>
          <cell r="BK153">
            <v>-3967.07</v>
          </cell>
          <cell r="BL153">
            <v>15438.22</v>
          </cell>
          <cell r="BM153">
            <v>757.21000000000276</v>
          </cell>
          <cell r="BN153">
            <v>-13436.78</v>
          </cell>
          <cell r="BO153">
            <v>8065.2788671412127</v>
          </cell>
          <cell r="BP153">
            <v>10214.078160861398</v>
          </cell>
          <cell r="BQ153">
            <v>15212.600270468418</v>
          </cell>
          <cell r="BR153">
            <v>10022.379997453274</v>
          </cell>
          <cell r="BS153">
            <v>7998.0921221062672</v>
          </cell>
          <cell r="BT153">
            <v>537.97315156775585</v>
          </cell>
          <cell r="BU153">
            <v>-2971.4892005934198</v>
          </cell>
          <cell r="BV153">
            <v>6733.272768909108</v>
          </cell>
          <cell r="BW153">
            <v>-4568.1670767614487</v>
          </cell>
          <cell r="BX153">
            <v>14716.692521569505</v>
          </cell>
          <cell r="BY153">
            <v>22.437717345161218</v>
          </cell>
          <cell r="BZ153">
            <v>-14392.269909515064</v>
          </cell>
          <cell r="CA153">
            <v>6972.8517825485324</v>
          </cell>
          <cell r="CB153">
            <v>9482.9549239321896</v>
          </cell>
          <cell r="CC153">
            <v>14560.981160498195</v>
          </cell>
          <cell r="CD153">
            <v>9302.4889068867997</v>
          </cell>
          <cell r="CE153">
            <v>7324.763585554756</v>
          </cell>
          <cell r="CF153">
            <v>2959.0185256075638</v>
          </cell>
          <cell r="CG153">
            <v>-533.67274839421952</v>
          </cell>
          <cell r="CH153">
            <v>9228.9085397028975</v>
          </cell>
          <cell r="CI153">
            <v>-2057.3762115306927</v>
          </cell>
          <cell r="CJ153">
            <v>17103.688168165172</v>
          </cell>
          <cell r="CK153">
            <v>4933.8460250151402</v>
          </cell>
          <cell r="CL153">
            <v>-9707.9508189393491</v>
          </cell>
          <cell r="CM153">
            <v>11509.021960774015</v>
          </cell>
          <cell r="CN153">
            <v>14378.011119513503</v>
          </cell>
          <cell r="CO153">
            <v>19538.235238017227</v>
          </cell>
          <cell r="CP153">
            <v>14209.696817679629</v>
          </cell>
          <cell r="CQ153">
            <v>12278.034741220334</v>
          </cell>
          <cell r="CR153">
            <v>3880.9051454869041</v>
          </cell>
          <cell r="CS153">
            <v>324.12504876101593</v>
          </cell>
          <cell r="CT153">
            <v>10301.817011888521</v>
          </cell>
          <cell r="CU153">
            <v>-1204.98241350854</v>
          </cell>
          <cell r="CV153">
            <v>18296.810600644734</v>
          </cell>
          <cell r="CW153">
            <v>4686.8153976139947</v>
          </cell>
          <cell r="CX153">
            <v>-10325.778145337452</v>
          </cell>
          <cell r="CY153">
            <v>11258.228002426353</v>
          </cell>
          <cell r="CZ153">
            <v>14307.830108076814</v>
          </cell>
          <cell r="DA153">
            <v>19599.488610297034</v>
          </cell>
          <cell r="DB153">
            <v>14140.340816459662</v>
          </cell>
          <cell r="DC153">
            <v>11996.066887405635</v>
          </cell>
          <cell r="DD153">
            <v>3605.5199337548329</v>
          </cell>
          <cell r="DE153">
            <v>-16.457860368973343</v>
          </cell>
          <cell r="DF153">
            <v>10181.239206270529</v>
          </cell>
          <cell r="DG153">
            <v>-1550.3291848500776</v>
          </cell>
          <cell r="DH153">
            <v>18297.730638506655</v>
          </cell>
          <cell r="DI153">
            <v>4424.7756131522401</v>
          </cell>
          <cell r="DJ153">
            <v>-10968.368722012448</v>
          </cell>
          <cell r="DK153">
            <v>10988.630798927181</v>
          </cell>
          <cell r="DL153">
            <v>14226.156112736258</v>
          </cell>
          <cell r="DM153">
            <v>19652.723291028153</v>
          </cell>
          <cell r="DN153">
            <v>14059.642502701827</v>
          </cell>
          <cell r="DO153">
            <v>16546.516393886668</v>
          </cell>
          <cell r="DP153">
            <v>9147.8944339567206</v>
          </cell>
          <cell r="DQ153">
            <v>5459.5955863030467</v>
          </cell>
          <cell r="DR153">
            <v>15882.311544244832</v>
          </cell>
          <cell r="DS153">
            <v>3921.6346079669966</v>
          </cell>
          <cell r="DT153">
            <v>24121.575221676645</v>
          </cell>
          <cell r="DU153">
            <v>8856.3695466202698</v>
          </cell>
          <cell r="DV153">
            <v>-6928.8630193699573</v>
          </cell>
          <cell r="DW153">
            <v>15547.578827538411</v>
          </cell>
          <cell r="DX153">
            <v>18980.589465906163</v>
          </cell>
          <cell r="DY153">
            <v>24545.636031271544</v>
          </cell>
          <cell r="DZ153">
            <v>18815.19389178808</v>
          </cell>
          <cell r="EA153">
            <v>16516.786998488533</v>
          </cell>
          <cell r="EB153">
            <v>9015.2800084666378</v>
          </cell>
          <cell r="EC153">
            <v>5259.5113682956544</v>
          </cell>
          <cell r="ED153">
            <v>15912.381476818166</v>
          </cell>
          <cell r="EE153">
            <v>3718.1856198434398</v>
          </cell>
          <cell r="EF153">
            <v>24275.688743064522</v>
          </cell>
          <cell r="EG153">
            <v>8703.7344483881534</v>
          </cell>
          <cell r="EH153">
            <v>-7482.4097308094351</v>
          </cell>
          <cell r="EI153">
            <v>15383.362809297025</v>
          </cell>
          <cell r="EJ153">
            <v>19020.144533550505</v>
          </cell>
          <cell r="EK153">
            <v>24727.350774797022</v>
          </cell>
          <cell r="EL153">
            <v>18856.030011951843</v>
          </cell>
          <cell r="EM153">
            <v>16476.714425136823</v>
          </cell>
          <cell r="EN153">
            <v>8871.0479367895314</v>
          </cell>
          <cell r="EO153">
            <v>5046.6532898160985</v>
          </cell>
          <cell r="EP153">
            <v>15934.928445731624</v>
          </cell>
          <cell r="EQ153">
            <v>3502.7085590989336</v>
          </cell>
          <cell r="ER153">
            <v>24423.529549475075</v>
          </cell>
          <cell r="ES153">
            <v>8538.647686678989</v>
          </cell>
          <cell r="ET153">
            <v>-8058.9800915823071</v>
          </cell>
          <cell r="EU153">
            <v>15202.669746780906</v>
          </cell>
          <cell r="EV153">
            <v>19050.417674114979</v>
          </cell>
          <cell r="EW153">
            <v>24903.541317331572</v>
          </cell>
          <cell r="EX153">
            <v>18888.187439097193</v>
          </cell>
          <cell r="EY153">
            <v>16425.299187980381</v>
          </cell>
          <cell r="EZ153">
            <v>8714.458582997373</v>
          </cell>
          <cell r="FA153">
            <v>4820.2597514062363</v>
          </cell>
          <cell r="FB153">
            <v>15949.320075966698</v>
          </cell>
          <cell r="FC153">
            <v>3274.4883555989982</v>
          </cell>
          <cell r="FD153">
            <v>24564.464249711476</v>
          </cell>
          <cell r="FE153">
            <v>8360.3562994835738</v>
          </cell>
          <cell r="FF153">
            <v>-8659.621545040558</v>
          </cell>
          <cell r="FG153">
            <v>15004.27143369431</v>
          </cell>
          <cell r="FH153">
            <v>19071.835844061112</v>
          </cell>
          <cell r="FI153">
            <v>25075.163472548436</v>
          </cell>
          <cell r="FJ153">
            <v>18911.186309619057</v>
          </cell>
          <cell r="FK153">
            <v>16361.970753808055</v>
          </cell>
          <cell r="FL153">
            <v>8544.981655071555</v>
          </cell>
          <cell r="FM153">
            <v>4579.7780161337723</v>
          </cell>
          <cell r="FN153">
            <v>15955.125888840532</v>
          </cell>
          <cell r="FO153">
            <v>3033.0219404660384</v>
          </cell>
          <cell r="FP153">
            <v>24698.052306916034</v>
          </cell>
          <cell r="FQ153">
            <v>8168.2783778443918</v>
          </cell>
          <cell r="FR153">
            <v>-9285.2020186377558</v>
          </cell>
          <cell r="FS153">
            <v>14787.797014365737</v>
          </cell>
          <cell r="FT153">
            <v>19083.847380829626</v>
          </cell>
          <cell r="FU153">
            <v>25240.519105040672</v>
          </cell>
          <cell r="FV153">
            <v>18924.553765474819</v>
          </cell>
          <cell r="FW153">
            <v>16286.184130941627</v>
          </cell>
        </row>
        <row r="154">
          <cell r="B154" t="str">
            <v>Co 316</v>
          </cell>
          <cell r="BH154">
            <v>22277.29</v>
          </cell>
          <cell r="BI154">
            <v>22331.43</v>
          </cell>
          <cell r="BJ154">
            <v>26145.4</v>
          </cell>
          <cell r="BK154">
            <v>24181.39</v>
          </cell>
          <cell r="BL154">
            <v>37617.360000000001</v>
          </cell>
          <cell r="BM154">
            <v>34722.370000000003</v>
          </cell>
          <cell r="BN154">
            <v>25668.09</v>
          </cell>
          <cell r="BO154">
            <v>26870.781419267842</v>
          </cell>
          <cell r="BP154">
            <v>28957.794806992126</v>
          </cell>
          <cell r="BQ154">
            <v>27546.218724700338</v>
          </cell>
          <cell r="BR154">
            <v>35677.897638734852</v>
          </cell>
          <cell r="BS154">
            <v>20345.832919191998</v>
          </cell>
          <cell r="BT154">
            <v>21535.703390676965</v>
          </cell>
          <cell r="BU154">
            <v>21547.992232468838</v>
          </cell>
          <cell r="BV154">
            <v>25443.985512983214</v>
          </cell>
          <cell r="BW154">
            <v>23521.435338402734</v>
          </cell>
          <cell r="BX154">
            <v>36858.384129044745</v>
          </cell>
          <cell r="BY154">
            <v>34220.046896164829</v>
          </cell>
          <cell r="BZ154">
            <v>24919.374635411077</v>
          </cell>
          <cell r="CA154">
            <v>26131.084068269163</v>
          </cell>
          <cell r="CB154">
            <v>28232.931355293498</v>
          </cell>
          <cell r="CC154">
            <v>26736.968946770459</v>
          </cell>
          <cell r="CD154">
            <v>34988.524555541342</v>
          </cell>
          <cell r="CE154">
            <v>20033.285670794998</v>
          </cell>
          <cell r="CF154">
            <v>23975.114293053484</v>
          </cell>
          <cell r="CG154">
            <v>23945.073525017542</v>
          </cell>
          <cell r="CH154">
            <v>27926.343293509533</v>
          </cell>
          <cell r="CI154">
            <v>26047.820585404319</v>
          </cell>
          <cell r="CJ154">
            <v>39283.540412451133</v>
          </cell>
          <cell r="CK154">
            <v>32990.508436874035</v>
          </cell>
          <cell r="CL154">
            <v>23437.062197339066</v>
          </cell>
          <cell r="CM154">
            <v>24637.071481169784</v>
          </cell>
          <cell r="CN154">
            <v>26713.939481104644</v>
          </cell>
          <cell r="CO154">
            <v>25132.004551902442</v>
          </cell>
          <cell r="CP154">
            <v>33507.873291605756</v>
          </cell>
          <cell r="CQ154">
            <v>18934.859402260074</v>
          </cell>
          <cell r="CR154">
            <v>19065.10936283764</v>
          </cell>
          <cell r="CS154">
            <v>19019.955341838111</v>
          </cell>
          <cell r="CT154">
            <v>23110.155509723867</v>
          </cell>
          <cell r="CU154">
            <v>21209.112021541972</v>
          </cell>
          <cell r="CV154">
            <v>34674.822350177972</v>
          </cell>
          <cell r="CW154">
            <v>33231.949312673984</v>
          </cell>
          <cell r="CX154">
            <v>23400.338677637061</v>
          </cell>
          <cell r="CY154">
            <v>24600.604554305937</v>
          </cell>
          <cell r="CZ154">
            <v>26710.482664900424</v>
          </cell>
          <cell r="DA154">
            <v>25067.419514321962</v>
          </cell>
          <cell r="DB154">
            <v>33653.520092871331</v>
          </cell>
          <cell r="DC154">
            <v>18344.543753053949</v>
          </cell>
          <cell r="DD154">
            <v>18918.780297233745</v>
          </cell>
          <cell r="DE154">
            <v>18857.775252120198</v>
          </cell>
          <cell r="DF154">
            <v>23059.952794511089</v>
          </cell>
          <cell r="DG154">
            <v>21136.388619732308</v>
          </cell>
          <cell r="DH154">
            <v>34835.642646196044</v>
          </cell>
          <cell r="DI154">
            <v>33466.571821965248</v>
          </cell>
          <cell r="DJ154">
            <v>23348.876565801373</v>
          </cell>
          <cell r="DK154">
            <v>24549.987252447841</v>
          </cell>
          <cell r="DL154">
            <v>26693.763307109912</v>
          </cell>
          <cell r="DM154">
            <v>24987.458264920118</v>
          </cell>
          <cell r="DN154">
            <v>33789.303795095562</v>
          </cell>
          <cell r="DO154">
            <v>23537.779451477836</v>
          </cell>
          <cell r="DP154">
            <v>24587.925129433941</v>
          </cell>
          <cell r="DQ154">
            <v>24510.312750247525</v>
          </cell>
          <cell r="DR154">
            <v>28827.614547454512</v>
          </cell>
          <cell r="DS154">
            <v>26881.752837232445</v>
          </cell>
          <cell r="DT154">
            <v>40818.154653413825</v>
          </cell>
          <cell r="DU154">
            <v>38947.652350959193</v>
          </cell>
          <cell r="DV154">
            <v>28530.846447238691</v>
          </cell>
          <cell r="DW154">
            <v>30024.187900169949</v>
          </cell>
          <cell r="DX154">
            <v>32201.29273623848</v>
          </cell>
          <cell r="DY154">
            <v>30430.041749574229</v>
          </cell>
          <cell r="DZ154">
            <v>39453.249593248511</v>
          </cell>
          <cell r="EA154">
            <v>23496.040619474792</v>
          </cell>
          <cell r="EB154">
            <v>24580.284360421203</v>
          </cell>
          <cell r="EC154">
            <v>24485.250731025561</v>
          </cell>
          <cell r="ED154">
            <v>28921.135060493951</v>
          </cell>
          <cell r="EE154">
            <v>26952.574231507519</v>
          </cell>
          <cell r="EF154">
            <v>41129.749380184403</v>
          </cell>
          <cell r="EG154">
            <v>39324.937396610563</v>
          </cell>
          <cell r="EH154">
            <v>28604.840455656915</v>
          </cell>
          <cell r="EI154">
            <v>30109.08194816926</v>
          </cell>
          <cell r="EJ154">
            <v>32320.396386247994</v>
          </cell>
          <cell r="EK154">
            <v>30481.054039900329</v>
          </cell>
          <cell r="EL154">
            <v>39731.395614078014</v>
          </cell>
          <cell r="EM154">
            <v>23440.345207985301</v>
          </cell>
          <cell r="EN154">
            <v>24558.563468975604</v>
          </cell>
          <cell r="EO154">
            <v>24445.298251638837</v>
          </cell>
          <cell r="EP154">
            <v>29002.650880981659</v>
          </cell>
          <cell r="EQ154">
            <v>27011.852828338968</v>
          </cell>
          <cell r="ER154">
            <v>41433.470729830435</v>
          </cell>
          <cell r="ES154">
            <v>47351.028333093833</v>
          </cell>
          <cell r="ET154">
            <v>36318.734445934133</v>
          </cell>
          <cell r="EU154">
            <v>37834.234717040992</v>
          </cell>
          <cell r="EV154">
            <v>40080.159140653886</v>
          </cell>
          <cell r="EW154">
            <v>38170.836414855541</v>
          </cell>
          <cell r="EX154">
            <v>47654.286488039143</v>
          </cell>
          <cell r="EY154">
            <v>31021.796569285696</v>
          </cell>
          <cell r="EZ154">
            <v>32174.092006828396</v>
          </cell>
          <cell r="FA154">
            <v>32041.739560419395</v>
          </cell>
          <cell r="FB154">
            <v>36724.40949774711</v>
          </cell>
          <cell r="FC154">
            <v>34711.002286999836</v>
          </cell>
          <cell r="FD154">
            <v>49380.795859647435</v>
          </cell>
          <cell r="FE154">
            <v>47809.008995144817</v>
          </cell>
          <cell r="FF154">
            <v>36455.530874201482</v>
          </cell>
          <cell r="FG154">
            <v>37982.645878190262</v>
          </cell>
          <cell r="FH154">
            <v>40263.604550931042</v>
          </cell>
          <cell r="FI154">
            <v>38282.29868427664</v>
          </cell>
          <cell r="FJ154">
            <v>48004.934333622798</v>
          </cell>
          <cell r="FK154">
            <v>31023.271229069287</v>
          </cell>
          <cell r="FL154">
            <v>32210.018113521619</v>
          </cell>
          <cell r="FM154">
            <v>32057.67618451477</v>
          </cell>
          <cell r="FN154">
            <v>36868.763100958706</v>
          </cell>
          <cell r="FO154">
            <v>34833.263222781548</v>
          </cell>
          <cell r="FP154">
            <v>49754.970500487987</v>
          </cell>
          <cell r="FQ154">
            <v>48262.645667096149</v>
          </cell>
          <cell r="FR154">
            <v>36578.14667061712</v>
          </cell>
          <cell r="FS154">
            <v>38117.880523880842</v>
          </cell>
          <cell r="FT154">
            <v>53621.089674167146</v>
          </cell>
          <cell r="FU154">
            <v>51564.527567232537</v>
          </cell>
          <cell r="FV154">
            <v>61532.601609215955</v>
          </cell>
          <cell r="FW154">
            <v>44195.196058444068</v>
          </cell>
        </row>
        <row r="155">
          <cell r="B155" t="str">
            <v>Co 317</v>
          </cell>
          <cell r="BH155">
            <v>35872.92</v>
          </cell>
          <cell r="BI155">
            <v>23193.360000000001</v>
          </cell>
          <cell r="BJ155">
            <v>31537.98</v>
          </cell>
          <cell r="BK155">
            <v>40841.07</v>
          </cell>
          <cell r="BL155">
            <v>50654.15</v>
          </cell>
          <cell r="BM155">
            <v>36511.97</v>
          </cell>
          <cell r="BN155">
            <v>32929.99</v>
          </cell>
          <cell r="BO155">
            <v>47236.890481386523</v>
          </cell>
          <cell r="BP155">
            <v>28844.591401374826</v>
          </cell>
          <cell r="BQ155">
            <v>34649.720318332227</v>
          </cell>
          <cell r="BR155">
            <v>34337.142052166775</v>
          </cell>
          <cell r="BS155">
            <v>33255.899536935525</v>
          </cell>
          <cell r="BT155">
            <v>34547.459732116942</v>
          </cell>
          <cell r="BU155">
            <v>21617.10392608415</v>
          </cell>
          <cell r="BV155">
            <v>46361.012642393354</v>
          </cell>
          <cell r="BW155">
            <v>56427.593873522725</v>
          </cell>
          <cell r="BX155">
            <v>65919.84957132292</v>
          </cell>
          <cell r="BY155">
            <v>51768.550619029062</v>
          </cell>
          <cell r="BZ155">
            <v>48056.6746114899</v>
          </cell>
          <cell r="CA155">
            <v>62488.334962510198</v>
          </cell>
          <cell r="CB155">
            <v>49965.321795113952</v>
          </cell>
          <cell r="CC155">
            <v>55808.053961419937</v>
          </cell>
          <cell r="CD155">
            <v>55447.307756047783</v>
          </cell>
          <cell r="CE155">
            <v>54835.332015686596</v>
          </cell>
          <cell r="CF155">
            <v>54742.056946251905</v>
          </cell>
          <cell r="CG155">
            <v>41554.554806151384</v>
          </cell>
          <cell r="CH155">
            <v>49254.160869657586</v>
          </cell>
          <cell r="CI155">
            <v>60108.082740876358</v>
          </cell>
          <cell r="CJ155">
            <v>69271.044001581322</v>
          </cell>
          <cell r="CK155">
            <v>55111.535915414468</v>
          </cell>
          <cell r="CL155">
            <v>51267.27039466679</v>
          </cell>
          <cell r="CM155">
            <v>65796.373532997808</v>
          </cell>
          <cell r="CN155">
            <v>47594.936065182992</v>
          </cell>
          <cell r="CO155">
            <v>53478.332162175837</v>
          </cell>
          <cell r="CP155">
            <v>53069.512215121766</v>
          </cell>
          <cell r="CQ155">
            <v>52931.453190609216</v>
          </cell>
          <cell r="CR155">
            <v>55027.880453252146</v>
          </cell>
          <cell r="CS155">
            <v>41488.373963490798</v>
          </cell>
          <cell r="CT155">
            <v>49263.374047041856</v>
          </cell>
          <cell r="CU155">
            <v>60604.72133407506</v>
          </cell>
          <cell r="CV155">
            <v>69837.931479179111</v>
          </cell>
          <cell r="CW155">
            <v>55392.448144388996</v>
          </cell>
          <cell r="CX155">
            <v>51425.779490750821</v>
          </cell>
          <cell r="CY155">
            <v>66251.35602652622</v>
          </cell>
          <cell r="CZ155">
            <v>49409.363455840401</v>
          </cell>
          <cell r="DA155">
            <v>55424.231270000382</v>
          </cell>
          <cell r="DB155">
            <v>54990.781290307452</v>
          </cell>
          <cell r="DC155">
            <v>54194.688355781735</v>
          </cell>
          <cell r="DD155">
            <v>57025.008986205779</v>
          </cell>
          <cell r="DE155">
            <v>43123.809995563526</v>
          </cell>
          <cell r="DF155">
            <v>50973.568417052564</v>
          </cell>
          <cell r="DG155">
            <v>62819.969217012753</v>
          </cell>
          <cell r="DH155">
            <v>72121.664525101398</v>
          </cell>
          <cell r="DI155">
            <v>57384.415241290742</v>
          </cell>
          <cell r="DJ155">
            <v>53291.53269641794</v>
          </cell>
          <cell r="DK155">
            <v>68421.397381082803</v>
          </cell>
          <cell r="DL155">
            <v>49508.792037929132</v>
          </cell>
          <cell r="DM155">
            <v>55658.169489014792</v>
          </cell>
          <cell r="DN155">
            <v>55199.143574250571</v>
          </cell>
          <cell r="DO155">
            <v>54342.59005464967</v>
          </cell>
          <cell r="DP155">
            <v>57310.084437262238</v>
          </cell>
          <cell r="DQ155">
            <v>43037.468042801134</v>
          </cell>
          <cell r="DR155">
            <v>50960.588021548101</v>
          </cell>
          <cell r="DS155">
            <v>63330.94090484707</v>
          </cell>
          <cell r="DT155">
            <v>72698.545084076744</v>
          </cell>
          <cell r="DU155">
            <v>57663.798696448095</v>
          </cell>
          <cell r="DV155">
            <v>53440.558021362769</v>
          </cell>
          <cell r="DW155">
            <v>68882.922313518779</v>
          </cell>
          <cell r="DX155">
            <v>49586.6687151558</v>
          </cell>
          <cell r="DY155">
            <v>55873.678574030986</v>
          </cell>
          <cell r="DZ155">
            <v>55388.030411005224</v>
          </cell>
          <cell r="EA155">
            <v>54468.46847537873</v>
          </cell>
          <cell r="EB155">
            <v>57576.671411196177</v>
          </cell>
          <cell r="EC155">
            <v>42922.137421677107</v>
          </cell>
          <cell r="ED155">
            <v>56751.162095903113</v>
          </cell>
          <cell r="EE155">
            <v>69664.339678746386</v>
          </cell>
          <cell r="EF155">
            <v>79096.005645935875</v>
          </cell>
          <cell r="EG155">
            <v>63757.288023538931</v>
          </cell>
          <cell r="EH155">
            <v>59400.061604656657</v>
          </cell>
          <cell r="EI155">
            <v>75162.362868153854</v>
          </cell>
          <cell r="EJ155">
            <v>55475.073878205847</v>
          </cell>
          <cell r="EK155">
            <v>61902.507469114717</v>
          </cell>
          <cell r="EL155">
            <v>61389.610871150711</v>
          </cell>
          <cell r="EM155">
            <v>60404.38047122868</v>
          </cell>
          <cell r="EN155">
            <v>63656.944519703713</v>
          </cell>
          <cell r="EO155">
            <v>48609.981467821533</v>
          </cell>
          <cell r="EP155">
            <v>56852.106770362836</v>
          </cell>
          <cell r="EQ155">
            <v>70327.806352276602</v>
          </cell>
          <cell r="ER155">
            <v>79820.87341951656</v>
          </cell>
          <cell r="ES155">
            <v>64172.23909599967</v>
          </cell>
          <cell r="ET155">
            <v>59676.642198489615</v>
          </cell>
          <cell r="EU155">
            <v>75767.894776562025</v>
          </cell>
          <cell r="EV155">
            <v>55680.65702644788</v>
          </cell>
          <cell r="EW155">
            <v>62252.640146263788</v>
          </cell>
          <cell r="EX155">
            <v>61710.981005627749</v>
          </cell>
          <cell r="EY155">
            <v>60656.922590567818</v>
          </cell>
          <cell r="EZ155">
            <v>64058.051798906832</v>
          </cell>
          <cell r="FA155">
            <v>48607.829383322445</v>
          </cell>
          <cell r="FB155">
            <v>56925.419025482479</v>
          </cell>
          <cell r="FC155">
            <v>70984.005238966754</v>
          </cell>
          <cell r="FD155">
            <v>80535.908709312469</v>
          </cell>
          <cell r="FE155">
            <v>64571.084534022695</v>
          </cell>
          <cell r="FF155">
            <v>59932.795721949529</v>
          </cell>
          <cell r="FG155">
            <v>76361.025032645121</v>
          </cell>
          <cell r="FH155">
            <v>55866.159609640701</v>
          </cell>
          <cell r="FI155">
            <v>62585.537343430158</v>
          </cell>
          <cell r="FJ155">
            <v>62013.947805858334</v>
          </cell>
          <cell r="FK155">
            <v>60889.094596498777</v>
          </cell>
          <cell r="FL155">
            <v>64442.162278257034</v>
          </cell>
          <cell r="FM155">
            <v>48577.524364265832</v>
          </cell>
          <cell r="FN155">
            <v>56969.587981896722</v>
          </cell>
          <cell r="FO155">
            <v>71632.166561831778</v>
          </cell>
          <cell r="FP155">
            <v>81239.930023353925</v>
          </cell>
          <cell r="FQ155">
            <v>64952.651789796146</v>
          </cell>
          <cell r="FR155">
            <v>60167.261564617904</v>
          </cell>
          <cell r="FS155">
            <v>76941.137451837087</v>
          </cell>
          <cell r="FT155">
            <v>56030.679972535057</v>
          </cell>
          <cell r="FU155">
            <v>62900.546439554426</v>
          </cell>
          <cell r="FV155">
            <v>62297.831573295611</v>
          </cell>
          <cell r="FW155">
            <v>61098.867075776332</v>
          </cell>
        </row>
        <row r="156">
          <cell r="B156" t="str">
            <v>Co 385</v>
          </cell>
          <cell r="BH156">
            <v>138673.70000000001</v>
          </cell>
          <cell r="BI156">
            <v>151348.24</v>
          </cell>
          <cell r="BJ156">
            <v>224352.35</v>
          </cell>
          <cell r="BK156">
            <v>265269.32</v>
          </cell>
          <cell r="BL156">
            <v>277245.57</v>
          </cell>
          <cell r="BM156">
            <v>350720.94</v>
          </cell>
          <cell r="BN156">
            <v>374849.7</v>
          </cell>
          <cell r="BO156">
            <v>286802.07414484036</v>
          </cell>
          <cell r="BP156">
            <v>293138.78739713971</v>
          </cell>
          <cell r="BQ156">
            <v>256090.58119137437</v>
          </cell>
          <cell r="BR156">
            <v>222147.27396968578</v>
          </cell>
          <cell r="BS156">
            <v>197922.8863478243</v>
          </cell>
          <cell r="BT156">
            <v>148299.12503816307</v>
          </cell>
          <cell r="BU156">
            <v>161296.49462035173</v>
          </cell>
          <cell r="BV156">
            <v>233952.08381458611</v>
          </cell>
          <cell r="BW156">
            <v>275173.46405480744</v>
          </cell>
          <cell r="BX156">
            <v>286251.54313387687</v>
          </cell>
          <cell r="BY156">
            <v>359849.16373046039</v>
          </cell>
          <cell r="BZ156">
            <v>380055.32396788261</v>
          </cell>
          <cell r="CA156">
            <v>291620.25506256847</v>
          </cell>
          <cell r="CB156">
            <v>298129.5384570196</v>
          </cell>
          <cell r="CC156">
            <v>260979.94972719089</v>
          </cell>
          <cell r="CD156">
            <v>227080.20366283707</v>
          </cell>
          <cell r="CE156">
            <v>204681.57721243953</v>
          </cell>
          <cell r="CF156">
            <v>150487.59324997256</v>
          </cell>
          <cell r="CG156">
            <v>163820.81720267571</v>
          </cell>
          <cell r="CH156">
            <v>236121.39305956176</v>
          </cell>
          <cell r="CI156">
            <v>277659.76998723263</v>
          </cell>
          <cell r="CJ156">
            <v>287816.01603672368</v>
          </cell>
          <cell r="CK156">
            <v>361542.92639331543</v>
          </cell>
          <cell r="CL156">
            <v>382527.18165954936</v>
          </cell>
          <cell r="CM156">
            <v>293600.54068574484</v>
          </cell>
          <cell r="CN156">
            <v>300113.74074149737</v>
          </cell>
          <cell r="CO156">
            <v>262863.80550131568</v>
          </cell>
          <cell r="CP156">
            <v>229012.28249572517</v>
          </cell>
          <cell r="CQ156">
            <v>208468.71452608099</v>
          </cell>
          <cell r="CR156">
            <v>158792.1541250599</v>
          </cell>
          <cell r="CS156">
            <v>172507.44417199286</v>
          </cell>
          <cell r="CT156">
            <v>246132.1595742816</v>
          </cell>
          <cell r="CU156">
            <v>288610.24238914286</v>
          </cell>
          <cell r="CV156">
            <v>298653.25425608316</v>
          </cell>
          <cell r="CW156">
            <v>373899.42173885962</v>
          </cell>
          <cell r="CX156">
            <v>395439.46655232529</v>
          </cell>
          <cell r="CY156">
            <v>304481.38676933001</v>
          </cell>
          <cell r="CZ156">
            <v>311126.89735943463</v>
          </cell>
          <cell r="DA156">
            <v>273097.62369712366</v>
          </cell>
          <cell r="DB156">
            <v>238585.76496555583</v>
          </cell>
          <cell r="DC156">
            <v>215780.86610143512</v>
          </cell>
          <cell r="DD156">
            <v>167086.26171570359</v>
          </cell>
          <cell r="DE156">
            <v>181194.71934413171</v>
          </cell>
          <cell r="DF156">
            <v>256166.583000763</v>
          </cell>
          <cell r="DG156">
            <v>299606.42786019365</v>
          </cell>
          <cell r="DH156">
            <v>309524.65588176122</v>
          </cell>
          <cell r="DI156">
            <v>386321.36275274714</v>
          </cell>
          <cell r="DJ156">
            <v>408816.50778373139</v>
          </cell>
          <cell r="DK156">
            <v>315784.18417990627</v>
          </cell>
          <cell r="DL156">
            <v>322563.70530949568</v>
          </cell>
          <cell r="DM156">
            <v>283738.93871108495</v>
          </cell>
          <cell r="DN156">
            <v>248554.64293094384</v>
          </cell>
          <cell r="DO156">
            <v>225303.99588947697</v>
          </cell>
          <cell r="DP156">
            <v>175748.60490313344</v>
          </cell>
          <cell r="DQ156">
            <v>190261.69715635671</v>
          </cell>
          <cell r="DR156">
            <v>266603.65105077496</v>
          </cell>
          <cell r="DS156">
            <v>311028.01977869647</v>
          </cell>
          <cell r="DT156">
            <v>320808.75799852202</v>
          </cell>
          <cell r="DU156">
            <v>399188.75571658218</v>
          </cell>
          <cell r="DV156">
            <v>422672.32584509195</v>
          </cell>
          <cell r="DW156">
            <v>327521.1990232477</v>
          </cell>
          <cell r="DX156">
            <v>334438.38982735598</v>
          </cell>
          <cell r="DY156">
            <v>294800.66897701833</v>
          </cell>
          <cell r="DZ156">
            <v>258929.95628202896</v>
          </cell>
          <cell r="EA156">
            <v>235225.92996892557</v>
          </cell>
          <cell r="EB156">
            <v>184790.75671387618</v>
          </cell>
          <cell r="EC156">
            <v>199720.38196645823</v>
          </cell>
          <cell r="ED156">
            <v>277455.97745842597</v>
          </cell>
          <cell r="EE156">
            <v>322887.64675858378</v>
          </cell>
          <cell r="EF156">
            <v>332518.47224549938</v>
          </cell>
          <cell r="EG156">
            <v>412514.64909220056</v>
          </cell>
          <cell r="EH156">
            <v>437024.28779270197</v>
          </cell>
          <cell r="EI156">
            <v>339709.07213273807</v>
          </cell>
          <cell r="EJ156">
            <v>346766.22172771499</v>
          </cell>
          <cell r="EK156">
            <v>306298.35261173209</v>
          </cell>
          <cell r="EL156">
            <v>269728.89891061303</v>
          </cell>
          <cell r="EM156">
            <v>245562.19783984928</v>
          </cell>
          <cell r="EN156">
            <v>194228.12570900479</v>
          </cell>
          <cell r="EO156">
            <v>209586.23015363712</v>
          </cell>
          <cell r="EP156">
            <v>288739.30925175099</v>
          </cell>
          <cell r="EQ156">
            <v>335202.36664850835</v>
          </cell>
          <cell r="ER156">
            <v>344669.65080918162</v>
          </cell>
          <cell r="ES156">
            <v>426315.78554771794</v>
          </cell>
          <cell r="ET156">
            <v>451890.10774706898</v>
          </cell>
          <cell r="EU156">
            <v>352364.28533535555</v>
          </cell>
          <cell r="EV156">
            <v>359564.22384842602</v>
          </cell>
          <cell r="EW156">
            <v>318248.31924724288</v>
          </cell>
          <cell r="EX156">
            <v>280966.3633410139</v>
          </cell>
          <cell r="EY156">
            <v>256328.54575666814</v>
          </cell>
          <cell r="EZ156">
            <v>204076.30773919731</v>
          </cell>
          <cell r="FA156">
            <v>219875.35250354995</v>
          </cell>
          <cell r="FB156">
            <v>300470.16827246174</v>
          </cell>
          <cell r="FC156">
            <v>347988.85953668249</v>
          </cell>
          <cell r="FD156">
            <v>357278.72026833188</v>
          </cell>
          <cell r="FE156">
            <v>440609.37398580043</v>
          </cell>
          <cell r="FF156">
            <v>467288.50863946101</v>
          </cell>
          <cell r="FG156">
            <v>365504.70766424423</v>
          </cell>
          <cell r="FH156">
            <v>372850.42731943802</v>
          </cell>
          <cell r="FI156">
            <v>330668.21320094867</v>
          </cell>
          <cell r="FJ156">
            <v>292660.37949814019</v>
          </cell>
          <cell r="FK156">
            <v>267541.44123716373</v>
          </cell>
          <cell r="FL156">
            <v>214351.9872876374</v>
          </cell>
          <cell r="FM156">
            <v>230604.73740573347</v>
          </cell>
          <cell r="FN156">
            <v>312666.03136810125</v>
          </cell>
          <cell r="FO156">
            <v>361264.98299468355</v>
          </cell>
          <cell r="FP156">
            <v>370362.79384160182</v>
          </cell>
          <cell r="FQ156">
            <v>455413.27700636518</v>
          </cell>
          <cell r="FR156">
            <v>483239.1133727259</v>
          </cell>
          <cell r="FS156">
            <v>379147.96860662708</v>
          </cell>
          <cell r="FT156">
            <v>386642.70081024867</v>
          </cell>
          <cell r="FU156">
            <v>343575.9056310564</v>
          </cell>
          <cell r="FV156">
            <v>304827.73680308508</v>
          </cell>
          <cell r="FW156">
            <v>279219.01960520656</v>
          </cell>
        </row>
        <row r="157">
          <cell r="B157" t="str">
            <v>Co 181</v>
          </cell>
          <cell r="BH157">
            <v>5861.87</v>
          </cell>
          <cell r="BI157">
            <v>16318.51</v>
          </cell>
          <cell r="BJ157">
            <v>6299.52</v>
          </cell>
          <cell r="BK157">
            <v>4053.7</v>
          </cell>
          <cell r="BL157">
            <v>6324.27</v>
          </cell>
          <cell r="BM157">
            <v>1583.71</v>
          </cell>
          <cell r="BN157">
            <v>1503.86</v>
          </cell>
          <cell r="BO157">
            <v>2148.6952096825516</v>
          </cell>
          <cell r="BP157">
            <v>-263.45098361991404</v>
          </cell>
          <cell r="BQ157">
            <v>4508.8442436355617</v>
          </cell>
          <cell r="BR157">
            <v>5236.3475575477532</v>
          </cell>
          <cell r="BS157">
            <v>5389.2518964674309</v>
          </cell>
          <cell r="BT157">
            <v>5729.9482669639965</v>
          </cell>
          <cell r="BU157">
            <v>16487.976597151817</v>
          </cell>
          <cell r="BV157">
            <v>6166.7129998623104</v>
          </cell>
          <cell r="BW157">
            <v>3855.1484705658204</v>
          </cell>
          <cell r="BX157">
            <v>6190.9637394683959</v>
          </cell>
          <cell r="BY157">
            <v>1308.3647817784804</v>
          </cell>
          <cell r="BZ157">
            <v>1229.1801293986027</v>
          </cell>
          <cell r="CA157">
            <v>1877.1226445961092</v>
          </cell>
          <cell r="CB157">
            <v>-575.12106586334448</v>
          </cell>
          <cell r="CC157">
            <v>4323.3121393845595</v>
          </cell>
          <cell r="CD157">
            <v>5072.1524868902579</v>
          </cell>
          <cell r="CE157">
            <v>5298.6132737710777</v>
          </cell>
          <cell r="CF157">
            <v>5493.1745220551511</v>
          </cell>
          <cell r="CG157">
            <v>16561.374880202824</v>
          </cell>
          <cell r="CH157">
            <v>5929.2724763904744</v>
          </cell>
          <cell r="CI157">
            <v>3549.7393888072365</v>
          </cell>
          <cell r="CJ157">
            <v>5953.2521462389186</v>
          </cell>
          <cell r="CK157">
            <v>924.10021863751172</v>
          </cell>
          <cell r="CL157">
            <v>846.09478129270065</v>
          </cell>
          <cell r="CM157">
            <v>1493.1089637343011</v>
          </cell>
          <cell r="CN157">
            <v>-1006.2729096412168</v>
          </cell>
          <cell r="CO157">
            <v>9538.4367677143509</v>
          </cell>
          <cell r="CP157">
            <v>10310.039245070098</v>
          </cell>
          <cell r="CQ157">
            <v>10611.611312842304</v>
          </cell>
          <cell r="CR157">
            <v>11186.135488825419</v>
          </cell>
          <cell r="CS157">
            <v>22582.286864247762</v>
          </cell>
          <cell r="CT157">
            <v>11630.733358990114</v>
          </cell>
          <cell r="CU157">
            <v>9180.3682987032171</v>
          </cell>
          <cell r="CV157">
            <v>11655.108135326478</v>
          </cell>
          <cell r="CW157">
            <v>6475.1504334869405</v>
          </cell>
          <cell r="CX157">
            <v>6395.9023555368349</v>
          </cell>
          <cell r="CY157">
            <v>7052.5982406122403</v>
          </cell>
          <cell r="CZ157">
            <v>4486.8606459418515</v>
          </cell>
          <cell r="DA157">
            <v>9599.89366977184</v>
          </cell>
          <cell r="DB157">
            <v>10394.557705583433</v>
          </cell>
          <cell r="DC157">
            <v>10635.186725617708</v>
          </cell>
          <cell r="DD157">
            <v>11303.38077820851</v>
          </cell>
          <cell r="DE157">
            <v>23037.239408185407</v>
          </cell>
          <cell r="DF157">
            <v>11756.640171766529</v>
          </cell>
          <cell r="DG157">
            <v>9233.3287343124903</v>
          </cell>
          <cell r="DH157">
            <v>11781.414504633707</v>
          </cell>
          <cell r="DI157">
            <v>6446.1293580673191</v>
          </cell>
          <cell r="DJ157">
            <v>6365.6240340684344</v>
          </cell>
          <cell r="DK157">
            <v>7032.2587298064827</v>
          </cell>
          <cell r="DL157">
            <v>4398.3485924290908</v>
          </cell>
          <cell r="DM157">
            <v>9659.0067204776406</v>
          </cell>
          <cell r="DN157">
            <v>10477.428029318065</v>
          </cell>
          <cell r="DO157">
            <v>10725.382732348582</v>
          </cell>
          <cell r="DP157">
            <v>11419.92022881606</v>
          </cell>
          <cell r="DQ157">
            <v>23501.534901471801</v>
          </cell>
          <cell r="DR157">
            <v>11882.009311227554</v>
          </cell>
          <cell r="DS157">
            <v>11283.571760821975</v>
          </cell>
          <cell r="DT157">
            <v>13907.187410193323</v>
          </cell>
          <cell r="DU157">
            <v>8411.9124852546283</v>
          </cell>
          <cell r="DV157">
            <v>8330.1358321460793</v>
          </cell>
          <cell r="DW157">
            <v>9006.9734427914027</v>
          </cell>
          <cell r="DX157">
            <v>6303.0208498749562</v>
          </cell>
          <cell r="DY157">
            <v>11715.617476047148</v>
          </cell>
          <cell r="DZ157">
            <v>12558.504960992665</v>
          </cell>
          <cell r="EA157">
            <v>12814.006236046962</v>
          </cell>
          <cell r="EB157">
            <v>13535.647365992219</v>
          </cell>
          <cell r="EC157">
            <v>25975.362063444671</v>
          </cell>
          <cell r="ED157">
            <v>14006.73367489173</v>
          </cell>
          <cell r="EE157">
            <v>11390.930050370654</v>
          </cell>
          <cell r="EF157">
            <v>14092.321600242934</v>
          </cell>
          <cell r="EG157">
            <v>8432.4750426451683</v>
          </cell>
          <cell r="EH157">
            <v>8349.1947538421227</v>
          </cell>
          <cell r="EI157">
            <v>9036.9559309601264</v>
          </cell>
          <cell r="EJ157">
            <v>6260.5838077301851</v>
          </cell>
          <cell r="EK157">
            <v>11830.017829055645</v>
          </cell>
          <cell r="EL157">
            <v>12697.648832486262</v>
          </cell>
          <cell r="EM157">
            <v>12961.372791669948</v>
          </cell>
          <cell r="EN157">
            <v>13710.447819614619</v>
          </cell>
          <cell r="EO157">
            <v>26519.131685806467</v>
          </cell>
          <cell r="EP157">
            <v>14190.705039986504</v>
          </cell>
          <cell r="EQ157">
            <v>11497.233370316184</v>
          </cell>
          <cell r="ER157">
            <v>14278.504608091895</v>
          </cell>
          <cell r="ES157">
            <v>8448.9224524879937</v>
          </cell>
          <cell r="ET157">
            <v>8364.3463743801258</v>
          </cell>
          <cell r="EU157">
            <v>9062.8385127326819</v>
          </cell>
          <cell r="EV157">
            <v>6212.539495272169</v>
          </cell>
          <cell r="EW157">
            <v>11942.909701409339</v>
          </cell>
          <cell r="EX157">
            <v>12836.510479727769</v>
          </cell>
          <cell r="EY157">
            <v>13108.229016467541</v>
          </cell>
          <cell r="EZ157">
            <v>13886.004018888078</v>
          </cell>
          <cell r="FA157">
            <v>27074.413503958131</v>
          </cell>
          <cell r="FB157">
            <v>14375.813200360419</v>
          </cell>
          <cell r="FC157">
            <v>11601.926559391952</v>
          </cell>
          <cell r="FD157">
            <v>14465.88386329803</v>
          </cell>
          <cell r="FE157">
            <v>8461.2742525314643</v>
          </cell>
          <cell r="FF157">
            <v>8375.5878926229125</v>
          </cell>
          <cell r="FG157">
            <v>9084.8846411286486</v>
          </cell>
          <cell r="FH157">
            <v>6159.0595295476814</v>
          </cell>
          <cell r="FI157">
            <v>12054.637385846014</v>
          </cell>
          <cell r="FJ157">
            <v>12975.407447507076</v>
          </cell>
          <cell r="FK157">
            <v>13254.934279172923</v>
          </cell>
          <cell r="FL157">
            <v>14062.448610311929</v>
          </cell>
          <cell r="FM157">
            <v>27641.682892385499</v>
          </cell>
          <cell r="FN157">
            <v>14561.574455950276</v>
          </cell>
          <cell r="FO157">
            <v>11705.292700047088</v>
          </cell>
          <cell r="FP157">
            <v>14653.980663108388</v>
          </cell>
          <cell r="FQ157">
            <v>8469.5025129944443</v>
          </cell>
          <cell r="FR157">
            <v>8382.2880883525322</v>
          </cell>
          <cell r="FS157">
            <v>9103.2978319294816</v>
          </cell>
          <cell r="FT157">
            <v>6098.9942224106308</v>
          </cell>
          <cell r="FU157">
            <v>12165.489952609685</v>
          </cell>
          <cell r="FV157">
            <v>13113.372615524904</v>
          </cell>
          <cell r="FW157">
            <v>13401.815235300755</v>
          </cell>
        </row>
        <row r="158">
          <cell r="B158" t="str">
            <v>Co 300</v>
          </cell>
          <cell r="BH158">
            <v>17166.259999999998</v>
          </cell>
          <cell r="BI158">
            <v>12308.33</v>
          </cell>
          <cell r="BJ158">
            <v>18852.38</v>
          </cell>
          <cell r="BK158">
            <v>11321.52</v>
          </cell>
          <cell r="BL158">
            <v>16869.080000000002</v>
          </cell>
          <cell r="BM158">
            <v>10961.29</v>
          </cell>
          <cell r="BN158">
            <v>34990.32</v>
          </cell>
          <cell r="BO158">
            <v>31455.027392050582</v>
          </cell>
          <cell r="BP158">
            <v>17756.325831717077</v>
          </cell>
          <cell r="BQ158">
            <v>25445.898781233918</v>
          </cell>
          <cell r="BR158">
            <v>25190.262285746565</v>
          </cell>
          <cell r="BS158">
            <v>22800.32149404176</v>
          </cell>
          <cell r="BT158">
            <v>16706.604563244859</v>
          </cell>
          <cell r="BU158">
            <v>11848.488589788099</v>
          </cell>
          <cell r="BV158">
            <v>18403.356185545592</v>
          </cell>
          <cell r="BW158">
            <v>10807.264443983324</v>
          </cell>
          <cell r="BX158">
            <v>16522.942853316956</v>
          </cell>
          <cell r="BY158">
            <v>10356.043734868192</v>
          </cell>
          <cell r="BZ158">
            <v>34997.622103877438</v>
          </cell>
          <cell r="CA158">
            <v>31192.218046136106</v>
          </cell>
          <cell r="CB158">
            <v>17426.314128445531</v>
          </cell>
          <cell r="CC158">
            <v>25227.019545680632</v>
          </cell>
          <cell r="CD158">
            <v>24967.885053828104</v>
          </cell>
          <cell r="CE158">
            <v>22640.126239199759</v>
          </cell>
          <cell r="CF158">
            <v>15972.884321956568</v>
          </cell>
          <cell r="CG158">
            <v>11114.697600807289</v>
          </cell>
          <cell r="CH158">
            <v>17681.106584394973</v>
          </cell>
          <cell r="CI158">
            <v>10018.225365014048</v>
          </cell>
          <cell r="CJ158">
            <v>15907.448149692602</v>
          </cell>
          <cell r="CK158">
            <v>9473.7926452563479</v>
          </cell>
          <cell r="CL158">
            <v>34746.680539982204</v>
          </cell>
          <cell r="CM158">
            <v>30654.172286992871</v>
          </cell>
          <cell r="CN158">
            <v>25765.149121787184</v>
          </cell>
          <cell r="CO158">
            <v>33680.497236459269</v>
          </cell>
          <cell r="CP158">
            <v>33418.181011431916</v>
          </cell>
          <cell r="CQ158">
            <v>31152.104766216475</v>
          </cell>
          <cell r="CR158">
            <v>25241.794040815563</v>
          </cell>
          <cell r="CS158">
            <v>20286.421029864854</v>
          </cell>
          <cell r="CT158">
            <v>26988.133064027366</v>
          </cell>
          <cell r="CU158">
            <v>19149.075507166359</v>
          </cell>
          <cell r="CV158">
            <v>25215.681922315958</v>
          </cell>
          <cell r="CW158">
            <v>18561.769003377005</v>
          </cell>
          <cell r="CX158">
            <v>44556.875025420828</v>
          </cell>
          <cell r="CY158">
            <v>40275.799572725009</v>
          </cell>
          <cell r="CZ158">
            <v>26018.032407132137</v>
          </cell>
          <cell r="DA158">
            <v>34130.548259044612</v>
          </cell>
          <cell r="DB158">
            <v>33861.911959954705</v>
          </cell>
          <cell r="DC158">
            <v>31332.330519813338</v>
          </cell>
          <cell r="DD158">
            <v>25446.921295444263</v>
          </cell>
          <cell r="DE158">
            <v>20392.187006351858</v>
          </cell>
          <cell r="DF158">
            <v>27232.022699185447</v>
          </cell>
          <cell r="DG158">
            <v>19212.806473092107</v>
          </cell>
          <cell r="DH158">
            <v>25462.129349889452</v>
          </cell>
          <cell r="DI158">
            <v>18580.581917443771</v>
          </cell>
          <cell r="DJ158">
            <v>45318.853868316917</v>
          </cell>
          <cell r="DK158">
            <v>40843.151849966467</v>
          </cell>
          <cell r="DL158">
            <v>26268.382940705862</v>
          </cell>
          <cell r="DM158">
            <v>34583.71073690895</v>
          </cell>
          <cell r="DN158">
            <v>34309.086908318277</v>
          </cell>
          <cell r="DO158">
            <v>31688.657746615638</v>
          </cell>
          <cell r="DP158">
            <v>25647.29176912611</v>
          </cell>
          <cell r="DQ158">
            <v>20491.678879451942</v>
          </cell>
          <cell r="DR158">
            <v>31317.673257486087</v>
          </cell>
          <cell r="DS158">
            <v>23113.516998827654</v>
          </cell>
          <cell r="DT158">
            <v>29551.277625466395</v>
          </cell>
          <cell r="DU158">
            <v>22434.943956883733</v>
          </cell>
          <cell r="DV158">
            <v>49937.944516636358</v>
          </cell>
          <cell r="DW158">
            <v>45260.14072281227</v>
          </cell>
          <cell r="DX158">
            <v>30362.060567831857</v>
          </cell>
          <cell r="DY158">
            <v>38885.473616508774</v>
          </cell>
          <cell r="DZ158">
            <v>38603.732231680282</v>
          </cell>
          <cell r="EA158">
            <v>35889.895136449552</v>
          </cell>
          <cell r="EB158">
            <v>29688.159392182923</v>
          </cell>
          <cell r="EC158">
            <v>24429.189128819391</v>
          </cell>
          <cell r="ED158">
            <v>31627.408687844923</v>
          </cell>
          <cell r="EE158">
            <v>23234.124742335189</v>
          </cell>
          <cell r="EF158">
            <v>29865.534115758677</v>
          </cell>
          <cell r="EG158">
            <v>22507.023510938736</v>
          </cell>
          <cell r="EH158">
            <v>50796.94038222931</v>
          </cell>
          <cell r="EI158">
            <v>45910.508967334288</v>
          </cell>
          <cell r="EJ158">
            <v>30681.188902020174</v>
          </cell>
          <cell r="EK158">
            <v>39418.11728185245</v>
          </cell>
          <cell r="EL158">
            <v>39129.564011567825</v>
          </cell>
          <cell r="EM158">
            <v>36318.711513530085</v>
          </cell>
          <cell r="EN158">
            <v>29951.81927761079</v>
          </cell>
          <cell r="EO158">
            <v>24587.658207086373</v>
          </cell>
          <cell r="EP158">
            <v>31934.188620100809</v>
          </cell>
          <cell r="EQ158">
            <v>23347.236591155146</v>
          </cell>
          <cell r="ER158">
            <v>30178.554440692908</v>
          </cell>
          <cell r="ES158">
            <v>25162.526234681674</v>
          </cell>
          <cell r="ET158">
            <v>54262.207046810778</v>
          </cell>
          <cell r="EU158">
            <v>49160.361577942327</v>
          </cell>
          <cell r="EV158">
            <v>33591.735602492612</v>
          </cell>
          <cell r="EW158">
            <v>42547.725113251319</v>
          </cell>
          <cell r="EX158">
            <v>42252.640961499899</v>
          </cell>
          <cell r="EY158">
            <v>39341.115506746108</v>
          </cell>
          <cell r="EZ158">
            <v>32804.131551874947</v>
          </cell>
          <cell r="FA158">
            <v>27332.879957694749</v>
          </cell>
          <cell r="FB158">
            <v>34830.615237447426</v>
          </cell>
          <cell r="FC158">
            <v>26045.547641892896</v>
          </cell>
          <cell r="FD158">
            <v>33082.367379165604</v>
          </cell>
          <cell r="FE158">
            <v>25266.923020743823</v>
          </cell>
          <cell r="FF158">
            <v>55200.079428984158</v>
          </cell>
          <cell r="FG158">
            <v>49874.678884399182</v>
          </cell>
          <cell r="FH158">
            <v>33959.405858046055</v>
          </cell>
          <cell r="FI158">
            <v>43140.580167546977</v>
          </cell>
          <cell r="FJ158">
            <v>42837.898838523251</v>
          </cell>
          <cell r="FK158">
            <v>39823.248922071041</v>
          </cell>
          <cell r="FL158">
            <v>33110.900967627764</v>
          </cell>
          <cell r="FM158">
            <v>27529.995401330205</v>
          </cell>
          <cell r="FN158">
            <v>35182.50329526054</v>
          </cell>
          <cell r="FO158">
            <v>26194.161199693735</v>
          </cell>
          <cell r="FP158">
            <v>33443.07029614957</v>
          </cell>
          <cell r="FQ158">
            <v>25361.96512792087</v>
          </cell>
          <cell r="FR158">
            <v>56152.403202121415</v>
          </cell>
          <cell r="FS158">
            <v>50596.343569469173</v>
          </cell>
          <cell r="FT158">
            <v>38030.119859166887</v>
          </cell>
          <cell r="FU158">
            <v>47441.926724835794</v>
          </cell>
          <cell r="FV158">
            <v>47131.899676728943</v>
          </cell>
          <cell r="FW158">
            <v>44009.856996142349</v>
          </cell>
        </row>
        <row r="159">
          <cell r="B159" t="str">
            <v>Co 150</v>
          </cell>
          <cell r="BH159">
            <v>50345.65</v>
          </cell>
          <cell r="BI159">
            <v>103890.83</v>
          </cell>
          <cell r="BJ159">
            <v>117737.22</v>
          </cell>
          <cell r="BK159">
            <v>77003.5</v>
          </cell>
          <cell r="BL159">
            <v>62870.73</v>
          </cell>
          <cell r="BM159">
            <v>29510.22</v>
          </cell>
          <cell r="BN159">
            <v>41763.86</v>
          </cell>
          <cell r="BO159">
            <v>71390.094700185713</v>
          </cell>
          <cell r="BP159">
            <v>72867.211921455571</v>
          </cell>
          <cell r="BQ159">
            <v>135781.403792948</v>
          </cell>
          <cell r="BR159">
            <v>120086.89302495378</v>
          </cell>
          <cell r="BS159">
            <v>120499.77686773412</v>
          </cell>
          <cell r="BT159">
            <v>88328.442879902897</v>
          </cell>
          <cell r="BU159">
            <v>142773.67873532465</v>
          </cell>
          <cell r="BV159">
            <v>156622.75058582652</v>
          </cell>
          <cell r="BW159">
            <v>115705.62670816664</v>
          </cell>
          <cell r="BX159">
            <v>100997.67171829348</v>
          </cell>
          <cell r="BY159">
            <v>66624.734260257392</v>
          </cell>
          <cell r="BZ159">
            <v>78598.014991126955</v>
          </cell>
          <cell r="CA159">
            <v>109839.12034992139</v>
          </cell>
          <cell r="CB159">
            <v>70578.832719636674</v>
          </cell>
          <cell r="CC159">
            <v>133716.62607921212</v>
          </cell>
          <cell r="CD159">
            <v>118034.44237676276</v>
          </cell>
          <cell r="CE159">
            <v>119177.75942215542</v>
          </cell>
          <cell r="CF159">
            <v>83836.157770969498</v>
          </cell>
          <cell r="CG159">
            <v>139210.46741771288</v>
          </cell>
          <cell r="CH159">
            <v>153064.38650043966</v>
          </cell>
          <cell r="CI159">
            <v>111960.44352342201</v>
          </cell>
          <cell r="CJ159">
            <v>96662.538807999139</v>
          </cell>
          <cell r="CK159">
            <v>61248.836582547199</v>
          </cell>
          <cell r="CL159">
            <v>72935.343401032093</v>
          </cell>
          <cell r="CM159">
            <v>105783.29095171235</v>
          </cell>
          <cell r="CN159">
            <v>104339.1427386562</v>
          </cell>
          <cell r="CO159">
            <v>167709.71002068438</v>
          </cell>
          <cell r="CP159">
            <v>152042.41058227594</v>
          </cell>
          <cell r="CQ159">
            <v>153923.38845108313</v>
          </cell>
          <cell r="CR159">
            <v>122599.87864607474</v>
          </cell>
          <cell r="CS159">
            <v>179400.71132730186</v>
          </cell>
          <cell r="CT159">
            <v>238259.4981174712</v>
          </cell>
          <cell r="CU159">
            <v>196269.39660217869</v>
          </cell>
          <cell r="CV159">
            <v>180462.98077339079</v>
          </cell>
          <cell r="CW159">
            <v>143983.73184731547</v>
          </cell>
          <cell r="CX159">
            <v>155805.56165177669</v>
          </cell>
          <cell r="CY159">
            <v>189811.28468747262</v>
          </cell>
          <cell r="CZ159">
            <v>149628.40768354238</v>
          </cell>
          <cell r="DA159">
            <v>214346.37237068659</v>
          </cell>
          <cell r="DB159">
            <v>198370.91981407703</v>
          </cell>
          <cell r="DC159">
            <v>199025.90249845033</v>
          </cell>
          <cell r="DD159">
            <v>168144.61456986057</v>
          </cell>
          <cell r="DE159">
            <v>226410.0709086982</v>
          </cell>
          <cell r="DF159">
            <v>241721.94801720639</v>
          </cell>
          <cell r="DG159">
            <v>198826.03866091123</v>
          </cell>
          <cell r="DH159">
            <v>182494.85085430625</v>
          </cell>
          <cell r="DI159">
            <v>144918.04934717764</v>
          </cell>
          <cell r="DJ159">
            <v>156874.96057317269</v>
          </cell>
          <cell r="DK159">
            <v>192079.31486205474</v>
          </cell>
          <cell r="DL159">
            <v>151057.24636858705</v>
          </cell>
          <cell r="DM159">
            <v>217151.94464483613</v>
          </cell>
          <cell r="DN159">
            <v>200862.40841977994</v>
          </cell>
          <cell r="DO159">
            <v>201398.33032024177</v>
          </cell>
          <cell r="DP159">
            <v>169827.9988086329</v>
          </cell>
          <cell r="DQ159">
            <v>229597.25252245902</v>
          </cell>
          <cell r="DR159">
            <v>245216.9380157725</v>
          </cell>
          <cell r="DS159">
            <v>201395.31006841525</v>
          </cell>
          <cell r="DT159">
            <v>184522.61321381872</v>
          </cell>
          <cell r="DU159">
            <v>145815.21007390172</v>
          </cell>
          <cell r="DV159">
            <v>157907.09825821428</v>
          </cell>
          <cell r="DW159">
            <v>194352.2824839222</v>
          </cell>
          <cell r="DX159">
            <v>155432.25511205607</v>
          </cell>
          <cell r="DY159">
            <v>227828.88014698017</v>
          </cell>
          <cell r="DZ159">
            <v>211219.09094647714</v>
          </cell>
          <cell r="EA159">
            <v>211629.08345165235</v>
          </cell>
          <cell r="EB159">
            <v>179830.52154887095</v>
          </cell>
          <cell r="EC159">
            <v>241143.75122780996</v>
          </cell>
          <cell r="ED159">
            <v>257077.92512550263</v>
          </cell>
          <cell r="EE159">
            <v>212309.6163012113</v>
          </cell>
          <cell r="EF159">
            <v>194878.31652735945</v>
          </cell>
          <cell r="EG159">
            <v>155006.35264068699</v>
          </cell>
          <cell r="EH159">
            <v>167232.5174257363</v>
          </cell>
          <cell r="EI159">
            <v>204962.68826195598</v>
          </cell>
          <cell r="EJ159">
            <v>156923.2340756093</v>
          </cell>
          <cell r="EK159">
            <v>230903.7584459327</v>
          </cell>
          <cell r="EL159">
            <v>213967.88740544961</v>
          </cell>
          <cell r="EM159">
            <v>214244.83733492051</v>
          </cell>
          <cell r="EN159">
            <v>181733.9172817865</v>
          </cell>
          <cell r="EO159">
            <v>244632.49783420283</v>
          </cell>
          <cell r="EP159">
            <v>260887.25680234705</v>
          </cell>
          <cell r="EQ159">
            <v>215151.41939903944</v>
          </cell>
          <cell r="ER159">
            <v>197143.45834718109</v>
          </cell>
          <cell r="ES159">
            <v>156071.92886553853</v>
          </cell>
          <cell r="ET159">
            <v>168431.85311197655</v>
          </cell>
          <cell r="EU159">
            <v>207492.59034632641</v>
          </cell>
          <cell r="EV159">
            <v>158400.14651965257</v>
          </cell>
          <cell r="EW159">
            <v>234001.15921767452</v>
          </cell>
          <cell r="EX159">
            <v>216732.02661681309</v>
          </cell>
          <cell r="EY159">
            <v>216869.98083351558</v>
          </cell>
          <cell r="EZ159">
            <v>183626.93865223674</v>
          </cell>
          <cell r="FA159">
            <v>248153.34636828848</v>
          </cell>
          <cell r="FB159">
            <v>264735.17192341725</v>
          </cell>
          <cell r="FC159">
            <v>218010.46905105194</v>
          </cell>
          <cell r="FD159">
            <v>199407.51711713072</v>
          </cell>
          <cell r="FE159">
            <v>157100.4033043643</v>
          </cell>
          <cell r="FF159">
            <v>169593.40709494168</v>
          </cell>
          <cell r="FG159">
            <v>210030.95676195712</v>
          </cell>
          <cell r="FH159">
            <v>159862.22798435442</v>
          </cell>
          <cell r="FI159">
            <v>237119.79618209161</v>
          </cell>
          <cell r="FJ159">
            <v>219511.72981775706</v>
          </cell>
          <cell r="FK159">
            <v>219503.06793512101</v>
          </cell>
          <cell r="FL159">
            <v>185508.10252781847</v>
          </cell>
          <cell r="FM159">
            <v>251705.94827579233</v>
          </cell>
          <cell r="FN159">
            <v>268621.40925775468</v>
          </cell>
          <cell r="FO159">
            <v>220885.70490585419</v>
          </cell>
          <cell r="FP159">
            <v>201668.77207405021</v>
          </cell>
          <cell r="FQ159">
            <v>158089.05848020996</v>
          </cell>
          <cell r="FR159">
            <v>170714.23411955303</v>
          </cell>
          <cell r="FS159">
            <v>212576.53942553728</v>
          </cell>
          <cell r="FT159">
            <v>161307.4889434558</v>
          </cell>
          <cell r="FU159">
            <v>240259.23530242059</v>
          </cell>
          <cell r="FV159">
            <v>222305.14477921551</v>
          </cell>
          <cell r="FW159">
            <v>222142.54846108711</v>
          </cell>
        </row>
        <row r="160">
          <cell r="B160" t="str">
            <v>Co 241</v>
          </cell>
          <cell r="BH160">
            <v>15664.05</v>
          </cell>
          <cell r="BI160">
            <v>9914.2799999999916</v>
          </cell>
          <cell r="BJ160">
            <v>16043.93</v>
          </cell>
          <cell r="BK160">
            <v>8815.41</v>
          </cell>
          <cell r="BL160">
            <v>14627.27</v>
          </cell>
          <cell r="BM160">
            <v>28044.47</v>
          </cell>
          <cell r="BN160">
            <v>27420.55</v>
          </cell>
          <cell r="BO160">
            <v>13454.879414086128</v>
          </cell>
          <cell r="BP160">
            <v>15534.156785473911</v>
          </cell>
          <cell r="BQ160">
            <v>15449.457893543651</v>
          </cell>
          <cell r="BR160">
            <v>15126.762539700147</v>
          </cell>
          <cell r="BS160">
            <v>14819.086152449425</v>
          </cell>
          <cell r="BT160">
            <v>13133.640417469367</v>
          </cell>
          <cell r="BU160">
            <v>7406.1852366138482</v>
          </cell>
          <cell r="BV160">
            <v>13536.869413481749</v>
          </cell>
          <cell r="BW160">
            <v>6113.8313869216217</v>
          </cell>
          <cell r="BX160">
            <v>11859.7327603554</v>
          </cell>
          <cell r="BY160">
            <v>25755.805364941254</v>
          </cell>
          <cell r="BZ160">
            <v>25073.656971496632</v>
          </cell>
          <cell r="CA160">
            <v>14592.535230523587</v>
          </cell>
          <cell r="CB160">
            <v>16716.17349919663</v>
          </cell>
          <cell r="CC160">
            <v>16628.533285218538</v>
          </cell>
          <cell r="CD160">
            <v>16295.542538392583</v>
          </cell>
          <cell r="CE160">
            <v>16361.064415335815</v>
          </cell>
          <cell r="CF160">
            <v>15523.95814673588</v>
          </cell>
          <cell r="CG160">
            <v>9820.0927481267572</v>
          </cell>
          <cell r="CH160">
            <v>10952.471304755549</v>
          </cell>
          <cell r="CI160">
            <v>3836.1421288556594</v>
          </cell>
          <cell r="CJ160">
            <v>9514.7007555684395</v>
          </cell>
          <cell r="CK160">
            <v>23905.132380184019</v>
          </cell>
          <cell r="CL160">
            <v>23163.36620809992</v>
          </cell>
          <cell r="CM160">
            <v>8333.2776289462272</v>
          </cell>
          <cell r="CN160">
            <v>10467.682959893231</v>
          </cell>
          <cell r="CO160">
            <v>10376.984160860309</v>
          </cell>
          <cell r="CP160">
            <v>10034.047165932738</v>
          </cell>
          <cell r="CQ160">
            <v>10478.56694259221</v>
          </cell>
          <cell r="CR160">
            <v>10756.908282939585</v>
          </cell>
          <cell r="CS160">
            <v>4946.8428175790978</v>
          </cell>
          <cell r="CT160">
            <v>11052.46906766919</v>
          </cell>
          <cell r="CU160">
            <v>3741.335566990645</v>
          </cell>
          <cell r="CV160">
            <v>9510.3692591447907</v>
          </cell>
          <cell r="CW160">
            <v>24358.034707633698</v>
          </cell>
          <cell r="CX160">
            <v>23581.309266279502</v>
          </cell>
          <cell r="CY160">
            <v>8333.100082274701</v>
          </cell>
          <cell r="CZ160">
            <v>10513.744974445974</v>
          </cell>
          <cell r="DA160">
            <v>10420.399545208755</v>
          </cell>
          <cell r="DB160">
            <v>10067.210913734845</v>
          </cell>
          <cell r="DC160">
            <v>10136.830604843009</v>
          </cell>
          <cell r="DD160">
            <v>10843.557993343951</v>
          </cell>
          <cell r="DE160">
            <v>4925.6612349655552</v>
          </cell>
          <cell r="DF160">
            <v>11152.508126798988</v>
          </cell>
          <cell r="DG160">
            <v>3102.7276682704978</v>
          </cell>
          <cell r="DH160">
            <v>8963.3489225555968</v>
          </cell>
          <cell r="DI160">
            <v>24282.737906793176</v>
          </cell>
          <cell r="DJ160">
            <v>23469.497815331983</v>
          </cell>
          <cell r="DK160">
            <v>2692.0622788703477</v>
          </cell>
          <cell r="DL160">
            <v>21873.190015040571</v>
          </cell>
          <cell r="DM160">
            <v>21777.595990560687</v>
          </cell>
          <cell r="DN160">
            <v>21413.395272331531</v>
          </cell>
          <cell r="DO160">
            <v>21485.160351199316</v>
          </cell>
          <cell r="DP160">
            <v>22244.532335120006</v>
          </cell>
          <cell r="DQ160">
            <v>16217.130219077764</v>
          </cell>
          <cell r="DR160">
            <v>22567.597002068054</v>
          </cell>
          <cell r="DS160">
            <v>14841.550841723118</v>
          </cell>
          <cell r="DT160">
            <v>20794.883988786722</v>
          </cell>
          <cell r="DU160">
            <v>36600.87537447139</v>
          </cell>
          <cell r="DV160">
            <v>35749.765342575607</v>
          </cell>
          <cell r="DW160">
            <v>19529.940281883493</v>
          </cell>
          <cell r="DX160">
            <v>22145.243887918288</v>
          </cell>
          <cell r="DY160">
            <v>22046.36147748107</v>
          </cell>
          <cell r="DZ160">
            <v>21671.778003212588</v>
          </cell>
          <cell r="EA160">
            <v>21745.751752460317</v>
          </cell>
          <cell r="EB160">
            <v>22558.857436736565</v>
          </cell>
          <cell r="EC160">
            <v>16419.765449422674</v>
          </cell>
          <cell r="ED160">
            <v>22896.303642180588</v>
          </cell>
          <cell r="EE160">
            <v>14959.417377959267</v>
          </cell>
          <cell r="EF160">
            <v>21006.570321542953</v>
          </cell>
          <cell r="EG160">
            <v>37314.071223823041</v>
          </cell>
          <cell r="EH160">
            <v>36423.673904594238</v>
          </cell>
          <cell r="EI160">
            <v>19749.64711502417</v>
          </cell>
          <cell r="EJ160">
            <v>22421.128276017334</v>
          </cell>
          <cell r="EK160">
            <v>22319.840349155886</v>
          </cell>
          <cell r="EL160">
            <v>21934.054171532349</v>
          </cell>
          <cell r="EM160">
            <v>22009.83762541032</v>
          </cell>
          <cell r="EN160">
            <v>22878.055918521728</v>
          </cell>
          <cell r="EO160">
            <v>11525.319322793133</v>
          </cell>
          <cell r="EP160">
            <v>23130.415286400326</v>
          </cell>
          <cell r="EQ160">
            <v>14977.174594312601</v>
          </cell>
          <cell r="ER160">
            <v>21119.259892801871</v>
          </cell>
          <cell r="ES160">
            <v>37943.861615207556</v>
          </cell>
          <cell r="ET160">
            <v>37012.731115471244</v>
          </cell>
          <cell r="EU160">
            <v>19872.618631026387</v>
          </cell>
          <cell r="EV160">
            <v>22601.512919578192</v>
          </cell>
          <cell r="EW160">
            <v>22496.794082934925</v>
          </cell>
          <cell r="EX160">
            <v>22099.500980764817</v>
          </cell>
          <cell r="EY160">
            <v>22178.07270059656</v>
          </cell>
          <cell r="EZ160">
            <v>23102.575666383782</v>
          </cell>
          <cell r="FA160">
            <v>16632.194393438709</v>
          </cell>
          <cell r="FB160">
            <v>23518.394025725414</v>
          </cell>
          <cell r="FC160">
            <v>15142.46067781758</v>
          </cell>
          <cell r="FD160">
            <v>21380.612121838596</v>
          </cell>
          <cell r="FE160">
            <v>38738.398075211277</v>
          </cell>
          <cell r="FF160">
            <v>37765.021392442803</v>
          </cell>
          <cell r="FG160">
            <v>20146.318511494828</v>
          </cell>
          <cell r="FH160">
            <v>22933.912505450935</v>
          </cell>
          <cell r="FI160">
            <v>22826.523603352514</v>
          </cell>
          <cell r="FJ160">
            <v>22417.35380755915</v>
          </cell>
          <cell r="FK160">
            <v>22498.322432712623</v>
          </cell>
          <cell r="FL160">
            <v>23480.418006365435</v>
          </cell>
          <cell r="FM160">
            <v>16890.307495971501</v>
          </cell>
          <cell r="FN160">
            <v>23914.692026252669</v>
          </cell>
          <cell r="FO160">
            <v>14674.417062180262</v>
          </cell>
          <cell r="FP160">
            <v>21009.737019310996</v>
          </cell>
          <cell r="FQ160">
            <v>38917.24558772365</v>
          </cell>
          <cell r="FR160">
            <v>37900.086232406858</v>
          </cell>
          <cell r="FS160">
            <v>19790.159545580071</v>
          </cell>
          <cell r="FT160">
            <v>22637.718542109302</v>
          </cell>
          <cell r="FU160">
            <v>22527.178710115666</v>
          </cell>
          <cell r="FV160">
            <v>22105.762607106997</v>
          </cell>
          <cell r="FW160">
            <v>22189.2334327032</v>
          </cell>
        </row>
        <row r="161">
          <cell r="B161" t="str">
            <v>Co 242</v>
          </cell>
          <cell r="BH161">
            <v>2991.58</v>
          </cell>
          <cell r="BI161">
            <v>3518.2</v>
          </cell>
          <cell r="BJ161">
            <v>5127.29</v>
          </cell>
          <cell r="BK161">
            <v>9935.9500000000007</v>
          </cell>
          <cell r="BL161">
            <v>-349.92</v>
          </cell>
          <cell r="BM161">
            <v>-974.90999999999804</v>
          </cell>
          <cell r="BN161">
            <v>17061.36</v>
          </cell>
          <cell r="BO161">
            <v>6867.1684574056062</v>
          </cell>
          <cell r="BP161">
            <v>2588.865926134793</v>
          </cell>
          <cell r="BQ161">
            <v>988.78094795940797</v>
          </cell>
          <cell r="BR161">
            <v>3768.1147803450413</v>
          </cell>
          <cell r="BS161">
            <v>5836.291137571161</v>
          </cell>
          <cell r="BT161">
            <v>1790.8550265401118</v>
          </cell>
          <cell r="BU161">
            <v>3404.8324018631529</v>
          </cell>
          <cell r="BV161">
            <v>4792.1464278506955</v>
          </cell>
          <cell r="BW161">
            <v>9795.4225293670006</v>
          </cell>
          <cell r="BX161">
            <v>-451.05512252252356</v>
          </cell>
          <cell r="BY161">
            <v>-1245.647911453525</v>
          </cell>
          <cell r="BZ161">
            <v>17389.923876477562</v>
          </cell>
          <cell r="CA161">
            <v>6693.3367539115416</v>
          </cell>
          <cell r="CB161">
            <v>2422.7481002414697</v>
          </cell>
          <cell r="CC161">
            <v>822.61194511842859</v>
          </cell>
          <cell r="CD161">
            <v>3598.9804298196977</v>
          </cell>
          <cell r="CE161">
            <v>5704.0410702820236</v>
          </cell>
          <cell r="CF161">
            <v>1448.1423877254038</v>
          </cell>
          <cell r="CG161">
            <v>3224.623346001782</v>
          </cell>
          <cell r="CH161">
            <v>7527.2257575602816</v>
          </cell>
          <cell r="CI161">
            <v>12760.692817681775</v>
          </cell>
          <cell r="CJ161">
            <v>2555.191057894679</v>
          </cell>
          <cell r="CK161">
            <v>1586.0673548691793</v>
          </cell>
          <cell r="CL161">
            <v>20838.572410339817</v>
          </cell>
          <cell r="CM161">
            <v>9622.6453790135729</v>
          </cell>
          <cell r="CN161">
            <v>5356.2772969006546</v>
          </cell>
          <cell r="CO161">
            <v>3755.2046149471262</v>
          </cell>
          <cell r="CP161">
            <v>6529.2020243424704</v>
          </cell>
          <cell r="CQ161">
            <v>8671.8651288936853</v>
          </cell>
          <cell r="CR161">
            <v>4631.8058973669667</v>
          </cell>
          <cell r="CS161">
            <v>6499.2804788236226</v>
          </cell>
          <cell r="CT161">
            <v>7547.1296574779881</v>
          </cell>
          <cell r="CU161">
            <v>12923.977138167827</v>
          </cell>
          <cell r="CV161">
            <v>2528.1083811728558</v>
          </cell>
          <cell r="CW161">
            <v>1479.9206453339866</v>
          </cell>
          <cell r="CX161">
            <v>21329.379875300277</v>
          </cell>
          <cell r="CY161">
            <v>9708.2985864613165</v>
          </cell>
          <cell r="CZ161">
            <v>5358.5603678523457</v>
          </cell>
          <cell r="DA161">
            <v>3725.3336735964913</v>
          </cell>
          <cell r="DB161">
            <v>6553.3121127101094</v>
          </cell>
          <cell r="DC161">
            <v>8693.6949553189061</v>
          </cell>
          <cell r="DD161">
            <v>2523.2096206588685</v>
          </cell>
          <cell r="DE161">
            <v>4684.7423183085484</v>
          </cell>
          <cell r="DF161">
            <v>5472.9317200962942</v>
          </cell>
          <cell r="DG161">
            <v>11094.615798648148</v>
          </cell>
          <cell r="DH161">
            <v>438.79817852135875</v>
          </cell>
          <cell r="DI161">
            <v>-625.86597724794956</v>
          </cell>
          <cell r="DJ161">
            <v>19772.630602502599</v>
          </cell>
          <cell r="DK161">
            <v>7733.5003651253028</v>
          </cell>
          <cell r="DL161">
            <v>6415.8919830710065</v>
          </cell>
          <cell r="DM161">
            <v>4683.9037901510337</v>
          </cell>
          <cell r="DN161">
            <v>7633.8761720171115</v>
          </cell>
          <cell r="DO161">
            <v>9748.2445078083856</v>
          </cell>
          <cell r="DP161">
            <v>7427.9592120784637</v>
          </cell>
          <cell r="DQ161">
            <v>8318.7120121058033</v>
          </cell>
          <cell r="DR161">
            <v>10411.828590454275</v>
          </cell>
          <cell r="DS161">
            <v>14909.986792040032</v>
          </cell>
          <cell r="DT161">
            <v>4395.3192499460511</v>
          </cell>
          <cell r="DU161">
            <v>3578.3779607458218</v>
          </cell>
          <cell r="DV161">
            <v>22343.95737495791</v>
          </cell>
          <cell r="DW161">
            <v>10962.425150911668</v>
          </cell>
          <cell r="DX161">
            <v>6507.2919214461917</v>
          </cell>
          <cell r="DY161">
            <v>4740.4988559167587</v>
          </cell>
          <cell r="DZ161">
            <v>7748.4312775421768</v>
          </cell>
          <cell r="EA161">
            <v>9903.1514930747144</v>
          </cell>
          <cell r="EB161">
            <v>7519.9191569617069</v>
          </cell>
          <cell r="EC161">
            <v>8475.6339098938861</v>
          </cell>
          <cell r="ED161">
            <v>10538.113252947815</v>
          </cell>
          <cell r="EE161">
            <v>15144.469281153988</v>
          </cell>
          <cell r="EF161">
            <v>16201.024644858244</v>
          </cell>
          <cell r="EG161">
            <v>15305.596134548741</v>
          </cell>
          <cell r="EH161">
            <v>34655.156811860346</v>
          </cell>
          <cell r="EI161">
            <v>22860.361639404138</v>
          </cell>
          <cell r="EJ161">
            <v>18317.718378618905</v>
          </cell>
          <cell r="EK161">
            <v>16514.971041994446</v>
          </cell>
          <cell r="EL161">
            <v>19582.442656901287</v>
          </cell>
          <cell r="EM161">
            <v>21778.261613217568</v>
          </cell>
          <cell r="EN161">
            <v>19330.02259867682</v>
          </cell>
          <cell r="EO161">
            <v>20353.625840699686</v>
          </cell>
          <cell r="EP161">
            <v>22382.679201433926</v>
          </cell>
          <cell r="EQ161">
            <v>27144.437175370247</v>
          </cell>
          <cell r="ER161">
            <v>16423.182691461498</v>
          </cell>
          <cell r="ES161">
            <v>15445.832533743865</v>
          </cell>
          <cell r="ET161">
            <v>35397.547178883528</v>
          </cell>
          <cell r="EU161">
            <v>23175.517653990028</v>
          </cell>
          <cell r="EV161">
            <v>18543.661118283908</v>
          </cell>
          <cell r="EW161">
            <v>16704.707841422613</v>
          </cell>
          <cell r="EX161">
            <v>19832.405026368713</v>
          </cell>
          <cell r="EY161">
            <v>22070.085133822446</v>
          </cell>
          <cell r="EZ161">
            <v>19535.637511696827</v>
          </cell>
          <cell r="FA161">
            <v>20631.610293834929</v>
          </cell>
          <cell r="FB161">
            <v>22622.440583668526</v>
          </cell>
          <cell r="FC161">
            <v>27545.462373080183</v>
          </cell>
          <cell r="FD161">
            <v>16627.295308010674</v>
          </cell>
          <cell r="FE161">
            <v>15565.095447210068</v>
          </cell>
          <cell r="FF161">
            <v>36136.831065289989</v>
          </cell>
          <cell r="FG161">
            <v>26819.299072810438</v>
          </cell>
          <cell r="FH161">
            <v>22097.125384341969</v>
          </cell>
          <cell r="FI161">
            <v>20220.60402145395</v>
          </cell>
          <cell r="FJ161">
            <v>23410.325302161975</v>
          </cell>
          <cell r="FK161">
            <v>25690.011071843939</v>
          </cell>
          <cell r="FL161">
            <v>18672.631401253198</v>
          </cell>
          <cell r="FM161">
            <v>20128.058260578946</v>
          </cell>
          <cell r="FN161">
            <v>21793.454156841672</v>
          </cell>
          <cell r="FO161">
            <v>27025.313922653284</v>
          </cell>
          <cell r="FP161">
            <v>15764.455213313897</v>
          </cell>
          <cell r="FQ161">
            <v>14756.11132239256</v>
          </cell>
          <cell r="FR161">
            <v>35824.731739346455</v>
          </cell>
          <cell r="FS161">
            <v>22771.918874774499</v>
          </cell>
          <cell r="FT161">
            <v>18100.052147005918</v>
          </cell>
          <cell r="FU161">
            <v>16043.244016350158</v>
          </cell>
          <cell r="FV161">
            <v>19438.162487828151</v>
          </cell>
          <cell r="FW161">
            <v>21618.249964690229</v>
          </cell>
        </row>
        <row r="162">
          <cell r="B162" t="str">
            <v>Co 246</v>
          </cell>
          <cell r="BH162">
            <v>15317.74</v>
          </cell>
          <cell r="BI162">
            <v>9189.7199999999939</v>
          </cell>
          <cell r="BJ162">
            <v>25042.68</v>
          </cell>
          <cell r="BK162">
            <v>21372.92</v>
          </cell>
          <cell r="BL162">
            <v>12819.17</v>
          </cell>
          <cell r="BM162">
            <v>15785.53</v>
          </cell>
          <cell r="BN162">
            <v>22401.73</v>
          </cell>
          <cell r="BO162">
            <v>9608.2031502431637</v>
          </cell>
          <cell r="BP162">
            <v>29028.232121201232</v>
          </cell>
          <cell r="BQ162">
            <v>30339.822987918225</v>
          </cell>
          <cell r="BR162">
            <v>27731.384598398014</v>
          </cell>
          <cell r="BS162">
            <v>24168.878946589197</v>
          </cell>
          <cell r="BT162">
            <v>23313.207269005652</v>
          </cell>
          <cell r="BU162">
            <v>17020.319830495995</v>
          </cell>
          <cell r="BV162">
            <v>33259.604852009841</v>
          </cell>
          <cell r="BW162">
            <v>29878.241782371311</v>
          </cell>
          <cell r="BX162">
            <v>21002.379390356597</v>
          </cell>
          <cell r="BY162">
            <v>24084.385630373457</v>
          </cell>
          <cell r="BZ162">
            <v>30909.380580252582</v>
          </cell>
          <cell r="CA162">
            <v>17903.846277096534</v>
          </cell>
          <cell r="CB162">
            <v>28364.08189579512</v>
          </cell>
          <cell r="CC162">
            <v>29677.689323846309</v>
          </cell>
          <cell r="CD162">
            <v>27036.470074043769</v>
          </cell>
          <cell r="CE162">
            <v>23733.904581378796</v>
          </cell>
          <cell r="CF162">
            <v>21885.065074165774</v>
          </cell>
          <cell r="CG162">
            <v>15422.943057039884</v>
          </cell>
          <cell r="CH162">
            <v>37060.739938036742</v>
          </cell>
          <cell r="CI162">
            <v>33239.789062951771</v>
          </cell>
          <cell r="CJ162">
            <v>24032.720208180319</v>
          </cell>
          <cell r="CK162">
            <v>27234.667958631384</v>
          </cell>
          <cell r="CL162">
            <v>34275.293969487393</v>
          </cell>
          <cell r="CM162">
            <v>21036.503509015201</v>
          </cell>
          <cell r="CN162">
            <v>29195.595683613559</v>
          </cell>
          <cell r="CO162">
            <v>30510.913744286838</v>
          </cell>
          <cell r="CP162">
            <v>27836.558858719814</v>
          </cell>
          <cell r="CQ162">
            <v>24797.733118594973</v>
          </cell>
          <cell r="CR162">
            <v>26695.508211662127</v>
          </cell>
          <cell r="CS162">
            <v>14946.055743282603</v>
          </cell>
          <cell r="CT162">
            <v>39005.338187267589</v>
          </cell>
          <cell r="CU162">
            <v>35475.211157370199</v>
          </cell>
          <cell r="CV162">
            <v>25970.309909722928</v>
          </cell>
          <cell r="CW162">
            <v>29277.16247432724</v>
          </cell>
          <cell r="CX162">
            <v>36532.884689766041</v>
          </cell>
          <cell r="CY162">
            <v>22935.492948012194</v>
          </cell>
          <cell r="CZ162">
            <v>31343.962871783748</v>
          </cell>
          <cell r="DA162">
            <v>32686.376079258691</v>
          </cell>
          <cell r="DB162">
            <v>29947.182276176209</v>
          </cell>
          <cell r="DC162">
            <v>26531.870463165949</v>
          </cell>
          <cell r="DD162">
            <v>28729.339841341374</v>
          </cell>
          <cell r="DE162">
            <v>21785.067481267295</v>
          </cell>
          <cell r="DF162">
            <v>39666.083463458388</v>
          </cell>
          <cell r="DG162">
            <v>36052.300989926902</v>
          </cell>
          <cell r="DH162">
            <v>26240.196422089124</v>
          </cell>
          <cell r="DI162">
            <v>29655.767098572469</v>
          </cell>
          <cell r="DJ162">
            <v>37132.635261559219</v>
          </cell>
          <cell r="DK162">
            <v>23167.371504047391</v>
          </cell>
          <cell r="DL162">
            <v>31832.794586072421</v>
          </cell>
          <cell r="DM162">
            <v>33202.865557098557</v>
          </cell>
          <cell r="DN162">
            <v>30397.695477856963</v>
          </cell>
          <cell r="DO162">
            <v>26901.992830411647</v>
          </cell>
          <cell r="DP162">
            <v>29098.683950058003</v>
          </cell>
          <cell r="DQ162">
            <v>21953.906734349774</v>
          </cell>
          <cell r="DR162">
            <v>40339.255078155882</v>
          </cell>
          <cell r="DS162">
            <v>36218.176760037531</v>
          </cell>
          <cell r="DT162">
            <v>26089.215860493438</v>
          </cell>
          <cell r="DU162">
            <v>29616.472202090103</v>
          </cell>
          <cell r="DV162">
            <v>37321.44084415002</v>
          </cell>
          <cell r="DW162">
            <v>17879.254035862417</v>
          </cell>
          <cell r="DX162">
            <v>29396.924901825361</v>
          </cell>
          <cell r="DY162">
            <v>30795.232794612217</v>
          </cell>
          <cell r="DZ162">
            <v>27921.434227031998</v>
          </cell>
          <cell r="EA162">
            <v>24343.834543990801</v>
          </cell>
          <cell r="EB162">
            <v>26537.967734894381</v>
          </cell>
          <cell r="EC162">
            <v>19186.812524566456</v>
          </cell>
          <cell r="ED162">
            <v>38090.98562698446</v>
          </cell>
          <cell r="EE162">
            <v>34294.745928774188</v>
          </cell>
          <cell r="EF162">
            <v>23838.96440436125</v>
          </cell>
          <cell r="EG162">
            <v>27481.688034571576</v>
          </cell>
          <cell r="EH162">
            <v>35421.665886981289</v>
          </cell>
          <cell r="EI162">
            <v>20590.512114759607</v>
          </cell>
          <cell r="EJ162">
            <v>29839.659957045893</v>
          </cell>
          <cell r="EK162">
            <v>31266.820482890005</v>
          </cell>
          <cell r="EL162">
            <v>28323.137553476859</v>
          </cell>
          <cell r="EM162">
            <v>24661.129461085126</v>
          </cell>
          <cell r="EN162">
            <v>26850.587478502639</v>
          </cell>
          <cell r="EO162">
            <v>19287.032519160028</v>
          </cell>
          <cell r="EP162">
            <v>38725.145261938</v>
          </cell>
          <cell r="EQ162">
            <v>34838.072011180346</v>
          </cell>
          <cell r="ER162">
            <v>24045.201276570253</v>
          </cell>
          <cell r="ES162">
            <v>27807.257960721501</v>
          </cell>
          <cell r="ET162">
            <v>35989.378324906414</v>
          </cell>
          <cell r="EU162">
            <v>20758.944003395882</v>
          </cell>
          <cell r="EV162">
            <v>30289.909783537747</v>
          </cell>
          <cell r="EW162">
            <v>31746.940174387004</v>
          </cell>
          <cell r="EX162">
            <v>23064.958400812531</v>
          </cell>
          <cell r="EY162">
            <v>19905.42408367827</v>
          </cell>
          <cell r="EZ162">
            <v>27054.348690777319</v>
          </cell>
          <cell r="FA162">
            <v>19272.18332385525</v>
          </cell>
          <cell r="FB162">
            <v>39259.161266284158</v>
          </cell>
          <cell r="FC162">
            <v>35283.842160316934</v>
          </cell>
          <cell r="FD162">
            <v>24143.31267641153</v>
          </cell>
          <cell r="FE162">
            <v>28028.064269972325</v>
          </cell>
          <cell r="FF162">
            <v>36459.864799074319</v>
          </cell>
          <cell r="FG162">
            <v>20820.182906271824</v>
          </cell>
          <cell r="FH162">
            <v>25693.036273999001</v>
          </cell>
          <cell r="FI162">
            <v>27180.073063485521</v>
          </cell>
          <cell r="FJ162">
            <v>23977.957823791177</v>
          </cell>
          <cell r="FK162">
            <v>20140.436867958</v>
          </cell>
          <cell r="FL162">
            <v>27428.932152769179</v>
          </cell>
          <cell r="FM162">
            <v>19421.753101451279</v>
          </cell>
          <cell r="FN162">
            <v>39973.589415011476</v>
          </cell>
          <cell r="FO162">
            <v>35416.991211620021</v>
          </cell>
          <cell r="FP162">
            <v>23917.883513566907</v>
          </cell>
          <cell r="FQ162">
            <v>27929.604069986308</v>
          </cell>
          <cell r="FR162">
            <v>36618.25684302867</v>
          </cell>
          <cell r="FS162">
            <v>20558.620664863018</v>
          </cell>
          <cell r="FT162">
            <v>25582.583481884038</v>
          </cell>
          <cell r="FU162">
            <v>27099.879151227564</v>
          </cell>
          <cell r="FV162">
            <v>23820.154554788067</v>
          </cell>
          <cell r="FW162">
            <v>19892.294176647862</v>
          </cell>
        </row>
        <row r="163">
          <cell r="B163" t="str">
            <v>Co 400</v>
          </cell>
          <cell r="BH163">
            <v>196325.86</v>
          </cell>
          <cell r="BI163">
            <v>163810.35999999999</v>
          </cell>
          <cell r="BJ163">
            <v>100688.87</v>
          </cell>
          <cell r="BK163">
            <v>210208.81</v>
          </cell>
          <cell r="BL163">
            <v>207518.74</v>
          </cell>
          <cell r="BM163">
            <v>106346.08</v>
          </cell>
          <cell r="BN163">
            <v>256803.81</v>
          </cell>
          <cell r="BO163">
            <v>300845.56758083834</v>
          </cell>
          <cell r="BP163">
            <v>217582.19705959538</v>
          </cell>
          <cell r="BQ163">
            <v>258050.99129441136</v>
          </cell>
          <cell r="BR163">
            <v>125792.57993735874</v>
          </cell>
          <cell r="BS163">
            <v>-29061.385799598123</v>
          </cell>
          <cell r="BT163">
            <v>225936.17203217081</v>
          </cell>
          <cell r="BU163">
            <v>193853.68622817367</v>
          </cell>
          <cell r="BV163">
            <v>129961.44025450508</v>
          </cell>
          <cell r="BW163">
            <v>239265.70742577832</v>
          </cell>
          <cell r="BX163">
            <v>236840.59754911019</v>
          </cell>
          <cell r="BY163">
            <v>133785.79698062234</v>
          </cell>
          <cell r="BZ163">
            <v>286052.82211408194</v>
          </cell>
          <cell r="CA163">
            <v>330165.63713579212</v>
          </cell>
          <cell r="CB163">
            <v>247005.49088968162</v>
          </cell>
          <cell r="CC163">
            <v>286937.30684825557</v>
          </cell>
          <cell r="CD163">
            <v>104035.10841338825</v>
          </cell>
          <cell r="CE163">
            <v>-48076.034106796782</v>
          </cell>
          <cell r="CF163">
            <v>211251.76660725201</v>
          </cell>
          <cell r="CG163">
            <v>179622.11317601986</v>
          </cell>
          <cell r="CH163">
            <v>114943.04329540412</v>
          </cell>
          <cell r="CI163">
            <v>224032.47149753157</v>
          </cell>
          <cell r="CJ163">
            <v>221886.98413589853</v>
          </cell>
          <cell r="CK163">
            <v>116900.71344027889</v>
          </cell>
          <cell r="CL163">
            <v>271038.07302897342</v>
          </cell>
          <cell r="CM163">
            <v>315037.12826464069</v>
          </cell>
          <cell r="CN163">
            <v>231632.45986061223</v>
          </cell>
          <cell r="CO163">
            <v>271020.02158352151</v>
          </cell>
          <cell r="CP163">
            <v>89007.12525705283</v>
          </cell>
          <cell r="CQ163">
            <v>-60330.941680708725</v>
          </cell>
          <cell r="CR163">
            <v>210282.18554713414</v>
          </cell>
          <cell r="CS163">
            <v>178175.83703665744</v>
          </cell>
          <cell r="CT163">
            <v>111933.48886991083</v>
          </cell>
          <cell r="CU163">
            <v>223130.82135326718</v>
          </cell>
          <cell r="CV163">
            <v>221038.94247979677</v>
          </cell>
          <cell r="CW163">
            <v>113289.90518736455</v>
          </cell>
          <cell r="CX163">
            <v>432041.67259173316</v>
          </cell>
          <cell r="CY163">
            <v>476712.25307640235</v>
          </cell>
          <cell r="CZ163">
            <v>391555.75708948146</v>
          </cell>
          <cell r="DA163">
            <v>431544.24319556518</v>
          </cell>
          <cell r="DB163">
            <v>246197.19594329427</v>
          </cell>
          <cell r="DC163">
            <v>89794.437701865798</v>
          </cell>
          <cell r="DD163">
            <v>370035.97739569342</v>
          </cell>
          <cell r="DE163">
            <v>337447.81534759863</v>
          </cell>
          <cell r="DF163">
            <v>269602.47924036847</v>
          </cell>
          <cell r="DG163">
            <v>382948.13147651765</v>
          </cell>
          <cell r="DH163">
            <v>380913.52772380656</v>
          </cell>
          <cell r="DI163">
            <v>270326.65563828533</v>
          </cell>
          <cell r="DJ163">
            <v>435225.9547526642</v>
          </cell>
          <cell r="DK163">
            <v>480585.11837209156</v>
          </cell>
          <cell r="DL163">
            <v>393639.26945245359</v>
          </cell>
          <cell r="DM163">
            <v>434235.0558392565</v>
          </cell>
          <cell r="DN163">
            <v>245496.55704433064</v>
          </cell>
          <cell r="DO163">
            <v>85641.988280469785</v>
          </cell>
          <cell r="DP163">
            <v>371944.23419640586</v>
          </cell>
          <cell r="DQ163">
            <v>338869.5100237038</v>
          </cell>
          <cell r="DR163">
            <v>269381.02225486294</v>
          </cell>
          <cell r="DS163">
            <v>384915.31792162755</v>
          </cell>
          <cell r="DT163">
            <v>382942.38886740874</v>
          </cell>
          <cell r="DU163">
            <v>269440.24345800129</v>
          </cell>
          <cell r="DV163">
            <v>438319.23918153683</v>
          </cell>
          <cell r="DW163">
            <v>484384.37098862918</v>
          </cell>
          <cell r="DX163">
            <v>395610.70816922653</v>
          </cell>
          <cell r="DY163">
            <v>436820.6669780137</v>
          </cell>
          <cell r="DZ163">
            <v>244631.66941378405</v>
          </cell>
          <cell r="EA163">
            <v>81246.986142036156</v>
          </cell>
          <cell r="EB163">
            <v>402757.00807463087</v>
          </cell>
          <cell r="EC163">
            <v>369190.9907814014</v>
          </cell>
          <cell r="ED163">
            <v>298017.50295159838</v>
          </cell>
          <cell r="EE163">
            <v>415782.22821186797</v>
          </cell>
          <cell r="EF163">
            <v>413874.92905008397</v>
          </cell>
          <cell r="EG163">
            <v>297378.39829261217</v>
          </cell>
          <cell r="EH163">
            <v>470336.99208596617</v>
          </cell>
          <cell r="EI163">
            <v>517125.68173232453</v>
          </cell>
          <cell r="EJ163">
            <v>426485.39376750006</v>
          </cell>
          <cell r="EK163">
            <v>468315.68961053155</v>
          </cell>
          <cell r="EL163">
            <v>272616.77242902433</v>
          </cell>
          <cell r="EM163">
            <v>105620.73170495639</v>
          </cell>
          <cell r="EN163">
            <v>404987.82170873752</v>
          </cell>
          <cell r="EO163">
            <v>370925.68312048609</v>
          </cell>
          <cell r="EP163">
            <v>298025.01198069018</v>
          </cell>
          <cell r="EQ163">
            <v>418062.20859539858</v>
          </cell>
          <cell r="ER163">
            <v>416224.94262963266</v>
          </cell>
          <cell r="ES163">
            <v>296652.38011798076</v>
          </cell>
          <cell r="ET163">
            <v>473792.86181744176</v>
          </cell>
          <cell r="EU163">
            <v>521323.38779477496</v>
          </cell>
          <cell r="EV163">
            <v>428775.87931780692</v>
          </cell>
          <cell r="EW163">
            <v>471232.91453794274</v>
          </cell>
          <cell r="EX163">
            <v>271964.18169146217</v>
          </cell>
          <cell r="EY163">
            <v>101274.74439019163</v>
          </cell>
          <cell r="EZ163">
            <v>407096.7040575745</v>
          </cell>
          <cell r="FA163">
            <v>372533.97185191046</v>
          </cell>
          <cell r="FB163">
            <v>297862.27427736344</v>
          </cell>
          <cell r="FC163">
            <v>435029.41069604363</v>
          </cell>
          <cell r="FD163">
            <v>433267.1758484398</v>
          </cell>
          <cell r="FE163">
            <v>327368.55477712315</v>
          </cell>
          <cell r="FF163">
            <v>508796.56522042176</v>
          </cell>
          <cell r="FG163">
            <v>557086.70318672108</v>
          </cell>
          <cell r="FH163">
            <v>462591.60280735535</v>
          </cell>
          <cell r="FI163">
            <v>505680.83189025149</v>
          </cell>
          <cell r="FJ163">
            <v>302781.39924002625</v>
          </cell>
          <cell r="FK163">
            <v>128313.52095353918</v>
          </cell>
          <cell r="FL163">
            <v>440724.89298807445</v>
          </cell>
          <cell r="FM163">
            <v>405656.6182701108</v>
          </cell>
          <cell r="FN163">
            <v>329169.37614966067</v>
          </cell>
          <cell r="FO163">
            <v>454325.28769685444</v>
          </cell>
          <cell r="FP163">
            <v>452642.56574184948</v>
          </cell>
          <cell r="FQ163">
            <v>326851.9463254523</v>
          </cell>
          <cell r="FR163">
            <v>512675.72533984308</v>
          </cell>
          <cell r="FS163">
            <v>561743.72585814155</v>
          </cell>
          <cell r="FT163">
            <v>465258.82345247886</v>
          </cell>
          <cell r="FU163">
            <v>508986.89819361758</v>
          </cell>
          <cell r="FV163">
            <v>302394.60053190775</v>
          </cell>
          <cell r="FW163">
            <v>124062.08579405106</v>
          </cell>
        </row>
        <row r="164">
          <cell r="B164" t="str">
            <v>Co 401</v>
          </cell>
          <cell r="BH164">
            <v>94471.89</v>
          </cell>
          <cell r="BI164">
            <v>32673.08</v>
          </cell>
          <cell r="BJ164">
            <v>64193.369999999937</v>
          </cell>
          <cell r="BK164">
            <v>84152.320000000007</v>
          </cell>
          <cell r="BL164">
            <v>49106.57</v>
          </cell>
          <cell r="BM164">
            <v>104564.66</v>
          </cell>
          <cell r="BN164">
            <v>80786.210000000006</v>
          </cell>
          <cell r="BO164">
            <v>-68533.336527650536</v>
          </cell>
          <cell r="BP164">
            <v>117241.31534879567</v>
          </cell>
          <cell r="BQ164">
            <v>107754.20002255309</v>
          </cell>
          <cell r="BR164">
            <v>85062.443806428404</v>
          </cell>
          <cell r="BS164">
            <v>72380.814894203097</v>
          </cell>
          <cell r="BT164">
            <v>90361.243874931679</v>
          </cell>
          <cell r="BU164">
            <v>28439.581548536895</v>
          </cell>
          <cell r="BV164">
            <v>60027.283347938413</v>
          </cell>
          <cell r="BW164">
            <v>80479.18225965029</v>
          </cell>
          <cell r="BX164">
            <v>43627.573979435663</v>
          </cell>
          <cell r="BY164">
            <v>99754.541112209961</v>
          </cell>
          <cell r="BZ164">
            <v>76363.723036144482</v>
          </cell>
          <cell r="CA164">
            <v>111647.84224142617</v>
          </cell>
          <cell r="CB164">
            <v>163175.08783300678</v>
          </cell>
          <cell r="CC164">
            <v>153994.29241988523</v>
          </cell>
          <cell r="CD164">
            <v>130699.4866274675</v>
          </cell>
          <cell r="CE164">
            <v>120218.42335031132</v>
          </cell>
          <cell r="CF164">
            <v>133916.02584443957</v>
          </cell>
          <cell r="CG164">
            <v>71870.216907450056</v>
          </cell>
          <cell r="CH164">
            <v>103529.55141069021</v>
          </cell>
          <cell r="CI164">
            <v>124491.89820459564</v>
          </cell>
          <cell r="CJ164">
            <v>85782.099545192148</v>
          </cell>
          <cell r="CK164">
            <v>142600.66352400646</v>
          </cell>
          <cell r="CL164">
            <v>119611.20901679507</v>
          </cell>
          <cell r="CM164">
            <v>155454.90856315644</v>
          </cell>
          <cell r="CN164">
            <v>157049.96675487061</v>
          </cell>
          <cell r="CO164">
            <v>148187.01800928143</v>
          </cell>
          <cell r="CP164">
            <v>124273.9313824792</v>
          </cell>
          <cell r="CQ164">
            <v>116042.19788510638</v>
          </cell>
          <cell r="CR164">
            <v>134339.39648975045</v>
          </cell>
          <cell r="CS164">
            <v>71010.352406977734</v>
          </cell>
          <cell r="CT164">
            <v>103327.29478579611</v>
          </cell>
          <cell r="CU164">
            <v>124884.12111033854</v>
          </cell>
          <cell r="CV164">
            <v>84762.566783079004</v>
          </cell>
          <cell r="CW164">
            <v>142954.92331283516</v>
          </cell>
          <cell r="CX164">
            <v>119643.53507414326</v>
          </cell>
          <cell r="CY164">
            <v>156340.9649786044</v>
          </cell>
          <cell r="CZ164">
            <v>157982.39416884369</v>
          </cell>
          <cell r="DA164">
            <v>149051.38248107739</v>
          </cell>
          <cell r="DB164">
            <v>124448.35694532964</v>
          </cell>
          <cell r="DC164">
            <v>115170.63829938375</v>
          </cell>
          <cell r="DD164">
            <v>134706.72218178905</v>
          </cell>
          <cell r="DE164">
            <v>70067.250199418486</v>
          </cell>
          <cell r="DF164">
            <v>147336.33194712095</v>
          </cell>
          <cell r="DG164">
            <v>169504.77998976974</v>
          </cell>
          <cell r="DH164">
            <v>127923.83729580819</v>
          </cell>
          <cell r="DI164">
            <v>187524.38227992135</v>
          </cell>
          <cell r="DJ164">
            <v>163888.76276439271</v>
          </cell>
          <cell r="DK164">
            <v>201463.75767322624</v>
          </cell>
          <cell r="DL164">
            <v>203153.94603084709</v>
          </cell>
          <cell r="DM164">
            <v>194156.77290923908</v>
          </cell>
          <cell r="DN164">
            <v>168843.20784627285</v>
          </cell>
          <cell r="DO164">
            <v>159746.54700311605</v>
          </cell>
          <cell r="DP164">
            <v>179294.8035503935</v>
          </cell>
          <cell r="DQ164">
            <v>113317.40568613482</v>
          </cell>
          <cell r="DR164">
            <v>147878.03330907662</v>
          </cell>
          <cell r="DS164">
            <v>170675.709250716</v>
          </cell>
          <cell r="DT164">
            <v>127586.50124555931</v>
          </cell>
          <cell r="DU164">
            <v>188631.13257825654</v>
          </cell>
          <cell r="DV164">
            <v>164669.07086410426</v>
          </cell>
          <cell r="DW164">
            <v>203147.13929840029</v>
          </cell>
          <cell r="DX164">
            <v>204886.98847137846</v>
          </cell>
          <cell r="DY164">
            <v>195825.71531461677</v>
          </cell>
          <cell r="DZ164">
            <v>169780.79127439659</v>
          </cell>
          <cell r="EA164">
            <v>160879.8011293101</v>
          </cell>
          <cell r="EB164">
            <v>180426.05637460249</v>
          </cell>
          <cell r="EC164">
            <v>113082.56244002242</v>
          </cell>
          <cell r="ED164">
            <v>148361.11137434887</v>
          </cell>
          <cell r="EE164">
            <v>171806.22351363389</v>
          </cell>
          <cell r="EF164">
            <v>127158.24989211815</v>
          </cell>
          <cell r="EG164">
            <v>189683.41494085058</v>
          </cell>
          <cell r="EH164">
            <v>165392.73132159424</v>
          </cell>
          <cell r="EI164">
            <v>204799.43841370556</v>
          </cell>
          <cell r="EJ164">
            <v>219923.73771741072</v>
          </cell>
          <cell r="EK164">
            <v>210801.11646037828</v>
          </cell>
          <cell r="EL164">
            <v>184003.40726034433</v>
          </cell>
          <cell r="EM164">
            <v>175313.28015184263</v>
          </cell>
          <cell r="EN164">
            <v>194842.02612600409</v>
          </cell>
          <cell r="EO164">
            <v>126103.97127929036</v>
          </cell>
          <cell r="EP164">
            <v>162115.8125495479</v>
          </cell>
          <cell r="EQ164">
            <v>186227.00946486733</v>
          </cell>
          <cell r="ER164">
            <v>139968.37448360305</v>
          </cell>
          <cell r="ES164">
            <v>204011.02972235897</v>
          </cell>
          <cell r="ET164">
            <v>179389.69617581001</v>
          </cell>
          <cell r="EU164">
            <v>219751.81569101682</v>
          </cell>
          <cell r="EV164">
            <v>221995.39756131769</v>
          </cell>
          <cell r="EW164">
            <v>212813.19964058764</v>
          </cell>
          <cell r="EX164">
            <v>185240.78764424729</v>
          </cell>
          <cell r="EY164">
            <v>176777.42745486833</v>
          </cell>
          <cell r="EZ164">
            <v>196273.52571489941</v>
          </cell>
          <cell r="FA164">
            <v>126111.15082330524</v>
          </cell>
          <cell r="FB164">
            <v>162871.99990689108</v>
          </cell>
          <cell r="FC164">
            <v>187668.49065959852</v>
          </cell>
          <cell r="FD164">
            <v>139745.27227858611</v>
          </cell>
          <cell r="FE164">
            <v>205344.04369306227</v>
          </cell>
          <cell r="FF164">
            <v>180390.26919188621</v>
          </cell>
          <cell r="FG164">
            <v>221734.30118626068</v>
          </cell>
          <cell r="FH164">
            <v>224044.54240117216</v>
          </cell>
          <cell r="FI164">
            <v>214804.73417535989</v>
          </cell>
          <cell r="FJ164">
            <v>186435.31119652936</v>
          </cell>
          <cell r="FK164">
            <v>178215.23722537531</v>
          </cell>
          <cell r="FL164">
            <v>197662.20379958735</v>
          </cell>
          <cell r="FM164">
            <v>126045.91242511699</v>
          </cell>
          <cell r="FN164">
            <v>163571.15781562042</v>
          </cell>
          <cell r="FO164">
            <v>189073.03303490591</v>
          </cell>
          <cell r="FP164">
            <v>139429.50976834574</v>
          </cell>
          <cell r="FQ164">
            <v>206623.89170825551</v>
          </cell>
          <cell r="FR164">
            <v>181335.66387318226</v>
          </cell>
          <cell r="FS164">
            <v>223689.68365383666</v>
          </cell>
          <cell r="FT164">
            <v>226068.005067758</v>
          </cell>
          <cell r="FU164">
            <v>216774.26313307916</v>
          </cell>
          <cell r="FV164">
            <v>187584.01231478641</v>
          </cell>
          <cell r="FW164">
            <v>179624.56869816961</v>
          </cell>
        </row>
        <row r="165">
          <cell r="B165" t="str">
            <v>Co 248</v>
          </cell>
          <cell r="BH165">
            <v>58906.12</v>
          </cell>
          <cell r="BI165">
            <v>28086.86</v>
          </cell>
          <cell r="BJ165">
            <v>44479.360000000001</v>
          </cell>
          <cell r="BK165">
            <v>39652.300000000003</v>
          </cell>
          <cell r="BL165">
            <v>75554.960000000006</v>
          </cell>
          <cell r="BM165">
            <v>14188.5</v>
          </cell>
          <cell r="BN165">
            <v>29975.55</v>
          </cell>
          <cell r="BO165">
            <v>46215.963521832156</v>
          </cell>
          <cell r="BP165">
            <v>29249.163658577978</v>
          </cell>
          <cell r="BQ165">
            <v>41673.127191992047</v>
          </cell>
          <cell r="BR165">
            <v>36246.765058471967</v>
          </cell>
          <cell r="BS165">
            <v>69791.833908529428</v>
          </cell>
          <cell r="BT165">
            <v>61645.975323873907</v>
          </cell>
          <cell r="BU165">
            <v>31294.06787309661</v>
          </cell>
          <cell r="BV165">
            <v>47128.039047691462</v>
          </cell>
          <cell r="BW165">
            <v>40852.723382486838</v>
          </cell>
          <cell r="BX165">
            <v>76592.464136788025</v>
          </cell>
          <cell r="BY165">
            <v>15121.677839252945</v>
          </cell>
          <cell r="BZ165">
            <v>30752.979463904412</v>
          </cell>
          <cell r="CA165">
            <v>45305.363837382647</v>
          </cell>
          <cell r="CB165">
            <v>28412.172402466633</v>
          </cell>
          <cell r="CC165">
            <v>40825.749110548823</v>
          </cell>
          <cell r="CD165">
            <v>35393.810428971614</v>
          </cell>
          <cell r="CE165">
            <v>69331.253880385571</v>
          </cell>
          <cell r="CF165">
            <v>55647.965256073992</v>
          </cell>
          <cell r="CG165">
            <v>25921.607164212583</v>
          </cell>
          <cell r="CH165">
            <v>41113.189866190922</v>
          </cell>
          <cell r="CI165">
            <v>35194.34003510639</v>
          </cell>
          <cell r="CJ165">
            <v>70745.995310835831</v>
          </cell>
          <cell r="CK165">
            <v>12048.560401323273</v>
          </cell>
          <cell r="CL165">
            <v>27468.298891568265</v>
          </cell>
          <cell r="CM165">
            <v>41919.192576379719</v>
          </cell>
          <cell r="CN165">
            <v>25203.73731344437</v>
          </cell>
          <cell r="CO165">
            <v>37464.60470855626</v>
          </cell>
          <cell r="CP165">
            <v>32170.79421788601</v>
          </cell>
          <cell r="CQ165">
            <v>66363.294996000564</v>
          </cell>
          <cell r="CR165">
            <v>54749.622390486591</v>
          </cell>
          <cell r="CS165">
            <v>24496.483745034471</v>
          </cell>
          <cell r="CT165">
            <v>39918.654020616959</v>
          </cell>
          <cell r="CU165">
            <v>34341.619460933456</v>
          </cell>
          <cell r="CV165">
            <v>70588.860013790982</v>
          </cell>
          <cell r="CW165">
            <v>12161.565509326254</v>
          </cell>
          <cell r="CX165">
            <v>27866.178379170247</v>
          </cell>
          <cell r="CY165">
            <v>42551.253834516872</v>
          </cell>
          <cell r="CZ165">
            <v>25513.963924796575</v>
          </cell>
          <cell r="DA165">
            <v>38016.741108743168</v>
          </cell>
          <cell r="DB165">
            <v>32615.41703376091</v>
          </cell>
          <cell r="DC165">
            <v>67040.403546281072</v>
          </cell>
          <cell r="DD165">
            <v>55611.131435611947</v>
          </cell>
          <cell r="DE165">
            <v>24822.221371575688</v>
          </cell>
          <cell r="DF165">
            <v>40477.3831809685</v>
          </cell>
          <cell r="DG165">
            <v>34877.707645528681</v>
          </cell>
          <cell r="DH165">
            <v>71833.976074480001</v>
          </cell>
          <cell r="DI165">
            <v>12275.788138424417</v>
          </cell>
          <cell r="DJ165">
            <v>28270.268668252153</v>
          </cell>
          <cell r="DK165">
            <v>43193.873823305621</v>
          </cell>
          <cell r="DL165">
            <v>25828.153066444611</v>
          </cell>
          <cell r="DM165">
            <v>38577.574960971186</v>
          </cell>
          <cell r="DN165">
            <v>27966.568013357995</v>
          </cell>
          <cell r="DO165">
            <v>65787.859505999426</v>
          </cell>
          <cell r="DP165">
            <v>56385.399832776544</v>
          </cell>
          <cell r="DQ165">
            <v>25052.564277276608</v>
          </cell>
          <cell r="DR165">
            <v>40943.114871445381</v>
          </cell>
          <cell r="DS165">
            <v>35324.813067667397</v>
          </cell>
          <cell r="DT165">
            <v>73003.819412725599</v>
          </cell>
          <cell r="DU165">
            <v>8203.8328514031164</v>
          </cell>
          <cell r="DV165">
            <v>24493.478099891159</v>
          </cell>
          <cell r="DW165">
            <v>41550.509125056349</v>
          </cell>
          <cell r="DX165">
            <v>23849.681258354452</v>
          </cell>
          <cell r="DY165">
            <v>36850.58279435194</v>
          </cell>
          <cell r="DZ165">
            <v>31126.096248527894</v>
          </cell>
          <cell r="EA165">
            <v>66917.816457295281</v>
          </cell>
          <cell r="EB165">
            <v>57323.047648803396</v>
          </cell>
          <cell r="EC165">
            <v>25437.084286657759</v>
          </cell>
          <cell r="ED165">
            <v>41565.624626698118</v>
          </cell>
          <cell r="EE165">
            <v>35943.426803385155</v>
          </cell>
          <cell r="EF165">
            <v>74359.12102843613</v>
          </cell>
          <cell r="EG165">
            <v>8262.3875356964782</v>
          </cell>
          <cell r="EH165">
            <v>24851.890927727938</v>
          </cell>
          <cell r="EI165">
            <v>42212.705483273385</v>
          </cell>
          <cell r="EJ165">
            <v>24170.936179554017</v>
          </cell>
          <cell r="EK165">
            <v>37428.73122811845</v>
          </cell>
          <cell r="EL165">
            <v>31587.485241962771</v>
          </cell>
          <cell r="EM165">
            <v>68082.582537364127</v>
          </cell>
          <cell r="EN165">
            <v>58290.769020408785</v>
          </cell>
          <cell r="EO165">
            <v>25843.0707246729</v>
          </cell>
          <cell r="EP165">
            <v>42211.512216603907</v>
          </cell>
          <cell r="EQ165">
            <v>36573.204872805465</v>
          </cell>
          <cell r="ER165">
            <v>75739.806391719118</v>
          </cell>
          <cell r="ES165">
            <v>8319.9265222698086</v>
          </cell>
          <cell r="ET165">
            <v>25214.957787716543</v>
          </cell>
          <cell r="EU165">
            <v>42885.726521781282</v>
          </cell>
          <cell r="EV165">
            <v>24496.584032220911</v>
          </cell>
          <cell r="EW165">
            <v>38015.788536843364</v>
          </cell>
          <cell r="EX165">
            <v>32055.902654272868</v>
          </cell>
          <cell r="EY165">
            <v>69268.076989656169</v>
          </cell>
          <cell r="EZ165">
            <v>59273.676697139483</v>
          </cell>
          <cell r="FA165">
            <v>26255.287166234499</v>
          </cell>
          <cell r="FB165">
            <v>42866.180361577302</v>
          </cell>
          <cell r="FC165">
            <v>37214.087040118553</v>
          </cell>
          <cell r="FD165">
            <v>77146.109212025156</v>
          </cell>
          <cell r="FE165">
            <v>8376.8242432795669</v>
          </cell>
          <cell r="FF165">
            <v>25582.468217158719</v>
          </cell>
          <cell r="FG165">
            <v>43569.18331591371</v>
          </cell>
          <cell r="FH165">
            <v>24826.573678252229</v>
          </cell>
          <cell r="FI165">
            <v>38611.84026920177</v>
          </cell>
          <cell r="FJ165">
            <v>32530.859492469448</v>
          </cell>
          <cell r="FK165">
            <v>70474.482001709315</v>
          </cell>
          <cell r="FL165">
            <v>60271.944737373167</v>
          </cell>
          <cell r="FM165">
            <v>26673.981557255356</v>
          </cell>
          <cell r="FN165">
            <v>43529.615297052005</v>
          </cell>
          <cell r="FO165">
            <v>37379.063914999402</v>
          </cell>
          <cell r="FP165">
            <v>78091.457948539697</v>
          </cell>
          <cell r="FQ165">
            <v>7945.7195182904907</v>
          </cell>
          <cell r="FR165">
            <v>25467.389850729509</v>
          </cell>
          <cell r="FS165">
            <v>43776.373396400195</v>
          </cell>
          <cell r="FT165">
            <v>24673.157020118007</v>
          </cell>
          <cell r="FU165">
            <v>38730.200249165115</v>
          </cell>
          <cell r="FV165">
            <v>32526.042487034283</v>
          </cell>
          <cell r="FW165">
            <v>71214.520311838642</v>
          </cell>
        </row>
        <row r="166">
          <cell r="B166" t="str">
            <v>Co 249</v>
          </cell>
          <cell r="BH166">
            <v>26798.77</v>
          </cell>
          <cell r="BI166">
            <v>22636.799999999999</v>
          </cell>
          <cell r="BJ166">
            <v>35384.65</v>
          </cell>
          <cell r="BK166">
            <v>38747.550000000003</v>
          </cell>
          <cell r="BL166">
            <v>32893.440000000002</v>
          </cell>
          <cell r="BM166">
            <v>21858.7</v>
          </cell>
          <cell r="BN166">
            <v>27926.77</v>
          </cell>
          <cell r="BO166">
            <v>8787.3446823768609</v>
          </cell>
          <cell r="BP166">
            <v>23043.281659903063</v>
          </cell>
          <cell r="BQ166">
            <v>30478.348732774451</v>
          </cell>
          <cell r="BR166">
            <v>27295.786379954814</v>
          </cell>
          <cell r="BS166">
            <v>24349.668799966807</v>
          </cell>
          <cell r="BT166">
            <v>38567.917209295956</v>
          </cell>
          <cell r="BU166">
            <v>33997.175631584716</v>
          </cell>
          <cell r="BV166">
            <v>50078.382222066233</v>
          </cell>
          <cell r="BW166">
            <v>53323.272515063414</v>
          </cell>
          <cell r="BX166">
            <v>47581.773453048911</v>
          </cell>
          <cell r="BY166">
            <v>36534.452670599749</v>
          </cell>
          <cell r="BZ166">
            <v>42494.497820310258</v>
          </cell>
          <cell r="CA166">
            <v>20682.051303409899</v>
          </cell>
          <cell r="CB166">
            <v>24947.094494633704</v>
          </cell>
          <cell r="CC166">
            <v>32362.569886878955</v>
          </cell>
          <cell r="CD166">
            <v>29179.69613616378</v>
          </cell>
          <cell r="CE166">
            <v>26617.025341849403</v>
          </cell>
          <cell r="CF166">
            <v>39934.159251704652</v>
          </cell>
          <cell r="CG166">
            <v>34936.103599818685</v>
          </cell>
          <cell r="CH166">
            <v>43537.253488435766</v>
          </cell>
          <cell r="CI166">
            <v>47110.613604172941</v>
          </cell>
          <cell r="CJ166">
            <v>41491.052293132299</v>
          </cell>
          <cell r="CK166">
            <v>35366.025107940222</v>
          </cell>
          <cell r="CL166">
            <v>41291.586262725315</v>
          </cell>
          <cell r="CM166">
            <v>19298.490518711631</v>
          </cell>
          <cell r="CN166">
            <v>23641.78863176288</v>
          </cell>
          <cell r="CO166">
            <v>31038.148907796785</v>
          </cell>
          <cell r="CP166">
            <v>27855.90633673047</v>
          </cell>
          <cell r="CQ166">
            <v>25681.04098520433</v>
          </cell>
          <cell r="CR166">
            <v>40647.852340054327</v>
          </cell>
          <cell r="CS166">
            <v>35403.148759796895</v>
          </cell>
          <cell r="CT166">
            <v>44276.365824540044</v>
          </cell>
          <cell r="CU166">
            <v>47407.995122159438</v>
          </cell>
          <cell r="CV166">
            <v>41717.847902982961</v>
          </cell>
          <cell r="CW166">
            <v>35493.751862359903</v>
          </cell>
          <cell r="CX166">
            <v>41526.007770552598</v>
          </cell>
          <cell r="CY166">
            <v>13910.337744248674</v>
          </cell>
          <cell r="CZ166">
            <v>18367.223091108972</v>
          </cell>
          <cell r="DA166">
            <v>25904.980098595188</v>
          </cell>
          <cell r="DB166">
            <v>22659.348045290339</v>
          </cell>
          <cell r="DC166">
            <v>25114.77027625178</v>
          </cell>
          <cell r="DD166">
            <v>40947.752675759417</v>
          </cell>
          <cell r="DE166">
            <v>35447.067281536336</v>
          </cell>
          <cell r="DF166">
            <v>44601.0124746574</v>
          </cell>
          <cell r="DG166">
            <v>48244.763987101345</v>
          </cell>
          <cell r="DH166">
            <v>42483.639287772981</v>
          </cell>
          <cell r="DI166">
            <v>36159.205650082979</v>
          </cell>
          <cell r="DJ166">
            <v>42300.165387384433</v>
          </cell>
          <cell r="DK166">
            <v>19148.331514913902</v>
          </cell>
          <cell r="DL166">
            <v>23721.399120569993</v>
          </cell>
          <cell r="DM166">
            <v>31403.660864824953</v>
          </cell>
          <cell r="DN166">
            <v>28093.409121271281</v>
          </cell>
          <cell r="DO166">
            <v>25422.179821062266</v>
          </cell>
          <cell r="DP166">
            <v>41682.457751287482</v>
          </cell>
          <cell r="DQ166">
            <v>35916.14729436567</v>
          </cell>
          <cell r="DR166">
            <v>45359.286503215553</v>
          </cell>
          <cell r="DS166">
            <v>49042.496144707548</v>
          </cell>
          <cell r="DT166">
            <v>43210.514049761121</v>
          </cell>
          <cell r="DU166">
            <v>36784.657615480435</v>
          </cell>
          <cell r="DV166">
            <v>43035.674622737439</v>
          </cell>
          <cell r="DW166">
            <v>19335.497020184572</v>
          </cell>
          <cell r="DX166">
            <v>24028.860548096949</v>
          </cell>
          <cell r="DY166">
            <v>31857.346530700801</v>
          </cell>
          <cell r="DZ166">
            <v>28481.637154766599</v>
          </cell>
          <cell r="EA166">
            <v>25734.55568957892</v>
          </cell>
          <cell r="EB166">
            <v>42431.987743068799</v>
          </cell>
          <cell r="EC166">
            <v>36390.267715030859</v>
          </cell>
          <cell r="ED166">
            <v>46131.359116920168</v>
          </cell>
          <cell r="EE166">
            <v>49322.112107450128</v>
          </cell>
          <cell r="EF166">
            <v>38319.172634508679</v>
          </cell>
          <cell r="EG166">
            <v>35166.501498909973</v>
          </cell>
          <cell r="EH166">
            <v>41529.83403644908</v>
          </cell>
          <cell r="EI166">
            <v>17269.046673101693</v>
          </cell>
          <cell r="EJ166">
            <v>22085.466427172389</v>
          </cell>
          <cell r="EK166">
            <v>30063.422453669264</v>
          </cell>
          <cell r="EL166">
            <v>26620.448555945215</v>
          </cell>
          <cell r="EM166">
            <v>23795.307187185492</v>
          </cell>
          <cell r="EN166">
            <v>40941.223556418132</v>
          </cell>
          <cell r="EO166">
            <v>34613.563772230715</v>
          </cell>
          <cell r="EP166">
            <v>44662.064997972353</v>
          </cell>
          <cell r="EQ166">
            <v>48413.541766231254</v>
          </cell>
          <cell r="ER166">
            <v>42337.588791411938</v>
          </cell>
          <cell r="ES166">
            <v>35766.555540930953</v>
          </cell>
          <cell r="ET166">
            <v>42243.637115914258</v>
          </cell>
          <cell r="EU166">
            <v>17409.888038102232</v>
          </cell>
          <cell r="EV166">
            <v>22352.255499527906</v>
          </cell>
          <cell r="EW166">
            <v>30482.857995315018</v>
          </cell>
          <cell r="EX166">
            <v>26970.878013099195</v>
          </cell>
          <cell r="EY166">
            <v>24065.867431612831</v>
          </cell>
          <cell r="EZ166">
            <v>41671.420482652888</v>
          </cell>
          <cell r="FA166">
            <v>35047.147840541802</v>
          </cell>
          <cell r="FB166">
            <v>45412.589158327901</v>
          </cell>
          <cell r="FC166">
            <v>49202.838388557837</v>
          </cell>
          <cell r="FD166">
            <v>43053.840544596344</v>
          </cell>
          <cell r="FE166">
            <v>36378.382194880774</v>
          </cell>
          <cell r="FF166">
            <v>42971.294820199502</v>
          </cell>
          <cell r="FG166">
            <v>11884.544495652764</v>
          </cell>
          <cell r="FH166">
            <v>19798.097241311305</v>
          </cell>
          <cell r="FI166">
            <v>28083.678375482108</v>
          </cell>
          <cell r="FJ166">
            <v>24501.753622948236</v>
          </cell>
          <cell r="FK166">
            <v>21514.089943879007</v>
          </cell>
          <cell r="FL166">
            <v>37339.329035492454</v>
          </cell>
          <cell r="FM166">
            <v>30407.193926083797</v>
          </cell>
          <cell r="FN166">
            <v>46065.745883120188</v>
          </cell>
          <cell r="FO166">
            <v>49306.702829290094</v>
          </cell>
          <cell r="FP166">
            <v>43084.832748576475</v>
          </cell>
          <cell r="FQ166">
            <v>31354.957544513192</v>
          </cell>
          <cell r="FR166">
            <v>38065.824093045827</v>
          </cell>
          <cell r="FS166">
            <v>15307.959035600448</v>
          </cell>
          <cell r="FT166">
            <v>19457.881184974947</v>
          </cell>
          <cell r="FU166">
            <v>27901.374711512355</v>
          </cell>
          <cell r="FV166">
            <v>24248.096361682707</v>
          </cell>
          <cell r="FW166">
            <v>21175.42829482122</v>
          </cell>
        </row>
        <row r="167">
          <cell r="B167" t="str">
            <v>Co 402</v>
          </cell>
          <cell r="BH167">
            <v>3436.53</v>
          </cell>
          <cell r="BI167">
            <v>1380.66</v>
          </cell>
          <cell r="BJ167">
            <v>2772.2</v>
          </cell>
          <cell r="BK167">
            <v>5339.16</v>
          </cell>
          <cell r="BL167">
            <v>607.65000000000055</v>
          </cell>
          <cell r="BM167">
            <v>4864.62</v>
          </cell>
          <cell r="BN167">
            <v>3959.14</v>
          </cell>
          <cell r="BO167">
            <v>11380.392347829162</v>
          </cell>
          <cell r="BP167">
            <v>-4250.569719911171</v>
          </cell>
          <cell r="BQ167">
            <v>6250.7067620707403</v>
          </cell>
          <cell r="BR167">
            <v>-4367.6389854179506</v>
          </cell>
          <cell r="BS167">
            <v>7562.9961172390913</v>
          </cell>
          <cell r="BT167">
            <v>3336.1697158422412</v>
          </cell>
          <cell r="BU167">
            <v>1291.6379054945592</v>
          </cell>
          <cell r="BV167">
            <v>2664.073137535358</v>
          </cell>
          <cell r="BW167">
            <v>5293.2811054126387</v>
          </cell>
          <cell r="BX167">
            <v>488.43932710148238</v>
          </cell>
          <cell r="BY167">
            <v>4758.6687008084018</v>
          </cell>
          <cell r="BZ167">
            <v>3861.5925497266389</v>
          </cell>
          <cell r="CA167">
            <v>11281.190238397201</v>
          </cell>
          <cell r="CB167">
            <v>-4336.4970173940037</v>
          </cell>
          <cell r="CC167">
            <v>6160.7901780198508</v>
          </cell>
          <cell r="CD167">
            <v>-4455.4474316054648</v>
          </cell>
          <cell r="CE167">
            <v>7501.9628536788359</v>
          </cell>
          <cell r="CF167">
            <v>3186.6616827363587</v>
          </cell>
          <cell r="CG167">
            <v>1154.1691008012886</v>
          </cell>
          <cell r="CH167">
            <v>2507.0435930697013</v>
          </cell>
          <cell r="CI167">
            <v>5200.4838904058643</v>
          </cell>
          <cell r="CJ167">
            <v>319.7159598622784</v>
          </cell>
          <cell r="CK167">
            <v>5286.4425125440339</v>
          </cell>
          <cell r="CL167">
            <v>4398.3788137307401</v>
          </cell>
          <cell r="CM167">
            <v>11815.035041129779</v>
          </cell>
          <cell r="CN167">
            <v>-3791.8715555415147</v>
          </cell>
          <cell r="CO167">
            <v>6700.3713919691836</v>
          </cell>
          <cell r="CP167">
            <v>-3913.0599595968379</v>
          </cell>
          <cell r="CQ167">
            <v>8071.7751545781102</v>
          </cell>
          <cell r="CR167">
            <v>4027.6305938453552</v>
          </cell>
          <cell r="CS167">
            <v>1958.2913116595937</v>
          </cell>
          <cell r="CT167">
            <v>3331.5117591068483</v>
          </cell>
          <cell r="CU167">
            <v>6101.1145804874177</v>
          </cell>
          <cell r="CV167">
            <v>1096.7535431092474</v>
          </cell>
          <cell r="CW167">
            <v>5271.1685354139991</v>
          </cell>
          <cell r="CX167">
            <v>4368.1115594773328</v>
          </cell>
          <cell r="CY167">
            <v>11930.949516236591</v>
          </cell>
          <cell r="CZ167">
            <v>-3984.3862023586107</v>
          </cell>
          <cell r="DA167">
            <v>6716.1562481907094</v>
          </cell>
          <cell r="DB167">
            <v>-4109.2677371271211</v>
          </cell>
          <cell r="DC167">
            <v>8082.4302609655351</v>
          </cell>
          <cell r="DD167">
            <v>3987.5253387412577</v>
          </cell>
          <cell r="DE167">
            <v>1880.9734583050722</v>
          </cell>
          <cell r="DF167">
            <v>3274.7438544138276</v>
          </cell>
          <cell r="DG167">
            <v>6122.2159729546329</v>
          </cell>
          <cell r="DH167">
            <v>991.23951087358182</v>
          </cell>
          <cell r="DI167">
            <v>5252.0174974833608</v>
          </cell>
          <cell r="DJ167">
            <v>4334.0043190818142</v>
          </cell>
          <cell r="DK167">
            <v>12045.212825072931</v>
          </cell>
          <cell r="DL167">
            <v>-4184.1265292820344</v>
          </cell>
          <cell r="DM167">
            <v>6728.8344574231778</v>
          </cell>
          <cell r="DN167">
            <v>-4312.2774446116737</v>
          </cell>
          <cell r="DO167">
            <v>15238.474103422101</v>
          </cell>
          <cell r="DP167">
            <v>11059.307259888341</v>
          </cell>
          <cell r="DQ167">
            <v>8915.1486356609366</v>
          </cell>
          <cell r="DR167">
            <v>10329.672557495593</v>
          </cell>
          <cell r="DS167">
            <v>13257.492763678925</v>
          </cell>
          <cell r="DT167">
            <v>7996.1033958874341</v>
          </cell>
          <cell r="DU167">
            <v>12345.278268585531</v>
          </cell>
          <cell r="DV167">
            <v>11412.103159601884</v>
          </cell>
          <cell r="DW167">
            <v>19275.151003144449</v>
          </cell>
          <cell r="DX167">
            <v>2724.6672696656569</v>
          </cell>
          <cell r="DY167">
            <v>13854.715139808</v>
          </cell>
          <cell r="DZ167">
            <v>2593.6245391886641</v>
          </cell>
          <cell r="EA167">
            <v>15417.622625310038</v>
          </cell>
          <cell r="EB167">
            <v>11152.616987047455</v>
          </cell>
          <cell r="EC167">
            <v>8969.7742425563829</v>
          </cell>
          <cell r="ED167">
            <v>10405.470818996075</v>
          </cell>
          <cell r="EE167">
            <v>13415.949124199793</v>
          </cell>
          <cell r="EF167">
            <v>8020.9441446233086</v>
          </cell>
          <cell r="EG167">
            <v>12459.92494937242</v>
          </cell>
          <cell r="EH167">
            <v>11511.594717870987</v>
          </cell>
          <cell r="EI167">
            <v>19529.510240932334</v>
          </cell>
          <cell r="EJ167">
            <v>2652.0679738555682</v>
          </cell>
          <cell r="EK167">
            <v>14002.553967855823</v>
          </cell>
          <cell r="EL167">
            <v>2517.5621122305802</v>
          </cell>
          <cell r="EM167">
            <v>15596.706353391117</v>
          </cell>
          <cell r="EN167">
            <v>11244.012996308362</v>
          </cell>
          <cell r="EO167">
            <v>9022.0744860476916</v>
          </cell>
          <cell r="EP167">
            <v>10478.918470766666</v>
          </cell>
          <cell r="EQ167">
            <v>13574.429831180407</v>
          </cell>
          <cell r="ER167">
            <v>8042.2846524412762</v>
          </cell>
          <cell r="ES167">
            <v>19239.851524184385</v>
          </cell>
          <cell r="ET167">
            <v>18275.936688196423</v>
          </cell>
          <cell r="EU167">
            <v>26451.810513248482</v>
          </cell>
          <cell r="EV167">
            <v>9240.9914983919643</v>
          </cell>
          <cell r="EW167">
            <v>20816.746655052651</v>
          </cell>
          <cell r="EX167">
            <v>9102.4893707821248</v>
          </cell>
          <cell r="EY167">
            <v>22442.282050252841</v>
          </cell>
          <cell r="EZ167">
            <v>18000.009863750227</v>
          </cell>
          <cell r="FA167">
            <v>15738.330290525055</v>
          </cell>
          <cell r="FB167">
            <v>17216.313934772217</v>
          </cell>
          <cell r="FC167">
            <v>20399.507456209572</v>
          </cell>
          <cell r="FD167">
            <v>14726.603187672026</v>
          </cell>
          <cell r="FE167">
            <v>19551.356276515493</v>
          </cell>
          <cell r="FF167">
            <v>18571.443621891558</v>
          </cell>
          <cell r="FG167">
            <v>26908.627617587037</v>
          </cell>
          <cell r="FH167">
            <v>9357.8907039768819</v>
          </cell>
          <cell r="FI167">
            <v>21163.365339220421</v>
          </cell>
          <cell r="FJ167">
            <v>9215.7430134866736</v>
          </cell>
          <cell r="FK167">
            <v>22820.894408233082</v>
          </cell>
          <cell r="FL167">
            <v>18287.116512266643</v>
          </cell>
          <cell r="FM167">
            <v>15985.040728336964</v>
          </cell>
          <cell r="FN167">
            <v>17484.567140611594</v>
          </cell>
          <cell r="FO167">
            <v>20757.751305892587</v>
          </cell>
          <cell r="FP167">
            <v>14940.367879813439</v>
          </cell>
          <cell r="FQ167">
            <v>19866.945708170788</v>
          </cell>
          <cell r="FR167">
            <v>18871.034094316834</v>
          </cell>
          <cell r="FS167">
            <v>27372.531730439696</v>
          </cell>
          <cell r="FT167">
            <v>9475.2046265303834</v>
          </cell>
          <cell r="FU167">
            <v>21514.943325870754</v>
          </cell>
          <cell r="FV167">
            <v>9329.3147798872396</v>
          </cell>
          <cell r="FW167">
            <v>23205.092630129806</v>
          </cell>
        </row>
        <row r="168">
          <cell r="B168" t="str">
            <v>Co 403</v>
          </cell>
          <cell r="BH168">
            <v>14402.33</v>
          </cell>
          <cell r="BI168">
            <v>3663.640000000014</v>
          </cell>
          <cell r="BJ168">
            <v>27977.34</v>
          </cell>
          <cell r="BK168">
            <v>20758.12</v>
          </cell>
          <cell r="BL168">
            <v>-8183.8199999999852</v>
          </cell>
          <cell r="BM168">
            <v>2027.95</v>
          </cell>
          <cell r="BN168">
            <v>4870.2699999999895</v>
          </cell>
          <cell r="BO168">
            <v>9373.4854933592869</v>
          </cell>
          <cell r="BP168">
            <v>21179.998133042158</v>
          </cell>
          <cell r="BQ168">
            <v>19470.281004316494</v>
          </cell>
          <cell r="BR168">
            <v>11679.196007229424</v>
          </cell>
          <cell r="BS168">
            <v>23860.896683655956</v>
          </cell>
          <cell r="BT168">
            <v>26662.809466583509</v>
          </cell>
          <cell r="BU168">
            <v>15772.118800735036</v>
          </cell>
          <cell r="BV168">
            <v>27226.689217942207</v>
          </cell>
          <cell r="BW168">
            <v>19881.39897212269</v>
          </cell>
          <cell r="BX168">
            <v>-9880.9335859777202</v>
          </cell>
          <cell r="BY168">
            <v>583.23762893593812</v>
          </cell>
          <cell r="BZ168">
            <v>3378.6236715880077</v>
          </cell>
          <cell r="CA168">
            <v>8112.304589418869</v>
          </cell>
          <cell r="CB168">
            <v>19934.416038253577</v>
          </cell>
          <cell r="CC168">
            <v>18286.830685159643</v>
          </cell>
          <cell r="CD168">
            <v>10268.030664576116</v>
          </cell>
          <cell r="CE168">
            <v>22819.38786488444</v>
          </cell>
          <cell r="CF168">
            <v>11669.838354893742</v>
          </cell>
          <cell r="CG168">
            <v>622.53203558582754</v>
          </cell>
          <cell r="CH168">
            <v>25499.33543292596</v>
          </cell>
          <cell r="CI168">
            <v>18024.905912492526</v>
          </cell>
          <cell r="CJ168">
            <v>750.84446620711242</v>
          </cell>
          <cell r="CK168">
            <v>11475.691660499695</v>
          </cell>
          <cell r="CL168">
            <v>14223.188177111282</v>
          </cell>
          <cell r="CM168">
            <v>19183.664644416327</v>
          </cell>
          <cell r="CN168">
            <v>31004.254053706594</v>
          </cell>
          <cell r="CO168">
            <v>29420.140714272544</v>
          </cell>
          <cell r="CP168">
            <v>21168.067647911666</v>
          </cell>
          <cell r="CQ168">
            <v>34097.55573815987</v>
          </cell>
          <cell r="CR168">
            <v>24525.167996639058</v>
          </cell>
          <cell r="CS168">
            <v>13203.482189684844</v>
          </cell>
          <cell r="CT168">
            <v>38741.691440207112</v>
          </cell>
          <cell r="CU168">
            <v>31073.354106806088</v>
          </cell>
          <cell r="CV168">
            <v>-36.22255672319443</v>
          </cell>
          <cell r="CW168">
            <v>10992.303364980296</v>
          </cell>
          <cell r="CX168">
            <v>13778.555610028488</v>
          </cell>
          <cell r="CY168">
            <v>18907.361043746103</v>
          </cell>
          <cell r="CZ168">
            <v>71106.201794605353</v>
          </cell>
          <cell r="DA168">
            <v>69512.398336848943</v>
          </cell>
          <cell r="DB168">
            <v>61014.521765685233</v>
          </cell>
          <cell r="DC168">
            <v>74068.300655829473</v>
          </cell>
          <cell r="DD168">
            <v>64559.471966605444</v>
          </cell>
          <cell r="DE168">
            <v>52956.058759098349</v>
          </cell>
          <cell r="DF168">
            <v>79173.812830438837</v>
          </cell>
          <cell r="DG168">
            <v>71306.356977819727</v>
          </cell>
          <cell r="DH168">
            <v>39279.85123526254</v>
          </cell>
          <cell r="DI168">
            <v>50621.063411940733</v>
          </cell>
          <cell r="DJ168">
            <v>53446.107547087944</v>
          </cell>
          <cell r="DK168">
            <v>58749.145783759479</v>
          </cell>
          <cell r="DL168">
            <v>71848.716583209316</v>
          </cell>
          <cell r="DM168">
            <v>70245.68657228208</v>
          </cell>
          <cell r="DN168">
            <v>61495.694297325143</v>
          </cell>
          <cell r="DO168">
            <v>74875.14905547825</v>
          </cell>
          <cell r="DP168">
            <v>65234.601442661165</v>
          </cell>
          <cell r="DQ168">
            <v>53341.947789700469</v>
          </cell>
          <cell r="DR168">
            <v>80257.901694777363</v>
          </cell>
          <cell r="DS168">
            <v>72185.966363385291</v>
          </cell>
          <cell r="DT168">
            <v>39215.353713439719</v>
          </cell>
          <cell r="DU168">
            <v>50878.480474066222</v>
          </cell>
          <cell r="DV168">
            <v>53742.365602108737</v>
          </cell>
          <cell r="DW168">
            <v>59226.203170085631</v>
          </cell>
          <cell r="DX168">
            <v>72586.558915560847</v>
          </cell>
          <cell r="DY168">
            <v>70975.265294014927</v>
          </cell>
          <cell r="DZ168">
            <v>61964.657474931897</v>
          </cell>
          <cell r="EA168">
            <v>75679.221265484157</v>
          </cell>
          <cell r="EB168">
            <v>65904.918164525792</v>
          </cell>
          <cell r="EC168">
            <v>53715.757588116467</v>
          </cell>
          <cell r="ED168">
            <v>84812.769393495284</v>
          </cell>
          <cell r="EE168">
            <v>76530.642421052529</v>
          </cell>
          <cell r="EF168">
            <v>42360.011579434315</v>
          </cell>
          <cell r="EG168">
            <v>54222.249039418151</v>
          </cell>
          <cell r="EH168">
            <v>57048.868755658666</v>
          </cell>
          <cell r="EI168">
            <v>63111.692567400212</v>
          </cell>
          <cell r="EJ168">
            <v>76738.971716368353</v>
          </cell>
          <cell r="EK168">
            <v>75119.021868681608</v>
          </cell>
          <cell r="EL168">
            <v>65840.966815356223</v>
          </cell>
          <cell r="EM168">
            <v>79898.406255088878</v>
          </cell>
          <cell r="EN168">
            <v>69673.872805401072</v>
          </cell>
          <cell r="EO168">
            <v>57180.521487253514</v>
          </cell>
          <cell r="EP168">
            <v>86014.874982374196</v>
          </cell>
          <cell r="EQ168">
            <v>77517.116683529632</v>
          </cell>
          <cell r="ER168">
            <v>42338.706702062045</v>
          </cell>
          <cell r="ES168">
            <v>54537.522133642371</v>
          </cell>
          <cell r="ET168">
            <v>57401.404091871445</v>
          </cell>
          <cell r="EU168">
            <v>63669.339612005788</v>
          </cell>
          <cell r="EV168">
            <v>77568.378675095926</v>
          </cell>
          <cell r="EW168">
            <v>75940.779056462416</v>
          </cell>
          <cell r="EX168">
            <v>66386.836729950926</v>
          </cell>
          <cell r="EY168">
            <v>80796.557462626981</v>
          </cell>
          <cell r="EZ168">
            <v>70426.37633062774</v>
          </cell>
          <cell r="FA168">
            <v>57620.937489064512</v>
          </cell>
          <cell r="FB168">
            <v>87226.570294963341</v>
          </cell>
          <cell r="FC168">
            <v>78507.36376329654</v>
          </cell>
          <cell r="FD168">
            <v>42291.296325010466</v>
          </cell>
          <cell r="FE168">
            <v>54836.407549325246</v>
          </cell>
          <cell r="FF168">
            <v>57737.713740643623</v>
          </cell>
          <cell r="FG168">
            <v>64217.788274806866</v>
          </cell>
          <cell r="FH168">
            <v>78394.009192918194</v>
          </cell>
          <cell r="FI168">
            <v>76759.332682936132</v>
          </cell>
          <cell r="FJ168">
            <v>66921.263954139518</v>
          </cell>
          <cell r="FK168">
            <v>81692.440021745308</v>
          </cell>
          <cell r="FL168">
            <v>71175.072212207131</v>
          </cell>
          <cell r="FM168">
            <v>58049.629436708754</v>
          </cell>
          <cell r="FN168">
            <v>88447.600574722033</v>
          </cell>
          <cell r="FO168">
            <v>79501.18524625554</v>
          </cell>
          <cell r="FP168">
            <v>42216.478674081605</v>
          </cell>
          <cell r="FQ168">
            <v>55118.065029167294</v>
          </cell>
          <cell r="FR168">
            <v>58056.760326242074</v>
          </cell>
          <cell r="FS168">
            <v>64756.645094860462</v>
          </cell>
          <cell r="FT168">
            <v>79215.13439296672</v>
          </cell>
          <cell r="FU168">
            <v>77574.44602519364</v>
          </cell>
          <cell r="FV168">
            <v>67443.354576037658</v>
          </cell>
          <cell r="FW168">
            <v>82585.842547294204</v>
          </cell>
        </row>
        <row r="169">
          <cell r="B169" t="str">
            <v>Co 406</v>
          </cell>
          <cell r="BH169">
            <v>-9292.3099999999831</v>
          </cell>
          <cell r="BI169">
            <v>38301.160000000003</v>
          </cell>
          <cell r="BJ169">
            <v>-67234.37</v>
          </cell>
          <cell r="BK169">
            <v>13200.53</v>
          </cell>
          <cell r="BL169">
            <v>-368.05000000000291</v>
          </cell>
          <cell r="BM169">
            <v>12466.3</v>
          </cell>
          <cell r="BN169">
            <v>67396.56</v>
          </cell>
          <cell r="BO169">
            <v>32853.505412627113</v>
          </cell>
          <cell r="BP169">
            <v>12366.511873675394</v>
          </cell>
          <cell r="BQ169">
            <v>27887.961511317</v>
          </cell>
          <cell r="BR169">
            <v>17664.368182296152</v>
          </cell>
          <cell r="BS169">
            <v>18478.494601024708</v>
          </cell>
          <cell r="BT169">
            <v>-11512.941780378445</v>
          </cell>
          <cell r="BU169">
            <v>37438.056230107162</v>
          </cell>
          <cell r="BV169">
            <v>-71540.663099941637</v>
          </cell>
          <cell r="BW169">
            <v>11536.908966080955</v>
          </cell>
          <cell r="BX169">
            <v>-2862.4813013773964</v>
          </cell>
          <cell r="BY169">
            <v>10927.396180656287</v>
          </cell>
          <cell r="BZ169">
            <v>66515.139762554623</v>
          </cell>
          <cell r="CA169">
            <v>31435.432868243603</v>
          </cell>
          <cell r="CB169">
            <v>11016.816758102621</v>
          </cell>
          <cell r="CC169">
            <v>26415.483062485699</v>
          </cell>
          <cell r="CD169">
            <v>16113.85011367299</v>
          </cell>
          <cell r="CE169">
            <v>17558.190743234969</v>
          </cell>
          <cell r="CF169">
            <v>-14714.382527830559</v>
          </cell>
          <cell r="CG169">
            <v>76589.943630215115</v>
          </cell>
          <cell r="CH169">
            <v>-35933.98910495275</v>
          </cell>
          <cell r="CI169">
            <v>49867.050784508538</v>
          </cell>
          <cell r="CJ169">
            <v>34612.630936936635</v>
          </cell>
          <cell r="CK169">
            <v>49388.187841988489</v>
          </cell>
          <cell r="CL169">
            <v>105654.36034325363</v>
          </cell>
          <cell r="CM169">
            <v>76657.237368517541</v>
          </cell>
          <cell r="CN169">
            <v>56250.422553662283</v>
          </cell>
          <cell r="CO169">
            <v>71523.045644125858</v>
          </cell>
          <cell r="CP169">
            <v>61143.147390982864</v>
          </cell>
          <cell r="CQ169">
            <v>63228.097780197044</v>
          </cell>
          <cell r="CR169">
            <v>32462.206144161522</v>
          </cell>
          <cell r="CS169">
            <v>84066.281068091877</v>
          </cell>
          <cell r="CT169">
            <v>-31925.045107467537</v>
          </cell>
          <cell r="CU169">
            <v>56526.778645210288</v>
          </cell>
          <cell r="CV169">
            <v>40674.08197574626</v>
          </cell>
          <cell r="CW169">
            <v>56083.27117199132</v>
          </cell>
          <cell r="CX169">
            <v>113707.96199282259</v>
          </cell>
          <cell r="CY169">
            <v>77301.558428988574</v>
          </cell>
          <cell r="CZ169">
            <v>56491.233214625201</v>
          </cell>
          <cell r="DA169">
            <v>72026.25999690975</v>
          </cell>
          <cell r="DB169">
            <v>61411.746690281914</v>
          </cell>
          <cell r="DC169">
            <v>62917.730219781442</v>
          </cell>
          <cell r="DD169">
            <v>31943.396345100409</v>
          </cell>
          <cell r="DE169">
            <v>85072.067502907099</v>
          </cell>
          <cell r="DF169">
            <v>-34492.779777134681</v>
          </cell>
          <cell r="DG169">
            <v>56691.140501588277</v>
          </cell>
          <cell r="DH169">
            <v>40219.143338254624</v>
          </cell>
          <cell r="DI169">
            <v>56285.048868108963</v>
          </cell>
          <cell r="DJ169">
            <v>115302.17312223687</v>
          </cell>
          <cell r="DK169">
            <v>86028.442947334654</v>
          </cell>
          <cell r="DL169">
            <v>64806.142973341339</v>
          </cell>
          <cell r="DM169">
            <v>80608.004274818581</v>
          </cell>
          <cell r="DN169">
            <v>69752.936717585137</v>
          </cell>
          <cell r="DO169">
            <v>71298.076270721853</v>
          </cell>
          <cell r="DP169">
            <v>39473.482612927633</v>
          </cell>
          <cell r="DQ169">
            <v>94172.254244889526</v>
          </cell>
          <cell r="DR169">
            <v>-29075.415628308605</v>
          </cell>
          <cell r="DS169">
            <v>64924.336693414603</v>
          </cell>
          <cell r="DT169">
            <v>47811.595580800116</v>
          </cell>
          <cell r="DU169">
            <v>64557.774476536142</v>
          </cell>
          <cell r="DV169">
            <v>125002.38664310842</v>
          </cell>
          <cell r="DW169">
            <v>86813.193571861688</v>
          </cell>
          <cell r="DX169">
            <v>65170.323369931924</v>
          </cell>
          <cell r="DY169">
            <v>81242.526032268055</v>
          </cell>
          <cell r="DZ169">
            <v>70141.736698370398</v>
          </cell>
          <cell r="EA169">
            <v>71726.566290109753</v>
          </cell>
          <cell r="EB169">
            <v>39026.844988833007</v>
          </cell>
          <cell r="EC169">
            <v>95341.856155892921</v>
          </cell>
          <cell r="ED169">
            <v>-31700.56998756557</v>
          </cell>
          <cell r="EE169">
            <v>65200.878482317436</v>
          </cell>
          <cell r="EF169">
            <v>47425.005620346114</v>
          </cell>
          <cell r="EG169">
            <v>64876.061309872195</v>
          </cell>
          <cell r="EH169">
            <v>126784.10571563388</v>
          </cell>
          <cell r="EI169">
            <v>87588.163769219245</v>
          </cell>
          <cell r="EJ169">
            <v>65516.927487354522</v>
          </cell>
          <cell r="EK169">
            <v>81863.561114663302</v>
          </cell>
          <cell r="EL169">
            <v>70511.704540490668</v>
          </cell>
          <cell r="EM169">
            <v>72136.805116245712</v>
          </cell>
          <cell r="EN169">
            <v>38535.4085312237</v>
          </cell>
          <cell r="EO169">
            <v>103181.78601264454</v>
          </cell>
          <cell r="EP169">
            <v>-27771.432496575668</v>
          </cell>
          <cell r="EQ169">
            <v>72120.164657619549</v>
          </cell>
          <cell r="ER169">
            <v>53658.703787488805</v>
          </cell>
          <cell r="ES169">
            <v>71839.59846123225</v>
          </cell>
          <cell r="ET169">
            <v>135247.99312759377</v>
          </cell>
          <cell r="EU169">
            <v>95019.067766542998</v>
          </cell>
          <cell r="EV169">
            <v>72511.467818197299</v>
          </cell>
          <cell r="EW169">
            <v>89136.555779426664</v>
          </cell>
          <cell r="EX169">
            <v>77527.298235115071</v>
          </cell>
          <cell r="EY169">
            <v>79194.230280109317</v>
          </cell>
          <cell r="EZ169">
            <v>44664.059624487636</v>
          </cell>
          <cell r="FA169">
            <v>104557.68601657488</v>
          </cell>
          <cell r="FB169">
            <v>-30425.631634456891</v>
          </cell>
          <cell r="FC169">
            <v>72547.897934882247</v>
          </cell>
          <cell r="FD169">
            <v>53377.032814157807</v>
          </cell>
          <cell r="FE169">
            <v>72313.605294334091</v>
          </cell>
          <cell r="FF169">
            <v>137260.20564211768</v>
          </cell>
          <cell r="FG169">
            <v>95972.379603628709</v>
          </cell>
          <cell r="FH169">
            <v>73019.391993882688</v>
          </cell>
          <cell r="FI169">
            <v>89926.9977449336</v>
          </cell>
          <cell r="FJ169">
            <v>78054.240554599746</v>
          </cell>
          <cell r="FK169">
            <v>79764.102989417806</v>
          </cell>
          <cell r="FL169">
            <v>44277.405471807375</v>
          </cell>
          <cell r="FM169">
            <v>105941.83288749761</v>
          </cell>
          <cell r="FN169">
            <v>-33194.534413051326</v>
          </cell>
          <cell r="FO169">
            <v>72954.916512353448</v>
          </cell>
          <cell r="FP169">
            <v>53050.229014674725</v>
          </cell>
          <cell r="FQ169">
            <v>72769.729250310702</v>
          </cell>
          <cell r="FR169">
            <v>139293.42843756167</v>
          </cell>
          <cell r="FS169">
            <v>96919.171688764065</v>
          </cell>
          <cell r="FT169">
            <v>73511.56291598118</v>
          </cell>
          <cell r="FU169">
            <v>90705.924639928533</v>
          </cell>
          <cell r="FV169">
            <v>78563.435237039346</v>
          </cell>
          <cell r="FW169">
            <v>80317.840064638687</v>
          </cell>
        </row>
        <row r="170">
          <cell r="B170" t="str">
            <v>Co 182</v>
          </cell>
          <cell r="BH170">
            <v>237424.42</v>
          </cell>
          <cell r="BI170">
            <v>348377.2</v>
          </cell>
          <cell r="BJ170">
            <v>251093.81</v>
          </cell>
          <cell r="BK170">
            <v>377234.22</v>
          </cell>
          <cell r="BL170">
            <v>363972.34</v>
          </cell>
          <cell r="BM170">
            <v>525473.81000000006</v>
          </cell>
          <cell r="BN170">
            <v>670464.56000000006</v>
          </cell>
          <cell r="BO170">
            <v>536089.15704587498</v>
          </cell>
          <cell r="BP170">
            <v>500960.56028864929</v>
          </cell>
          <cell r="BQ170">
            <v>405914.24733366421</v>
          </cell>
          <cell r="BR170">
            <v>377072.14074004965</v>
          </cell>
          <cell r="BS170">
            <v>287060.27902138222</v>
          </cell>
          <cell r="BT170">
            <v>358344.65453289251</v>
          </cell>
          <cell r="BU170">
            <v>332007.50575770857</v>
          </cell>
          <cell r="BV170">
            <v>235813.59258546028</v>
          </cell>
          <cell r="BW170">
            <v>364621.02938709653</v>
          </cell>
          <cell r="BX170">
            <v>347728.79699831246</v>
          </cell>
          <cell r="BY170">
            <v>509508.8588287849</v>
          </cell>
          <cell r="BZ170">
            <v>656076.96768166951</v>
          </cell>
          <cell r="CA170">
            <v>524657.01351917419</v>
          </cell>
          <cell r="CB170">
            <v>490358.07381509582</v>
          </cell>
          <cell r="CC170">
            <v>394630.13041659875</v>
          </cell>
          <cell r="CD170">
            <v>365627.62687591778</v>
          </cell>
          <cell r="CE170">
            <v>280586.01886550779</v>
          </cell>
          <cell r="CF170">
            <v>337447.65711910371</v>
          </cell>
          <cell r="CG170">
            <v>312463.4646883813</v>
          </cell>
          <cell r="CH170">
            <v>207589.69401474204</v>
          </cell>
          <cell r="CI170">
            <v>339064.57295500976</v>
          </cell>
          <cell r="CJ170">
            <v>318353.61546058557</v>
          </cell>
          <cell r="CK170">
            <v>733203.96581030218</v>
          </cell>
          <cell r="CL170">
            <v>881317.24893463193</v>
          </cell>
          <cell r="CM170">
            <v>752509.51485128049</v>
          </cell>
          <cell r="CN170">
            <v>724284.10719824675</v>
          </cell>
          <cell r="CO170">
            <v>627769.65019178996</v>
          </cell>
          <cell r="CP170">
            <v>598515.41330790089</v>
          </cell>
          <cell r="CQ170">
            <v>519873.04772869498</v>
          </cell>
          <cell r="CR170">
            <v>599672.10421767412</v>
          </cell>
          <cell r="CS170">
            <v>574649.81851247896</v>
          </cell>
          <cell r="CT170">
            <v>466315.99150788924</v>
          </cell>
          <cell r="CU170">
            <v>601333.32864346833</v>
          </cell>
          <cell r="CV170">
            <v>578894.22142147995</v>
          </cell>
          <cell r="CW170">
            <v>743985.68142397818</v>
          </cell>
          <cell r="CX170">
            <v>895588.81988118577</v>
          </cell>
          <cell r="CY170">
            <v>765505.01510195085</v>
          </cell>
          <cell r="CZ170">
            <v>731017.18834086845</v>
          </cell>
          <cell r="DA170">
            <v>632295.81714318797</v>
          </cell>
          <cell r="DB170">
            <v>602364.24043984816</v>
          </cell>
          <cell r="DC170">
            <v>514638.99491019128</v>
          </cell>
          <cell r="DD170">
            <v>602925.49285634863</v>
          </cell>
          <cell r="DE170">
            <v>577878.63415030553</v>
          </cell>
          <cell r="DF170">
            <v>465974.9261419496</v>
          </cell>
          <cell r="DG170">
            <v>604633.16777499532</v>
          </cell>
          <cell r="DH170">
            <v>580392.29280490056</v>
          </cell>
          <cell r="DI170">
            <v>748854.32642659242</v>
          </cell>
          <cell r="DJ170">
            <v>904033.41112395574</v>
          </cell>
          <cell r="DK170">
            <v>772617.73926721257</v>
          </cell>
          <cell r="DL170">
            <v>737521.7651052993</v>
          </cell>
          <cell r="DM170">
            <v>636541.38706870913</v>
          </cell>
          <cell r="DN170">
            <v>605917.08863360318</v>
          </cell>
          <cell r="DO170">
            <v>658283.19200151681</v>
          </cell>
          <cell r="DP170">
            <v>748026.3884219554</v>
          </cell>
          <cell r="DQ170">
            <v>722968.88568357076</v>
          </cell>
          <cell r="DR170">
            <v>607381.79147862457</v>
          </cell>
          <cell r="DS170">
            <v>749782.35140495654</v>
          </cell>
          <cell r="DT170">
            <v>723663.1945404103</v>
          </cell>
          <cell r="DU170">
            <v>895565.27506010327</v>
          </cell>
          <cell r="DV170">
            <v>1054408.4336098244</v>
          </cell>
          <cell r="DW170">
            <v>921606.70611517061</v>
          </cell>
          <cell r="DX170">
            <v>885892.60939065088</v>
          </cell>
          <cell r="DY170">
            <v>782600.47686291521</v>
          </cell>
          <cell r="DZ170">
            <v>751266.82291398395</v>
          </cell>
          <cell r="EA170">
            <v>662309.33590031893</v>
          </cell>
          <cell r="EB170">
            <v>753594.39449605008</v>
          </cell>
          <cell r="EC170">
            <v>728540.98207835678</v>
          </cell>
          <cell r="ED170">
            <v>609154.04871133715</v>
          </cell>
          <cell r="EE170">
            <v>755400.92208148586</v>
          </cell>
          <cell r="EF170">
            <v>727324.50672032684</v>
          </cell>
          <cell r="EG170">
            <v>902737.92912591738</v>
          </cell>
          <cell r="EH170">
            <v>1065334.9356796583</v>
          </cell>
          <cell r="EI170">
            <v>931093.26929509442</v>
          </cell>
          <cell r="EJ170">
            <v>894751.98537044274</v>
          </cell>
          <cell r="EK170">
            <v>789094.78715197451</v>
          </cell>
          <cell r="EL170">
            <v>757034.25004297262</v>
          </cell>
          <cell r="EM170">
            <v>666024.13394560432</v>
          </cell>
          <cell r="EN170">
            <v>758936.95802227885</v>
          </cell>
          <cell r="EO170">
            <v>733903.13821406406</v>
          </cell>
          <cell r="EP170">
            <v>610595.73435183102</v>
          </cell>
          <cell r="EQ170">
            <v>760796.08238991885</v>
          </cell>
          <cell r="ER170">
            <v>730679.77669222374</v>
          </cell>
          <cell r="ES170">
            <v>915510.67940878076</v>
          </cell>
          <cell r="ET170">
            <v>1081954.7385686731</v>
          </cell>
          <cell r="EU170">
            <v>946220.38617216412</v>
          </cell>
          <cell r="EV170">
            <v>909242.69791180268</v>
          </cell>
          <cell r="EW170">
            <v>801163.23103113892</v>
          </cell>
          <cell r="EX170">
            <v>768360.36080466653</v>
          </cell>
          <cell r="EY170">
            <v>675248.41129043419</v>
          </cell>
          <cell r="EZ170">
            <v>769875.04265475785</v>
          </cell>
          <cell r="FA170">
            <v>744876.99769842485</v>
          </cell>
          <cell r="FB170">
            <v>617525.23310957127</v>
          </cell>
          <cell r="FC170">
            <v>771788.66701909038</v>
          </cell>
          <cell r="FD170">
            <v>739548.34792616079</v>
          </cell>
          <cell r="FE170">
            <v>922379.35197914112</v>
          </cell>
          <cell r="FF170">
            <v>1092764.9038399241</v>
          </cell>
          <cell r="FG170">
            <v>955486.83766277554</v>
          </cell>
          <cell r="FH170">
            <v>917863.15845828666</v>
          </cell>
          <cell r="FI170">
            <v>807303.57275573141</v>
          </cell>
          <cell r="FJ170">
            <v>773739.72806473705</v>
          </cell>
          <cell r="FK170">
            <v>678475.96577136428</v>
          </cell>
          <cell r="FL170">
            <v>774904.35770626925</v>
          </cell>
          <cell r="FM170">
            <v>749958.87304543308</v>
          </cell>
          <cell r="FN170">
            <v>618434.35444802255</v>
          </cell>
          <cell r="FO170">
            <v>776875.14688522485</v>
          </cell>
          <cell r="FP170">
            <v>742422.39198106248</v>
          </cell>
          <cell r="FQ170">
            <v>928992.22255442291</v>
          </cell>
          <cell r="FR170">
            <v>1103417.3649848911</v>
          </cell>
          <cell r="FS170">
            <v>964544.04452115903</v>
          </cell>
          <cell r="FT170">
            <v>926264.5120469688</v>
          </cell>
          <cell r="FU170">
            <v>813167.13482938241</v>
          </cell>
          <cell r="FV170">
            <v>778824.66496774368</v>
          </cell>
          <cell r="FW170">
            <v>681358.29322652263</v>
          </cell>
        </row>
        <row r="171">
          <cell r="B171" t="str">
            <v>Co 183</v>
          </cell>
          <cell r="BH171">
            <v>49868.78</v>
          </cell>
          <cell r="BI171">
            <v>46355.18000000008</v>
          </cell>
          <cell r="BJ171">
            <v>28638.75</v>
          </cell>
          <cell r="BK171">
            <v>11009.96</v>
          </cell>
          <cell r="BL171">
            <v>61461.94</v>
          </cell>
          <cell r="BM171">
            <v>55895.58</v>
          </cell>
          <cell r="BN171">
            <v>80448.789999999994</v>
          </cell>
          <cell r="BO171">
            <v>58849.763568662107</v>
          </cell>
          <cell r="BP171">
            <v>34517.655717340182</v>
          </cell>
          <cell r="BQ171">
            <v>41090.905107427039</v>
          </cell>
          <cell r="BR171">
            <v>81184.92162649415</v>
          </cell>
          <cell r="BS171">
            <v>53187.674382985628</v>
          </cell>
          <cell r="BT171">
            <v>77298.848747326731</v>
          </cell>
          <cell r="BU171">
            <v>73668.425795856776</v>
          </cell>
          <cell r="BV171">
            <v>55203.220535792934</v>
          </cell>
          <cell r="BW171">
            <v>37852.945751149033</v>
          </cell>
          <cell r="BX171">
            <v>87756.116204990889</v>
          </cell>
          <cell r="BY171">
            <v>82270.014090867073</v>
          </cell>
          <cell r="BZ171">
            <v>106916.19702005328</v>
          </cell>
          <cell r="CA171">
            <v>48461.196391395701</v>
          </cell>
          <cell r="CB171">
            <v>29787.987373906886</v>
          </cell>
          <cell r="CC171">
            <v>36469.787843789207</v>
          </cell>
          <cell r="CD171">
            <v>76885.054277408111</v>
          </cell>
          <cell r="CE171">
            <v>51037.789591436216</v>
          </cell>
          <cell r="CF171">
            <v>70156.079240796622</v>
          </cell>
          <cell r="CG171">
            <v>66409.633514006506</v>
          </cell>
          <cell r="CH171">
            <v>47177.369107855484</v>
          </cell>
          <cell r="CI171">
            <v>30118.415016139625</v>
          </cell>
          <cell r="CJ171">
            <v>79460.7885355404</v>
          </cell>
          <cell r="CK171">
            <v>74061.696560829005</v>
          </cell>
          <cell r="CL171">
            <v>98808.145743667963</v>
          </cell>
          <cell r="CM171">
            <v>40095.559607506089</v>
          </cell>
          <cell r="CN171">
            <v>106615.2202393827</v>
          </cell>
          <cell r="CO171">
            <v>113414.06923328538</v>
          </cell>
          <cell r="CP171">
            <v>154165.39973987028</v>
          </cell>
          <cell r="CQ171">
            <v>130499.64013887913</v>
          </cell>
          <cell r="CR171">
            <v>156252.50304207223</v>
          </cell>
          <cell r="CS171">
            <v>152391.41259555711</v>
          </cell>
          <cell r="CT171">
            <v>138344.60187888501</v>
          </cell>
          <cell r="CU171">
            <v>121044.85761978169</v>
          </cell>
          <cell r="CV171">
            <v>171181.38201823598</v>
          </cell>
          <cell r="CW171">
            <v>165704.53880155337</v>
          </cell>
          <cell r="CX171">
            <v>190980.35847631114</v>
          </cell>
          <cell r="CY171">
            <v>130899.27753991593</v>
          </cell>
          <cell r="CZ171">
            <v>111373.70762629242</v>
          </cell>
          <cell r="DA171">
            <v>118349.36614151148</v>
          </cell>
          <cell r="DB171">
            <v>160031.08731665515</v>
          </cell>
          <cell r="DC171">
            <v>133508.66391397861</v>
          </cell>
          <cell r="DD171">
            <v>162534.12516787671</v>
          </cell>
          <cell r="DE171">
            <v>158555.13380939694</v>
          </cell>
          <cell r="DF171">
            <v>138181.19544509333</v>
          </cell>
          <cell r="DG171">
            <v>120638.59431764536</v>
          </cell>
          <cell r="DH171">
            <v>171579.82753156638</v>
          </cell>
          <cell r="DI171">
            <v>166024.37883769907</v>
          </cell>
          <cell r="DJ171">
            <v>191841.19936298882</v>
          </cell>
          <cell r="DK171">
            <v>130365.23668490222</v>
          </cell>
          <cell r="DL171">
            <v>110368.64111443405</v>
          </cell>
          <cell r="DM171">
            <v>117525.30937979365</v>
          </cell>
          <cell r="DN171">
            <v>160159.64805469225</v>
          </cell>
          <cell r="DO171">
            <v>133065.93623312272</v>
          </cell>
          <cell r="DP171">
            <v>163091.87629271101</v>
          </cell>
          <cell r="DQ171">
            <v>158991.20411027723</v>
          </cell>
          <cell r="DR171">
            <v>236550.75353864423</v>
          </cell>
          <cell r="DS171">
            <v>218763.67717723554</v>
          </cell>
          <cell r="DT171">
            <v>270519.56079828634</v>
          </cell>
          <cell r="DU171">
            <v>264884.740449754</v>
          </cell>
          <cell r="DV171">
            <v>291254.47403934301</v>
          </cell>
          <cell r="DW171">
            <v>228355.62695383222</v>
          </cell>
          <cell r="DX171">
            <v>207876.58482429862</v>
          </cell>
          <cell r="DY171">
            <v>215219.14937823708</v>
          </cell>
          <cell r="DZ171">
            <v>258828.62538990361</v>
          </cell>
          <cell r="EA171">
            <v>231151.42679268785</v>
          </cell>
          <cell r="EB171">
            <v>262203.95472471515</v>
          </cell>
          <cell r="EC171">
            <v>257977.79745633586</v>
          </cell>
          <cell r="ED171">
            <v>238177.88385815074</v>
          </cell>
          <cell r="EE171">
            <v>220144.26721087686</v>
          </cell>
          <cell r="EF171">
            <v>272725.11725121265</v>
          </cell>
          <cell r="EG171">
            <v>267010.34230560978</v>
          </cell>
          <cell r="EH171">
            <v>293945.2846790867</v>
          </cell>
          <cell r="EI171">
            <v>229595.44354290038</v>
          </cell>
          <cell r="EJ171">
            <v>208621.29875876306</v>
          </cell>
          <cell r="EK171">
            <v>216154.95889426483</v>
          </cell>
          <cell r="EL171">
            <v>260763.11342111346</v>
          </cell>
          <cell r="EM171">
            <v>232488.4645178825</v>
          </cell>
          <cell r="EN171">
            <v>264595.4223385746</v>
          </cell>
          <cell r="EO171">
            <v>260240.25595581171</v>
          </cell>
          <cell r="EP171">
            <v>239749.45159600856</v>
          </cell>
          <cell r="EQ171">
            <v>221468.00036548823</v>
          </cell>
          <cell r="ER171">
            <v>274883.73984178045</v>
          </cell>
          <cell r="ES171">
            <v>275454.61549468507</v>
          </cell>
          <cell r="ET171">
            <v>302940.34602433117</v>
          </cell>
          <cell r="EU171">
            <v>237252.74221982481</v>
          </cell>
          <cell r="EV171">
            <v>214897.27535852679</v>
          </cell>
          <cell r="EW171">
            <v>223500.70404106088</v>
          </cell>
          <cell r="EX171">
            <v>269130.99568373273</v>
          </cell>
          <cell r="EY171">
            <v>240246.59409143735</v>
          </cell>
          <cell r="EZ171">
            <v>273435.69332508196</v>
          </cell>
          <cell r="FA171">
            <v>268947.36835955328</v>
          </cell>
          <cell r="FB171">
            <v>247743.46636928112</v>
          </cell>
          <cell r="FC171">
            <v>229212.32901977201</v>
          </cell>
          <cell r="FD171">
            <v>283473.24637257546</v>
          </cell>
          <cell r="FE171">
            <v>277672.73233621777</v>
          </cell>
          <cell r="FF171">
            <v>305747.77214079193</v>
          </cell>
          <cell r="FG171">
            <v>238554.69394620328</v>
          </cell>
          <cell r="FH171">
            <v>215652.73869122402</v>
          </cell>
          <cell r="FI171">
            <v>224483.93488674273</v>
          </cell>
          <cell r="FJ171">
            <v>271160.55631585332</v>
          </cell>
          <cell r="FK171">
            <v>241652.3436993254</v>
          </cell>
          <cell r="FL171">
            <v>275953.10781369056</v>
          </cell>
          <cell r="FM171">
            <v>271327.69478420354</v>
          </cell>
          <cell r="FN171">
            <v>249387.04788267607</v>
          </cell>
          <cell r="FO171">
            <v>230604.8878160537</v>
          </cell>
          <cell r="FP171">
            <v>285721.09816078324</v>
          </cell>
          <cell r="FQ171">
            <v>279841.01628763828</v>
          </cell>
          <cell r="FR171">
            <v>308518.64263438148</v>
          </cell>
          <cell r="FS171">
            <v>239789.67503590975</v>
          </cell>
          <cell r="FT171">
            <v>216327.1259157625</v>
          </cell>
          <cell r="FU171">
            <v>225392.59066276369</v>
          </cell>
          <cell r="FV171">
            <v>273140.3901353465</v>
          </cell>
          <cell r="FW171">
            <v>242995.11515079142</v>
          </cell>
        </row>
        <row r="172">
          <cell r="B172" t="str">
            <v>Co 201</v>
          </cell>
          <cell r="BH172">
            <v>127885.06299999998</v>
          </cell>
          <cell r="BI172">
            <v>101566.87689999999</v>
          </cell>
          <cell r="BJ172">
            <v>168104.66159999999</v>
          </cell>
          <cell r="BK172">
            <v>131063.81570000001</v>
          </cell>
          <cell r="BL172">
            <v>151826.4939</v>
          </cell>
          <cell r="BM172">
            <v>166724.86319999993</v>
          </cell>
          <cell r="BN172">
            <v>171240.36419999998</v>
          </cell>
          <cell r="BO172">
            <v>99309.430605270172</v>
          </cell>
          <cell r="BP172">
            <v>114970.80615084684</v>
          </cell>
          <cell r="BQ172">
            <v>155262.60044383412</v>
          </cell>
          <cell r="BR172">
            <v>98633.972620291664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</row>
        <row r="173">
          <cell r="B173" t="str">
            <v>Co 202</v>
          </cell>
          <cell r="BH173">
            <v>12366.21</v>
          </cell>
          <cell r="BI173">
            <v>5583.26</v>
          </cell>
          <cell r="BJ173">
            <v>8202.08</v>
          </cell>
          <cell r="BK173">
            <v>30196.09</v>
          </cell>
          <cell r="BL173">
            <v>32949.449999999997</v>
          </cell>
          <cell r="BM173">
            <v>45496.639999999999</v>
          </cell>
          <cell r="BN173">
            <v>68205.23</v>
          </cell>
          <cell r="BO173">
            <v>6348.9437810593263</v>
          </cell>
          <cell r="BP173">
            <v>1900.4490803708013</v>
          </cell>
          <cell r="BQ173">
            <v>8587.1266968159453</v>
          </cell>
          <cell r="BR173">
            <v>7685.5417067159578</v>
          </cell>
          <cell r="BS173">
            <v>2690.9041079601557</v>
          </cell>
          <cell r="BT173">
            <v>10879.451581831094</v>
          </cell>
          <cell r="BU173">
            <v>4056.8092705782346</v>
          </cell>
          <cell r="BV173">
            <v>7937.1682113085008</v>
          </cell>
          <cell r="BW173">
            <v>29865.369589722599</v>
          </cell>
          <cell r="BX173">
            <v>33069.024317742536</v>
          </cell>
          <cell r="BY173">
            <v>44758.173412604665</v>
          </cell>
          <cell r="BZ173">
            <v>67698.166784642846</v>
          </cell>
          <cell r="CA173">
            <v>5968.409693701662</v>
          </cell>
          <cell r="CB173">
            <v>1568.7483249452725</v>
          </cell>
          <cell r="CC173">
            <v>8340.5058642615077</v>
          </cell>
          <cell r="CD173">
            <v>7477.5878087456804</v>
          </cell>
          <cell r="CE173">
            <v>2409.018579576652</v>
          </cell>
          <cell r="CF173">
            <v>11994.111447869313</v>
          </cell>
          <cell r="CG173">
            <v>5130.4058201370226</v>
          </cell>
          <cell r="CH173">
            <v>7532.9538888441166</v>
          </cell>
          <cell r="CI173">
            <v>29393.442817506129</v>
          </cell>
          <cell r="CJ173">
            <v>32656.950518050282</v>
          </cell>
          <cell r="CK173">
            <v>43865.591456372131</v>
          </cell>
          <cell r="CL173">
            <v>67044.617892860057</v>
          </cell>
          <cell r="CM173">
            <v>5441.5492513409154</v>
          </cell>
          <cell r="CN173">
            <v>1083.6070325812689</v>
          </cell>
          <cell r="CO173">
            <v>7942.3105272583325</v>
          </cell>
          <cell r="CP173">
            <v>7120.3560214099271</v>
          </cell>
          <cell r="CQ173">
            <v>1974.1719950586521</v>
          </cell>
          <cell r="CR173">
            <v>12192.764037050241</v>
          </cell>
          <cell r="CS173">
            <v>5178.0209801880883</v>
          </cell>
          <cell r="CT173">
            <v>7541.199358251095</v>
          </cell>
          <cell r="CU173">
            <v>29815.415232866999</v>
          </cell>
          <cell r="CV173">
            <v>33165.077421460657</v>
          </cell>
          <cell r="CW173">
            <v>44432.596647839586</v>
          </cell>
          <cell r="CX173">
            <v>68157.602349889887</v>
          </cell>
          <cell r="CY173">
            <v>5361.8211590171632</v>
          </cell>
          <cell r="CZ173">
            <v>930.55001477137557</v>
          </cell>
          <cell r="DA173">
            <v>7956.9735974003324</v>
          </cell>
          <cell r="DB173">
            <v>7132.4630518689482</v>
          </cell>
          <cell r="DC173">
            <v>1734.8719421707247</v>
          </cell>
          <cell r="DD173">
            <v>12350.82139195705</v>
          </cell>
          <cell r="DE173">
            <v>5181.3497871868603</v>
          </cell>
          <cell r="DF173">
            <v>7545.2915440006327</v>
          </cell>
          <cell r="DG173">
            <v>30241.289504511256</v>
          </cell>
          <cell r="DH173">
            <v>33679.199254845327</v>
          </cell>
          <cell r="DI173">
            <v>45002.071516736112</v>
          </cell>
          <cell r="DJ173">
            <v>69286.194222053135</v>
          </cell>
          <cell r="DK173">
            <v>5275.2336516354917</v>
          </cell>
          <cell r="DL173">
            <v>770.11866974724398</v>
          </cell>
          <cell r="DM173">
            <v>7967.995826049033</v>
          </cell>
          <cell r="DN173">
            <v>7141.3014566354395</v>
          </cell>
          <cell r="DO173">
            <v>1576.8635919413391</v>
          </cell>
          <cell r="DP173">
            <v>12509.648944662356</v>
          </cell>
          <cell r="DQ173">
            <v>5181.9234269311928</v>
          </cell>
          <cell r="DR173">
            <v>7545.4976981923683</v>
          </cell>
          <cell r="DS173">
            <v>30670.750750147512</v>
          </cell>
          <cell r="DT173">
            <v>34199.312378584771</v>
          </cell>
          <cell r="DU173">
            <v>45573.539687492208</v>
          </cell>
          <cell r="DV173">
            <v>70430.501638598042</v>
          </cell>
          <cell r="DW173">
            <v>5181.4873260412824</v>
          </cell>
          <cell r="DX173">
            <v>601.49213003788464</v>
          </cell>
          <cell r="DY173">
            <v>7975.181196110243</v>
          </cell>
          <cell r="DZ173">
            <v>7146.6852469607729</v>
          </cell>
          <cell r="EA173">
            <v>1410.2955397552796</v>
          </cell>
          <cell r="EB173">
            <v>12669.189547348231</v>
          </cell>
          <cell r="EC173">
            <v>5179.5952503482786</v>
          </cell>
          <cell r="ED173">
            <v>7541.3663569843811</v>
          </cell>
          <cell r="EE173">
            <v>31103.723459762066</v>
          </cell>
          <cell r="EF173">
            <v>34725.404488778855</v>
          </cell>
          <cell r="EG173">
            <v>46146.762498455391</v>
          </cell>
          <cell r="EH173">
            <v>71590.632607215302</v>
          </cell>
          <cell r="EI173">
            <v>5080.2679126195471</v>
          </cell>
          <cell r="EJ173">
            <v>424.3497142193919</v>
          </cell>
          <cell r="EK173">
            <v>7978.330879124378</v>
          </cell>
          <cell r="EL173">
            <v>7148.436553255231</v>
          </cell>
          <cell r="EM173">
            <v>1234.8316538923355</v>
          </cell>
          <cell r="EN173">
            <v>12829.378806856872</v>
          </cell>
          <cell r="EO173">
            <v>5174.2222695653327</v>
          </cell>
          <cell r="EP173">
            <v>7532.6797842351552</v>
          </cell>
          <cell r="EQ173">
            <v>31540.118024874209</v>
          </cell>
          <cell r="ER173">
            <v>35257.456085401835</v>
          </cell>
          <cell r="ES173">
            <v>46721.476298731643</v>
          </cell>
          <cell r="ET173">
            <v>72766.687952131848</v>
          </cell>
          <cell r="EU173">
            <v>4971.2588207718327</v>
          </cell>
          <cell r="EV173">
            <v>238.80897571347668</v>
          </cell>
          <cell r="EW173">
            <v>7977.2240097126632</v>
          </cell>
          <cell r="EX173">
            <v>7146.365970041199</v>
          </cell>
          <cell r="EY173">
            <v>1050.5656298358081</v>
          </cell>
          <cell r="EZ173">
            <v>12990.151318318864</v>
          </cell>
          <cell r="FA173">
            <v>5165.648187378858</v>
          </cell>
          <cell r="FB173">
            <v>7519.4145183041364</v>
          </cell>
          <cell r="FC173">
            <v>31979.844192736578</v>
          </cell>
          <cell r="FD173">
            <v>35795.452952729276</v>
          </cell>
          <cell r="FE173">
            <v>47297.621324201602</v>
          </cell>
          <cell r="FF173">
            <v>73958.769851132092</v>
          </cell>
          <cell r="FG173">
            <v>4854.1237703955921</v>
          </cell>
          <cell r="FH173">
            <v>43.636822914450022</v>
          </cell>
          <cell r="FI173">
            <v>7972.0716810914364</v>
          </cell>
          <cell r="FJ173">
            <v>7140.2667587826691</v>
          </cell>
          <cell r="FK173">
            <v>856.23374572701869</v>
          </cell>
          <cell r="FL173">
            <v>13151.640099814465</v>
          </cell>
          <cell r="FM173">
            <v>5153.7133985768196</v>
          </cell>
          <cell r="FN173">
            <v>7500.9153875579577</v>
          </cell>
          <cell r="FO173">
            <v>32423.007657962422</v>
          </cell>
          <cell r="FP173">
            <v>36339.368527786544</v>
          </cell>
          <cell r="FQ173">
            <v>47874.488546113906</v>
          </cell>
          <cell r="FR173">
            <v>75167.163885060829</v>
          </cell>
          <cell r="FS173">
            <v>4728.9311569014171</v>
          </cell>
          <cell r="FT173">
            <v>-161.07992071790432</v>
          </cell>
          <cell r="FU173">
            <v>7961.7831600067257</v>
          </cell>
          <cell r="FV173">
            <v>7130.3552840492794</v>
          </cell>
          <cell r="FW173">
            <v>651.92883045176859</v>
          </cell>
        </row>
        <row r="174">
          <cell r="B174" t="str">
            <v>Co 187</v>
          </cell>
          <cell r="BH174">
            <v>50259.46</v>
          </cell>
          <cell r="BI174">
            <v>55219.26</v>
          </cell>
          <cell r="BJ174">
            <v>44445.98</v>
          </cell>
          <cell r="BK174">
            <v>59318.29</v>
          </cell>
          <cell r="BL174">
            <v>81192.289999999994</v>
          </cell>
          <cell r="BM174">
            <v>57850.97</v>
          </cell>
          <cell r="BN174">
            <v>69309.179999999993</v>
          </cell>
          <cell r="BO174">
            <v>73163.994670448301</v>
          </cell>
          <cell r="BP174">
            <v>64738.135468375083</v>
          </cell>
          <cell r="BQ174">
            <v>41166.879248187382</v>
          </cell>
          <cell r="BR174">
            <v>66838.523232696665</v>
          </cell>
          <cell r="BS174">
            <v>56111.762938921602</v>
          </cell>
          <cell r="BT174">
            <v>46414.422264322347</v>
          </cell>
          <cell r="BU174">
            <v>53445.966521473718</v>
          </cell>
          <cell r="BV174">
            <v>42378.80518898186</v>
          </cell>
          <cell r="BW174">
            <v>57696.111884656319</v>
          </cell>
          <cell r="BX174">
            <v>79869.846313424161</v>
          </cell>
          <cell r="BY174">
            <v>55647.488927854356</v>
          </cell>
          <cell r="BZ174">
            <v>67445.493636640851</v>
          </cell>
          <cell r="CA174">
            <v>73537.505276179087</v>
          </cell>
          <cell r="CB174">
            <v>65177.764602374649</v>
          </cell>
          <cell r="CC174">
            <v>41060.434830794038</v>
          </cell>
          <cell r="CD174">
            <v>67475.254030237702</v>
          </cell>
          <cell r="CE174">
            <v>57335.896646160225</v>
          </cell>
          <cell r="CF174">
            <v>45816.806168737879</v>
          </cell>
          <cell r="CG174">
            <v>50816.535446822498</v>
          </cell>
          <cell r="CH174">
            <v>54025.310243682601</v>
          </cell>
          <cell r="CI174">
            <v>69801.953334961581</v>
          </cell>
          <cell r="CJ174">
            <v>92285.861517867423</v>
          </cell>
          <cell r="CK174">
            <v>69657.000004800197</v>
          </cell>
          <cell r="CL174">
            <v>81805.696922619871</v>
          </cell>
          <cell r="CM174">
            <v>88091.006179692355</v>
          </cell>
          <cell r="CN174">
            <v>79747.69331336116</v>
          </cell>
          <cell r="CO174">
            <v>55069.079957076639</v>
          </cell>
          <cell r="CP174">
            <v>82251.471111708757</v>
          </cell>
          <cell r="CQ174">
            <v>72709.371269161682</v>
          </cell>
          <cell r="CR174">
            <v>63238.671870571867</v>
          </cell>
          <cell r="CS174">
            <v>68335.276034304203</v>
          </cell>
          <cell r="CT174">
            <v>56547.970293947306</v>
          </cell>
          <cell r="CU174">
            <v>72797.880687791549</v>
          </cell>
          <cell r="CV174">
            <v>95837.913159394651</v>
          </cell>
          <cell r="CW174">
            <v>69970.032845125985</v>
          </cell>
          <cell r="CX174">
            <v>82482.462453816348</v>
          </cell>
          <cell r="CY174">
            <v>88934.902088048388</v>
          </cell>
          <cell r="CZ174">
            <v>80430.421260208735</v>
          </cell>
          <cell r="DA174">
            <v>55065.559095984834</v>
          </cell>
          <cell r="DB174">
            <v>83054.989565567026</v>
          </cell>
          <cell r="DC174">
            <v>72787.994463832511</v>
          </cell>
          <cell r="DD174">
            <v>63550.798134576515</v>
          </cell>
          <cell r="DE174">
            <v>68746.121003891545</v>
          </cell>
          <cell r="DF174">
            <v>56615.515732550251</v>
          </cell>
          <cell r="DG174">
            <v>73352.889629211379</v>
          </cell>
          <cell r="DH174">
            <v>96963.356056028846</v>
          </cell>
          <cell r="DI174">
            <v>70258.577305757964</v>
          </cell>
          <cell r="DJ174">
            <v>83145.384609571585</v>
          </cell>
          <cell r="DK174">
            <v>89771.10549893268</v>
          </cell>
          <cell r="DL174">
            <v>87028.746669625136</v>
          </cell>
          <cell r="DM174">
            <v>60958.124413068756</v>
          </cell>
          <cell r="DN174">
            <v>89778.673633134706</v>
          </cell>
          <cell r="DO174">
            <v>79325.878487067574</v>
          </cell>
          <cell r="DP174">
            <v>69768.312254262448</v>
          </cell>
          <cell r="DQ174">
            <v>75064.24306836813</v>
          </cell>
          <cell r="DR174">
            <v>62580.247938836445</v>
          </cell>
          <cell r="DS174">
            <v>79819.689953047302</v>
          </cell>
          <cell r="DT174">
            <v>104015.29636837443</v>
          </cell>
          <cell r="DU174">
            <v>76447.018962586269</v>
          </cell>
          <cell r="DV174">
            <v>89719.643394108425</v>
          </cell>
          <cell r="DW174">
            <v>96524.966775662382</v>
          </cell>
          <cell r="DX174">
            <v>87807.456685930854</v>
          </cell>
          <cell r="DY174">
            <v>61011.009973731489</v>
          </cell>
          <cell r="DZ174">
            <v>90687.415831480917</v>
          </cell>
          <cell r="EA174">
            <v>80045.687747111137</v>
          </cell>
          <cell r="EB174">
            <v>70155.788846299576</v>
          </cell>
          <cell r="EC174">
            <v>75554.215252741444</v>
          </cell>
          <cell r="ED174">
            <v>62706.447857749226</v>
          </cell>
          <cell r="EE174">
            <v>80463.040084481865</v>
          </cell>
          <cell r="EF174">
            <v>105258.86097306767</v>
          </cell>
          <cell r="EG174">
            <v>76800.160243975988</v>
          </cell>
          <cell r="EH174">
            <v>90469.689071563102</v>
          </cell>
          <cell r="EI174">
            <v>97460.825921254989</v>
          </cell>
          <cell r="EJ174">
            <v>88575.176734638109</v>
          </cell>
          <cell r="EK174">
            <v>61032.304362979587</v>
          </cell>
          <cell r="EL174">
            <v>91590.047621943406</v>
          </cell>
          <cell r="EM174">
            <v>80756.190626085139</v>
          </cell>
          <cell r="EN174">
            <v>70522.06537144036</v>
          </cell>
          <cell r="EO174">
            <v>76024.953018728076</v>
          </cell>
          <cell r="EP174">
            <v>65302.704457956715</v>
          </cell>
          <cell r="EQ174">
            <v>83591.940749206362</v>
          </cell>
          <cell r="ER174">
            <v>109003.46023626604</v>
          </cell>
          <cell r="ES174">
            <v>79625.9139531002</v>
          </cell>
          <cell r="ET174">
            <v>93704.68195426678</v>
          </cell>
          <cell r="EU174">
            <v>99450.401816155296</v>
          </cell>
          <cell r="EV174">
            <v>90393.431182473607</v>
          </cell>
          <cell r="EW174">
            <v>62082.840780388127</v>
          </cell>
          <cell r="EX174">
            <v>93548.224074766375</v>
          </cell>
          <cell r="EY174">
            <v>82519.463143910179</v>
          </cell>
          <cell r="EZ174">
            <v>73365.602542145891</v>
          </cell>
          <cell r="FA174">
            <v>78974.934146488056</v>
          </cell>
          <cell r="FB174">
            <v>65442.195247325493</v>
          </cell>
          <cell r="FC174">
            <v>84280.245816749506</v>
          </cell>
          <cell r="FD174">
            <v>110323.39286408084</v>
          </cell>
          <cell r="FE174">
            <v>79998.377882882589</v>
          </cell>
          <cell r="FF174">
            <v>94498.20128663168</v>
          </cell>
          <cell r="FG174">
            <v>100400.28484025518</v>
          </cell>
          <cell r="FH174">
            <v>91168.783623486423</v>
          </cell>
          <cell r="FI174">
            <v>62068.569247231324</v>
          </cell>
          <cell r="FJ174">
            <v>94468.604322548024</v>
          </cell>
          <cell r="FK174">
            <v>83241.207200321573</v>
          </cell>
          <cell r="FL174">
            <v>73760.246517548352</v>
          </cell>
          <cell r="FM174">
            <v>79478.022439004941</v>
          </cell>
          <cell r="FN174">
            <v>65550.686351041673</v>
          </cell>
          <cell r="FO174">
            <v>84953.840169922478</v>
          </cell>
          <cell r="FP174">
            <v>111644.92719791536</v>
          </cell>
          <cell r="FQ174">
            <v>80342.659639096921</v>
          </cell>
          <cell r="FR174">
            <v>95276.585120246993</v>
          </cell>
          <cell r="FS174">
            <v>101340.10947896118</v>
          </cell>
          <cell r="FT174">
            <v>91930.739898169268</v>
          </cell>
          <cell r="FU174">
            <v>62018.898588928772</v>
          </cell>
          <cell r="FV174">
            <v>95381.416950149593</v>
          </cell>
          <cell r="FW174">
            <v>83951.702137617001</v>
          </cell>
        </row>
        <row r="175">
          <cell r="B175" t="str">
            <v>Co 188</v>
          </cell>
          <cell r="BH175">
            <v>40946.14</v>
          </cell>
          <cell r="BI175">
            <v>32341.01</v>
          </cell>
          <cell r="BJ175">
            <v>14015.02</v>
          </cell>
          <cell r="BK175">
            <v>59291.92</v>
          </cell>
          <cell r="BL175">
            <v>40305.730000000003</v>
          </cell>
          <cell r="BM175">
            <v>12247.8</v>
          </cell>
          <cell r="BN175">
            <v>107784.64</v>
          </cell>
          <cell r="BO175">
            <v>49457.657918958357</v>
          </cell>
          <cell r="BP175">
            <v>28425.962541479137</v>
          </cell>
          <cell r="BQ175">
            <v>36279.824328935945</v>
          </cell>
          <cell r="BR175">
            <v>36531.097687800357</v>
          </cell>
          <cell r="BS175">
            <v>32467.459995001627</v>
          </cell>
          <cell r="BT175">
            <v>39875.895155310216</v>
          </cell>
          <cell r="BU175">
            <v>31410.338543748658</v>
          </cell>
          <cell r="BV175">
            <v>12525.386034302632</v>
          </cell>
          <cell r="BW175">
            <v>58541.654942450921</v>
          </cell>
          <cell r="BX175">
            <v>39213.427700967921</v>
          </cell>
          <cell r="BY175">
            <v>10583.600122415402</v>
          </cell>
          <cell r="BZ175">
            <v>106823.39897358985</v>
          </cell>
          <cell r="CA175">
            <v>48180.826177704846</v>
          </cell>
          <cell r="CB175">
            <v>27077.195007507864</v>
          </cell>
          <cell r="CC175">
            <v>35204.432579495435</v>
          </cell>
          <cell r="CD175">
            <v>35373.849532483393</v>
          </cell>
          <cell r="CE175">
            <v>31888.787537488475</v>
          </cell>
          <cell r="CF175">
            <v>39479.517405864455</v>
          </cell>
          <cell r="CG175">
            <v>31158.868602824754</v>
          </cell>
          <cell r="CH175">
            <v>28010.134330374669</v>
          </cell>
          <cell r="CI175">
            <v>74789.392908532842</v>
          </cell>
          <cell r="CJ175">
            <v>55110.006626557035</v>
          </cell>
          <cell r="CK175">
            <v>25892.292495864094</v>
          </cell>
          <cell r="CL175">
            <v>122857.28541927313</v>
          </cell>
          <cell r="CM175">
            <v>63859.029838517847</v>
          </cell>
          <cell r="CN175">
            <v>42624.836289236919</v>
          </cell>
          <cell r="CO175">
            <v>51035.055261143963</v>
          </cell>
          <cell r="CP175">
            <v>51121.924217606662</v>
          </cell>
          <cell r="CQ175">
            <v>48223.537157042039</v>
          </cell>
          <cell r="CR175">
            <v>53687.729102098325</v>
          </cell>
          <cell r="CS175">
            <v>45250.455125124397</v>
          </cell>
          <cell r="CT175">
            <v>27707.773395667013</v>
          </cell>
          <cell r="CU175">
            <v>75684.28031115263</v>
          </cell>
          <cell r="CV175">
            <v>55490.789001456433</v>
          </cell>
          <cell r="CW175">
            <v>25487.148034609403</v>
          </cell>
          <cell r="CX175">
            <v>124640.4543632844</v>
          </cell>
          <cell r="CY175">
            <v>64312.202102115305</v>
          </cell>
          <cell r="CZ175">
            <v>42609.067432984331</v>
          </cell>
          <cell r="DA175">
            <v>51284.689445805678</v>
          </cell>
          <cell r="DB175">
            <v>51344.804562586636</v>
          </cell>
          <cell r="DC175">
            <v>47776.826763867764</v>
          </cell>
          <cell r="DD175">
            <v>54001.261448187099</v>
          </cell>
          <cell r="DE175">
            <v>45446.752915739227</v>
          </cell>
          <cell r="DF175">
            <v>27374.765247494041</v>
          </cell>
          <cell r="DG175">
            <v>76580.569593990571</v>
          </cell>
          <cell r="DH175">
            <v>55859.296702884778</v>
          </cell>
          <cell r="DI175">
            <v>25047.492840476378</v>
          </cell>
          <cell r="DJ175">
            <v>126440.57960916794</v>
          </cell>
          <cell r="DK175">
            <v>64753.456377248949</v>
          </cell>
          <cell r="DL175">
            <v>55561.304980254296</v>
          </cell>
          <cell r="DM175">
            <v>64511.02865351559</v>
          </cell>
          <cell r="DN175">
            <v>64542.562517766652</v>
          </cell>
          <cell r="DO175">
            <v>60900.472248659207</v>
          </cell>
          <cell r="DP175">
            <v>67291.398760242941</v>
          </cell>
          <cell r="DQ175">
            <v>58618.619727984944</v>
          </cell>
          <cell r="DR175">
            <v>40001.638201892332</v>
          </cell>
          <cell r="DS175">
            <v>90469.39824386804</v>
          </cell>
          <cell r="DT175">
            <v>69205.832851855725</v>
          </cell>
          <cell r="DU175">
            <v>37563.675658624488</v>
          </cell>
          <cell r="DV175">
            <v>141248.8009438279</v>
          </cell>
          <cell r="DW175">
            <v>78172.463932834813</v>
          </cell>
          <cell r="DX175">
            <v>55757.799413558401</v>
          </cell>
          <cell r="DY175">
            <v>64989.142843389345</v>
          </cell>
          <cell r="DZ175">
            <v>64991.588307550192</v>
          </cell>
          <cell r="EA175">
            <v>61272.835360270838</v>
          </cell>
          <cell r="EB175">
            <v>67833.701564819828</v>
          </cell>
          <cell r="EC175">
            <v>59041.626254040762</v>
          </cell>
          <cell r="ED175">
            <v>39863.471079040261</v>
          </cell>
          <cell r="EE175">
            <v>91626.784128974366</v>
          </cell>
          <cell r="EF175">
            <v>69806.227003132735</v>
          </cell>
          <cell r="EG175">
            <v>37310.699065452747</v>
          </cell>
          <cell r="EH175">
            <v>143341.60987912028</v>
          </cell>
          <cell r="EI175">
            <v>78845.658089530159</v>
          </cell>
          <cell r="EJ175">
            <v>55933.298597099303</v>
          </cell>
          <cell r="EK175">
            <v>65455.982751129282</v>
          </cell>
          <cell r="EL175">
            <v>65426.887683936715</v>
          </cell>
          <cell r="EM175">
            <v>61630.753798243022</v>
          </cell>
          <cell r="EN175">
            <v>68363.926056088821</v>
          </cell>
          <cell r="EO175">
            <v>59452.260106131085</v>
          </cell>
          <cell r="EP175">
            <v>42505.326836760942</v>
          </cell>
          <cell r="EQ175">
            <v>95598.878250851601</v>
          </cell>
          <cell r="ER175">
            <v>73206.228243826627</v>
          </cell>
          <cell r="ES175">
            <v>39842.22972760351</v>
          </cell>
          <cell r="ET175">
            <v>148267.09290968132</v>
          </cell>
          <cell r="EU175">
            <v>82318.928314027246</v>
          </cell>
          <cell r="EV175">
            <v>58898.365856289165</v>
          </cell>
          <cell r="EW175">
            <v>68720.875881667482</v>
          </cell>
          <cell r="EX175">
            <v>68659.197306910311</v>
          </cell>
          <cell r="EY175">
            <v>64783.566989629719</v>
          </cell>
          <cell r="EZ175">
            <v>73881.5403835162</v>
          </cell>
          <cell r="FA175">
            <v>64849.144040429412</v>
          </cell>
          <cell r="FB175">
            <v>42391.003732502286</v>
          </cell>
          <cell r="FC175">
            <v>96850.006239729119</v>
          </cell>
          <cell r="FD175">
            <v>73869.57157643768</v>
          </cell>
          <cell r="FE175">
            <v>39604.643013790395</v>
          </cell>
          <cell r="FF175">
            <v>150486.58321938221</v>
          </cell>
          <cell r="FG175">
            <v>83054.386440069939</v>
          </cell>
          <cell r="FH175">
            <v>59113.508929802862</v>
          </cell>
          <cell r="FI175">
            <v>69245.073079300244</v>
          </cell>
          <cell r="FJ175">
            <v>69149.159647427878</v>
          </cell>
          <cell r="FK175">
            <v>65192.320219094196</v>
          </cell>
          <cell r="FL175">
            <v>74535.143002092955</v>
          </cell>
          <cell r="FM175">
            <v>65381.526723129573</v>
          </cell>
          <cell r="FN175">
            <v>42246.549120628493</v>
          </cell>
          <cell r="FO175">
            <v>98107.466169222942</v>
          </cell>
          <cell r="FP175">
            <v>74523.686685556459</v>
          </cell>
          <cell r="FQ175">
            <v>39332.341669390255</v>
          </cell>
          <cell r="FR175">
            <v>152729.18589735392</v>
          </cell>
          <cell r="FS175">
            <v>83779.978030136452</v>
          </cell>
          <cell r="FT175">
            <v>59306.77185154974</v>
          </cell>
          <cell r="FU175">
            <v>69756.617415980596</v>
          </cell>
          <cell r="FV175">
            <v>69625.185516687518</v>
          </cell>
          <cell r="FW175">
            <v>65585.452700146736</v>
          </cell>
        </row>
        <row r="176">
          <cell r="B176" t="str">
            <v>Co 250</v>
          </cell>
          <cell r="BH176">
            <v>73248.05</v>
          </cell>
          <cell r="BI176">
            <v>67614.759999999995</v>
          </cell>
          <cell r="BJ176">
            <v>66501.45</v>
          </cell>
          <cell r="BK176">
            <v>39878.01</v>
          </cell>
          <cell r="BL176">
            <v>79446.73</v>
          </cell>
          <cell r="BM176">
            <v>73343.58</v>
          </cell>
          <cell r="BN176">
            <v>56504.04</v>
          </cell>
          <cell r="BO176">
            <v>65108.515706870618</v>
          </cell>
          <cell r="BP176">
            <v>70142.268462193853</v>
          </cell>
          <cell r="BQ176">
            <v>67325.474854628992</v>
          </cell>
          <cell r="BR176">
            <v>67953.528998192618</v>
          </cell>
          <cell r="BS176">
            <v>63458.623269753385</v>
          </cell>
          <cell r="BT176">
            <v>71172.894069479007</v>
          </cell>
          <cell r="BU176">
            <v>65367.668007143904</v>
          </cell>
          <cell r="BV176">
            <v>64477.009177629938</v>
          </cell>
          <cell r="BW176">
            <v>37098.663246599899</v>
          </cell>
          <cell r="BX176">
            <v>77631.706047472253</v>
          </cell>
          <cell r="BY176">
            <v>71389.81043860942</v>
          </cell>
          <cell r="BZ176">
            <v>54040.816369524255</v>
          </cell>
          <cell r="CA176">
            <v>64967.372662117894</v>
          </cell>
          <cell r="CB176">
            <v>70140.304909253318</v>
          </cell>
          <cell r="CC176">
            <v>67232.412351909239</v>
          </cell>
          <cell r="CD176">
            <v>67894.41719580481</v>
          </cell>
          <cell r="CE176">
            <v>63872.930528184574</v>
          </cell>
          <cell r="CF176">
            <v>45513.688625945957</v>
          </cell>
          <cell r="CG176">
            <v>42368.599474859162</v>
          </cell>
          <cell r="CH176">
            <v>39141.698379336085</v>
          </cell>
          <cell r="CI176">
            <v>11842.865053331625</v>
          </cell>
          <cell r="CJ176">
            <v>51773.18830268392</v>
          </cell>
          <cell r="CK176">
            <v>45184.661424808684</v>
          </cell>
          <cell r="CL176">
            <v>26117.937964360681</v>
          </cell>
          <cell r="CM176">
            <v>35334.161184974117</v>
          </cell>
          <cell r="CN176">
            <v>41447.535081529306</v>
          </cell>
          <cell r="CO176">
            <v>37592.159091122463</v>
          </cell>
          <cell r="CP176">
            <v>39146.016851554639</v>
          </cell>
          <cell r="CQ176">
            <v>34747.166610186818</v>
          </cell>
          <cell r="CR176">
            <v>45396.59374951775</v>
          </cell>
          <cell r="CS176">
            <v>42130.933335978829</v>
          </cell>
          <cell r="CT176">
            <v>38918.924505130301</v>
          </cell>
          <cell r="CU176">
            <v>11733.450177447303</v>
          </cell>
          <cell r="CV176">
            <v>52796.346261946135</v>
          </cell>
          <cell r="CW176">
            <v>46017.058284306739</v>
          </cell>
          <cell r="CX176">
            <v>26385.639735110803</v>
          </cell>
          <cell r="CY176">
            <v>35846.960880618746</v>
          </cell>
          <cell r="CZ176">
            <v>42111.985899397056</v>
          </cell>
          <cell r="DA176">
            <v>38147.302496408098</v>
          </cell>
          <cell r="DB176">
            <v>39745.231070979644</v>
          </cell>
          <cell r="DC176">
            <v>34599.6355098473</v>
          </cell>
          <cell r="DD176">
            <v>46173.980050470433</v>
          </cell>
          <cell r="DE176">
            <v>42783.60581847532</v>
          </cell>
          <cell r="DF176">
            <v>39588.668112392057</v>
          </cell>
          <cell r="DG176">
            <v>10659.126116542408</v>
          </cell>
          <cell r="DH176">
            <v>52887.257635728631</v>
          </cell>
          <cell r="DI176">
            <v>45911.382238087885</v>
          </cell>
          <cell r="DJ176">
            <v>75732.785361607122</v>
          </cell>
          <cell r="DK176">
            <v>85447.117453629573</v>
          </cell>
          <cell r="DL176">
            <v>91867.712099631084</v>
          </cell>
          <cell r="DM176">
            <v>87791.579404106815</v>
          </cell>
          <cell r="DN176">
            <v>89433.877138375596</v>
          </cell>
          <cell r="DO176">
            <v>84141.698011398199</v>
          </cell>
          <cell r="DP176">
            <v>96044.459227289204</v>
          </cell>
          <cell r="DQ176">
            <v>92525.331555729557</v>
          </cell>
          <cell r="DR176">
            <v>89350.496908639063</v>
          </cell>
          <cell r="DS176">
            <v>60543.585699828836</v>
          </cell>
          <cell r="DT176">
            <v>103970.58576807198</v>
          </cell>
          <cell r="DU176">
            <v>96792.329363348894</v>
          </cell>
          <cell r="DV176">
            <v>76931.849465824402</v>
          </cell>
          <cell r="DW176">
            <v>86907.854755636348</v>
          </cell>
          <cell r="DX176">
            <v>93488.023334859361</v>
          </cell>
          <cell r="DY176">
            <v>89296.733850142278</v>
          </cell>
          <cell r="DZ176">
            <v>90985.15263764144</v>
          </cell>
          <cell r="EA176">
            <v>85541.628137963184</v>
          </cell>
          <cell r="EB176">
            <v>97781.157895595315</v>
          </cell>
          <cell r="EC176">
            <v>94128.603103704605</v>
          </cell>
          <cell r="ED176">
            <v>90977.020451774748</v>
          </cell>
          <cell r="EE176">
            <v>60318.538723716396</v>
          </cell>
          <cell r="EF176">
            <v>104979.2118514199</v>
          </cell>
          <cell r="EG176">
            <v>97592.439724328637</v>
          </cell>
          <cell r="EH176">
            <v>77133.36156121135</v>
          </cell>
          <cell r="EI176">
            <v>87379.895616994414</v>
          </cell>
          <cell r="EJ176">
            <v>94123.756720782214</v>
          </cell>
          <cell r="EK176">
            <v>89814.050980391403</v>
          </cell>
          <cell r="EL176">
            <v>91549.887653729005</v>
          </cell>
          <cell r="EM176">
            <v>80850.602053923227</v>
          </cell>
          <cell r="EN176">
            <v>93195.391169685186</v>
          </cell>
          <cell r="EO176">
            <v>89404.658699356994</v>
          </cell>
          <cell r="EP176">
            <v>86279.149483376197</v>
          </cell>
          <cell r="EQ176">
            <v>55755.066845943598</v>
          </cell>
          <cell r="ER176">
            <v>101684.58711323651</v>
          </cell>
          <cell r="ES176">
            <v>94083.621696849252</v>
          </cell>
          <cell r="ET176">
            <v>73007.711781122634</v>
          </cell>
          <cell r="EU176">
            <v>83533.471649598272</v>
          </cell>
          <cell r="EV176">
            <v>90445.697068417096</v>
          </cell>
          <cell r="EW176">
            <v>86014.115460307599</v>
          </cell>
          <cell r="EX176">
            <v>87798.773740172008</v>
          </cell>
          <cell r="EY176">
            <v>81937.215300489726</v>
          </cell>
          <cell r="EZ176">
            <v>94864.589869851654</v>
          </cell>
          <cell r="FA176">
            <v>90931.188980666018</v>
          </cell>
          <cell r="FB176">
            <v>87834.954579732919</v>
          </cell>
          <cell r="FC176">
            <v>56424.673864189303</v>
          </cell>
          <cell r="FD176">
            <v>103659.93813341939</v>
          </cell>
          <cell r="FE176">
            <v>95838.295899122531</v>
          </cell>
          <cell r="FF176">
            <v>74126.971261620492</v>
          </cell>
          <cell r="FG176">
            <v>84941.95308658031</v>
          </cell>
          <cell r="FH176">
            <v>92026.036977442243</v>
          </cell>
          <cell r="FI176">
            <v>87469.022482952802</v>
          </cell>
          <cell r="FJ176">
            <v>89304.289499579158</v>
          </cell>
          <cell r="FK176">
            <v>83275.748388082138</v>
          </cell>
          <cell r="FL176">
            <v>96564.348396885121</v>
          </cell>
          <cell r="FM176">
            <v>92483.597223922494</v>
          </cell>
          <cell r="FN176">
            <v>83753.292965933942</v>
          </cell>
          <cell r="FO176">
            <v>55871.526709390571</v>
          </cell>
          <cell r="FP176">
            <v>104450.43693295386</v>
          </cell>
          <cell r="FQ176">
            <v>96401.405433456166</v>
          </cell>
          <cell r="FR176">
            <v>74035.568743931246</v>
          </cell>
          <cell r="FS176">
            <v>85148.943941636287</v>
          </cell>
          <cell r="FT176">
            <v>92410.160897103633</v>
          </cell>
          <cell r="FU176">
            <v>87724.18441411815</v>
          </cell>
          <cell r="FV176">
            <v>89610.619228589901</v>
          </cell>
          <cell r="FW176">
            <v>83410.315627182688</v>
          </cell>
        </row>
        <row r="177">
          <cell r="B177" t="str">
            <v>Co 251</v>
          </cell>
          <cell r="BH177">
            <v>189099.82</v>
          </cell>
          <cell r="BI177">
            <v>204588.79</v>
          </cell>
          <cell r="BJ177">
            <v>431772.01</v>
          </cell>
          <cell r="BK177">
            <v>433355.85</v>
          </cell>
          <cell r="BL177">
            <v>776571</v>
          </cell>
          <cell r="BM177">
            <v>526815.68000000005</v>
          </cell>
          <cell r="BN177">
            <v>218763.15</v>
          </cell>
          <cell r="BO177">
            <v>380442.56533794326</v>
          </cell>
          <cell r="BP177">
            <v>320135.29571665649</v>
          </cell>
          <cell r="BQ177">
            <v>443424.98656110012</v>
          </cell>
          <cell r="BR177">
            <v>300392.13622187305</v>
          </cell>
          <cell r="BS177">
            <v>209205.54889353423</v>
          </cell>
          <cell r="BT177">
            <v>257932.44062744349</v>
          </cell>
          <cell r="BU177">
            <v>283089.20181053615</v>
          </cell>
          <cell r="BV177">
            <v>402584.11158639903</v>
          </cell>
          <cell r="BW177">
            <v>405180.21893206192</v>
          </cell>
          <cell r="BX177">
            <v>547584.23376191384</v>
          </cell>
          <cell r="BY177">
            <v>496898.98031958315</v>
          </cell>
          <cell r="BZ177">
            <v>341897.80574003595</v>
          </cell>
          <cell r="CA177">
            <v>377224.79866597493</v>
          </cell>
          <cell r="CB177">
            <v>317236.49709899019</v>
          </cell>
          <cell r="CC177">
            <v>437758.27588533069</v>
          </cell>
          <cell r="CD177">
            <v>294335.58109519898</v>
          </cell>
          <cell r="CE177">
            <v>214476.76092501683</v>
          </cell>
          <cell r="CF177">
            <v>158784.63064145</v>
          </cell>
          <cell r="CG177">
            <v>185469.12068292295</v>
          </cell>
          <cell r="CH177">
            <v>294666.81660928635</v>
          </cell>
          <cell r="CI177">
            <v>301516.86361605459</v>
          </cell>
          <cell r="CJ177">
            <v>439882.7186486639</v>
          </cell>
          <cell r="CK177">
            <v>391450.83685409807</v>
          </cell>
          <cell r="CL177">
            <v>234344.59621036064</v>
          </cell>
          <cell r="CM177">
            <v>268533.41232306056</v>
          </cell>
          <cell r="CN177">
            <v>211869.19784155441</v>
          </cell>
          <cell r="CO177">
            <v>328912.52090423135</v>
          </cell>
          <cell r="CP177">
            <v>188299.7913242192</v>
          </cell>
          <cell r="CQ177">
            <v>107843.47714701021</v>
          </cell>
          <cell r="CR177">
            <v>158953.05583107256</v>
          </cell>
          <cell r="CS177">
            <v>186401.76291463157</v>
          </cell>
          <cell r="CT177">
            <v>297551.43424746755</v>
          </cell>
          <cell r="CU177">
            <v>307049.67941167409</v>
          </cell>
          <cell r="CV177">
            <v>447897.61555243586</v>
          </cell>
          <cell r="CW177">
            <v>403894.91442307568</v>
          </cell>
          <cell r="CX177">
            <v>243628.69210512855</v>
          </cell>
          <cell r="CY177">
            <v>281707.49403384735</v>
          </cell>
          <cell r="CZ177">
            <v>223950.3903521538</v>
          </cell>
          <cell r="DA177">
            <v>343242.05980412132</v>
          </cell>
          <cell r="DB177">
            <v>199680.87373839878</v>
          </cell>
          <cell r="DC177">
            <v>113460.3955987622</v>
          </cell>
          <cell r="DD177">
            <v>170219.42170436605</v>
          </cell>
          <cell r="DE177">
            <v>198454.77402536775</v>
          </cell>
          <cell r="DF177">
            <v>308040.83457614831</v>
          </cell>
          <cell r="DG177">
            <v>315948.48630328092</v>
          </cell>
          <cell r="DH177">
            <v>459384.02282154432</v>
          </cell>
          <cell r="DI177">
            <v>408676.1704866786</v>
          </cell>
          <cell r="DJ177">
            <v>245590.59047301288</v>
          </cell>
          <cell r="DK177">
            <v>283966.44759270363</v>
          </cell>
          <cell r="DL177">
            <v>410582.74101477419</v>
          </cell>
          <cell r="DM177">
            <v>532164.39013482875</v>
          </cell>
          <cell r="DN177">
            <v>385591.84566374315</v>
          </cell>
          <cell r="DO177">
            <v>297764.7187238952</v>
          </cell>
          <cell r="DP177">
            <v>356021.72988456918</v>
          </cell>
          <cell r="DQ177">
            <v>385066.38830248034</v>
          </cell>
          <cell r="DR177">
            <v>496562.53752024216</v>
          </cell>
          <cell r="DS177">
            <v>507318.78753168287</v>
          </cell>
          <cell r="DT177">
            <v>653320.84327363048</v>
          </cell>
          <cell r="DU177">
            <v>601255.21701462171</v>
          </cell>
          <cell r="DV177">
            <v>435305.71858422947</v>
          </cell>
          <cell r="DW177">
            <v>473975.93085181346</v>
          </cell>
          <cell r="DX177">
            <v>417572.58183185832</v>
          </cell>
          <cell r="DY177">
            <v>541487.15606658638</v>
          </cell>
          <cell r="DZ177">
            <v>391839.18804397102</v>
          </cell>
          <cell r="EA177">
            <v>302375.81869819335</v>
          </cell>
          <cell r="EB177">
            <v>362166.3122275201</v>
          </cell>
          <cell r="EC177">
            <v>392043.69717735786</v>
          </cell>
          <cell r="ED177">
            <v>505479.94072537316</v>
          </cell>
          <cell r="EE177">
            <v>514535.29299091094</v>
          </cell>
          <cell r="EF177">
            <v>663146.30686685408</v>
          </cell>
          <cell r="EG177">
            <v>609685.25326219853</v>
          </cell>
          <cell r="EH177">
            <v>440826.18093122303</v>
          </cell>
          <cell r="EI177">
            <v>479788.87210657093</v>
          </cell>
          <cell r="EJ177">
            <v>422298.25744389312</v>
          </cell>
          <cell r="EK177">
            <v>548589.64659653255</v>
          </cell>
          <cell r="EL177">
            <v>395799.84029731422</v>
          </cell>
          <cell r="EM177">
            <v>304671.97710340878</v>
          </cell>
          <cell r="EN177">
            <v>366031.42225732747</v>
          </cell>
          <cell r="EO177">
            <v>385715.8196990242</v>
          </cell>
          <cell r="EP177">
            <v>637287.18078891386</v>
          </cell>
          <cell r="EQ177">
            <v>649385.99337359658</v>
          </cell>
          <cell r="ER177">
            <v>800648.98460154247</v>
          </cell>
          <cell r="ES177">
            <v>745753.96930549154</v>
          </cell>
          <cell r="ET177">
            <v>573939.66966573277</v>
          </cell>
          <cell r="EU177">
            <v>613191.75509833219</v>
          </cell>
          <cell r="EV177">
            <v>554593.33156587603</v>
          </cell>
          <cell r="EW177">
            <v>683305.82930120593</v>
          </cell>
          <cell r="EX177">
            <v>527307.05425619439</v>
          </cell>
          <cell r="EY177">
            <v>434485.13703480386</v>
          </cell>
          <cell r="EZ177">
            <v>497450.3917781476</v>
          </cell>
          <cell r="FA177">
            <v>528845.71943318215</v>
          </cell>
          <cell r="FB177">
            <v>648963.74108985567</v>
          </cell>
          <cell r="FC177">
            <v>661799.93533069501</v>
          </cell>
          <cell r="FD177">
            <v>815758.19801622257</v>
          </cell>
          <cell r="FE177">
            <v>759389.87646770698</v>
          </cell>
          <cell r="FF177">
            <v>584573.41118704621</v>
          </cell>
          <cell r="FG177">
            <v>624111.15193776612</v>
          </cell>
          <cell r="FH177">
            <v>564384.55985166039</v>
          </cell>
          <cell r="FI177">
            <v>695563.26126968605</v>
          </cell>
          <cell r="FJ177">
            <v>536287.02567332261</v>
          </cell>
          <cell r="FK177">
            <v>441740.07007532357</v>
          </cell>
          <cell r="FL177">
            <v>506349.87469140312</v>
          </cell>
          <cell r="FM177">
            <v>538648.48630754021</v>
          </cell>
          <cell r="FN177">
            <v>660851.26203849772</v>
          </cell>
          <cell r="FO177">
            <v>671837.15258996189</v>
          </cell>
          <cell r="FP177">
            <v>816256.82328198128</v>
          </cell>
          <cell r="FQ177">
            <v>802886.02792892663</v>
          </cell>
          <cell r="FR177">
            <v>625020.89581231284</v>
          </cell>
          <cell r="FS177">
            <v>664840.54821013752</v>
          </cell>
          <cell r="FT177">
            <v>603963.88642446382</v>
          </cell>
          <cell r="FU177">
            <v>737655.59999998636</v>
          </cell>
          <cell r="FV177">
            <v>575031.08131959056</v>
          </cell>
          <cell r="FW177">
            <v>478729.17661003943</v>
          </cell>
        </row>
        <row r="178">
          <cell r="B178" t="str">
            <v>Co 252</v>
          </cell>
          <cell r="BH178">
            <v>33081.589999999997</v>
          </cell>
          <cell r="BI178">
            <v>67574.41</v>
          </cell>
          <cell r="BJ178">
            <v>69802.289999999994</v>
          </cell>
          <cell r="BK178">
            <v>169119.47</v>
          </cell>
          <cell r="BL178">
            <v>152360.1</v>
          </cell>
          <cell r="BM178">
            <v>76921.500000000058</v>
          </cell>
          <cell r="BN178">
            <v>71620.91</v>
          </cell>
          <cell r="BO178">
            <v>-16615.831378344708</v>
          </cell>
          <cell r="BP178">
            <v>66574.947529815166</v>
          </cell>
          <cell r="BQ178">
            <v>106646.29449260244</v>
          </cell>
          <cell r="BR178">
            <v>39421.557972930808</v>
          </cell>
          <cell r="BS178">
            <v>70241.08906400553</v>
          </cell>
          <cell r="BT178">
            <v>25187.882543679705</v>
          </cell>
          <cell r="BU178">
            <v>59698.047452642786</v>
          </cell>
          <cell r="BV178">
            <v>61949.888946974534</v>
          </cell>
          <cell r="BW178">
            <v>164129.66370696595</v>
          </cell>
          <cell r="BX178">
            <v>144683.61745571441</v>
          </cell>
          <cell r="BY178">
            <v>69208.283112074045</v>
          </cell>
          <cell r="BZ178">
            <v>64363.047841934749</v>
          </cell>
          <cell r="CA178">
            <v>-21011.473036012409</v>
          </cell>
          <cell r="CB178">
            <v>62454.560092960193</v>
          </cell>
          <cell r="CC178">
            <v>102506.52091089962</v>
          </cell>
          <cell r="CD178">
            <v>35251.962204610987</v>
          </cell>
          <cell r="CE178">
            <v>67667.170236732782</v>
          </cell>
          <cell r="CF178">
            <v>17676.777807038103</v>
          </cell>
          <cell r="CG178">
            <v>52207.909741470066</v>
          </cell>
          <cell r="CH178">
            <v>149591.31281057472</v>
          </cell>
          <cell r="CI178">
            <v>256604.73982517078</v>
          </cell>
          <cell r="CJ178">
            <v>234394.46657079094</v>
          </cell>
          <cell r="CK178">
            <v>168884.42739419418</v>
          </cell>
          <cell r="CL178">
            <v>164511.27902671724</v>
          </cell>
          <cell r="CM178">
            <v>78875.042600403423</v>
          </cell>
          <cell r="CN178">
            <v>162463.66168440756</v>
          </cell>
          <cell r="CO178">
            <v>202499.4384410971</v>
          </cell>
          <cell r="CP178">
            <v>135217.5256917926</v>
          </cell>
          <cell r="CQ178">
            <v>169253.13100977574</v>
          </cell>
          <cell r="CR178">
            <v>124544.15828976384</v>
          </cell>
          <cell r="CS178">
            <v>159773.19618708506</v>
          </cell>
          <cell r="CT178">
            <v>161695.68723032909</v>
          </cell>
          <cell r="CU178">
            <v>271920.91751671396</v>
          </cell>
          <cell r="CV178">
            <v>248317.75044837131</v>
          </cell>
          <cell r="CW178">
            <v>171585.68233445787</v>
          </cell>
          <cell r="CX178">
            <v>167287.23421492908</v>
          </cell>
          <cell r="CY178">
            <v>79770.810172759288</v>
          </cell>
          <cell r="CZ178">
            <v>165073.47993170549</v>
          </cell>
          <cell r="DA178">
            <v>205904.52114574643</v>
          </cell>
          <cell r="DB178">
            <v>137268.20143273013</v>
          </cell>
          <cell r="DC178">
            <v>170236.67225270119</v>
          </cell>
          <cell r="DD178">
            <v>126213.38170990581</v>
          </cell>
          <cell r="DE178">
            <v>162154.73146885424</v>
          </cell>
          <cell r="DF178">
            <v>164121.46182680922</v>
          </cell>
          <cell r="DG178">
            <v>275655.32618759514</v>
          </cell>
          <cell r="DH178">
            <v>250602.44149500615</v>
          </cell>
          <cell r="DI178">
            <v>172326.58478776069</v>
          </cell>
          <cell r="DJ178">
            <v>168109.4303586068</v>
          </cell>
          <cell r="DK178">
            <v>68474.034777019988</v>
          </cell>
          <cell r="DL178">
            <v>171389.76497854595</v>
          </cell>
          <cell r="DM178">
            <v>213031.79432076489</v>
          </cell>
          <cell r="DN178">
            <v>143013.29928193413</v>
          </cell>
          <cell r="DO178">
            <v>176617.11840709462</v>
          </cell>
          <cell r="DP178">
            <v>131560.38001386897</v>
          </cell>
          <cell r="DQ178">
            <v>168228.30591820279</v>
          </cell>
          <cell r="DR178">
            <v>170240.34149382764</v>
          </cell>
          <cell r="DS178">
            <v>287149.55018589896</v>
          </cell>
          <cell r="DT178">
            <v>260589.1207314374</v>
          </cell>
          <cell r="DU178">
            <v>180738.23471107485</v>
          </cell>
          <cell r="DV178">
            <v>176608.79154302031</v>
          </cell>
          <cell r="DW178">
            <v>85012.480992274941</v>
          </cell>
          <cell r="DX178">
            <v>174167.88862503611</v>
          </cell>
          <cell r="DY178">
            <v>216637.43865621372</v>
          </cell>
          <cell r="DZ178">
            <v>145208.76615659555</v>
          </cell>
          <cell r="EA178">
            <v>179458.92940302688</v>
          </cell>
          <cell r="EB178">
            <v>133339.60149112495</v>
          </cell>
          <cell r="EC178">
            <v>170748.78888701706</v>
          </cell>
          <cell r="ED178">
            <v>172807.45917704288</v>
          </cell>
          <cell r="EE178">
            <v>291092.81307125569</v>
          </cell>
          <cell r="EF178">
            <v>262963.98706659657</v>
          </cell>
          <cell r="EG178">
            <v>181506.53980821074</v>
          </cell>
          <cell r="EH178">
            <v>177471.66943468794</v>
          </cell>
          <cell r="EI178">
            <v>83873.959521583398</v>
          </cell>
          <cell r="EJ178">
            <v>174859.07767190906</v>
          </cell>
          <cell r="EK178">
            <v>218172.18011061504</v>
          </cell>
          <cell r="EL178">
            <v>145304.76935526647</v>
          </cell>
          <cell r="EM178">
            <v>180214.3165122809</v>
          </cell>
          <cell r="EN178">
            <v>133001.04100335028</v>
          </cell>
          <cell r="EO178">
            <v>160966.61053321336</v>
          </cell>
          <cell r="EP178">
            <v>229981.75294740481</v>
          </cell>
          <cell r="EQ178">
            <v>353978.11550055747</v>
          </cell>
          <cell r="ER178">
            <v>324218.82433686184</v>
          </cell>
          <cell r="ES178">
            <v>241122.16330787924</v>
          </cell>
          <cell r="ET178">
            <v>237189.31656208297</v>
          </cell>
          <cell r="EU178">
            <v>141549.63673058868</v>
          </cell>
          <cell r="EV178">
            <v>234401.94882596185</v>
          </cell>
          <cell r="EW178">
            <v>278575.149118033</v>
          </cell>
          <cell r="EX178">
            <v>204240.05219284003</v>
          </cell>
          <cell r="EY178">
            <v>239820.94254039088</v>
          </cell>
          <cell r="EZ178">
            <v>191483.09242325905</v>
          </cell>
          <cell r="FA178">
            <v>230216.41242182127</v>
          </cell>
          <cell r="FB178">
            <v>233698.29330527561</v>
          </cell>
          <cell r="FC178">
            <v>361420.07002144284</v>
          </cell>
          <cell r="FD178">
            <v>329965.50795354933</v>
          </cell>
          <cell r="FE178">
            <v>245196.60274759948</v>
          </cell>
          <cell r="FF178">
            <v>241372.82490171841</v>
          </cell>
          <cell r="FG178">
            <v>143649.47781139496</v>
          </cell>
          <cell r="FH178">
            <v>238407.83400071191</v>
          </cell>
          <cell r="FI178">
            <v>283458.00844705995</v>
          </cell>
          <cell r="FJ178">
            <v>207625.87905239151</v>
          </cell>
          <cell r="FK178">
            <v>243890.68828943325</v>
          </cell>
          <cell r="FL178">
            <v>194396.03478622396</v>
          </cell>
          <cell r="FM178">
            <v>233912.85097688693</v>
          </cell>
          <cell r="FN178">
            <v>237470.7101189979</v>
          </cell>
          <cell r="FO178">
            <v>366681.77911519981</v>
          </cell>
          <cell r="FP178">
            <v>322131.8337785069</v>
          </cell>
          <cell r="FQ178">
            <v>290830.76080232445</v>
          </cell>
          <cell r="FR178">
            <v>287124.35878963035</v>
          </cell>
          <cell r="FS178">
            <v>187274.08975892176</v>
          </cell>
          <cell r="FT178">
            <v>283978.35447804222</v>
          </cell>
          <cell r="FU178">
            <v>329923.08318160073</v>
          </cell>
          <cell r="FV178">
            <v>252563.14331425779</v>
          </cell>
          <cell r="FW178">
            <v>289524.86207639944</v>
          </cell>
        </row>
        <row r="179">
          <cell r="B179" t="str">
            <v>Co 220</v>
          </cell>
          <cell r="BH179">
            <v>-3426.42</v>
          </cell>
          <cell r="BI179">
            <v>16657.48</v>
          </cell>
          <cell r="BJ179">
            <v>8829.07</v>
          </cell>
          <cell r="BK179">
            <v>11045.75</v>
          </cell>
          <cell r="BL179">
            <v>-836.81000000000131</v>
          </cell>
          <cell r="BM179">
            <v>11182.27</v>
          </cell>
          <cell r="BN179">
            <v>19655.59</v>
          </cell>
          <cell r="BO179">
            <v>14543.49719445574</v>
          </cell>
          <cell r="BP179">
            <v>917.69182826339238</v>
          </cell>
          <cell r="BQ179">
            <v>16251.886676505626</v>
          </cell>
          <cell r="BR179">
            <v>19419.13889047032</v>
          </cell>
          <cell r="BS179">
            <v>10912.760420999375</v>
          </cell>
          <cell r="BT179">
            <v>-2869.7261178879562</v>
          </cell>
          <cell r="BU179">
            <v>17252.273003922117</v>
          </cell>
          <cell r="BV179">
            <v>9604.4939695107551</v>
          </cell>
          <cell r="BW179">
            <v>11744.149920386868</v>
          </cell>
          <cell r="BX179">
            <v>-207.44855281065611</v>
          </cell>
          <cell r="BY179">
            <v>11881.521746033934</v>
          </cell>
          <cell r="BZ179">
            <v>20006.967811974573</v>
          </cell>
          <cell r="CA179">
            <v>13987.744707082387</v>
          </cell>
          <cell r="CB179">
            <v>490.07776675996502</v>
          </cell>
          <cell r="CC179">
            <v>15806.350594586678</v>
          </cell>
          <cell r="CD179">
            <v>19072.742919727818</v>
          </cell>
          <cell r="CE179">
            <v>10676.850869508969</v>
          </cell>
          <cell r="CF179">
            <v>-3500.5040932387128</v>
          </cell>
          <cell r="CG179">
            <v>16661.36575600415</v>
          </cell>
          <cell r="CH179">
            <v>9199.4937840888706</v>
          </cell>
          <cell r="CI179">
            <v>11259.92771078389</v>
          </cell>
          <cell r="CJ179">
            <v>-762.15817804958715</v>
          </cell>
          <cell r="CK179">
            <v>11397.691450582806</v>
          </cell>
          <cell r="CL179">
            <v>19165.658457983933</v>
          </cell>
          <cell r="CM179">
            <v>13263.747923675139</v>
          </cell>
          <cell r="CN179">
            <v>-111.53499383642702</v>
          </cell>
          <cell r="CO179">
            <v>15185.63866141504</v>
          </cell>
          <cell r="CP179">
            <v>18554.261793605707</v>
          </cell>
          <cell r="CQ179">
            <v>10271.751113970586</v>
          </cell>
          <cell r="CR179">
            <v>-3791.0820963403457</v>
          </cell>
          <cell r="CS179">
            <v>16787.391931321774</v>
          </cell>
          <cell r="CT179">
            <v>9240.4467306888491</v>
          </cell>
          <cell r="CU179">
            <v>11314.892294088258</v>
          </cell>
          <cell r="CV179">
            <v>-971.91753212077674</v>
          </cell>
          <cell r="CW179">
            <v>11455.2314954143</v>
          </cell>
          <cell r="CX179">
            <v>19256.155323888444</v>
          </cell>
          <cell r="CY179">
            <v>13271.839000989243</v>
          </cell>
          <cell r="CZ179">
            <v>-329.42196067587065</v>
          </cell>
          <cell r="DA179">
            <v>15267.834555505153</v>
          </cell>
          <cell r="DB179">
            <v>18738.930614486861</v>
          </cell>
          <cell r="DC179">
            <v>10193.303816282852</v>
          </cell>
          <cell r="DD179">
            <v>-4094.1108881204782</v>
          </cell>
          <cell r="DE179">
            <v>16910.188030285517</v>
          </cell>
          <cell r="DF179">
            <v>9278.1336585853569</v>
          </cell>
          <cell r="DG179">
            <v>11366.055190967574</v>
          </cell>
          <cell r="DH179">
            <v>-1191.7312504766378</v>
          </cell>
          <cell r="DI179">
            <v>11509.271253430819</v>
          </cell>
          <cell r="DJ179">
            <v>19339.885150062059</v>
          </cell>
          <cell r="DK179">
            <v>13272.815882297065</v>
          </cell>
          <cell r="DL179">
            <v>-557.16012604648495</v>
          </cell>
          <cell r="DM179">
            <v>15345.467573568483</v>
          </cell>
          <cell r="DN179">
            <v>18922.146523495041</v>
          </cell>
          <cell r="DO179">
            <v>10209.711959164521</v>
          </cell>
          <cell r="DP179">
            <v>-4409.5614173995018</v>
          </cell>
          <cell r="DQ179">
            <v>17029.258827292779</v>
          </cell>
          <cell r="DR179">
            <v>9312.3687314891467</v>
          </cell>
          <cell r="DS179">
            <v>11412.969544423104</v>
          </cell>
          <cell r="DT179">
            <v>-1421.4987832261213</v>
          </cell>
          <cell r="DU179">
            <v>11559.34091115211</v>
          </cell>
          <cell r="DV179">
            <v>19416.450304124501</v>
          </cell>
          <cell r="DW179">
            <v>13265.844385083234</v>
          </cell>
          <cell r="DX179">
            <v>-795.65610642160391</v>
          </cell>
          <cell r="DY179">
            <v>15418.254491716725</v>
          </cell>
          <cell r="DZ179">
            <v>19103.70895985606</v>
          </cell>
          <cell r="EA179">
            <v>10221.76958801725</v>
          </cell>
          <cell r="EB179">
            <v>-4738.1239705785956</v>
          </cell>
          <cell r="EC179">
            <v>17144.336675318929</v>
          </cell>
          <cell r="ED179">
            <v>9342.950204459903</v>
          </cell>
          <cell r="EE179">
            <v>11455.855969460208</v>
          </cell>
          <cell r="EF179">
            <v>-1661.837350195583</v>
          </cell>
          <cell r="EG179">
            <v>11605.213328375165</v>
          </cell>
          <cell r="EH179">
            <v>19485.441641729925</v>
          </cell>
          <cell r="EI179">
            <v>13251.947292384535</v>
          </cell>
          <cell r="EJ179">
            <v>-1045.3191729152823</v>
          </cell>
          <cell r="EK179">
            <v>15485.906056372147</v>
          </cell>
          <cell r="EL179">
            <v>19283.425559560386</v>
          </cell>
          <cell r="EM179">
            <v>10229.179596197722</v>
          </cell>
          <cell r="EN179">
            <v>-5080.2701817515699</v>
          </cell>
          <cell r="EO179">
            <v>17255.15326223784</v>
          </cell>
          <cell r="EP179">
            <v>9369.6740355357651</v>
          </cell>
          <cell r="EQ179">
            <v>11494.445614446613</v>
          </cell>
          <cell r="ER179">
            <v>-1913.1447663733852</v>
          </cell>
          <cell r="ES179">
            <v>11646.639060307214</v>
          </cell>
          <cell r="ET179">
            <v>19546.430314730816</v>
          </cell>
          <cell r="EU179">
            <v>13229.329692585317</v>
          </cell>
          <cell r="EV179">
            <v>-1306.5635074285237</v>
          </cell>
          <cell r="EW179">
            <v>15548.105285421632</v>
          </cell>
          <cell r="EX179">
            <v>19461.090035025129</v>
          </cell>
          <cell r="EY179">
            <v>10230.765605198048</v>
          </cell>
          <cell r="EZ179">
            <v>-5436.2788838316519</v>
          </cell>
          <cell r="FA179">
            <v>17361.420385962985</v>
          </cell>
          <cell r="FB179">
            <v>9392.3259046429721</v>
          </cell>
          <cell r="FC179">
            <v>11528.05955242864</v>
          </cell>
          <cell r="FD179">
            <v>-2175.6177572518354</v>
          </cell>
          <cell r="FE179">
            <v>11683.375579479791</v>
          </cell>
          <cell r="FF179">
            <v>19598.977100296361</v>
          </cell>
          <cell r="FG179">
            <v>13198.048073485108</v>
          </cell>
          <cell r="FH179">
            <v>-1579.3922742481373</v>
          </cell>
          <cell r="FI179">
            <v>15604.964594350382</v>
          </cell>
          <cell r="FJ179">
            <v>19636.475611497008</v>
          </cell>
          <cell r="FK179">
            <v>10226.699100764206</v>
          </cell>
          <cell r="FL179">
            <v>-5807.0648425596664</v>
          </cell>
          <cell r="FM179">
            <v>17463.040250043265</v>
          </cell>
          <cell r="FN179">
            <v>9410.8779149465081</v>
          </cell>
          <cell r="FO179">
            <v>11556.656050515536</v>
          </cell>
          <cell r="FP179">
            <v>-2450.0920653272442</v>
          </cell>
          <cell r="FQ179">
            <v>11715.345614927857</v>
          </cell>
          <cell r="FR179">
            <v>19642.812346173865</v>
          </cell>
          <cell r="FS179">
            <v>13158.091103631508</v>
          </cell>
          <cell r="FT179">
            <v>-1865.1414635671899</v>
          </cell>
          <cell r="FU179">
            <v>15655.290548273686</v>
          </cell>
          <cell r="FV179">
            <v>19809.778582558774</v>
          </cell>
          <cell r="FW179">
            <v>10217.123438133865</v>
          </cell>
        </row>
        <row r="180">
          <cell r="B180" t="str">
            <v>Co 900</v>
          </cell>
          <cell r="BH180">
            <v>-11334.19</v>
          </cell>
          <cell r="BI180">
            <v>-3402.26</v>
          </cell>
          <cell r="BJ180">
            <v>-2145.9699999999998</v>
          </cell>
          <cell r="BK180">
            <v>4228.03</v>
          </cell>
          <cell r="BL180">
            <v>3042.19</v>
          </cell>
          <cell r="BM180">
            <v>4821.2299999999996</v>
          </cell>
          <cell r="BN180">
            <v>2494.0500000000002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</row>
        <row r="181">
          <cell r="B181" t="str">
            <v>Co 254</v>
          </cell>
          <cell r="BH181">
            <v>7394.67</v>
          </cell>
          <cell r="BI181">
            <v>6455.73</v>
          </cell>
          <cell r="BJ181">
            <v>17249.16</v>
          </cell>
          <cell r="BK181">
            <v>19965</v>
          </cell>
          <cell r="BL181">
            <v>33610.92</v>
          </cell>
          <cell r="BM181">
            <v>20298.810000000001</v>
          </cell>
          <cell r="BN181">
            <v>22331.26</v>
          </cell>
          <cell r="BO181">
            <v>24957.62696318507</v>
          </cell>
          <cell r="BP181">
            <v>7467.3081573245963</v>
          </cell>
          <cell r="BQ181">
            <v>10581.479468771966</v>
          </cell>
          <cell r="BR181">
            <v>11998.063120423089</v>
          </cell>
          <cell r="BS181">
            <v>3688.9374338187936</v>
          </cell>
          <cell r="BT181">
            <v>7217.9904944833452</v>
          </cell>
          <cell r="BU181">
            <v>6257.0722677089616</v>
          </cell>
          <cell r="BV181">
            <v>16975.195654034153</v>
          </cell>
          <cell r="BW181">
            <v>19796.775496723232</v>
          </cell>
          <cell r="BX181">
            <v>33622.44569831733</v>
          </cell>
          <cell r="BY181">
            <v>19994.670209248154</v>
          </cell>
          <cell r="BZ181">
            <v>22113.531692517747</v>
          </cell>
          <cell r="CA181">
            <v>24834.52638178087</v>
          </cell>
          <cell r="CB181">
            <v>7359.2946469559975</v>
          </cell>
          <cell r="CC181">
            <v>10475.978646095709</v>
          </cell>
          <cell r="CD181">
            <v>11879.790717137486</v>
          </cell>
          <cell r="CE181">
            <v>3700.7288345949073</v>
          </cell>
          <cell r="CF181">
            <v>6835.0484521405197</v>
          </cell>
          <cell r="CG181">
            <v>5851.7313968056187</v>
          </cell>
          <cell r="CH181">
            <v>16492.536110745081</v>
          </cell>
          <cell r="CI181">
            <v>19423.275405757842</v>
          </cell>
          <cell r="CJ181">
            <v>33434.323074628621</v>
          </cell>
          <cell r="CK181">
            <v>19481.6535138172</v>
          </cell>
          <cell r="CL181">
            <v>21689.755444527957</v>
          </cell>
          <cell r="CM181">
            <v>24501.019233733383</v>
          </cell>
          <cell r="CN181">
            <v>7029.4920066467967</v>
          </cell>
          <cell r="CO181">
            <v>10149.055190607483</v>
          </cell>
          <cell r="CP181">
            <v>11539.969996582489</v>
          </cell>
          <cell r="CQ181">
            <v>3492.9583202004578</v>
          </cell>
          <cell r="CR181">
            <v>6834.7911839952576</v>
          </cell>
          <cell r="CS181">
            <v>5824.1236559970112</v>
          </cell>
          <cell r="CT181">
            <v>16651.205315731648</v>
          </cell>
          <cell r="CU181">
            <v>19678.044427831366</v>
          </cell>
          <cell r="CV181">
            <v>34032.968798182766</v>
          </cell>
          <cell r="CW181">
            <v>19689.705208934211</v>
          </cell>
          <cell r="CX181">
            <v>21972.614157982702</v>
          </cell>
          <cell r="CY181">
            <v>24864.981823881433</v>
          </cell>
          <cell r="CZ181">
            <v>7045.1289903125689</v>
          </cell>
          <cell r="DA181">
            <v>10228.079550217479</v>
          </cell>
          <cell r="DB181">
            <v>11642.394080684637</v>
          </cell>
          <cell r="DC181">
            <v>3295.1783135194546</v>
          </cell>
          <cell r="DD181">
            <v>6830.7081290795886</v>
          </cell>
          <cell r="DE181">
            <v>5791.912593218718</v>
          </cell>
          <cell r="DF181">
            <v>16808.197149007996</v>
          </cell>
          <cell r="DG181">
            <v>19934.182352066127</v>
          </cell>
          <cell r="DH181">
            <v>34641.769101785918</v>
          </cell>
          <cell r="DI181">
            <v>19896.75639319258</v>
          </cell>
          <cell r="DJ181">
            <v>22256.888539908199</v>
          </cell>
          <cell r="DK181">
            <v>25233.048343606672</v>
          </cell>
          <cell r="DL181">
            <v>7057.9376143875779</v>
          </cell>
          <cell r="DM181">
            <v>10305.572014846193</v>
          </cell>
          <cell r="DN181">
            <v>11743.631262088593</v>
          </cell>
          <cell r="DO181">
            <v>3228.2969761232252</v>
          </cell>
          <cell r="DP181">
            <v>6822.6034753390213</v>
          </cell>
          <cell r="DQ181">
            <v>5754.882902986752</v>
          </cell>
          <cell r="DR181">
            <v>16963.334972347402</v>
          </cell>
          <cell r="DS181">
            <v>20191.602972085442</v>
          </cell>
          <cell r="DT181">
            <v>35260.874508375615</v>
          </cell>
          <cell r="DU181">
            <v>20102.624093197355</v>
          </cell>
          <cell r="DV181">
            <v>22542.472583621231</v>
          </cell>
          <cell r="DW181">
            <v>25605.198512446052</v>
          </cell>
          <cell r="DX181">
            <v>7067.7559362639786</v>
          </cell>
          <cell r="DY181">
            <v>10381.400068073575</v>
          </cell>
          <cell r="DZ181">
            <v>11843.536870980928</v>
          </cell>
          <cell r="EA181">
            <v>3156.6859829890018</v>
          </cell>
          <cell r="EB181">
            <v>6810.2770498561767</v>
          </cell>
          <cell r="EC181">
            <v>5712.8022152478788</v>
          </cell>
          <cell r="ED181">
            <v>17116.422715533368</v>
          </cell>
          <cell r="EE181">
            <v>20450.217467900642</v>
          </cell>
          <cell r="EF181">
            <v>35890.429553875816</v>
          </cell>
          <cell r="EG181">
            <v>20307.129726914933</v>
          </cell>
          <cell r="EH181">
            <v>22829.25999219458</v>
          </cell>
          <cell r="EI181">
            <v>25981.402504238351</v>
          </cell>
          <cell r="EJ181">
            <v>7074.415202116963</v>
          </cell>
          <cell r="EK181">
            <v>10455.432836208682</v>
          </cell>
          <cell r="EL181">
            <v>11941.983275873779</v>
          </cell>
          <cell r="EM181">
            <v>3080.1438779455584</v>
          </cell>
          <cell r="EN181">
            <v>6793.5151234732657</v>
          </cell>
          <cell r="EO181">
            <v>5665.4436613577382</v>
          </cell>
          <cell r="EP181">
            <v>17267.263386431729</v>
          </cell>
          <cell r="EQ181">
            <v>20709.919386078855</v>
          </cell>
          <cell r="ER181">
            <v>36530.784853988131</v>
          </cell>
          <cell r="ES181">
            <v>20510.277497239083</v>
          </cell>
          <cell r="ET181">
            <v>23117.342130754787</v>
          </cell>
          <cell r="EU181">
            <v>26362.082740527178</v>
          </cell>
          <cell r="EV181">
            <v>7078.1936386252801</v>
          </cell>
          <cell r="EW181">
            <v>10527.952213650715</v>
          </cell>
          <cell r="EX181">
            <v>12039.269256146636</v>
          </cell>
          <cell r="EY181">
            <v>2998.9052842388573</v>
          </cell>
          <cell r="EZ181">
            <v>6772.3054012979665</v>
          </cell>
          <cell r="FA181">
            <v>5612.7651207502859</v>
          </cell>
          <cell r="FB181">
            <v>17415.852891994957</v>
          </cell>
          <cell r="FC181">
            <v>20970.809378631311</v>
          </cell>
          <cell r="FD181">
            <v>37181.672147677746</v>
          </cell>
          <cell r="FE181">
            <v>20711.451949356637</v>
          </cell>
          <cell r="FF181">
            <v>23406.181053846518</v>
          </cell>
          <cell r="FG181">
            <v>26746.306024403195</v>
          </cell>
          <cell r="FH181">
            <v>7078.0219563179799</v>
          </cell>
          <cell r="FI181">
            <v>10597.919823950009</v>
          </cell>
          <cell r="FJ181">
            <v>12134.768983823717</v>
          </cell>
          <cell r="FK181">
            <v>2912.2678994899488</v>
          </cell>
          <cell r="FL181">
            <v>6746.2081766702468</v>
          </cell>
          <cell r="FM181">
            <v>5554.2976080089757</v>
          </cell>
          <cell r="FN181">
            <v>17561.751968987792</v>
          </cell>
          <cell r="FO181">
            <v>21232.568979133765</v>
          </cell>
          <cell r="FP181">
            <v>37843.651071911256</v>
          </cell>
          <cell r="FQ181">
            <v>20910.834947960924</v>
          </cell>
          <cell r="FR181">
            <v>23696.053279701555</v>
          </cell>
          <cell r="FS181">
            <v>27134.90391463929</v>
          </cell>
          <cell r="FT181">
            <v>7074.5630391841769</v>
          </cell>
          <cell r="FU181">
            <v>10666.055274080165</v>
          </cell>
          <cell r="FV181">
            <v>12227.925418659395</v>
          </cell>
          <cell r="FW181">
            <v>2820.0308263309125</v>
          </cell>
        </row>
        <row r="182">
          <cell r="B182" t="str">
            <v>Co 255</v>
          </cell>
          <cell r="BH182">
            <v>136881.89000000001</v>
          </cell>
          <cell r="BI182">
            <v>70177.580000000133</v>
          </cell>
          <cell r="BJ182">
            <v>196765.09</v>
          </cell>
          <cell r="BK182">
            <v>215643.36</v>
          </cell>
          <cell r="BL182">
            <v>323904.28000000003</v>
          </cell>
          <cell r="BM182">
            <v>245148.41</v>
          </cell>
          <cell r="BN182">
            <v>227255.89</v>
          </cell>
          <cell r="BO182">
            <v>153547.11511349364</v>
          </cell>
          <cell r="BP182">
            <v>126242.05910355499</v>
          </cell>
          <cell r="BQ182">
            <v>176565.39626822568</v>
          </cell>
          <cell r="BR182">
            <v>145983.5544807557</v>
          </cell>
          <cell r="BS182">
            <v>107267.23302841734</v>
          </cell>
          <cell r="BT182">
            <v>129527.6646946969</v>
          </cell>
          <cell r="BU182">
            <v>62440.001474163379</v>
          </cell>
          <cell r="BV182">
            <v>188600.83014979563</v>
          </cell>
          <cell r="BW182">
            <v>209486.77458653273</v>
          </cell>
          <cell r="BX182">
            <v>315540.67570173478</v>
          </cell>
          <cell r="BY182">
            <v>236850.34292603959</v>
          </cell>
          <cell r="BZ182">
            <v>220930.09529775684</v>
          </cell>
          <cell r="CA182">
            <v>145830.97607157205</v>
          </cell>
          <cell r="CB182">
            <v>245280.59139761823</v>
          </cell>
          <cell r="CC182">
            <v>295514.27989192167</v>
          </cell>
          <cell r="CD182">
            <v>264554.26503295061</v>
          </cell>
          <cell r="CE182">
            <v>229423.47153805138</v>
          </cell>
          <cell r="CF182">
            <v>242542.12224188092</v>
          </cell>
          <cell r="CG182">
            <v>175067.01748937694</v>
          </cell>
          <cell r="CH182">
            <v>307462.16311654716</v>
          </cell>
          <cell r="CI182">
            <v>334055.6220653372</v>
          </cell>
          <cell r="CJ182">
            <v>437843.58596837491</v>
          </cell>
          <cell r="CK182">
            <v>359227.72302495345</v>
          </cell>
          <cell r="CL182">
            <v>345346.2539709179</v>
          </cell>
          <cell r="CM182">
            <v>268623.6902515078</v>
          </cell>
          <cell r="CN182">
            <v>241693.63395742519</v>
          </cell>
          <cell r="CO182">
            <v>291843.1404363141</v>
          </cell>
          <cell r="CP182">
            <v>260501.0911591163</v>
          </cell>
          <cell r="CQ182">
            <v>229011.52549972112</v>
          </cell>
          <cell r="CR182">
            <v>252876.61244899791</v>
          </cell>
          <cell r="CS182">
            <v>183919.32386484504</v>
          </cell>
          <cell r="CT182">
            <v>312214.14310937381</v>
          </cell>
          <cell r="CU182">
            <v>336419.87903891271</v>
          </cell>
          <cell r="CV182">
            <v>441505.8258861379</v>
          </cell>
          <cell r="CW182">
            <v>361343.40702325606</v>
          </cell>
          <cell r="CX182">
            <v>347884.61569643719</v>
          </cell>
          <cell r="CY182">
            <v>268896.14430816245</v>
          </cell>
          <cell r="CZ182">
            <v>241497.85178639862</v>
          </cell>
          <cell r="DA182">
            <v>292622.17476412107</v>
          </cell>
          <cell r="DB182">
            <v>260522.40498260054</v>
          </cell>
          <cell r="DC182">
            <v>224499.81381308427</v>
          </cell>
          <cell r="DD182">
            <v>253050.55263952957</v>
          </cell>
          <cell r="DE182">
            <v>175776.96433251176</v>
          </cell>
          <cell r="DF182">
            <v>364808.86920231942</v>
          </cell>
          <cell r="DG182">
            <v>394097.20146110596</v>
          </cell>
          <cell r="DH182">
            <v>500483.94018955214</v>
          </cell>
          <cell r="DI182">
            <v>418745.11525883083</v>
          </cell>
          <cell r="DJ182">
            <v>405738.2258933509</v>
          </cell>
          <cell r="DK182">
            <v>324427.47436934832</v>
          </cell>
          <cell r="DL182">
            <v>296553.71379305469</v>
          </cell>
          <cell r="DM182">
            <v>348670.92805804056</v>
          </cell>
          <cell r="DN182">
            <v>315795.09474480699</v>
          </cell>
          <cell r="DO182">
            <v>279003.02813589736</v>
          </cell>
          <cell r="DP182">
            <v>308476.5913704976</v>
          </cell>
          <cell r="DQ182">
            <v>236316.81580233667</v>
          </cell>
          <cell r="DR182">
            <v>370652.33047562919</v>
          </cell>
          <cell r="DS182">
            <v>401403.50562163652</v>
          </cell>
          <cell r="DT182">
            <v>509093.05843112781</v>
          </cell>
          <cell r="DU182">
            <v>425746.65681482269</v>
          </cell>
          <cell r="DV182">
            <v>413222.38587213581</v>
          </cell>
          <cell r="DW182">
            <v>329530.55189832416</v>
          </cell>
          <cell r="DX182">
            <v>301173.90142310422</v>
          </cell>
          <cell r="DY182">
            <v>354303.0133615011</v>
          </cell>
          <cell r="DZ182">
            <v>320631.35325471836</v>
          </cell>
          <cell r="EA182">
            <v>283052.93301745062</v>
          </cell>
          <cell r="EB182">
            <v>313468.92275177338</v>
          </cell>
          <cell r="EC182">
            <v>239720.81278503081</v>
          </cell>
          <cell r="ED182">
            <v>376583.14711042133</v>
          </cell>
          <cell r="EE182">
            <v>408853.24061973771</v>
          </cell>
          <cell r="EF182">
            <v>517846.56394319993</v>
          </cell>
          <cell r="EG182">
            <v>432861.33622800221</v>
          </cell>
          <cell r="EH182">
            <v>420851.71081942634</v>
          </cell>
          <cell r="EI182">
            <v>327918.00232422934</v>
          </cell>
          <cell r="EJ182">
            <v>305738.11989111948</v>
          </cell>
          <cell r="EK182">
            <v>359899.23245285708</v>
          </cell>
          <cell r="EL182">
            <v>325410.57988317619</v>
          </cell>
          <cell r="EM182">
            <v>287028.86238859687</v>
          </cell>
          <cell r="EN182">
            <v>318406.44280458719</v>
          </cell>
          <cell r="EO182">
            <v>243033.77261801925</v>
          </cell>
          <cell r="EP182">
            <v>382468.8038874655</v>
          </cell>
          <cell r="EQ182">
            <v>416314.91772510094</v>
          </cell>
          <cell r="ER182">
            <v>526612.73379423702</v>
          </cell>
          <cell r="ES182">
            <v>439956.95097721752</v>
          </cell>
          <cell r="ET182">
            <v>428495.06532485009</v>
          </cell>
          <cell r="EU182">
            <v>339721.34729191102</v>
          </cell>
          <cell r="EV182">
            <v>310576.88995629764</v>
          </cell>
          <cell r="EW182">
            <v>365789.33939296391</v>
          </cell>
          <cell r="EX182">
            <v>330464.26976169972</v>
          </cell>
          <cell r="EY182">
            <v>291261.21020405926</v>
          </cell>
          <cell r="EZ182">
            <v>323620.6995461242</v>
          </cell>
          <cell r="FA182">
            <v>246586.47854630125</v>
          </cell>
          <cell r="FB182">
            <v>388640.74196694919</v>
          </cell>
          <cell r="FC182">
            <v>424121.41381668329</v>
          </cell>
          <cell r="FD182">
            <v>535723.47639665322</v>
          </cell>
          <cell r="FE182">
            <v>447364.70451824961</v>
          </cell>
          <cell r="FF182">
            <v>436485.04191544757</v>
          </cell>
          <cell r="FG182">
            <v>345140.68826311571</v>
          </cell>
          <cell r="FH182">
            <v>315497.34450418816</v>
          </cell>
          <cell r="FI182">
            <v>371779.98088533327</v>
          </cell>
          <cell r="FJ182">
            <v>335597.07349935267</v>
          </cell>
          <cell r="FK182">
            <v>295554.95888308459</v>
          </cell>
          <cell r="FL182">
            <v>328917.40360866114</v>
          </cell>
          <cell r="FM182">
            <v>250183.83870725532</v>
          </cell>
          <cell r="FN182">
            <v>394904.30620796257</v>
          </cell>
          <cell r="FO182">
            <v>427574.699445704</v>
          </cell>
          <cell r="FP182">
            <v>540479.88674139616</v>
          </cell>
          <cell r="FQ182">
            <v>450384.49065684178</v>
          </cell>
          <cell r="FR182">
            <v>440123.40999725671</v>
          </cell>
          <cell r="FS182">
            <v>346141.89905609004</v>
          </cell>
          <cell r="FT182">
            <v>315991.42846996302</v>
          </cell>
          <cell r="FU182">
            <v>373366.041016098</v>
          </cell>
          <cell r="FV182">
            <v>336302.98883647728</v>
          </cell>
          <cell r="FW182">
            <v>295403.66269198013</v>
          </cell>
        </row>
        <row r="183">
          <cell r="B183" t="str">
            <v>Co 256</v>
          </cell>
          <cell r="BH183">
            <v>-25550.29</v>
          </cell>
          <cell r="BI183">
            <v>-16821.98</v>
          </cell>
          <cell r="BJ183">
            <v>-19763.580000000002</v>
          </cell>
          <cell r="BK183">
            <v>-18362.349999999999</v>
          </cell>
          <cell r="BL183">
            <v>-11327.56</v>
          </cell>
          <cell r="BM183">
            <v>-9166.6900000000096</v>
          </cell>
          <cell r="BN183">
            <v>-37678.18</v>
          </cell>
          <cell r="BO183">
            <v>-21184.927769068883</v>
          </cell>
          <cell r="BP183">
            <v>-21437.000593212433</v>
          </cell>
          <cell r="BQ183">
            <v>-21665.245502779624</v>
          </cell>
          <cell r="BR183">
            <v>-20793.272620805103</v>
          </cell>
          <cell r="BS183">
            <v>-21880.394358277976</v>
          </cell>
          <cell r="BT183">
            <v>-27196.588488000998</v>
          </cell>
          <cell r="BU183">
            <v>-18287.330184697166</v>
          </cell>
          <cell r="BV183">
            <v>-21646.825114222425</v>
          </cell>
          <cell r="BW183">
            <v>-19935.770196600453</v>
          </cell>
          <cell r="BX183">
            <v>-12762.580914138933</v>
          </cell>
          <cell r="BY183">
            <v>-10261.712205329051</v>
          </cell>
          <cell r="BZ183">
            <v>-39662.964003963374</v>
          </cell>
          <cell r="CA183">
            <v>-22636.417331560056</v>
          </cell>
          <cell r="CB183">
            <v>25791.46520975871</v>
          </cell>
          <cell r="CC183">
            <v>25544.670200050808</v>
          </cell>
          <cell r="CD183">
            <v>26419.31391623435</v>
          </cell>
          <cell r="CE183">
            <v>25490.225355797535</v>
          </cell>
          <cell r="CF183">
            <v>19453.012824490259</v>
          </cell>
          <cell r="CG183">
            <v>28549.090024637102</v>
          </cell>
          <cell r="CH183">
            <v>24759.350070212444</v>
          </cell>
          <cell r="CI183">
            <v>27275.990223241999</v>
          </cell>
          <cell r="CJ183">
            <v>34592.166366086807</v>
          </cell>
          <cell r="CK183">
            <v>37443.413496308713</v>
          </cell>
          <cell r="CL183">
            <v>7126.1448501914711</v>
          </cell>
          <cell r="CM183">
            <v>24692.908689780241</v>
          </cell>
          <cell r="CN183">
            <v>24379.497642884016</v>
          </cell>
          <cell r="CO183">
            <v>24114.122785894484</v>
          </cell>
          <cell r="CP183">
            <v>24992.505074134431</v>
          </cell>
          <cell r="CQ183">
            <v>24222.777202652185</v>
          </cell>
          <cell r="CR183">
            <v>19591.227956850489</v>
          </cell>
          <cell r="CS183">
            <v>28933.618418753686</v>
          </cell>
          <cell r="CT183">
            <v>24920.133372680139</v>
          </cell>
          <cell r="CU183">
            <v>27110.829109451079</v>
          </cell>
          <cell r="CV183">
            <v>34622.674386990766</v>
          </cell>
          <cell r="CW183">
            <v>37651.011177156972</v>
          </cell>
          <cell r="CX183">
            <v>6413.1450817887526</v>
          </cell>
          <cell r="CY183">
            <v>24507.440592672996</v>
          </cell>
          <cell r="CZ183">
            <v>24198.73918082373</v>
          </cell>
          <cell r="DA183">
            <v>23922.19200910638</v>
          </cell>
          <cell r="DB183">
            <v>24818.752699947945</v>
          </cell>
          <cell r="DC183">
            <v>23830.064349301741</v>
          </cell>
          <cell r="DD183">
            <v>19224.747164274086</v>
          </cell>
          <cell r="DE183">
            <v>23719.82111651804</v>
          </cell>
          <cell r="DF183">
            <v>90373.494562781372</v>
          </cell>
          <cell r="DG183">
            <v>93239.025498126226</v>
          </cell>
          <cell r="DH183">
            <v>100951.67617348762</v>
          </cell>
          <cell r="DI183">
            <v>104164.50481784469</v>
          </cell>
          <cell r="DJ183">
            <v>71977.720970939379</v>
          </cell>
          <cell r="DK183">
            <v>90616.594091825478</v>
          </cell>
          <cell r="DL183">
            <v>90313.025389898612</v>
          </cell>
          <cell r="DM183">
            <v>90024.368760660349</v>
          </cell>
          <cell r="DN183">
            <v>90940.036960071011</v>
          </cell>
          <cell r="DO183">
            <v>89920.465178676342</v>
          </cell>
          <cell r="DP183">
            <v>85145.911950108057</v>
          </cell>
          <cell r="DQ183">
            <v>94898.951512823667</v>
          </cell>
          <cell r="DR183">
            <v>91829.651163703267</v>
          </cell>
          <cell r="DS183">
            <v>94885.984202480642</v>
          </cell>
          <cell r="DT183">
            <v>102804.75487442649</v>
          </cell>
          <cell r="DU183">
            <v>106209.69489900707</v>
          </cell>
          <cell r="DV183">
            <v>73045.538699108627</v>
          </cell>
          <cell r="DW183">
            <v>92245.559606023104</v>
          </cell>
          <cell r="DX183">
            <v>91947.560710265607</v>
          </cell>
          <cell r="DY183">
            <v>91646.358084787571</v>
          </cell>
          <cell r="DZ183">
            <v>92581.542491678789</v>
          </cell>
          <cell r="EA183">
            <v>91530.652483581085</v>
          </cell>
          <cell r="EB183">
            <v>86580.218466221922</v>
          </cell>
          <cell r="EC183">
            <v>96598.415832191386</v>
          </cell>
          <cell r="ED183">
            <v>93306.319636506916</v>
          </cell>
          <cell r="EE183">
            <v>96008.610011003562</v>
          </cell>
          <cell r="EF183">
            <v>104139.62945712986</v>
          </cell>
          <cell r="EG183">
            <v>107743.90747299991</v>
          </cell>
          <cell r="EH183">
            <v>73573.030761946051</v>
          </cell>
          <cell r="EI183">
            <v>88251.286613219563</v>
          </cell>
          <cell r="EJ183">
            <v>92959.315683362394</v>
          </cell>
          <cell r="EK183">
            <v>92645.130513202937</v>
          </cell>
          <cell r="EL183">
            <v>93600.250000343702</v>
          </cell>
          <cell r="EM183">
            <v>92517.530581476545</v>
          </cell>
          <cell r="EN183">
            <v>85148.610113885734</v>
          </cell>
          <cell r="EO183">
            <v>95655.955852375919</v>
          </cell>
          <cell r="EP183">
            <v>91915.184279328736</v>
          </cell>
          <cell r="EQ183">
            <v>94867.351969578449</v>
          </cell>
          <cell r="ER183">
            <v>103143.9128722626</v>
          </cell>
          <cell r="ES183">
            <v>107028.01724054848</v>
          </cell>
          <cell r="ET183">
            <v>71747.423319328111</v>
          </cell>
          <cell r="EU183">
            <v>92019.974899535067</v>
          </cell>
          <cell r="EV183">
            <v>91957.073446575421</v>
          </cell>
          <cell r="EW183">
            <v>91556.857768025307</v>
          </cell>
          <cell r="EX183">
            <v>92604.9238268802</v>
          </cell>
          <cell r="EY183">
            <v>91416.368872297186</v>
          </cell>
          <cell r="EZ183">
            <v>83435.877186938669</v>
          </cell>
          <cell r="FA183">
            <v>94480.497813194786</v>
          </cell>
          <cell r="FB183">
            <v>90240.913145888539</v>
          </cell>
          <cell r="FC183">
            <v>93463.432964967666</v>
          </cell>
          <cell r="FD183">
            <v>101878.3340164953</v>
          </cell>
          <cell r="FE183">
            <v>106063.70854121672</v>
          </cell>
          <cell r="FF183">
            <v>69628.799104595993</v>
          </cell>
          <cell r="FG183">
            <v>90514.197637461446</v>
          </cell>
          <cell r="FH183">
            <v>90548.564125724544</v>
          </cell>
          <cell r="FI183">
            <v>90048.626843097431</v>
          </cell>
          <cell r="FJ183">
            <v>91203.264407660507</v>
          </cell>
          <cell r="FK183">
            <v>89894.662189587558</v>
          </cell>
          <cell r="FL183">
            <v>81898.378402214003</v>
          </cell>
          <cell r="FM183">
            <v>93394.090617042952</v>
          </cell>
          <cell r="FN183">
            <v>88739.727275309648</v>
          </cell>
          <cell r="FO183">
            <v>92234.529057083928</v>
          </cell>
          <cell r="FP183">
            <v>100799.54507378634</v>
          </cell>
          <cell r="FQ183">
            <v>105289.07745772086</v>
          </cell>
          <cell r="FR183">
            <v>67673.146432953115</v>
          </cell>
          <cell r="FS183">
            <v>89190.259951958113</v>
          </cell>
          <cell r="FT183">
            <v>89316.728627991979</v>
          </cell>
          <cell r="FU183">
            <v>88722.401778849715</v>
          </cell>
          <cell r="FV183">
            <v>89978.252302717126</v>
          </cell>
          <cell r="FW183">
            <v>88554.381097684236</v>
          </cell>
        </row>
        <row r="184">
          <cell r="B184" t="str">
            <v>Co 257</v>
          </cell>
          <cell r="BH184">
            <v>-3316.98</v>
          </cell>
          <cell r="BI184">
            <v>3381.22</v>
          </cell>
          <cell r="BJ184">
            <v>-5727.87</v>
          </cell>
          <cell r="BK184">
            <v>-7425.19</v>
          </cell>
          <cell r="BL184">
            <v>145.33000000000001</v>
          </cell>
          <cell r="BM184">
            <v>-4071.56</v>
          </cell>
          <cell r="BN184">
            <v>-12084.16</v>
          </cell>
          <cell r="BO184">
            <v>-6034.3644731010681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</row>
        <row r="185">
          <cell r="B185" t="str">
            <v>Co 259</v>
          </cell>
          <cell r="BH185">
            <v>25302</v>
          </cell>
          <cell r="BI185">
            <v>38990</v>
          </cell>
          <cell r="BJ185">
            <v>34510</v>
          </cell>
          <cell r="BK185">
            <v>25757</v>
          </cell>
          <cell r="BL185">
            <v>1711</v>
          </cell>
          <cell r="BM185">
            <v>13500</v>
          </cell>
          <cell r="BN185">
            <v>3308</v>
          </cell>
          <cell r="BO185">
            <v>4376.0440578300477</v>
          </cell>
          <cell r="BP185">
            <v>780.26543926577142</v>
          </cell>
          <cell r="BQ185">
            <v>10641.815832046472</v>
          </cell>
          <cell r="BR185">
            <v>22350.355565824604</v>
          </cell>
          <cell r="BS185">
            <v>20381.352940289391</v>
          </cell>
          <cell r="BT185">
            <v>24455.464091049253</v>
          </cell>
          <cell r="BU185">
            <v>38353.991330314973</v>
          </cell>
          <cell r="BV185">
            <v>33686.452325306433</v>
          </cell>
          <cell r="BW185">
            <v>24927.832811339555</v>
          </cell>
          <cell r="BX185">
            <v>764.38407415680558</v>
          </cell>
          <cell r="BY185">
            <v>12949.051964708109</v>
          </cell>
          <cell r="BZ185">
            <v>2604.6549199176225</v>
          </cell>
          <cell r="CA185">
            <v>3552.613478805426</v>
          </cell>
          <cell r="CB185">
            <v>14527.889152585776</v>
          </cell>
          <cell r="CC185">
            <v>24385.104787175747</v>
          </cell>
          <cell r="CD185">
            <v>36074.364560668153</v>
          </cell>
          <cell r="CE185">
            <v>34348.254139334902</v>
          </cell>
          <cell r="CF185">
            <v>37711.485753693953</v>
          </cell>
          <cell r="CG185">
            <v>51827.83543593339</v>
          </cell>
          <cell r="CH185">
            <v>46967.613978704816</v>
          </cell>
          <cell r="CI185">
            <v>38505.735625200519</v>
          </cell>
          <cell r="CJ185">
            <v>14221.77296910678</v>
          </cell>
          <cell r="CK185">
            <v>26814.450208314782</v>
          </cell>
          <cell r="CL185">
            <v>16313.546234280751</v>
          </cell>
          <cell r="CM185">
            <v>17124.114839102389</v>
          </cell>
          <cell r="CN185">
            <v>13538.272651043488</v>
          </cell>
          <cell r="CO185">
            <v>23391.596936397436</v>
          </cell>
          <cell r="CP185">
            <v>35062.060596318734</v>
          </cell>
          <cell r="CQ185">
            <v>33582.237113959054</v>
          </cell>
          <cell r="CR185">
            <v>38301.976807134299</v>
          </cell>
          <cell r="CS185">
            <v>52775.365052176094</v>
          </cell>
          <cell r="CT185">
            <v>47751.799113541478</v>
          </cell>
          <cell r="CU185">
            <v>38816.830216780058</v>
          </cell>
          <cell r="CV185">
            <v>14005.831176776024</v>
          </cell>
          <cell r="CW185">
            <v>26990.458230887394</v>
          </cell>
          <cell r="CX185">
            <v>16225.814065693397</v>
          </cell>
          <cell r="CY185">
            <v>16992.995402547596</v>
          </cell>
          <cell r="CZ185">
            <v>13342.109329361781</v>
          </cell>
          <cell r="DA185">
            <v>23391.179319027055</v>
          </cell>
          <cell r="DB185">
            <v>35289.131474310758</v>
          </cell>
          <cell r="DC185">
            <v>33498.8438063582</v>
          </cell>
          <cell r="DD185">
            <v>37738.253150382574</v>
          </cell>
          <cell r="DE185">
            <v>47560.399516701138</v>
          </cell>
          <cell r="DF185">
            <v>47285.892582183915</v>
          </cell>
          <cell r="DG185">
            <v>38197.807952859126</v>
          </cell>
          <cell r="DH185">
            <v>12820.541434219325</v>
          </cell>
          <cell r="DI185">
            <v>26236.611559512163</v>
          </cell>
          <cell r="DJ185">
            <v>15173.895480996005</v>
          </cell>
          <cell r="DK185">
            <v>15895.944443114029</v>
          </cell>
          <cell r="DL185">
            <v>12206.36067246805</v>
          </cell>
          <cell r="DM185">
            <v>22427.602062674108</v>
          </cell>
          <cell r="DN185">
            <v>34584.344098845839</v>
          </cell>
          <cell r="DO185">
            <v>32723.135276283574</v>
          </cell>
          <cell r="DP185">
            <v>37900.268412586069</v>
          </cell>
          <cell r="DQ185">
            <v>53098.124493051844</v>
          </cell>
          <cell r="DR185">
            <v>47797.953308765456</v>
          </cell>
          <cell r="DS185">
            <v>38526.179874041438</v>
          </cell>
          <cell r="DT185">
            <v>12597.492974501009</v>
          </cell>
          <cell r="DU185">
            <v>26430.504144322575</v>
          </cell>
          <cell r="DV185">
            <v>15089.54420228739</v>
          </cell>
          <cell r="DW185">
            <v>15764.370304103337</v>
          </cell>
          <cell r="DX185">
            <v>12008.069273593777</v>
          </cell>
          <cell r="DY185">
            <v>22432.33356475945</v>
          </cell>
          <cell r="DZ185">
            <v>34825.38537206316</v>
          </cell>
          <cell r="EA185">
            <v>32919.052011315769</v>
          </cell>
          <cell r="EB185">
            <v>37966.424204579896</v>
          </cell>
          <cell r="EC185">
            <v>53572.599158768986</v>
          </cell>
          <cell r="ED185">
            <v>48072.920516161234</v>
          </cell>
          <cell r="EE185">
            <v>38621.313861076182</v>
          </cell>
          <cell r="EF185">
            <v>12121.277744828461</v>
          </cell>
          <cell r="EG185">
            <v>26391.610117427568</v>
          </cell>
          <cell r="EH185">
            <v>14757.546812771754</v>
          </cell>
          <cell r="EI185">
            <v>15382.958864678629</v>
          </cell>
          <cell r="EJ185">
            <v>11566.392280849999</v>
          </cell>
          <cell r="EK185">
            <v>22190.144999233948</v>
          </cell>
          <cell r="EL185">
            <v>34831.594693534746</v>
          </cell>
          <cell r="EM185">
            <v>32871.41046494183</v>
          </cell>
          <cell r="EN185">
            <v>37855.808629732892</v>
          </cell>
          <cell r="EO185">
            <v>53896.887450254035</v>
          </cell>
          <cell r="EP185">
            <v>48175.622650249905</v>
          </cell>
          <cell r="EQ185">
            <v>38545.837335925615</v>
          </cell>
          <cell r="ER185">
            <v>11456.344639405703</v>
          </cell>
          <cell r="ES185">
            <v>26182.657112522655</v>
          </cell>
          <cell r="ET185">
            <v>14242.76141444633</v>
          </cell>
          <cell r="EU185">
            <v>14816.734439035419</v>
          </cell>
          <cell r="EV185">
            <v>10944.232145931674</v>
          </cell>
          <cell r="EW185">
            <v>21766.075606093298</v>
          </cell>
          <cell r="EX185">
            <v>34666.020091960621</v>
          </cell>
          <cell r="EY185">
            <v>32645.347025847776</v>
          </cell>
          <cell r="EZ185">
            <v>38129.405332985305</v>
          </cell>
          <cell r="FA185">
            <v>54577.918073501045</v>
          </cell>
          <cell r="FB185">
            <v>48667.140441954827</v>
          </cell>
          <cell r="FC185">
            <v>38848.212532078513</v>
          </cell>
          <cell r="FD185">
            <v>11168.984237169461</v>
          </cell>
          <cell r="FE185">
            <v>26352.238712976519</v>
          </cell>
          <cell r="FF185">
            <v>14111.249798472039</v>
          </cell>
          <cell r="FG185">
            <v>14631.399508577648</v>
          </cell>
          <cell r="FH185">
            <v>10689.184445306826</v>
          </cell>
          <cell r="FI185">
            <v>21725.91028999738</v>
          </cell>
          <cell r="FJ185">
            <v>34876.388969183638</v>
          </cell>
          <cell r="FK185">
            <v>32806.65533316353</v>
          </cell>
          <cell r="FL185">
            <v>38400.042188551415</v>
          </cell>
          <cell r="FM185">
            <v>55266.726221391815</v>
          </cell>
          <cell r="FN185">
            <v>49160.584161660365</v>
          </cell>
          <cell r="FO185">
            <v>39137.56003565406</v>
          </cell>
          <cell r="FP185">
            <v>10855.351685836031</v>
          </cell>
          <cell r="FQ185">
            <v>26509.540728538042</v>
          </cell>
          <cell r="FR185">
            <v>13959.383586180425</v>
          </cell>
          <cell r="FS185">
            <v>14423.234778169237</v>
          </cell>
          <cell r="FT185">
            <v>10410.122337377892</v>
          </cell>
          <cell r="FU185">
            <v>21666.019301964683</v>
          </cell>
          <cell r="FV185">
            <v>35072.223226116337</v>
          </cell>
          <cell r="FW185">
            <v>32952.210341669648</v>
          </cell>
        </row>
        <row r="186">
          <cell r="B186" t="str">
            <v>Co 260</v>
          </cell>
          <cell r="BH186">
            <v>10270.98</v>
          </cell>
          <cell r="BI186">
            <v>6639.4599999999846</v>
          </cell>
          <cell r="BJ186">
            <v>20009.490000000002</v>
          </cell>
          <cell r="BK186">
            <v>28125.7</v>
          </cell>
          <cell r="BL186">
            <v>62726.29</v>
          </cell>
          <cell r="BM186">
            <v>41873.919999999998</v>
          </cell>
          <cell r="BN186">
            <v>24659.13</v>
          </cell>
          <cell r="BO186">
            <v>25067.739217354305</v>
          </cell>
          <cell r="BP186">
            <v>20250.151599783298</v>
          </cell>
          <cell r="BQ186">
            <v>48124.75897363777</v>
          </cell>
          <cell r="BR186">
            <v>14430.111875933449</v>
          </cell>
          <cell r="BS186">
            <v>20056.05231560408</v>
          </cell>
          <cell r="BT186">
            <v>-140794.80840083183</v>
          </cell>
          <cell r="BU186">
            <v>-144444.67214888762</v>
          </cell>
          <cell r="BV186">
            <v>-131262.24333780326</v>
          </cell>
          <cell r="BW186">
            <v>-123007.04097984827</v>
          </cell>
          <cell r="BX186">
            <v>-87984.553033035525</v>
          </cell>
          <cell r="BY186">
            <v>-108978.58132153604</v>
          </cell>
          <cell r="BZ186">
            <v>-126332.13500088896</v>
          </cell>
          <cell r="CA186">
            <v>24089.707234320296</v>
          </cell>
          <cell r="CB186">
            <v>19352.816114595553</v>
          </cell>
          <cell r="CC186">
            <v>47213.309246903787</v>
          </cell>
          <cell r="CD186">
            <v>13510.635114945544</v>
          </cell>
          <cell r="CE186">
            <v>19584.594156047955</v>
          </cell>
          <cell r="CF186">
            <v>10840.85808109463</v>
          </cell>
          <cell r="CG186">
            <v>7295.0412423478119</v>
          </cell>
          <cell r="CH186">
            <v>20163.108934753836</v>
          </cell>
          <cell r="CI186">
            <v>29964.375824741801</v>
          </cell>
          <cell r="CJ186">
            <v>65381.859800596118</v>
          </cell>
          <cell r="CK186">
            <v>44283.76414037517</v>
          </cell>
          <cell r="CL186">
            <v>26747.222697646241</v>
          </cell>
          <cell r="CM186">
            <v>39635.260900879577</v>
          </cell>
          <cell r="CN186">
            <v>34975.584743760759</v>
          </cell>
          <cell r="CO186">
            <v>62781.961220572317</v>
          </cell>
          <cell r="CP186">
            <v>29112.382251501469</v>
          </cell>
          <cell r="CQ186">
            <v>35600.517010854805</v>
          </cell>
          <cell r="CR186">
            <v>11678.176929549358</v>
          </cell>
          <cell r="CS186">
            <v>8055.2481570520031</v>
          </cell>
          <cell r="CT186">
            <v>21114.716821357695</v>
          </cell>
          <cell r="CU186">
            <v>30285.543890772053</v>
          </cell>
          <cell r="CV186">
            <v>66560.949953411677</v>
          </cell>
          <cell r="CW186">
            <v>44991.181061960713</v>
          </cell>
          <cell r="CX186">
            <v>27055.112809114973</v>
          </cell>
          <cell r="CY186">
            <v>40299.805509035432</v>
          </cell>
          <cell r="CZ186">
            <v>35558.98272235386</v>
          </cell>
          <cell r="DA186">
            <v>63917.453633499223</v>
          </cell>
          <cell r="DB186">
            <v>29571.366944871887</v>
          </cell>
          <cell r="DC186">
            <v>35679.576527928679</v>
          </cell>
          <cell r="DD186">
            <v>11635.163658694888</v>
          </cell>
          <cell r="DE186">
            <v>7933.6247861376469</v>
          </cell>
          <cell r="DF186">
            <v>21186.330938376603</v>
          </cell>
          <cell r="DG186">
            <v>30105.887805018981</v>
          </cell>
          <cell r="DH186">
            <v>67260.855681417481</v>
          </cell>
          <cell r="DI186">
            <v>40108.498488660043</v>
          </cell>
          <cell r="DJ186">
            <v>32013.357851592169</v>
          </cell>
          <cell r="DK186">
            <v>45625.715397467407</v>
          </cell>
          <cell r="DL186">
            <v>40803.024404794254</v>
          </cell>
          <cell r="DM186">
            <v>69723.969915723996</v>
          </cell>
          <cell r="DN186">
            <v>34688.799097021125</v>
          </cell>
          <cell r="DO186">
            <v>40906.763463518932</v>
          </cell>
          <cell r="DP186">
            <v>16234.21012920393</v>
          </cell>
          <cell r="DQ186">
            <v>12451.840925543904</v>
          </cell>
          <cell r="DR186">
            <v>25899.613634037858</v>
          </cell>
          <cell r="DS186">
            <v>35578.754783090189</v>
          </cell>
          <cell r="DT186">
            <v>73635.282973871857</v>
          </cell>
          <cell r="DU186">
            <v>50987.345491070941</v>
          </cell>
          <cell r="DV186">
            <v>32428.635836436399</v>
          </cell>
          <cell r="DW186">
            <v>46420.037242802966</v>
          </cell>
          <cell r="DX186">
            <v>41514.685151264464</v>
          </cell>
          <cell r="DY186">
            <v>71009.218622133834</v>
          </cell>
          <cell r="DZ186">
            <v>35270.111407041542</v>
          </cell>
          <cell r="EA186">
            <v>41600.6336625775</v>
          </cell>
          <cell r="EB186">
            <v>16281.344272946983</v>
          </cell>
          <cell r="EC186">
            <v>12416.543374570741</v>
          </cell>
          <cell r="ED186">
            <v>26061.192416382546</v>
          </cell>
          <cell r="EE186">
            <v>36005.707451800248</v>
          </cell>
          <cell r="EF186">
            <v>74987.0225869719</v>
          </cell>
          <cell r="EG186">
            <v>51831.572840642169</v>
          </cell>
          <cell r="EH186">
            <v>32848.361490355441</v>
          </cell>
          <cell r="EI186">
            <v>47231.646011732839</v>
          </cell>
          <cell r="EJ186">
            <v>42241.426506503311</v>
          </cell>
          <cell r="EK186">
            <v>72320.918285476757</v>
          </cell>
          <cell r="EL186">
            <v>35864.635871360857</v>
          </cell>
          <cell r="EM186">
            <v>37209.090068796133</v>
          </cell>
          <cell r="EN186">
            <v>11223.972764658931</v>
          </cell>
          <cell r="EO186">
            <v>7275.1157443544653</v>
          </cell>
          <cell r="EP186">
            <v>21118.406847657083</v>
          </cell>
          <cell r="EQ186">
            <v>31335.881371080643</v>
          </cell>
          <cell r="ER186">
            <v>71264.937789717151</v>
          </cell>
          <cell r="ES186">
            <v>47590.630689401834</v>
          </cell>
          <cell r="ET186">
            <v>28172.838124812741</v>
          </cell>
          <cell r="EU186">
            <v>42960.064864575674</v>
          </cell>
          <cell r="EV186">
            <v>37884.605307308186</v>
          </cell>
          <cell r="EW186">
            <v>68560.121629108457</v>
          </cell>
          <cell r="EX186">
            <v>31371.79767558194</v>
          </cell>
          <cell r="EY186">
            <v>37830.09120663409</v>
          </cell>
          <cell r="EZ186">
            <v>11160.383801182921</v>
          </cell>
          <cell r="FA186">
            <v>7125.3564489746932</v>
          </cell>
          <cell r="FB186">
            <v>21168.83572759357</v>
          </cell>
          <cell r="FC186">
            <v>31716.874184092667</v>
          </cell>
          <cell r="FD186">
            <v>72618.119866406603</v>
          </cell>
          <cell r="FE186">
            <v>48412.695398429947</v>
          </cell>
          <cell r="FF186">
            <v>28549.968321882523</v>
          </cell>
          <cell r="FG186">
            <v>43753.972740151468</v>
          </cell>
          <cell r="FH186">
            <v>38591.122778059296</v>
          </cell>
          <cell r="FI186">
            <v>69875.280908006069</v>
          </cell>
          <cell r="FJ186">
            <v>31940.155420766547</v>
          </cell>
          <cell r="FK186">
            <v>38514.160518423814</v>
          </cell>
          <cell r="FL186">
            <v>11139.781152034193</v>
          </cell>
          <cell r="FM186">
            <v>7016.6268700949586</v>
          </cell>
          <cell r="FN186">
            <v>21262.403726498989</v>
          </cell>
          <cell r="FO186">
            <v>30800.311791431654</v>
          </cell>
          <cell r="FP186">
            <v>72698.158441963737</v>
          </cell>
          <cell r="FQ186">
            <v>47949.232230695023</v>
          </cell>
          <cell r="FR186">
            <v>32257.314578441059</v>
          </cell>
          <cell r="FS186">
            <v>47891.074672962946</v>
          </cell>
          <cell r="FT186">
            <v>48566.108530989484</v>
          </cell>
          <cell r="FU186">
            <v>86713.697151596556</v>
          </cell>
          <cell r="FV186">
            <v>53846.408997545892</v>
          </cell>
          <cell r="FW186">
            <v>67825.285257111158</v>
          </cell>
        </row>
        <row r="187">
          <cell r="B187" t="str">
            <v>Co 262</v>
          </cell>
          <cell r="BH187">
            <v>-3228.13</v>
          </cell>
          <cell r="BI187">
            <v>-14318.26</v>
          </cell>
          <cell r="BJ187">
            <v>-15621.57</v>
          </cell>
          <cell r="BK187">
            <v>-12071.42</v>
          </cell>
          <cell r="BL187">
            <v>-2659.64</v>
          </cell>
          <cell r="BM187">
            <v>-16916.669999999998</v>
          </cell>
          <cell r="BN187">
            <v>-15741.53</v>
          </cell>
          <cell r="BO187">
            <v>-19069.701675037577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</row>
        <row r="188">
          <cell r="B188" t="str">
            <v>Co 189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-264.69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-272.63069999999999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-280.80962099999999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-289.23390963000003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-297.91092691890003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-306.84825472646702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-316.05370236826104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-325.53531343930888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-335.30137284248815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-345.36041402776283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</row>
        <row r="189">
          <cell r="B189" t="str">
            <v>Co 191</v>
          </cell>
          <cell r="BH189">
            <v>8139.7169999999896</v>
          </cell>
          <cell r="BI189">
            <v>-294.72690000000875</v>
          </cell>
          <cell r="BJ189">
            <v>13320.438399999992</v>
          </cell>
          <cell r="BK189">
            <v>4792.4643000000069</v>
          </cell>
          <cell r="BL189">
            <v>3700.876099999994</v>
          </cell>
          <cell r="BM189">
            <v>9434.8168000000005</v>
          </cell>
          <cell r="BN189">
            <v>11472.715799999998</v>
          </cell>
          <cell r="BO189">
            <v>15509.514640410285</v>
          </cell>
          <cell r="BP189">
            <v>9615.0081279887963</v>
          </cell>
          <cell r="BQ189">
            <v>2934.2419028384611</v>
          </cell>
          <cell r="BR189">
            <v>-655.8656587389487</v>
          </cell>
          <cell r="BS189">
            <v>3498.8637864880147</v>
          </cell>
          <cell r="BT189">
            <v>7499.099820723517</v>
          </cell>
          <cell r="BU189">
            <v>-833.89563148230081</v>
          </cell>
          <cell r="BV189">
            <v>12720.685290506277</v>
          </cell>
          <cell r="BW189">
            <v>4151.023344743342</v>
          </cell>
          <cell r="BX189">
            <v>3035.410376190157</v>
          </cell>
          <cell r="BY189">
            <v>8796.6623730168794</v>
          </cell>
          <cell r="BZ189">
            <v>10890.814533261684</v>
          </cell>
          <cell r="CA189">
            <v>14920.433223031214</v>
          </cell>
          <cell r="CB189">
            <v>9161.6176203782161</v>
          </cell>
          <cell r="CC189">
            <v>2514.2200937215312</v>
          </cell>
          <cell r="CD189">
            <v>-1120.0195028974558</v>
          </cell>
          <cell r="CE189">
            <v>18484.351821846351</v>
          </cell>
          <cell r="CF189">
            <v>20974.059321874898</v>
          </cell>
          <cell r="CG189">
            <v>12746.821515785901</v>
          </cell>
          <cell r="CH189">
            <v>26239.539650858031</v>
          </cell>
          <cell r="CI189">
            <v>17628.234023128978</v>
          </cell>
          <cell r="CJ189">
            <v>16488.879831288024</v>
          </cell>
          <cell r="CK189">
            <v>27279.025217831164</v>
          </cell>
          <cell r="CL189">
            <v>29432.128200839928</v>
          </cell>
          <cell r="CM189">
            <v>33429.60187524651</v>
          </cell>
          <cell r="CN189">
            <v>27764.191451479768</v>
          </cell>
          <cell r="CO189">
            <v>21152.10251539413</v>
          </cell>
          <cell r="CP189">
            <v>17473.512550596475</v>
          </cell>
          <cell r="CQ189">
            <v>22645.729349303678</v>
          </cell>
          <cell r="CR189">
            <v>25839.933617112991</v>
          </cell>
          <cell r="CS189">
            <v>17484.393972931408</v>
          </cell>
          <cell r="CT189">
            <v>31225.845314480001</v>
          </cell>
          <cell r="CU189">
            <v>22427.952108373618</v>
          </cell>
          <cell r="CV189">
            <v>21257.700866183695</v>
          </cell>
          <cell r="CW189">
            <v>27323.589552687801</v>
          </cell>
          <cell r="CX189">
            <v>29540.022087157537</v>
          </cell>
          <cell r="CY189">
            <v>33583.805647155183</v>
          </cell>
          <cell r="CZ189">
            <v>27837.221066851715</v>
          </cell>
          <cell r="DA189">
            <v>21105.03345221885</v>
          </cell>
          <cell r="DB189">
            <v>17338.185639801057</v>
          </cell>
          <cell r="DC189">
            <v>22152.672478112261</v>
          </cell>
          <cell r="DD189">
            <v>25837.819932697748</v>
          </cell>
          <cell r="DE189">
            <v>17352.268822031161</v>
          </cell>
          <cell r="DF189">
            <v>31347.011482120783</v>
          </cell>
          <cell r="DG189">
            <v>22358.137376366962</v>
          </cell>
          <cell r="DH189">
            <v>21156.350593723379</v>
          </cell>
          <cell r="DI189">
            <v>38308.746957566291</v>
          </cell>
          <cell r="DJ189">
            <v>40590.385031720405</v>
          </cell>
          <cell r="DK189">
            <v>44681.840127167823</v>
          </cell>
          <cell r="DL189">
            <v>38853.905150432598</v>
          </cell>
          <cell r="DM189">
            <v>31999.0945423421</v>
          </cell>
          <cell r="DN189">
            <v>28141.282411252454</v>
          </cell>
          <cell r="DO189">
            <v>33090.436127815665</v>
          </cell>
          <cell r="DP189">
            <v>36774.565148296097</v>
          </cell>
          <cell r="DQ189">
            <v>28157.998866096576</v>
          </cell>
          <cell r="DR189">
            <v>42409.982114075989</v>
          </cell>
          <cell r="DS189">
            <v>33226.311109305985</v>
          </cell>
          <cell r="DT189">
            <v>31991.873709138774</v>
          </cell>
          <cell r="DU189">
            <v>38545.731318133432</v>
          </cell>
          <cell r="DV189">
            <v>40894.732211017123</v>
          </cell>
          <cell r="DW189">
            <v>45035.223491951598</v>
          </cell>
          <cell r="DX189">
            <v>39124.318263325375</v>
          </cell>
          <cell r="DY189">
            <v>32145.785029909006</v>
          </cell>
          <cell r="DZ189">
            <v>28194.698978489971</v>
          </cell>
          <cell r="EA189">
            <v>33282.360380815924</v>
          </cell>
          <cell r="EB189">
            <v>36961.840547968663</v>
          </cell>
          <cell r="EC189">
            <v>28212.534692791836</v>
          </cell>
          <cell r="ED189">
            <v>42726.473251214658</v>
          </cell>
          <cell r="EE189">
            <v>33343.437064477715</v>
          </cell>
          <cell r="EF189">
            <v>32075.423780938479</v>
          </cell>
          <cell r="EG189">
            <v>38772.819152516728</v>
          </cell>
          <cell r="EH189">
            <v>41190.927027380516</v>
          </cell>
          <cell r="EI189">
            <v>45381.540816288274</v>
          </cell>
          <cell r="EJ189">
            <v>39387.968237373803</v>
          </cell>
          <cell r="EK189">
            <v>32282.722278515823</v>
          </cell>
          <cell r="EL189">
            <v>28235.996105092869</v>
          </cell>
          <cell r="EM189">
            <v>36081.752764701239</v>
          </cell>
          <cell r="EN189">
            <v>39484.851473297087</v>
          </cell>
          <cell r="EO189">
            <v>30601.082615309577</v>
          </cell>
          <cell r="EP189">
            <v>45812.248414204092</v>
          </cell>
          <cell r="EQ189">
            <v>35794.658307183374</v>
          </cell>
          <cell r="ER189">
            <v>34492.077277247998</v>
          </cell>
          <cell r="ES189">
            <v>41174.100147421297</v>
          </cell>
          <cell r="ET189">
            <v>43658.112220503412</v>
          </cell>
          <cell r="EU189">
            <v>48307.288701366597</v>
          </cell>
          <cell r="EV189">
            <v>42229.965693065911</v>
          </cell>
          <cell r="EW189">
            <v>34901.869090889173</v>
          </cell>
          <cell r="EX189">
            <v>30757.054937165231</v>
          </cell>
          <cell r="EY189">
            <v>36335.669999918988</v>
          </cell>
          <cell r="EZ189">
            <v>39718.573698924592</v>
          </cell>
          <cell r="FA189">
            <v>30699.363457902087</v>
          </cell>
          <cell r="FB189">
            <v>46194.347124237887</v>
          </cell>
          <cell r="FC189">
            <v>35955.421733086681</v>
          </cell>
          <cell r="FD189">
            <v>34617.371999087823</v>
          </cell>
          <cell r="FE189">
            <v>41444.851185222375</v>
          </cell>
          <cell r="FF189">
            <v>44001.961914339816</v>
          </cell>
          <cell r="FG189">
            <v>48715.738610053551</v>
          </cell>
          <cell r="FH189">
            <v>42554.098265712004</v>
          </cell>
          <cell r="FI189">
            <v>35092.982675798237</v>
          </cell>
          <cell r="FJ189">
            <v>30847.648456777053</v>
          </cell>
          <cell r="FK189">
            <v>36582.991051928737</v>
          </cell>
          <cell r="FL189">
            <v>39941.430543374845</v>
          </cell>
          <cell r="FM189">
            <v>30785.097445523745</v>
          </cell>
          <cell r="FN189">
            <v>46569.170396612419</v>
          </cell>
          <cell r="FO189">
            <v>36103.891400652894</v>
          </cell>
          <cell r="FP189">
            <v>34729.360956838456</v>
          </cell>
          <cell r="FQ189">
            <v>41705.306867410996</v>
          </cell>
          <cell r="FR189">
            <v>44337.703696166005</v>
          </cell>
          <cell r="FS189">
            <v>49118.410027675069</v>
          </cell>
          <cell r="FT189">
            <v>42871.840406984011</v>
          </cell>
          <cell r="FU189">
            <v>35275.05636500557</v>
          </cell>
          <cell r="FV189">
            <v>30926.643730419455</v>
          </cell>
          <cell r="FW189">
            <v>36822.830711849005</v>
          </cell>
        </row>
        <row r="190">
          <cell r="B190" t="str">
            <v>Co 452</v>
          </cell>
          <cell r="BH190">
            <v>-1199.06</v>
          </cell>
          <cell r="BI190">
            <v>-3924.68</v>
          </cell>
          <cell r="BJ190">
            <v>-1109.81</v>
          </cell>
          <cell r="BK190">
            <v>-3490.5</v>
          </cell>
          <cell r="BL190">
            <v>18417.54</v>
          </cell>
          <cell r="BM190">
            <v>20716.7</v>
          </cell>
          <cell r="BN190">
            <v>26463.06</v>
          </cell>
          <cell r="BO190">
            <v>19552.824549243964</v>
          </cell>
          <cell r="BP190">
            <v>12444.276518106934</v>
          </cell>
          <cell r="BQ190">
            <v>1044.3815782998754</v>
          </cell>
          <cell r="BR190">
            <v>-8762.7503084822347</v>
          </cell>
          <cell r="BS190">
            <v>-5996.1532188345891</v>
          </cell>
          <cell r="BT190">
            <v>-1469.2362424695966</v>
          </cell>
          <cell r="BU190">
            <v>-4142.9147352341224</v>
          </cell>
          <cell r="BV190">
            <v>-1354.1681785428864</v>
          </cell>
          <cell r="BW190">
            <v>-3923.4093665176351</v>
          </cell>
          <cell r="BX190">
            <v>18129.439232454766</v>
          </cell>
          <cell r="BY190">
            <v>20483.456335333853</v>
          </cell>
          <cell r="BZ190">
            <v>25974.002908780174</v>
          </cell>
          <cell r="CA190">
            <v>19058.758893839557</v>
          </cell>
          <cell r="CB190">
            <v>12037.945952077709</v>
          </cell>
          <cell r="CC190">
            <v>766.10100163596871</v>
          </cell>
          <cell r="CD190">
            <v>-8992.6522939482093</v>
          </cell>
          <cell r="CE190">
            <v>-6060.9122566894321</v>
          </cell>
          <cell r="CF190">
            <v>-1904.4867812441844</v>
          </cell>
          <cell r="CG190">
            <v>-4524.5375543956052</v>
          </cell>
          <cell r="CH190">
            <v>-1762.2967010672328</v>
          </cell>
          <cell r="CI190">
            <v>-4525.610954934762</v>
          </cell>
          <cell r="CJ190">
            <v>17676.515568325085</v>
          </cell>
          <cell r="CK190">
            <v>20288.111092474286</v>
          </cell>
          <cell r="CL190">
            <v>25514.499977574607</v>
          </cell>
          <cell r="CM190">
            <v>18567.637617905508</v>
          </cell>
          <cell r="CN190">
            <v>11627.043133915613</v>
          </cell>
          <cell r="CO190">
            <v>10305.120049769708</v>
          </cell>
          <cell r="CP190">
            <v>596.62399552278293</v>
          </cell>
          <cell r="CQ190">
            <v>3696.9080914316237</v>
          </cell>
          <cell r="CR190">
            <v>8111.3707946914146</v>
          </cell>
          <cell r="CS190">
            <v>5457.3342199397866</v>
          </cell>
          <cell r="CT190">
            <v>8265.9696806691136</v>
          </cell>
          <cell r="CU190">
            <v>5380.5241605294323</v>
          </cell>
          <cell r="CV190">
            <v>28077.950958602421</v>
          </cell>
          <cell r="CW190">
            <v>27985.457383297115</v>
          </cell>
          <cell r="CX190">
            <v>33226.280269127747</v>
          </cell>
          <cell r="CY190">
            <v>26131.472003380888</v>
          </cell>
          <cell r="CZ190">
            <v>19079.614496250288</v>
          </cell>
          <cell r="DA190">
            <v>10339.231290908125</v>
          </cell>
          <cell r="DB190">
            <v>454.33724629605058</v>
          </cell>
          <cell r="DC190">
            <v>3529.7616823072694</v>
          </cell>
          <cell r="DD190">
            <v>8109.8132269150956</v>
          </cell>
          <cell r="DE190">
            <v>5421.6637308745612</v>
          </cell>
          <cell r="DF190">
            <v>8277.0971983977688</v>
          </cell>
          <cell r="DG190">
            <v>5265.5568326188404</v>
          </cell>
          <cell r="DH190">
            <v>28469.497205390137</v>
          </cell>
          <cell r="DI190">
            <v>28369.478940235029</v>
          </cell>
          <cell r="DJ190">
            <v>33622.068473342893</v>
          </cell>
          <cell r="DK190">
            <v>26377.082020161022</v>
          </cell>
          <cell r="DL190">
            <v>19212.080947423339</v>
          </cell>
          <cell r="DM190">
            <v>10369.359831310245</v>
          </cell>
          <cell r="DN190">
            <v>304.54632118395239</v>
          </cell>
          <cell r="DO190">
            <v>3464.1771271580837</v>
          </cell>
          <cell r="DP190">
            <v>8103.7663334960889</v>
          </cell>
          <cell r="DQ190">
            <v>5381.1687958707171</v>
          </cell>
          <cell r="DR190">
            <v>8284.0556905909889</v>
          </cell>
          <cell r="DS190">
            <v>7246.4948006768973</v>
          </cell>
          <cell r="DT190">
            <v>30969.127546118205</v>
          </cell>
          <cell r="DU190">
            <v>30861.257906043484</v>
          </cell>
          <cell r="DV190">
            <v>36122.837789605728</v>
          </cell>
          <cell r="DW190">
            <v>28724.159542030284</v>
          </cell>
          <cell r="DX190">
            <v>21445.575571712336</v>
          </cell>
          <cell r="DY190">
            <v>12500.644163380035</v>
          </cell>
          <cell r="DZ190">
            <v>2252.8407554821279</v>
          </cell>
          <cell r="EA190">
            <v>5498.0600154202366</v>
          </cell>
          <cell r="EB190">
            <v>10197.437816893373</v>
          </cell>
          <cell r="EC190">
            <v>7440.7373672971553</v>
          </cell>
          <cell r="ED190">
            <v>10391.738507188049</v>
          </cell>
          <cell r="EE190">
            <v>7152.0172542823093</v>
          </cell>
          <cell r="EF190">
            <v>31404.895018701525</v>
          </cell>
          <cell r="EG190">
            <v>31288.84464465487</v>
          </cell>
          <cell r="EH190">
            <v>36557.163406486739</v>
          </cell>
          <cell r="EI190">
            <v>29001.947418631855</v>
          </cell>
          <cell r="EJ190">
            <v>21607.892445643396</v>
          </cell>
          <cell r="EK190">
            <v>12560.502404305669</v>
          </cell>
          <cell r="EL190">
            <v>2126.596121590459</v>
          </cell>
          <cell r="EM190">
            <v>5460.7366895759333</v>
          </cell>
          <cell r="EN190">
            <v>10219.615596365038</v>
          </cell>
          <cell r="EO190">
            <v>7428.5088188489644</v>
          </cell>
          <cell r="EP190">
            <v>10428.075798568127</v>
          </cell>
          <cell r="EQ190">
            <v>7048.4557083354703</v>
          </cell>
          <cell r="ER190">
            <v>31844.29843245665</v>
          </cell>
          <cell r="ES190">
            <v>31719.722554748194</v>
          </cell>
          <cell r="ET190">
            <v>40695.433528356094</v>
          </cell>
          <cell r="EU190">
            <v>33635.082048056436</v>
          </cell>
          <cell r="EV190">
            <v>26123.707849078495</v>
          </cell>
          <cell r="EW190">
            <v>16975.024239904134</v>
          </cell>
          <cell r="EX190">
            <v>6351.8661248684875</v>
          </cell>
          <cell r="EY190">
            <v>9776.9401382574943</v>
          </cell>
          <cell r="EZ190">
            <v>14595.245199643541</v>
          </cell>
          <cell r="FA190">
            <v>11769.460639497349</v>
          </cell>
          <cell r="FB190">
            <v>14818.684704181684</v>
          </cell>
          <cell r="FC190">
            <v>11294.111910241641</v>
          </cell>
          <cell r="FD190">
            <v>36645.293351284548</v>
          </cell>
          <cell r="FE190">
            <v>36511.839054884244</v>
          </cell>
          <cell r="FF190">
            <v>41895.66652062261</v>
          </cell>
          <cell r="FG190">
            <v>33993.451310731733</v>
          </cell>
          <cell r="FH190">
            <v>26364.239470030865</v>
          </cell>
          <cell r="FI190">
            <v>17114.140416497889</v>
          </cell>
          <cell r="FJ190">
            <v>6298.5218001718131</v>
          </cell>
          <cell r="FK190">
            <v>9817.0730537902236</v>
          </cell>
          <cell r="FL190">
            <v>14694.711320404411</v>
          </cell>
          <cell r="FM190">
            <v>11834.407207227232</v>
          </cell>
          <cell r="FN190">
            <v>14933.746886272762</v>
          </cell>
          <cell r="FO190">
            <v>11259.00994221805</v>
          </cell>
          <cell r="FP190">
            <v>37178.41536927718</v>
          </cell>
          <cell r="FQ190">
            <v>37035.706399024639</v>
          </cell>
          <cell r="FR190">
            <v>42420.453588168908</v>
          </cell>
          <cell r="FS190">
            <v>34350.433372292246</v>
          </cell>
          <cell r="FT190">
            <v>26601.525565131858</v>
          </cell>
          <cell r="FU190">
            <v>17250.444685359897</v>
          </cell>
          <cell r="FV190">
            <v>9470.8719472153716</v>
          </cell>
          <cell r="FW190">
            <v>13085.528605418611</v>
          </cell>
        </row>
        <row r="191">
          <cell r="B191" t="str">
            <v>Co 425</v>
          </cell>
          <cell r="BH191">
            <v>66815.62</v>
          </cell>
          <cell r="BI191">
            <v>72545.56</v>
          </cell>
          <cell r="BJ191">
            <v>87905.51</v>
          </cell>
          <cell r="BK191">
            <v>92318.87</v>
          </cell>
          <cell r="BL191">
            <v>127244.23</v>
          </cell>
          <cell r="BM191">
            <v>114615.28</v>
          </cell>
          <cell r="BN191">
            <v>123862.54</v>
          </cell>
          <cell r="BO191">
            <v>150778.24739458226</v>
          </cell>
          <cell r="BP191">
            <v>130624.08865161942</v>
          </cell>
          <cell r="BQ191">
            <v>126766.22943223178</v>
          </cell>
          <cell r="BR191">
            <v>93041.840443162859</v>
          </cell>
          <cell r="BS191">
            <v>87474.003317424183</v>
          </cell>
          <cell r="BT191">
            <v>64874.168230168259</v>
          </cell>
          <cell r="BU191">
            <v>70889.941607701287</v>
          </cell>
          <cell r="BV191">
            <v>160625.57208798209</v>
          </cell>
          <cell r="BW191">
            <v>165119.40701918921</v>
          </cell>
          <cell r="BX191">
            <v>199808.99759615812</v>
          </cell>
          <cell r="BY191">
            <v>187189.70857593176</v>
          </cell>
          <cell r="BZ191">
            <v>196308.64281685799</v>
          </cell>
          <cell r="CA191">
            <v>222846.1692718509</v>
          </cell>
          <cell r="CB191">
            <v>202965.35571587645</v>
          </cell>
          <cell r="CC191">
            <v>199370.69523293935</v>
          </cell>
          <cell r="CD191">
            <v>165757.04786736466</v>
          </cell>
          <cell r="CE191">
            <v>166820.59183834342</v>
          </cell>
          <cell r="CF191">
            <v>135071.47949454587</v>
          </cell>
          <cell r="CG191">
            <v>141384.52016546443</v>
          </cell>
          <cell r="CH191">
            <v>156345.05607140702</v>
          </cell>
          <cell r="CI191">
            <v>160925.49015200368</v>
          </cell>
          <cell r="CJ191">
            <v>195375.0476859076</v>
          </cell>
          <cell r="CK191">
            <v>182768.59426576539</v>
          </cell>
          <cell r="CL191">
            <v>191758.18258200138</v>
          </cell>
          <cell r="CM191">
            <v>217827.57269256067</v>
          </cell>
          <cell r="CN191">
            <v>198080.41986825099</v>
          </cell>
          <cell r="CO191">
            <v>194760.34050928403</v>
          </cell>
          <cell r="CP191">
            <v>161264.36529831245</v>
          </cell>
          <cell r="CQ191">
            <v>198564.34766463109</v>
          </cell>
          <cell r="CR191">
            <v>171401.10762192527</v>
          </cell>
          <cell r="CS191">
            <v>177942.54896010394</v>
          </cell>
          <cell r="CT191">
            <v>193157.93363387141</v>
          </cell>
          <cell r="CU191">
            <v>197859.61438128131</v>
          </cell>
          <cell r="CV191">
            <v>232915.86860739451</v>
          </cell>
          <cell r="CW191">
            <v>225061.77364239388</v>
          </cell>
          <cell r="CX191">
            <v>234187.05358978978</v>
          </cell>
          <cell r="CY191">
            <v>260545.6424226301</v>
          </cell>
          <cell r="CZ191">
            <v>240449.61232865779</v>
          </cell>
          <cell r="DA191">
            <v>237157.50171597043</v>
          </cell>
          <cell r="DB191">
            <v>203031.92721357496</v>
          </cell>
          <cell r="DC191">
            <v>204311.14422130142</v>
          </cell>
          <cell r="DD191">
            <v>178143.81863622071</v>
          </cell>
          <cell r="DE191">
            <v>184921.29106129627</v>
          </cell>
          <cell r="DF191">
            <v>200395.24970448032</v>
          </cell>
          <cell r="DG191">
            <v>205221.48705572449</v>
          </cell>
          <cell r="DH191">
            <v>240894.08378174814</v>
          </cell>
          <cell r="DI191">
            <v>227937.79006786286</v>
          </cell>
          <cell r="DJ191">
            <v>237199.67725096043</v>
          </cell>
          <cell r="DK191">
            <v>263850.76390996214</v>
          </cell>
          <cell r="DL191">
            <v>243400.26977581755</v>
          </cell>
          <cell r="DM191">
            <v>240139.9820303109</v>
          </cell>
          <cell r="DN191">
            <v>205373.05300391972</v>
          </cell>
          <cell r="DO191">
            <v>206766.30774481199</v>
          </cell>
          <cell r="DP191">
            <v>180024.33935738978</v>
          </cell>
          <cell r="DQ191">
            <v>187045.97641765716</v>
          </cell>
          <cell r="DR191">
            <v>202782.31521653404</v>
          </cell>
          <cell r="DS191">
            <v>207736.46364797678</v>
          </cell>
          <cell r="DT191">
            <v>244035.43257636743</v>
          </cell>
          <cell r="DU191">
            <v>230270.43579813698</v>
          </cell>
          <cell r="DV191">
            <v>239670.77183881853</v>
          </cell>
          <cell r="DW191">
            <v>266616.62978028372</v>
          </cell>
          <cell r="DX191">
            <v>245806.43777142878</v>
          </cell>
          <cell r="DY191">
            <v>242581.03458542234</v>
          </cell>
          <cell r="DZ191">
            <v>207162.07443772387</v>
          </cell>
          <cell r="EA191">
            <v>208673.31127648955</v>
          </cell>
          <cell r="EB191">
            <v>181340.34394476091</v>
          </cell>
          <cell r="EC191">
            <v>188613.97228486999</v>
          </cell>
          <cell r="ED191">
            <v>204616.55102457589</v>
          </cell>
          <cell r="EE191">
            <v>209702.17170242485</v>
          </cell>
          <cell r="EF191">
            <v>246637.14185898652</v>
          </cell>
          <cell r="EG191">
            <v>233153.49350476349</v>
          </cell>
          <cell r="EH191">
            <v>242693.35394967374</v>
          </cell>
          <cell r="EI191">
            <v>269937.21024334081</v>
          </cell>
          <cell r="EJ191">
            <v>248761.08171812046</v>
          </cell>
          <cell r="EK191">
            <v>245574.39836326122</v>
          </cell>
          <cell r="EL191">
            <v>209491.10399522021</v>
          </cell>
          <cell r="EM191">
            <v>211126.27741485831</v>
          </cell>
          <cell r="EN191">
            <v>183184.31297843315</v>
          </cell>
          <cell r="EO191">
            <v>190718.37275622698</v>
          </cell>
          <cell r="EP191">
            <v>206991.24170819824</v>
          </cell>
          <cell r="EQ191">
            <v>212211.87876447287</v>
          </cell>
          <cell r="ER191">
            <v>249792.84465188693</v>
          </cell>
          <cell r="ES191">
            <v>236045.96957910806</v>
          </cell>
          <cell r="ET191">
            <v>245726.72349081427</v>
          </cell>
          <cell r="EU191">
            <v>273271.73859378917</v>
          </cell>
          <cell r="EV191">
            <v>257279.40222034423</v>
          </cell>
          <cell r="EW191">
            <v>254135.17043936663</v>
          </cell>
          <cell r="EX191">
            <v>261178.75968961185</v>
          </cell>
          <cell r="EY191">
            <v>262942.69647032628</v>
          </cell>
          <cell r="EZ191">
            <v>234373.71342781835</v>
          </cell>
          <cell r="FA191">
            <v>242176.85764067687</v>
          </cell>
          <cell r="FB191">
            <v>258723.71912486947</v>
          </cell>
          <cell r="FC191">
            <v>264083.0371567792</v>
          </cell>
          <cell r="FD191">
            <v>302320.20048863196</v>
          </cell>
          <cell r="FE191">
            <v>288305.0797688131</v>
          </cell>
          <cell r="FF191">
            <v>298128.2061338526</v>
          </cell>
          <cell r="FG191">
            <v>325976.37262637913</v>
          </cell>
          <cell r="FH191">
            <v>304217.57740612992</v>
          </cell>
          <cell r="FI191">
            <v>301119.70345675515</v>
          </cell>
          <cell r="FJ191">
            <v>264492.297213785</v>
          </cell>
          <cell r="FK191">
            <v>266390.83997787279</v>
          </cell>
          <cell r="FL191">
            <v>237176.6661185977</v>
          </cell>
          <cell r="FM191">
            <v>245257.77177261363</v>
          </cell>
          <cell r="FN191">
            <v>262082.71635050519</v>
          </cell>
          <cell r="FO191">
            <v>267584.63726013148</v>
          </cell>
          <cell r="FP191">
            <v>306488.19499105494</v>
          </cell>
          <cell r="FQ191">
            <v>292199.75474068755</v>
          </cell>
          <cell r="FR191">
            <v>302166.21879437962</v>
          </cell>
          <cell r="FS191">
            <v>330319.84783737408</v>
          </cell>
          <cell r="FT191">
            <v>308182.8179717391</v>
          </cell>
          <cell r="FU191">
            <v>305135.72235515999</v>
          </cell>
          <cell r="FV191">
            <v>267822.1932829438</v>
          </cell>
          <cell r="FW191">
            <v>269860.68545394437</v>
          </cell>
        </row>
        <row r="192">
          <cell r="B192" t="str">
            <v>Co 453</v>
          </cell>
          <cell r="BH192">
            <v>203390.59</v>
          </cell>
          <cell r="BI192">
            <v>188409.7</v>
          </cell>
          <cell r="BJ192">
            <v>184115.03</v>
          </cell>
          <cell r="BK192">
            <v>143819.19</v>
          </cell>
          <cell r="BL192">
            <v>291629.05</v>
          </cell>
          <cell r="BM192">
            <v>245924.13</v>
          </cell>
          <cell r="BN192">
            <v>260093.02</v>
          </cell>
          <cell r="BO192">
            <v>369351.5912555221</v>
          </cell>
          <cell r="BP192">
            <v>293695.48518297309</v>
          </cell>
          <cell r="BQ192">
            <v>256549.62454462826</v>
          </cell>
          <cell r="BR192">
            <v>223532.53159778187</v>
          </cell>
          <cell r="BS192">
            <v>181862.38430789229</v>
          </cell>
          <cell r="BT192">
            <v>216180.47089532117</v>
          </cell>
          <cell r="BU192">
            <v>201409.36566195259</v>
          </cell>
          <cell r="BV192">
            <v>193393.79742372001</v>
          </cell>
          <cell r="BW192">
            <v>154013.86276423471</v>
          </cell>
          <cell r="BX192">
            <v>302539.65254137444</v>
          </cell>
          <cell r="BY192">
            <v>256346.35039725094</v>
          </cell>
          <cell r="BZ192">
            <v>270492.91905872605</v>
          </cell>
          <cell r="CA192">
            <v>374921.200747394</v>
          </cell>
          <cell r="CB192">
            <v>299640.04622393078</v>
          </cell>
          <cell r="CC192">
            <v>253096.71220774378</v>
          </cell>
          <cell r="CD192">
            <v>220102.77146908428</v>
          </cell>
          <cell r="CE192">
            <v>180600.81985453243</v>
          </cell>
          <cell r="CF192">
            <v>210182.41484541012</v>
          </cell>
          <cell r="CG192">
            <v>195779.37220368657</v>
          </cell>
          <cell r="CH192">
            <v>185012.36509802868</v>
          </cell>
          <cell r="CI192">
            <v>146433.31084689888</v>
          </cell>
          <cell r="CJ192">
            <v>295846.39985879022</v>
          </cell>
          <cell r="CK192">
            <v>249129.21320508249</v>
          </cell>
          <cell r="CL192">
            <v>263276.90462991572</v>
          </cell>
          <cell r="CM192">
            <v>367680.8955318713</v>
          </cell>
          <cell r="CN192">
            <v>292587.26768465783</v>
          </cell>
          <cell r="CO192">
            <v>316316.96935513482</v>
          </cell>
          <cell r="CP192">
            <v>283350.97204465943</v>
          </cell>
          <cell r="CQ192">
            <v>246052.95182379801</v>
          </cell>
          <cell r="CR192">
            <v>283854.39530712034</v>
          </cell>
          <cell r="CS192">
            <v>269289.7634730853</v>
          </cell>
          <cell r="CT192">
            <v>240696.11824459559</v>
          </cell>
          <cell r="CU192">
            <v>201620.90010033222</v>
          </cell>
          <cell r="CV192">
            <v>354327.28042778408</v>
          </cell>
          <cell r="CW192">
            <v>306495.90245816461</v>
          </cell>
          <cell r="CX192">
            <v>320927.02978293214</v>
          </cell>
          <cell r="CY192">
            <v>427314.77005704457</v>
          </cell>
          <cell r="CZ192">
            <v>350783.88518869248</v>
          </cell>
          <cell r="DA192">
            <v>320051.87282309198</v>
          </cell>
          <cell r="DB192">
            <v>286436.30441243993</v>
          </cell>
          <cell r="DC192">
            <v>246306.1115592315</v>
          </cell>
          <cell r="DD192">
            <v>287293.21771185228</v>
          </cell>
          <cell r="DE192">
            <v>272567.78709266544</v>
          </cell>
          <cell r="DF192">
            <v>242262.57644811855</v>
          </cell>
          <cell r="DG192">
            <v>202689.27061035472</v>
          </cell>
          <cell r="DH192">
            <v>358763.67865077395</v>
          </cell>
          <cell r="DI192">
            <v>309790.4747256026</v>
          </cell>
          <cell r="DJ192">
            <v>324510.73004821909</v>
          </cell>
          <cell r="DK192">
            <v>432924.79288243683</v>
          </cell>
          <cell r="DL192">
            <v>354929.85608718195</v>
          </cell>
          <cell r="DM192">
            <v>323794.18146412261</v>
          </cell>
          <cell r="DN192">
            <v>289516.48670090118</v>
          </cell>
          <cell r="DO192">
            <v>248626.32307845092</v>
          </cell>
          <cell r="DP192">
            <v>290738.77637809637</v>
          </cell>
          <cell r="DQ192">
            <v>275853.04066252569</v>
          </cell>
          <cell r="DR192">
            <v>243767.85211267974</v>
          </cell>
          <cell r="DS192">
            <v>374510.9970041716</v>
          </cell>
          <cell r="DT192">
            <v>534030.02136835805</v>
          </cell>
          <cell r="DU192">
            <v>483886.70998299983</v>
          </cell>
          <cell r="DV192">
            <v>498902.13672565122</v>
          </cell>
          <cell r="DW192">
            <v>609384.97945880285</v>
          </cell>
          <cell r="DX192">
            <v>529899.12568918243</v>
          </cell>
          <cell r="DY192">
            <v>498358.064901178</v>
          </cell>
          <cell r="DZ192">
            <v>463405.21324844204</v>
          </cell>
          <cell r="EA192">
            <v>421740.63091539836</v>
          </cell>
          <cell r="EB192">
            <v>465005.07036948402</v>
          </cell>
          <cell r="EC192">
            <v>449959.75216355175</v>
          </cell>
          <cell r="ED192">
            <v>416023.8036908799</v>
          </cell>
          <cell r="EE192">
            <v>378844.41799022036</v>
          </cell>
          <cell r="EF192">
            <v>541887.03932796768</v>
          </cell>
          <cell r="EG192">
            <v>490544.30642046721</v>
          </cell>
          <cell r="EH192">
            <v>505860.52440384327</v>
          </cell>
          <cell r="EI192">
            <v>618456.66048016353</v>
          </cell>
          <cell r="EJ192">
            <v>537451.61059549404</v>
          </cell>
          <cell r="EK192">
            <v>505503.30324670993</v>
          </cell>
          <cell r="EL192">
            <v>469862.47663269239</v>
          </cell>
          <cell r="EM192">
            <v>427409.20538045769</v>
          </cell>
          <cell r="EN192">
            <v>471852.26434105902</v>
          </cell>
          <cell r="EO192">
            <v>456648.38818140404</v>
          </cell>
          <cell r="EP192">
            <v>420788.5630266798</v>
          </cell>
          <cell r="EQ192">
            <v>383174.54151027178</v>
          </cell>
          <cell r="ER192">
            <v>549821.16970170219</v>
          </cell>
          <cell r="ES192">
            <v>497249.12792251754</v>
          </cell>
          <cell r="ET192">
            <v>582081.39006096544</v>
          </cell>
          <cell r="EU192">
            <v>696835.13888667454</v>
          </cell>
          <cell r="EV192">
            <v>614282.6049473891</v>
          </cell>
          <cell r="EW192">
            <v>581926.35704351077</v>
          </cell>
          <cell r="EX192">
            <v>545583.80026670266</v>
          </cell>
          <cell r="EY192">
            <v>502327.87638885906</v>
          </cell>
          <cell r="EZ192">
            <v>547976.87009159289</v>
          </cell>
          <cell r="FA192">
            <v>532615.52859875397</v>
          </cell>
          <cell r="FB192">
            <v>494755.78896043345</v>
          </cell>
          <cell r="FC192">
            <v>456707.86379696347</v>
          </cell>
          <cell r="FD192">
            <v>627040.52705181891</v>
          </cell>
          <cell r="FE192">
            <v>573208.58632703009</v>
          </cell>
          <cell r="FF192">
            <v>590529.01536644716</v>
          </cell>
          <cell r="FG192">
            <v>707485.82049145713</v>
          </cell>
          <cell r="FH192">
            <v>623357.13126217213</v>
          </cell>
          <cell r="FI192">
            <v>590591.49200019496</v>
          </cell>
          <cell r="FJ192">
            <v>553533.3678533216</v>
          </cell>
          <cell r="FK192">
            <v>509459.60253018216</v>
          </cell>
          <cell r="FL192">
            <v>556343.51601028128</v>
          </cell>
          <cell r="FM192">
            <v>540826.08153461746</v>
          </cell>
          <cell r="FN192">
            <v>500887.88814898685</v>
          </cell>
          <cell r="FO192">
            <v>462406.87442631938</v>
          </cell>
          <cell r="FP192">
            <v>636510.02126545389</v>
          </cell>
          <cell r="FQ192">
            <v>581386.78386511549</v>
          </cell>
          <cell r="FR192">
            <v>599054.02247180894</v>
          </cell>
          <cell r="FS192">
            <v>718260.38653529342</v>
          </cell>
          <cell r="FT192">
            <v>632526.50531439891</v>
          </cell>
          <cell r="FU192">
            <v>618367.93260415294</v>
          </cell>
          <cell r="FV192">
            <v>580580.6014336173</v>
          </cell>
          <cell r="FW192">
            <v>535674.23363180435</v>
          </cell>
        </row>
        <row r="193">
          <cell r="B193" t="str">
            <v>Co 151</v>
          </cell>
          <cell r="BH193">
            <v>7233.17</v>
          </cell>
          <cell r="BI193">
            <v>-2674.81</v>
          </cell>
          <cell r="BJ193">
            <v>9960.73</v>
          </cell>
          <cell r="BK193">
            <v>4781.24</v>
          </cell>
          <cell r="BL193">
            <v>9105.7199999999993</v>
          </cell>
          <cell r="BM193">
            <v>7209.77</v>
          </cell>
          <cell r="BN193">
            <v>12146.18</v>
          </cell>
          <cell r="BO193">
            <v>10693.193309682552</v>
          </cell>
          <cell r="BP193">
            <v>14479.693982738983</v>
          </cell>
          <cell r="BQ193">
            <v>16110.017743635559</v>
          </cell>
          <cell r="BR193">
            <v>12949.357421215855</v>
          </cell>
          <cell r="BS193">
            <v>10186.394296467428</v>
          </cell>
          <cell r="BT193">
            <v>7004.1544268251582</v>
          </cell>
          <cell r="BU193">
            <v>-2880.4601028481857</v>
          </cell>
          <cell r="BV193">
            <v>9785.8070862849272</v>
          </cell>
          <cell r="BW193">
            <v>4714.1001705658218</v>
          </cell>
          <cell r="BX193">
            <v>8883.0444596232592</v>
          </cell>
          <cell r="BY193">
            <v>7034.2008817784827</v>
          </cell>
          <cell r="BZ193">
            <v>11951.262629398601</v>
          </cell>
          <cell r="CA193">
            <v>10667.558587596111</v>
          </cell>
          <cell r="CB193">
            <v>20637.9388356173</v>
          </cell>
          <cell r="CC193">
            <v>22382.658637865206</v>
          </cell>
          <cell r="CD193">
            <v>19229.6660743709</v>
          </cell>
          <cell r="CE193">
            <v>16412.960434863529</v>
          </cell>
          <cell r="CF193">
            <v>12959.185814535795</v>
          </cell>
          <cell r="CG193">
            <v>3099.1377900834741</v>
          </cell>
          <cell r="CH193">
            <v>15796.801544871116</v>
          </cell>
          <cell r="CI193">
            <v>10836.613726002039</v>
          </cell>
          <cell r="CJ193">
            <v>14845.099451719561</v>
          </cell>
          <cell r="CK193">
            <v>13045.273069232611</v>
          </cell>
          <cell r="CL193">
            <v>17942.657749773341</v>
          </cell>
          <cell r="CM193">
            <v>16829.698486840254</v>
          </cell>
          <cell r="CN193">
            <v>20139.973736079428</v>
          </cell>
          <cell r="CO193">
            <v>22002.255904519639</v>
          </cell>
          <cell r="CP193">
            <v>18857.704021964801</v>
          </cell>
          <cell r="CQ193">
            <v>15984.342978141318</v>
          </cell>
          <cell r="CR193">
            <v>13016.510757098273</v>
          </cell>
          <cell r="CS193">
            <v>2967.6079235832221</v>
          </cell>
          <cell r="CT193">
            <v>15930.099236542977</v>
          </cell>
          <cell r="CU193">
            <v>10908.908412815323</v>
          </cell>
          <cell r="CV193">
            <v>14942.568696989343</v>
          </cell>
          <cell r="CW193">
            <v>13123.487698980189</v>
          </cell>
          <cell r="CX193">
            <v>18112.072050089697</v>
          </cell>
          <cell r="CY193">
            <v>17032.334822771081</v>
          </cell>
          <cell r="CZ193">
            <v>20365.895128051914</v>
          </cell>
          <cell r="DA193">
            <v>22305.780004934313</v>
          </cell>
          <cell r="DB193">
            <v>19101.249848170897</v>
          </cell>
          <cell r="DC193">
            <v>16057.951367355461</v>
          </cell>
          <cell r="DD193">
            <v>13069.072429363187</v>
          </cell>
          <cell r="DE193">
            <v>2827.7884561477913</v>
          </cell>
          <cell r="DF193">
            <v>49939.667183622791</v>
          </cell>
          <cell r="DG193">
            <v>44857.399557192482</v>
          </cell>
          <cell r="DH193">
            <v>48915.086879123264</v>
          </cell>
          <cell r="DI193">
            <v>47076.870320686037</v>
          </cell>
          <cell r="DJ193">
            <v>52158.275855434695</v>
          </cell>
          <cell r="DK193">
            <v>51114.252384036219</v>
          </cell>
          <cell r="DL193">
            <v>54470.275556979286</v>
          </cell>
          <cell r="DM193">
            <v>56490.526112341162</v>
          </cell>
          <cell r="DN193">
            <v>53224.909494159983</v>
          </cell>
          <cell r="DO193">
            <v>50076.581081390497</v>
          </cell>
          <cell r="DP193">
            <v>46995.535043978867</v>
          </cell>
          <cell r="DQ193">
            <v>36558.282079165547</v>
          </cell>
          <cell r="DR193">
            <v>50744.993531818393</v>
          </cell>
          <cell r="DS193">
            <v>45601.606079574405</v>
          </cell>
          <cell r="DT193">
            <v>49682.10234905644</v>
          </cell>
          <cell r="DU193">
            <v>47824.881693142626</v>
          </cell>
          <cell r="DV193">
            <v>53000.756822092204</v>
          </cell>
          <cell r="DW193">
            <v>51995.043369070925</v>
          </cell>
          <cell r="DX193">
            <v>55372.650137540528</v>
          </cell>
          <cell r="DY193">
            <v>57476.122223878992</v>
          </cell>
          <cell r="DZ193">
            <v>54148.283836158713</v>
          </cell>
          <cell r="EA193">
            <v>50891.500481018898</v>
          </cell>
          <cell r="EB193">
            <v>47715.31472561539</v>
          </cell>
          <cell r="EC193">
            <v>37078.436295363455</v>
          </cell>
          <cell r="ED193">
            <v>51560.763148446742</v>
          </cell>
          <cell r="EE193">
            <v>46356.252313221048</v>
          </cell>
          <cell r="EF193">
            <v>50458.261028273599</v>
          </cell>
          <cell r="EG193">
            <v>48582.190947066956</v>
          </cell>
          <cell r="EH193">
            <v>53854.20777970428</v>
          </cell>
          <cell r="EI193">
            <v>52889.502882090448</v>
          </cell>
          <cell r="EJ193">
            <v>64621.544960031752</v>
          </cell>
          <cell r="EK193">
            <v>66810.739959521525</v>
          </cell>
          <cell r="EL193">
            <v>63419.976884882635</v>
          </cell>
          <cell r="EM193">
            <v>60050.750855752216</v>
          </cell>
          <cell r="EN193">
            <v>56776.569916099266</v>
          </cell>
          <cell r="EO193">
            <v>45936.138211954429</v>
          </cell>
          <cell r="EP193">
            <v>60720.558150850338</v>
          </cell>
          <cell r="EQ193">
            <v>55454.74109632711</v>
          </cell>
          <cell r="ER193">
            <v>59577.097695119061</v>
          </cell>
          <cell r="ES193">
            <v>57682.140774612795</v>
          </cell>
          <cell r="ET193">
            <v>63052.21054835822</v>
          </cell>
          <cell r="EU193">
            <v>62131.119424131452</v>
          </cell>
          <cell r="EV193">
            <v>65799.467369859747</v>
          </cell>
          <cell r="EW193">
            <v>68077.893968439457</v>
          </cell>
          <cell r="EX193">
            <v>64622.573733445599</v>
          </cell>
          <cell r="EY193">
            <v>61137.726398354003</v>
          </cell>
          <cell r="EZ193">
            <v>57762.167565463998</v>
          </cell>
          <cell r="FA193">
            <v>46714.61542203257</v>
          </cell>
          <cell r="FB193">
            <v>61807.317025978708</v>
          </cell>
          <cell r="FC193">
            <v>56480.681128124306</v>
          </cell>
          <cell r="FD193">
            <v>60621.514128563569</v>
          </cell>
          <cell r="FE193">
            <v>58708.283393126694</v>
          </cell>
          <cell r="FF193">
            <v>64177.715237494529</v>
          </cell>
          <cell r="FG193">
            <v>63303.804423872811</v>
          </cell>
          <cell r="FH193">
            <v>66997.808554829171</v>
          </cell>
          <cell r="FI193">
            <v>69369.03614971957</v>
          </cell>
          <cell r="FJ193">
            <v>65847.53395654817</v>
          </cell>
          <cell r="FK193">
            <v>62243.728960819055</v>
          </cell>
          <cell r="FL193">
            <v>58763.116919427644</v>
          </cell>
          <cell r="FM193">
            <v>47504.789020732504</v>
          </cell>
          <cell r="FN193">
            <v>62912.114854381784</v>
          </cell>
          <cell r="FO193">
            <v>57524.563585590673</v>
          </cell>
          <cell r="FP193">
            <v>61682.738804364475</v>
          </cell>
          <cell r="FQ193">
            <v>59751.035707669231</v>
          </cell>
          <cell r="FR193">
            <v>65321.995036186134</v>
          </cell>
          <cell r="FS193">
            <v>64497.666491509372</v>
          </cell>
          <cell r="FT193">
            <v>68217.283480106402</v>
          </cell>
          <cell r="FU193">
            <v>70683.71618981364</v>
          </cell>
          <cell r="FV193">
            <v>67095.669887766329</v>
          </cell>
          <cell r="FW193">
            <v>63368.181815312775</v>
          </cell>
        </row>
        <row r="194">
          <cell r="B194" t="str">
            <v>Co 152</v>
          </cell>
          <cell r="BH194">
            <v>-20848.349999999999</v>
          </cell>
          <cell r="BI194">
            <v>-12386.64</v>
          </cell>
          <cell r="BJ194">
            <v>-10038.620000000001</v>
          </cell>
          <cell r="BK194">
            <v>-17723.63</v>
          </cell>
          <cell r="BL194">
            <v>-7421.23</v>
          </cell>
          <cell r="BM194">
            <v>-22484.19</v>
          </cell>
          <cell r="BN194">
            <v>-11576.23</v>
          </cell>
          <cell r="BO194">
            <v>-12078.098879635683</v>
          </cell>
          <cell r="BP194">
            <v>-17510.326997786622</v>
          </cell>
          <cell r="BQ194">
            <v>-15118.841185410696</v>
          </cell>
          <cell r="BR194">
            <v>-11111.139314356129</v>
          </cell>
          <cell r="BS194">
            <v>-13793.084743464555</v>
          </cell>
          <cell r="BT194">
            <v>-21754.431516016732</v>
          </cell>
          <cell r="BU194">
            <v>-13297.807961247381</v>
          </cell>
          <cell r="BV194">
            <v>-11074.472491003784</v>
          </cell>
          <cell r="BW194">
            <v>-18817.893920006944</v>
          </cell>
          <cell r="BX194">
            <v>-8547.8325530340298</v>
          </cell>
          <cell r="BY194">
            <v>-23514.481551430941</v>
          </cell>
          <cell r="BZ194">
            <v>-12945.829613188042</v>
          </cell>
          <cell r="CA194">
            <v>-13084.192274578323</v>
          </cell>
          <cell r="CB194">
            <v>-8550.8924040683269</v>
          </cell>
          <cell r="CC194">
            <v>-6183.1945881786451</v>
          </cell>
          <cell r="CD194">
            <v>-2163.4001520900274</v>
          </cell>
          <cell r="CE194">
            <v>-4592.2895496403144</v>
          </cell>
          <cell r="CF194">
            <v>-13283.444260623393</v>
          </cell>
          <cell r="CG194">
            <v>-4831.1219925025071</v>
          </cell>
          <cell r="CH194">
            <v>-2735.4993812587345</v>
          </cell>
          <cell r="CI194">
            <v>-10538.638222214351</v>
          </cell>
          <cell r="CJ194">
            <v>-301.203945240748</v>
          </cell>
          <cell r="CK194">
            <v>-15171.910608597078</v>
          </cell>
          <cell r="CL194">
            <v>-4949.1318176454661</v>
          </cell>
          <cell r="CM194">
            <v>-4728.9878260400656</v>
          </cell>
          <cell r="CN194">
            <v>-10292.685724057003</v>
          </cell>
          <cell r="CO194">
            <v>-7947.8787197131533</v>
          </cell>
          <cell r="CP194">
            <v>-3915.9450223229069</v>
          </cell>
          <cell r="CQ194">
            <v>-6088.6705198578566</v>
          </cell>
          <cell r="CR194">
            <v>-14133.606748269383</v>
          </cell>
          <cell r="CS194">
            <v>-5514.0293451599791</v>
          </cell>
          <cell r="CT194">
            <v>-3420.3205227420112</v>
          </cell>
          <cell r="CU194">
            <v>-11400.012741674218</v>
          </cell>
          <cell r="CV194">
            <v>-969.00372907720885</v>
          </cell>
          <cell r="CW194">
            <v>-16103.928862063658</v>
          </cell>
          <cell r="CX194">
            <v>-5795.6698993364698</v>
          </cell>
          <cell r="CY194">
            <v>-5463.2880494269484</v>
          </cell>
          <cell r="CZ194">
            <v>-11124.846693642809</v>
          </cell>
          <cell r="DA194">
            <v>-8741.671462693128</v>
          </cell>
          <cell r="DB194">
            <v>-4624.2247548708401</v>
          </cell>
          <cell r="DC194">
            <v>-7200.2581855767858</v>
          </cell>
          <cell r="DD194">
            <v>-15017.836108319476</v>
          </cell>
          <cell r="DE194">
            <v>-6227.2243623293107</v>
          </cell>
          <cell r="DF194">
            <v>30770.130058859264</v>
          </cell>
          <cell r="DG194">
            <v>22609.73780207221</v>
          </cell>
          <cell r="DH194">
            <v>33237.853141495449</v>
          </cell>
          <cell r="DI194">
            <v>17834.173597150075</v>
          </cell>
          <cell r="DJ194">
            <v>28226.308311278553</v>
          </cell>
          <cell r="DK194">
            <v>28677.470770017753</v>
          </cell>
          <cell r="DL194">
            <v>22915.961634603649</v>
          </cell>
          <cell r="DM194">
            <v>25338.548856096109</v>
          </cell>
          <cell r="DN194">
            <v>29542.853383565394</v>
          </cell>
          <cell r="DO194">
            <v>26889.766664813076</v>
          </cell>
          <cell r="DP194">
            <v>18970.289400732159</v>
          </cell>
          <cell r="DQ194">
            <v>27934.848612497677</v>
          </cell>
          <cell r="DR194">
            <v>30718.725035215131</v>
          </cell>
          <cell r="DS194">
            <v>22373.375068346417</v>
          </cell>
          <cell r="DT194">
            <v>33202.198563429411</v>
          </cell>
          <cell r="DU194">
            <v>17525.391057533518</v>
          </cell>
          <cell r="DV194">
            <v>27999.414237522171</v>
          </cell>
          <cell r="DW194">
            <v>28576.343943885513</v>
          </cell>
          <cell r="DX194">
            <v>22712.808533019066</v>
          </cell>
          <cell r="DY194">
            <v>25175.817910001802</v>
          </cell>
          <cell r="DZ194">
            <v>29468.372877115246</v>
          </cell>
          <cell r="EA194">
            <v>26736.388288319475</v>
          </cell>
          <cell r="EB194">
            <v>18713.146544500574</v>
          </cell>
          <cell r="EC194">
            <v>27855.520861836521</v>
          </cell>
          <cell r="ED194">
            <v>30647.181107790821</v>
          </cell>
          <cell r="EE194">
            <v>22112.534773819294</v>
          </cell>
          <cell r="EF194">
            <v>33145.714608873852</v>
          </cell>
          <cell r="EG194">
            <v>17191.372523562502</v>
          </cell>
          <cell r="EH194">
            <v>27745.132030587542</v>
          </cell>
          <cell r="EI194">
            <v>28454.330484678168</v>
          </cell>
          <cell r="EJ194">
            <v>30820.960005527217</v>
          </cell>
          <cell r="EK194">
            <v>33324.48279657551</v>
          </cell>
          <cell r="EL194">
            <v>37707.669178623517</v>
          </cell>
          <cell r="EM194">
            <v>34893.918256720004</v>
          </cell>
          <cell r="EN194">
            <v>26765.977730362167</v>
          </cell>
          <cell r="EO194">
            <v>36089.455362580178</v>
          </cell>
          <cell r="EP194">
            <v>38887.611858954551</v>
          </cell>
          <cell r="EQ194">
            <v>30159.200152971593</v>
          </cell>
          <cell r="ER194">
            <v>41400.45129301268</v>
          </cell>
          <cell r="ES194">
            <v>25164.104204024639</v>
          </cell>
          <cell r="ET194">
            <v>35795.309293368089</v>
          </cell>
          <cell r="EU194">
            <v>36643.784544815688</v>
          </cell>
          <cell r="EV194">
            <v>30822.268531884343</v>
          </cell>
          <cell r="EW194">
            <v>33366.82443818848</v>
          </cell>
          <cell r="EX194">
            <v>37842.623569091207</v>
          </cell>
          <cell r="EY194">
            <v>34944.663721517922</v>
          </cell>
          <cell r="EZ194">
            <v>26711.065313637118</v>
          </cell>
          <cell r="FA194">
            <v>36219.010022914044</v>
          </cell>
          <cell r="FB194">
            <v>39022.520634983732</v>
          </cell>
          <cell r="FC194">
            <v>30095.564521411899</v>
          </cell>
          <cell r="FD194">
            <v>41548.887257767739</v>
          </cell>
          <cell r="FE194">
            <v>25025.815366285919</v>
          </cell>
          <cell r="FF194">
            <v>35732.199021060616</v>
          </cell>
          <cell r="FG194">
            <v>36727.422705072146</v>
          </cell>
          <cell r="FH194">
            <v>30806.948353806903</v>
          </cell>
          <cell r="FI194">
            <v>33393.05953709493</v>
          </cell>
          <cell r="FJ194">
            <v>37963.449541410926</v>
          </cell>
          <cell r="FK194">
            <v>34978.749851572626</v>
          </cell>
          <cell r="FL194">
            <v>26637.964428545703</v>
          </cell>
          <cell r="FM194">
            <v>36334.215128427852</v>
          </cell>
          <cell r="FN194">
            <v>39141.438087409071</v>
          </cell>
          <cell r="FO194">
            <v>30011.493522684992</v>
          </cell>
          <cell r="FP194">
            <v>41680.512999040599</v>
          </cell>
          <cell r="FQ194">
            <v>24866.516204481741</v>
          </cell>
          <cell r="FR194">
            <v>35645.057254796513</v>
          </cell>
          <cell r="FS194">
            <v>36794.535597591501</v>
          </cell>
          <cell r="FT194">
            <v>30773.619821911852</v>
          </cell>
          <cell r="FU194">
            <v>33401.88430264152</v>
          </cell>
          <cell r="FV194">
            <v>38069.310675518791</v>
          </cell>
          <cell r="FW194">
            <v>34994.88716768469</v>
          </cell>
        </row>
        <row r="195">
          <cell r="B195" t="str">
            <v>Co 345</v>
          </cell>
          <cell r="BH195">
            <v>48935.5</v>
          </cell>
          <cell r="BI195">
            <v>61657.7</v>
          </cell>
          <cell r="BJ195">
            <v>72400.77</v>
          </cell>
          <cell r="BK195">
            <v>19401.740000000002</v>
          </cell>
          <cell r="BL195">
            <v>58987.5</v>
          </cell>
          <cell r="BM195">
            <v>57767.11</v>
          </cell>
          <cell r="BN195">
            <v>67965.649999999994</v>
          </cell>
          <cell r="BO195">
            <v>27731.873545821931</v>
          </cell>
          <cell r="BP195">
            <v>35006.221911101893</v>
          </cell>
          <cell r="BQ195">
            <v>59400.477792940655</v>
          </cell>
          <cell r="BR195">
            <v>1405.9249457177939</v>
          </cell>
          <cell r="BS195">
            <v>41086.48281028631</v>
          </cell>
          <cell r="BT195">
            <v>59667.0824689937</v>
          </cell>
          <cell r="BU195">
            <v>72915.144128251675</v>
          </cell>
          <cell r="BV195">
            <v>83105.72033133579</v>
          </cell>
          <cell r="BW195">
            <v>30407.558477043727</v>
          </cell>
          <cell r="BX195">
            <v>69741.617649862252</v>
          </cell>
          <cell r="BY195">
            <v>68504.792637980892</v>
          </cell>
          <cell r="BZ195">
            <v>78708.74403776144</v>
          </cell>
          <cell r="CA195">
            <v>37868.358683580358</v>
          </cell>
          <cell r="CB195">
            <v>50682.552236007643</v>
          </cell>
          <cell r="CC195">
            <v>75268.92914856461</v>
          </cell>
          <cell r="CD195">
            <v>17192.676716631686</v>
          </cell>
          <cell r="CE195">
            <v>62361.163030029595</v>
          </cell>
          <cell r="CF195">
            <v>60266.325036415219</v>
          </cell>
          <cell r="CG195">
            <v>74058.592099121975</v>
          </cell>
          <cell r="CH195">
            <v>83682.482385627925</v>
          </cell>
          <cell r="CI195">
            <v>31296.866283975425</v>
          </cell>
          <cell r="CJ195">
            <v>70374.442500722449</v>
          </cell>
          <cell r="CK195">
            <v>69122.771986417385</v>
          </cell>
          <cell r="CL195">
            <v>79335.081588698406</v>
          </cell>
          <cell r="CM195">
            <v>37801.592360726791</v>
          </cell>
          <cell r="CN195">
            <v>46195.891091749654</v>
          </cell>
          <cell r="CO195">
            <v>70983.778410897532</v>
          </cell>
          <cell r="CP195">
            <v>12825.093334658042</v>
          </cell>
          <cell r="CQ195">
            <v>84985.870034457388</v>
          </cell>
          <cell r="CR195">
            <v>86089.948473285389</v>
          </cell>
          <cell r="CS195">
            <v>100345.21404806402</v>
          </cell>
          <cell r="CT195">
            <v>109967.08947887778</v>
          </cell>
          <cell r="CU195">
            <v>56641.147662991716</v>
          </cell>
          <cell r="CV195">
            <v>96412.224927712698</v>
          </cell>
          <cell r="CW195">
            <v>100130.81811740107</v>
          </cell>
          <cell r="CX195">
            <v>110549.98085239326</v>
          </cell>
          <cell r="CY195">
            <v>67887.048118619306</v>
          </cell>
          <cell r="CZ195">
            <v>76598.359984209499</v>
          </cell>
          <cell r="DA195">
            <v>101950.58700438531</v>
          </cell>
          <cell r="DB195">
            <v>42601.212365124433</v>
          </cell>
          <cell r="DC195">
            <v>88708.767921257357</v>
          </cell>
          <cell r="DD195">
            <v>91203.641550139495</v>
          </cell>
          <cell r="DE195">
            <v>105936.29068731854</v>
          </cell>
          <cell r="DF195">
            <v>115550.24193756204</v>
          </cell>
          <cell r="DG195">
            <v>61268.614743973623</v>
          </cell>
          <cell r="DH195">
            <v>101744.40529239122</v>
          </cell>
          <cell r="DI195">
            <v>100582.30020363964</v>
          </cell>
          <cell r="DJ195">
            <v>111213.01837106433</v>
          </cell>
          <cell r="DK195">
            <v>67392.06800085443</v>
          </cell>
          <cell r="DL195">
            <v>76431.216416137642</v>
          </cell>
          <cell r="DM195">
            <v>102362.12937420997</v>
          </cell>
          <cell r="DN195">
            <v>41796.981703097525</v>
          </cell>
          <cell r="DO195">
            <v>88873.330952860531</v>
          </cell>
          <cell r="DP195">
            <v>91424.402855370543</v>
          </cell>
          <cell r="DQ195">
            <v>106650.25285347394</v>
          </cell>
          <cell r="DR195">
            <v>116250.1160221076</v>
          </cell>
          <cell r="DS195">
            <v>60996.720619646396</v>
          </cell>
          <cell r="DT195">
            <v>102188.61848658483</v>
          </cell>
          <cell r="DU195">
            <v>105999.47829915085</v>
          </cell>
          <cell r="DV195">
            <v>116845.62666810839</v>
          </cell>
          <cell r="DW195">
            <v>71838.490825603134</v>
          </cell>
          <cell r="DX195">
            <v>81216.609470358555</v>
          </cell>
          <cell r="DY195">
            <v>107739.89016330434</v>
          </cell>
          <cell r="DZ195">
            <v>45933.731301606342</v>
          </cell>
          <cell r="EA195">
            <v>90581.291915263777</v>
          </cell>
          <cell r="EB195">
            <v>96604.688002572017</v>
          </cell>
          <cell r="EC195">
            <v>112339.25471395583</v>
          </cell>
          <cell r="ED195">
            <v>121918.57942467177</v>
          </cell>
          <cell r="EE195">
            <v>65677.449216873414</v>
          </cell>
          <cell r="EF195">
            <v>107596.93536385093</v>
          </cell>
          <cell r="EG195">
            <v>106530.13644239103</v>
          </cell>
          <cell r="EH195">
            <v>117596.51860428101</v>
          </cell>
          <cell r="EI195">
            <v>71373.423023421288</v>
          </cell>
          <cell r="EJ195">
            <v>81102.476041354821</v>
          </cell>
          <cell r="EK195">
            <v>108231.34162266034</v>
          </cell>
          <cell r="EL195">
            <v>45158.410710845113</v>
          </cell>
          <cell r="EM195">
            <v>90714.162650067185</v>
          </cell>
          <cell r="EN195">
            <v>96891.995972210891</v>
          </cell>
          <cell r="EO195">
            <v>113151.83692461456</v>
          </cell>
          <cell r="EP195">
            <v>122703.81041257578</v>
          </cell>
          <cell r="EQ195">
            <v>65458.66189670813</v>
          </cell>
          <cell r="ER195">
            <v>108117.37823439587</v>
          </cell>
          <cell r="ES195">
            <v>107026.95850183052</v>
          </cell>
          <cell r="ET195">
            <v>118317.87362708905</v>
          </cell>
          <cell r="EU195">
            <v>70848.508488273801</v>
          </cell>
          <cell r="EV195">
            <v>80939.470842229202</v>
          </cell>
          <cell r="EW195">
            <v>108689.09977572516</v>
          </cell>
          <cell r="EX195">
            <v>44323.244944417471</v>
          </cell>
          <cell r="EY195">
            <v>90805.830447577435</v>
          </cell>
          <cell r="EZ195">
            <v>97138.920798033156</v>
          </cell>
          <cell r="FA195">
            <v>113940.42158069313</v>
          </cell>
          <cell r="FB195">
            <v>123458.14812849023</v>
          </cell>
          <cell r="FC195">
            <v>65192.494381937664</v>
          </cell>
          <cell r="FD195">
            <v>108602.30389268763</v>
          </cell>
          <cell r="FE195">
            <v>107487.54093010785</v>
          </cell>
          <cell r="FF195">
            <v>119007.53752289541</v>
          </cell>
          <cell r="FG195">
            <v>70260.805433479109</v>
          </cell>
          <cell r="FH195">
            <v>80726.475879775302</v>
          </cell>
          <cell r="FI195">
            <v>109111.04145326649</v>
          </cell>
          <cell r="FJ195">
            <v>43425.373494641943</v>
          </cell>
          <cell r="FK195">
            <v>90854.190425284352</v>
          </cell>
          <cell r="FL195">
            <v>97342.793429737125</v>
          </cell>
          <cell r="FM195">
            <v>114703.65363670795</v>
          </cell>
          <cell r="FN195">
            <v>124179.23166506685</v>
          </cell>
          <cell r="FO195">
            <v>64876.696537314507</v>
          </cell>
          <cell r="FP195">
            <v>109049.50358161872</v>
          </cell>
          <cell r="FQ195">
            <v>107909.74336897908</v>
          </cell>
          <cell r="FR195">
            <v>119663.75877702798</v>
          </cell>
          <cell r="FS195">
            <v>69606.84084155751</v>
          </cell>
          <cell r="FT195">
            <v>80460.20440273729</v>
          </cell>
          <cell r="FU195">
            <v>109494.57496018067</v>
          </cell>
          <cell r="FV195">
            <v>42462.085302521475</v>
          </cell>
          <cell r="FW195">
            <v>90856.20886976397</v>
          </cell>
        </row>
        <row r="196">
          <cell r="B196" t="str">
            <v>Co 386</v>
          </cell>
          <cell r="BH196">
            <v>58261.93</v>
          </cell>
          <cell r="BI196">
            <v>48282.39</v>
          </cell>
          <cell r="BJ196">
            <v>65270.1</v>
          </cell>
          <cell r="BK196">
            <v>61152.37</v>
          </cell>
          <cell r="BL196">
            <v>92653.21</v>
          </cell>
          <cell r="BM196">
            <v>84250.240000000005</v>
          </cell>
          <cell r="BN196">
            <v>72343.34</v>
          </cell>
          <cell r="BO196">
            <v>68795.65385547794</v>
          </cell>
          <cell r="BP196">
            <v>58583.746661065969</v>
          </cell>
          <cell r="BQ196">
            <v>59018.128397948378</v>
          </cell>
          <cell r="BR196">
            <v>56509.060656993221</v>
          </cell>
          <cell r="BS196">
            <v>55385.149699576235</v>
          </cell>
          <cell r="BT196">
            <v>61587.205330245713</v>
          </cell>
          <cell r="BU196">
            <v>51486.623791253645</v>
          </cell>
          <cell r="BV196">
            <v>64371.653396114765</v>
          </cell>
          <cell r="BW196">
            <v>64167.965507123416</v>
          </cell>
          <cell r="BX196">
            <v>95763.775064753194</v>
          </cell>
          <cell r="BY196">
            <v>86991.988409700818</v>
          </cell>
          <cell r="BZ196">
            <v>75497.587029859395</v>
          </cell>
          <cell r="CA196">
            <v>71759.606456377747</v>
          </cell>
          <cell r="CB196">
            <v>61593.039236699675</v>
          </cell>
          <cell r="CC196">
            <v>62013.958042647064</v>
          </cell>
          <cell r="CD196">
            <v>59505.112776623013</v>
          </cell>
          <cell r="CE196">
            <v>58776.20712359326</v>
          </cell>
          <cell r="CF196">
            <v>64045.86092560002</v>
          </cell>
          <cell r="CG196">
            <v>53821.705858415444</v>
          </cell>
          <cell r="CH196">
            <v>66626.303998836418</v>
          </cell>
          <cell r="CI196">
            <v>66612.546438298668</v>
          </cell>
          <cell r="CJ196">
            <v>98307.259444196563</v>
          </cell>
          <cell r="CK196">
            <v>89156.185540018414</v>
          </cell>
          <cell r="CL196">
            <v>78087.502850720251</v>
          </cell>
          <cell r="CM196">
            <v>74134.744467707045</v>
          </cell>
          <cell r="CN196">
            <v>63979.080597847642</v>
          </cell>
          <cell r="CO196">
            <v>64387.419411278075</v>
          </cell>
          <cell r="CP196">
            <v>61879.439751834427</v>
          </cell>
          <cell r="CQ196">
            <v>61551.939767421703</v>
          </cell>
          <cell r="CR196">
            <v>68679.527550725121</v>
          </cell>
          <cell r="CS196">
            <v>58208.391047363984</v>
          </cell>
          <cell r="CT196">
            <v>71241.483940200793</v>
          </cell>
          <cell r="CU196">
            <v>71514.761462986382</v>
          </cell>
          <cell r="CV196">
            <v>103877.26402577525</v>
          </cell>
          <cell r="CW196">
            <v>94412.962632025461</v>
          </cell>
          <cell r="CX196">
            <v>83269.093512165287</v>
          </cell>
          <cell r="CY196">
            <v>79146.320100630313</v>
          </cell>
          <cell r="CZ196">
            <v>68791.321691031641</v>
          </cell>
          <cell r="DA196">
            <v>69204.039547267443</v>
          </cell>
          <cell r="DB196">
            <v>66645.724297128239</v>
          </cell>
          <cell r="DC196">
            <v>65942.423132110343</v>
          </cell>
          <cell r="DD196">
            <v>73615.347000758979</v>
          </cell>
          <cell r="DE196">
            <v>62890.783516937467</v>
          </cell>
          <cell r="DF196">
            <v>76156.103889186008</v>
          </cell>
          <cell r="DG196">
            <v>76732.75807562047</v>
          </cell>
          <cell r="DH196">
            <v>109777.4182032216</v>
          </cell>
          <cell r="DI196">
            <v>99989.498156164773</v>
          </cell>
          <cell r="DJ196">
            <v>88773.553443384269</v>
          </cell>
          <cell r="DK196">
            <v>84475.797186402779</v>
          </cell>
          <cell r="DL196">
            <v>73917.592936822737</v>
          </cell>
          <cell r="DM196">
            <v>74333.643385862088</v>
          </cell>
          <cell r="DN196">
            <v>71725.020543134597</v>
          </cell>
          <cell r="DO196">
            <v>71018.104718287446</v>
          </cell>
          <cell r="DP196">
            <v>78867.129797808244</v>
          </cell>
          <cell r="DQ196">
            <v>67883.007772283163</v>
          </cell>
          <cell r="DR196">
            <v>81384.348698819318</v>
          </cell>
          <cell r="DS196">
            <v>82285.435321625759</v>
          </cell>
          <cell r="DT196">
            <v>116026.94974075456</v>
          </cell>
          <cell r="DU196">
            <v>105905.35733463599</v>
          </cell>
          <cell r="DV196">
            <v>94619.955860867398</v>
          </cell>
          <cell r="DW196">
            <v>90141.818036435696</v>
          </cell>
          <cell r="DX196">
            <v>79376.452904641104</v>
          </cell>
          <cell r="DY196">
            <v>79796.744423070253</v>
          </cell>
          <cell r="DZ196">
            <v>77136.296909008888</v>
          </cell>
          <cell r="EA196">
            <v>76425.541290121299</v>
          </cell>
          <cell r="EB196">
            <v>84454.020395256739</v>
          </cell>
          <cell r="EC196">
            <v>73203.996277359431</v>
          </cell>
          <cell r="ED196">
            <v>86945.205597748572</v>
          </cell>
          <cell r="EE196">
            <v>88193.248172337189</v>
          </cell>
          <cell r="EF196">
            <v>122646.40593456091</v>
          </cell>
          <cell r="EG196">
            <v>112180.09939317204</v>
          </cell>
          <cell r="EH196">
            <v>100828.9400453491</v>
          </cell>
          <cell r="EI196">
            <v>96165.064897066593</v>
          </cell>
          <cell r="EJ196">
            <v>85188.511327597764</v>
          </cell>
          <cell r="EK196">
            <v>85612.533388184529</v>
          </cell>
          <cell r="EL196">
            <v>82898.769983206163</v>
          </cell>
          <cell r="EM196">
            <v>82185.345682876534</v>
          </cell>
          <cell r="EN196">
            <v>90396.447563016991</v>
          </cell>
          <cell r="EO196">
            <v>78873.594208334151</v>
          </cell>
          <cell r="EP196">
            <v>92858.557761614589</v>
          </cell>
          <cell r="EQ196">
            <v>94477.363624719699</v>
          </cell>
          <cell r="ER196">
            <v>129657.93848907007</v>
          </cell>
          <cell r="ES196">
            <v>118835.54491570935</v>
          </cell>
          <cell r="ET196">
            <v>107421.88646141862</v>
          </cell>
          <cell r="EU196">
            <v>102566.51072235074</v>
          </cell>
          <cell r="EV196">
            <v>91374.665615806211</v>
          </cell>
          <cell r="EW196">
            <v>91802.320132591223</v>
          </cell>
          <cell r="EX196">
            <v>89035.127704805287</v>
          </cell>
          <cell r="EY196">
            <v>88318.844529137685</v>
          </cell>
          <cell r="EZ196">
            <v>96715.811175547627</v>
          </cell>
          <cell r="FA196">
            <v>84913.23591126909</v>
          </cell>
          <cell r="FB196">
            <v>99145.696036418289</v>
          </cell>
          <cell r="FC196">
            <v>101160.46109391371</v>
          </cell>
          <cell r="FD196">
            <v>137083.94060309004</v>
          </cell>
          <cell r="FE196">
            <v>125894.37723317796</v>
          </cell>
          <cell r="FF196">
            <v>114421.89448063361</v>
          </cell>
          <cell r="FG196">
            <v>109369.26623997581</v>
          </cell>
          <cell r="FH196">
            <v>97957.968467495099</v>
          </cell>
          <cell r="FI196">
            <v>98389.151251794538</v>
          </cell>
          <cell r="FJ196">
            <v>95566.987240349757</v>
          </cell>
          <cell r="FK196">
            <v>94848.121181272159</v>
          </cell>
          <cell r="FL196">
            <v>103434.58159633845</v>
          </cell>
          <cell r="FM196">
            <v>91345.198778455611</v>
          </cell>
          <cell r="FN196">
            <v>105829.54847669454</v>
          </cell>
          <cell r="FO196">
            <v>108266.76840060309</v>
          </cell>
          <cell r="FP196">
            <v>144949.17395338771</v>
          </cell>
          <cell r="FQ196">
            <v>133380.33037301307</v>
          </cell>
          <cell r="FR196">
            <v>121852.94772997305</v>
          </cell>
          <cell r="FS196">
            <v>116596.88650259201</v>
          </cell>
          <cell r="FT196">
            <v>104961.84771661772</v>
          </cell>
          <cell r="FU196">
            <v>105396.53124515378</v>
          </cell>
          <cell r="FV196">
            <v>102518.29341559001</v>
          </cell>
          <cell r="FW196">
            <v>101797.17723819718</v>
          </cell>
        </row>
        <row r="197">
          <cell r="B197" t="str">
            <v>Co 426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-1215.8399999999999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-1252.3152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-1289.8846560000002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4922.4633127048255</v>
          </cell>
          <cell r="CT197">
            <v>4922.4633127048255</v>
          </cell>
          <cell r="CU197">
            <v>4922.4633127048255</v>
          </cell>
          <cell r="CV197">
            <v>4922.4633127048255</v>
          </cell>
          <cell r="CW197">
            <v>4922.4633127048255</v>
          </cell>
          <cell r="CX197">
            <v>3593.8821170248257</v>
          </cell>
          <cell r="CY197">
            <v>4922.4633127048255</v>
          </cell>
          <cell r="CZ197">
            <v>4922.4633127048255</v>
          </cell>
          <cell r="DA197">
            <v>4922.4633127048255</v>
          </cell>
          <cell r="DB197">
            <v>4922.4633127048255</v>
          </cell>
          <cell r="DC197">
            <v>4922.4633127048255</v>
          </cell>
          <cell r="DD197">
            <v>4922.4633127048255</v>
          </cell>
          <cell r="DE197">
            <v>4987.5792456255895</v>
          </cell>
          <cell r="DF197">
            <v>4987.5792456255895</v>
          </cell>
          <cell r="DG197">
            <v>4987.5792456255895</v>
          </cell>
          <cell r="DH197">
            <v>4987.5792456255895</v>
          </cell>
          <cell r="DI197">
            <v>4987.5792456255895</v>
          </cell>
          <cell r="DJ197">
            <v>3619.1406140751897</v>
          </cell>
          <cell r="DK197">
            <v>4987.5792456255895</v>
          </cell>
          <cell r="DL197">
            <v>4987.5792456255895</v>
          </cell>
          <cell r="DM197">
            <v>4987.5792456255895</v>
          </cell>
          <cell r="DN197">
            <v>4987.5792456255895</v>
          </cell>
          <cell r="DO197">
            <v>4987.5792456255895</v>
          </cell>
          <cell r="DP197">
            <v>4987.5792456255895</v>
          </cell>
          <cell r="DQ197">
            <v>5052.9974972047676</v>
          </cell>
          <cell r="DR197">
            <v>5052.9974972047676</v>
          </cell>
          <cell r="DS197">
            <v>5052.9974972047676</v>
          </cell>
          <cell r="DT197">
            <v>5052.9974972047676</v>
          </cell>
          <cell r="DU197">
            <v>5052.9974972047676</v>
          </cell>
          <cell r="DV197">
            <v>3643.505706707856</v>
          </cell>
          <cell r="DW197">
            <v>9578.819187456822</v>
          </cell>
          <cell r="DX197">
            <v>9578.819187456822</v>
          </cell>
          <cell r="DY197">
            <v>9578.819187456822</v>
          </cell>
          <cell r="DZ197">
            <v>9578.819187456822</v>
          </cell>
          <cell r="EA197">
            <v>9578.819187456822</v>
          </cell>
          <cell r="EB197">
            <v>9578.819187456822</v>
          </cell>
          <cell r="EC197">
            <v>9644.5158040675815</v>
          </cell>
          <cell r="ED197">
            <v>9644.5158040675815</v>
          </cell>
          <cell r="EE197">
            <v>9644.5158040675815</v>
          </cell>
          <cell r="EF197">
            <v>9644.5158040675815</v>
          </cell>
          <cell r="EG197">
            <v>9644.5158040675815</v>
          </cell>
          <cell r="EH197">
            <v>8192.7392598557635</v>
          </cell>
          <cell r="EI197">
            <v>9731.3285341689225</v>
          </cell>
          <cell r="EJ197">
            <v>9731.3285341689225</v>
          </cell>
          <cell r="EK197">
            <v>9731.3285341689225</v>
          </cell>
          <cell r="EL197">
            <v>9731.3285341689225</v>
          </cell>
          <cell r="EM197">
            <v>9731.3285341689225</v>
          </cell>
          <cell r="EN197">
            <v>9731.3285341689225</v>
          </cell>
          <cell r="EO197">
            <v>9797.2781831118973</v>
          </cell>
          <cell r="EP197">
            <v>9797.2781831118973</v>
          </cell>
          <cell r="EQ197">
            <v>9797.2781831118973</v>
          </cell>
          <cell r="ER197">
            <v>9797.2781831118973</v>
          </cell>
          <cell r="ES197">
            <v>9797.2781831118973</v>
          </cell>
          <cell r="ET197">
            <v>8301.9483425737235</v>
          </cell>
          <cell r="EU197">
            <v>9885.7160567041519</v>
          </cell>
          <cell r="EV197">
            <v>9885.7160567041519</v>
          </cell>
          <cell r="EW197">
            <v>9885.7160567041519</v>
          </cell>
          <cell r="EX197">
            <v>12558.902083417443</v>
          </cell>
          <cell r="EY197">
            <v>12558.902083417443</v>
          </cell>
          <cell r="EZ197">
            <v>12558.902083417443</v>
          </cell>
          <cell r="FA197">
            <v>12625.077998339279</v>
          </cell>
          <cell r="FB197">
            <v>12625.077998339279</v>
          </cell>
          <cell r="FC197">
            <v>12625.077998339279</v>
          </cell>
          <cell r="FD197">
            <v>12625.077998339279</v>
          </cell>
          <cell r="FE197">
            <v>12625.077998339279</v>
          </cell>
          <cell r="FF197">
            <v>11084.888262584958</v>
          </cell>
          <cell r="FG197">
            <v>12715.170184958934</v>
          </cell>
          <cell r="FH197">
            <v>12715.170184958934</v>
          </cell>
          <cell r="FI197">
            <v>12715.170184958934</v>
          </cell>
          <cell r="FJ197">
            <v>12768.6339054932</v>
          </cell>
          <cell r="FK197">
            <v>12768.6339054932</v>
          </cell>
          <cell r="FL197">
            <v>12768.6339054932</v>
          </cell>
          <cell r="FM197">
            <v>12835.007829903472</v>
          </cell>
          <cell r="FN197">
            <v>12835.007829903472</v>
          </cell>
          <cell r="FO197">
            <v>12835.007829903472</v>
          </cell>
          <cell r="FP197">
            <v>12835.007829903472</v>
          </cell>
          <cell r="FQ197">
            <v>12835.007829903472</v>
          </cell>
          <cell r="FR197">
            <v>11248.612402076524</v>
          </cell>
          <cell r="FS197">
            <v>12926.783982477742</v>
          </cell>
          <cell r="FT197">
            <v>12926.783982477742</v>
          </cell>
          <cell r="FU197">
            <v>12926.783982477742</v>
          </cell>
          <cell r="FV197">
            <v>12981.316977422694</v>
          </cell>
          <cell r="FW197">
            <v>12981.316977422694</v>
          </cell>
        </row>
        <row r="198">
          <cell r="B198" t="str">
            <v>Co 427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-215.84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-222.3152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-228.984656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-235.85419568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-242.92982155040002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-250.21771619691202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-257.7242476828194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-265.45597511330396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0</v>
          </cell>
          <cell r="FE198">
            <v>0</v>
          </cell>
          <cell r="FF198">
            <v>-273.41965436670307</v>
          </cell>
          <cell r="FG198">
            <v>0</v>
          </cell>
          <cell r="FH198">
            <v>0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0</v>
          </cell>
          <cell r="FO198">
            <v>0</v>
          </cell>
          <cell r="FP198">
            <v>0</v>
          </cell>
          <cell r="FQ198">
            <v>0</v>
          </cell>
          <cell r="FR198">
            <v>-281.62224399770417</v>
          </cell>
          <cell r="FS198">
            <v>0</v>
          </cell>
          <cell r="FT198">
            <v>0</v>
          </cell>
          <cell r="FU198">
            <v>0</v>
          </cell>
          <cell r="FV198">
            <v>0</v>
          </cell>
          <cell r="FW198">
            <v>0</v>
          </cell>
        </row>
        <row r="200">
          <cell r="B200" t="str">
            <v>Co 101</v>
          </cell>
          <cell r="C200">
            <v>-228827.33000000007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-600000</v>
          </cell>
          <cell r="BP200">
            <v>0</v>
          </cell>
          <cell r="BQ200">
            <v>17056.95</v>
          </cell>
          <cell r="BR200">
            <v>27057.86</v>
          </cell>
          <cell r="BS200">
            <v>27057.86</v>
          </cell>
          <cell r="BT200">
            <v>25000.000000000007</v>
          </cell>
          <cell r="BU200">
            <v>24999.999999999993</v>
          </cell>
          <cell r="BV200">
            <v>25000.000000000015</v>
          </cell>
          <cell r="BW200">
            <v>25000</v>
          </cell>
          <cell r="BX200">
            <v>25000</v>
          </cell>
          <cell r="BY200">
            <v>25000.000000000007</v>
          </cell>
          <cell r="BZ200">
            <v>25000.000000000007</v>
          </cell>
          <cell r="CA200">
            <v>25000</v>
          </cell>
          <cell r="CB200">
            <v>25000</v>
          </cell>
          <cell r="CC200">
            <v>25000</v>
          </cell>
          <cell r="CD200">
            <v>25000</v>
          </cell>
          <cell r="CE200">
            <v>25000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</row>
        <row r="201">
          <cell r="B201" t="str">
            <v>Co 102</v>
          </cell>
          <cell r="C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P201">
            <v>0</v>
          </cell>
          <cell r="FQ201">
            <v>0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0</v>
          </cell>
        </row>
        <row r="202">
          <cell r="B202" t="str">
            <v>Co 103</v>
          </cell>
          <cell r="C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P202">
            <v>0</v>
          </cell>
          <cell r="FQ202">
            <v>0</v>
          </cell>
          <cell r="FR202">
            <v>0</v>
          </cell>
          <cell r="FS202">
            <v>0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</row>
        <row r="203">
          <cell r="B203" t="str">
            <v>Co 104</v>
          </cell>
          <cell r="C203">
            <v>-6.9121597334742546E-11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-3.4560798667371273E-11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-3.4560798667371273E-11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0</v>
          </cell>
        </row>
        <row r="204">
          <cell r="B204" t="str">
            <v>Co 105</v>
          </cell>
          <cell r="C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0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</row>
        <row r="205">
          <cell r="B205" t="str">
            <v>Co 110</v>
          </cell>
          <cell r="C205">
            <v>-34125.757604791288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-749.28450791404975</v>
          </cell>
          <cell r="BP205">
            <v>-702.81413906857415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-2848.2899945665231</v>
          </cell>
          <cell r="CO205">
            <v>-2848.2899945665231</v>
          </cell>
          <cell r="CP205">
            <v>-2848.2899945665267</v>
          </cell>
          <cell r="CQ205">
            <v>-2848.2899945665231</v>
          </cell>
          <cell r="CR205">
            <v>-2896.9224611245154</v>
          </cell>
          <cell r="CS205">
            <v>-2896.9224611245227</v>
          </cell>
          <cell r="CT205">
            <v>-2896.9224611245227</v>
          </cell>
          <cell r="CU205">
            <v>-2896.9224611245154</v>
          </cell>
          <cell r="CV205">
            <v>-2896.9224611245081</v>
          </cell>
          <cell r="CW205">
            <v>-2896.9224611245154</v>
          </cell>
          <cell r="CX205">
            <v>-2896.9224611245154</v>
          </cell>
          <cell r="CY205">
            <v>-2896.922461124519</v>
          </cell>
          <cell r="CZ205">
            <v>-2909.4224611245263</v>
          </cell>
          <cell r="DA205">
            <v>-2909.422461124519</v>
          </cell>
          <cell r="DB205">
            <v>-2909.422461124519</v>
          </cell>
          <cell r="DC205">
            <v>-2909.422461124519</v>
          </cell>
          <cell r="DD205">
            <v>-2959.0275770136723</v>
          </cell>
          <cell r="DE205">
            <v>-2959.0275770136723</v>
          </cell>
          <cell r="DF205">
            <v>-2959.0275770136723</v>
          </cell>
          <cell r="DG205">
            <v>-2959.0275770136795</v>
          </cell>
          <cell r="DH205">
            <v>-2959.0275770136723</v>
          </cell>
          <cell r="DI205">
            <v>-2959.0275770136723</v>
          </cell>
          <cell r="DJ205">
            <v>-2959.0275770136795</v>
          </cell>
          <cell r="DK205">
            <v>-2959.0275770136759</v>
          </cell>
          <cell r="DL205">
            <v>4605.0441672829729</v>
          </cell>
          <cell r="DM205">
            <v>4605.0441672829838</v>
          </cell>
          <cell r="DN205">
            <v>4605.0441672829729</v>
          </cell>
          <cell r="DO205">
            <v>4605.0441672829766</v>
          </cell>
          <cell r="DP205">
            <v>4554.4469490760384</v>
          </cell>
          <cell r="DQ205">
            <v>4554.4469490760384</v>
          </cell>
          <cell r="DR205">
            <v>233.12724083317153</v>
          </cell>
          <cell r="DS205">
            <v>233.12724083317153</v>
          </cell>
          <cell r="DT205">
            <v>233.12724083317153</v>
          </cell>
          <cell r="DU205">
            <v>233.1272408331788</v>
          </cell>
          <cell r="DV205">
            <v>233.12724083316425</v>
          </cell>
          <cell r="DW205">
            <v>233.12724083316789</v>
          </cell>
          <cell r="DX205">
            <v>371.40492571909272</v>
          </cell>
          <cell r="DY205">
            <v>371.40492571909999</v>
          </cell>
          <cell r="DZ205">
            <v>371.40492571909272</v>
          </cell>
          <cell r="EA205">
            <v>371.40492571909999</v>
          </cell>
          <cell r="EB205">
            <v>319.79576314802398</v>
          </cell>
          <cell r="EC205">
            <v>319.7957631480167</v>
          </cell>
          <cell r="ED205">
            <v>235.22122083502472</v>
          </cell>
          <cell r="EE205">
            <v>235.22122083502472</v>
          </cell>
          <cell r="EF205">
            <v>235.22122083501745</v>
          </cell>
          <cell r="EG205">
            <v>235.22122083502472</v>
          </cell>
          <cell r="EH205">
            <v>235.22122083502472</v>
          </cell>
          <cell r="EI205">
            <v>235.22122083501745</v>
          </cell>
          <cell r="EJ205">
            <v>2459.465180252002</v>
          </cell>
          <cell r="EK205">
            <v>2459.465180252002</v>
          </cell>
          <cell r="EL205">
            <v>2459.4651802519984</v>
          </cell>
          <cell r="EM205">
            <v>2459.4651802520057</v>
          </cell>
          <cell r="EN205">
            <v>2406.8238344295023</v>
          </cell>
          <cell r="EO205">
            <v>2406.8238344295023</v>
          </cell>
          <cell r="EP205">
            <v>2320.613356825801</v>
          </cell>
          <cell r="EQ205">
            <v>2320.6133568257937</v>
          </cell>
          <cell r="ER205">
            <v>2320.6133568257937</v>
          </cell>
          <cell r="ES205">
            <v>-427.65129486510705</v>
          </cell>
          <cell r="ET205">
            <v>-427.65129486510705</v>
          </cell>
          <cell r="EU205">
            <v>-427.65129486510705</v>
          </cell>
          <cell r="EV205">
            <v>-221.55904713478958</v>
          </cell>
          <cell r="EW205">
            <v>-221.55904713478958</v>
          </cell>
          <cell r="EX205">
            <v>-221.55904713478958</v>
          </cell>
          <cell r="EY205">
            <v>-221.55904713479686</v>
          </cell>
          <cell r="EZ205">
            <v>-275.25321987373172</v>
          </cell>
          <cell r="FA205">
            <v>-275.253219873739</v>
          </cell>
          <cell r="FB205">
            <v>-363.13068480727088</v>
          </cell>
          <cell r="FC205">
            <v>-363.13068480729999</v>
          </cell>
          <cell r="FD205">
            <v>-363.13068480729999</v>
          </cell>
          <cell r="FE205">
            <v>-418.09597784111247</v>
          </cell>
          <cell r="FF205">
            <v>-418.09597784111247</v>
          </cell>
          <cell r="FG205">
            <v>-418.09597784112702</v>
          </cell>
          <cell r="FH205">
            <v>-207.39757375743648</v>
          </cell>
          <cell r="FI205">
            <v>-207.39757375743648</v>
          </cell>
          <cell r="FJ205">
            <v>-207.39757375743648</v>
          </cell>
          <cell r="FK205">
            <v>-207.39757375743648</v>
          </cell>
          <cell r="FL205">
            <v>-262.16562995115964</v>
          </cell>
          <cell r="FM205">
            <v>-262.16562995116692</v>
          </cell>
          <cell r="FN205">
            <v>-351.74170529448747</v>
          </cell>
          <cell r="FO205">
            <v>-351.7417052945093</v>
          </cell>
          <cell r="FP205">
            <v>-351.74170529451658</v>
          </cell>
          <cell r="FQ205">
            <v>-407.80630418899818</v>
          </cell>
          <cell r="FR205">
            <v>-407.80630418899818</v>
          </cell>
          <cell r="FS205">
            <v>-407.80630418901274</v>
          </cell>
          <cell r="FT205">
            <v>-2044.2469431347854</v>
          </cell>
          <cell r="FU205">
            <v>-2044.2469431347781</v>
          </cell>
          <cell r="FV205">
            <v>-2044.2469431347927</v>
          </cell>
          <cell r="FW205">
            <v>-2044.2469431347999</v>
          </cell>
        </row>
        <row r="206">
          <cell r="B206" t="str">
            <v>Co 111</v>
          </cell>
          <cell r="C206">
            <v>-290.80899605594095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-122.18414537094395</v>
          </cell>
          <cell r="BP206">
            <v>-114.47846519599807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-8.8910321000003023</v>
          </cell>
          <cell r="CB206">
            <v>-8.8910321000003023</v>
          </cell>
          <cell r="CC206">
            <v>0</v>
          </cell>
          <cell r="CD206">
            <v>0</v>
          </cell>
          <cell r="CE206">
            <v>-8.8910321000003023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-9.1577630629981286</v>
          </cell>
          <cell r="CN206">
            <v>-9.1577630630017666</v>
          </cell>
          <cell r="CO206">
            <v>0</v>
          </cell>
          <cell r="CP206">
            <v>0</v>
          </cell>
          <cell r="CQ206">
            <v>-9.1577630629981286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0</v>
          </cell>
          <cell r="FJ206">
            <v>0</v>
          </cell>
          <cell r="FK206">
            <v>0</v>
          </cell>
          <cell r="FL206">
            <v>0</v>
          </cell>
          <cell r="FM206">
            <v>0</v>
          </cell>
          <cell r="FN206">
            <v>0</v>
          </cell>
          <cell r="FO206">
            <v>0</v>
          </cell>
          <cell r="FP206">
            <v>0</v>
          </cell>
          <cell r="FQ206">
            <v>0</v>
          </cell>
          <cell r="FR206">
            <v>0</v>
          </cell>
          <cell r="FS206">
            <v>0</v>
          </cell>
          <cell r="FT206">
            <v>0</v>
          </cell>
          <cell r="FU206">
            <v>0</v>
          </cell>
          <cell r="FV206">
            <v>0</v>
          </cell>
          <cell r="FW206">
            <v>0</v>
          </cell>
        </row>
        <row r="207">
          <cell r="B207" t="str">
            <v>Co 112</v>
          </cell>
          <cell r="C207">
            <v>-2893.3898835778855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-14.505880272349259</v>
          </cell>
          <cell r="BP207">
            <v>-13.591050662538464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-463.50463499999933</v>
          </cell>
          <cell r="CB207">
            <v>-463.50463500000023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-477.40977405000012</v>
          </cell>
          <cell r="CN207">
            <v>-477.40977404999921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-491.73206727149955</v>
          </cell>
          <cell r="CZ207">
            <v>-491.73206727149955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0</v>
          </cell>
          <cell r="FR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0</v>
          </cell>
          <cell r="FW207">
            <v>0</v>
          </cell>
        </row>
        <row r="208">
          <cell r="B208" t="str">
            <v>Co 113</v>
          </cell>
          <cell r="C208">
            <v>-141.02498026934063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-72.808360597753563</v>
          </cell>
          <cell r="BP208">
            <v>-68.216619671587068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0</v>
          </cell>
          <cell r="FP208">
            <v>0</v>
          </cell>
          <cell r="FQ208">
            <v>0</v>
          </cell>
          <cell r="FR208">
            <v>0</v>
          </cell>
          <cell r="FS208">
            <v>0</v>
          </cell>
          <cell r="FT208">
            <v>0</v>
          </cell>
          <cell r="FU208">
            <v>0</v>
          </cell>
          <cell r="FV208">
            <v>0</v>
          </cell>
          <cell r="FW208">
            <v>0</v>
          </cell>
        </row>
        <row r="209">
          <cell r="B209" t="str">
            <v>Co 114</v>
          </cell>
          <cell r="C209">
            <v>-243.91322753411987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-102.37803961446662</v>
          </cell>
          <cell r="BP209">
            <v>-95.921453714454401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-7.3787140000004001</v>
          </cell>
          <cell r="CB209">
            <v>-7.3787140000004001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-7.6000754199994844</v>
          </cell>
          <cell r="CN209">
            <v>-7.6000754199994844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-7.8280776825995417</v>
          </cell>
          <cell r="CZ209">
            <v>-7.8280776825995417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0</v>
          </cell>
          <cell r="FN209">
            <v>0</v>
          </cell>
          <cell r="FO209">
            <v>0</v>
          </cell>
          <cell r="FP209">
            <v>0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</row>
        <row r="210">
          <cell r="B210" t="str">
            <v>Co 117</v>
          </cell>
          <cell r="C210">
            <v>7769.2856763766304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-23.432575824564992</v>
          </cell>
          <cell r="BP210">
            <v>-21.954774147176977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-323.33535782644867</v>
          </cell>
          <cell r="CS210">
            <v>-323.33535782645049</v>
          </cell>
          <cell r="CT210">
            <v>-323.33535782644685</v>
          </cell>
          <cell r="CU210">
            <v>-323.33535782644776</v>
          </cell>
          <cell r="CV210">
            <v>-323.33535782644867</v>
          </cell>
          <cell r="CW210">
            <v>-323.33535782644867</v>
          </cell>
          <cell r="CX210">
            <v>-323.33535782644867</v>
          </cell>
          <cell r="CY210">
            <v>-323.33535782644867</v>
          </cell>
          <cell r="CZ210">
            <v>-323.33535782645049</v>
          </cell>
          <cell r="DA210">
            <v>-323.33535782644867</v>
          </cell>
          <cell r="DB210">
            <v>-323.33535782644685</v>
          </cell>
          <cell r="DC210">
            <v>-323.33535782644867</v>
          </cell>
          <cell r="DD210">
            <v>-333.96873164964381</v>
          </cell>
          <cell r="DE210">
            <v>-333.96873164964563</v>
          </cell>
          <cell r="DF210">
            <v>-333.96873164964381</v>
          </cell>
          <cell r="DG210">
            <v>-333.9687316496429</v>
          </cell>
          <cell r="DH210">
            <v>-333.96873164964563</v>
          </cell>
          <cell r="DI210">
            <v>-333.96873164964381</v>
          </cell>
          <cell r="DJ210">
            <v>-333.96873164964745</v>
          </cell>
          <cell r="DK210">
            <v>-333.96873164964381</v>
          </cell>
          <cell r="DL210">
            <v>-333.96873164964381</v>
          </cell>
          <cell r="DM210">
            <v>-333.96873164964381</v>
          </cell>
          <cell r="DN210">
            <v>-333.968731649642</v>
          </cell>
          <cell r="DO210">
            <v>-333.96873164964563</v>
          </cell>
          <cell r="DP210">
            <v>1738.3935603840291</v>
          </cell>
          <cell r="DQ210">
            <v>1738.3935603840291</v>
          </cell>
          <cell r="DR210">
            <v>1738.3935603840309</v>
          </cell>
          <cell r="DS210">
            <v>1738.39356038403</v>
          </cell>
          <cell r="DT210">
            <v>1738.3935603840309</v>
          </cell>
          <cell r="DU210">
            <v>1738.3935603840318</v>
          </cell>
          <cell r="DV210">
            <v>71.726893717361236</v>
          </cell>
          <cell r="DW210">
            <v>71.726893717359417</v>
          </cell>
          <cell r="DX210">
            <v>71.726893717363055</v>
          </cell>
          <cell r="DY210">
            <v>71.726893717361236</v>
          </cell>
          <cell r="DZ210">
            <v>71.726893717363055</v>
          </cell>
          <cell r="EA210">
            <v>71.726893717361236</v>
          </cell>
          <cell r="EB210">
            <v>122.90768159171239</v>
          </cell>
          <cell r="EC210">
            <v>122.90768159170875</v>
          </cell>
          <cell r="ED210">
            <v>122.90768159171057</v>
          </cell>
          <cell r="EE210">
            <v>122.90768159171057</v>
          </cell>
          <cell r="EF210">
            <v>122.90768159171057</v>
          </cell>
          <cell r="EG210">
            <v>122.90768159171239</v>
          </cell>
          <cell r="EH210">
            <v>72.907681591710571</v>
          </cell>
          <cell r="EI210">
            <v>72.907681591706933</v>
          </cell>
          <cell r="EJ210">
            <v>72.907681591710571</v>
          </cell>
          <cell r="EK210">
            <v>72.907681591710571</v>
          </cell>
          <cell r="EL210">
            <v>72.907681591714208</v>
          </cell>
          <cell r="EM210">
            <v>72.907681591708752</v>
          </cell>
          <cell r="EN210">
            <v>125.60447272354577</v>
          </cell>
          <cell r="EO210">
            <v>125.60447272354213</v>
          </cell>
          <cell r="EP210">
            <v>125.60447272354395</v>
          </cell>
          <cell r="EQ210">
            <v>125.60447272354395</v>
          </cell>
          <cell r="ER210">
            <v>125.60447272354577</v>
          </cell>
          <cell r="ES210">
            <v>125.60447272354759</v>
          </cell>
          <cell r="ET210">
            <v>74.104472723542131</v>
          </cell>
          <cell r="EU210">
            <v>74.104472723542131</v>
          </cell>
          <cell r="EV210">
            <v>74.10447272354395</v>
          </cell>
          <cell r="EW210">
            <v>74.104472723542131</v>
          </cell>
          <cell r="EX210">
            <v>74.104472723547588</v>
          </cell>
          <cell r="EY210">
            <v>74.10447272354395</v>
          </cell>
          <cell r="EZ210">
            <v>128.36235880301501</v>
          </cell>
          <cell r="FA210">
            <v>128.36235880301319</v>
          </cell>
          <cell r="FB210">
            <v>128.36235880301501</v>
          </cell>
          <cell r="FC210">
            <v>128.36235880301592</v>
          </cell>
          <cell r="FD210">
            <v>128.36235880301501</v>
          </cell>
          <cell r="FE210">
            <v>128.36235880301683</v>
          </cell>
          <cell r="FF210">
            <v>75.317358803011302</v>
          </cell>
          <cell r="FG210">
            <v>75.317358803009483</v>
          </cell>
          <cell r="FH210">
            <v>75.317358803018578</v>
          </cell>
          <cell r="FI210">
            <v>75.317358803013121</v>
          </cell>
          <cell r="FJ210">
            <v>75.317358803022216</v>
          </cell>
          <cell r="FK210">
            <v>75.317358803011302</v>
          </cell>
          <cell r="FL210">
            <v>131.18277650282653</v>
          </cell>
          <cell r="FM210">
            <v>131.18277650282289</v>
          </cell>
          <cell r="FN210">
            <v>131.18277650282653</v>
          </cell>
          <cell r="FO210">
            <v>131.18277650282653</v>
          </cell>
          <cell r="FP210">
            <v>131.18277650282653</v>
          </cell>
          <cell r="FQ210">
            <v>131.18277650283017</v>
          </cell>
          <cell r="FR210">
            <v>76.546426502824033</v>
          </cell>
          <cell r="FS210">
            <v>76.546426502818576</v>
          </cell>
          <cell r="FT210">
            <v>76.546426502825852</v>
          </cell>
          <cell r="FU210">
            <v>76.546426502822214</v>
          </cell>
          <cell r="FV210">
            <v>76.54642650282949</v>
          </cell>
          <cell r="FW210">
            <v>76.546426502822214</v>
          </cell>
        </row>
        <row r="211">
          <cell r="B211" t="str">
            <v>Co 118</v>
          </cell>
          <cell r="C211">
            <v>55619.531998125982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-211.4511008930931</v>
          </cell>
          <cell r="BP211">
            <v>-198.37706640128272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-15.183745000000272</v>
          </cell>
          <cell r="CB211">
            <v>-15.183745000000272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-15.639257349999752</v>
          </cell>
          <cell r="CN211">
            <v>-15.639257349999752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-16.10843507050231</v>
          </cell>
          <cell r="CZ211">
            <v>8094.9866324509512</v>
          </cell>
          <cell r="DA211">
            <v>8111.0950675214444</v>
          </cell>
          <cell r="DB211">
            <v>8111.0950675214481</v>
          </cell>
          <cell r="DC211">
            <v>-2919.5729221242073</v>
          </cell>
          <cell r="DD211">
            <v>-2919.5729221242109</v>
          </cell>
          <cell r="DE211">
            <v>-2919.5729221242109</v>
          </cell>
          <cell r="DF211">
            <v>-2919.5729221242109</v>
          </cell>
          <cell r="DG211">
            <v>-2919.5729221242073</v>
          </cell>
          <cell r="DH211">
            <v>-2919.5729221242145</v>
          </cell>
          <cell r="DI211">
            <v>-2919.5729221242182</v>
          </cell>
          <cell r="DJ211">
            <v>-2919.5729221242073</v>
          </cell>
          <cell r="DK211">
            <v>-2936.1646102468221</v>
          </cell>
          <cell r="DL211">
            <v>-2778.1093755630609</v>
          </cell>
          <cell r="DM211">
            <v>-2761.5176874404533</v>
          </cell>
          <cell r="DN211">
            <v>-2761.517687440446</v>
          </cell>
          <cell r="DO211">
            <v>-2982.1310472333607</v>
          </cell>
          <cell r="DP211">
            <v>-2982.1310472333607</v>
          </cell>
          <cell r="DQ211">
            <v>-2982.1310472333607</v>
          </cell>
          <cell r="DR211">
            <v>-2982.1310472333607</v>
          </cell>
          <cell r="DS211">
            <v>-2982.1310472333607</v>
          </cell>
          <cell r="DT211">
            <v>-2982.131047233368</v>
          </cell>
          <cell r="DU211">
            <v>-2982.1310472333644</v>
          </cell>
          <cell r="DV211">
            <v>-2982.1310472333607</v>
          </cell>
          <cell r="DW211">
            <v>-2999.2204859996527</v>
          </cell>
          <cell r="DX211">
            <v>2057.752250057194</v>
          </cell>
          <cell r="DY211">
            <v>2074.8416888234788</v>
          </cell>
          <cell r="DZ211">
            <v>2074.8416888234824</v>
          </cell>
          <cell r="EA211">
            <v>1849.8160618347174</v>
          </cell>
          <cell r="EB211">
            <v>1849.8160618347138</v>
          </cell>
          <cell r="EC211">
            <v>1849.8160618347101</v>
          </cell>
          <cell r="ED211">
            <v>1849.8160618347138</v>
          </cell>
          <cell r="EE211">
            <v>1849.8160618347065</v>
          </cell>
          <cell r="EF211">
            <v>1849.8160618347029</v>
          </cell>
          <cell r="EG211">
            <v>183.14939516803861</v>
          </cell>
          <cell r="EH211">
            <v>183.14939516804952</v>
          </cell>
          <cell r="EI211">
            <v>1832.2139399054286</v>
          </cell>
          <cell r="EJ211">
            <v>2094.3159840040025</v>
          </cell>
          <cell r="EK211">
            <v>445.25143926661985</v>
          </cell>
          <cell r="EL211">
            <v>445.25143926662713</v>
          </cell>
          <cell r="EM211">
            <v>215.72529973807832</v>
          </cell>
          <cell r="EN211">
            <v>215.72529973807832</v>
          </cell>
          <cell r="EO211">
            <v>215.72529973807104</v>
          </cell>
          <cell r="EP211">
            <v>215.72529973807832</v>
          </cell>
          <cell r="EQ211">
            <v>215.72529973807104</v>
          </cell>
          <cell r="ER211">
            <v>215.72529973806377</v>
          </cell>
          <cell r="ES211">
            <v>165.72529973806377</v>
          </cell>
          <cell r="ET211">
            <v>165.72529973807468</v>
          </cell>
          <cell r="EU211">
            <v>1864.2617808175819</v>
          </cell>
          <cell r="EV211">
            <v>2618.5654430519571</v>
          </cell>
          <cell r="EW211">
            <v>2516.2701055519501</v>
          </cell>
          <cell r="EX211">
            <v>2516.2701055519574</v>
          </cell>
          <cell r="EY211">
            <v>2282.1534432328335</v>
          </cell>
          <cell r="EZ211">
            <v>2282.1534432328408</v>
          </cell>
          <cell r="FA211">
            <v>2282.1534432328262</v>
          </cell>
          <cell r="FB211">
            <v>2282.1534432328408</v>
          </cell>
          <cell r="FC211">
            <v>2282.1534432328262</v>
          </cell>
          <cell r="FD211">
            <v>2282.153443232819</v>
          </cell>
          <cell r="FE211">
            <v>2230.6534432328262</v>
          </cell>
          <cell r="FF211">
            <v>2230.6534432328444</v>
          </cell>
          <cell r="FG211">
            <v>2384.4487807328333</v>
          </cell>
          <cell r="FH211">
            <v>2670.9367519129955</v>
          </cell>
          <cell r="FI211">
            <v>2565.5725542879882</v>
          </cell>
          <cell r="FJ211">
            <v>2565.5725542879954</v>
          </cell>
          <cell r="FK211">
            <v>2326.7735587224888</v>
          </cell>
          <cell r="FL211">
            <v>2326.7735587224961</v>
          </cell>
          <cell r="FM211">
            <v>2326.7735587224815</v>
          </cell>
          <cell r="FN211">
            <v>2326.7735587224997</v>
          </cell>
          <cell r="FO211">
            <v>2326.7735587224815</v>
          </cell>
          <cell r="FP211">
            <v>2326.7735587224743</v>
          </cell>
          <cell r="FQ211">
            <v>2273.7285587224833</v>
          </cell>
          <cell r="FR211">
            <v>2273.7285587224978</v>
          </cell>
          <cell r="FS211">
            <v>2432.1377563474889</v>
          </cell>
          <cell r="FT211">
            <v>2724.3554869512591</v>
          </cell>
          <cell r="FU211">
            <v>2615.8303633974974</v>
          </cell>
          <cell r="FV211">
            <v>2615.8303633975047</v>
          </cell>
          <cell r="FW211">
            <v>2372.2553879206935</v>
          </cell>
        </row>
        <row r="212">
          <cell r="B212" t="str">
            <v>Co 119</v>
          </cell>
          <cell r="C212">
            <v>-206355.67387187621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-859.47340613670531</v>
          </cell>
          <cell r="BP212">
            <v>-806.05385083208967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-6818.5659528374308</v>
          </cell>
          <cell r="CO212">
            <v>-6818.565952837409</v>
          </cell>
          <cell r="CP212">
            <v>-6818.5659528374308</v>
          </cell>
          <cell r="CQ212">
            <v>-6818.5659528374381</v>
          </cell>
          <cell r="CR212">
            <v>-6946.603938560831</v>
          </cell>
          <cell r="CS212">
            <v>-6946.6039385608456</v>
          </cell>
          <cell r="CT212">
            <v>-6946.6039385608456</v>
          </cell>
          <cell r="CU212">
            <v>-6946.6039385608456</v>
          </cell>
          <cell r="CV212">
            <v>-6946.6039385608383</v>
          </cell>
          <cell r="CW212">
            <v>-6946.6039385608456</v>
          </cell>
          <cell r="CX212">
            <v>-6946.603938560831</v>
          </cell>
          <cell r="CY212">
            <v>-6946.6039385608383</v>
          </cell>
          <cell r="CZ212">
            <v>-6959.1039385608528</v>
          </cell>
          <cell r="DA212">
            <v>-6959.1039385608237</v>
          </cell>
          <cell r="DB212">
            <v>-6959.1039385608528</v>
          </cell>
          <cell r="DC212">
            <v>-6959.1039385608383</v>
          </cell>
          <cell r="DD212">
            <v>-7089.7026839987229</v>
          </cell>
          <cell r="DE212">
            <v>-7089.7026839987229</v>
          </cell>
          <cell r="DF212">
            <v>-7089.7026839987302</v>
          </cell>
          <cell r="DG212">
            <v>-7089.7026839987302</v>
          </cell>
          <cell r="DH212">
            <v>-7089.7026839987302</v>
          </cell>
          <cell r="DI212">
            <v>-7089.7026839987229</v>
          </cell>
          <cell r="DJ212">
            <v>-7089.7026839987375</v>
          </cell>
          <cell r="DK212">
            <v>-7089.7026839987302</v>
          </cell>
          <cell r="DL212">
            <v>1971.9101556139358</v>
          </cell>
          <cell r="DM212">
            <v>1971.9101556139649</v>
          </cell>
          <cell r="DN212">
            <v>1971.9101556139431</v>
          </cell>
          <cell r="DO212">
            <v>1971.9101556139431</v>
          </cell>
          <cell r="DP212">
            <v>1838.6994352673064</v>
          </cell>
          <cell r="DQ212">
            <v>1838.699435267321</v>
          </cell>
          <cell r="DR212">
            <v>-6284.1648890589349</v>
          </cell>
          <cell r="DS212">
            <v>-6284.1648890589277</v>
          </cell>
          <cell r="DT212">
            <v>-6284.1648890589349</v>
          </cell>
          <cell r="DU212">
            <v>-6284.1648890589131</v>
          </cell>
          <cell r="DV212">
            <v>-6284.1648890589277</v>
          </cell>
          <cell r="DW212">
            <v>-6284.1648890589422</v>
          </cell>
          <cell r="DX212">
            <v>-6115.9363822666783</v>
          </cell>
          <cell r="DY212">
            <v>-6115.9363822666492</v>
          </cell>
          <cell r="DZ212">
            <v>-6115.9363822666783</v>
          </cell>
          <cell r="EA212">
            <v>-6115.9363822666783</v>
          </cell>
          <cell r="EB212">
            <v>-6251.8113170202341</v>
          </cell>
          <cell r="EC212">
            <v>-6251.8113170202123</v>
          </cell>
          <cell r="ED212">
            <v>-6412.4167516549205</v>
          </cell>
          <cell r="EE212">
            <v>-6412.416751654906</v>
          </cell>
          <cell r="EF212">
            <v>-6412.4167516549205</v>
          </cell>
          <cell r="EG212">
            <v>-6412.4167516549205</v>
          </cell>
          <cell r="EH212">
            <v>-6412.4167516549496</v>
          </cell>
          <cell r="EI212">
            <v>-6412.416751654906</v>
          </cell>
          <cell r="EJ212">
            <v>6169.292660815423</v>
          </cell>
          <cell r="EK212">
            <v>6169.2926608154521</v>
          </cell>
          <cell r="EL212">
            <v>6169.292660815423</v>
          </cell>
          <cell r="EM212">
            <v>6169.292660815423</v>
          </cell>
          <cell r="EN212">
            <v>6030.7002273667822</v>
          </cell>
          <cell r="EO212">
            <v>6030.7002273667895</v>
          </cell>
          <cell r="EP212">
            <v>5866.9382395949506</v>
          </cell>
          <cell r="EQ212">
            <v>5866.9382395949578</v>
          </cell>
          <cell r="ER212">
            <v>5866.9382395949651</v>
          </cell>
          <cell r="ES212">
            <v>-3779.3163614849909</v>
          </cell>
          <cell r="ET212">
            <v>-3779.3163614850637</v>
          </cell>
          <cell r="EU212">
            <v>-3779.3163614850055</v>
          </cell>
          <cell r="EV212">
            <v>-3356.3582996824771</v>
          </cell>
          <cell r="EW212">
            <v>-3356.3582996824844</v>
          </cell>
          <cell r="EX212">
            <v>-3356.3582996824916</v>
          </cell>
          <cell r="EY212">
            <v>-3356.3582996824989</v>
          </cell>
          <cell r="EZ212">
            <v>-3497.7225818000879</v>
          </cell>
          <cell r="FA212">
            <v>-3497.7225818000734</v>
          </cell>
          <cell r="FB212">
            <v>-3664.7025871051519</v>
          </cell>
          <cell r="FC212">
            <v>-3664.7025871051301</v>
          </cell>
          <cell r="FD212">
            <v>-3664.7025871051301</v>
          </cell>
          <cell r="FE212">
            <v>-3857.6276791267301</v>
          </cell>
          <cell r="FF212">
            <v>-3857.6276791267883</v>
          </cell>
          <cell r="FG212">
            <v>-3857.6276791267301</v>
          </cell>
          <cell r="FH212">
            <v>4630.8394404231512</v>
          </cell>
          <cell r="FI212">
            <v>4630.8394404231512</v>
          </cell>
          <cell r="FJ212">
            <v>4630.839440423144</v>
          </cell>
          <cell r="FK212">
            <v>4630.8394404231221</v>
          </cell>
          <cell r="FL212">
            <v>4486.6478726632049</v>
          </cell>
          <cell r="FM212">
            <v>4486.6478726632195</v>
          </cell>
          <cell r="FN212">
            <v>4316.3872061409056</v>
          </cell>
          <cell r="FO212">
            <v>4316.3872061409347</v>
          </cell>
          <cell r="FP212">
            <v>4316.3872061409347</v>
          </cell>
          <cell r="FQ212">
            <v>4119.6036122789083</v>
          </cell>
          <cell r="FR212">
            <v>4119.6036122788646</v>
          </cell>
          <cell r="FS212">
            <v>4119.6036122789228</v>
          </cell>
          <cell r="FT212">
            <v>2868.6527279960719</v>
          </cell>
          <cell r="FU212">
            <v>2868.6527279961156</v>
          </cell>
          <cell r="FV212">
            <v>2868.6527279960646</v>
          </cell>
          <cell r="FW212">
            <v>2868.6527279960501</v>
          </cell>
        </row>
        <row r="213">
          <cell r="B213" t="str">
            <v>Co 120</v>
          </cell>
          <cell r="C213">
            <v>-230.34287143357687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-96.240936422318555</v>
          </cell>
          <cell r="BP213">
            <v>-90.432760177658565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-7.0641519999990123</v>
          </cell>
          <cell r="CB213">
            <v>-7.0641520000008313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-7.2760765599996375</v>
          </cell>
          <cell r="CN213">
            <v>-7.2760765599996375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-7.4943588568003179</v>
          </cell>
          <cell r="CZ213">
            <v>-7.4943588568003179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</row>
        <row r="214">
          <cell r="B214" t="str">
            <v>Co 121</v>
          </cell>
          <cell r="C214">
            <v>217942.01964697108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-577.44561853390769</v>
          </cell>
          <cell r="BP214">
            <v>-541.55109563037695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-41.958388999999443</v>
          </cell>
          <cell r="CB214">
            <v>-41.958388999999443</v>
          </cell>
          <cell r="CC214">
            <v>0</v>
          </cell>
          <cell r="CD214">
            <v>0</v>
          </cell>
          <cell r="CE214">
            <v>-41.958388999999443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-43.217140669999935</v>
          </cell>
          <cell r="CN214">
            <v>-43.217140669999935</v>
          </cell>
          <cell r="CO214">
            <v>0</v>
          </cell>
          <cell r="CP214">
            <v>0</v>
          </cell>
          <cell r="CQ214">
            <v>-43.217140669999935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-2613.6188615296887</v>
          </cell>
          <cell r="CX214">
            <v>-2613.6188615296996</v>
          </cell>
          <cell r="CY214">
            <v>-4280.2855281963566</v>
          </cell>
          <cell r="CZ214">
            <v>-395.17559762839664</v>
          </cell>
          <cell r="DA214">
            <v>-350.66194273830479</v>
          </cell>
          <cell r="DB214">
            <v>-350.66194273830479</v>
          </cell>
          <cell r="DC214">
            <v>-395.17559762839664</v>
          </cell>
          <cell r="DD214">
            <v>-350.66194273829751</v>
          </cell>
          <cell r="DE214">
            <v>-350.66194273830479</v>
          </cell>
          <cell r="DF214">
            <v>-350.66194273830479</v>
          </cell>
          <cell r="DG214">
            <v>-350.66194273829751</v>
          </cell>
          <cell r="DH214">
            <v>-350.66194273830479</v>
          </cell>
          <cell r="DI214">
            <v>-386.2676533022277</v>
          </cell>
          <cell r="DJ214">
            <v>-386.26765330223134</v>
          </cell>
          <cell r="DK214">
            <v>-2102.9343199688956</v>
          </cell>
          <cell r="DL214">
            <v>-407.69091279654822</v>
          </cell>
          <cell r="DM214">
            <v>-361.84184825972625</v>
          </cell>
          <cell r="DN214">
            <v>-361.84184825972625</v>
          </cell>
          <cell r="DO214">
            <v>-407.69091279653367</v>
          </cell>
          <cell r="DP214">
            <v>-361.84184825973352</v>
          </cell>
          <cell r="DQ214">
            <v>-361.84184825973716</v>
          </cell>
          <cell r="DR214">
            <v>-361.84184825973352</v>
          </cell>
          <cell r="DS214">
            <v>-361.84184825973352</v>
          </cell>
          <cell r="DT214">
            <v>-361.84184825973352</v>
          </cell>
          <cell r="DU214">
            <v>-397.65967303494108</v>
          </cell>
          <cell r="DV214">
            <v>-397.6596730349338</v>
          </cell>
          <cell r="DW214">
            <v>-2165.8263397016199</v>
          </cell>
          <cell r="DX214">
            <v>5398.7082064825809</v>
          </cell>
          <cell r="DY214">
            <v>5445.9327429554978</v>
          </cell>
          <cell r="DZ214">
            <v>5445.9327429554905</v>
          </cell>
          <cell r="EA214">
            <v>4180.7881021722933</v>
          </cell>
          <cell r="EB214">
            <v>4228.0126386451957</v>
          </cell>
          <cell r="EC214">
            <v>4228.012638645203</v>
          </cell>
          <cell r="ED214">
            <v>4228.0126386451957</v>
          </cell>
          <cell r="EE214">
            <v>4228.0126386451957</v>
          </cell>
          <cell r="EF214">
            <v>4228.0126386452175</v>
          </cell>
          <cell r="EG214">
            <v>4191.9934573744904</v>
          </cell>
          <cell r="EH214">
            <v>4191.9934573744904</v>
          </cell>
          <cell r="EI214">
            <v>2370.7817907078061</v>
          </cell>
          <cell r="EJ214">
            <v>4283.8696042705269</v>
          </cell>
          <cell r="EK214">
            <v>4332.5108768376449</v>
          </cell>
          <cell r="EL214">
            <v>4332.5108768376376</v>
          </cell>
          <cell r="EM214">
            <v>4261.3630540361992</v>
          </cell>
          <cell r="EN214">
            <v>4310.0043266032881</v>
          </cell>
          <cell r="EO214">
            <v>4310.0043266032953</v>
          </cell>
          <cell r="EP214">
            <v>4310.0043266032808</v>
          </cell>
          <cell r="EQ214">
            <v>4310.0043266032881</v>
          </cell>
          <cell r="ER214">
            <v>4310.0043266033026</v>
          </cell>
          <cell r="ES214">
            <v>4273.7952117071618</v>
          </cell>
          <cell r="ET214">
            <v>4273.7952117071618</v>
          </cell>
          <cell r="EU214">
            <v>2397.9471950404768</v>
          </cell>
          <cell r="EV214">
            <v>4885.4219212262324</v>
          </cell>
          <cell r="EW214">
            <v>6499.7932503929114</v>
          </cell>
          <cell r="EX214">
            <v>6499.7932503928969</v>
          </cell>
          <cell r="EY214">
            <v>4862.5207955427759</v>
          </cell>
          <cell r="EZ214">
            <v>6476.8921247094113</v>
          </cell>
          <cell r="FA214">
            <v>6476.8921247094258</v>
          </cell>
          <cell r="FB214">
            <v>4625.0402728575646</v>
          </cell>
          <cell r="FC214">
            <v>4625.0402728575864</v>
          </cell>
          <cell r="FD214">
            <v>4625.0402728575864</v>
          </cell>
          <cell r="FE214">
            <v>4588.6533391635312</v>
          </cell>
          <cell r="FF214">
            <v>4588.6533391635385</v>
          </cell>
          <cell r="FG214">
            <v>4311.9187708857426</v>
          </cell>
          <cell r="FH214">
            <v>4788.5748040952167</v>
          </cell>
          <cell r="FI214">
            <v>4795.9883842480049</v>
          </cell>
          <cell r="FJ214">
            <v>4795.9883842479976</v>
          </cell>
          <cell r="FK214">
            <v>4759.3789892314089</v>
          </cell>
          <cell r="FL214">
            <v>4772.6864582730414</v>
          </cell>
          <cell r="FM214">
            <v>4772.6864582730632</v>
          </cell>
          <cell r="FN214">
            <v>4717.1309027174866</v>
          </cell>
          <cell r="FO214">
            <v>4717.1309027175157</v>
          </cell>
          <cell r="FP214">
            <v>4717.1309027175157</v>
          </cell>
          <cell r="FQ214">
            <v>4680.5789847545821</v>
          </cell>
          <cell r="FR214">
            <v>4680.5789847545748</v>
          </cell>
          <cell r="FS214">
            <v>4395.5423794284507</v>
          </cell>
          <cell r="FT214">
            <v>4884.3463001771161</v>
          </cell>
          <cell r="FU214">
            <v>4891.982287734485</v>
          </cell>
          <cell r="FV214">
            <v>4891.9822877344704</v>
          </cell>
          <cell r="FW214">
            <v>4854.5665690160386</v>
          </cell>
        </row>
        <row r="215">
          <cell r="B215" t="str">
            <v>Co 122</v>
          </cell>
          <cell r="C215">
            <v>-36039.129136018688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-393.05356353346906</v>
          </cell>
          <cell r="BP215">
            <v>-368.78793240080267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-2425.9413524184674</v>
          </cell>
          <cell r="CO215">
            <v>-2425.9413524184711</v>
          </cell>
          <cell r="CP215">
            <v>-2425.9413524184711</v>
          </cell>
          <cell r="CQ215">
            <v>-2425.9413524184747</v>
          </cell>
          <cell r="CR215">
            <v>-2466.1268461334985</v>
          </cell>
          <cell r="CS215">
            <v>-2466.1268461334985</v>
          </cell>
          <cell r="CT215">
            <v>-2466.1268461334985</v>
          </cell>
          <cell r="CU215">
            <v>-2466.1268461335058</v>
          </cell>
          <cell r="CV215">
            <v>-2466.1268461335058</v>
          </cell>
          <cell r="CW215">
            <v>-2466.1268461335094</v>
          </cell>
          <cell r="CX215">
            <v>-2466.1268461335094</v>
          </cell>
          <cell r="CY215">
            <v>-2466.1268461335021</v>
          </cell>
          <cell r="CZ215">
            <v>-2478.6268461334985</v>
          </cell>
          <cell r="DA215">
            <v>-2478.6268461335058</v>
          </cell>
          <cell r="DB215">
            <v>-2478.6268461335094</v>
          </cell>
          <cell r="DC215">
            <v>-2478.6268461335094</v>
          </cell>
          <cell r="DD215">
            <v>-2519.6160497228375</v>
          </cell>
          <cell r="DE215">
            <v>-2519.6160497228411</v>
          </cell>
          <cell r="DF215">
            <v>-2519.6160497228338</v>
          </cell>
          <cell r="DG215">
            <v>-2519.6160497228448</v>
          </cell>
          <cell r="DH215">
            <v>-2519.6160497228411</v>
          </cell>
          <cell r="DI215">
            <v>-2519.6160497228448</v>
          </cell>
          <cell r="DJ215">
            <v>-2519.6160497228448</v>
          </cell>
          <cell r="DK215">
            <v>-2519.6160497228338</v>
          </cell>
          <cell r="DL215">
            <v>3352.5597597127598</v>
          </cell>
          <cell r="DM215">
            <v>3352.5597597127526</v>
          </cell>
          <cell r="DN215">
            <v>3352.5597597127562</v>
          </cell>
          <cell r="DO215">
            <v>3352.5597597127526</v>
          </cell>
          <cell r="DP215">
            <v>3310.7507720516332</v>
          </cell>
          <cell r="DQ215">
            <v>3310.7507720516405</v>
          </cell>
          <cell r="DR215">
            <v>78.43653845749941</v>
          </cell>
          <cell r="DS215">
            <v>78.436538457495772</v>
          </cell>
          <cell r="DT215">
            <v>78.436538457506686</v>
          </cell>
          <cell r="DU215">
            <v>78.43653845749941</v>
          </cell>
          <cell r="DV215">
            <v>78.436538457492134</v>
          </cell>
          <cell r="DW215">
            <v>78.436538457495772</v>
          </cell>
          <cell r="DX215">
            <v>182.87630464621543</v>
          </cell>
          <cell r="DY215">
            <v>182.87630464620815</v>
          </cell>
          <cell r="DZ215">
            <v>182.87630464621543</v>
          </cell>
          <cell r="EA215">
            <v>182.87630464620088</v>
          </cell>
          <cell r="EB215">
            <v>140.23113723186907</v>
          </cell>
          <cell r="EC215">
            <v>140.23113723187635</v>
          </cell>
          <cell r="ED215">
            <v>77.436704411833489</v>
          </cell>
          <cell r="EE215">
            <v>77.436704411829851</v>
          </cell>
          <cell r="EF215">
            <v>77.436704411848041</v>
          </cell>
          <cell r="EG215">
            <v>77.436704411826213</v>
          </cell>
          <cell r="EH215">
            <v>77.436704411822575</v>
          </cell>
          <cell r="EI215">
            <v>77.436704411829851</v>
          </cell>
          <cell r="EJ215">
            <v>2267.1659867576564</v>
          </cell>
          <cell r="EK215">
            <v>2267.1659867576491</v>
          </cell>
          <cell r="EL215">
            <v>2267.16598675766</v>
          </cell>
          <cell r="EM215">
            <v>2267.1659867576418</v>
          </cell>
          <cell r="EN215">
            <v>2223.6679159950254</v>
          </cell>
          <cell r="EO215">
            <v>2223.667915995029</v>
          </cell>
          <cell r="EP215">
            <v>2159.6731500741444</v>
          </cell>
          <cell r="EQ215">
            <v>2159.6731500741407</v>
          </cell>
          <cell r="ER215">
            <v>2159.6731500741516</v>
          </cell>
          <cell r="ES215">
            <v>-437.77371387679159</v>
          </cell>
          <cell r="ET215">
            <v>-437.77371387679523</v>
          </cell>
          <cell r="EU215">
            <v>-437.77371387679523</v>
          </cell>
          <cell r="EV215">
            <v>-266.88643675904314</v>
          </cell>
          <cell r="EW215">
            <v>-266.88643675905041</v>
          </cell>
          <cell r="EX215">
            <v>-266.88643675904314</v>
          </cell>
          <cell r="EY215">
            <v>-266.88643675905405</v>
          </cell>
          <cell r="EZ215">
            <v>-311.25446893692788</v>
          </cell>
          <cell r="FA215">
            <v>-311.25446893692788</v>
          </cell>
          <cell r="FB215">
            <v>-376.47190795400093</v>
          </cell>
          <cell r="FC215">
            <v>-376.4719079540082</v>
          </cell>
          <cell r="FD215">
            <v>-376.47190795398637</v>
          </cell>
          <cell r="FE215">
            <v>-428.42084523303129</v>
          </cell>
          <cell r="FF215">
            <v>-428.42084523303492</v>
          </cell>
          <cell r="FG215">
            <v>-428.42084523303492</v>
          </cell>
          <cell r="FH215">
            <v>-253.63151117418238</v>
          </cell>
          <cell r="FI215">
            <v>-253.63151117418238</v>
          </cell>
          <cell r="FJ215">
            <v>-253.63151117418238</v>
          </cell>
          <cell r="FK215">
            <v>-253.63151117418965</v>
          </cell>
          <cell r="FL215">
            <v>-298.88690399562256</v>
          </cell>
          <cell r="FM215">
            <v>-298.88690399561892</v>
          </cell>
          <cell r="FN215">
            <v>-365.34975290414877</v>
          </cell>
          <cell r="FO215">
            <v>-365.34975290415241</v>
          </cell>
          <cell r="FP215">
            <v>-365.34975290413422</v>
          </cell>
          <cell r="FQ215">
            <v>-418.33766892875428</v>
          </cell>
          <cell r="FR215">
            <v>-418.3376689287652</v>
          </cell>
          <cell r="FS215">
            <v>-418.33766892875428</v>
          </cell>
          <cell r="FT215">
            <v>-2091.4055592998666</v>
          </cell>
          <cell r="FU215">
            <v>-2091.4055592998739</v>
          </cell>
          <cell r="FV215">
            <v>-2091.4055592998739</v>
          </cell>
          <cell r="FW215">
            <v>-2091.4055592998811</v>
          </cell>
        </row>
        <row r="216">
          <cell r="B216" t="str">
            <v>Co 123</v>
          </cell>
          <cell r="C216">
            <v>-189.91565016939421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-97.914691838363069</v>
          </cell>
          <cell r="BP216">
            <v>-92.000958331031143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0</v>
          </cell>
          <cell r="FJ216">
            <v>0</v>
          </cell>
          <cell r="FK216">
            <v>0</v>
          </cell>
          <cell r="FL216">
            <v>0</v>
          </cell>
          <cell r="FM216">
            <v>0</v>
          </cell>
          <cell r="FN216">
            <v>0</v>
          </cell>
          <cell r="FO216">
            <v>0</v>
          </cell>
          <cell r="FP216">
            <v>0</v>
          </cell>
          <cell r="FQ216">
            <v>0</v>
          </cell>
          <cell r="FR216">
            <v>0</v>
          </cell>
          <cell r="FS216">
            <v>0</v>
          </cell>
          <cell r="FT216">
            <v>0</v>
          </cell>
          <cell r="FU216">
            <v>0</v>
          </cell>
          <cell r="FV216">
            <v>0</v>
          </cell>
          <cell r="FW216">
            <v>0</v>
          </cell>
        </row>
        <row r="217">
          <cell r="B217" t="str">
            <v>Co 124</v>
          </cell>
          <cell r="C217">
            <v>-117416.98533766562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-81.456096913962028</v>
          </cell>
          <cell r="BP217">
            <v>-76.318976797330834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-399.6440268260194</v>
          </cell>
          <cell r="CF217">
            <v>-399.64402682601758</v>
          </cell>
          <cell r="CG217">
            <v>-399.64402682601758</v>
          </cell>
          <cell r="CH217">
            <v>-399.64402682601576</v>
          </cell>
          <cell r="CI217">
            <v>-399.64402682601576</v>
          </cell>
          <cell r="CJ217">
            <v>-399.64402682601576</v>
          </cell>
          <cell r="CK217">
            <v>-399.64402682601758</v>
          </cell>
          <cell r="CL217">
            <v>-399.64402682601576</v>
          </cell>
          <cell r="CM217">
            <v>-399.64402682601576</v>
          </cell>
          <cell r="CN217">
            <v>-399.64402682601576</v>
          </cell>
          <cell r="CO217">
            <v>-399.64402682601576</v>
          </cell>
          <cell r="CP217">
            <v>-399.6440268260194</v>
          </cell>
          <cell r="CQ217">
            <v>-399.6440268260194</v>
          </cell>
          <cell r="CR217">
            <v>-407.63690736253739</v>
          </cell>
          <cell r="CS217">
            <v>-407.63690736253739</v>
          </cell>
          <cell r="CT217">
            <v>-407.63690736253739</v>
          </cell>
          <cell r="CU217">
            <v>-407.63690736253557</v>
          </cell>
          <cell r="CV217">
            <v>-407.6369073625392</v>
          </cell>
          <cell r="CW217">
            <v>-407.6369073625392</v>
          </cell>
          <cell r="CX217">
            <v>-407.63690736253557</v>
          </cell>
          <cell r="CY217">
            <v>-407.63690736253557</v>
          </cell>
          <cell r="CZ217">
            <v>-407.63690736253557</v>
          </cell>
          <cell r="DA217">
            <v>-407.63690736253557</v>
          </cell>
          <cell r="DB217">
            <v>-407.63690736254284</v>
          </cell>
          <cell r="DC217">
            <v>-407.6369073625392</v>
          </cell>
          <cell r="DD217">
            <v>-415.78964550978981</v>
          </cell>
          <cell r="DE217">
            <v>-415.7896455097889</v>
          </cell>
          <cell r="DF217">
            <v>-415.78964550978799</v>
          </cell>
          <cell r="DG217">
            <v>-415.78964550978708</v>
          </cell>
          <cell r="DH217">
            <v>-415.78964550979072</v>
          </cell>
          <cell r="DI217">
            <v>2311.5694684364644</v>
          </cell>
          <cell r="DJ217">
            <v>-1998.4762326580476</v>
          </cell>
          <cell r="DK217">
            <v>-1998.4762326580476</v>
          </cell>
          <cell r="DL217">
            <v>-1998.4762326580476</v>
          </cell>
          <cell r="DM217">
            <v>-1998.476232658044</v>
          </cell>
          <cell r="DN217">
            <v>-1998.4762326580567</v>
          </cell>
          <cell r="DO217">
            <v>-1998.4762326580476</v>
          </cell>
          <cell r="DP217">
            <v>-2006.7920255682457</v>
          </cell>
          <cell r="DQ217">
            <v>-2006.7920255682457</v>
          </cell>
          <cell r="DR217">
            <v>-2006.7920255682457</v>
          </cell>
          <cell r="DS217">
            <v>-2006.7920255682438</v>
          </cell>
          <cell r="DT217">
            <v>-2006.7920255682475</v>
          </cell>
          <cell r="DU217">
            <v>-1973.0781766226592</v>
          </cell>
          <cell r="DV217">
            <v>-2042.6124239778746</v>
          </cell>
          <cell r="DW217">
            <v>-2042.6124239778801</v>
          </cell>
          <cell r="DX217">
            <v>-2042.6124239778746</v>
          </cell>
          <cell r="DY217">
            <v>-2042.6124239778728</v>
          </cell>
          <cell r="DZ217">
            <v>-2042.6124239778837</v>
          </cell>
          <cell r="EA217">
            <v>-2042.6124239778728</v>
          </cell>
          <cell r="EB217">
            <v>-2051.0945327462796</v>
          </cell>
          <cell r="EC217">
            <v>-2051.0945327462778</v>
          </cell>
          <cell r="ED217">
            <v>-2051.0945327462796</v>
          </cell>
          <cell r="EE217">
            <v>-2051.0945327462705</v>
          </cell>
          <cell r="EF217">
            <v>-2051.0945327462723</v>
          </cell>
          <cell r="EG217">
            <v>66.001926511557031</v>
          </cell>
          <cell r="EH217">
            <v>-4.423005790769821</v>
          </cell>
          <cell r="EI217">
            <v>-4.4230057907661831</v>
          </cell>
          <cell r="EJ217">
            <v>-4.4230057907661831</v>
          </cell>
          <cell r="EK217">
            <v>-4.4230057907589071</v>
          </cell>
          <cell r="EL217">
            <v>-4.423005790775278</v>
          </cell>
          <cell r="EM217">
            <v>-4.4230057907661831</v>
          </cell>
          <cell r="EN217">
            <v>-1679.7414234012049</v>
          </cell>
          <cell r="EO217">
            <v>-1679.7414234012031</v>
          </cell>
          <cell r="EP217">
            <v>-1679.7414234012031</v>
          </cell>
          <cell r="EQ217">
            <v>-1679.7414234011958</v>
          </cell>
          <cell r="ER217">
            <v>-1679.7414234012031</v>
          </cell>
          <cell r="ES217">
            <v>-1583.4467849582088</v>
          </cell>
          <cell r="ET217">
            <v>-1654.7652159065838</v>
          </cell>
          <cell r="EU217">
            <v>-1654.7652159065801</v>
          </cell>
          <cell r="EV217">
            <v>-1654.7652159065819</v>
          </cell>
          <cell r="EW217">
            <v>-1654.7652159065728</v>
          </cell>
          <cell r="EX217">
            <v>-1654.7652159065892</v>
          </cell>
          <cell r="EY217">
            <v>-1654.7652159065838</v>
          </cell>
          <cell r="EZ217">
            <v>-1713.59000186923</v>
          </cell>
          <cell r="FA217">
            <v>-1713.5900018692264</v>
          </cell>
          <cell r="FB217">
            <v>-1713.5900018692246</v>
          </cell>
          <cell r="FC217">
            <v>-1713.5900018692191</v>
          </cell>
          <cell r="FD217">
            <v>-1713.5900018692228</v>
          </cell>
          <cell r="FE217">
            <v>-1615.4075331573731</v>
          </cell>
          <cell r="FF217">
            <v>-1687.6218827247176</v>
          </cell>
          <cell r="FG217">
            <v>-1687.6218827247121</v>
          </cell>
          <cell r="FH217">
            <v>-1687.6218827247139</v>
          </cell>
          <cell r="FI217">
            <v>-1687.621882724703</v>
          </cell>
          <cell r="FJ217">
            <v>-1687.6218827247249</v>
          </cell>
          <cell r="FK217">
            <v>-1687.6218827247139</v>
          </cell>
          <cell r="FL217">
            <v>-1748.1231644066138</v>
          </cell>
          <cell r="FM217">
            <v>-1748.1231644066102</v>
          </cell>
          <cell r="FN217">
            <v>-1748.1231644066138</v>
          </cell>
          <cell r="FO217">
            <v>-1748.1231644066047</v>
          </cell>
          <cell r="FP217">
            <v>-1748.1231644066102</v>
          </cell>
          <cell r="FQ217">
            <v>-1648.0162506955203</v>
          </cell>
          <cell r="FR217">
            <v>-1721.1285237542106</v>
          </cell>
          <cell r="FS217">
            <v>-1721.128523754207</v>
          </cell>
          <cell r="FT217">
            <v>-1721.128523754207</v>
          </cell>
          <cell r="FU217">
            <v>-1721.1285237541979</v>
          </cell>
          <cell r="FV217">
            <v>-1721.1285237542179</v>
          </cell>
          <cell r="FW217">
            <v>-1721.1285237542106</v>
          </cell>
        </row>
        <row r="218">
          <cell r="B218" t="str">
            <v>Co 125</v>
          </cell>
          <cell r="C218">
            <v>-109672.14141161932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-54.676010257317103</v>
          </cell>
          <cell r="BP218">
            <v>-51.227806343414159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-11.164403227372532</v>
          </cell>
          <cell r="CF218">
            <v>-11.164403227373441</v>
          </cell>
          <cell r="CG218">
            <v>-11.164403227372532</v>
          </cell>
          <cell r="CH218">
            <v>-11.164403227373441</v>
          </cell>
          <cell r="CI218">
            <v>-11.164403227372532</v>
          </cell>
          <cell r="CJ218">
            <v>-11.164403227372532</v>
          </cell>
          <cell r="CK218">
            <v>-11.164403227373441</v>
          </cell>
          <cell r="CL218">
            <v>-11.164403227372532</v>
          </cell>
          <cell r="CM218">
            <v>-11.164403227373441</v>
          </cell>
          <cell r="CN218">
            <v>-11.164403227372532</v>
          </cell>
          <cell r="CO218">
            <v>-11.164403227373441</v>
          </cell>
          <cell r="CP218">
            <v>-11.164403227373441</v>
          </cell>
          <cell r="CQ218">
            <v>-11.164403227372532</v>
          </cell>
          <cell r="CR218">
            <v>-11.387691291920419</v>
          </cell>
          <cell r="CS218">
            <v>-11.387691291920419</v>
          </cell>
          <cell r="CT218">
            <v>-11.387691291920419</v>
          </cell>
          <cell r="CU218">
            <v>-11.387691291919509</v>
          </cell>
          <cell r="CV218">
            <v>-11.387691291919509</v>
          </cell>
          <cell r="CW218">
            <v>-11.387691291920419</v>
          </cell>
          <cell r="CX218">
            <v>-11.387691291919509</v>
          </cell>
          <cell r="CY218">
            <v>-11.387691291920419</v>
          </cell>
          <cell r="CZ218">
            <v>-11.387691291919509</v>
          </cell>
          <cell r="DA218">
            <v>-11.387691291920419</v>
          </cell>
          <cell r="DB218">
            <v>-11.387691291921328</v>
          </cell>
          <cell r="DC218">
            <v>-11.387691291919509</v>
          </cell>
          <cell r="DD218">
            <v>-11.615445117759009</v>
          </cell>
          <cell r="DE218">
            <v>-11.615445117759009</v>
          </cell>
          <cell r="DF218">
            <v>-11.615445117759009</v>
          </cell>
          <cell r="DG218">
            <v>-11.6154451177581</v>
          </cell>
          <cell r="DH218">
            <v>-11.6154451177581</v>
          </cell>
          <cell r="DI218">
            <v>-1967.9191806533236</v>
          </cell>
          <cell r="DJ218">
            <v>-1967.9191806533227</v>
          </cell>
          <cell r="DK218">
            <v>-1967.9191806533236</v>
          </cell>
          <cell r="DL218">
            <v>-1967.9191806533236</v>
          </cell>
          <cell r="DM218">
            <v>-1967.9191806533217</v>
          </cell>
          <cell r="DN218">
            <v>-1967.9191806533254</v>
          </cell>
          <cell r="DO218">
            <v>-1967.9191806533227</v>
          </cell>
          <cell r="DP218">
            <v>-1968.1514895556775</v>
          </cell>
          <cell r="DQ218">
            <v>-1968.1514895556775</v>
          </cell>
          <cell r="DR218">
            <v>-1968.1514895556775</v>
          </cell>
          <cell r="DS218">
            <v>-1968.1514895556784</v>
          </cell>
          <cell r="DT218">
            <v>-1968.1514895556757</v>
          </cell>
          <cell r="DU218">
            <v>-2011.444230933057</v>
          </cell>
          <cell r="DV218">
            <v>-2011.4442309330561</v>
          </cell>
          <cell r="DW218">
            <v>-2011.4442309330552</v>
          </cell>
          <cell r="DX218">
            <v>-2011.4442309330552</v>
          </cell>
          <cell r="DY218">
            <v>-2011.4442309330552</v>
          </cell>
          <cell r="DZ218">
            <v>-2011.4442309330552</v>
          </cell>
          <cell r="EA218">
            <v>-2011.4442309330552</v>
          </cell>
          <cell r="EB218">
            <v>-2011.6811860134585</v>
          </cell>
          <cell r="EC218">
            <v>-2011.6811860134567</v>
          </cell>
          <cell r="ED218">
            <v>-2011.6811860134567</v>
          </cell>
          <cell r="EE218">
            <v>-2011.6811860134585</v>
          </cell>
          <cell r="EF218">
            <v>-2011.6811860134549</v>
          </cell>
          <cell r="EG218">
            <v>27.368551114948787</v>
          </cell>
          <cell r="EH218">
            <v>27.368551114948787</v>
          </cell>
          <cell r="EI218">
            <v>27.368551114952425</v>
          </cell>
          <cell r="EJ218">
            <v>27.368551114951515</v>
          </cell>
          <cell r="EK218">
            <v>27.368551114950606</v>
          </cell>
          <cell r="EL218">
            <v>27.368551114951515</v>
          </cell>
          <cell r="EM218">
            <v>-1639.2981155517164</v>
          </cell>
          <cell r="EN218">
            <v>-1639.5398097337275</v>
          </cell>
          <cell r="EO218">
            <v>-1639.5398097337247</v>
          </cell>
          <cell r="EP218">
            <v>-1639.5398097337265</v>
          </cell>
          <cell r="EQ218">
            <v>-1639.5398097337275</v>
          </cell>
          <cell r="ER218">
            <v>-1639.539809733722</v>
          </cell>
          <cell r="ES218">
            <v>-1622.3378278627533</v>
          </cell>
          <cell r="ET218">
            <v>-1622.3378278627515</v>
          </cell>
          <cell r="EU218">
            <v>-1622.3378278627515</v>
          </cell>
          <cell r="EV218">
            <v>-1622.3378278627506</v>
          </cell>
          <cell r="EW218">
            <v>-1622.3378278627506</v>
          </cell>
          <cell r="EX218">
            <v>-1622.3378278627524</v>
          </cell>
          <cell r="EY218">
            <v>-1672.3378278627524</v>
          </cell>
          <cell r="EZ218">
            <v>-1672.584355928404</v>
          </cell>
          <cell r="FA218">
            <v>-1672.5843559284003</v>
          </cell>
          <cell r="FB218">
            <v>-1672.5843559284021</v>
          </cell>
          <cell r="FC218">
            <v>-1672.5843559284021</v>
          </cell>
          <cell r="FD218">
            <v>-1672.5843559283967</v>
          </cell>
          <cell r="FE218">
            <v>-1654.5459469200068</v>
          </cell>
          <cell r="FF218">
            <v>-1654.5459469200068</v>
          </cell>
          <cell r="FG218">
            <v>-1654.545946920005</v>
          </cell>
          <cell r="FH218">
            <v>-1654.5459469200059</v>
          </cell>
          <cell r="FI218">
            <v>-1654.545946920005</v>
          </cell>
          <cell r="FJ218">
            <v>-1654.5459469200077</v>
          </cell>
          <cell r="FK218">
            <v>-1706.0459469200077</v>
          </cell>
          <cell r="FL218">
            <v>-1706.2974055469722</v>
          </cell>
          <cell r="FM218">
            <v>-1706.2974055469704</v>
          </cell>
          <cell r="FN218">
            <v>-1706.2974055469695</v>
          </cell>
          <cell r="FO218">
            <v>-1706.2974055469676</v>
          </cell>
          <cell r="FP218">
            <v>-1706.2974055469676</v>
          </cell>
          <cell r="FQ218">
            <v>-1687.3910692334066</v>
          </cell>
          <cell r="FR218">
            <v>-1687.3910692334066</v>
          </cell>
          <cell r="FS218">
            <v>-1687.3910692334066</v>
          </cell>
          <cell r="FT218">
            <v>-1687.3910692334039</v>
          </cell>
          <cell r="FU218">
            <v>-1687.3910692334057</v>
          </cell>
          <cell r="FV218">
            <v>-1687.3910692334075</v>
          </cell>
          <cell r="FW218">
            <v>-1740.4360692334085</v>
          </cell>
        </row>
        <row r="219">
          <cell r="B219" t="str">
            <v>Co 126</v>
          </cell>
          <cell r="C219">
            <v>130612.19850863433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-18.969228048456898</v>
          </cell>
          <cell r="BP219">
            <v>-17.772912404858062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2233.0291553308243</v>
          </cell>
          <cell r="CS219">
            <v>2233.0291553308248</v>
          </cell>
          <cell r="CT219">
            <v>2233.0291553308252</v>
          </cell>
          <cell r="CU219">
            <v>2233.0291553308243</v>
          </cell>
          <cell r="CV219">
            <v>2233.0291553308243</v>
          </cell>
          <cell r="CW219">
            <v>2233.0291553308239</v>
          </cell>
          <cell r="CX219">
            <v>2233.0291553308243</v>
          </cell>
          <cell r="CY219">
            <v>2233.0291553308239</v>
          </cell>
          <cell r="CZ219">
            <v>2233.0291553308252</v>
          </cell>
          <cell r="DA219">
            <v>2233.0291553308248</v>
          </cell>
          <cell r="DB219">
            <v>2233.0291553308248</v>
          </cell>
          <cell r="DC219">
            <v>2233.0291553308243</v>
          </cell>
          <cell r="DD219">
            <v>2256.8564051041076</v>
          </cell>
          <cell r="DE219">
            <v>2256.8564051041089</v>
          </cell>
          <cell r="DF219">
            <v>2256.8564051041076</v>
          </cell>
          <cell r="DG219">
            <v>2256.8564051041076</v>
          </cell>
          <cell r="DH219">
            <v>2256.8564051041071</v>
          </cell>
          <cell r="DI219">
            <v>2256.856405104108</v>
          </cell>
          <cell r="DJ219">
            <v>2256.8564051041076</v>
          </cell>
          <cell r="DK219">
            <v>2256.8564051041071</v>
          </cell>
          <cell r="DL219">
            <v>2256.8564051041085</v>
          </cell>
          <cell r="DM219">
            <v>2256.856405104108</v>
          </cell>
          <cell r="DN219">
            <v>2256.8564051041067</v>
          </cell>
          <cell r="DO219">
            <v>2256.8564051041067</v>
          </cell>
          <cell r="DP219">
            <v>4363.8685332061905</v>
          </cell>
          <cell r="DQ219">
            <v>4363.8685332061905</v>
          </cell>
          <cell r="DR219">
            <v>4363.8685332061905</v>
          </cell>
          <cell r="DS219">
            <v>4363.8685332061896</v>
          </cell>
          <cell r="DT219">
            <v>4363.8685332061905</v>
          </cell>
          <cell r="DU219">
            <v>4363.8685332061905</v>
          </cell>
          <cell r="DV219">
            <v>4363.8685332061896</v>
          </cell>
          <cell r="DW219">
            <v>4363.8685332061914</v>
          </cell>
          <cell r="DX219">
            <v>4363.8685332061914</v>
          </cell>
          <cell r="DY219">
            <v>4363.8685332061905</v>
          </cell>
          <cell r="DZ219">
            <v>4363.8685332061887</v>
          </cell>
          <cell r="EA219">
            <v>4363.8685332061887</v>
          </cell>
          <cell r="EB219">
            <v>4449.877153870314</v>
          </cell>
          <cell r="EC219">
            <v>4449.8771538703149</v>
          </cell>
          <cell r="ED219">
            <v>4449.8771538703131</v>
          </cell>
          <cell r="EE219">
            <v>4449.8771538703131</v>
          </cell>
          <cell r="EF219">
            <v>4449.877153870314</v>
          </cell>
          <cell r="EG219">
            <v>4449.877153870314</v>
          </cell>
          <cell r="EH219">
            <v>4449.8771538703131</v>
          </cell>
          <cell r="EI219">
            <v>4449.8771538703149</v>
          </cell>
          <cell r="EJ219">
            <v>4449.8771538703149</v>
          </cell>
          <cell r="EK219">
            <v>4449.8771538703131</v>
          </cell>
          <cell r="EL219">
            <v>4449.8771538703131</v>
          </cell>
          <cell r="EM219">
            <v>-74.804524606035557</v>
          </cell>
          <cell r="EN219">
            <v>12.886205971373784</v>
          </cell>
          <cell r="EO219">
            <v>12.886205971375603</v>
          </cell>
          <cell r="EP219">
            <v>12.886205971371965</v>
          </cell>
          <cell r="EQ219">
            <v>12.886205971370146</v>
          </cell>
          <cell r="ER219">
            <v>12.886205971370146</v>
          </cell>
          <cell r="ES219">
            <v>12.886205971372874</v>
          </cell>
          <cell r="ET219">
            <v>12.886205971371055</v>
          </cell>
          <cell r="EU219">
            <v>12.886205971373784</v>
          </cell>
          <cell r="EV219">
            <v>12.886205971372874</v>
          </cell>
          <cell r="EW219">
            <v>12.886205971371055</v>
          </cell>
          <cell r="EX219">
            <v>12.886205971370146</v>
          </cell>
          <cell r="EY219">
            <v>-59.088909079638142</v>
          </cell>
          <cell r="EZ219">
            <v>30.316431734320759</v>
          </cell>
          <cell r="FA219">
            <v>30.316431734321668</v>
          </cell>
          <cell r="FB219">
            <v>30.31643173431803</v>
          </cell>
          <cell r="FC219">
            <v>30.316431734315302</v>
          </cell>
          <cell r="FD219">
            <v>30.316431734317121</v>
          </cell>
          <cell r="FE219">
            <v>30.31643173431894</v>
          </cell>
          <cell r="FF219">
            <v>30.316431734315302</v>
          </cell>
          <cell r="FG219">
            <v>30.316431734319849</v>
          </cell>
          <cell r="FH219">
            <v>30.31643173431803</v>
          </cell>
          <cell r="FI219">
            <v>30.31643173431894</v>
          </cell>
          <cell r="FJ219">
            <v>30.31643173431803</v>
          </cell>
          <cell r="FK219">
            <v>-42.542630062157514</v>
          </cell>
          <cell r="FL219">
            <v>48.610437061832272</v>
          </cell>
          <cell r="FM219">
            <v>48.610437061830453</v>
          </cell>
          <cell r="FN219">
            <v>-2486.7026971507439</v>
          </cell>
          <cell r="FO219">
            <v>-2486.7026971507476</v>
          </cell>
          <cell r="FP219">
            <v>-2486.7026971507448</v>
          </cell>
          <cell r="FQ219">
            <v>-2486.7026971507439</v>
          </cell>
          <cell r="FR219">
            <v>-2486.7026971507466</v>
          </cell>
          <cell r="FS219">
            <v>-2486.7026971507421</v>
          </cell>
          <cell r="FT219">
            <v>-2486.7026971507421</v>
          </cell>
          <cell r="FU219">
            <v>-2486.702697150743</v>
          </cell>
          <cell r="FV219">
            <v>-2486.7026971507448</v>
          </cell>
          <cell r="FW219">
            <v>-2560.4467179609255</v>
          </cell>
        </row>
        <row r="220">
          <cell r="B220" t="str">
            <v>Co 127</v>
          </cell>
          <cell r="C220">
            <v>264661.63844320766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-61.649991157484692</v>
          </cell>
          <cell r="BP220">
            <v>-57.761965315788075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-0.47379999999975553</v>
          </cell>
          <cell r="BZ220">
            <v>-9.2700000000149885E-2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-0.48801399999956629</v>
          </cell>
          <cell r="CL220">
            <v>-9.5480999999836058E-2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-8.0029988109699843</v>
          </cell>
          <cell r="CS220">
            <v>-8.0029988109699843</v>
          </cell>
          <cell r="CT220">
            <v>-8.0029988109699843</v>
          </cell>
          <cell r="CU220">
            <v>-8.0029988109690748</v>
          </cell>
          <cell r="CV220">
            <v>-8.0029988109690748</v>
          </cell>
          <cell r="CW220">
            <v>-8.5056532309699833</v>
          </cell>
          <cell r="CX220">
            <v>-8.1013442409703202</v>
          </cell>
          <cell r="CY220">
            <v>-8.0029988109699843</v>
          </cell>
          <cell r="CZ220">
            <v>-8.0029988109690748</v>
          </cell>
          <cell r="DA220">
            <v>-8.0029988109699843</v>
          </cell>
          <cell r="DB220">
            <v>-8.0029988109699843</v>
          </cell>
          <cell r="DC220">
            <v>-8.0029988109708938</v>
          </cell>
          <cell r="DD220">
            <v>-12.329725453853825</v>
          </cell>
          <cell r="DE220">
            <v>-12.329725453855644</v>
          </cell>
          <cell r="DF220">
            <v>-12.329725453854735</v>
          </cell>
          <cell r="DG220">
            <v>-12.329725453855644</v>
          </cell>
          <cell r="DH220">
            <v>-12.329725453856554</v>
          </cell>
          <cell r="DI220">
            <v>-12.847459506456289</v>
          </cell>
          <cell r="DJ220">
            <v>-12.431021246757155</v>
          </cell>
          <cell r="DK220">
            <v>-12.329725453855644</v>
          </cell>
          <cell r="DL220">
            <v>-12.329725453855644</v>
          </cell>
          <cell r="DM220">
            <v>-12.329725453854735</v>
          </cell>
          <cell r="DN220">
            <v>-12.329725453855644</v>
          </cell>
          <cell r="DO220">
            <v>-12.329725453856554</v>
          </cell>
          <cell r="DP220">
            <v>4535.6331730010033</v>
          </cell>
          <cell r="DQ220">
            <v>4535.6331730009997</v>
          </cell>
          <cell r="DR220">
            <v>4535.6331730010033</v>
          </cell>
          <cell r="DS220">
            <v>4535.6331730009979</v>
          </cell>
          <cell r="DT220">
            <v>4535.6331730010006</v>
          </cell>
          <cell r="DU220">
            <v>4535.0999069268209</v>
          </cell>
          <cell r="DV220">
            <v>2868.8621716676498</v>
          </cell>
          <cell r="DW220">
            <v>2868.9665063343346</v>
          </cell>
          <cell r="DX220">
            <v>2868.9665063343327</v>
          </cell>
          <cell r="DY220">
            <v>2868.9665063343355</v>
          </cell>
          <cell r="DZ220">
            <v>2868.9665063343355</v>
          </cell>
          <cell r="EA220">
            <v>2868.9665063343327</v>
          </cell>
          <cell r="EB220">
            <v>2955.2587531276895</v>
          </cell>
          <cell r="EC220">
            <v>2955.2587531276849</v>
          </cell>
          <cell r="ED220">
            <v>2955.2587531276886</v>
          </cell>
          <cell r="EE220">
            <v>2955.2587531276858</v>
          </cell>
          <cell r="EF220">
            <v>2955.2587531276895</v>
          </cell>
          <cell r="EG220">
            <v>2954.7094890712797</v>
          </cell>
          <cell r="EH220">
            <v>2905.1512884209988</v>
          </cell>
          <cell r="EI220">
            <v>2905.2587531276858</v>
          </cell>
          <cell r="EJ220">
            <v>2905.2587531276858</v>
          </cell>
          <cell r="EK220">
            <v>2905.2587531276904</v>
          </cell>
          <cell r="EL220">
            <v>2905.2587531276895</v>
          </cell>
          <cell r="EM220">
            <v>2905.258753127684</v>
          </cell>
          <cell r="EN220">
            <v>5076.477565690243</v>
          </cell>
          <cell r="EO220">
            <v>5076.4775656902393</v>
          </cell>
          <cell r="EP220">
            <v>5076.4775656902439</v>
          </cell>
          <cell r="EQ220">
            <v>5076.4775656902375</v>
          </cell>
          <cell r="ER220">
            <v>5076.4775656902439</v>
          </cell>
          <cell r="ES220">
            <v>5075.9118237121411</v>
          </cell>
          <cell r="ET220">
            <v>5024.8668770423574</v>
          </cell>
          <cell r="EU220">
            <v>5024.9775656902402</v>
          </cell>
          <cell r="EV220">
            <v>5024.9775656902439</v>
          </cell>
          <cell r="EW220">
            <v>5024.9775656902466</v>
          </cell>
          <cell r="EX220">
            <v>5024.9775656902475</v>
          </cell>
          <cell r="EY220">
            <v>5024.9775656902393</v>
          </cell>
          <cell r="EZ220">
            <v>5176.9841636290485</v>
          </cell>
          <cell r="FA220">
            <v>5176.9841636290457</v>
          </cell>
          <cell r="FB220">
            <v>5176.9841636290475</v>
          </cell>
          <cell r="FC220">
            <v>5176.9841636290457</v>
          </cell>
          <cell r="FD220">
            <v>5176.9841636290475</v>
          </cell>
          <cell r="FE220">
            <v>5176.4014493916011</v>
          </cell>
          <cell r="FF220">
            <v>5123.8251543217229</v>
          </cell>
          <cell r="FG220">
            <v>5123.9391636290466</v>
          </cell>
          <cell r="FH220">
            <v>5123.9391636290466</v>
          </cell>
          <cell r="FI220">
            <v>5123.9391636290502</v>
          </cell>
          <cell r="FJ220">
            <v>5123.9391636290502</v>
          </cell>
          <cell r="FK220">
            <v>5123.9391636290402</v>
          </cell>
          <cell r="FL220">
            <v>5279.4702049253801</v>
          </cell>
          <cell r="FM220">
            <v>5279.4702049253774</v>
          </cell>
          <cell r="FN220">
            <v>5279.4702049253774</v>
          </cell>
          <cell r="FO220">
            <v>5279.4702049253792</v>
          </cell>
          <cell r="FP220">
            <v>5279.470204925381</v>
          </cell>
          <cell r="FQ220">
            <v>5278.8700092608087</v>
          </cell>
          <cell r="FR220">
            <v>5224.716425338831</v>
          </cell>
          <cell r="FS220">
            <v>5224.8338549253749</v>
          </cell>
          <cell r="FT220">
            <v>5224.8338549253795</v>
          </cell>
          <cell r="FU220">
            <v>5224.8338549253849</v>
          </cell>
          <cell r="FV220">
            <v>5224.8338549253831</v>
          </cell>
          <cell r="FW220">
            <v>5224.833854925374</v>
          </cell>
        </row>
        <row r="221">
          <cell r="B221" t="str">
            <v>Co 128</v>
          </cell>
          <cell r="C221">
            <v>156816.01662181597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-651.36981607569032</v>
          </cell>
          <cell r="BP221">
            <v>-611.07454709643935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-2772.2548458489109</v>
          </cell>
          <cell r="CS221">
            <v>-2772.2548458489109</v>
          </cell>
          <cell r="CT221">
            <v>-2772.2548458489182</v>
          </cell>
          <cell r="CU221">
            <v>-2772.2548458489109</v>
          </cell>
          <cell r="CV221">
            <v>-2772.2548458489109</v>
          </cell>
          <cell r="CW221">
            <v>-2772.2548458489109</v>
          </cell>
          <cell r="CX221">
            <v>-2772.2548458489109</v>
          </cell>
          <cell r="CY221">
            <v>-2772.2548458489109</v>
          </cell>
          <cell r="CZ221">
            <v>-2772.2548458489036</v>
          </cell>
          <cell r="DA221">
            <v>-2772.2548458489109</v>
          </cell>
          <cell r="DB221">
            <v>-2772.2548458489109</v>
          </cell>
          <cell r="DC221">
            <v>-2772.2548458489036</v>
          </cell>
          <cell r="DD221">
            <v>-2831.8666094325599</v>
          </cell>
          <cell r="DE221">
            <v>-2831.8666094325745</v>
          </cell>
          <cell r="DF221">
            <v>-2831.8666094325527</v>
          </cell>
          <cell r="DG221">
            <v>-2831.8666094325599</v>
          </cell>
          <cell r="DH221">
            <v>-2831.8666094325745</v>
          </cell>
          <cell r="DI221">
            <v>-2831.8666094325599</v>
          </cell>
          <cell r="DJ221">
            <v>-2831.8666094325672</v>
          </cell>
          <cell r="DK221">
            <v>-2831.8666094325672</v>
          </cell>
          <cell r="DL221">
            <v>-2831.8666094325527</v>
          </cell>
          <cell r="DM221">
            <v>-2831.8666094325527</v>
          </cell>
          <cell r="DN221">
            <v>-2831.8666094325672</v>
          </cell>
          <cell r="DO221">
            <v>-2831.8666094325599</v>
          </cell>
          <cell r="DP221">
            <v>8233.387834429217</v>
          </cell>
          <cell r="DQ221">
            <v>8233.387834429217</v>
          </cell>
          <cell r="DR221">
            <v>8233.387834429217</v>
          </cell>
          <cell r="DS221">
            <v>8233.387834429217</v>
          </cell>
          <cell r="DT221">
            <v>8233.3878344292025</v>
          </cell>
          <cell r="DU221">
            <v>8233.387834429217</v>
          </cell>
          <cell r="DV221">
            <v>1128.0650772431763</v>
          </cell>
          <cell r="DW221">
            <v>1128.0650772431909</v>
          </cell>
          <cell r="DX221">
            <v>1128.0650772432055</v>
          </cell>
          <cell r="DY221">
            <v>1128.0650772431909</v>
          </cell>
          <cell r="DZ221">
            <v>1128.0650772431909</v>
          </cell>
          <cell r="EA221">
            <v>1128.0650772431909</v>
          </cell>
          <cell r="EB221">
            <v>1288.3124172651005</v>
          </cell>
          <cell r="EC221">
            <v>1288.3124172651005</v>
          </cell>
          <cell r="ED221">
            <v>1288.3124172651005</v>
          </cell>
          <cell r="EE221">
            <v>1288.3124172651078</v>
          </cell>
          <cell r="EF221">
            <v>1288.3124172650932</v>
          </cell>
          <cell r="EG221">
            <v>1288.3124172651078</v>
          </cell>
          <cell r="EH221">
            <v>1148.057813973217</v>
          </cell>
          <cell r="EI221">
            <v>1148.0578139732315</v>
          </cell>
          <cell r="EJ221">
            <v>1148.0578139732534</v>
          </cell>
          <cell r="EK221">
            <v>1148.0578139732315</v>
          </cell>
          <cell r="EL221">
            <v>1148.0578139732315</v>
          </cell>
          <cell r="EM221">
            <v>1148.0578139732315</v>
          </cell>
          <cell r="EN221">
            <v>7903.4771065726454</v>
          </cell>
          <cell r="EO221">
            <v>7903.4771065726454</v>
          </cell>
          <cell r="EP221">
            <v>7903.47710657266</v>
          </cell>
          <cell r="EQ221">
            <v>7903.4771065726673</v>
          </cell>
          <cell r="ER221">
            <v>7903.4771065726454</v>
          </cell>
          <cell r="ES221">
            <v>7903.4771065726454</v>
          </cell>
          <cell r="ET221">
            <v>7760.4729667704814</v>
          </cell>
          <cell r="EU221">
            <v>7760.472966770496</v>
          </cell>
          <cell r="EV221">
            <v>7760.4729667705396</v>
          </cell>
          <cell r="EW221">
            <v>1986.3857403291186</v>
          </cell>
          <cell r="EX221">
            <v>1986.3857403291331</v>
          </cell>
          <cell r="EY221">
            <v>1986.3857403291113</v>
          </cell>
          <cell r="EZ221">
            <v>2284.6772096284622</v>
          </cell>
          <cell r="FA221">
            <v>2284.6772096284476</v>
          </cell>
          <cell r="FB221">
            <v>2284.6772096284767</v>
          </cell>
          <cell r="FC221">
            <v>2284.6772096284767</v>
          </cell>
          <cell r="FD221">
            <v>2284.6772096284694</v>
          </cell>
          <cell r="FE221">
            <v>2284.6772096284403</v>
          </cell>
          <cell r="FF221">
            <v>2138.8702092524909</v>
          </cell>
          <cell r="FG221">
            <v>2138.8702092524909</v>
          </cell>
          <cell r="FH221">
            <v>2138.8702092525491</v>
          </cell>
          <cell r="FI221">
            <v>2023.3884647236628</v>
          </cell>
          <cell r="FJ221">
            <v>2023.3884647236846</v>
          </cell>
          <cell r="FK221">
            <v>2023.3884647236628</v>
          </cell>
          <cell r="FL221">
            <v>4410.8384081410768</v>
          </cell>
          <cell r="FM221">
            <v>4410.8384081410768</v>
          </cell>
          <cell r="FN221">
            <v>4410.8384081410986</v>
          </cell>
          <cell r="FO221">
            <v>4410.8384081410913</v>
          </cell>
          <cell r="FP221">
            <v>4410.8384081410768</v>
          </cell>
          <cell r="FQ221">
            <v>4410.8384081410768</v>
          </cell>
          <cell r="FR221">
            <v>4262.1742066464794</v>
          </cell>
          <cell r="FS221">
            <v>4262.1742066464794</v>
          </cell>
          <cell r="FT221">
            <v>4262.1742066465376</v>
          </cell>
          <cell r="FU221">
            <v>4144.3828272270766</v>
          </cell>
          <cell r="FV221">
            <v>4144.3828272270766</v>
          </cell>
          <cell r="FW221">
            <v>4144.3828272270766</v>
          </cell>
        </row>
        <row r="222">
          <cell r="B222" t="str">
            <v>Co 129</v>
          </cell>
          <cell r="C222">
            <v>-10884.555409750805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-67.787094349632753</v>
          </cell>
          <cell r="BP222">
            <v>-63.773391570372951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-103.39852807707575</v>
          </cell>
          <cell r="CF222">
            <v>-103.39852807707575</v>
          </cell>
          <cell r="CG222">
            <v>-103.39852807707575</v>
          </cell>
          <cell r="CH222">
            <v>-103.39852807707575</v>
          </cell>
          <cell r="CI222">
            <v>-103.39852807707484</v>
          </cell>
          <cell r="CJ222">
            <v>-103.39852807707575</v>
          </cell>
          <cell r="CK222">
            <v>-103.39852807707575</v>
          </cell>
          <cell r="CL222">
            <v>-103.39852807707575</v>
          </cell>
          <cell r="CM222">
            <v>-103.39852807707575</v>
          </cell>
          <cell r="CN222">
            <v>-103.39852807707575</v>
          </cell>
          <cell r="CO222">
            <v>-103.39852807707575</v>
          </cell>
          <cell r="CP222">
            <v>-103.39852807707575</v>
          </cell>
          <cell r="CQ222">
            <v>-103.39852807707575</v>
          </cell>
          <cell r="CR222">
            <v>-105.46649863861785</v>
          </cell>
          <cell r="CS222">
            <v>-105.46649863861785</v>
          </cell>
          <cell r="CT222">
            <v>-105.46649863861603</v>
          </cell>
          <cell r="CU222">
            <v>-105.46649863861603</v>
          </cell>
          <cell r="CV222">
            <v>-105.46649863861785</v>
          </cell>
          <cell r="CW222">
            <v>-105.46649863861785</v>
          </cell>
          <cell r="CX222">
            <v>-105.46649863861967</v>
          </cell>
          <cell r="CY222">
            <v>-105.46649863861785</v>
          </cell>
          <cell r="CZ222">
            <v>-105.46649863861785</v>
          </cell>
          <cell r="DA222">
            <v>-105.46649863861603</v>
          </cell>
          <cell r="DB222">
            <v>-105.46649863861603</v>
          </cell>
          <cell r="DC222">
            <v>-105.46649863861603</v>
          </cell>
          <cell r="DD222">
            <v>-107.57582861139053</v>
          </cell>
          <cell r="DE222">
            <v>-107.57582861139053</v>
          </cell>
          <cell r="DF222">
            <v>-107.57582861138872</v>
          </cell>
          <cell r="DG222">
            <v>-107.57582861138872</v>
          </cell>
          <cell r="DH222">
            <v>-107.57582861139053</v>
          </cell>
          <cell r="DI222">
            <v>-107.57582861139053</v>
          </cell>
          <cell r="DJ222">
            <v>-107.57582861139235</v>
          </cell>
          <cell r="DK222">
            <v>-107.57582861139053</v>
          </cell>
          <cell r="DL222">
            <v>-107.57582861138962</v>
          </cell>
          <cell r="DM222">
            <v>-107.57582861138872</v>
          </cell>
          <cell r="DN222">
            <v>-107.57582861138872</v>
          </cell>
          <cell r="DO222">
            <v>-107.5758286113869</v>
          </cell>
          <cell r="DP222">
            <v>-109.72734518361904</v>
          </cell>
          <cell r="DQ222">
            <v>-109.72734518361904</v>
          </cell>
          <cell r="DR222">
            <v>-109.7273451836154</v>
          </cell>
          <cell r="DS222">
            <v>-109.72734518361904</v>
          </cell>
          <cell r="DT222">
            <v>-109.72734518361722</v>
          </cell>
          <cell r="DU222">
            <v>-109.72734518361904</v>
          </cell>
          <cell r="DV222">
            <v>-109.72734518361722</v>
          </cell>
          <cell r="DW222">
            <v>-109.72734518361904</v>
          </cell>
          <cell r="DX222">
            <v>-109.72734518361904</v>
          </cell>
          <cell r="DY222">
            <v>-109.72734518361904</v>
          </cell>
          <cell r="DZ222">
            <v>-109.7273451836154</v>
          </cell>
          <cell r="EA222">
            <v>-109.7273451836154</v>
          </cell>
          <cell r="EB222">
            <v>-111.92189208729178</v>
          </cell>
          <cell r="EC222">
            <v>-111.92189208729178</v>
          </cell>
          <cell r="ED222">
            <v>-111.92189208728814</v>
          </cell>
          <cell r="EE222">
            <v>-111.92189208728814</v>
          </cell>
          <cell r="EF222">
            <v>-111.92189208728814</v>
          </cell>
          <cell r="EG222">
            <v>-111.92189208728814</v>
          </cell>
          <cell r="EH222">
            <v>-111.92189208729178</v>
          </cell>
          <cell r="EI222">
            <v>-111.92189208728814</v>
          </cell>
          <cell r="EJ222">
            <v>-111.92189208729178</v>
          </cell>
          <cell r="EK222">
            <v>-111.92189208728814</v>
          </cell>
          <cell r="EL222">
            <v>-111.92189208728814</v>
          </cell>
          <cell r="EM222">
            <v>-111.92189208728814</v>
          </cell>
          <cell r="EN222">
            <v>-114.16032992903638</v>
          </cell>
          <cell r="EO222">
            <v>-114.16032992903638</v>
          </cell>
          <cell r="EP222">
            <v>-114.16032992903274</v>
          </cell>
          <cell r="EQ222">
            <v>-114.16032992903456</v>
          </cell>
          <cell r="ER222">
            <v>-114.16032992903638</v>
          </cell>
          <cell r="ES222">
            <v>-114.16032992903638</v>
          </cell>
          <cell r="ET222">
            <v>-114.16032992903638</v>
          </cell>
          <cell r="EU222">
            <v>-114.16032992903638</v>
          </cell>
          <cell r="EV222">
            <v>-114.16032992903638</v>
          </cell>
          <cell r="EW222">
            <v>-114.16032992903456</v>
          </cell>
          <cell r="EX222">
            <v>-114.16032992903456</v>
          </cell>
          <cell r="EY222">
            <v>-114.16032992903456</v>
          </cell>
          <cell r="EZ222">
            <v>-116.44353652761674</v>
          </cell>
          <cell r="FA222">
            <v>-116.44353652761674</v>
          </cell>
          <cell r="FB222">
            <v>-116.44353652761311</v>
          </cell>
          <cell r="FC222">
            <v>-116.44353652761492</v>
          </cell>
          <cell r="FD222">
            <v>-116.44353652761856</v>
          </cell>
          <cell r="FE222">
            <v>-116.44353652761492</v>
          </cell>
          <cell r="FF222">
            <v>-116.44353652761674</v>
          </cell>
          <cell r="FG222">
            <v>-116.44353652761856</v>
          </cell>
          <cell r="FH222">
            <v>-116.44353652761856</v>
          </cell>
          <cell r="FI222">
            <v>-116.44353652761492</v>
          </cell>
          <cell r="FJ222">
            <v>-116.44353652761492</v>
          </cell>
          <cell r="FK222">
            <v>-116.44353652761492</v>
          </cell>
          <cell r="FL222">
            <v>-118.77240725816955</v>
          </cell>
          <cell r="FM222">
            <v>-118.77240725816955</v>
          </cell>
          <cell r="FN222">
            <v>-118.77240725816591</v>
          </cell>
          <cell r="FO222">
            <v>-118.77240725816773</v>
          </cell>
          <cell r="FP222">
            <v>-118.77240725817137</v>
          </cell>
          <cell r="FQ222">
            <v>-118.77240725816955</v>
          </cell>
          <cell r="FR222">
            <v>-118.77240725816955</v>
          </cell>
          <cell r="FS222">
            <v>-118.77240725817137</v>
          </cell>
          <cell r="FT222">
            <v>-118.77240725817137</v>
          </cell>
          <cell r="FU222">
            <v>-118.77240725816773</v>
          </cell>
          <cell r="FV222">
            <v>-118.77240725816591</v>
          </cell>
          <cell r="FW222">
            <v>-118.77240725816591</v>
          </cell>
        </row>
        <row r="223">
          <cell r="B223" t="str">
            <v>Co 130</v>
          </cell>
          <cell r="C223">
            <v>-243.14651770575983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-125.53165620302389</v>
          </cell>
          <cell r="BP223">
            <v>-117.61486150273595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  <cell r="EJ223">
            <v>0</v>
          </cell>
          <cell r="EK223">
            <v>0</v>
          </cell>
          <cell r="EL223">
            <v>0</v>
          </cell>
          <cell r="EM223">
            <v>0</v>
          </cell>
          <cell r="EN223">
            <v>0</v>
          </cell>
          <cell r="EO223">
            <v>0</v>
          </cell>
          <cell r="EP223">
            <v>0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0</v>
          </cell>
          <cell r="FJ223">
            <v>0</v>
          </cell>
          <cell r="FK223">
            <v>0</v>
          </cell>
          <cell r="FL223">
            <v>0</v>
          </cell>
          <cell r="FM223">
            <v>0</v>
          </cell>
          <cell r="FN223">
            <v>0</v>
          </cell>
          <cell r="FO223">
            <v>0</v>
          </cell>
          <cell r="FP223">
            <v>0</v>
          </cell>
          <cell r="FQ223">
            <v>0</v>
          </cell>
          <cell r="FR223">
            <v>0</v>
          </cell>
          <cell r="FS223">
            <v>0</v>
          </cell>
          <cell r="FT223">
            <v>0</v>
          </cell>
          <cell r="FU223">
            <v>0</v>
          </cell>
          <cell r="FV223">
            <v>0</v>
          </cell>
          <cell r="FW223">
            <v>0</v>
          </cell>
        </row>
        <row r="224">
          <cell r="B224" t="str">
            <v>Co 131</v>
          </cell>
          <cell r="C224">
            <v>-45385.830905757524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-274.77484746661867</v>
          </cell>
          <cell r="BP224">
            <v>-257.96859622933698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2322.9666561603735</v>
          </cell>
          <cell r="CS224">
            <v>2322.9666561603735</v>
          </cell>
          <cell r="CT224">
            <v>2322.9666561603735</v>
          </cell>
          <cell r="CU224">
            <v>2322.9666561603699</v>
          </cell>
          <cell r="CV224">
            <v>2322.9666561603772</v>
          </cell>
          <cell r="CW224">
            <v>2322.9666561603699</v>
          </cell>
          <cell r="CX224">
            <v>2322.9666561603699</v>
          </cell>
          <cell r="CY224">
            <v>2322.9666561603699</v>
          </cell>
          <cell r="CZ224">
            <v>2322.9666561603699</v>
          </cell>
          <cell r="DA224">
            <v>2322.9666561603735</v>
          </cell>
          <cell r="DB224">
            <v>2322.9666561603699</v>
          </cell>
          <cell r="DC224">
            <v>2322.9666561603735</v>
          </cell>
          <cell r="DD224">
            <v>2348.5926559502477</v>
          </cell>
          <cell r="DE224">
            <v>2348.5926559502404</v>
          </cell>
          <cell r="DF224">
            <v>2348.5926559502477</v>
          </cell>
          <cell r="DG224">
            <v>2348.5926559502441</v>
          </cell>
          <cell r="DH224">
            <v>2348.5926559502477</v>
          </cell>
          <cell r="DI224">
            <v>2348.5926559502477</v>
          </cell>
          <cell r="DJ224">
            <v>2348.5926559502441</v>
          </cell>
          <cell r="DK224">
            <v>2348.5926559502441</v>
          </cell>
          <cell r="DL224">
            <v>-3261.1562522435161</v>
          </cell>
          <cell r="DM224">
            <v>-3261.1562522435124</v>
          </cell>
          <cell r="DN224">
            <v>-3261.1562522435161</v>
          </cell>
          <cell r="DO224">
            <v>-3261.1562522435088</v>
          </cell>
          <cell r="DP224">
            <v>-1152.3093991245005</v>
          </cell>
          <cell r="DQ224">
            <v>-1152.309399124515</v>
          </cell>
          <cell r="DR224">
            <v>-1152.3093991245078</v>
          </cell>
          <cell r="DS224">
            <v>-1152.3093991245114</v>
          </cell>
          <cell r="DT224">
            <v>-1152.3093991245078</v>
          </cell>
          <cell r="DU224">
            <v>-1152.3093991245078</v>
          </cell>
          <cell r="DV224">
            <v>-1152.3093991245114</v>
          </cell>
          <cell r="DW224">
            <v>-1152.3093991245078</v>
          </cell>
          <cell r="DX224">
            <v>-1247.8377106217195</v>
          </cell>
          <cell r="DY224">
            <v>-1247.8377106217122</v>
          </cell>
          <cell r="DZ224">
            <v>-1247.8377106217195</v>
          </cell>
          <cell r="EA224">
            <v>-1247.8377106217158</v>
          </cell>
          <cell r="EB224">
            <v>-1159.9576704403298</v>
          </cell>
          <cell r="EC224">
            <v>-1159.9576704403407</v>
          </cell>
          <cell r="ED224">
            <v>-1159.9576704403335</v>
          </cell>
          <cell r="EE224">
            <v>-1159.9576704403407</v>
          </cell>
          <cell r="EF224">
            <v>-1159.9576704403335</v>
          </cell>
          <cell r="EG224">
            <v>-1159.9576704403225</v>
          </cell>
          <cell r="EH224">
            <v>-1159.9576704403371</v>
          </cell>
          <cell r="EI224">
            <v>-1159.9576704403298</v>
          </cell>
          <cell r="EJ224">
            <v>-1256.8965481674823</v>
          </cell>
          <cell r="EK224">
            <v>-1256.896548167475</v>
          </cell>
          <cell r="EL224">
            <v>-1256.8965481674823</v>
          </cell>
          <cell r="EM224">
            <v>-1256.896548167475</v>
          </cell>
          <cell r="EN224">
            <v>-1167.2969696824694</v>
          </cell>
          <cell r="EO224">
            <v>-1167.2969696824766</v>
          </cell>
          <cell r="EP224">
            <v>-982.11178449728686</v>
          </cell>
          <cell r="EQ224">
            <v>-982.11178449729414</v>
          </cell>
          <cell r="ER224">
            <v>-982.11178449728686</v>
          </cell>
          <cell r="ES224">
            <v>-982.11178449728686</v>
          </cell>
          <cell r="ET224">
            <v>-982.11178449728322</v>
          </cell>
          <cell r="EU224">
            <v>-982.11178449728686</v>
          </cell>
          <cell r="EV224">
            <v>-1080.4744397789873</v>
          </cell>
          <cell r="EW224">
            <v>-1080.47443977898</v>
          </cell>
          <cell r="EX224">
            <v>-1080.4744397789873</v>
          </cell>
          <cell r="EY224">
            <v>-1080.4744397789727</v>
          </cell>
          <cell r="EZ224">
            <v>-989.12207409926486</v>
          </cell>
          <cell r="FA224">
            <v>-989.12207409927214</v>
          </cell>
          <cell r="FB224">
            <v>-983.56651854371012</v>
          </cell>
          <cell r="FC224">
            <v>-983.56651854371739</v>
          </cell>
          <cell r="FD224">
            <v>-983.56651854371012</v>
          </cell>
          <cell r="FE224">
            <v>-983.56651854371376</v>
          </cell>
          <cell r="FF224">
            <v>-983.56651854371012</v>
          </cell>
          <cell r="FG224">
            <v>-983.56651854371012</v>
          </cell>
          <cell r="FH224">
            <v>-1083.365976931047</v>
          </cell>
          <cell r="FI224">
            <v>-1083.3659769310398</v>
          </cell>
          <cell r="FJ224">
            <v>-1083.365976931047</v>
          </cell>
          <cell r="FK224">
            <v>-1083.3659769310325</v>
          </cell>
          <cell r="FL224">
            <v>-990.22694444398076</v>
          </cell>
          <cell r="FM224">
            <v>-990.22694444398803</v>
          </cell>
          <cell r="FN224">
            <v>-984.50472222175813</v>
          </cell>
          <cell r="FO224">
            <v>-984.50472222176541</v>
          </cell>
          <cell r="FP224">
            <v>-984.50472222175813</v>
          </cell>
          <cell r="FQ224">
            <v>-2836.3565740736121</v>
          </cell>
          <cell r="FR224">
            <v>-2836.3565740736158</v>
          </cell>
          <cell r="FS224">
            <v>-2836.3565740736085</v>
          </cell>
          <cell r="FT224">
            <v>-2937.6056581287012</v>
          </cell>
          <cell r="FU224">
            <v>-2937.6056581286866</v>
          </cell>
          <cell r="FV224">
            <v>-2937.6056581287012</v>
          </cell>
          <cell r="FW224">
            <v>-2937.6056581286794</v>
          </cell>
        </row>
        <row r="225">
          <cell r="B225" t="str">
            <v>Co 132</v>
          </cell>
          <cell r="C225">
            <v>-63.479460962393205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-32.638230612786174</v>
          </cell>
          <cell r="BP225">
            <v>-30.841230349607031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0</v>
          </cell>
          <cell r="FN225">
            <v>0</v>
          </cell>
          <cell r="FO225">
            <v>0</v>
          </cell>
          <cell r="FP225">
            <v>0</v>
          </cell>
          <cell r="FQ225">
            <v>0</v>
          </cell>
          <cell r="FR225">
            <v>0</v>
          </cell>
          <cell r="FS225">
            <v>0</v>
          </cell>
          <cell r="FT225">
            <v>0</v>
          </cell>
          <cell r="FU225">
            <v>0</v>
          </cell>
          <cell r="FV225">
            <v>0</v>
          </cell>
          <cell r="FW225">
            <v>0</v>
          </cell>
        </row>
        <row r="226">
          <cell r="B226" t="str">
            <v>Co 133</v>
          </cell>
          <cell r="C226">
            <v>-162734.15265382177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-177.69703333628058</v>
          </cell>
          <cell r="BP226">
            <v>-166.75173697499122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-478.8098170000012</v>
          </cell>
          <cell r="CB226">
            <v>-478.80981699999938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-493.17411150999942</v>
          </cell>
          <cell r="CN226">
            <v>-493.17411150999942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-507.96933485530099</v>
          </cell>
          <cell r="CZ226">
            <v>-507.96933485530099</v>
          </cell>
          <cell r="DA226">
            <v>0</v>
          </cell>
          <cell r="DB226">
            <v>0</v>
          </cell>
          <cell r="DC226">
            <v>-2718.9954178915941</v>
          </cell>
          <cell r="DD226">
            <v>-2718.9954178915887</v>
          </cell>
          <cell r="DE226">
            <v>-2718.9954178915923</v>
          </cell>
          <cell r="DF226">
            <v>-2718.9954178915905</v>
          </cell>
          <cell r="DG226">
            <v>-2718.9954178915941</v>
          </cell>
          <cell r="DH226">
            <v>-2718.9954178915905</v>
          </cell>
          <cell r="DI226">
            <v>-2718.9954178915905</v>
          </cell>
          <cell r="DJ226">
            <v>-2718.9954178915923</v>
          </cell>
          <cell r="DK226">
            <v>-4385.6620845582584</v>
          </cell>
          <cell r="DL226">
            <v>-4385.6620845582565</v>
          </cell>
          <cell r="DM226">
            <v>-2718.9954178915941</v>
          </cell>
          <cell r="DN226">
            <v>-2718.9954178915905</v>
          </cell>
          <cell r="DO226">
            <v>-2756.7086595827568</v>
          </cell>
          <cell r="DP226">
            <v>-2756.7086595827568</v>
          </cell>
          <cell r="DQ226">
            <v>-2756.7086595827568</v>
          </cell>
          <cell r="DR226">
            <v>-2756.708659582755</v>
          </cell>
          <cell r="DS226">
            <v>-2756.7086595827586</v>
          </cell>
          <cell r="DT226">
            <v>-2756.708659582755</v>
          </cell>
          <cell r="DU226">
            <v>-2756.7086595827532</v>
          </cell>
          <cell r="DV226">
            <v>-2756.7086595827568</v>
          </cell>
          <cell r="DW226">
            <v>-4473.3753262494211</v>
          </cell>
          <cell r="DX226">
            <v>-4473.375326249422</v>
          </cell>
          <cell r="DY226">
            <v>-2756.7086595827604</v>
          </cell>
          <cell r="DZ226">
            <v>-2756.7086595827541</v>
          </cell>
          <cell r="EA226">
            <v>-2794.6761661077508</v>
          </cell>
          <cell r="EB226">
            <v>-294.89446140146538</v>
          </cell>
          <cell r="EC226">
            <v>-294.89446140146902</v>
          </cell>
          <cell r="ED226">
            <v>-294.89446140146538</v>
          </cell>
          <cell r="EE226">
            <v>-294.89446140146356</v>
          </cell>
          <cell r="EF226">
            <v>-294.89446140146356</v>
          </cell>
          <cell r="EG226">
            <v>-2116.0057177008093</v>
          </cell>
          <cell r="EH226">
            <v>-2116.0057177008111</v>
          </cell>
          <cell r="EI226">
            <v>-3884.1723843674736</v>
          </cell>
          <cell r="EJ226">
            <v>-3884.172384367479</v>
          </cell>
          <cell r="EK226">
            <v>-2116.0057177008093</v>
          </cell>
          <cell r="EL226">
            <v>-2116.005717700813</v>
          </cell>
          <cell r="EM226">
            <v>-2154.2175743563021</v>
          </cell>
          <cell r="EN226">
            <v>-2125.0552735955062</v>
          </cell>
          <cell r="EO226">
            <v>-2125.0552735955062</v>
          </cell>
          <cell r="EP226">
            <v>-2125.0552735955043</v>
          </cell>
          <cell r="EQ226">
            <v>-2125.0552735955062</v>
          </cell>
          <cell r="ER226">
            <v>-2125.0552735955062</v>
          </cell>
          <cell r="ES226">
            <v>-2159.6256468696411</v>
          </cell>
          <cell r="ET226">
            <v>-2159.6256468696429</v>
          </cell>
          <cell r="EU226">
            <v>-3980.8373135363072</v>
          </cell>
          <cell r="EV226">
            <v>-3980.8373135363099</v>
          </cell>
          <cell r="EW226">
            <v>-2159.6256468696411</v>
          </cell>
          <cell r="EX226">
            <v>-2159.6256468696429</v>
          </cell>
          <cell r="EY226">
            <v>-2198.0712906582485</v>
          </cell>
          <cell r="EZ226">
            <v>-85.617410548900807</v>
          </cell>
          <cell r="FA226">
            <v>-85.617410548897169</v>
          </cell>
          <cell r="FB226">
            <v>-85.617410548893531</v>
          </cell>
          <cell r="FC226">
            <v>-85.617410548900807</v>
          </cell>
          <cell r="FD226">
            <v>-85.61741054889535</v>
          </cell>
          <cell r="FE226">
            <v>-120.82363573295879</v>
          </cell>
          <cell r="FF226">
            <v>-120.82363573296061</v>
          </cell>
          <cell r="FG226">
            <v>-1996.6716523996256</v>
          </cell>
          <cell r="FH226">
            <v>-2193.1346153625909</v>
          </cell>
          <cell r="FI226">
            <v>-1972.6754875848128</v>
          </cell>
          <cell r="FJ226">
            <v>-1972.6754875848164</v>
          </cell>
          <cell r="FK226">
            <v>-2011.3436807491926</v>
          </cell>
          <cell r="FL226">
            <v>-1919.7844730376564</v>
          </cell>
          <cell r="FM226">
            <v>-1919.7844730376564</v>
          </cell>
          <cell r="FN226">
            <v>-1919.7844730376491</v>
          </cell>
          <cell r="FO226">
            <v>-1919.7844730376528</v>
          </cell>
          <cell r="FP226">
            <v>-1919.7844730376564</v>
          </cell>
          <cell r="FQ226">
            <v>-1955.6376005031725</v>
          </cell>
          <cell r="FR226">
            <v>-1955.6376005031707</v>
          </cell>
          <cell r="FS226">
            <v>-2238.2660576698399</v>
          </cell>
          <cell r="FT226">
            <v>-2238.2660576698436</v>
          </cell>
          <cell r="FU226">
            <v>-2011.1931560587363</v>
          </cell>
          <cell r="FV226">
            <v>-2011.1931560587345</v>
          </cell>
          <cell r="FW226">
            <v>-2050.0719586813975</v>
          </cell>
        </row>
        <row r="227">
          <cell r="B227" t="str">
            <v>Co 134</v>
          </cell>
          <cell r="C227">
            <v>-238.32568075369454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-99.867406490406211</v>
          </cell>
          <cell r="BP227">
            <v>-93.830522843294602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-7.3280379999996512</v>
          </cell>
          <cell r="CB227">
            <v>-7.3280379999996512</v>
          </cell>
          <cell r="CC227">
            <v>0</v>
          </cell>
          <cell r="CD227">
            <v>0</v>
          </cell>
          <cell r="CE227">
            <v>-7.3280379999996512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-7.5478791399982583</v>
          </cell>
          <cell r="CN227">
            <v>-7.5478791399982583</v>
          </cell>
          <cell r="CO227">
            <v>0</v>
          </cell>
          <cell r="CP227">
            <v>0</v>
          </cell>
          <cell r="CQ227">
            <v>-7.5478791399982583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  <cell r="FM227">
            <v>0</v>
          </cell>
          <cell r="FN227">
            <v>0</v>
          </cell>
          <cell r="FO227">
            <v>0</v>
          </cell>
          <cell r="FP227">
            <v>0</v>
          </cell>
          <cell r="FQ227">
            <v>0</v>
          </cell>
          <cell r="FR227">
            <v>0</v>
          </cell>
          <cell r="FS227">
            <v>0</v>
          </cell>
          <cell r="FT227">
            <v>0</v>
          </cell>
          <cell r="FU227">
            <v>0</v>
          </cell>
          <cell r="FV227">
            <v>0</v>
          </cell>
          <cell r="FW227">
            <v>0</v>
          </cell>
        </row>
        <row r="228">
          <cell r="B228" t="str">
            <v>Co 135</v>
          </cell>
          <cell r="C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0</v>
          </cell>
          <cell r="FD228">
            <v>0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0</v>
          </cell>
          <cell r="FM228">
            <v>0</v>
          </cell>
          <cell r="FN228">
            <v>0</v>
          </cell>
          <cell r="FO228">
            <v>0</v>
          </cell>
          <cell r="FP228">
            <v>0</v>
          </cell>
          <cell r="FQ228">
            <v>0</v>
          </cell>
          <cell r="FR228">
            <v>0</v>
          </cell>
          <cell r="FS228">
            <v>0</v>
          </cell>
          <cell r="FT228">
            <v>0</v>
          </cell>
          <cell r="FU228">
            <v>0</v>
          </cell>
          <cell r="FV228">
            <v>0</v>
          </cell>
          <cell r="FW228">
            <v>0</v>
          </cell>
        </row>
        <row r="229">
          <cell r="B229" t="str">
            <v>Co 180</v>
          </cell>
          <cell r="C229">
            <v>-60.237507392982479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-30.964475196745752</v>
          </cell>
          <cell r="BP229">
            <v>-29.273032196236727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0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  <cell r="FM229">
            <v>0</v>
          </cell>
          <cell r="FN229">
            <v>0</v>
          </cell>
          <cell r="FO229">
            <v>0</v>
          </cell>
          <cell r="FP229">
            <v>0</v>
          </cell>
          <cell r="FQ229">
            <v>0</v>
          </cell>
          <cell r="FR229">
            <v>0</v>
          </cell>
          <cell r="FS229">
            <v>0</v>
          </cell>
          <cell r="FT229">
            <v>0</v>
          </cell>
          <cell r="FU229">
            <v>0</v>
          </cell>
          <cell r="FV229">
            <v>0</v>
          </cell>
          <cell r="FW229">
            <v>0</v>
          </cell>
        </row>
        <row r="230">
          <cell r="B230" t="str">
            <v>Co 450</v>
          </cell>
          <cell r="C230">
            <v>-889284.55196793703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-926.70258201433171</v>
          </cell>
          <cell r="BP230">
            <v>-869.56587604356901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-5921.8076841722141</v>
          </cell>
          <cell r="CF230">
            <v>-5921.8076841722141</v>
          </cell>
          <cell r="CG230">
            <v>-5921.8076841722141</v>
          </cell>
          <cell r="CH230">
            <v>-5921.8076841722213</v>
          </cell>
          <cell r="CI230">
            <v>-5921.8076841722141</v>
          </cell>
          <cell r="CJ230">
            <v>-5921.8076841722068</v>
          </cell>
          <cell r="CK230">
            <v>-5921.8076841722068</v>
          </cell>
          <cell r="CL230">
            <v>-5921.8076841722359</v>
          </cell>
          <cell r="CM230">
            <v>-5921.8076841722359</v>
          </cell>
          <cell r="CN230">
            <v>-5921.8076841722068</v>
          </cell>
          <cell r="CO230">
            <v>-5921.8076841722068</v>
          </cell>
          <cell r="CP230">
            <v>-5921.8076841722141</v>
          </cell>
          <cell r="CQ230">
            <v>-5921.8076841722141</v>
          </cell>
          <cell r="CR230">
            <v>-6040.2438378556544</v>
          </cell>
          <cell r="CS230">
            <v>-6040.2438378556617</v>
          </cell>
          <cell r="CT230">
            <v>-6040.2438378556617</v>
          </cell>
          <cell r="CU230">
            <v>-6040.2438378556544</v>
          </cell>
          <cell r="CV230">
            <v>-6040.2438378556544</v>
          </cell>
          <cell r="CW230">
            <v>-6040.2438378556544</v>
          </cell>
          <cell r="CX230">
            <v>-6040.2438378556981</v>
          </cell>
          <cell r="CY230">
            <v>-6040.243837855669</v>
          </cell>
          <cell r="CZ230">
            <v>-6040.2438378556399</v>
          </cell>
          <cell r="DA230">
            <v>-6040.2438378556544</v>
          </cell>
          <cell r="DB230">
            <v>-6040.2438378556617</v>
          </cell>
          <cell r="DC230">
            <v>-6040.243837855669</v>
          </cell>
          <cell r="DD230">
            <v>-6161.048714612778</v>
          </cell>
          <cell r="DE230">
            <v>-6161.048714612778</v>
          </cell>
          <cell r="DF230">
            <v>-6161.0487146127853</v>
          </cell>
          <cell r="DG230">
            <v>-6161.0487146127562</v>
          </cell>
          <cell r="DH230">
            <v>-6161.0487146127707</v>
          </cell>
          <cell r="DI230">
            <v>-11768.803414707305</v>
          </cell>
          <cell r="DJ230">
            <v>-11768.803414707305</v>
          </cell>
          <cell r="DK230">
            <v>-11768.803414707305</v>
          </cell>
          <cell r="DL230">
            <v>-11768.803414707261</v>
          </cell>
          <cell r="DM230">
            <v>-11768.803414707305</v>
          </cell>
          <cell r="DN230">
            <v>-11768.803414707312</v>
          </cell>
          <cell r="DO230">
            <v>-11768.803414707319</v>
          </cell>
          <cell r="DP230">
            <v>-11892.024388999562</v>
          </cell>
          <cell r="DQ230">
            <v>-11892.024388999547</v>
          </cell>
          <cell r="DR230">
            <v>-11892.024388999576</v>
          </cell>
          <cell r="DS230">
            <v>-11892.024388999533</v>
          </cell>
          <cell r="DT230">
            <v>-11892.024388999555</v>
          </cell>
          <cell r="DU230">
            <v>-12012.512816334769</v>
          </cell>
          <cell r="DV230">
            <v>-12012.512816334769</v>
          </cell>
          <cell r="DW230">
            <v>-12012.512816334784</v>
          </cell>
          <cell r="DX230">
            <v>-12012.51281633474</v>
          </cell>
          <cell r="DY230">
            <v>-12012.512816334784</v>
          </cell>
          <cell r="DZ230">
            <v>-12012.512816334791</v>
          </cell>
          <cell r="EA230">
            <v>-12012.512816334784</v>
          </cell>
          <cell r="EB230">
            <v>-12138.198210112896</v>
          </cell>
          <cell r="EC230">
            <v>-12138.198210112881</v>
          </cell>
          <cell r="ED230">
            <v>-12138.198210112911</v>
          </cell>
          <cell r="EE230">
            <v>-12138.198210112867</v>
          </cell>
          <cell r="EF230">
            <v>-12138.198210112867</v>
          </cell>
          <cell r="EG230">
            <v>-8094.6797393281449</v>
          </cell>
          <cell r="EH230">
            <v>-8094.6797393281304</v>
          </cell>
          <cell r="EI230">
            <v>-8094.6797393281449</v>
          </cell>
          <cell r="EJ230">
            <v>-8094.6797393281158</v>
          </cell>
          <cell r="EK230">
            <v>-8094.6797393281449</v>
          </cell>
          <cell r="EL230">
            <v>-8094.6797393281449</v>
          </cell>
          <cell r="EM230">
            <v>-11428.013072661473</v>
          </cell>
          <cell r="EN230">
            <v>-11556.212174315151</v>
          </cell>
          <cell r="EO230">
            <v>-11556.212174315137</v>
          </cell>
          <cell r="EP230">
            <v>-11556.212174315166</v>
          </cell>
          <cell r="EQ230">
            <v>-11556.212174315137</v>
          </cell>
          <cell r="ER230">
            <v>-11556.212174315137</v>
          </cell>
          <cell r="ES230">
            <v>-13670.813846261342</v>
          </cell>
          <cell r="ET230">
            <v>-9967.1101425575907</v>
          </cell>
          <cell r="EU230">
            <v>-9967.1101425576053</v>
          </cell>
          <cell r="EV230">
            <v>-9967.1101425575907</v>
          </cell>
          <cell r="EW230">
            <v>-9967.1101425576053</v>
          </cell>
          <cell r="EX230">
            <v>-9967.1101425576053</v>
          </cell>
          <cell r="EY230">
            <v>-10067.11014255762</v>
          </cell>
          <cell r="EZ230">
            <v>-10197.873226244381</v>
          </cell>
          <cell r="FA230">
            <v>-10197.873226244337</v>
          </cell>
          <cell r="FB230">
            <v>-10197.873226244366</v>
          </cell>
          <cell r="FC230">
            <v>-10197.873226244352</v>
          </cell>
          <cell r="FD230">
            <v>-10197.873226244352</v>
          </cell>
          <cell r="FE230">
            <v>-10281.715811149508</v>
          </cell>
          <cell r="FF230">
            <v>-10170.604700038355</v>
          </cell>
          <cell r="FG230">
            <v>-10170.604700038399</v>
          </cell>
          <cell r="FH230">
            <v>-10170.60470003837</v>
          </cell>
          <cell r="FI230">
            <v>-10170.604700038399</v>
          </cell>
          <cell r="FJ230">
            <v>-10170.604700038399</v>
          </cell>
          <cell r="FK230">
            <v>-10273.604700038399</v>
          </cell>
          <cell r="FL230">
            <v>-10406.983045398898</v>
          </cell>
          <cell r="FM230">
            <v>-10406.983045398854</v>
          </cell>
          <cell r="FN230">
            <v>-10406.983045398883</v>
          </cell>
          <cell r="FO230">
            <v>-10406.983045398869</v>
          </cell>
          <cell r="FP230">
            <v>-10406.983045398883</v>
          </cell>
          <cell r="FQ230">
            <v>-6326.0714970854606</v>
          </cell>
          <cell r="FR230">
            <v>-6211.6270526409935</v>
          </cell>
          <cell r="FS230">
            <v>-6211.627052641008</v>
          </cell>
          <cell r="FT230">
            <v>-6211.6270526409935</v>
          </cell>
          <cell r="FU230">
            <v>-9915.3307563447161</v>
          </cell>
          <cell r="FV230">
            <v>-9915.3307563447161</v>
          </cell>
          <cell r="FW230">
            <v>-10021.420756344713</v>
          </cell>
        </row>
        <row r="231">
          <cell r="B231" t="str">
            <v>Co 451</v>
          </cell>
          <cell r="C231">
            <v>-1603230.4844175957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-1303.018591387372</v>
          </cell>
          <cell r="BP231">
            <v>-1222.4104605517932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56488.269062082982</v>
          </cell>
          <cell r="DE231">
            <v>56488.269062082982</v>
          </cell>
          <cell r="DF231">
            <v>-38622.655029875634</v>
          </cell>
          <cell r="DG231">
            <v>-38622.655029875634</v>
          </cell>
          <cell r="DH231">
            <v>-38622.655029875634</v>
          </cell>
          <cell r="DI231">
            <v>-38622.655029875576</v>
          </cell>
          <cell r="DJ231">
            <v>-38622.655029875576</v>
          </cell>
          <cell r="DK231">
            <v>-38622.655029875576</v>
          </cell>
          <cell r="DL231">
            <v>-38622.655029875576</v>
          </cell>
          <cell r="DM231">
            <v>-38622.655029875634</v>
          </cell>
          <cell r="DN231">
            <v>-38622.655029875634</v>
          </cell>
          <cell r="DO231">
            <v>-38622.655029875634</v>
          </cell>
          <cell r="DP231">
            <v>-37542.889648633951</v>
          </cell>
          <cell r="DQ231">
            <v>-37542.889648633893</v>
          </cell>
          <cell r="DR231">
            <v>-39445.10813047312</v>
          </cell>
          <cell r="DS231">
            <v>-39445.10813047312</v>
          </cell>
          <cell r="DT231">
            <v>-39445.108130473178</v>
          </cell>
          <cell r="DU231">
            <v>-39445.108130473061</v>
          </cell>
          <cell r="DV231">
            <v>-39445.108130473061</v>
          </cell>
          <cell r="DW231">
            <v>-39445.10813047312</v>
          </cell>
          <cell r="DX231">
            <v>-39445.108130473178</v>
          </cell>
          <cell r="DY231">
            <v>-39445.10813047312</v>
          </cell>
          <cell r="DZ231">
            <v>-39445.10813047312</v>
          </cell>
          <cell r="EA231">
            <v>-39445.108130473178</v>
          </cell>
          <cell r="EB231">
            <v>9926.9037510994822</v>
          </cell>
          <cell r="EC231">
            <v>9926.9037510995404</v>
          </cell>
          <cell r="ED231">
            <v>7986.6408996235114</v>
          </cell>
          <cell r="EE231">
            <v>7986.6408996235114</v>
          </cell>
          <cell r="EF231">
            <v>7986.6408996234823</v>
          </cell>
          <cell r="EG231">
            <v>7986.6408996235114</v>
          </cell>
          <cell r="EH231">
            <v>7986.6408996235114</v>
          </cell>
          <cell r="EI231">
            <v>7986.6408996235114</v>
          </cell>
          <cell r="EJ231">
            <v>-29597.946692130179</v>
          </cell>
          <cell r="EK231">
            <v>-29597.946692129975</v>
          </cell>
          <cell r="EL231">
            <v>-29597.946692130063</v>
          </cell>
          <cell r="EM231">
            <v>-29597.946692130121</v>
          </cell>
          <cell r="EN231">
            <v>-27512.190765632113</v>
          </cell>
          <cell r="EO231">
            <v>-27512.190765632055</v>
          </cell>
          <cell r="EP231">
            <v>-29491.258874137537</v>
          </cell>
          <cell r="EQ231">
            <v>-29491.258874137595</v>
          </cell>
          <cell r="ER231">
            <v>-29491.258874137653</v>
          </cell>
          <cell r="ES231">
            <v>-29491.258874137595</v>
          </cell>
          <cell r="ET231">
            <v>-29491.258874137653</v>
          </cell>
          <cell r="EU231">
            <v>-29491.258874137537</v>
          </cell>
          <cell r="EV231">
            <v>-30220.728403750632</v>
          </cell>
          <cell r="EW231">
            <v>-30220.7284037504</v>
          </cell>
          <cell r="EX231">
            <v>-30220.7284037504</v>
          </cell>
          <cell r="EY231">
            <v>-30220.728403750516</v>
          </cell>
          <cell r="EZ231">
            <v>-3094.8487087225076</v>
          </cell>
          <cell r="FA231">
            <v>-3094.8487087224494</v>
          </cell>
          <cell r="FB231">
            <v>-5113.4981793980696</v>
          </cell>
          <cell r="FC231">
            <v>-5113.4981793980696</v>
          </cell>
          <cell r="FD231">
            <v>-5113.498179398186</v>
          </cell>
          <cell r="FE231">
            <v>-5113.4981793980696</v>
          </cell>
          <cell r="FF231">
            <v>-5113.4981793982442</v>
          </cell>
          <cell r="FG231">
            <v>-5113.4981793980114</v>
          </cell>
          <cell r="FH231">
            <v>-5856.8904329367215</v>
          </cell>
          <cell r="FI231">
            <v>-5856.8904329365469</v>
          </cell>
          <cell r="FJ231">
            <v>-5856.8904329366051</v>
          </cell>
          <cell r="FK231">
            <v>-30193.342431741708</v>
          </cell>
          <cell r="FL231">
            <v>-28808.604394697759</v>
          </cell>
          <cell r="FM231">
            <v>-28808.604394697672</v>
          </cell>
          <cell r="FN231">
            <v>-30867.626854786766</v>
          </cell>
          <cell r="FO231">
            <v>-30867.626854786824</v>
          </cell>
          <cell r="FP231">
            <v>-30867.626854786824</v>
          </cell>
          <cell r="FQ231">
            <v>-30867.626854786824</v>
          </cell>
          <cell r="FR231">
            <v>-30867.626854786882</v>
          </cell>
          <cell r="FS231">
            <v>-30867.626854786649</v>
          </cell>
          <cell r="FT231">
            <v>-31625.200286729494</v>
          </cell>
          <cell r="FU231">
            <v>-31625.200286729319</v>
          </cell>
          <cell r="FV231">
            <v>-31625.200286729378</v>
          </cell>
          <cell r="FW231">
            <v>-32111.92932670546</v>
          </cell>
        </row>
        <row r="232">
          <cell r="B232" t="str">
            <v>Co 356</v>
          </cell>
          <cell r="C232">
            <v>1229942.8166644755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14450.261132239859</v>
          </cell>
          <cell r="BP232">
            <v>-1904.9082063729584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1666.666666666657</v>
          </cell>
          <cell r="BW232">
            <v>1666.666666666657</v>
          </cell>
          <cell r="BX232">
            <v>1666.6666666666861</v>
          </cell>
          <cell r="BY232">
            <v>1666.6666666666861</v>
          </cell>
          <cell r="BZ232">
            <v>1666.6666666666861</v>
          </cell>
          <cell r="CA232">
            <v>18259.731281666725</v>
          </cell>
          <cell r="CB232">
            <v>1978.9383866666176</v>
          </cell>
          <cell r="CC232">
            <v>1666.666666666657</v>
          </cell>
          <cell r="CD232">
            <v>1666.666666666657</v>
          </cell>
          <cell r="CE232">
            <v>1666.666666666657</v>
          </cell>
          <cell r="CF232">
            <v>1666.666666666657</v>
          </cell>
          <cell r="CG232">
            <v>1666.666666666657</v>
          </cell>
          <cell r="CH232">
            <v>1716.6666666666861</v>
          </cell>
          <cell r="CI232">
            <v>1716.6666666666861</v>
          </cell>
          <cell r="CJ232">
            <v>1716.666666666657</v>
          </cell>
          <cell r="CK232">
            <v>1716.666666666657</v>
          </cell>
          <cell r="CL232">
            <v>-8067.4672499401495</v>
          </cell>
          <cell r="CM232">
            <v>7817.1676035099081</v>
          </cell>
          <cell r="CN232">
            <v>-8206.6468783402233</v>
          </cell>
          <cell r="CO232">
            <v>-8067.4672499401495</v>
          </cell>
          <cell r="CP232">
            <v>-8067.4672499401495</v>
          </cell>
          <cell r="CQ232">
            <v>-8067.4672499401495</v>
          </cell>
          <cell r="CR232">
            <v>-8219.8165949389804</v>
          </cell>
          <cell r="CS232">
            <v>-8219.8165949389513</v>
          </cell>
          <cell r="CT232">
            <v>-8168.3165949389804</v>
          </cell>
          <cell r="CU232">
            <v>-8168.3165949389222</v>
          </cell>
          <cell r="CV232">
            <v>-8168.3165949389804</v>
          </cell>
          <cell r="CW232">
            <v>-8168.3165949389804</v>
          </cell>
          <cell r="CX232">
            <v>-8233.3165949389804</v>
          </cell>
          <cell r="CY232">
            <v>7725.7834041145688</v>
          </cell>
          <cell r="CZ232">
            <v>-8530.2781121910084</v>
          </cell>
          <cell r="DA232">
            <v>-8233.3165949389804</v>
          </cell>
          <cell r="DB232">
            <v>-8233.3165949389222</v>
          </cell>
          <cell r="DC232">
            <v>-8233.3165949389222</v>
          </cell>
          <cell r="DD232">
            <v>-8388.7129268377321</v>
          </cell>
          <cell r="DE232">
            <v>-8388.7129268376739</v>
          </cell>
          <cell r="DF232">
            <v>-8335.6679268377193</v>
          </cell>
          <cell r="DG232">
            <v>-8335.667926837632</v>
          </cell>
          <cell r="DH232">
            <v>-8335.6679268377484</v>
          </cell>
          <cell r="DI232">
            <v>-8335.6679268378066</v>
          </cell>
          <cell r="DJ232">
            <v>64621.132274906529</v>
          </cell>
          <cell r="DK232">
            <v>80648.889895931672</v>
          </cell>
          <cell r="DL232">
            <v>64158.58328213697</v>
          </cell>
          <cell r="DM232">
            <v>64621.132274906529</v>
          </cell>
          <cell r="DN232">
            <v>64621.132274906646</v>
          </cell>
          <cell r="DO232">
            <v>64621.132274906529</v>
          </cell>
          <cell r="DP232">
            <v>-27938.740142693656</v>
          </cell>
          <cell r="DQ232">
            <v>-27938.740142693598</v>
          </cell>
          <cell r="DR232">
            <v>-27884.103792693641</v>
          </cell>
          <cell r="DS232">
            <v>-27884.103792693728</v>
          </cell>
          <cell r="DT232">
            <v>-27884.103792693641</v>
          </cell>
          <cell r="DU232">
            <v>-27884.103792693757</v>
          </cell>
          <cell r="DV232">
            <v>-26492.58728865895</v>
          </cell>
          <cell r="DW232">
            <v>-10402.314624562976</v>
          </cell>
          <cell r="DX232">
            <v>-27128.824953811505</v>
          </cell>
          <cell r="DY232">
            <v>-26492.587288658775</v>
          </cell>
          <cell r="DZ232">
            <v>-26492.587288658775</v>
          </cell>
          <cell r="EA232">
            <v>-26492.587288658775</v>
          </cell>
          <cell r="EB232">
            <v>-28502.288995547511</v>
          </cell>
          <cell r="EC232">
            <v>-28502.288995547511</v>
          </cell>
          <cell r="ED232">
            <v>-28446.01355504751</v>
          </cell>
          <cell r="EE232">
            <v>-28446.013555047684</v>
          </cell>
          <cell r="EF232">
            <v>-28446.01355504751</v>
          </cell>
          <cell r="EG232">
            <v>-28446.013555047684</v>
          </cell>
          <cell r="EH232">
            <v>31305.7057838685</v>
          </cell>
          <cell r="EI232">
            <v>47452.00258861616</v>
          </cell>
          <cell r="EJ232">
            <v>30487.37254210937</v>
          </cell>
          <cell r="EK232">
            <v>31305.705783868616</v>
          </cell>
          <cell r="EL232">
            <v>31305.705783868616</v>
          </cell>
          <cell r="EM232">
            <v>31305.705783868616</v>
          </cell>
          <cell r="EN232">
            <v>29255.810042842117</v>
          </cell>
          <cell r="EO232">
            <v>29255.810042842117</v>
          </cell>
          <cell r="EP232">
            <v>29313.773746557184</v>
          </cell>
          <cell r="EQ232">
            <v>29313.77374655701</v>
          </cell>
          <cell r="ER232">
            <v>29313.773746557126</v>
          </cell>
          <cell r="ES232">
            <v>29313.773746556952</v>
          </cell>
          <cell r="ET232">
            <v>31926.755109900871</v>
          </cell>
          <cell r="EU232">
            <v>48122.223098734452</v>
          </cell>
          <cell r="EV232">
            <v>30917.603255303868</v>
          </cell>
          <cell r="EW232">
            <v>31926.755109900987</v>
          </cell>
          <cell r="EX232">
            <v>31926.755109901016</v>
          </cell>
          <cell r="EY232">
            <v>31926.755109901016</v>
          </cell>
          <cell r="EZ232">
            <v>29835.861454054015</v>
          </cell>
          <cell r="FA232">
            <v>29835.861454053986</v>
          </cell>
          <cell r="FB232">
            <v>29895.564068880398</v>
          </cell>
          <cell r="FC232">
            <v>29895.564068880281</v>
          </cell>
          <cell r="FD232">
            <v>29895.564068880427</v>
          </cell>
          <cell r="FE232">
            <v>29895.564068880165</v>
          </cell>
          <cell r="FF232">
            <v>35060.073478764534</v>
          </cell>
          <cell r="FG232">
            <v>51297.48343280534</v>
          </cell>
          <cell r="FH232">
            <v>33851.053080632933</v>
          </cell>
          <cell r="FI232">
            <v>35060.073478764651</v>
          </cell>
          <cell r="FJ232">
            <v>35060.073478764651</v>
          </cell>
          <cell r="FK232">
            <v>35060.073478764651</v>
          </cell>
          <cell r="FL232">
            <v>32927.361949800747</v>
          </cell>
          <cell r="FM232">
            <v>32927.361949800717</v>
          </cell>
          <cell r="FN232">
            <v>32988.855643071991</v>
          </cell>
          <cell r="FO232">
            <v>32988.855643071875</v>
          </cell>
          <cell r="FP232">
            <v>32988.855643071991</v>
          </cell>
          <cell r="FQ232">
            <v>32988.855643071816</v>
          </cell>
          <cell r="FR232">
            <v>35780.901713005413</v>
          </cell>
          <cell r="FS232">
            <v>52052.633449720743</v>
          </cell>
          <cell r="FT232">
            <v>34362.624835275172</v>
          </cell>
          <cell r="FU232">
            <v>35780.901713005558</v>
          </cell>
          <cell r="FV232">
            <v>35780.901713005558</v>
          </cell>
          <cell r="FW232">
            <v>35780.901713005587</v>
          </cell>
        </row>
        <row r="233">
          <cell r="B233" t="str">
            <v>Co 357</v>
          </cell>
          <cell r="C233">
            <v>-846919.85670048255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-3617.8223317711672</v>
          </cell>
          <cell r="BP233">
            <v>-3393.8421702511841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410.88563981687184</v>
          </cell>
          <cell r="CR233">
            <v>429.10335261322325</v>
          </cell>
          <cell r="CS233">
            <v>429.10335261322325</v>
          </cell>
          <cell r="CT233">
            <v>429.10335261322325</v>
          </cell>
          <cell r="CU233">
            <v>429.10335261328146</v>
          </cell>
          <cell r="CV233">
            <v>429.10335261328146</v>
          </cell>
          <cell r="CW233">
            <v>429.10335261328146</v>
          </cell>
          <cell r="CX233">
            <v>429.10335261322325</v>
          </cell>
          <cell r="CY233">
            <v>429.10335261322325</v>
          </cell>
          <cell r="CZ233">
            <v>429.10335261322325</v>
          </cell>
          <cell r="DA233">
            <v>429.10335261322325</v>
          </cell>
          <cell r="DB233">
            <v>429.10335261322325</v>
          </cell>
          <cell r="DC233">
            <v>414.10335261322325</v>
          </cell>
          <cell r="DD233">
            <v>432.68541966547491</v>
          </cell>
          <cell r="DE233">
            <v>432.68541966547491</v>
          </cell>
          <cell r="DF233">
            <v>432.68541966547491</v>
          </cell>
          <cell r="DG233">
            <v>432.68541966547491</v>
          </cell>
          <cell r="DH233">
            <v>432.68541966547491</v>
          </cell>
          <cell r="DI233">
            <v>432.68541966553312</v>
          </cell>
          <cell r="DJ233">
            <v>432.68541966553312</v>
          </cell>
          <cell r="DK233">
            <v>432.68541966553312</v>
          </cell>
          <cell r="DL233">
            <v>432.68541966553312</v>
          </cell>
          <cell r="DM233">
            <v>432.6854196654167</v>
          </cell>
          <cell r="DN233">
            <v>432.68541966553312</v>
          </cell>
          <cell r="DO233">
            <v>30778.798697042803</v>
          </cell>
          <cell r="DP233">
            <v>30797.752405436186</v>
          </cell>
          <cell r="DQ233">
            <v>30797.752405436186</v>
          </cell>
          <cell r="DR233">
            <v>30797.752405436186</v>
          </cell>
          <cell r="DS233">
            <v>30797.752405436127</v>
          </cell>
          <cell r="DT233">
            <v>30797.752405436186</v>
          </cell>
          <cell r="DU233">
            <v>-18946.315876669076</v>
          </cell>
          <cell r="DV233">
            <v>-18946.315876669018</v>
          </cell>
          <cell r="DW233">
            <v>-18946.315876669105</v>
          </cell>
          <cell r="DX233">
            <v>-18946.315876669047</v>
          </cell>
          <cell r="DY233">
            <v>-18946.315876669076</v>
          </cell>
          <cell r="DZ233">
            <v>-18946.315876669047</v>
          </cell>
          <cell r="EA233">
            <v>-18354.998111121444</v>
          </cell>
          <cell r="EB233">
            <v>-18335.665328560281</v>
          </cell>
          <cell r="EC233">
            <v>-18335.665328560397</v>
          </cell>
          <cell r="ED233">
            <v>-18335.665328560281</v>
          </cell>
          <cell r="EE233">
            <v>-18335.665328560368</v>
          </cell>
          <cell r="EF233">
            <v>-18335.665328560339</v>
          </cell>
          <cell r="EG233">
            <v>-19328.324471980217</v>
          </cell>
          <cell r="EH233">
            <v>-19328.3244719801</v>
          </cell>
          <cell r="EI233">
            <v>-19328.324471980159</v>
          </cell>
          <cell r="EJ233">
            <v>-19328.324471980159</v>
          </cell>
          <cell r="EK233">
            <v>-19328.324471980159</v>
          </cell>
          <cell r="EL233">
            <v>-19328.324471980159</v>
          </cell>
          <cell r="EM233">
            <v>-16225.339486121695</v>
          </cell>
          <cell r="EN233">
            <v>-17767.696039575909</v>
          </cell>
          <cell r="EO233">
            <v>-16205.62004790944</v>
          </cell>
          <cell r="EP233">
            <v>-16205.620047909208</v>
          </cell>
          <cell r="EQ233">
            <v>-16205.620047909382</v>
          </cell>
          <cell r="ER233">
            <v>-16205.620047909324</v>
          </cell>
          <cell r="ES233">
            <v>-17218.065707530943</v>
          </cell>
          <cell r="ET233">
            <v>-17218.065707530826</v>
          </cell>
          <cell r="EU233">
            <v>-17218.065707530885</v>
          </cell>
          <cell r="EV233">
            <v>-19440.287929753104</v>
          </cell>
          <cell r="EW233">
            <v>-19440.287929753104</v>
          </cell>
          <cell r="EX233">
            <v>-19440.287929753104</v>
          </cell>
          <cell r="EY233">
            <v>-18750.407153227454</v>
          </cell>
          <cell r="EZ233">
            <v>-18739.189622434089</v>
          </cell>
          <cell r="FA233">
            <v>-18730.293326250918</v>
          </cell>
          <cell r="FB233">
            <v>-18730.293326250743</v>
          </cell>
          <cell r="FC233">
            <v>-18730.29332625086</v>
          </cell>
          <cell r="FD233">
            <v>-18730.293326250801</v>
          </cell>
          <cell r="FE233">
            <v>-19762.919232398155</v>
          </cell>
          <cell r="FF233">
            <v>-19762.919232398155</v>
          </cell>
          <cell r="FG233">
            <v>-19762.919232398213</v>
          </cell>
          <cell r="FH233">
            <v>-19829.585899064812</v>
          </cell>
          <cell r="FI233">
            <v>-19829.585899064899</v>
          </cell>
          <cell r="FJ233">
            <v>-19829.58589906487</v>
          </cell>
          <cell r="FK233">
            <v>-19125.326333330129</v>
          </cell>
          <cell r="FL233">
            <v>-19113.973414882727</v>
          </cell>
          <cell r="FM233">
            <v>-19104.810229814146</v>
          </cell>
          <cell r="FN233">
            <v>-19104.810229813942</v>
          </cell>
          <cell r="FO233">
            <v>-19104.810229814088</v>
          </cell>
          <cell r="FP233">
            <v>-19104.810229813971</v>
          </cell>
          <cell r="FQ233">
            <v>-20158.017927417648</v>
          </cell>
          <cell r="FR233">
            <v>-20158.017927417532</v>
          </cell>
          <cell r="FS233">
            <v>-20158.017927417648</v>
          </cell>
          <cell r="FT233">
            <v>-20226.684594084218</v>
          </cell>
          <cell r="FU233">
            <v>-20226.684594084334</v>
          </cell>
          <cell r="FV233">
            <v>-20226.684594084392</v>
          </cell>
          <cell r="FW233">
            <v>-19507.741228146071</v>
          </cell>
        </row>
        <row r="234">
          <cell r="B234" t="str">
            <v>Co 332</v>
          </cell>
          <cell r="C234">
            <v>-91.855351133290242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-47.423070121145429</v>
          </cell>
          <cell r="BP234">
            <v>-44.432281012144813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P234">
            <v>0</v>
          </cell>
          <cell r="FQ234">
            <v>0</v>
          </cell>
          <cell r="FR234">
            <v>0</v>
          </cell>
          <cell r="FS234">
            <v>0</v>
          </cell>
          <cell r="FT234">
            <v>0</v>
          </cell>
          <cell r="FU234">
            <v>0</v>
          </cell>
          <cell r="FV234">
            <v>0</v>
          </cell>
          <cell r="FW234">
            <v>0</v>
          </cell>
        </row>
        <row r="235">
          <cell r="B235" t="str">
            <v>Co 286</v>
          </cell>
          <cell r="C235">
            <v>69205.69883223396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-258.87417101423489</v>
          </cell>
          <cell r="BP235">
            <v>-243.07071377232205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-1129.3751549811204</v>
          </cell>
          <cell r="CC235">
            <v>-1129.3751549811132</v>
          </cell>
          <cell r="CD235">
            <v>-1129.3751549811132</v>
          </cell>
          <cell r="CE235">
            <v>-1129.3751549811132</v>
          </cell>
          <cell r="CF235">
            <v>-1129.3751549811132</v>
          </cell>
          <cell r="CG235">
            <v>-1129.3751549811132</v>
          </cell>
          <cell r="CH235">
            <v>-1129.3751549811204</v>
          </cell>
          <cell r="CI235">
            <v>-1129.3751549811132</v>
          </cell>
          <cell r="CJ235">
            <v>-1129.3751549811204</v>
          </cell>
          <cell r="CK235">
            <v>-1129.3751549811204</v>
          </cell>
          <cell r="CL235">
            <v>-1129.3751549811204</v>
          </cell>
          <cell r="CM235">
            <v>-1129.3751549811132</v>
          </cell>
          <cell r="CN235">
            <v>-1129.3751549811204</v>
          </cell>
          <cell r="CO235">
            <v>-1129.3751549811132</v>
          </cell>
          <cell r="CP235">
            <v>-1129.3751549811132</v>
          </cell>
          <cell r="CQ235">
            <v>-1129.3751549811132</v>
          </cell>
          <cell r="CR235">
            <v>-1151.9626580807308</v>
          </cell>
          <cell r="CS235">
            <v>-1151.962658080738</v>
          </cell>
          <cell r="CT235">
            <v>-1151.9626580807453</v>
          </cell>
          <cell r="CU235">
            <v>-1151.962658080738</v>
          </cell>
          <cell r="CV235">
            <v>-1151.9626580807453</v>
          </cell>
          <cell r="CW235">
            <v>-1151.9626580807417</v>
          </cell>
          <cell r="CX235">
            <v>-1151.9626580807453</v>
          </cell>
          <cell r="CY235">
            <v>-1151.9626580807308</v>
          </cell>
          <cell r="CZ235">
            <v>-1151.9626580807453</v>
          </cell>
          <cell r="DA235">
            <v>-1151.962658080738</v>
          </cell>
          <cell r="DB235">
            <v>-1151.962658080738</v>
          </cell>
          <cell r="DC235">
            <v>-1151.9626580807308</v>
          </cell>
          <cell r="DD235">
            <v>-1175.001911242347</v>
          </cell>
          <cell r="DE235">
            <v>-1175.001911242347</v>
          </cell>
          <cell r="DF235">
            <v>-1574.1312683250362</v>
          </cell>
          <cell r="DG235">
            <v>-1574.1312683250253</v>
          </cell>
          <cell r="DH235">
            <v>-1574.1312683250362</v>
          </cell>
          <cell r="DI235">
            <v>-1574.1312683250253</v>
          </cell>
          <cell r="DJ235">
            <v>-1574.1312683250289</v>
          </cell>
          <cell r="DK235">
            <v>-1574.1312683250108</v>
          </cell>
          <cell r="DL235">
            <v>-1574.1312683250289</v>
          </cell>
          <cell r="DM235">
            <v>-1574.1312683250253</v>
          </cell>
          <cell r="DN235">
            <v>-1574.1312683250253</v>
          </cell>
          <cell r="DO235">
            <v>-1574.131268325018</v>
          </cell>
          <cell r="DP235">
            <v>-1597.6313065498616</v>
          </cell>
          <cell r="DQ235">
            <v>-1597.6313065498616</v>
          </cell>
          <cell r="DR235">
            <v>-1612.2805603581946</v>
          </cell>
          <cell r="DS235">
            <v>-1612.2805603581874</v>
          </cell>
          <cell r="DT235">
            <v>-1612.2805603582019</v>
          </cell>
          <cell r="DU235">
            <v>-1612.280560358191</v>
          </cell>
          <cell r="DV235">
            <v>-1612.2805603581983</v>
          </cell>
          <cell r="DW235">
            <v>-1612.2805603581728</v>
          </cell>
          <cell r="DX235">
            <v>-1612.2805603582019</v>
          </cell>
          <cell r="DY235">
            <v>-1612.280560358191</v>
          </cell>
          <cell r="DZ235">
            <v>-1612.2805603581983</v>
          </cell>
          <cell r="EA235">
            <v>-1612.2805603581874</v>
          </cell>
          <cell r="EB235">
            <v>-1636.2505993475206</v>
          </cell>
          <cell r="EC235">
            <v>-1636.2505993475206</v>
          </cell>
          <cell r="ED235">
            <v>3198.8537794454314</v>
          </cell>
          <cell r="EE235">
            <v>3198.8537794454423</v>
          </cell>
          <cell r="EF235">
            <v>3198.8537794454169</v>
          </cell>
          <cell r="EG235">
            <v>3198.8537794454351</v>
          </cell>
          <cell r="EH235">
            <v>3198.8537794454314</v>
          </cell>
          <cell r="EI235">
            <v>3198.8537794454605</v>
          </cell>
          <cell r="EJ235">
            <v>2144.4411290055359</v>
          </cell>
          <cell r="EK235">
            <v>2144.4411290055432</v>
          </cell>
          <cell r="EL235">
            <v>2144.4411290055359</v>
          </cell>
          <cell r="EM235">
            <v>2144.4411290055505</v>
          </cell>
          <cell r="EN235">
            <v>2119.9916892364199</v>
          </cell>
          <cell r="EO235">
            <v>2119.9916892364199</v>
          </cell>
          <cell r="EP235">
            <v>2201.3455379277802</v>
          </cell>
          <cell r="EQ235">
            <v>2201.3455379277875</v>
          </cell>
          <cell r="ER235">
            <v>2201.3455379277511</v>
          </cell>
          <cell r="ES235">
            <v>2201.3455379277802</v>
          </cell>
          <cell r="ET235">
            <v>2201.3455379277802</v>
          </cell>
          <cell r="EU235">
            <v>2201.3455379278021</v>
          </cell>
          <cell r="EV235">
            <v>2183.2202478819381</v>
          </cell>
          <cell r="EW235">
            <v>2183.2202478819527</v>
          </cell>
          <cell r="EX235">
            <v>2183.2202478819454</v>
          </cell>
          <cell r="EY235">
            <v>2183.2202478819454</v>
          </cell>
          <cell r="EZ235">
            <v>2158.2818193174535</v>
          </cell>
          <cell r="FA235">
            <v>2158.2818193174535</v>
          </cell>
          <cell r="FB235">
            <v>5574.3838983159731</v>
          </cell>
          <cell r="FC235">
            <v>5574.383898315984</v>
          </cell>
          <cell r="FD235">
            <v>5574.3838983159367</v>
          </cell>
          <cell r="FE235">
            <v>5574.3838983159694</v>
          </cell>
          <cell r="FF235">
            <v>5574.3838983159658</v>
          </cell>
          <cell r="FG235">
            <v>5574.3838983159949</v>
          </cell>
          <cell r="FH235">
            <v>5183.2541663895172</v>
          </cell>
          <cell r="FI235">
            <v>5183.2541663895208</v>
          </cell>
          <cell r="FJ235">
            <v>5183.2541663895172</v>
          </cell>
          <cell r="FK235">
            <v>2593.0220283951348</v>
          </cell>
          <cell r="FL235">
            <v>2567.5848312593444</v>
          </cell>
          <cell r="FM235">
            <v>2567.5848312593589</v>
          </cell>
          <cell r="FN235">
            <v>2751.7904064378454</v>
          </cell>
          <cell r="FO235">
            <v>2751.790406437849</v>
          </cell>
          <cell r="FP235">
            <v>2751.790406437809</v>
          </cell>
          <cell r="FQ235">
            <v>2751.790406437849</v>
          </cell>
          <cell r="FR235">
            <v>2751.7904064378454</v>
          </cell>
          <cell r="FS235">
            <v>2751.7904064378745</v>
          </cell>
          <cell r="FT235">
            <v>2711.8231264297137</v>
          </cell>
          <cell r="FU235">
            <v>2711.8231264297137</v>
          </cell>
          <cell r="FV235">
            <v>2711.8231264297137</v>
          </cell>
          <cell r="FW235">
            <v>2644.2261880074875</v>
          </cell>
        </row>
        <row r="236">
          <cell r="B236" t="str">
            <v>Co 287</v>
          </cell>
          <cell r="C236">
            <v>80312.665831792692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-417.32301706605358</v>
          </cell>
          <cell r="BP236">
            <v>-391.26543926577142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-1425.1184328197851</v>
          </cell>
          <cell r="CC236">
            <v>-1425.1184328197851</v>
          </cell>
          <cell r="CD236">
            <v>-1425.1184328197851</v>
          </cell>
          <cell r="CE236">
            <v>-1425.1184328197851</v>
          </cell>
          <cell r="CF236">
            <v>-1425.1184328197851</v>
          </cell>
          <cell r="CG236">
            <v>-1425.1184328197851</v>
          </cell>
          <cell r="CH236">
            <v>-1425.1184328197851</v>
          </cell>
          <cell r="CI236">
            <v>-1425.1184328197851</v>
          </cell>
          <cell r="CJ236">
            <v>-1425.1184328197887</v>
          </cell>
          <cell r="CK236">
            <v>-1425.1184328197851</v>
          </cell>
          <cell r="CL236">
            <v>-1425.1184328197851</v>
          </cell>
          <cell r="CM236">
            <v>-1425.1184328197851</v>
          </cell>
          <cell r="CN236">
            <v>-1425.1184328197851</v>
          </cell>
          <cell r="CO236">
            <v>-1425.1184328197851</v>
          </cell>
          <cell r="CP236">
            <v>-1425.1184328197851</v>
          </cell>
          <cell r="CQ236">
            <v>-1425.1184328197851</v>
          </cell>
          <cell r="CR236">
            <v>-1453.6208014761796</v>
          </cell>
          <cell r="CS236">
            <v>-1453.6208014761796</v>
          </cell>
          <cell r="CT236">
            <v>-1453.6208014761796</v>
          </cell>
          <cell r="CU236">
            <v>-1453.6208014761796</v>
          </cell>
          <cell r="CV236">
            <v>-1453.6208014761833</v>
          </cell>
          <cell r="CW236">
            <v>-1453.6208014761796</v>
          </cell>
          <cell r="CX236">
            <v>-1453.6208014761796</v>
          </cell>
          <cell r="CY236">
            <v>-1453.6208014761869</v>
          </cell>
          <cell r="CZ236">
            <v>-1453.6208014761796</v>
          </cell>
          <cell r="DA236">
            <v>-1453.6208014761796</v>
          </cell>
          <cell r="DB236">
            <v>-1453.6208014761796</v>
          </cell>
          <cell r="DC236">
            <v>-1453.6208014761869</v>
          </cell>
          <cell r="DD236">
            <v>-1482.6932175057082</v>
          </cell>
          <cell r="DE236">
            <v>-1482.6932175057082</v>
          </cell>
          <cell r="DF236">
            <v>-2068.0675517542259</v>
          </cell>
          <cell r="DG236">
            <v>-2068.0675517542295</v>
          </cell>
          <cell r="DH236">
            <v>-2068.0675517542331</v>
          </cell>
          <cell r="DI236">
            <v>-2068.0675517542331</v>
          </cell>
          <cell r="DJ236">
            <v>-2068.0675517542259</v>
          </cell>
          <cell r="DK236">
            <v>-2068.0675517542259</v>
          </cell>
          <cell r="DL236">
            <v>-2068.0675517542259</v>
          </cell>
          <cell r="DM236">
            <v>-2068.0675517542259</v>
          </cell>
          <cell r="DN236">
            <v>-2068.0675517542259</v>
          </cell>
          <cell r="DO236">
            <v>-2068.0675517542331</v>
          </cell>
          <cell r="DP236">
            <v>-2097.7214161043375</v>
          </cell>
          <cell r="DQ236">
            <v>-2097.7214161043448</v>
          </cell>
          <cell r="DR236">
            <v>-2116.0955694559743</v>
          </cell>
          <cell r="DS236">
            <v>-2116.0955694559816</v>
          </cell>
          <cell r="DT236">
            <v>-2116.0955694559816</v>
          </cell>
          <cell r="DU236">
            <v>-2116.0955694559816</v>
          </cell>
          <cell r="DV236">
            <v>-2116.0955694559743</v>
          </cell>
          <cell r="DW236">
            <v>-2116.0955694559743</v>
          </cell>
          <cell r="DX236">
            <v>-2116.0955694559816</v>
          </cell>
          <cell r="DY236">
            <v>-2116.0955694559816</v>
          </cell>
          <cell r="DZ236">
            <v>-2116.0955694559816</v>
          </cell>
          <cell r="EA236">
            <v>-2116.0955694559816</v>
          </cell>
          <cell r="EB236">
            <v>-2146.3425110930984</v>
          </cell>
          <cell r="EC236">
            <v>-2146.3425110930912</v>
          </cell>
          <cell r="ED236">
            <v>5168.6439566913978</v>
          </cell>
          <cell r="EE236">
            <v>5168.6439566914014</v>
          </cell>
          <cell r="EF236">
            <v>5168.6439566913941</v>
          </cell>
          <cell r="EG236">
            <v>5168.6439566913905</v>
          </cell>
          <cell r="EH236">
            <v>5168.6439566913978</v>
          </cell>
          <cell r="EI236">
            <v>5168.6439566914123</v>
          </cell>
          <cell r="EJ236">
            <v>2759.4909735926558</v>
          </cell>
          <cell r="EK236">
            <v>2759.4909735926631</v>
          </cell>
          <cell r="EL236">
            <v>2759.4909735926558</v>
          </cell>
          <cell r="EM236">
            <v>2759.4909735926558</v>
          </cell>
          <cell r="EN236">
            <v>2728.6390931227943</v>
          </cell>
          <cell r="EO236">
            <v>2728.6390931228016</v>
          </cell>
          <cell r="EP236">
            <v>2855.7911860598106</v>
          </cell>
          <cell r="EQ236">
            <v>2855.7911860598178</v>
          </cell>
          <cell r="ER236">
            <v>2855.7911860598106</v>
          </cell>
          <cell r="ES236">
            <v>2855.7911860598033</v>
          </cell>
          <cell r="ET236">
            <v>2855.7911860598251</v>
          </cell>
          <cell r="EU236">
            <v>2855.7911860598106</v>
          </cell>
          <cell r="EV236">
            <v>2810.5710893607975</v>
          </cell>
          <cell r="EW236">
            <v>2810.571089360812</v>
          </cell>
          <cell r="EX236">
            <v>2810.5710893607975</v>
          </cell>
          <cell r="EY236">
            <v>2810.5710893608048</v>
          </cell>
          <cell r="EZ236">
            <v>2779.1021712815491</v>
          </cell>
          <cell r="FA236">
            <v>2779.1021712815564</v>
          </cell>
          <cell r="FB236">
            <v>6241.9184594106409</v>
          </cell>
          <cell r="FC236">
            <v>6241.9184594106482</v>
          </cell>
          <cell r="FD236">
            <v>6241.9184594106409</v>
          </cell>
          <cell r="FE236">
            <v>6241.9184594106337</v>
          </cell>
          <cell r="FF236">
            <v>6241.9184594106555</v>
          </cell>
          <cell r="FG236">
            <v>6241.9184594106482</v>
          </cell>
          <cell r="FH236">
            <v>6195.8828496665446</v>
          </cell>
          <cell r="FI236">
            <v>6195.8828496665519</v>
          </cell>
          <cell r="FJ236">
            <v>6195.8828496665301</v>
          </cell>
          <cell r="FK236">
            <v>2731.0490771713157</v>
          </cell>
          <cell r="FL236">
            <v>2698.9507807304835</v>
          </cell>
          <cell r="FM236">
            <v>2698.9507807304908</v>
          </cell>
          <cell r="FN236">
            <v>2930.8048492221569</v>
          </cell>
          <cell r="FO236">
            <v>2930.8048492221751</v>
          </cell>
          <cell r="FP236">
            <v>2930.8048492221569</v>
          </cell>
          <cell r="FQ236">
            <v>2930.8048492221569</v>
          </cell>
          <cell r="FR236">
            <v>2930.8048492221569</v>
          </cell>
          <cell r="FS236">
            <v>2930.8048492221569</v>
          </cell>
          <cell r="FT236">
            <v>2883.940082838737</v>
          </cell>
          <cell r="FU236">
            <v>2883.9400828387516</v>
          </cell>
          <cell r="FV236">
            <v>2883.9400828387297</v>
          </cell>
          <cell r="FW236">
            <v>2814.6434073888158</v>
          </cell>
        </row>
        <row r="237">
          <cell r="B237" t="str">
            <v>Co 288</v>
          </cell>
          <cell r="C237">
            <v>-1032343.8849012282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-615.10511539482104</v>
          </cell>
          <cell r="BP237">
            <v>-577.09692044008989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-12173.193656434785</v>
          </cell>
          <cell r="CW237">
            <v>-12173.1936564348</v>
          </cell>
          <cell r="CX237">
            <v>-12173.193656434793</v>
          </cell>
          <cell r="CY237">
            <v>-12173.193656434785</v>
          </cell>
          <cell r="CZ237">
            <v>-12173.1936564348</v>
          </cell>
          <cell r="DA237">
            <v>-12173.193656434785</v>
          </cell>
          <cell r="DB237">
            <v>-12173.193656434785</v>
          </cell>
          <cell r="DC237">
            <v>-12173.193656434785</v>
          </cell>
          <cell r="DD237">
            <v>-12173.193656434785</v>
          </cell>
          <cell r="DE237">
            <v>-12173.1936564348</v>
          </cell>
          <cell r="DF237">
            <v>-12173.193656434785</v>
          </cell>
          <cell r="DG237">
            <v>-12173.1936564348</v>
          </cell>
          <cell r="DH237">
            <v>-12416.657529563483</v>
          </cell>
          <cell r="DI237">
            <v>-12416.657529563527</v>
          </cell>
          <cell r="DJ237">
            <v>-12416.657529563468</v>
          </cell>
          <cell r="DK237">
            <v>-12416.657529563498</v>
          </cell>
          <cell r="DL237">
            <v>-12416.657529563498</v>
          </cell>
          <cell r="DM237">
            <v>-12416.657529563483</v>
          </cell>
          <cell r="DN237">
            <v>-12416.657529563483</v>
          </cell>
          <cell r="DO237">
            <v>-12416.657529563483</v>
          </cell>
          <cell r="DP237">
            <v>-12416.657529563483</v>
          </cell>
          <cell r="DQ237">
            <v>-12416.657529563498</v>
          </cell>
          <cell r="DR237">
            <v>-12416.657529563483</v>
          </cell>
          <cell r="DS237">
            <v>-12416.657529563483</v>
          </cell>
          <cell r="DT237">
            <v>-12664.990680154748</v>
          </cell>
          <cell r="DU237">
            <v>-12664.990680154791</v>
          </cell>
          <cell r="DV237">
            <v>-12664.990680154733</v>
          </cell>
          <cell r="DW237">
            <v>-12664.990680154748</v>
          </cell>
          <cell r="DX237">
            <v>-12664.990680154762</v>
          </cell>
          <cell r="DY237">
            <v>-12664.990680154733</v>
          </cell>
          <cell r="DZ237">
            <v>-12664.990680154762</v>
          </cell>
          <cell r="EA237">
            <v>-12664.990680154762</v>
          </cell>
          <cell r="EB237">
            <v>-12664.990680154762</v>
          </cell>
          <cell r="EC237">
            <v>-12664.990680154762</v>
          </cell>
          <cell r="ED237">
            <v>-12664.990680154762</v>
          </cell>
          <cell r="EE237">
            <v>-12664.990680154762</v>
          </cell>
          <cell r="EF237">
            <v>-12918.290493757842</v>
          </cell>
          <cell r="EG237">
            <v>-12918.290493757901</v>
          </cell>
          <cell r="EH237">
            <v>-12918.290493757828</v>
          </cell>
          <cell r="EI237">
            <v>-12918.290493757842</v>
          </cell>
          <cell r="EJ237">
            <v>-12918.290493757857</v>
          </cell>
          <cell r="EK237">
            <v>-12918.290493757842</v>
          </cell>
          <cell r="EL237">
            <v>-12918.290493757842</v>
          </cell>
          <cell r="EM237">
            <v>-12918.290493757857</v>
          </cell>
          <cell r="EN237">
            <v>-12918.29049375785</v>
          </cell>
          <cell r="EO237">
            <v>-12918.290493757857</v>
          </cell>
          <cell r="EP237">
            <v>-12918.290493757857</v>
          </cell>
          <cell r="EQ237">
            <v>-12918.290493757857</v>
          </cell>
          <cell r="ER237">
            <v>-13176.656303633004</v>
          </cell>
          <cell r="ES237">
            <v>-13176.656303633063</v>
          </cell>
          <cell r="ET237">
            <v>-13176.65630363299</v>
          </cell>
          <cell r="EU237">
            <v>-13176.656303633004</v>
          </cell>
          <cell r="EV237">
            <v>-13176.656303633019</v>
          </cell>
          <cell r="EW237">
            <v>-13176.656303633004</v>
          </cell>
          <cell r="EX237">
            <v>-13176.65630363299</v>
          </cell>
          <cell r="EY237">
            <v>-13176.656303633019</v>
          </cell>
          <cell r="EZ237">
            <v>-13176.656303633012</v>
          </cell>
          <cell r="FA237">
            <v>-13176.656303633019</v>
          </cell>
          <cell r="FB237">
            <v>-13176.656303633019</v>
          </cell>
          <cell r="FC237">
            <v>-13176.656303633019</v>
          </cell>
          <cell r="FD237">
            <v>-13440.189429705657</v>
          </cell>
          <cell r="FE237">
            <v>-13440.18942970573</v>
          </cell>
          <cell r="FF237">
            <v>-13440.189429705628</v>
          </cell>
          <cell r="FG237">
            <v>-13440.189429705672</v>
          </cell>
          <cell r="FH237">
            <v>-13440.189429705686</v>
          </cell>
          <cell r="FI237">
            <v>-13440.189429705672</v>
          </cell>
          <cell r="FJ237">
            <v>-13440.189429705657</v>
          </cell>
          <cell r="FK237">
            <v>-13440.189429705686</v>
          </cell>
          <cell r="FL237">
            <v>-13440.189429705679</v>
          </cell>
          <cell r="FM237">
            <v>-13440.189429705686</v>
          </cell>
          <cell r="FN237">
            <v>-13440.189429705672</v>
          </cell>
          <cell r="FO237">
            <v>-13440.189429705686</v>
          </cell>
          <cell r="FP237">
            <v>-13708.993218299773</v>
          </cell>
          <cell r="FQ237">
            <v>-13708.993218299845</v>
          </cell>
          <cell r="FR237">
            <v>-13708.993218299744</v>
          </cell>
          <cell r="FS237">
            <v>-13708.993218299773</v>
          </cell>
          <cell r="FT237">
            <v>-13708.993218299802</v>
          </cell>
          <cell r="FU237">
            <v>-13708.993218299787</v>
          </cell>
          <cell r="FV237">
            <v>-13708.993218299773</v>
          </cell>
          <cell r="FW237">
            <v>-13708.993218299802</v>
          </cell>
        </row>
        <row r="238">
          <cell r="B238" t="str">
            <v>Co 333</v>
          </cell>
          <cell r="C238">
            <v>-1910306.1062796034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-1545.9920859492267</v>
          </cell>
          <cell r="BP238">
            <v>-1450.3219255082076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-16673.382665789395</v>
          </cell>
          <cell r="CF238">
            <v>-16673.382665789395</v>
          </cell>
          <cell r="CG238">
            <v>-16673.382665789395</v>
          </cell>
          <cell r="CH238">
            <v>-16673.382665789395</v>
          </cell>
          <cell r="CI238">
            <v>-16673.382665789395</v>
          </cell>
          <cell r="CJ238">
            <v>-16673.382665789395</v>
          </cell>
          <cell r="CK238">
            <v>-16673.382665789395</v>
          </cell>
          <cell r="CL238">
            <v>-16673.382665789453</v>
          </cell>
          <cell r="CM238">
            <v>-16673.382665789453</v>
          </cell>
          <cell r="CN238">
            <v>-16673.382665789395</v>
          </cell>
          <cell r="CO238">
            <v>-16673.382665789395</v>
          </cell>
          <cell r="CP238">
            <v>-16673.382665789424</v>
          </cell>
          <cell r="CQ238">
            <v>-16673.382665789395</v>
          </cell>
          <cell r="CR238">
            <v>-17006.8503191052</v>
          </cell>
          <cell r="CS238">
            <v>-17006.8503191052</v>
          </cell>
          <cell r="CT238">
            <v>-17006.850319105171</v>
          </cell>
          <cell r="CU238">
            <v>-17006.850319105171</v>
          </cell>
          <cell r="CV238">
            <v>-17006.850319105186</v>
          </cell>
          <cell r="CW238">
            <v>-17006.850319105171</v>
          </cell>
          <cell r="CX238">
            <v>-17006.850319105259</v>
          </cell>
          <cell r="CY238">
            <v>-17006.850319105259</v>
          </cell>
          <cell r="CZ238">
            <v>-17006.8503191052</v>
          </cell>
          <cell r="DA238">
            <v>-17006.850319105171</v>
          </cell>
          <cell r="DB238">
            <v>-17006.8503191052</v>
          </cell>
          <cell r="DC238">
            <v>-17006.8503191052</v>
          </cell>
          <cell r="DD238">
            <v>-17346.987325487309</v>
          </cell>
          <cell r="DE238">
            <v>-17346.987325487309</v>
          </cell>
          <cell r="DF238">
            <v>-17346.98732548728</v>
          </cell>
          <cell r="DG238">
            <v>-17346.987325487251</v>
          </cell>
          <cell r="DH238">
            <v>-17346.987325487309</v>
          </cell>
          <cell r="DI238">
            <v>-27624.088089448982</v>
          </cell>
          <cell r="DJ238">
            <v>-27624.088089448982</v>
          </cell>
          <cell r="DK238">
            <v>-27624.088089448924</v>
          </cell>
          <cell r="DL238">
            <v>-27624.088089448924</v>
          </cell>
          <cell r="DM238">
            <v>-27624.088089448953</v>
          </cell>
          <cell r="DN238">
            <v>-27624.088089448924</v>
          </cell>
          <cell r="DO238">
            <v>-27624.088089448953</v>
          </cell>
          <cell r="DP238">
            <v>-27971.027835958725</v>
          </cell>
          <cell r="DQ238">
            <v>-27971.027835958725</v>
          </cell>
          <cell r="DR238">
            <v>-27971.027835958696</v>
          </cell>
          <cell r="DS238">
            <v>-27971.027835958666</v>
          </cell>
          <cell r="DT238">
            <v>-27971.027835958696</v>
          </cell>
          <cell r="DU238">
            <v>-28195.319851237931</v>
          </cell>
          <cell r="DV238">
            <v>-28195.319851237931</v>
          </cell>
          <cell r="DW238">
            <v>-28195.319851237873</v>
          </cell>
          <cell r="DX238">
            <v>-28195.319851237873</v>
          </cell>
          <cell r="DY238">
            <v>-28195.319851237931</v>
          </cell>
          <cell r="DZ238">
            <v>-28195.319851237873</v>
          </cell>
          <cell r="EA238">
            <v>-28195.319851237931</v>
          </cell>
          <cell r="EB238">
            <v>-28549.198392677878</v>
          </cell>
          <cell r="EC238">
            <v>-28549.198392677907</v>
          </cell>
          <cell r="ED238">
            <v>-28549.198392677878</v>
          </cell>
          <cell r="EE238">
            <v>-28549.198392677848</v>
          </cell>
          <cell r="EF238">
            <v>-28549.198392677878</v>
          </cell>
          <cell r="EG238">
            <v>-13893.170516520215</v>
          </cell>
          <cell r="EH238">
            <v>-13893.170516520215</v>
          </cell>
          <cell r="EI238">
            <v>-13893.170516520157</v>
          </cell>
          <cell r="EJ238">
            <v>-13893.170516520215</v>
          </cell>
          <cell r="EK238">
            <v>-13893.170516520273</v>
          </cell>
          <cell r="EL238">
            <v>-13893.170516520215</v>
          </cell>
          <cell r="EM238">
            <v>-21393.170516520215</v>
          </cell>
          <cell r="EN238">
            <v>-21754.126628789003</v>
          </cell>
          <cell r="EO238">
            <v>-21754.126628788974</v>
          </cell>
          <cell r="EP238">
            <v>-21754.126628788945</v>
          </cell>
          <cell r="EQ238">
            <v>-21754.126628788945</v>
          </cell>
          <cell r="ER238">
            <v>-21754.126628788945</v>
          </cell>
          <cell r="ES238">
            <v>-21690.925801850564</v>
          </cell>
          <cell r="ET238">
            <v>-21690.925801850652</v>
          </cell>
          <cell r="EU238">
            <v>-21690.925801850593</v>
          </cell>
          <cell r="EV238">
            <v>-21690.925801850652</v>
          </cell>
          <cell r="EW238">
            <v>-21690.925801850623</v>
          </cell>
          <cell r="EX238">
            <v>-21690.925801850593</v>
          </cell>
          <cell r="EY238">
            <v>-21915.925801850623</v>
          </cell>
          <cell r="EZ238">
            <v>-22284.101036364766</v>
          </cell>
          <cell r="FA238">
            <v>-22284.101036364795</v>
          </cell>
          <cell r="FB238">
            <v>-22284.101036364766</v>
          </cell>
          <cell r="FC238">
            <v>-22284.101036364737</v>
          </cell>
          <cell r="FD238">
            <v>-22284.101036364766</v>
          </cell>
          <cell r="FE238">
            <v>-12845.232949137659</v>
          </cell>
          <cell r="FF238">
            <v>-12845.232949137688</v>
          </cell>
          <cell r="FG238">
            <v>-12845.232949137629</v>
          </cell>
          <cell r="FH238">
            <v>-12845.232949137629</v>
          </cell>
          <cell r="FI238">
            <v>-12845.232949137688</v>
          </cell>
          <cell r="FJ238">
            <v>-12845.232949137571</v>
          </cell>
          <cell r="FK238">
            <v>-13076.982949137629</v>
          </cell>
          <cell r="FL238">
            <v>-13452.521688342036</v>
          </cell>
          <cell r="FM238">
            <v>-13452.521688342065</v>
          </cell>
          <cell r="FN238">
            <v>-13452.521688342036</v>
          </cell>
          <cell r="FO238">
            <v>-13452.521688342036</v>
          </cell>
          <cell r="FP238">
            <v>-13452.521688342036</v>
          </cell>
          <cell r="FQ238">
            <v>-13106.740898307879</v>
          </cell>
          <cell r="FR238">
            <v>-13106.740898307937</v>
          </cell>
          <cell r="FS238">
            <v>-13106.740898307937</v>
          </cell>
          <cell r="FT238">
            <v>-13106.740898307879</v>
          </cell>
          <cell r="FU238">
            <v>-13106.740898307995</v>
          </cell>
          <cell r="FV238">
            <v>-13106.74089830782</v>
          </cell>
          <cell r="FW238">
            <v>-13345.443398307863</v>
          </cell>
        </row>
        <row r="239">
          <cell r="B239" t="str">
            <v>Co 315</v>
          </cell>
          <cell r="C239">
            <v>-43646.815101493536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-216.47236714121391</v>
          </cell>
          <cell r="BP239">
            <v>-203.08166086139317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-3328.3063417592202</v>
          </cell>
          <cell r="CL239">
            <v>-3328.3063417592202</v>
          </cell>
          <cell r="CM239">
            <v>-3328.3063417592202</v>
          </cell>
          <cell r="CN239">
            <v>-3328.306341759213</v>
          </cell>
          <cell r="CO239">
            <v>-3328.3063417592202</v>
          </cell>
          <cell r="CP239">
            <v>-3328.3063417592202</v>
          </cell>
          <cell r="CQ239">
            <v>-3328.3063417592202</v>
          </cell>
          <cell r="CR239">
            <v>-3365.7058019277392</v>
          </cell>
          <cell r="CS239">
            <v>-3365.7058019277392</v>
          </cell>
          <cell r="CT239">
            <v>-3365.7058019277501</v>
          </cell>
          <cell r="CU239">
            <v>-3365.7058019277392</v>
          </cell>
          <cell r="CV239">
            <v>-3365.7058019277392</v>
          </cell>
          <cell r="CW239">
            <v>-3409.455801927732</v>
          </cell>
          <cell r="CX239">
            <v>-3409.4558019277283</v>
          </cell>
          <cell r="CY239">
            <v>-3409.4558019277392</v>
          </cell>
          <cell r="CZ239">
            <v>-3409.4558019277392</v>
          </cell>
          <cell r="DA239">
            <v>-3409.455801927732</v>
          </cell>
          <cell r="DB239">
            <v>-3409.4558019277392</v>
          </cell>
          <cell r="DC239">
            <v>-3409.4558019277392</v>
          </cell>
          <cell r="DD239">
            <v>-3447.6032512996244</v>
          </cell>
          <cell r="DE239">
            <v>-3447.6032512996317</v>
          </cell>
          <cell r="DF239">
            <v>-3447.6032512996353</v>
          </cell>
          <cell r="DG239">
            <v>-3447.6032512996244</v>
          </cell>
          <cell r="DH239">
            <v>-3447.6032512996244</v>
          </cell>
          <cell r="DI239">
            <v>2626.35617067766</v>
          </cell>
          <cell r="DJ239">
            <v>2624.8817541365715</v>
          </cell>
          <cell r="DK239">
            <v>2760.9633101745858</v>
          </cell>
          <cell r="DL239">
            <v>2760.9633101745967</v>
          </cell>
          <cell r="DM239">
            <v>2760.9633101746003</v>
          </cell>
          <cell r="DN239">
            <v>2760.9633101745821</v>
          </cell>
          <cell r="DO239">
            <v>-1945.5199179662886</v>
          </cell>
          <cell r="DP239">
            <v>-2073.2428163256263</v>
          </cell>
          <cell r="DQ239">
            <v>-2073.2428163256118</v>
          </cell>
          <cell r="DR239">
            <v>-2073.2428163256263</v>
          </cell>
          <cell r="DS239">
            <v>-2073.2428163256191</v>
          </cell>
          <cell r="DT239">
            <v>-2073.2428163256118</v>
          </cell>
          <cell r="DU239">
            <v>-3285.5913904771951</v>
          </cell>
          <cell r="DV239">
            <v>-3285.5913904771951</v>
          </cell>
          <cell r="DW239">
            <v>-3285.5913904772024</v>
          </cell>
          <cell r="DX239">
            <v>-3285.591390477206</v>
          </cell>
          <cell r="DY239">
            <v>-3285.5913904771769</v>
          </cell>
          <cell r="DZ239">
            <v>-3285.5913904771987</v>
          </cell>
          <cell r="EA239">
            <v>-3285.5913904771878</v>
          </cell>
          <cell r="EB239">
            <v>-3416.7568718037146</v>
          </cell>
          <cell r="EC239">
            <v>-3416.7568718036964</v>
          </cell>
          <cell r="ED239">
            <v>-3416.7568718037182</v>
          </cell>
          <cell r="EE239">
            <v>-3416.7568718037146</v>
          </cell>
          <cell r="EF239">
            <v>-3416.7568718037001</v>
          </cell>
          <cell r="EG239">
            <v>-3424.2198849534107</v>
          </cell>
          <cell r="EH239">
            <v>-3424.2198849534107</v>
          </cell>
          <cell r="EI239">
            <v>-3424.2198849534034</v>
          </cell>
          <cell r="EJ239">
            <v>-3424.2198849534034</v>
          </cell>
          <cell r="EK239">
            <v>-3424.2198849533961</v>
          </cell>
          <cell r="EL239">
            <v>-3424.2198849534034</v>
          </cell>
          <cell r="EM239">
            <v>-3424.2198849534034</v>
          </cell>
          <cell r="EN239">
            <v>-3558.923444656466</v>
          </cell>
          <cell r="EO239">
            <v>-3558.9234446564478</v>
          </cell>
          <cell r="EP239">
            <v>-3558.923444656466</v>
          </cell>
          <cell r="EQ239">
            <v>-3558.9234446564551</v>
          </cell>
          <cell r="ER239">
            <v>-3558.9234446564442</v>
          </cell>
          <cell r="ES239">
            <v>3723.8582173475224</v>
          </cell>
          <cell r="ET239">
            <v>3723.8582173475297</v>
          </cell>
          <cell r="EU239">
            <v>3723.8582173475297</v>
          </cell>
          <cell r="EV239">
            <v>3723.8582173475297</v>
          </cell>
          <cell r="EW239">
            <v>3723.858217347537</v>
          </cell>
          <cell r="EX239">
            <v>3723.8582173475297</v>
          </cell>
          <cell r="EY239">
            <v>3723.8582173475297</v>
          </cell>
          <cell r="EZ239">
            <v>3585.5183746379043</v>
          </cell>
          <cell r="FA239">
            <v>3585.5183746379262</v>
          </cell>
          <cell r="FB239">
            <v>3585.5183746379153</v>
          </cell>
          <cell r="FC239">
            <v>3585.5183746379225</v>
          </cell>
          <cell r="FD239">
            <v>3585.5183746379262</v>
          </cell>
          <cell r="FE239">
            <v>3793.8947566944844</v>
          </cell>
          <cell r="FF239">
            <v>3793.8947566944844</v>
          </cell>
          <cell r="FG239">
            <v>3793.8947566944917</v>
          </cell>
          <cell r="FH239">
            <v>3793.8947566944844</v>
          </cell>
          <cell r="FI239">
            <v>3793.8947566944917</v>
          </cell>
          <cell r="FJ239">
            <v>3793.8947566944917</v>
          </cell>
          <cell r="FK239">
            <v>3793.8947566944844</v>
          </cell>
          <cell r="FL239">
            <v>3651.8176389637883</v>
          </cell>
          <cell r="FM239">
            <v>3651.8176389638174</v>
          </cell>
          <cell r="FN239">
            <v>3651.8176389637956</v>
          </cell>
          <cell r="FO239">
            <v>3651.8176389638065</v>
          </cell>
          <cell r="FP239">
            <v>3651.8176389638174</v>
          </cell>
          <cell r="FQ239">
            <v>3865.1988080783631</v>
          </cell>
          <cell r="FR239">
            <v>3865.1988080783703</v>
          </cell>
          <cell r="FS239">
            <v>3865.1988080783631</v>
          </cell>
          <cell r="FT239">
            <v>3865.1988080783631</v>
          </cell>
          <cell r="FU239">
            <v>3865.1988080783849</v>
          </cell>
          <cell r="FV239">
            <v>3865.1988080783776</v>
          </cell>
          <cell r="FW239">
            <v>3865.1988080783703</v>
          </cell>
        </row>
        <row r="240">
          <cell r="B240" t="str">
            <v>Co 316</v>
          </cell>
          <cell r="C240">
            <v>188968.24674969722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-657.50691926784202</v>
          </cell>
          <cell r="BP240">
            <v>-616.8246069921297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-493.25880649407918</v>
          </cell>
          <cell r="CL240">
            <v>-493.25880649408646</v>
          </cell>
          <cell r="CM240">
            <v>-493.25880649407918</v>
          </cell>
          <cell r="CN240">
            <v>-493.25880649407918</v>
          </cell>
          <cell r="CO240">
            <v>-493.25880649407918</v>
          </cell>
          <cell r="CP240">
            <v>-493.25880649407918</v>
          </cell>
          <cell r="CQ240">
            <v>-493.25880649408646</v>
          </cell>
          <cell r="CR240">
            <v>-473.95731595730467</v>
          </cell>
          <cell r="CS240">
            <v>-473.95731595730467</v>
          </cell>
          <cell r="CT240">
            <v>-473.95731595730467</v>
          </cell>
          <cell r="CU240">
            <v>-473.95731595730467</v>
          </cell>
          <cell r="CV240">
            <v>-473.95731595730467</v>
          </cell>
          <cell r="CW240">
            <v>-517.70731595729012</v>
          </cell>
          <cell r="CX240">
            <v>-517.70731595731922</v>
          </cell>
          <cell r="CY240">
            <v>-517.70731595731195</v>
          </cell>
          <cell r="CZ240">
            <v>-517.70731595729012</v>
          </cell>
          <cell r="DA240">
            <v>-517.7073159572974</v>
          </cell>
          <cell r="DB240">
            <v>-517.7073159572974</v>
          </cell>
          <cell r="DC240">
            <v>-517.70731595731195</v>
          </cell>
          <cell r="DD240">
            <v>-498.01979560978361</v>
          </cell>
          <cell r="DE240">
            <v>-498.01979560978361</v>
          </cell>
          <cell r="DF240">
            <v>-498.01979560978361</v>
          </cell>
          <cell r="DG240">
            <v>-498.01979560978361</v>
          </cell>
          <cell r="DH240">
            <v>-498.01979560978361</v>
          </cell>
          <cell r="DI240">
            <v>8000.0163584048496</v>
          </cell>
          <cell r="DJ240">
            <v>8000.016358404835</v>
          </cell>
          <cell r="DK240">
            <v>8000.016358404835</v>
          </cell>
          <cell r="DL240">
            <v>8000.0163584048496</v>
          </cell>
          <cell r="DM240">
            <v>8000.0163584048496</v>
          </cell>
          <cell r="DN240">
            <v>8000.0163584048496</v>
          </cell>
          <cell r="DO240">
            <v>2621.621028224341</v>
          </cell>
          <cell r="DP240">
            <v>2186.7642958259748</v>
          </cell>
          <cell r="DQ240">
            <v>2186.7642958259748</v>
          </cell>
          <cell r="DR240">
            <v>2186.7642958259748</v>
          </cell>
          <cell r="DS240">
            <v>2186.7642958259748</v>
          </cell>
          <cell r="DT240">
            <v>2186.7642958259748</v>
          </cell>
          <cell r="DU240">
            <v>2890.9786377561395</v>
          </cell>
          <cell r="DV240">
            <v>2895.6041413125786</v>
          </cell>
          <cell r="DW240">
            <v>2604.7980371536833</v>
          </cell>
          <cell r="DX240">
            <v>2604.7980371536978</v>
          </cell>
          <cell r="DY240">
            <v>2604.7980371537124</v>
          </cell>
          <cell r="DZ240">
            <v>2604.7980371536978</v>
          </cell>
          <cell r="EA240">
            <v>2604.7980371536833</v>
          </cell>
          <cell r="EB240">
            <v>2156.6947900758387</v>
          </cell>
          <cell r="EC240">
            <v>2156.6947900758241</v>
          </cell>
          <cell r="ED240">
            <v>2156.6947900758241</v>
          </cell>
          <cell r="EE240">
            <v>2156.6947900758241</v>
          </cell>
          <cell r="EF240">
            <v>2156.6947900758241</v>
          </cell>
          <cell r="EG240">
            <v>9932.8675442844105</v>
          </cell>
          <cell r="EH240">
            <v>9932.8675442843814</v>
          </cell>
          <cell r="EI240">
            <v>9877.2275905792412</v>
          </cell>
          <cell r="EJ240">
            <v>9877.2275905792558</v>
          </cell>
          <cell r="EK240">
            <v>9877.2275905792558</v>
          </cell>
          <cell r="EL240">
            <v>9877.2275905792412</v>
          </cell>
          <cell r="EM240">
            <v>9877.2275905792267</v>
          </cell>
          <cell r="EN240">
            <v>9415.4764171273491</v>
          </cell>
          <cell r="EO240">
            <v>9415.4764171273491</v>
          </cell>
          <cell r="EP240">
            <v>9415.4764171273346</v>
          </cell>
          <cell r="EQ240">
            <v>9415.4764171273346</v>
          </cell>
          <cell r="ER240">
            <v>9415.4764171273346</v>
          </cell>
          <cell r="ES240">
            <v>2479.2516050805352</v>
          </cell>
          <cell r="ET240">
            <v>2479.2516050804916</v>
          </cell>
          <cell r="EU240">
            <v>2421.9424527641968</v>
          </cell>
          <cell r="EV240">
            <v>2421.9424527642259</v>
          </cell>
          <cell r="EW240">
            <v>2421.9424527642113</v>
          </cell>
          <cell r="EX240">
            <v>2421.9424527642113</v>
          </cell>
          <cell r="EY240">
            <v>2421.9424527641968</v>
          </cell>
          <cell r="EZ240">
            <v>1946.129818567817</v>
          </cell>
          <cell r="FA240">
            <v>1946.129818567817</v>
          </cell>
          <cell r="FB240">
            <v>1946.129818567817</v>
          </cell>
          <cell r="FC240">
            <v>1946.129818567817</v>
          </cell>
          <cell r="FD240">
            <v>1946.1298185678024</v>
          </cell>
          <cell r="FE240">
            <v>1255.8062183140064</v>
          </cell>
          <cell r="FF240">
            <v>1255.8062183139627</v>
          </cell>
          <cell r="FG240">
            <v>1196.7777914281614</v>
          </cell>
          <cell r="FH240">
            <v>1196.7777914282051</v>
          </cell>
          <cell r="FI240">
            <v>1196.7777914281905</v>
          </cell>
          <cell r="FJ240">
            <v>1196.777791428176</v>
          </cell>
          <cell r="FK240">
            <v>1196.777791428176</v>
          </cell>
          <cell r="FL240">
            <v>706.47767415415728</v>
          </cell>
          <cell r="FM240">
            <v>706.47767415415728</v>
          </cell>
          <cell r="FN240">
            <v>706.47767415415001</v>
          </cell>
          <cell r="FO240">
            <v>706.47767415414273</v>
          </cell>
          <cell r="FP240">
            <v>706.47767415414273</v>
          </cell>
          <cell r="FQ240">
            <v>1274.7649352728768</v>
          </cell>
          <cell r="FR240">
            <v>1274.7649352728404</v>
          </cell>
          <cell r="FS240">
            <v>1213.965655580454</v>
          </cell>
          <cell r="FT240">
            <v>-11972.466466658989</v>
          </cell>
          <cell r="FU240">
            <v>-11972.466466658989</v>
          </cell>
          <cell r="FV240">
            <v>-11972.466466659003</v>
          </cell>
          <cell r="FW240">
            <v>-11972.466466659003</v>
          </cell>
        </row>
        <row r="241">
          <cell r="B241" t="str">
            <v>Co 317</v>
          </cell>
          <cell r="C241">
            <v>717065.8917959854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-934.23448138650565</v>
          </cell>
          <cell r="BP241">
            <v>-876.36140137483017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-9125.4259128162812</v>
          </cell>
          <cell r="BW241">
            <v>-9125.4259128162957</v>
          </cell>
          <cell r="BX241">
            <v>-9125.4259128162812</v>
          </cell>
          <cell r="BY241">
            <v>-9125.4259128163103</v>
          </cell>
          <cell r="BZ241">
            <v>-9125.4259128162957</v>
          </cell>
          <cell r="CA241">
            <v>-9125.4259128163103</v>
          </cell>
          <cell r="CB241">
            <v>-9125.4259128162957</v>
          </cell>
          <cell r="CC241">
            <v>-9125.4259128162957</v>
          </cell>
          <cell r="CD241">
            <v>-9125.4259128163103</v>
          </cell>
          <cell r="CE241">
            <v>-9125.4259128163103</v>
          </cell>
          <cell r="CF241">
            <v>-9125.4259128162957</v>
          </cell>
          <cell r="CG241">
            <v>-9125.4259128162957</v>
          </cell>
          <cell r="CH241">
            <v>-9125.4259128162812</v>
          </cell>
          <cell r="CI241">
            <v>-9125.4259128162957</v>
          </cell>
          <cell r="CJ241">
            <v>-9125.4259128162812</v>
          </cell>
          <cell r="CK241">
            <v>-9125.4259128163103</v>
          </cell>
          <cell r="CL241">
            <v>-9125.4259128162957</v>
          </cell>
          <cell r="CM241">
            <v>-9125.4259128163103</v>
          </cell>
          <cell r="CN241">
            <v>-9125.4259128162957</v>
          </cell>
          <cell r="CO241">
            <v>-9125.4259128162957</v>
          </cell>
          <cell r="CP241">
            <v>-9125.4259128163103</v>
          </cell>
          <cell r="CQ241">
            <v>-9125.4259128163103</v>
          </cell>
          <cell r="CR241">
            <v>-9307.9344310726156</v>
          </cell>
          <cell r="CS241">
            <v>-9307.9344310726156</v>
          </cell>
          <cell r="CT241">
            <v>-9307.9344310726156</v>
          </cell>
          <cell r="CU241">
            <v>-9307.9344310726156</v>
          </cell>
          <cell r="CV241">
            <v>-9307.9344310725864</v>
          </cell>
          <cell r="CW241">
            <v>-9307.9344310726447</v>
          </cell>
          <cell r="CX241">
            <v>-9307.9344310726301</v>
          </cell>
          <cell r="CY241">
            <v>-9307.9344310726156</v>
          </cell>
          <cell r="CZ241">
            <v>11072.572649057256</v>
          </cell>
          <cell r="DA241">
            <v>11072.572649057271</v>
          </cell>
          <cell r="DB241">
            <v>11072.572649057271</v>
          </cell>
          <cell r="DC241">
            <v>11072.572649057242</v>
          </cell>
          <cell r="DD241">
            <v>10886.413960435806</v>
          </cell>
          <cell r="DE241">
            <v>10886.413960435806</v>
          </cell>
          <cell r="DF241">
            <v>10886.413960435806</v>
          </cell>
          <cell r="DG241">
            <v>10886.413960435806</v>
          </cell>
          <cell r="DH241">
            <v>10886.413960435835</v>
          </cell>
          <cell r="DI241">
            <v>10886.413960435792</v>
          </cell>
          <cell r="DJ241">
            <v>10886.413960435821</v>
          </cell>
          <cell r="DK241">
            <v>10886.413960435821</v>
          </cell>
          <cell r="DL241">
            <v>11279.440768705055</v>
          </cell>
          <cell r="DM241">
            <v>11279.440768705084</v>
          </cell>
          <cell r="DN241">
            <v>11279.440768705084</v>
          </cell>
          <cell r="DO241">
            <v>11279.440768705026</v>
          </cell>
          <cell r="DP241">
            <v>11089.558906311184</v>
          </cell>
          <cell r="DQ241">
            <v>11089.558906311213</v>
          </cell>
          <cell r="DR241">
            <v>11089.558906311213</v>
          </cell>
          <cell r="DS241">
            <v>11089.558906311184</v>
          </cell>
          <cell r="DT241">
            <v>11089.558906311242</v>
          </cell>
          <cell r="DU241">
            <v>11089.558906311184</v>
          </cell>
          <cell r="DV241">
            <v>11089.558906311184</v>
          </cell>
          <cell r="DW241">
            <v>11089.558906311198</v>
          </cell>
          <cell r="DX241">
            <v>18778.844397329303</v>
          </cell>
          <cell r="DY241">
            <v>18778.844397329362</v>
          </cell>
          <cell r="DZ241">
            <v>18778.844397329362</v>
          </cell>
          <cell r="EA241">
            <v>18778.844397329274</v>
          </cell>
          <cell r="EB241">
            <v>18578.690583837422</v>
          </cell>
          <cell r="EC241">
            <v>18578.690583837422</v>
          </cell>
          <cell r="ED241">
            <v>12754.662584437436</v>
          </cell>
          <cell r="EE241">
            <v>12754.662584437392</v>
          </cell>
          <cell r="EF241">
            <v>12754.662584437465</v>
          </cell>
          <cell r="EG241">
            <v>12754.662584437407</v>
          </cell>
          <cell r="EH241">
            <v>12754.662584437407</v>
          </cell>
          <cell r="EI241">
            <v>12754.662584437407</v>
          </cell>
          <cell r="EJ241">
            <v>13378.504850075071</v>
          </cell>
          <cell r="EK241">
            <v>13378.504850075129</v>
          </cell>
          <cell r="EL241">
            <v>13378.5048500751</v>
          </cell>
          <cell r="EM241">
            <v>13378.504850075013</v>
          </cell>
          <cell r="EN241">
            <v>13174.283217174845</v>
          </cell>
          <cell r="EO241">
            <v>13174.283217174845</v>
          </cell>
          <cell r="EP241">
            <v>13008.867711126193</v>
          </cell>
          <cell r="EQ241">
            <v>13008.86771112615</v>
          </cell>
          <cell r="ER241">
            <v>13008.867711126222</v>
          </cell>
          <cell r="ES241">
            <v>13008.86771112615</v>
          </cell>
          <cell r="ET241">
            <v>13008.867711126164</v>
          </cell>
          <cell r="EU241">
            <v>13008.867711126164</v>
          </cell>
          <cell r="EV241">
            <v>13646.881018819724</v>
          </cell>
          <cell r="EW241">
            <v>13646.881018819753</v>
          </cell>
          <cell r="EX241">
            <v>13646.881018819753</v>
          </cell>
          <cell r="EY241">
            <v>13646.881018819637</v>
          </cell>
          <cell r="EZ241">
            <v>13438.508267828831</v>
          </cell>
          <cell r="FA241">
            <v>13438.508267828831</v>
          </cell>
          <cell r="FB241">
            <v>13268.130296598712</v>
          </cell>
          <cell r="FC241">
            <v>13268.130296598683</v>
          </cell>
          <cell r="FD241">
            <v>13268.130296598712</v>
          </cell>
          <cell r="FE241">
            <v>13268.130296598654</v>
          </cell>
          <cell r="FF241">
            <v>13268.130296598698</v>
          </cell>
          <cell r="FG241">
            <v>13268.130296598654</v>
          </cell>
          <cell r="FH241">
            <v>13920.648893091566</v>
          </cell>
          <cell r="FI241">
            <v>13920.648893091595</v>
          </cell>
          <cell r="FJ241">
            <v>13920.648893091595</v>
          </cell>
          <cell r="FK241">
            <v>13920.648893091478</v>
          </cell>
          <cell r="FL241">
            <v>13708.040001085217</v>
          </cell>
          <cell r="FM241">
            <v>13708.040001085217</v>
          </cell>
          <cell r="FN241">
            <v>13532.550690718199</v>
          </cell>
          <cell r="FO241">
            <v>13532.550690718141</v>
          </cell>
          <cell r="FP241">
            <v>13532.550690718199</v>
          </cell>
          <cell r="FQ241">
            <v>13532.550690718141</v>
          </cell>
          <cell r="FR241">
            <v>13532.55069071817</v>
          </cell>
          <cell r="FS241">
            <v>13532.550690718141</v>
          </cell>
          <cell r="FT241">
            <v>14199.917032465688</v>
          </cell>
          <cell r="FU241">
            <v>14199.917032465717</v>
          </cell>
          <cell r="FV241">
            <v>14199.917032465717</v>
          </cell>
          <cell r="FW241">
            <v>14199.917032465601</v>
          </cell>
        </row>
        <row r="242">
          <cell r="B242" t="str">
            <v>Co 385</v>
          </cell>
          <cell r="C242">
            <v>-5502.2913419801625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-2838.9681448403862</v>
          </cell>
          <cell r="BP242">
            <v>-2663.3231971397763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  <cell r="EJ242">
            <v>0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0</v>
          </cell>
          <cell r="FE242">
            <v>0</v>
          </cell>
          <cell r="FF242">
            <v>0</v>
          </cell>
          <cell r="FG242">
            <v>0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  <cell r="FM242">
            <v>0</v>
          </cell>
          <cell r="FN242">
            <v>0</v>
          </cell>
          <cell r="FO242">
            <v>0</v>
          </cell>
          <cell r="FP242">
            <v>0</v>
          </cell>
          <cell r="FQ242">
            <v>0</v>
          </cell>
          <cell r="FR242">
            <v>0</v>
          </cell>
          <cell r="FS242">
            <v>0</v>
          </cell>
          <cell r="FT242">
            <v>0</v>
          </cell>
          <cell r="FU242">
            <v>0</v>
          </cell>
          <cell r="FV242">
            <v>0</v>
          </cell>
          <cell r="FW242">
            <v>0</v>
          </cell>
        </row>
        <row r="243">
          <cell r="B243" t="str">
            <v>Co 181</v>
          </cell>
          <cell r="C243">
            <v>640.33007115049986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-106.00450968255427</v>
          </cell>
          <cell r="BP243">
            <v>-99.319216380088619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-485.50130018435084</v>
          </cell>
          <cell r="CP243">
            <v>-485.50130018435084</v>
          </cell>
          <cell r="CQ243">
            <v>-485.50130018435084</v>
          </cell>
          <cell r="CR243">
            <v>-485.21132618803676</v>
          </cell>
          <cell r="CS243">
            <v>-485.21132618803676</v>
          </cell>
          <cell r="CT243">
            <v>-485.21132618803676</v>
          </cell>
          <cell r="CU243">
            <v>-485.2113261880404</v>
          </cell>
          <cell r="CV243">
            <v>-485.21132618803676</v>
          </cell>
          <cell r="CW243">
            <v>-485.21132618803676</v>
          </cell>
          <cell r="CX243">
            <v>-485.21132618803676</v>
          </cell>
          <cell r="CY243">
            <v>-485.21132618803676</v>
          </cell>
          <cell r="CZ243">
            <v>-485.21132618803676</v>
          </cell>
          <cell r="DA243">
            <v>-500.21132618803676</v>
          </cell>
          <cell r="DB243">
            <v>-500.21132618803676</v>
          </cell>
          <cell r="DC243">
            <v>-500.21132618803676</v>
          </cell>
          <cell r="DD243">
            <v>-499.91555271179823</v>
          </cell>
          <cell r="DE243">
            <v>-499.91555271179823</v>
          </cell>
          <cell r="DF243">
            <v>-499.91555271179459</v>
          </cell>
          <cell r="DG243">
            <v>-499.91555271180187</v>
          </cell>
          <cell r="DH243">
            <v>-499.91555271179823</v>
          </cell>
          <cell r="DI243">
            <v>-499.91555271179823</v>
          </cell>
          <cell r="DJ243">
            <v>-499.91555271179823</v>
          </cell>
          <cell r="DK243">
            <v>-499.91555271179459</v>
          </cell>
          <cell r="DL243">
            <v>-499.91555271179823</v>
          </cell>
          <cell r="DM243">
            <v>1984.6344472882029</v>
          </cell>
          <cell r="DN243">
            <v>1984.6344472882029</v>
          </cell>
          <cell r="DO243">
            <v>1984.6344472882029</v>
          </cell>
          <cell r="DP243">
            <v>1984.9361362339678</v>
          </cell>
          <cell r="DQ243">
            <v>1984.936136233966</v>
          </cell>
          <cell r="DR243">
            <v>1984.936136233966</v>
          </cell>
          <cell r="DS243">
            <v>-15.063863766037684</v>
          </cell>
          <cell r="DT243">
            <v>-15.063863766032227</v>
          </cell>
          <cell r="DU243">
            <v>-15.063863766034046</v>
          </cell>
          <cell r="DV243">
            <v>-15.063863766034046</v>
          </cell>
          <cell r="DW243">
            <v>-15.063863766030408</v>
          </cell>
          <cell r="DX243">
            <v>-15.063863766034046</v>
          </cell>
          <cell r="DY243">
            <v>44.022636233967205</v>
          </cell>
          <cell r="DZ243">
            <v>44.022636233963567</v>
          </cell>
          <cell r="EA243">
            <v>44.022636233967205</v>
          </cell>
          <cell r="EB243">
            <v>44.330358958646684</v>
          </cell>
          <cell r="EC243">
            <v>44.330358958650322</v>
          </cell>
          <cell r="ED243">
            <v>44.330358958646684</v>
          </cell>
          <cell r="EE243">
            <v>-15.669641041356954</v>
          </cell>
          <cell r="EF243">
            <v>-15.669641041353316</v>
          </cell>
          <cell r="EG243">
            <v>-15.669641041353316</v>
          </cell>
          <cell r="EH243">
            <v>-15.669641041353316</v>
          </cell>
          <cell r="EI243">
            <v>-15.669641041349678</v>
          </cell>
          <cell r="EJ243">
            <v>-15.669641041356954</v>
          </cell>
          <cell r="EK243">
            <v>45.189453958648301</v>
          </cell>
          <cell r="EL243">
            <v>45.189453958646482</v>
          </cell>
          <cell r="EM243">
            <v>45.189453958648301</v>
          </cell>
          <cell r="EN243">
            <v>45.50333113781744</v>
          </cell>
          <cell r="EO243">
            <v>45.50333113781744</v>
          </cell>
          <cell r="EP243">
            <v>45.50333113781744</v>
          </cell>
          <cell r="EQ243">
            <v>-16.296668862183651</v>
          </cell>
          <cell r="ER243">
            <v>-16.296668862178194</v>
          </cell>
          <cell r="ES243">
            <v>-16.296668862181832</v>
          </cell>
          <cell r="ET243">
            <v>-16.296668862180013</v>
          </cell>
          <cell r="EU243">
            <v>-16.296668862180013</v>
          </cell>
          <cell r="EV243">
            <v>-16.29666886218547</v>
          </cell>
          <cell r="EW243">
            <v>46.388198987822761</v>
          </cell>
          <cell r="EX243">
            <v>46.388198987819123</v>
          </cell>
          <cell r="EY243">
            <v>46.388198987822761</v>
          </cell>
          <cell r="EZ243">
            <v>46.708353710571828</v>
          </cell>
          <cell r="FA243">
            <v>46.708353710571828</v>
          </cell>
          <cell r="FB243">
            <v>46.708353710571828</v>
          </cell>
          <cell r="FC243">
            <v>-16.945646289423166</v>
          </cell>
          <cell r="FD243">
            <v>-16.945646289423166</v>
          </cell>
          <cell r="FE243">
            <v>-16.945646289426804</v>
          </cell>
          <cell r="FF243">
            <v>-16.945646289421347</v>
          </cell>
          <cell r="FG243">
            <v>-16.945646289424985</v>
          </cell>
          <cell r="FH243">
            <v>-16.945646289430442</v>
          </cell>
          <cell r="FI243">
            <v>47.619767596079328</v>
          </cell>
          <cell r="FJ243">
            <v>47.619767596072052</v>
          </cell>
          <cell r="FK243">
            <v>47.619767596079328</v>
          </cell>
          <cell r="FL243">
            <v>47.946325413282466</v>
          </cell>
          <cell r="FM243">
            <v>47.946325413286104</v>
          </cell>
          <cell r="FN243">
            <v>47.946325413282466</v>
          </cell>
          <cell r="FO243">
            <v>-17.617294586711068</v>
          </cell>
          <cell r="FP243">
            <v>-17.617294586714706</v>
          </cell>
          <cell r="FQ243">
            <v>-17.617294586712887</v>
          </cell>
          <cell r="FR243">
            <v>-17.617294586709249</v>
          </cell>
          <cell r="FS243">
            <v>-17.617294586711068</v>
          </cell>
          <cell r="FT243">
            <v>-17.617294586718344</v>
          </cell>
          <cell r="FU243">
            <v>48.885081715354318</v>
          </cell>
          <cell r="FV243">
            <v>48.885081715347042</v>
          </cell>
          <cell r="FW243">
            <v>48.885081715354318</v>
          </cell>
        </row>
        <row r="244">
          <cell r="B244" t="str">
            <v>Co 300</v>
          </cell>
          <cell r="C244">
            <v>287135.52184552804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-273.10109205057961</v>
          </cell>
          <cell r="BP244">
            <v>-256.13903171707352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-884.14999291886124</v>
          </cell>
          <cell r="CO244">
            <v>-884.14999291886488</v>
          </cell>
          <cell r="CP244">
            <v>-884.14999291886124</v>
          </cell>
          <cell r="CQ244">
            <v>-884.14999291886124</v>
          </cell>
          <cell r="CR244">
            <v>-885.16632611057139</v>
          </cell>
          <cell r="CS244">
            <v>-885.16632611057139</v>
          </cell>
          <cell r="CT244">
            <v>-885.16632611057139</v>
          </cell>
          <cell r="CU244">
            <v>-885.16632611057139</v>
          </cell>
          <cell r="CV244">
            <v>-885.16632611057139</v>
          </cell>
          <cell r="CW244">
            <v>-885.16632611057139</v>
          </cell>
          <cell r="CX244">
            <v>-885.16632611057139</v>
          </cell>
          <cell r="CY244">
            <v>-885.16632611056411</v>
          </cell>
          <cell r="CZ244">
            <v>-910.16632611057867</v>
          </cell>
          <cell r="DA244">
            <v>-910.16632611057139</v>
          </cell>
          <cell r="DB244">
            <v>-910.16632611056411</v>
          </cell>
          <cell r="DC244">
            <v>-910.16632611056775</v>
          </cell>
          <cell r="DD244">
            <v>-911.20298596611974</v>
          </cell>
          <cell r="DE244">
            <v>-911.20298596611974</v>
          </cell>
          <cell r="DF244">
            <v>-911.20298596611246</v>
          </cell>
          <cell r="DG244">
            <v>-911.20298596611246</v>
          </cell>
          <cell r="DH244">
            <v>-911.20298596611974</v>
          </cell>
          <cell r="DI244">
            <v>-911.20298596611974</v>
          </cell>
          <cell r="DJ244">
            <v>-911.20298596611246</v>
          </cell>
          <cell r="DK244">
            <v>-911.20298596611246</v>
          </cell>
          <cell r="DL244">
            <v>6965.1882689375816</v>
          </cell>
          <cell r="DM244">
            <v>6965.188268937578</v>
          </cell>
          <cell r="DN244">
            <v>6965.1882689375852</v>
          </cell>
          <cell r="DO244">
            <v>6965.1882689375852</v>
          </cell>
          <cell r="DP244">
            <v>6964.1308758849264</v>
          </cell>
          <cell r="DQ244">
            <v>6964.1308758849264</v>
          </cell>
          <cell r="DR244">
            <v>3118.9811308803328</v>
          </cell>
          <cell r="DS244">
            <v>3118.9811308803473</v>
          </cell>
          <cell r="DT244">
            <v>3118.9811308803401</v>
          </cell>
          <cell r="DU244">
            <v>3118.9811308803328</v>
          </cell>
          <cell r="DV244">
            <v>3118.9811308803328</v>
          </cell>
          <cell r="DW244">
            <v>3118.9811308803328</v>
          </cell>
          <cell r="DX244">
            <v>3250.501455978414</v>
          </cell>
          <cell r="DY244">
            <v>3250.5014559784104</v>
          </cell>
          <cell r="DZ244">
            <v>3250.5014559784249</v>
          </cell>
          <cell r="EA244">
            <v>3250.5014559784104</v>
          </cell>
          <cell r="EB244">
            <v>3249.4229150647116</v>
          </cell>
          <cell r="EC244">
            <v>3249.4229150647079</v>
          </cell>
          <cell r="ED244">
            <v>3176.2236238683108</v>
          </cell>
          <cell r="EE244">
            <v>3176.2236238683254</v>
          </cell>
          <cell r="EF244">
            <v>3176.2236238683145</v>
          </cell>
          <cell r="EG244">
            <v>3176.2236238683181</v>
          </cell>
          <cell r="EH244">
            <v>3176.2236238682963</v>
          </cell>
          <cell r="EI244">
            <v>3176.2236238683108</v>
          </cell>
          <cell r="EJ244">
            <v>7476.7757971350184</v>
          </cell>
          <cell r="EK244">
            <v>7476.775797135022</v>
          </cell>
          <cell r="EL244">
            <v>7476.775797135022</v>
          </cell>
          <cell r="EM244">
            <v>7476.775797135022</v>
          </cell>
          <cell r="EN244">
            <v>7475.6756854030391</v>
          </cell>
          <cell r="EO244">
            <v>7475.6756854030391</v>
          </cell>
          <cell r="EP244">
            <v>7401.1235194938272</v>
          </cell>
          <cell r="EQ244">
            <v>7401.1235194938417</v>
          </cell>
          <cell r="ER244">
            <v>7401.1235194938381</v>
          </cell>
          <cell r="ES244">
            <v>4808.1825545842657</v>
          </cell>
          <cell r="ET244">
            <v>4808.1825545842585</v>
          </cell>
          <cell r="EU244">
            <v>4808.182554584273</v>
          </cell>
          <cell r="EV244">
            <v>5069.4725895663141</v>
          </cell>
          <cell r="EW244">
            <v>5069.4725895663069</v>
          </cell>
          <cell r="EX244">
            <v>5069.4725895663141</v>
          </cell>
          <cell r="EY244">
            <v>5069.4725895663287</v>
          </cell>
          <cell r="EZ244">
            <v>5068.3504755996837</v>
          </cell>
          <cell r="FA244">
            <v>5068.3504755997019</v>
          </cell>
          <cell r="FB244">
            <v>4992.4217108167431</v>
          </cell>
          <cell r="FC244">
            <v>4992.4217108167541</v>
          </cell>
          <cell r="FD244">
            <v>4992.4217108167504</v>
          </cell>
          <cell r="FE244">
            <v>4940.5628915185298</v>
          </cell>
          <cell r="FF244">
            <v>4940.5628915185371</v>
          </cell>
          <cell r="FG244">
            <v>4940.5628915185516</v>
          </cell>
          <cell r="FH244">
            <v>5208.0473499977306</v>
          </cell>
          <cell r="FI244">
            <v>5208.0473499977234</v>
          </cell>
          <cell r="FJ244">
            <v>5208.0473499977234</v>
          </cell>
          <cell r="FK244">
            <v>5208.0473499977379</v>
          </cell>
          <cell r="FL244">
            <v>5206.9027937517749</v>
          </cell>
          <cell r="FM244">
            <v>5206.9027937517894</v>
          </cell>
          <cell r="FN244">
            <v>5129.5733314509562</v>
          </cell>
          <cell r="FO244">
            <v>5129.5733314509562</v>
          </cell>
          <cell r="FP244">
            <v>5129.5733314509635</v>
          </cell>
          <cell r="FQ244">
            <v>5076.6773357667989</v>
          </cell>
          <cell r="FR244">
            <v>5076.6773357667844</v>
          </cell>
          <cell r="FS244">
            <v>5076.6773357667844</v>
          </cell>
          <cell r="FT244">
            <v>1646.8054611932821</v>
          </cell>
          <cell r="FU244">
            <v>1646.8054611932603</v>
          </cell>
          <cell r="FV244">
            <v>1646.8054611932603</v>
          </cell>
          <cell r="FW244">
            <v>1646.8054611932894</v>
          </cell>
        </row>
        <row r="245">
          <cell r="B245" t="str">
            <v>Co 150</v>
          </cell>
          <cell r="C245">
            <v>-339344.61576180067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-1730.6631001856877</v>
          </cell>
          <cell r="BP245">
            <v>-1623.6078214555746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2708.0033716100152</v>
          </cell>
          <cell r="CO245">
            <v>7187.3565696099831</v>
          </cell>
          <cell r="CP245">
            <v>7187.3565696100122</v>
          </cell>
          <cell r="CQ245">
            <v>7187.3565696100122</v>
          </cell>
          <cell r="CR245">
            <v>29136.538390990376</v>
          </cell>
          <cell r="CS245">
            <v>29136.538390990463</v>
          </cell>
          <cell r="CT245">
            <v>-15589.525349419448</v>
          </cell>
          <cell r="CU245">
            <v>-15589.525349419389</v>
          </cell>
          <cell r="CV245">
            <v>-15589.525349419477</v>
          </cell>
          <cell r="CW245">
            <v>-15589.525349419418</v>
          </cell>
          <cell r="CX245">
            <v>-15589.525349419477</v>
          </cell>
          <cell r="CY245">
            <v>-15589.525349419477</v>
          </cell>
          <cell r="CZ245">
            <v>-21133.615209994517</v>
          </cell>
          <cell r="DA245">
            <v>-16519.881416054501</v>
          </cell>
          <cell r="DB245">
            <v>-16519.881416054501</v>
          </cell>
          <cell r="DC245">
            <v>-16519.881416054501</v>
          </cell>
          <cell r="DD245">
            <v>-15027.627914933022</v>
          </cell>
          <cell r="DE245">
            <v>-15027.627914932993</v>
          </cell>
          <cell r="DF245">
            <v>-15922.149189741176</v>
          </cell>
          <cell r="DG245">
            <v>-15922.149189741147</v>
          </cell>
          <cell r="DH245">
            <v>-15922.149189741176</v>
          </cell>
          <cell r="DI245">
            <v>-15922.149189741118</v>
          </cell>
          <cell r="DJ245">
            <v>-15922.149189741205</v>
          </cell>
          <cell r="DK245">
            <v>-15922.149189741147</v>
          </cell>
          <cell r="DL245">
            <v>-21632.561746133462</v>
          </cell>
          <cell r="DM245">
            <v>-16880.415938375227</v>
          </cell>
          <cell r="DN245">
            <v>-16880.415938375285</v>
          </cell>
          <cell r="DO245">
            <v>-16880.415938375285</v>
          </cell>
          <cell r="DP245">
            <v>1186.9504560535715</v>
          </cell>
          <cell r="DQ245">
            <v>1186.9504560536589</v>
          </cell>
          <cell r="DR245">
            <v>274.53875574926496</v>
          </cell>
          <cell r="DS245">
            <v>274.53875574941048</v>
          </cell>
          <cell r="DT245">
            <v>274.53875574929407</v>
          </cell>
          <cell r="DU245">
            <v>274.53875574935228</v>
          </cell>
          <cell r="DV245">
            <v>274.53875574926496</v>
          </cell>
          <cell r="DW245">
            <v>274.53875574932317</v>
          </cell>
          <cell r="DX245">
            <v>-8566.2945775840781</v>
          </cell>
          <cell r="DY245">
            <v>-8566.2945775840199</v>
          </cell>
          <cell r="DZ245">
            <v>-8566.2945775840781</v>
          </cell>
          <cell r="EA245">
            <v>-8566.2945775841072</v>
          </cell>
          <cell r="EB245">
            <v>-7144.7459514920192</v>
          </cell>
          <cell r="EC245">
            <v>-7144.745951491961</v>
          </cell>
          <cell r="ED245">
            <v>-8075.4058858024073</v>
          </cell>
          <cell r="EE245">
            <v>-8075.4058858023491</v>
          </cell>
          <cell r="EF245">
            <v>-8075.4058858024364</v>
          </cell>
          <cell r="EG245">
            <v>-8075.4058858023782</v>
          </cell>
          <cell r="EH245">
            <v>-8075.4058858024073</v>
          </cell>
          <cell r="EI245">
            <v>-8075.4058858023782</v>
          </cell>
          <cell r="EJ245">
            <v>-8848.130885802384</v>
          </cell>
          <cell r="EK245">
            <v>-8848.1308858022967</v>
          </cell>
          <cell r="EL245">
            <v>-8848.1308858023549</v>
          </cell>
          <cell r="EM245">
            <v>-8848.1308858024131</v>
          </cell>
          <cell r="EN245">
            <v>3022.9273169781663</v>
          </cell>
          <cell r="EO245">
            <v>3022.9273169782246</v>
          </cell>
          <cell r="EP245">
            <v>2073.6541839815036</v>
          </cell>
          <cell r="EQ245">
            <v>2073.6541839815327</v>
          </cell>
          <cell r="ER245">
            <v>2073.6541839815036</v>
          </cell>
          <cell r="ES245">
            <v>2073.6541839815909</v>
          </cell>
          <cell r="ET245">
            <v>2073.6541839815618</v>
          </cell>
          <cell r="EU245">
            <v>2073.6541839815909</v>
          </cell>
          <cell r="EV245">
            <v>1277.7474339816254</v>
          </cell>
          <cell r="EW245">
            <v>1277.7474339815963</v>
          </cell>
          <cell r="EX245">
            <v>1277.7474339815963</v>
          </cell>
          <cell r="EY245">
            <v>1277.7474339815381</v>
          </cell>
          <cell r="EZ245">
            <v>3078.2710964426806</v>
          </cell>
          <cell r="FA245">
            <v>3078.2710964428261</v>
          </cell>
          <cell r="FB245">
            <v>2110.0125007861643</v>
          </cell>
          <cell r="FC245">
            <v>2110.0125007862225</v>
          </cell>
          <cell r="FD245">
            <v>2110.0125007861061</v>
          </cell>
          <cell r="FE245">
            <v>2110.0125007862807</v>
          </cell>
          <cell r="FF245">
            <v>2110.0125007862225</v>
          </cell>
          <cell r="FG245">
            <v>2110.0125007861934</v>
          </cell>
          <cell r="FH245">
            <v>1290.228548286279</v>
          </cell>
          <cell r="FI245">
            <v>1290.228548286279</v>
          </cell>
          <cell r="FJ245">
            <v>1290.2285482862208</v>
          </cell>
          <cell r="FK245">
            <v>1290.2285482861625</v>
          </cell>
          <cell r="FL245">
            <v>3134.5683084902994</v>
          </cell>
          <cell r="FM245">
            <v>3134.5683084904158</v>
          </cell>
          <cell r="FN245">
            <v>2146.9445409206674</v>
          </cell>
          <cell r="FO245">
            <v>2146.9445409207256</v>
          </cell>
          <cell r="FP245">
            <v>2146.9445409206091</v>
          </cell>
          <cell r="FQ245">
            <v>2146.9445409207547</v>
          </cell>
          <cell r="FR245">
            <v>2146.9445409206965</v>
          </cell>
          <cell r="FS245">
            <v>2146.9445409206382</v>
          </cell>
          <cell r="FT245">
            <v>1302.5670698457689</v>
          </cell>
          <cell r="FU245">
            <v>1302.5670698457689</v>
          </cell>
          <cell r="FV245">
            <v>1302.5670698457106</v>
          </cell>
          <cell r="FW245">
            <v>1302.5670698456233</v>
          </cell>
        </row>
        <row r="246">
          <cell r="B246" t="str">
            <v>Co 241</v>
          </cell>
          <cell r="C246">
            <v>-275886.7923977559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-586.3723140861257</v>
          </cell>
          <cell r="BP246">
            <v>-550.17618547390884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-1250</v>
          </cell>
          <cell r="CI246">
            <v>-237.66751052935433</v>
          </cell>
          <cell r="CJ246">
            <v>-237.66751052935433</v>
          </cell>
          <cell r="CK246">
            <v>-237.66751052935433</v>
          </cell>
          <cell r="CL246">
            <v>-237.66751052935433</v>
          </cell>
          <cell r="CM246">
            <v>-237.66751052935433</v>
          </cell>
          <cell r="CN246">
            <v>-237.66751052935433</v>
          </cell>
          <cell r="CO246">
            <v>-237.66751052935433</v>
          </cell>
          <cell r="CP246">
            <v>-237.66751052935433</v>
          </cell>
          <cell r="CQ246">
            <v>-237.66751052935433</v>
          </cell>
          <cell r="CR246">
            <v>-207.29753584522405</v>
          </cell>
          <cell r="CS246">
            <v>-207.29753584522405</v>
          </cell>
          <cell r="CT246">
            <v>-244.79753584522405</v>
          </cell>
          <cell r="CU246">
            <v>-776.82547346256615</v>
          </cell>
          <cell r="CV246">
            <v>-776.82547346256615</v>
          </cell>
          <cell r="CW246">
            <v>-776.82547346255888</v>
          </cell>
          <cell r="CX246">
            <v>-776.82547346256615</v>
          </cell>
          <cell r="CY246">
            <v>-776.8254734625516</v>
          </cell>
          <cell r="CZ246">
            <v>-776.8254734625516</v>
          </cell>
          <cell r="DA246">
            <v>-776.8254734625516</v>
          </cell>
          <cell r="DB246">
            <v>-776.8254734625516</v>
          </cell>
          <cell r="DC246">
            <v>-776.8254734625516</v>
          </cell>
          <cell r="DD246">
            <v>-745.84809928475443</v>
          </cell>
          <cell r="DE246">
            <v>-7120.8480992847471</v>
          </cell>
          <cell r="DF246">
            <v>2358.0210678769072</v>
          </cell>
          <cell r="DG246">
            <v>3989.6879788702208</v>
          </cell>
          <cell r="DH246">
            <v>3989.6879788702208</v>
          </cell>
          <cell r="DI246">
            <v>3989.6879788702136</v>
          </cell>
          <cell r="DJ246">
            <v>3989.6879788702063</v>
          </cell>
          <cell r="DK246">
            <v>9089.6879788702499</v>
          </cell>
          <cell r="DL246">
            <v>-7863.5206923766382</v>
          </cell>
          <cell r="DM246">
            <v>-7863.5206923766382</v>
          </cell>
          <cell r="DN246">
            <v>-7863.5206923766382</v>
          </cell>
          <cell r="DO246">
            <v>-7863.5206923766382</v>
          </cell>
          <cell r="DP246">
            <v>-7831.9237707152788</v>
          </cell>
          <cell r="DQ246">
            <v>-7959.4237707152643</v>
          </cell>
          <cell r="DR246">
            <v>-7808.8576373720425</v>
          </cell>
          <cell r="DS246">
            <v>-8354.5889878293965</v>
          </cell>
          <cell r="DT246">
            <v>-8354.5889878293819</v>
          </cell>
          <cell r="DU246">
            <v>-8354.5889878293965</v>
          </cell>
          <cell r="DV246">
            <v>-8354.5889878294111</v>
          </cell>
          <cell r="DW246">
            <v>-8252.5889878293674</v>
          </cell>
          <cell r="DX246">
            <v>-8591.6531612543331</v>
          </cell>
          <cell r="DY246">
            <v>-8591.6531612543331</v>
          </cell>
          <cell r="DZ246">
            <v>-8591.6531612543331</v>
          </cell>
          <cell r="EA246">
            <v>-8591.6531612543185</v>
          </cell>
          <cell r="EB246">
            <v>-8559.4243011597428</v>
          </cell>
          <cell r="EC246">
            <v>-15064.474301159731</v>
          </cell>
          <cell r="ED246">
            <v>-3913.6199154930509</v>
          </cell>
          <cell r="EE246">
            <v>-2721.962632136594</v>
          </cell>
          <cell r="EF246">
            <v>-2721.962632136594</v>
          </cell>
          <cell r="EG246">
            <v>-2721.9626321366086</v>
          </cell>
          <cell r="EH246">
            <v>-2721.9626321366304</v>
          </cell>
          <cell r="EI246">
            <v>-2617.9226321365859</v>
          </cell>
          <cell r="EJ246">
            <v>-2963.7680890300253</v>
          </cell>
          <cell r="EK246">
            <v>-2963.7680890300253</v>
          </cell>
          <cell r="EL246">
            <v>-2963.7680890300253</v>
          </cell>
          <cell r="EM246">
            <v>-2963.7680890300398</v>
          </cell>
          <cell r="EN246">
            <v>-2930.8946517335717</v>
          </cell>
          <cell r="EO246">
            <v>1908.9543482664594</v>
          </cell>
          <cell r="EP246">
            <v>-2715.258718135141</v>
          </cell>
          <cell r="EQ246">
            <v>-3285.7867377571965</v>
          </cell>
          <cell r="ER246">
            <v>-3285.786737757182</v>
          </cell>
          <cell r="ES246">
            <v>-3285.786737757182</v>
          </cell>
          <cell r="ET246">
            <v>-3285.7867377572038</v>
          </cell>
          <cell r="EU246">
            <v>-3179.6659377571632</v>
          </cell>
          <cell r="EV246">
            <v>-3532.4283037884888</v>
          </cell>
          <cell r="EW246">
            <v>-3532.4283037884743</v>
          </cell>
          <cell r="EX246">
            <v>-3532.4283037884743</v>
          </cell>
          <cell r="EY246">
            <v>-3532.4283037884743</v>
          </cell>
          <cell r="EZ246">
            <v>-3498.8973977460846</v>
          </cell>
          <cell r="FA246">
            <v>-10037.251417746069</v>
          </cell>
          <cell r="FB246">
            <v>-3403.508760901168</v>
          </cell>
          <cell r="FC246">
            <v>-2117.1834807924315</v>
          </cell>
          <cell r="FD246">
            <v>-2117.1834807924024</v>
          </cell>
          <cell r="FE246">
            <v>-2117.183480792417</v>
          </cell>
          <cell r="FF246">
            <v>-2117.1834807924533</v>
          </cell>
          <cell r="FG246">
            <v>-2008.9402647924144</v>
          </cell>
          <cell r="FH246">
            <v>-2368.757878144359</v>
          </cell>
          <cell r="FI246">
            <v>-2368.7578781443444</v>
          </cell>
          <cell r="FJ246">
            <v>-2368.7578781443444</v>
          </cell>
          <cell r="FK246">
            <v>-2368.7578781443735</v>
          </cell>
          <cell r="FL246">
            <v>-2334.5563539811264</v>
          </cell>
          <cell r="FM246">
            <v>-2628.6774543811043</v>
          </cell>
          <cell r="FN246">
            <v>-2265.0567225554114</v>
          </cell>
          <cell r="FO246">
            <v>-2225.9528041148878</v>
          </cell>
          <cell r="FP246">
            <v>-2225.9528041148878</v>
          </cell>
          <cell r="FQ246">
            <v>-2225.9528041148878</v>
          </cell>
          <cell r="FR246">
            <v>-2225.9528041149169</v>
          </cell>
          <cell r="FS246">
            <v>-2115.5447237948538</v>
          </cell>
          <cell r="FT246">
            <v>-2482.5586894138542</v>
          </cell>
          <cell r="FU246">
            <v>-2482.5586894138542</v>
          </cell>
          <cell r="FV246">
            <v>-2482.5586894138687</v>
          </cell>
          <cell r="FW246">
            <v>-2482.5586894138542</v>
          </cell>
        </row>
        <row r="247">
          <cell r="B247" t="str">
            <v>Co 242</v>
          </cell>
          <cell r="C247">
            <v>-35734.468287571042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-66.671257405606411</v>
          </cell>
          <cell r="BP247">
            <v>-62.727926134793051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-2314.7780332296315</v>
          </cell>
          <cell r="CI247">
            <v>-2254.6105114087914</v>
          </cell>
          <cell r="CJ247">
            <v>-2254.6105114087914</v>
          </cell>
          <cell r="CK247">
            <v>-2254.6105114087914</v>
          </cell>
          <cell r="CL247">
            <v>-2254.6105114087914</v>
          </cell>
          <cell r="CM247">
            <v>-2254.6105114087914</v>
          </cell>
          <cell r="CN247">
            <v>-2254.6105114087914</v>
          </cell>
          <cell r="CO247">
            <v>-2254.6105114087914</v>
          </cell>
          <cell r="CP247">
            <v>-2254.6105114087914</v>
          </cell>
          <cell r="CQ247">
            <v>-2254.6105114087914</v>
          </cell>
          <cell r="CR247">
            <v>-2274.1010464187566</v>
          </cell>
          <cell r="CS247">
            <v>-2274.1010464187584</v>
          </cell>
          <cell r="CT247">
            <v>-2311.6010464187566</v>
          </cell>
          <cell r="CU247">
            <v>-2312.2027216369679</v>
          </cell>
          <cell r="CV247">
            <v>-2312.2027216369688</v>
          </cell>
          <cell r="CW247">
            <v>-2312.2027216369679</v>
          </cell>
          <cell r="CX247">
            <v>-2312.2027216369679</v>
          </cell>
          <cell r="CY247">
            <v>-2312.2027216369697</v>
          </cell>
          <cell r="CZ247">
            <v>-2312.2027216369679</v>
          </cell>
          <cell r="DA247">
            <v>-2312.2027216369679</v>
          </cell>
          <cell r="DB247">
            <v>-2312.2027216369697</v>
          </cell>
          <cell r="DC247">
            <v>-2312.2027216369697</v>
          </cell>
          <cell r="DD247">
            <v>-332.62113367240818</v>
          </cell>
          <cell r="DE247">
            <v>-526.11744983447898</v>
          </cell>
          <cell r="DF247">
            <v>5878.7538663275882</v>
          </cell>
          <cell r="DG247">
            <v>4430.9630040123866</v>
          </cell>
          <cell r="DH247">
            <v>4824.999500546317</v>
          </cell>
          <cell r="DI247">
            <v>5083.3979509931924</v>
          </cell>
          <cell r="DJ247">
            <v>2948.2023047832117</v>
          </cell>
          <cell r="DK247">
            <v>4005.9512074877384</v>
          </cell>
          <cell r="DL247">
            <v>889.76638555099453</v>
          </cell>
          <cell r="DM247">
            <v>954.2651576050157</v>
          </cell>
          <cell r="DN247">
            <v>889.76638555099271</v>
          </cell>
          <cell r="DO247">
            <v>954.2651576050157</v>
          </cell>
          <cell r="DP247">
            <v>897.85144365414635</v>
          </cell>
          <cell r="DQ247">
            <v>1577.0162113663664</v>
          </cell>
          <cell r="DR247">
            <v>548.98109587454019</v>
          </cell>
          <cell r="DS247">
            <v>522.15028360013821</v>
          </cell>
          <cell r="DT247">
            <v>587.93903109524945</v>
          </cell>
          <cell r="DU247">
            <v>522.15028360014367</v>
          </cell>
          <cell r="DV247">
            <v>587.93903109524763</v>
          </cell>
          <cell r="DW247">
            <v>587.93903109524945</v>
          </cell>
          <cell r="DX247">
            <v>522.15028360015003</v>
          </cell>
          <cell r="DY247">
            <v>587.93903109524854</v>
          </cell>
          <cell r="DZ247">
            <v>522.1502836001473</v>
          </cell>
          <cell r="EA247">
            <v>587.93903109524581</v>
          </cell>
          <cell r="EB247">
            <v>529.63579286535969</v>
          </cell>
          <cell r="EC247">
            <v>1670.201629791196</v>
          </cell>
          <cell r="ED247">
            <v>609.35179840976889</v>
          </cell>
          <cell r="EE247">
            <v>470.09328927214301</v>
          </cell>
          <cell r="EF247">
            <v>-11225.637811368144</v>
          </cell>
          <cell r="EG247">
            <v>-11292.742333813148</v>
          </cell>
          <cell r="EH247">
            <v>-11225.637811368146</v>
          </cell>
          <cell r="EI247">
            <v>-11225.637811368151</v>
          </cell>
          <cell r="EJ247">
            <v>-11292.742333813145</v>
          </cell>
          <cell r="EK247">
            <v>-11225.637811368139</v>
          </cell>
          <cell r="EL247">
            <v>-11292.742333813147</v>
          </cell>
          <cell r="EM247">
            <v>-11225.637811368148</v>
          </cell>
          <cell r="EN247">
            <v>-11285.891201862629</v>
          </cell>
          <cell r="EO247">
            <v>2395.7109021102478</v>
          </cell>
          <cell r="EP247">
            <v>1301.0224401140149</v>
          </cell>
          <cell r="EQ247">
            <v>1328.707979882056</v>
          </cell>
          <cell r="ER247">
            <v>1217.4534358698183</v>
          </cell>
          <cell r="ES247">
            <v>1149.0068229759163</v>
          </cell>
          <cell r="ET247">
            <v>1217.4534358698147</v>
          </cell>
          <cell r="EU247">
            <v>1217.4534358698147</v>
          </cell>
          <cell r="EV247">
            <v>1149.0068229759199</v>
          </cell>
          <cell r="EW247">
            <v>1217.4534358698256</v>
          </cell>
          <cell r="EX247">
            <v>1149.006822975909</v>
          </cell>
          <cell r="EY247">
            <v>1217.4534358698111</v>
          </cell>
          <cell r="EZ247">
            <v>1174.7027781516736</v>
          </cell>
          <cell r="FA247">
            <v>2634.7276518273429</v>
          </cell>
          <cell r="FB247">
            <v>1507.0337257177453</v>
          </cell>
          <cell r="FC247">
            <v>1363.4173263687117</v>
          </cell>
          <cell r="FD247">
            <v>1252.2338875206769</v>
          </cell>
          <cell r="FE247">
            <v>1181.7888129911116</v>
          </cell>
          <cell r="FF247">
            <v>1252.2338875206769</v>
          </cell>
          <cell r="FG247">
            <v>-2093.6921507714833</v>
          </cell>
          <cell r="FH247">
            <v>-2164.1372253010413</v>
          </cell>
          <cell r="FI247">
            <v>-2093.6921507714796</v>
          </cell>
          <cell r="FJ247">
            <v>-2164.1372253010486</v>
          </cell>
          <cell r="FK247">
            <v>-2093.6921507714869</v>
          </cell>
          <cell r="FL247">
            <v>-801.47627064433618</v>
          </cell>
          <cell r="FM247">
            <v>6187.923034266485</v>
          </cell>
          <cell r="FN247">
            <v>5787.1262437201913</v>
          </cell>
          <cell r="FO247">
            <v>5596.1078388161186</v>
          </cell>
          <cell r="FP247">
            <v>5528.1647785074492</v>
          </cell>
          <cell r="FQ247">
            <v>5412.5634218376326</v>
          </cell>
          <cell r="FR247">
            <v>5528.1647785074529</v>
          </cell>
          <cell r="FS247">
            <v>5461.2462577416154</v>
          </cell>
          <cell r="FT247">
            <v>5345.6449010717915</v>
          </cell>
          <cell r="FU247">
            <v>5461.2462577416172</v>
          </cell>
          <cell r="FV247">
            <v>5345.644901071777</v>
          </cell>
          <cell r="FW247">
            <v>5461.246257741619</v>
          </cell>
        </row>
        <row r="248">
          <cell r="B248" t="str">
            <v>Co 246</v>
          </cell>
          <cell r="C248">
            <v>30600.705506567829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-463.63025024317176</v>
          </cell>
          <cell r="BP248">
            <v>-434.91362120123813</v>
          </cell>
          <cell r="BQ248">
            <v>0</v>
          </cell>
          <cell r="BR248">
            <v>0</v>
          </cell>
          <cell r="BS248">
            <v>0</v>
          </cell>
          <cell r="BT248">
            <v>-8922.1115452028462</v>
          </cell>
          <cell r="BU248">
            <v>-8922.1115452028462</v>
          </cell>
          <cell r="BV248">
            <v>-8922.1115452028462</v>
          </cell>
          <cell r="BW248">
            <v>-8205.7412080314971</v>
          </cell>
          <cell r="BX248">
            <v>-8205.7412080314971</v>
          </cell>
          <cell r="BY248">
            <v>-8205.7412080314971</v>
          </cell>
          <cell r="BZ248">
            <v>-8205.7412080314971</v>
          </cell>
          <cell r="CA248">
            <v>-3205.7412080314971</v>
          </cell>
          <cell r="CB248">
            <v>716.37033717134909</v>
          </cell>
          <cell r="CC248">
            <v>716.37033717134909</v>
          </cell>
          <cell r="CD248">
            <v>716.37033717134909</v>
          </cell>
          <cell r="CE248">
            <v>716.37033717134909</v>
          </cell>
          <cell r="CF248">
            <v>-8205.7412080314971</v>
          </cell>
          <cell r="CG248">
            <v>-8205.7412080314971</v>
          </cell>
          <cell r="CH248">
            <v>-8205.7412080314971</v>
          </cell>
          <cell r="CI248">
            <v>-7106.3318299541424</v>
          </cell>
          <cell r="CJ248">
            <v>-7106.3318299541424</v>
          </cell>
          <cell r="CK248">
            <v>-7106.3318299541424</v>
          </cell>
          <cell r="CL248">
            <v>-7106.3318299541424</v>
          </cell>
          <cell r="CM248">
            <v>-1956.3318299541424</v>
          </cell>
          <cell r="CN248">
            <v>1815.7797152487037</v>
          </cell>
          <cell r="CO248">
            <v>1815.7797152487037</v>
          </cell>
          <cell r="CP248">
            <v>1815.7797152487037</v>
          </cell>
          <cell r="CQ248">
            <v>1815.7797152487037</v>
          </cell>
          <cell r="CR248">
            <v>-7248.4584665532311</v>
          </cell>
          <cell r="CS248">
            <v>-2148.4584665532311</v>
          </cell>
          <cell r="CT248">
            <v>-3950.3480835930241</v>
          </cell>
          <cell r="CU248">
            <v>-3152.6884031342925</v>
          </cell>
          <cell r="CV248">
            <v>-3152.6884031342925</v>
          </cell>
          <cell r="CW248">
            <v>-3152.6884031343216</v>
          </cell>
          <cell r="CX248">
            <v>-3152.688403134307</v>
          </cell>
          <cell r="CY248">
            <v>-251.20545292100724</v>
          </cell>
          <cell r="CZ248">
            <v>947.86537297259201</v>
          </cell>
          <cell r="DA248">
            <v>947.86537297260656</v>
          </cell>
          <cell r="DB248">
            <v>947.86537297259201</v>
          </cell>
          <cell r="DC248">
            <v>947.86537297260656</v>
          </cell>
          <cell r="DD248">
            <v>-3297.6575724653667</v>
          </cell>
          <cell r="DE248">
            <v>-3195.6575724653667</v>
          </cell>
          <cell r="DF248">
            <v>-3181.6953648061753</v>
          </cell>
          <cell r="DG248">
            <v>-2282.2061919493426</v>
          </cell>
          <cell r="DH248">
            <v>-2282.2061919493717</v>
          </cell>
          <cell r="DI248">
            <v>-2282.2061919493717</v>
          </cell>
          <cell r="DJ248">
            <v>-2282.2061919493717</v>
          </cell>
          <cell r="DK248">
            <v>706.32124677034153</v>
          </cell>
          <cell r="DL248">
            <v>1850.3586596796667</v>
          </cell>
          <cell r="DM248">
            <v>1850.3586596796813</v>
          </cell>
          <cell r="DN248">
            <v>1850.3586596796667</v>
          </cell>
          <cell r="DO248">
            <v>1850.3586596796813</v>
          </cell>
          <cell r="DP248">
            <v>-2430.074744667043</v>
          </cell>
          <cell r="DQ248">
            <v>-2326.0347446670421</v>
          </cell>
          <cell r="DR248">
            <v>-2310.2932928546797</v>
          </cell>
          <cell r="DS248">
            <v>-2195.2663988465647</v>
          </cell>
          <cell r="DT248">
            <v>-2195.2663988465938</v>
          </cell>
          <cell r="DU248">
            <v>-2195.2663988465792</v>
          </cell>
          <cell r="DV248">
            <v>-2195.2663988465792</v>
          </cell>
          <cell r="DW248">
            <v>5982.9168630347122</v>
          </cell>
          <cell r="DX248">
            <v>4480.9496552247001</v>
          </cell>
          <cell r="DY248">
            <v>4480.9496552247365</v>
          </cell>
          <cell r="DZ248">
            <v>4480.9496552247074</v>
          </cell>
          <cell r="EA248">
            <v>4480.9496552247219</v>
          </cell>
          <cell r="EB248">
            <v>166.40758279106376</v>
          </cell>
          <cell r="EC248">
            <v>272.52838279105345</v>
          </cell>
          <cell r="ED248">
            <v>290.1296636396728</v>
          </cell>
          <cell r="EE248">
            <v>55.186725765874144</v>
          </cell>
          <cell r="EF248">
            <v>55.186725765866868</v>
          </cell>
          <cell r="EG248">
            <v>55.186725765874144</v>
          </cell>
          <cell r="EH248">
            <v>55.186725765874144</v>
          </cell>
          <cell r="EI248">
            <v>3327.715485503606</v>
          </cell>
          <cell r="EJ248">
            <v>4304.9377510644481</v>
          </cell>
          <cell r="EK248">
            <v>4304.9377510644917</v>
          </cell>
          <cell r="EL248">
            <v>4304.9377510644554</v>
          </cell>
          <cell r="EM248">
            <v>4304.9377510644626</v>
          </cell>
          <cell r="EN248">
            <v>-42.850162817849196</v>
          </cell>
          <cell r="EO248">
            <v>65.393053182138829</v>
          </cell>
          <cell r="EP248">
            <v>84.937709647732845</v>
          </cell>
          <cell r="EQ248">
            <v>779.69418118170142</v>
          </cell>
          <cell r="ER248">
            <v>779.69418118169415</v>
          </cell>
          <cell r="ES248">
            <v>779.69418118169415</v>
          </cell>
          <cell r="ET248">
            <v>779.69418118169415</v>
          </cell>
          <cell r="EU248">
            <v>4149.3788037115737</v>
          </cell>
          <cell r="EV248">
            <v>5059.9705436529039</v>
          </cell>
          <cell r="EW248">
            <v>5059.9705436529621</v>
          </cell>
          <cell r="EX248">
            <v>10726.63721031959</v>
          </cell>
          <cell r="EY248">
            <v>10137.248321430699</v>
          </cell>
          <cell r="EZ248">
            <v>790.97433260408434</v>
          </cell>
          <cell r="FA248">
            <v>901.38241292406747</v>
          </cell>
          <cell r="FB248">
            <v>922.95705301898852</v>
          </cell>
          <cell r="FC248">
            <v>926.08638323768537</v>
          </cell>
          <cell r="FD248">
            <v>926.08638323769264</v>
          </cell>
          <cell r="FE248">
            <v>926.08638323767809</v>
          </cell>
          <cell r="FF248">
            <v>926.08638323769264</v>
          </cell>
          <cell r="FG248">
            <v>4395.821144443471</v>
          </cell>
          <cell r="FH248">
            <v>10184.34949912499</v>
          </cell>
          <cell r="FI248">
            <v>10184.349499125048</v>
          </cell>
          <cell r="FJ248">
            <v>10297.682832458348</v>
          </cell>
          <cell r="FK248">
            <v>10297.682832458333</v>
          </cell>
          <cell r="FL248">
            <v>771.09713768851361</v>
          </cell>
          <cell r="FM248">
            <v>883.71337961491372</v>
          </cell>
          <cell r="FN248">
            <v>907.4077757267296</v>
          </cell>
          <cell r="FO248">
            <v>952.91014795077353</v>
          </cell>
          <cell r="FP248">
            <v>952.91014795076626</v>
          </cell>
          <cell r="FQ248">
            <v>952.91014795075171</v>
          </cell>
          <cell r="FR248">
            <v>952.91014795078081</v>
          </cell>
          <cell r="FS248">
            <v>4525.6757439927314</v>
          </cell>
          <cell r="FT248">
            <v>10388.036489107501</v>
          </cell>
          <cell r="FU248">
            <v>10388.036489107559</v>
          </cell>
          <cell r="FV248">
            <v>10503.636489107521</v>
          </cell>
          <cell r="FW248">
            <v>10503.636489107492</v>
          </cell>
        </row>
        <row r="249">
          <cell r="B249" t="str">
            <v>Co 400</v>
          </cell>
          <cell r="C249">
            <v>-246635.9938980497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-5739.5862808382954</v>
          </cell>
          <cell r="BP249">
            <v>-5384.4083595952834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109859.61481429246</v>
          </cell>
          <cell r="CW249">
            <v>109859.61481429252</v>
          </cell>
          <cell r="CX249">
            <v>-51029.486367965699</v>
          </cell>
          <cell r="CY249">
            <v>-51029.486367965525</v>
          </cell>
          <cell r="CZ249">
            <v>-51029.486367965583</v>
          </cell>
          <cell r="DA249">
            <v>-51029.486367965466</v>
          </cell>
          <cell r="DB249">
            <v>-51029.486367965525</v>
          </cell>
          <cell r="DC249">
            <v>-51029.486367965583</v>
          </cell>
          <cell r="DD249">
            <v>-51029.486367965583</v>
          </cell>
          <cell r="DE249">
            <v>-51029.486367965466</v>
          </cell>
          <cell r="DF249">
            <v>-51029.486367965466</v>
          </cell>
          <cell r="DG249">
            <v>-51029.486367965583</v>
          </cell>
          <cell r="DH249">
            <v>-48865.627405012958</v>
          </cell>
          <cell r="DI249">
            <v>-48865.627405013074</v>
          </cell>
          <cell r="DJ249">
            <v>-52083.409428658313</v>
          </cell>
          <cell r="DK249">
            <v>-52083.409428658197</v>
          </cell>
          <cell r="DL249">
            <v>-52083.40942865808</v>
          </cell>
          <cell r="DM249">
            <v>-52083.409428658197</v>
          </cell>
          <cell r="DN249">
            <v>-52083.409428658197</v>
          </cell>
          <cell r="DO249">
            <v>-52083.409428658197</v>
          </cell>
          <cell r="DP249">
            <v>-52083.409428658197</v>
          </cell>
          <cell r="DQ249">
            <v>-52083.40942865808</v>
          </cell>
          <cell r="DR249">
            <v>-52083.409428658197</v>
          </cell>
          <cell r="DS249">
            <v>-52083.409428658197</v>
          </cell>
          <cell r="DT249">
            <v>40558.656237141811</v>
          </cell>
          <cell r="DU249">
            <v>40558.656237141928</v>
          </cell>
          <cell r="DV249">
            <v>37276.518573023612</v>
          </cell>
          <cell r="DW249">
            <v>37276.518573023612</v>
          </cell>
          <cell r="DX249">
            <v>37276.518573023728</v>
          </cell>
          <cell r="DY249">
            <v>37276.518573023845</v>
          </cell>
          <cell r="DZ249">
            <v>37276.518573023728</v>
          </cell>
          <cell r="EA249">
            <v>37276.518573023612</v>
          </cell>
          <cell r="EB249">
            <v>8254.1585900319042</v>
          </cell>
          <cell r="EC249">
            <v>8254.1585900320206</v>
          </cell>
          <cell r="ED249">
            <v>8254.1585900320206</v>
          </cell>
          <cell r="EE249">
            <v>8254.1585900320206</v>
          </cell>
          <cell r="EF249">
            <v>12312.106045559631</v>
          </cell>
          <cell r="EG249">
            <v>12312.106045559631</v>
          </cell>
          <cell r="EH249">
            <v>8964.3256281589856</v>
          </cell>
          <cell r="EI249">
            <v>8964.3256281593349</v>
          </cell>
          <cell r="EJ249">
            <v>8964.3256281592185</v>
          </cell>
          <cell r="EK249">
            <v>8964.3256281589856</v>
          </cell>
          <cell r="EL249">
            <v>8964.3256281592185</v>
          </cell>
          <cell r="EM249">
            <v>8964.3256281589856</v>
          </cell>
          <cell r="EN249">
            <v>8398.6932433140464</v>
          </cell>
          <cell r="EO249">
            <v>8398.6932433140464</v>
          </cell>
          <cell r="EP249">
            <v>8398.6932433138136</v>
          </cell>
          <cell r="EQ249">
            <v>8398.6932433141628</v>
          </cell>
          <cell r="ER249">
            <v>29203.405414618785</v>
          </cell>
          <cell r="ES249">
            <v>29203.405414619017</v>
          </cell>
          <cell r="ET249">
            <v>25788.669388870359</v>
          </cell>
          <cell r="EU249">
            <v>25788.669388870709</v>
          </cell>
          <cell r="EV249">
            <v>25788.669388870476</v>
          </cell>
          <cell r="EW249">
            <v>25788.669388870243</v>
          </cell>
          <cell r="EX249">
            <v>25788.669388870359</v>
          </cell>
          <cell r="EY249">
            <v>25788.669388870359</v>
          </cell>
          <cell r="EZ249">
            <v>25212.168800772866</v>
          </cell>
          <cell r="FA249">
            <v>25212.168800772866</v>
          </cell>
          <cell r="FB249">
            <v>25212.16880077275</v>
          </cell>
          <cell r="FC249">
            <v>10397.353985958034</v>
          </cell>
          <cell r="FD249">
            <v>15117.067673688871</v>
          </cell>
          <cell r="FE249">
            <v>-1716.9122340395115</v>
          </cell>
          <cell r="FF249">
            <v>-5199.9429803033127</v>
          </cell>
          <cell r="FG249">
            <v>-5199.942980302847</v>
          </cell>
          <cell r="FH249">
            <v>-5199.9429803030798</v>
          </cell>
          <cell r="FI249">
            <v>-5199.9429803030798</v>
          </cell>
          <cell r="FJ249">
            <v>-5199.9429803029634</v>
          </cell>
          <cell r="FK249">
            <v>-5199.9429803030798</v>
          </cell>
          <cell r="FL249">
            <v>-5787.5158023847034</v>
          </cell>
          <cell r="FM249">
            <v>-5787.5158023847034</v>
          </cell>
          <cell r="FN249">
            <v>-5787.5158023849363</v>
          </cell>
          <cell r="FO249">
            <v>-6231.9602468290832</v>
          </cell>
          <cell r="FP249">
            <v>-1413.9777941538487</v>
          </cell>
          <cell r="FQ249">
            <v>-1602.5092441597953</v>
          </cell>
          <cell r="FR249">
            <v>-5155.2006053491496</v>
          </cell>
          <cell r="FS249">
            <v>-5155.2006053484511</v>
          </cell>
          <cell r="FT249">
            <v>-5155.2006053486839</v>
          </cell>
          <cell r="FU249">
            <v>-5155.2006053488003</v>
          </cell>
          <cell r="FV249">
            <v>-5155.2006053485675</v>
          </cell>
          <cell r="FW249">
            <v>-5155.2006053486839</v>
          </cell>
        </row>
        <row r="250">
          <cell r="B250" t="str">
            <v>Co 401</v>
          </cell>
          <cell r="C250">
            <v>-987000.04951313324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-1886.8802723494591</v>
          </cell>
          <cell r="BP250">
            <v>-1770.2343487956387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-189520</v>
          </cell>
          <cell r="CB250">
            <v>-1701.5467689752695</v>
          </cell>
          <cell r="CC250">
            <v>-1701.5467689752695</v>
          </cell>
          <cell r="CD250">
            <v>-1701.5467689752695</v>
          </cell>
          <cell r="CE250">
            <v>-1701.5467689752695</v>
          </cell>
          <cell r="CF250">
            <v>-1701.5467689752695</v>
          </cell>
          <cell r="CG250">
            <v>-1701.5467689752695</v>
          </cell>
          <cell r="CH250">
            <v>-1701.5467689752695</v>
          </cell>
          <cell r="CI250">
            <v>-1701.5467689752695</v>
          </cell>
          <cell r="CJ250">
            <v>-1701.5467689752695</v>
          </cell>
          <cell r="CK250">
            <v>-1701.5467689752695</v>
          </cell>
          <cell r="CL250">
            <v>-1701.5467689752695</v>
          </cell>
          <cell r="CM250">
            <v>-196907.1467689753</v>
          </cell>
          <cell r="CN250">
            <v>-1701.5467689752695</v>
          </cell>
          <cell r="CO250">
            <v>-1701.5467689752695</v>
          </cell>
          <cell r="CP250">
            <v>-1701.5467689752695</v>
          </cell>
          <cell r="CQ250">
            <v>-1701.5467689752695</v>
          </cell>
          <cell r="CR250">
            <v>-1735.5777043547714</v>
          </cell>
          <cell r="CS250">
            <v>-1735.5777043547714</v>
          </cell>
          <cell r="CT250">
            <v>-1735.5777043547714</v>
          </cell>
          <cell r="CU250">
            <v>-1735.5777043547714</v>
          </cell>
          <cell r="CV250">
            <v>-1735.5777043547714</v>
          </cell>
          <cell r="CW250">
            <v>-1735.5777043547714</v>
          </cell>
          <cell r="CX250">
            <v>-1735.5777043547714</v>
          </cell>
          <cell r="CY250">
            <v>-202797.34570435475</v>
          </cell>
          <cell r="CZ250">
            <v>-1735.5777043547714</v>
          </cell>
          <cell r="DA250">
            <v>-1735.5777043547714</v>
          </cell>
          <cell r="DB250">
            <v>-1735.5777043547714</v>
          </cell>
          <cell r="DC250">
            <v>-1735.5777043547714</v>
          </cell>
          <cell r="DD250">
            <v>-1770.2892584418296</v>
          </cell>
          <cell r="DE250">
            <v>-1770.2892584418296</v>
          </cell>
          <cell r="DF250">
            <v>-3717.2286188583239</v>
          </cell>
          <cell r="DG250">
            <v>-3717.228618858353</v>
          </cell>
          <cell r="DH250">
            <v>-3717.2286188583239</v>
          </cell>
          <cell r="DI250">
            <v>-3717.228618858353</v>
          </cell>
          <cell r="DJ250">
            <v>-3717.228618858353</v>
          </cell>
          <cell r="DK250">
            <v>-210810.84965885838</v>
          </cell>
          <cell r="DL250">
            <v>-3717.228618858353</v>
          </cell>
          <cell r="DM250">
            <v>-3717.2286188584694</v>
          </cell>
          <cell r="DN250">
            <v>-3717.2286188583239</v>
          </cell>
          <cell r="DO250">
            <v>-3717.2286188584985</v>
          </cell>
          <cell r="DP250">
            <v>-3752.634404027136</v>
          </cell>
          <cell r="DQ250">
            <v>-3752.6344040272234</v>
          </cell>
          <cell r="DR250">
            <v>-3824.9065245688835</v>
          </cell>
          <cell r="DS250">
            <v>-3824.9065245688253</v>
          </cell>
          <cell r="DT250">
            <v>-3824.9065245689126</v>
          </cell>
          <cell r="DU250">
            <v>-3824.9065245688544</v>
          </cell>
          <cell r="DV250">
            <v>-3824.9065245688544</v>
          </cell>
          <cell r="DW250">
            <v>-217131.33619576882</v>
          </cell>
          <cell r="DX250">
            <v>-3824.9065245688544</v>
          </cell>
          <cell r="DY250">
            <v>-3824.9065245689417</v>
          </cell>
          <cell r="DZ250">
            <v>-3824.9065245688253</v>
          </cell>
          <cell r="EA250">
            <v>-3824.9065245689708</v>
          </cell>
          <cell r="EB250">
            <v>-3861.0204254410055</v>
          </cell>
          <cell r="EC250">
            <v>-3861.0204254411219</v>
          </cell>
          <cell r="ED250">
            <v>26787.618179278536</v>
          </cell>
          <cell r="EE250">
            <v>26787.618179278623</v>
          </cell>
          <cell r="EF250">
            <v>26787.618179278623</v>
          </cell>
          <cell r="EG250">
            <v>26787.618179278623</v>
          </cell>
          <cell r="EH250">
            <v>26787.618179278594</v>
          </cell>
          <cell r="EI250">
            <v>-192918.00438205746</v>
          </cell>
          <cell r="EJ250">
            <v>13454.284845945222</v>
          </cell>
          <cell r="EK250">
            <v>13454.284845945222</v>
          </cell>
          <cell r="EL250">
            <v>13454.28484594528</v>
          </cell>
          <cell r="EM250">
            <v>13454.284845945105</v>
          </cell>
          <cell r="EN250">
            <v>13417.448667055665</v>
          </cell>
          <cell r="EO250">
            <v>13417.448667055578</v>
          </cell>
          <cell r="EP250">
            <v>13954.673876197485</v>
          </cell>
          <cell r="EQ250">
            <v>13954.673876197543</v>
          </cell>
          <cell r="ER250">
            <v>13954.673876197543</v>
          </cell>
          <cell r="ES250">
            <v>13954.673876197543</v>
          </cell>
          <cell r="ET250">
            <v>13954.673876197543</v>
          </cell>
          <cell r="EU250">
            <v>-212342.1173619786</v>
          </cell>
          <cell r="EV250">
            <v>13554.673876197485</v>
          </cell>
          <cell r="EW250">
            <v>13554.673876197485</v>
          </cell>
          <cell r="EX250">
            <v>13554.673876197485</v>
          </cell>
          <cell r="EY250">
            <v>13554.673876197368</v>
          </cell>
          <cell r="EZ250">
            <v>13517.100973730034</v>
          </cell>
          <cell r="FA250">
            <v>13517.100973729917</v>
          </cell>
          <cell r="FB250">
            <v>30730.676453721419</v>
          </cell>
          <cell r="FC250">
            <v>30730.676453721477</v>
          </cell>
          <cell r="FD250">
            <v>30730.676453721477</v>
          </cell>
          <cell r="FE250">
            <v>30730.676453721477</v>
          </cell>
          <cell r="FF250">
            <v>30730.676453721477</v>
          </cell>
          <cell r="FG250">
            <v>-202355.01852159985</v>
          </cell>
          <cell r="FH250">
            <v>30318.676453721419</v>
          </cell>
          <cell r="FI250">
            <v>30318.676453721477</v>
          </cell>
          <cell r="FJ250">
            <v>30318.676453721419</v>
          </cell>
          <cell r="FK250">
            <v>30318.676453721302</v>
          </cell>
          <cell r="FL250">
            <v>30280.352093204681</v>
          </cell>
          <cell r="FM250">
            <v>30280.352093204565</v>
          </cell>
          <cell r="FN250">
            <v>31337.10635579587</v>
          </cell>
          <cell r="FO250">
            <v>31337.106355795928</v>
          </cell>
          <cell r="FP250">
            <v>31337.106355795928</v>
          </cell>
          <cell r="FQ250">
            <v>31337.106355795928</v>
          </cell>
          <cell r="FR250">
            <v>31337.106355795928</v>
          </cell>
          <cell r="FS250">
            <v>-208741.15946878516</v>
          </cell>
          <cell r="FT250">
            <v>30912.746355795854</v>
          </cell>
          <cell r="FU250">
            <v>30912.746355795942</v>
          </cell>
          <cell r="FV250">
            <v>30912.746355795796</v>
          </cell>
          <cell r="FW250">
            <v>30912.746355795709</v>
          </cell>
        </row>
        <row r="251">
          <cell r="B251" t="str">
            <v>Co 248</v>
          </cell>
          <cell r="C251">
            <v>-119423.49062943214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-671.17592183216766</v>
          </cell>
          <cell r="BP251">
            <v>-629.6315585779812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-652.83589703634789</v>
          </cell>
          <cell r="CG251">
            <v>-589.65822958121134</v>
          </cell>
          <cell r="CH251">
            <v>-652.83589703634789</v>
          </cell>
          <cell r="CI251">
            <v>-631.77667455130722</v>
          </cell>
          <cell r="CJ251">
            <v>-652.83589703633334</v>
          </cell>
          <cell r="CK251">
            <v>-3978.7795571469906</v>
          </cell>
          <cell r="CL251">
            <v>-3999.8387796320312</v>
          </cell>
          <cell r="CM251">
            <v>-3999.8387796320312</v>
          </cell>
          <cell r="CN251">
            <v>-3978.7795571469906</v>
          </cell>
          <cell r="CO251">
            <v>-3999.8387796320312</v>
          </cell>
          <cell r="CP251">
            <v>-3978.7795571469906</v>
          </cell>
          <cell r="CQ251">
            <v>-3999.8387796320312</v>
          </cell>
          <cell r="CR251">
            <v>-4054.8355552246649</v>
          </cell>
          <cell r="CS251">
            <v>-3990.3943344204163</v>
          </cell>
          <cell r="CT251">
            <v>-4054.8355552246649</v>
          </cell>
          <cell r="CU251">
            <v>-3235.2239173219568</v>
          </cell>
          <cell r="CV251">
            <v>-3256.704324256687</v>
          </cell>
          <cell r="CW251">
            <v>-3272.7239173219496</v>
          </cell>
          <cell r="CX251">
            <v>-3294.2043242566797</v>
          </cell>
          <cell r="CY251">
            <v>-3294.2043242567015</v>
          </cell>
          <cell r="CZ251">
            <v>-3272.7239173219568</v>
          </cell>
          <cell r="DA251">
            <v>-3294.204324256687</v>
          </cell>
          <cell r="DB251">
            <v>-3272.7239173219568</v>
          </cell>
          <cell r="DC251">
            <v>-3294.2043242566942</v>
          </cell>
          <cell r="DD251">
            <v>-3350.3010353611899</v>
          </cell>
          <cell r="DE251">
            <v>-3284.5709901408409</v>
          </cell>
          <cell r="DF251">
            <v>-3350.3010353611753</v>
          </cell>
          <cell r="DG251">
            <v>-3712.8783757194324</v>
          </cell>
          <cell r="DH251">
            <v>-10109.788390792863</v>
          </cell>
          <cell r="DI251">
            <v>-2453.0921059131942</v>
          </cell>
          <cell r="DJ251">
            <v>-2475.0021209866172</v>
          </cell>
          <cell r="DK251">
            <v>-2475.0021209866536</v>
          </cell>
          <cell r="DL251">
            <v>-2453.0921059132088</v>
          </cell>
          <cell r="DM251">
            <v>-2475.0021209866391</v>
          </cell>
          <cell r="DN251">
            <v>2646.9078940867912</v>
          </cell>
          <cell r="DO251">
            <v>-94.530668547507958</v>
          </cell>
          <cell r="DP251">
            <v>-2432.2207663132285</v>
          </cell>
          <cell r="DQ251">
            <v>-2365.1761201884801</v>
          </cell>
          <cell r="DR251">
            <v>-2432.220766313214</v>
          </cell>
          <cell r="DS251">
            <v>-1547.6766682389862</v>
          </cell>
          <cell r="DT251">
            <v>-1697.5248836138926</v>
          </cell>
          <cell r="DU251">
            <v>2527.9019738238349</v>
          </cell>
          <cell r="DV251">
            <v>2505.5537584489284</v>
          </cell>
          <cell r="DW251">
            <v>615.04518779453792</v>
          </cell>
          <cell r="DX251">
            <v>637.39340316944435</v>
          </cell>
          <cell r="DY251">
            <v>615.04518779455248</v>
          </cell>
          <cell r="DZ251">
            <v>739.39340316944435</v>
          </cell>
          <cell r="EA251">
            <v>717.0451877945452</v>
          </cell>
          <cell r="EB251">
            <v>-1690.2034264508911</v>
          </cell>
          <cell r="EC251">
            <v>-1621.8178874036457</v>
          </cell>
          <cell r="ED251">
            <v>-1690.2034264508693</v>
          </cell>
          <cell r="EE251">
            <v>-2086.7132905714097</v>
          </cell>
          <cell r="EF251">
            <v>-8614.5584702538035</v>
          </cell>
          <cell r="EG251">
            <v>2399.3282459728507</v>
          </cell>
          <cell r="EH251">
            <v>2376.5330662904526</v>
          </cell>
          <cell r="EI251">
            <v>429.30923851642729</v>
          </cell>
          <cell r="EJ251">
            <v>452.10441819884727</v>
          </cell>
          <cell r="EK251">
            <v>429.30923851644184</v>
          </cell>
          <cell r="EL251">
            <v>556.14441819882632</v>
          </cell>
          <cell r="EM251">
            <v>533.34923851645726</v>
          </cell>
          <cell r="EN251">
            <v>-1945.5332039740169</v>
          </cell>
          <cell r="EO251">
            <v>-1875.7799541458517</v>
          </cell>
          <cell r="EP251">
            <v>-1945.5332039740024</v>
          </cell>
          <cell r="EQ251">
            <v>-1002.0538871507597</v>
          </cell>
          <cell r="ER251">
            <v>-1285.4559704267886</v>
          </cell>
          <cell r="ES251">
            <v>3326.9642499425245</v>
          </cell>
          <cell r="ET251">
            <v>3303.7131666664718</v>
          </cell>
          <cell r="EU251">
            <v>1298.0726240592267</v>
          </cell>
          <cell r="EV251">
            <v>1321.3237073353084</v>
          </cell>
          <cell r="EW251">
            <v>1298.0726240592558</v>
          </cell>
          <cell r="EX251">
            <v>1427.4445073352908</v>
          </cell>
          <cell r="EY251">
            <v>1404.1934240592818</v>
          </cell>
          <cell r="EZ251">
            <v>-1148.4601889199403</v>
          </cell>
          <cell r="FA251">
            <v>-1077.3118740952195</v>
          </cell>
          <cell r="FB251">
            <v>-1148.460188919933</v>
          </cell>
          <cell r="FC251">
            <v>-152.53141983665409</v>
          </cell>
          <cell r="FD251">
            <v>-6816.601544778212</v>
          </cell>
          <cell r="FE251">
            <v>418.63834801100893</v>
          </cell>
          <cell r="FF251">
            <v>394.9222430694208</v>
          </cell>
          <cell r="FG251">
            <v>394.9222430693917</v>
          </cell>
          <cell r="FH251">
            <v>418.63834801099438</v>
          </cell>
          <cell r="FI251">
            <v>394.9222430694208</v>
          </cell>
          <cell r="FJ251">
            <v>526.8815640109824</v>
          </cell>
          <cell r="FK251">
            <v>503.16545906945248</v>
          </cell>
          <cell r="FL251">
            <v>-428.87926344497828</v>
          </cell>
          <cell r="FM251">
            <v>-356.30798232375673</v>
          </cell>
          <cell r="FN251">
            <v>-428.87926344496373</v>
          </cell>
          <cell r="FO251">
            <v>-349.70932416214055</v>
          </cell>
          <cell r="FP251">
            <v>-772.06085160252405</v>
          </cell>
          <cell r="FQ251">
            <v>427.01111497121747</v>
          </cell>
          <cell r="FR251">
            <v>402.82068793079816</v>
          </cell>
          <cell r="FS251">
            <v>402.82068793078361</v>
          </cell>
          <cell r="FT251">
            <v>427.01111497120291</v>
          </cell>
          <cell r="FU251">
            <v>402.82068793081271</v>
          </cell>
          <cell r="FV251">
            <v>537.41919529119332</v>
          </cell>
          <cell r="FW251">
            <v>513.22876825081767</v>
          </cell>
        </row>
        <row r="252">
          <cell r="B252" t="str">
            <v>Co 249</v>
          </cell>
          <cell r="C252">
            <v>218544.00922291551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-700.18768237686891</v>
          </cell>
          <cell r="BP252">
            <v>-656.81365990306222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232.59317748094327</v>
          </cell>
          <cell r="CJ252">
            <v>232.59317748094327</v>
          </cell>
          <cell r="CK252">
            <v>232.59317748094327</v>
          </cell>
          <cell r="CL252">
            <v>232.59317748094327</v>
          </cell>
          <cell r="CM252">
            <v>232.59317748094327</v>
          </cell>
          <cell r="CN252">
            <v>232.59317748094327</v>
          </cell>
          <cell r="CO252">
            <v>232.59317748094327</v>
          </cell>
          <cell r="CP252">
            <v>232.59317748094327</v>
          </cell>
          <cell r="CQ252">
            <v>232.59317748094327</v>
          </cell>
          <cell r="CR252">
            <v>246.56513578348677</v>
          </cell>
          <cell r="CS252">
            <v>246.56513578348677</v>
          </cell>
          <cell r="CT252">
            <v>246.56513578348677</v>
          </cell>
          <cell r="CU252">
            <v>1710.3793671330932</v>
          </cell>
          <cell r="CV252">
            <v>1710.3793671330932</v>
          </cell>
          <cell r="CW252">
            <v>1710.3793671330786</v>
          </cell>
          <cell r="CX252">
            <v>1710.3793671330786</v>
          </cell>
          <cell r="CY252">
            <v>1710.3793671330786</v>
          </cell>
          <cell r="CZ252">
            <v>1710.3793671330786</v>
          </cell>
          <cell r="DA252">
            <v>1710.3793671330786</v>
          </cell>
          <cell r="DB252">
            <v>1710.3793671330786</v>
          </cell>
          <cell r="DC252">
            <v>-1500.5618686029484</v>
          </cell>
          <cell r="DD252">
            <v>-3428.8556299423508</v>
          </cell>
          <cell r="DE252">
            <v>-3428.8556299423653</v>
          </cell>
          <cell r="DF252">
            <v>1571.1443700576347</v>
          </cell>
          <cell r="DG252">
            <v>2625.1523997754121</v>
          </cell>
          <cell r="DH252">
            <v>2625.1523997754121</v>
          </cell>
          <cell r="DI252">
            <v>-2374.8476002246025</v>
          </cell>
          <cell r="DJ252">
            <v>-2374.8476002246171</v>
          </cell>
          <cell r="DK252">
            <v>536.57974668096722</v>
          </cell>
          <cell r="DL252">
            <v>-374.02608665236039</v>
          </cell>
          <cell r="DM252">
            <v>-374.02608665237494</v>
          </cell>
          <cell r="DN252">
            <v>-374.02608665237494</v>
          </cell>
          <cell r="DO252">
            <v>-477.09581454323779</v>
          </cell>
          <cell r="DP252">
            <v>-2463.3809026975068</v>
          </cell>
          <cell r="DQ252">
            <v>-2463.3809026975359</v>
          </cell>
          <cell r="DR252">
            <v>2686.6190973024641</v>
          </cell>
          <cell r="DS252">
            <v>2212.8874793956493</v>
          </cell>
          <cell r="DT252">
            <v>2212.8874793956638</v>
          </cell>
          <cell r="DU252">
            <v>-2937.1125206043653</v>
          </cell>
          <cell r="DV252">
            <v>-2937.1125206043798</v>
          </cell>
          <cell r="DW252">
            <v>61.657646708379616</v>
          </cell>
          <cell r="DX252">
            <v>-876.26636162494106</v>
          </cell>
          <cell r="DY252">
            <v>-1126.8680277298699</v>
          </cell>
          <cell r="DZ252">
            <v>-1126.8680277298627</v>
          </cell>
          <cell r="EA252">
            <v>-1231.9991501785407</v>
          </cell>
          <cell r="EB252">
            <v>-3278.0181552316208</v>
          </cell>
          <cell r="EC252">
            <v>-3278.0181552316499</v>
          </cell>
          <cell r="ED252">
            <v>2026.4818447683501</v>
          </cell>
          <cell r="EE252">
            <v>3771.9609637301182</v>
          </cell>
          <cell r="EF252">
            <v>8871.9609637301328</v>
          </cell>
          <cell r="EG252">
            <v>191.13186302105896</v>
          </cell>
          <cell r="EH252">
            <v>191.13186302103713</v>
          </cell>
          <cell r="EI252">
            <v>3279.8651353532041</v>
          </cell>
          <cell r="EJ252">
            <v>2313.8034067698609</v>
          </cell>
          <cell r="EK252">
            <v>2246.2913734477333</v>
          </cell>
          <cell r="EL252">
            <v>2246.2913734477479</v>
          </cell>
          <cell r="EM252">
            <v>2139.0576285500865</v>
          </cell>
          <cell r="EN252">
            <v>31.509781806147657</v>
          </cell>
          <cell r="EO252">
            <v>31.509781806133105</v>
          </cell>
          <cell r="EP252">
            <v>5495.1447818061133</v>
          </cell>
          <cell r="EQ252">
            <v>6779.518159223313</v>
          </cell>
          <cell r="ER252">
            <v>6881.5181592233421</v>
          </cell>
          <cell r="ES252">
            <v>1355.912132764679</v>
          </cell>
          <cell r="ET252">
            <v>1355.9121327646862</v>
          </cell>
          <cell r="EU252">
            <v>4537.3074032667937</v>
          </cell>
          <cell r="EV252">
            <v>-2832.7361771740543</v>
          </cell>
          <cell r="EW252">
            <v>3346.5265488373698</v>
          </cell>
          <cell r="EX252">
            <v>3346.5265488373843</v>
          </cell>
          <cell r="EY252">
            <v>3237.1481290418014</v>
          </cell>
          <cell r="EZ252">
            <v>1066.2226099254913</v>
          </cell>
          <cell r="FA252">
            <v>1066.2226099254476</v>
          </cell>
          <cell r="FB252">
            <v>6693.7666599254226</v>
          </cell>
          <cell r="FC252">
            <v>8045.2760018239351</v>
          </cell>
          <cell r="FD252">
            <v>8149.3160018239359</v>
          </cell>
          <cell r="FE252">
            <v>2458.7281715027639</v>
          </cell>
          <cell r="FF252">
            <v>2458.7281715027639</v>
          </cell>
          <cell r="FG252">
            <v>11402.23196678661</v>
          </cell>
          <cell r="FH252">
            <v>7408.505949280574</v>
          </cell>
          <cell r="FI252">
            <v>7521.9226798122254</v>
          </cell>
          <cell r="FJ252">
            <v>7521.9226798122399</v>
          </cell>
          <cell r="FK252">
            <v>7410.3566916207201</v>
          </cell>
          <cell r="FL252">
            <v>7426.091385984575</v>
          </cell>
          <cell r="FM252">
            <v>7426.0913859845459</v>
          </cell>
          <cell r="FN252">
            <v>8256.2950908178609</v>
          </cell>
          <cell r="FO252">
            <v>8375.4840456937382</v>
          </cell>
          <cell r="FP252">
            <v>8481.6048456937642</v>
          </cell>
          <cell r="FQ252">
            <v>7569.5864849328354</v>
          </cell>
          <cell r="FR252">
            <v>7569.5864849328209</v>
          </cell>
          <cell r="FS252">
            <v>7682.919818266193</v>
          </cell>
          <cell r="FT252">
            <v>7552.8698182661901</v>
          </cell>
          <cell r="FU252">
            <v>7668.440695908459</v>
          </cell>
          <cell r="FV252">
            <v>7668.4406959084881</v>
          </cell>
          <cell r="FW252">
            <v>7554.6433879531251</v>
          </cell>
        </row>
        <row r="253">
          <cell r="B253" t="str">
            <v>Co 402</v>
          </cell>
          <cell r="C253">
            <v>-229977.83210898677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-48.259947829163139</v>
          </cell>
          <cell r="BP253">
            <v>-45.216380088829283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-1632.4365200231259</v>
          </cell>
          <cell r="CL253">
            <v>-1632.4365200231241</v>
          </cell>
          <cell r="CM253">
            <v>-1632.4365200231241</v>
          </cell>
          <cell r="CN253">
            <v>-1632.4365200231223</v>
          </cell>
          <cell r="CO253">
            <v>-1632.4365200231241</v>
          </cell>
          <cell r="CP253">
            <v>-1632.4365200231241</v>
          </cell>
          <cell r="CQ253">
            <v>-1632.4365200231259</v>
          </cell>
          <cell r="CR253">
            <v>-1631.7519170902524</v>
          </cell>
          <cell r="CS253">
            <v>-1631.7519170902506</v>
          </cell>
          <cell r="CT253">
            <v>-1631.7519170902524</v>
          </cell>
          <cell r="CU253">
            <v>-1631.7519170902524</v>
          </cell>
          <cell r="CV253">
            <v>-1631.7519170902542</v>
          </cell>
          <cell r="CW253">
            <v>-1681.7519170902506</v>
          </cell>
          <cell r="CX253">
            <v>-1681.7519170902506</v>
          </cell>
          <cell r="CY253">
            <v>-1681.7519170902578</v>
          </cell>
          <cell r="CZ253">
            <v>-1681.7519170902533</v>
          </cell>
          <cell r="DA253">
            <v>-1681.751917090256</v>
          </cell>
          <cell r="DB253">
            <v>-1681.7519170902533</v>
          </cell>
          <cell r="DC253">
            <v>-1681.7519170902578</v>
          </cell>
          <cell r="DD253">
            <v>-1681.0536220987215</v>
          </cell>
          <cell r="DE253">
            <v>-1681.0536220987233</v>
          </cell>
          <cell r="DF253">
            <v>-1681.0536220987251</v>
          </cell>
          <cell r="DG253">
            <v>-1681.0536220987233</v>
          </cell>
          <cell r="DH253">
            <v>-1681.0536220987233</v>
          </cell>
          <cell r="DI253">
            <v>6600.7797112346088</v>
          </cell>
          <cell r="DJ253">
            <v>6600.7797112346125</v>
          </cell>
          <cell r="DK253">
            <v>6600.779711234607</v>
          </cell>
          <cell r="DL253">
            <v>6600.779711234607</v>
          </cell>
          <cell r="DM253">
            <v>6600.7797112346052</v>
          </cell>
          <cell r="DN253">
            <v>6600.779711234607</v>
          </cell>
          <cell r="DO253">
            <v>-515.69528877428093</v>
          </cell>
          <cell r="DP253">
            <v>-514.98302788291585</v>
          </cell>
          <cell r="DQ253">
            <v>-514.98302788291221</v>
          </cell>
          <cell r="DR253">
            <v>-514.98302788291403</v>
          </cell>
          <cell r="DS253">
            <v>-514.98302788291585</v>
          </cell>
          <cell r="DT253">
            <v>-514.98302788291949</v>
          </cell>
          <cell r="DU253">
            <v>-318.02802788291228</v>
          </cell>
          <cell r="DV253">
            <v>-318.02802788291592</v>
          </cell>
          <cell r="DW253">
            <v>-318.0280278829232</v>
          </cell>
          <cell r="DX253">
            <v>-318.02802788291774</v>
          </cell>
          <cell r="DY253">
            <v>-318.02802788291774</v>
          </cell>
          <cell r="DZ253">
            <v>-318.02802788291865</v>
          </cell>
          <cell r="EA253">
            <v>-460.35752788309946</v>
          </cell>
          <cell r="EB253">
            <v>-459.63102177390647</v>
          </cell>
          <cell r="EC253">
            <v>-459.63102177390647</v>
          </cell>
          <cell r="ED253">
            <v>-459.63102177390283</v>
          </cell>
          <cell r="EE253">
            <v>-459.63102177390647</v>
          </cell>
          <cell r="EF253">
            <v>-459.63102177390647</v>
          </cell>
          <cell r="EG253">
            <v>-256.76737177390169</v>
          </cell>
          <cell r="EH253">
            <v>-256.76737177390532</v>
          </cell>
          <cell r="EI253">
            <v>-256.7673717739126</v>
          </cell>
          <cell r="EJ253">
            <v>-256.76737177390714</v>
          </cell>
          <cell r="EK253">
            <v>-256.76737177390896</v>
          </cell>
          <cell r="EL253">
            <v>-256.76737177390987</v>
          </cell>
          <cell r="EM253">
            <v>-401.94346177409534</v>
          </cell>
          <cell r="EN253">
            <v>-401.20242554271863</v>
          </cell>
          <cell r="EO253">
            <v>-401.20242554271681</v>
          </cell>
          <cell r="EP253">
            <v>-401.20242554271681</v>
          </cell>
          <cell r="EQ253">
            <v>-401.20242554271863</v>
          </cell>
          <cell r="ER253">
            <v>-401.20242554271863</v>
          </cell>
          <cell r="ES253">
            <v>-6858.9195327093839</v>
          </cell>
          <cell r="ET253">
            <v>-6858.9195327093803</v>
          </cell>
          <cell r="EU253">
            <v>-6858.9195327093876</v>
          </cell>
          <cell r="EV253">
            <v>-6858.9195327093894</v>
          </cell>
          <cell r="EW253">
            <v>-6858.9195327093876</v>
          </cell>
          <cell r="EX253">
            <v>-6858.9195327093894</v>
          </cell>
          <cell r="EY253">
            <v>-7006.9991445095748</v>
          </cell>
          <cell r="EZ253">
            <v>-7006.2432875535706</v>
          </cell>
          <cell r="FA253">
            <v>-7006.2432875535724</v>
          </cell>
          <cell r="FB253">
            <v>-7006.2432875535687</v>
          </cell>
          <cell r="FC253">
            <v>-7006.243287553576</v>
          </cell>
          <cell r="FD253">
            <v>-7006.2432875535733</v>
          </cell>
          <cell r="FE253">
            <v>-6991.0252412685713</v>
          </cell>
          <cell r="FF253">
            <v>-6991.0252412685695</v>
          </cell>
          <cell r="FG253">
            <v>-6991.0252412685804</v>
          </cell>
          <cell r="FH253">
            <v>-6991.0252412685768</v>
          </cell>
          <cell r="FI253">
            <v>-6991.0252412685732</v>
          </cell>
          <cell r="FJ253">
            <v>-6991.0252412685759</v>
          </cell>
          <cell r="FK253">
            <v>-7142.0664453047648</v>
          </cell>
          <cell r="FL253">
            <v>-7141.2954712096434</v>
          </cell>
          <cell r="FM253">
            <v>-7141.2954712096453</v>
          </cell>
          <cell r="FN253">
            <v>-7141.2954712096434</v>
          </cell>
          <cell r="FO253">
            <v>-7141.2954712096489</v>
          </cell>
          <cell r="FP253">
            <v>-7141.2954712096453</v>
          </cell>
          <cell r="FQ253">
            <v>-7125.6208835360922</v>
          </cell>
          <cell r="FR253">
            <v>-7125.6208835360903</v>
          </cell>
          <cell r="FS253">
            <v>-7125.6208835360958</v>
          </cell>
          <cell r="FT253">
            <v>-7125.6208835360976</v>
          </cell>
          <cell r="FU253">
            <v>-7125.6208835360976</v>
          </cell>
          <cell r="FV253">
            <v>-7125.6208835360976</v>
          </cell>
          <cell r="FW253">
            <v>-7279.6829116530134</v>
          </cell>
        </row>
        <row r="254">
          <cell r="B254" t="str">
            <v>Co 403</v>
          </cell>
          <cell r="C254">
            <v>-1100892.132027572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-301.83389335927495</v>
          </cell>
          <cell r="BP254">
            <v>-283.32113304214727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22695.24930423632</v>
          </cell>
          <cell r="CY254">
            <v>22695.24930423632</v>
          </cell>
          <cell r="CZ254">
            <v>-17447.284650459391</v>
          </cell>
          <cell r="DA254">
            <v>-17447.284650459391</v>
          </cell>
          <cell r="DB254">
            <v>-17447.284650459391</v>
          </cell>
          <cell r="DC254">
            <v>-17447.284650459376</v>
          </cell>
          <cell r="DD254">
            <v>-17447.284650459405</v>
          </cell>
          <cell r="DE254">
            <v>-17447.284650459405</v>
          </cell>
          <cell r="DF254">
            <v>-17447.28465045942</v>
          </cell>
          <cell r="DG254">
            <v>-17447.284650459398</v>
          </cell>
          <cell r="DH254">
            <v>-17447.284650459405</v>
          </cell>
          <cell r="DI254">
            <v>-17447.28465045942</v>
          </cell>
          <cell r="DJ254">
            <v>-17026.712997708019</v>
          </cell>
          <cell r="DK254">
            <v>-17026.712997708019</v>
          </cell>
          <cell r="DL254">
            <v>-17829.563676801947</v>
          </cell>
          <cell r="DM254">
            <v>-17829.563676801961</v>
          </cell>
          <cell r="DN254">
            <v>-17829.563676801947</v>
          </cell>
          <cell r="DO254">
            <v>-17829.563676801918</v>
          </cell>
          <cell r="DP254">
            <v>-17829.563676801932</v>
          </cell>
          <cell r="DQ254">
            <v>-17829.563676801932</v>
          </cell>
          <cell r="DR254">
            <v>-17829.563676801932</v>
          </cell>
          <cell r="DS254">
            <v>-17829.56367680191</v>
          </cell>
          <cell r="DT254">
            <v>-17829.563676801932</v>
          </cell>
          <cell r="DU254">
            <v>-17829.563676801918</v>
          </cell>
          <cell r="DV254">
            <v>-10926.52728092132</v>
          </cell>
          <cell r="DW254">
            <v>-10545.358892710748</v>
          </cell>
          <cell r="DX254">
            <v>-11364.266585386547</v>
          </cell>
          <cell r="DY254">
            <v>-11364.266585386576</v>
          </cell>
          <cell r="DZ254">
            <v>-11364.266585386547</v>
          </cell>
          <cell r="EA254">
            <v>-11364.266585386533</v>
          </cell>
          <cell r="EB254">
            <v>-11670.899540782382</v>
          </cell>
          <cell r="EC254">
            <v>-11670.899540782397</v>
          </cell>
          <cell r="ED254">
            <v>-14684.154950337979</v>
          </cell>
          <cell r="EE254">
            <v>-14684.154950337957</v>
          </cell>
          <cell r="EF254">
            <v>-14684.154950337979</v>
          </cell>
          <cell r="EG254">
            <v>-14684.15495033795</v>
          </cell>
          <cell r="EH254">
            <v>-14142.552202815408</v>
          </cell>
          <cell r="EI254">
            <v>-14142.552202815408</v>
          </cell>
          <cell r="EJ254">
            <v>-14977.838049344733</v>
          </cell>
          <cell r="EK254">
            <v>-14977.838049344777</v>
          </cell>
          <cell r="EL254">
            <v>-14977.838049344748</v>
          </cell>
          <cell r="EM254">
            <v>-14977.838049344718</v>
          </cell>
          <cell r="EN254">
            <v>-14977.838049344718</v>
          </cell>
          <cell r="EO254">
            <v>-14977.838049344718</v>
          </cell>
          <cell r="EP254">
            <v>-14977.838049344733</v>
          </cell>
          <cell r="EQ254">
            <v>-14977.838049344718</v>
          </cell>
          <cell r="ER254">
            <v>-14977.838049344748</v>
          </cell>
          <cell r="ES254">
            <v>-17629.979370534871</v>
          </cell>
          <cell r="ET254">
            <v>-17077.544568061872</v>
          </cell>
          <cell r="EU254">
            <v>-17077.544568061872</v>
          </cell>
          <cell r="EV254">
            <v>-17929.536131521789</v>
          </cell>
          <cell r="EW254">
            <v>-17929.536131521847</v>
          </cell>
          <cell r="EX254">
            <v>-17929.536131521818</v>
          </cell>
          <cell r="EY254">
            <v>-17929.536131521789</v>
          </cell>
          <cell r="EZ254">
            <v>-17929.536131521745</v>
          </cell>
          <cell r="FA254">
            <v>-17929.536131521789</v>
          </cell>
          <cell r="FB254">
            <v>-17929.536131521818</v>
          </cell>
          <cell r="FC254">
            <v>-17929.536131521789</v>
          </cell>
          <cell r="FD254">
            <v>-17929.536131521789</v>
          </cell>
          <cell r="FE254">
            <v>-18149.245624612216</v>
          </cell>
          <cell r="FF254">
            <v>-17585.762126089758</v>
          </cell>
          <cell r="FG254">
            <v>-17585.762126089772</v>
          </cell>
          <cell r="FH254">
            <v>-18454.793520818886</v>
          </cell>
          <cell r="FI254">
            <v>-18454.793520818945</v>
          </cell>
          <cell r="FJ254">
            <v>-18454.793520818916</v>
          </cell>
          <cell r="FK254">
            <v>-18454.793520818886</v>
          </cell>
          <cell r="FL254">
            <v>-18454.793520818857</v>
          </cell>
          <cell r="FM254">
            <v>-18454.79352081893</v>
          </cell>
          <cell r="FN254">
            <v>-18454.793520818945</v>
          </cell>
          <cell r="FO254">
            <v>-18454.793520818916</v>
          </cell>
          <cell r="FP254">
            <v>-18454.793520818886</v>
          </cell>
          <cell r="FQ254">
            <v>-2017.2305371044495</v>
          </cell>
          <cell r="FR254">
            <v>-1442.4773686115514</v>
          </cell>
          <cell r="FS254">
            <v>-1442.4773686115805</v>
          </cell>
          <cell r="FT254">
            <v>-2328.8893912352505</v>
          </cell>
          <cell r="FU254">
            <v>-2328.8893912353087</v>
          </cell>
          <cell r="FV254">
            <v>-2328.8893912353087</v>
          </cell>
          <cell r="FW254">
            <v>-2328.8893912352505</v>
          </cell>
        </row>
        <row r="255">
          <cell r="B255" t="str">
            <v>Co 406</v>
          </cell>
          <cell r="C255">
            <v>222253.81594549643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-959.3408126271097</v>
          </cell>
          <cell r="BP255">
            <v>-899.88437367539154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-8298.5819584655692</v>
          </cell>
          <cell r="CH255">
            <v>-8298.5819584655692</v>
          </cell>
          <cell r="CI255">
            <v>-8298.5819584655255</v>
          </cell>
          <cell r="CJ255">
            <v>-8298.5819584655692</v>
          </cell>
          <cell r="CK255">
            <v>-8298.5819584655692</v>
          </cell>
          <cell r="CL255">
            <v>-8298.5819584655546</v>
          </cell>
          <cell r="CM255">
            <v>-14965.248625132241</v>
          </cell>
          <cell r="CN255">
            <v>-14965.248625132241</v>
          </cell>
          <cell r="CO255">
            <v>-14965.248625132241</v>
          </cell>
          <cell r="CP255">
            <v>-14965.248625132241</v>
          </cell>
          <cell r="CQ255">
            <v>-14965.248625132241</v>
          </cell>
          <cell r="CR255">
            <v>-15231.220264301548</v>
          </cell>
          <cell r="CS255">
            <v>-15081.220264301548</v>
          </cell>
          <cell r="CT255">
            <v>-15081.220264301519</v>
          </cell>
          <cell r="CU255">
            <v>-15081.220264301519</v>
          </cell>
          <cell r="CV255">
            <v>-15081.220264301548</v>
          </cell>
          <cell r="CW255">
            <v>-15081.220264301533</v>
          </cell>
          <cell r="CX255">
            <v>-15081.220264301519</v>
          </cell>
          <cell r="CY255">
            <v>-15281.220264301548</v>
          </cell>
          <cell r="CZ255">
            <v>-15281.220264301519</v>
          </cell>
          <cell r="DA255">
            <v>-15281.220264301548</v>
          </cell>
          <cell r="DB255">
            <v>-15281.220264301519</v>
          </cell>
          <cell r="DC255">
            <v>-15281.220264301548</v>
          </cell>
          <cell r="DD255">
            <v>-15552.511336254247</v>
          </cell>
          <cell r="DE255">
            <v>12595.462727988299</v>
          </cell>
          <cell r="DF255">
            <v>12595.462727988343</v>
          </cell>
          <cell r="DG255">
            <v>12595.462727988328</v>
          </cell>
          <cell r="DH255">
            <v>12595.462727988328</v>
          </cell>
          <cell r="DI255">
            <v>12595.462727988313</v>
          </cell>
          <cell r="DJ255">
            <v>12595.462727988343</v>
          </cell>
          <cell r="DK255">
            <v>4296.4559597614425</v>
          </cell>
          <cell r="DL255">
            <v>4296.4559597614279</v>
          </cell>
          <cell r="DM255">
            <v>4296.4559597614134</v>
          </cell>
          <cell r="DN255">
            <v>4296.4559597614279</v>
          </cell>
          <cell r="DO255">
            <v>4296.4559597614134</v>
          </cell>
          <cell r="DP255">
            <v>4019.739066369686</v>
          </cell>
          <cell r="DQ255">
            <v>4738.7435476545215</v>
          </cell>
          <cell r="DR255">
            <v>4738.7435476545361</v>
          </cell>
          <cell r="DS255">
            <v>4738.7435476545506</v>
          </cell>
          <cell r="DT255">
            <v>4738.7435476545361</v>
          </cell>
          <cell r="DU255">
            <v>4738.7435476545215</v>
          </cell>
          <cell r="DV255">
            <v>4738.7435476545361</v>
          </cell>
          <cell r="DW255">
            <v>4364.7034122899931</v>
          </cell>
          <cell r="DX255">
            <v>4364.703412289964</v>
          </cell>
          <cell r="DY255">
            <v>4364.7034122899931</v>
          </cell>
          <cell r="DZ255">
            <v>4364.7034122899931</v>
          </cell>
          <cell r="EA255">
            <v>4364.703412289964</v>
          </cell>
          <cell r="EB255">
            <v>4082.4521810304141</v>
          </cell>
          <cell r="EC255">
            <v>13150.761435274282</v>
          </cell>
          <cell r="ED255">
            <v>13150.761435274297</v>
          </cell>
          <cell r="EE255">
            <v>13150.761435274311</v>
          </cell>
          <cell r="EF255">
            <v>13150.76143527434</v>
          </cell>
          <cell r="EG255">
            <v>13150.761435274268</v>
          </cell>
          <cell r="EH255">
            <v>13150.761435274311</v>
          </cell>
          <cell r="EI255">
            <v>12767.118697202459</v>
          </cell>
          <cell r="EJ255">
            <v>12767.11869720243</v>
          </cell>
          <cell r="EK255">
            <v>12767.118697202459</v>
          </cell>
          <cell r="EL255">
            <v>12767.118697202488</v>
          </cell>
          <cell r="EM255">
            <v>12767.118697202459</v>
          </cell>
          <cell r="EN255">
            <v>12479.222441317703</v>
          </cell>
          <cell r="EO255">
            <v>6813.8703044797876</v>
          </cell>
          <cell r="EP255">
            <v>6813.8703044797585</v>
          </cell>
          <cell r="EQ255">
            <v>6813.8703044798167</v>
          </cell>
          <cell r="ER255">
            <v>6813.8703044798458</v>
          </cell>
          <cell r="ES255">
            <v>6813.8703044797876</v>
          </cell>
          <cell r="ET255">
            <v>6813.8703044797876</v>
          </cell>
          <cell r="EU255">
            <v>6420.3692576464964</v>
          </cell>
          <cell r="EV255">
            <v>6420.3692576464673</v>
          </cell>
          <cell r="EW255">
            <v>6420.3692576464964</v>
          </cell>
          <cell r="EX255">
            <v>6420.3692576465546</v>
          </cell>
          <cell r="EY255">
            <v>6420.3692576464964</v>
          </cell>
          <cell r="EZ255">
            <v>6126.7150766440609</v>
          </cell>
          <cell r="FA255">
            <v>6952.2441602843755</v>
          </cell>
          <cell r="FB255">
            <v>6952.2441602843464</v>
          </cell>
          <cell r="FC255">
            <v>6952.2441602844046</v>
          </cell>
          <cell r="FD255">
            <v>6952.2441602844337</v>
          </cell>
          <cell r="FE255">
            <v>6952.2441602843755</v>
          </cell>
          <cell r="FF255">
            <v>6952.2441602843755</v>
          </cell>
          <cell r="FG255">
            <v>6548.622074894447</v>
          </cell>
          <cell r="FH255">
            <v>6548.6220748944179</v>
          </cell>
          <cell r="FI255">
            <v>6548.6220748944179</v>
          </cell>
          <cell r="FJ255">
            <v>6548.6220748945052</v>
          </cell>
          <cell r="FK255">
            <v>6548.6220748944179</v>
          </cell>
          <cell r="FL255">
            <v>6249.0948102719558</v>
          </cell>
          <cell r="FM255">
            <v>7093.4483866965165</v>
          </cell>
          <cell r="FN255">
            <v>7093.4483866965165</v>
          </cell>
          <cell r="FO255">
            <v>7093.4483866965456</v>
          </cell>
          <cell r="FP255">
            <v>7093.4483866965747</v>
          </cell>
          <cell r="FQ255">
            <v>7093.4483866965165</v>
          </cell>
          <cell r="FR255">
            <v>7093.4483866965456</v>
          </cell>
          <cell r="FS255">
            <v>6679.4353114501719</v>
          </cell>
          <cell r="FT255">
            <v>6679.4353114501428</v>
          </cell>
          <cell r="FU255">
            <v>6679.4353114501428</v>
          </cell>
          <cell r="FV255">
            <v>6679.4353114502301</v>
          </cell>
          <cell r="FW255">
            <v>6679.4353114501428</v>
          </cell>
        </row>
        <row r="256">
          <cell r="B256" t="str">
            <v>Co 182</v>
          </cell>
          <cell r="C256">
            <v>1867852.0289842708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-485278.62704587507</v>
          </cell>
          <cell r="BP256">
            <v>-141972.73028864921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-481967.85820599995</v>
          </cell>
          <cell r="CB256">
            <v>-139972.44665200019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-5912.3413989525288</v>
          </cell>
          <cell r="CL256">
            <v>-5912.3413989525288</v>
          </cell>
          <cell r="CM256">
            <v>-493147.98835113226</v>
          </cell>
          <cell r="CN256">
            <v>-157889.92078384594</v>
          </cell>
          <cell r="CO256">
            <v>-11745.674732285901</v>
          </cell>
          <cell r="CP256">
            <v>-11745.674732285901</v>
          </cell>
          <cell r="CQ256">
            <v>-11745.674732285785</v>
          </cell>
          <cell r="CR256">
            <v>-11951.421560264891</v>
          </cell>
          <cell r="CS256">
            <v>-11951.421560264891</v>
          </cell>
          <cell r="CT256">
            <v>-11951.421560265007</v>
          </cell>
          <cell r="CU256">
            <v>-11951.421560265007</v>
          </cell>
          <cell r="CV256">
            <v>-11951.421560265124</v>
          </cell>
          <cell r="CW256">
            <v>-11820.171560264891</v>
          </cell>
          <cell r="CX256">
            <v>-11820.171560264891</v>
          </cell>
          <cell r="CY256">
            <v>-510609.13892101031</v>
          </cell>
          <cell r="CZ256">
            <v>-163181.2869933719</v>
          </cell>
          <cell r="DA256">
            <v>-11995.171560264891</v>
          </cell>
          <cell r="DB256">
            <v>-11995.171560265007</v>
          </cell>
          <cell r="DC256">
            <v>-11995.171560264775</v>
          </cell>
          <cell r="DD256">
            <v>-12205.033324803691</v>
          </cell>
          <cell r="DE256">
            <v>-12205.033324803459</v>
          </cell>
          <cell r="DF256">
            <v>-12205.033324803459</v>
          </cell>
          <cell r="DG256">
            <v>-12205.033324803459</v>
          </cell>
          <cell r="DH256">
            <v>-12205.033324803691</v>
          </cell>
          <cell r="DI256">
            <v>235173.12300519389</v>
          </cell>
          <cell r="DJ256">
            <v>235173.12300519401</v>
          </cell>
          <cell r="DK256">
            <v>-275454.48939637374</v>
          </cell>
          <cell r="DL256">
            <v>78600.481269094045</v>
          </cell>
          <cell r="DM256">
            <v>234992.87300519401</v>
          </cell>
          <cell r="DN256">
            <v>234992.87300519401</v>
          </cell>
          <cell r="DO256">
            <v>92887.930658232304</v>
          </cell>
          <cell r="DP256">
            <v>92673.871658402612</v>
          </cell>
          <cell r="DQ256">
            <v>92673.871658402728</v>
          </cell>
          <cell r="DR256">
            <v>92673.871658402728</v>
          </cell>
          <cell r="DS256">
            <v>92673.871658402728</v>
          </cell>
          <cell r="DT256">
            <v>92673.871658402728</v>
          </cell>
          <cell r="DU256">
            <v>97757.974160002545</v>
          </cell>
          <cell r="DV256">
            <v>97757.974160002545</v>
          </cell>
          <cell r="DW256">
            <v>-425000.94215401215</v>
          </cell>
          <cell r="DX256">
            <v>-64195.953524980461</v>
          </cell>
          <cell r="DY256">
            <v>97572.316660002689</v>
          </cell>
          <cell r="DZ256">
            <v>97572.316660002572</v>
          </cell>
          <cell r="EA256">
            <v>94730.217813063529</v>
          </cell>
          <cell r="EB256">
            <v>94511.87763323728</v>
          </cell>
          <cell r="EC256">
            <v>94511.877633237396</v>
          </cell>
          <cell r="ED256">
            <v>94511.87763323728</v>
          </cell>
          <cell r="EE256">
            <v>94511.87763323728</v>
          </cell>
          <cell r="EF256">
            <v>94511.877633237513</v>
          </cell>
          <cell r="EG256">
            <v>134898.7127925877</v>
          </cell>
          <cell r="EH256">
            <v>134898.7127925877</v>
          </cell>
          <cell r="EI256">
            <v>-400291.69606205483</v>
          </cell>
          <cell r="EJ256">
            <v>-32611.621553680394</v>
          </cell>
          <cell r="EK256">
            <v>134707.48556758824</v>
          </cell>
          <cell r="EL256">
            <v>134707.48556758813</v>
          </cell>
          <cell r="EM256">
            <v>131808.54474371043</v>
          </cell>
          <cell r="EN256">
            <v>131585.83776028769</v>
          </cell>
          <cell r="EO256">
            <v>131585.83776028757</v>
          </cell>
          <cell r="EP256">
            <v>131585.83776028757</v>
          </cell>
          <cell r="EQ256">
            <v>131585.83776028769</v>
          </cell>
          <cell r="ER256">
            <v>131585.83776028757</v>
          </cell>
          <cell r="ES256">
            <v>131748.85231721075</v>
          </cell>
          <cell r="ET256">
            <v>131748.85231721005</v>
          </cell>
          <cell r="EU256">
            <v>-416180.96835530398</v>
          </cell>
          <cell r="EV256">
            <v>-41498.536666796543</v>
          </cell>
          <cell r="EW256">
            <v>131551.88827546104</v>
          </cell>
          <cell r="EX256">
            <v>131551.88827546081</v>
          </cell>
          <cell r="EY256">
            <v>128594.96863510553</v>
          </cell>
          <cell r="EZ256">
            <v>128367.80751201464</v>
          </cell>
          <cell r="FA256">
            <v>128367.80751201441</v>
          </cell>
          <cell r="FB256">
            <v>128367.80751201441</v>
          </cell>
          <cell r="FC256">
            <v>128367.80751201417</v>
          </cell>
          <cell r="FD256">
            <v>128367.80751201417</v>
          </cell>
          <cell r="FE256">
            <v>141602.22625705483</v>
          </cell>
          <cell r="FF256">
            <v>141602.22625705483</v>
          </cell>
          <cell r="FG256">
            <v>-419382.86257891101</v>
          </cell>
          <cell r="FH256">
            <v>-38819.733989786822</v>
          </cell>
          <cell r="FI256">
            <v>140148.18320023594</v>
          </cell>
          <cell r="FJ256">
            <v>140148.18320023618</v>
          </cell>
          <cell r="FK256">
            <v>137132.12516707322</v>
          </cell>
          <cell r="FL256">
            <v>136900.42082152073</v>
          </cell>
          <cell r="FM256">
            <v>136900.4208215205</v>
          </cell>
          <cell r="FN256">
            <v>136900.42082152097</v>
          </cell>
          <cell r="FO256">
            <v>136900.4208215205</v>
          </cell>
          <cell r="FP256">
            <v>136900.4208215205</v>
          </cell>
          <cell r="FQ256">
            <v>143180.54948868463</v>
          </cell>
          <cell r="FR256">
            <v>143180.54948868486</v>
          </cell>
          <cell r="FS256">
            <v>-431183.81302650296</v>
          </cell>
          <cell r="FT256">
            <v>-42203.803526961012</v>
          </cell>
          <cell r="FU256">
            <v>142873.65026824991</v>
          </cell>
          <cell r="FV256">
            <v>142873.65026824968</v>
          </cell>
          <cell r="FW256">
            <v>139797.2710744238</v>
          </cell>
        </row>
        <row r="257">
          <cell r="B257" t="str">
            <v>Co 183</v>
          </cell>
          <cell r="C257">
            <v>561482.14370249282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-3575.1415686621331</v>
          </cell>
          <cell r="BP257">
            <v>-3353.8531173402444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-14026.437526641355</v>
          </cell>
          <cell r="CO257">
            <v>-14026.437526641355</v>
          </cell>
          <cell r="CP257">
            <v>-14026.437526641355</v>
          </cell>
          <cell r="CQ257">
            <v>-14026.437526641414</v>
          </cell>
          <cell r="CR257">
            <v>-14394.466277174244</v>
          </cell>
          <cell r="CS257">
            <v>-14394.466277174244</v>
          </cell>
          <cell r="CT257">
            <v>-20227.799610507616</v>
          </cell>
          <cell r="CU257">
            <v>-20227.799610507558</v>
          </cell>
          <cell r="CV257">
            <v>-20227.799610507616</v>
          </cell>
          <cell r="CW257">
            <v>-20227.799610507558</v>
          </cell>
          <cell r="CX257">
            <v>-20227.799610507558</v>
          </cell>
          <cell r="CY257">
            <v>-20227.799610507558</v>
          </cell>
          <cell r="CZ257">
            <v>-20096.549610507558</v>
          </cell>
          <cell r="DA257">
            <v>-20096.5496105075</v>
          </cell>
          <cell r="DB257">
            <v>-20096.549610507558</v>
          </cell>
          <cell r="DC257">
            <v>-20096.549610507558</v>
          </cell>
          <cell r="DD257">
            <v>-20471.938936051039</v>
          </cell>
          <cell r="DE257">
            <v>-20471.938936051039</v>
          </cell>
          <cell r="DF257">
            <v>-20646.938936051039</v>
          </cell>
          <cell r="DG257">
            <v>-20646.938936051039</v>
          </cell>
          <cell r="DH257">
            <v>-20646.938936051039</v>
          </cell>
          <cell r="DI257">
            <v>-20646.938936051039</v>
          </cell>
          <cell r="DJ257">
            <v>-20646.938936051039</v>
          </cell>
          <cell r="DK257">
            <v>-20646.938936051098</v>
          </cell>
          <cell r="DL257">
            <v>86147.389599666989</v>
          </cell>
          <cell r="DM257">
            <v>86147.389599666873</v>
          </cell>
          <cell r="DN257">
            <v>86147.389599666931</v>
          </cell>
          <cell r="DO257">
            <v>86147.389599666814</v>
          </cell>
          <cell r="DP257">
            <v>85764.492487612413</v>
          </cell>
          <cell r="DQ257">
            <v>85764.49248761253</v>
          </cell>
          <cell r="DR257">
            <v>-13034.290808514226</v>
          </cell>
          <cell r="DS257">
            <v>-13034.290808514343</v>
          </cell>
          <cell r="DT257">
            <v>-13034.290808514284</v>
          </cell>
          <cell r="DU257">
            <v>-13034.290808514343</v>
          </cell>
          <cell r="DV257">
            <v>-13034.290808514401</v>
          </cell>
          <cell r="DW257">
            <v>-13034.290808514343</v>
          </cell>
          <cell r="DX257">
            <v>-10761.864862799819</v>
          </cell>
          <cell r="DY257">
            <v>-10761.864862799877</v>
          </cell>
          <cell r="DZ257">
            <v>-10761.864862799936</v>
          </cell>
          <cell r="EA257">
            <v>-10761.864862799994</v>
          </cell>
          <cell r="EB257">
            <v>-11152.419917095394</v>
          </cell>
          <cell r="EC257">
            <v>-11152.419917095394</v>
          </cell>
          <cell r="ED257">
            <v>-13303.966601536435</v>
          </cell>
          <cell r="EE257">
            <v>-13303.966601536551</v>
          </cell>
          <cell r="EF257">
            <v>-13303.966601536376</v>
          </cell>
          <cell r="EG257">
            <v>-13303.966601536551</v>
          </cell>
          <cell r="EH257">
            <v>-13303.966601536493</v>
          </cell>
          <cell r="EI257">
            <v>-13303.966601536493</v>
          </cell>
          <cell r="EJ257">
            <v>21089.331561773492</v>
          </cell>
          <cell r="EK257">
            <v>21089.331561773492</v>
          </cell>
          <cell r="EL257">
            <v>21089.331561773492</v>
          </cell>
          <cell r="EM257">
            <v>21089.331561773433</v>
          </cell>
          <cell r="EN257">
            <v>20690.965406391944</v>
          </cell>
          <cell r="EO257">
            <v>20690.965406392177</v>
          </cell>
          <cell r="EP257">
            <v>18494.725657706731</v>
          </cell>
          <cell r="EQ257">
            <v>18494.725657706615</v>
          </cell>
          <cell r="ER257">
            <v>18494.725657706731</v>
          </cell>
          <cell r="ES257">
            <v>12128.500842812704</v>
          </cell>
          <cell r="ET257">
            <v>12155.176806953852</v>
          </cell>
          <cell r="EU257">
            <v>12013.244176225038</v>
          </cell>
          <cell r="EV257">
            <v>15895.540933016338</v>
          </cell>
          <cell r="EW257">
            <v>15021.811239557457</v>
          </cell>
          <cell r="EX257">
            <v>15021.811239557515</v>
          </cell>
          <cell r="EY257">
            <v>15021.811239557515</v>
          </cell>
          <cell r="EZ257">
            <v>14615.477761068323</v>
          </cell>
          <cell r="FA257">
            <v>14615.477761068672</v>
          </cell>
          <cell r="FB257">
            <v>12373.601222937228</v>
          </cell>
          <cell r="FC257">
            <v>12373.601222937228</v>
          </cell>
          <cell r="FD257">
            <v>12373.601222937228</v>
          </cell>
          <cell r="FE257">
            <v>12297.871145077865</v>
          </cell>
          <cell r="FF257">
            <v>12325.347388143244</v>
          </cell>
          <cell r="FG257">
            <v>12179.156778492557</v>
          </cell>
          <cell r="FH257">
            <v>22755.50266061828</v>
          </cell>
          <cell r="FI257">
            <v>22541.039080071554</v>
          </cell>
          <cell r="FJ257">
            <v>22541.039080071438</v>
          </cell>
          <cell r="FK257">
            <v>22541.039080071438</v>
          </cell>
          <cell r="FL257">
            <v>22126.57893201249</v>
          </cell>
          <cell r="FM257">
            <v>22126.578932012839</v>
          </cell>
          <cell r="FN257">
            <v>19838.101508812397</v>
          </cell>
          <cell r="FO257">
            <v>19838.101508812513</v>
          </cell>
          <cell r="FP257">
            <v>19838.101508812397</v>
          </cell>
          <cell r="FQ257">
            <v>19760.099528617342</v>
          </cell>
          <cell r="FR257">
            <v>19788.400058974745</v>
          </cell>
          <cell r="FS257">
            <v>19637.823731034528</v>
          </cell>
          <cell r="FT257">
            <v>23210.612713830662</v>
          </cell>
          <cell r="FU257">
            <v>22989.715225867461</v>
          </cell>
          <cell r="FV257">
            <v>22989.715225867461</v>
          </cell>
          <cell r="FW257">
            <v>22989.715225867461</v>
          </cell>
        </row>
        <row r="258">
          <cell r="B258" t="str">
            <v>Co 201</v>
          </cell>
          <cell r="C258">
            <v>-4355.4766561169672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-2247.2956052701338</v>
          </cell>
          <cell r="BP258">
            <v>-2108.1810508468334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0</v>
          </cell>
          <cell r="EU258">
            <v>0</v>
          </cell>
          <cell r="EV258">
            <v>0</v>
          </cell>
          <cell r="EW258">
            <v>0</v>
          </cell>
          <cell r="EX258">
            <v>0</v>
          </cell>
          <cell r="EY258">
            <v>0</v>
          </cell>
          <cell r="EZ258">
            <v>0</v>
          </cell>
          <cell r="FA258">
            <v>0</v>
          </cell>
          <cell r="FB258">
            <v>0</v>
          </cell>
          <cell r="FC258">
            <v>0</v>
          </cell>
          <cell r="FD258">
            <v>0</v>
          </cell>
          <cell r="FE258">
            <v>0</v>
          </cell>
          <cell r="FF258">
            <v>0</v>
          </cell>
          <cell r="FG258">
            <v>0</v>
          </cell>
          <cell r="FH258">
            <v>0</v>
          </cell>
          <cell r="FI258">
            <v>0</v>
          </cell>
          <cell r="FJ258">
            <v>0</v>
          </cell>
          <cell r="FK258">
            <v>0</v>
          </cell>
          <cell r="FL258">
            <v>0</v>
          </cell>
          <cell r="FM258">
            <v>0</v>
          </cell>
          <cell r="FN258">
            <v>0</v>
          </cell>
          <cell r="FO258">
            <v>0</v>
          </cell>
          <cell r="FP258">
            <v>0</v>
          </cell>
          <cell r="FQ258">
            <v>0</v>
          </cell>
          <cell r="FR258">
            <v>0</v>
          </cell>
          <cell r="FS258">
            <v>0</v>
          </cell>
          <cell r="FT258">
            <v>0</v>
          </cell>
          <cell r="FU258">
            <v>0</v>
          </cell>
          <cell r="FV258">
            <v>0</v>
          </cell>
          <cell r="FW258">
            <v>0</v>
          </cell>
        </row>
        <row r="259">
          <cell r="B259" t="str">
            <v>Co 202</v>
          </cell>
          <cell r="C259">
            <v>-268.26286143013203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-138.36378105933181</v>
          </cell>
          <cell r="BP259">
            <v>-129.89908037080022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  <cell r="EJ259">
            <v>0</v>
          </cell>
          <cell r="EK259">
            <v>0</v>
          </cell>
          <cell r="EL259">
            <v>0</v>
          </cell>
          <cell r="EM259">
            <v>0</v>
          </cell>
          <cell r="EN259">
            <v>0</v>
          </cell>
          <cell r="EO259">
            <v>0</v>
          </cell>
          <cell r="EP259">
            <v>0</v>
          </cell>
          <cell r="EQ259">
            <v>0</v>
          </cell>
          <cell r="ER259">
            <v>0</v>
          </cell>
          <cell r="ES259">
            <v>0</v>
          </cell>
          <cell r="ET259">
            <v>0</v>
          </cell>
          <cell r="EU259">
            <v>0</v>
          </cell>
          <cell r="EV259">
            <v>0</v>
          </cell>
          <cell r="EW259">
            <v>0</v>
          </cell>
          <cell r="EX259">
            <v>0</v>
          </cell>
          <cell r="EY259">
            <v>0</v>
          </cell>
          <cell r="EZ259">
            <v>0</v>
          </cell>
          <cell r="FA259">
            <v>0</v>
          </cell>
          <cell r="FB259">
            <v>0</v>
          </cell>
          <cell r="FC259">
            <v>0</v>
          </cell>
          <cell r="FD259">
            <v>0</v>
          </cell>
          <cell r="FE259">
            <v>0</v>
          </cell>
          <cell r="FF259">
            <v>0</v>
          </cell>
          <cell r="FG259">
            <v>0</v>
          </cell>
          <cell r="FH259">
            <v>0</v>
          </cell>
          <cell r="FI259">
            <v>0</v>
          </cell>
          <cell r="FJ259">
            <v>0</v>
          </cell>
          <cell r="FK259">
            <v>0</v>
          </cell>
          <cell r="FL259">
            <v>0</v>
          </cell>
          <cell r="FM259">
            <v>0</v>
          </cell>
          <cell r="FN259">
            <v>0</v>
          </cell>
          <cell r="FO259">
            <v>0</v>
          </cell>
          <cell r="FP259">
            <v>0</v>
          </cell>
          <cell r="FQ259">
            <v>0</v>
          </cell>
          <cell r="FR259">
            <v>0</v>
          </cell>
          <cell r="FS259">
            <v>0</v>
          </cell>
          <cell r="FT259">
            <v>0</v>
          </cell>
          <cell r="FU259">
            <v>0</v>
          </cell>
          <cell r="FV259">
            <v>0</v>
          </cell>
          <cell r="FW259">
            <v>0</v>
          </cell>
        </row>
        <row r="260">
          <cell r="B260" t="str">
            <v>Co 187</v>
          </cell>
          <cell r="C260">
            <v>233340.33105964682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-843.29377044831926</v>
          </cell>
          <cell r="BP260">
            <v>-791.15596837508201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-2678.5499704013346</v>
          </cell>
          <cell r="CI260">
            <v>-2678.5499704013346</v>
          </cell>
          <cell r="CJ260">
            <v>-2678.5499704013346</v>
          </cell>
          <cell r="CK260">
            <v>-5178.5499704013346</v>
          </cell>
          <cell r="CL260">
            <v>-5178.5499704013346</v>
          </cell>
          <cell r="CM260">
            <v>-5178.5499704013346</v>
          </cell>
          <cell r="CN260">
            <v>-5178.5499704013346</v>
          </cell>
          <cell r="CO260">
            <v>-5178.5499704013346</v>
          </cell>
          <cell r="CP260">
            <v>-5178.5499704013346</v>
          </cell>
          <cell r="CQ260">
            <v>-5178.5499704013346</v>
          </cell>
          <cell r="CR260">
            <v>-5269.6209698093589</v>
          </cell>
          <cell r="CS260">
            <v>-5269.6209698093589</v>
          </cell>
          <cell r="CT260">
            <v>-5213.3709698093589</v>
          </cell>
          <cell r="CU260">
            <v>-5213.3709698093589</v>
          </cell>
          <cell r="CV260">
            <v>-5213.3709698093589</v>
          </cell>
          <cell r="CW260">
            <v>-5288.3709698093589</v>
          </cell>
          <cell r="CX260">
            <v>-5288.3709698093589</v>
          </cell>
          <cell r="CY260">
            <v>-5288.3709698093589</v>
          </cell>
          <cell r="CZ260">
            <v>-5288.3709698093589</v>
          </cell>
          <cell r="DA260">
            <v>-5288.3709698093589</v>
          </cell>
          <cell r="DB260">
            <v>-5288.3709698093589</v>
          </cell>
          <cell r="DC260">
            <v>-5288.3709698093589</v>
          </cell>
          <cell r="DD260">
            <v>-5381.263389205531</v>
          </cell>
          <cell r="DE260">
            <v>-5381.2633892055601</v>
          </cell>
          <cell r="DF260">
            <v>9526.2735659144819</v>
          </cell>
          <cell r="DG260">
            <v>9526.273565914511</v>
          </cell>
          <cell r="DH260">
            <v>9526.273565914511</v>
          </cell>
          <cell r="DI260">
            <v>9449.023565914511</v>
          </cell>
          <cell r="DJ260">
            <v>9449.023565914511</v>
          </cell>
          <cell r="DK260">
            <v>9449.023565914511</v>
          </cell>
          <cell r="DL260">
            <v>3522.6841484866163</v>
          </cell>
          <cell r="DM260">
            <v>3522.6841484866163</v>
          </cell>
          <cell r="DN260">
            <v>3522.6841484865872</v>
          </cell>
          <cell r="DO260">
            <v>3522.6841484866163</v>
          </cell>
          <cell r="DP260">
            <v>3427.9338807025051</v>
          </cell>
          <cell r="DQ260">
            <v>3427.933880702476</v>
          </cell>
          <cell r="DR260">
            <v>3784.6014948048978</v>
          </cell>
          <cell r="DS260">
            <v>3784.6014948049124</v>
          </cell>
          <cell r="DT260">
            <v>3784.6014948049269</v>
          </cell>
          <cell r="DU260">
            <v>3705.0339948048932</v>
          </cell>
          <cell r="DV260">
            <v>3705.0339948049223</v>
          </cell>
          <cell r="DW260">
            <v>3705.0339948048932</v>
          </cell>
          <cell r="DX260">
            <v>3586.5072064563574</v>
          </cell>
          <cell r="DY260">
            <v>3586.5072064563283</v>
          </cell>
          <cell r="DZ260">
            <v>3586.5072064562992</v>
          </cell>
          <cell r="EA260">
            <v>3586.5072064563574</v>
          </cell>
          <cell r="EB260">
            <v>3489.8619333165407</v>
          </cell>
          <cell r="EC260">
            <v>3489.8619333165261</v>
          </cell>
          <cell r="ED260">
            <v>6979.2596559509984</v>
          </cell>
          <cell r="EE260">
            <v>6979.259655951013</v>
          </cell>
          <cell r="EF260">
            <v>6979.2596559510275</v>
          </cell>
          <cell r="EG260">
            <v>6897.3051309509756</v>
          </cell>
          <cell r="EH260">
            <v>6897.3051309510338</v>
          </cell>
          <cell r="EI260">
            <v>5506.9069523042417</v>
          </cell>
          <cell r="EJ260">
            <v>5386.0096281887381</v>
          </cell>
          <cell r="EK260">
            <v>5386.0096281887381</v>
          </cell>
          <cell r="EL260">
            <v>5386.009628188709</v>
          </cell>
          <cell r="EM260">
            <v>5386.0096281887527</v>
          </cell>
          <cell r="EN260">
            <v>6677.8296282328811</v>
          </cell>
          <cell r="EO260">
            <v>6677.829628232852</v>
          </cell>
          <cell r="EP260">
            <v>4643.8799642575032</v>
          </cell>
          <cell r="EQ260">
            <v>4643.8799642575323</v>
          </cell>
          <cell r="ER260">
            <v>4643.8799642575614</v>
          </cell>
          <cell r="ES260">
            <v>4559.466803507501</v>
          </cell>
          <cell r="ET260">
            <v>4559.4668035075592</v>
          </cell>
          <cell r="EU260">
            <v>4565.2630999449757</v>
          </cell>
          <cell r="EV260">
            <v>4441.947829347162</v>
          </cell>
          <cell r="EW260">
            <v>4441.9478293471911</v>
          </cell>
          <cell r="EX260">
            <v>4441.9478293471329</v>
          </cell>
          <cell r="EY260">
            <v>4441.9478293471911</v>
          </cell>
          <cell r="EZ260">
            <v>4335.6017907350324</v>
          </cell>
          <cell r="FA260">
            <v>4335.6017907350033</v>
          </cell>
          <cell r="FB260">
            <v>4737.5437321857898</v>
          </cell>
          <cell r="FC260">
            <v>4737.543732185819</v>
          </cell>
          <cell r="FD260">
            <v>4737.5437321858481</v>
          </cell>
          <cell r="FE260">
            <v>4650.5981766133045</v>
          </cell>
          <cell r="FF260">
            <v>4650.5981766133627</v>
          </cell>
          <cell r="FG260">
            <v>4656.5683619438787</v>
          </cell>
          <cell r="FH260">
            <v>4530.7867859341204</v>
          </cell>
          <cell r="FI260">
            <v>4530.7867859341204</v>
          </cell>
          <cell r="FJ260">
            <v>4530.7867859340622</v>
          </cell>
          <cell r="FK260">
            <v>4530.7867859341204</v>
          </cell>
          <cell r="FL260">
            <v>4422.2558635853347</v>
          </cell>
          <cell r="FM260">
            <v>4422.2558635853493</v>
          </cell>
          <cell r="FN260">
            <v>4833.1043605319283</v>
          </cell>
          <cell r="FO260">
            <v>4833.1043605319428</v>
          </cell>
          <cell r="FP260">
            <v>4833.1043605319719</v>
          </cell>
          <cell r="FQ260">
            <v>4743.5504382922518</v>
          </cell>
          <cell r="FR260">
            <v>4743.5504382922954</v>
          </cell>
          <cell r="FS260">
            <v>4749.6997291827574</v>
          </cell>
          <cell r="FT260">
            <v>4621.4025216527807</v>
          </cell>
          <cell r="FU260">
            <v>4621.4025216528098</v>
          </cell>
          <cell r="FV260">
            <v>4621.4025216527225</v>
          </cell>
          <cell r="FW260">
            <v>4621.4025216528098</v>
          </cell>
        </row>
        <row r="261">
          <cell r="B261" t="str">
            <v>Co 188</v>
          </cell>
          <cell r="C261">
            <v>502861.33935243788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-927.81841895835532</v>
          </cell>
          <cell r="BP261">
            <v>-870.61134147914709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-1977.0587933327333</v>
          </cell>
          <cell r="CI261">
            <v>-1977.0587933327333</v>
          </cell>
          <cell r="CJ261">
            <v>-1977.0587933327333</v>
          </cell>
          <cell r="CK261">
            <v>-1977.0587933327333</v>
          </cell>
          <cell r="CL261">
            <v>-1977.0587933327188</v>
          </cell>
          <cell r="CM261">
            <v>-1977.0587933327188</v>
          </cell>
          <cell r="CN261">
            <v>-1977.0587933327333</v>
          </cell>
          <cell r="CO261">
            <v>-1977.0587933327333</v>
          </cell>
          <cell r="CP261">
            <v>-1977.0587933327333</v>
          </cell>
          <cell r="CQ261">
            <v>-1977.0587933327333</v>
          </cell>
          <cell r="CR261">
            <v>-1991.5999691993784</v>
          </cell>
          <cell r="CS261">
            <v>-1991.5999691993784</v>
          </cell>
          <cell r="CT261">
            <v>-2029.0999691993784</v>
          </cell>
          <cell r="CU261">
            <v>-2029.0999691993929</v>
          </cell>
          <cell r="CV261">
            <v>-2029.0999691993784</v>
          </cell>
          <cell r="CW261">
            <v>-2029.0999691993784</v>
          </cell>
          <cell r="CX261">
            <v>-2029.0999691993638</v>
          </cell>
          <cell r="CY261">
            <v>-2029.0999691993929</v>
          </cell>
          <cell r="CZ261">
            <v>-2029.0999691993929</v>
          </cell>
          <cell r="DA261">
            <v>-2029.0999691993929</v>
          </cell>
          <cell r="DB261">
            <v>-2029.0999691993929</v>
          </cell>
          <cell r="DC261">
            <v>-2029.0999691993929</v>
          </cell>
          <cell r="DD261">
            <v>-2043.9319685833616</v>
          </cell>
          <cell r="DE261">
            <v>-2043.9319685833616</v>
          </cell>
          <cell r="DF261">
            <v>17955.631299011322</v>
          </cell>
          <cell r="DG261">
            <v>17955.631299011322</v>
          </cell>
          <cell r="DH261">
            <v>17955.631299011322</v>
          </cell>
          <cell r="DI261">
            <v>17955.631299011337</v>
          </cell>
          <cell r="DJ261">
            <v>17955.631299011351</v>
          </cell>
          <cell r="DK261">
            <v>17955.631299011322</v>
          </cell>
          <cell r="DL261">
            <v>4963.9846040344855</v>
          </cell>
          <cell r="DM261">
            <v>4963.9846040344564</v>
          </cell>
          <cell r="DN261">
            <v>4963.9846040344855</v>
          </cell>
          <cell r="DO261">
            <v>4963.9846040344855</v>
          </cell>
          <cell r="DP261">
            <v>4948.8559646628273</v>
          </cell>
          <cell r="DQ261">
            <v>4948.8559646628419</v>
          </cell>
          <cell r="DR261">
            <v>5309.8359800147009</v>
          </cell>
          <cell r="DS261">
            <v>5309.83598001473</v>
          </cell>
          <cell r="DT261">
            <v>5309.8359800147009</v>
          </cell>
          <cell r="DU261">
            <v>5309.83598001473</v>
          </cell>
          <cell r="DV261">
            <v>5309.8359800147009</v>
          </cell>
          <cell r="DW261">
            <v>5309.8359800147009</v>
          </cell>
          <cell r="DX261">
            <v>5050.003046115191</v>
          </cell>
          <cell r="DY261">
            <v>5050.0030461151619</v>
          </cell>
          <cell r="DZ261">
            <v>5050.0030461151619</v>
          </cell>
          <cell r="EA261">
            <v>5050.0030461151619</v>
          </cell>
          <cell r="EB261">
            <v>5034.5718339560844</v>
          </cell>
          <cell r="EC261">
            <v>5034.5718339560844</v>
          </cell>
          <cell r="ED261">
            <v>9537.1635496290401</v>
          </cell>
          <cell r="EE261">
            <v>9537.1635496290546</v>
          </cell>
          <cell r="EF261">
            <v>9537.163549629011</v>
          </cell>
          <cell r="EG261">
            <v>9545.4980346588127</v>
          </cell>
          <cell r="EH261">
            <v>9538.7755202293629</v>
          </cell>
          <cell r="EI261">
            <v>9538.6601747774839</v>
          </cell>
          <cell r="EJ261">
            <v>9273.6305821999995</v>
          </cell>
          <cell r="EK261">
            <v>9273.6305821999413</v>
          </cell>
          <cell r="EL261">
            <v>9273.6305821999413</v>
          </cell>
          <cell r="EM261">
            <v>9273.6305821999704</v>
          </cell>
          <cell r="EN261">
            <v>11371.604183135205</v>
          </cell>
          <cell r="EO261">
            <v>11371.604183135205</v>
          </cell>
          <cell r="EP261">
            <v>6945.4448171073163</v>
          </cell>
          <cell r="EQ261">
            <v>6945.4448171073163</v>
          </cell>
          <cell r="ER261">
            <v>6945.4448171072872</v>
          </cell>
          <cell r="ES261">
            <v>6945.4448171073163</v>
          </cell>
          <cell r="ET261">
            <v>6945.4448171073454</v>
          </cell>
          <cell r="EU261">
            <v>6945.4448171073163</v>
          </cell>
          <cell r="EV261">
            <v>6675.1146326782473</v>
          </cell>
          <cell r="EW261">
            <v>6675.1146326782182</v>
          </cell>
          <cell r="EX261">
            <v>6675.1146326782182</v>
          </cell>
          <cell r="EY261">
            <v>6675.1146326782182</v>
          </cell>
          <cell r="EZ261">
            <v>6647.4674066729494</v>
          </cell>
          <cell r="FA261">
            <v>6647.4674066729203</v>
          </cell>
          <cell r="FB261">
            <v>7084.3537134494691</v>
          </cell>
          <cell r="FC261">
            <v>7084.35371344944</v>
          </cell>
          <cell r="FD261">
            <v>7084.35371344944</v>
          </cell>
          <cell r="FE261">
            <v>7084.35371344944</v>
          </cell>
          <cell r="FF261">
            <v>7084.35371344944</v>
          </cell>
          <cell r="FG261">
            <v>7084.3537134494691</v>
          </cell>
          <cell r="FH261">
            <v>6808.6169253318221</v>
          </cell>
          <cell r="FI261">
            <v>6808.616925331793</v>
          </cell>
          <cell r="FJ261">
            <v>6808.616925331793</v>
          </cell>
          <cell r="FK261">
            <v>6808.616925331793</v>
          </cell>
          <cell r="FL261">
            <v>6780.3008288776473</v>
          </cell>
          <cell r="FM261">
            <v>6780.3008288776473</v>
          </cell>
          <cell r="FN261">
            <v>7226.0407877184625</v>
          </cell>
          <cell r="FO261">
            <v>7226.0407877184334</v>
          </cell>
          <cell r="FP261">
            <v>7226.0407877184334</v>
          </cell>
          <cell r="FQ261">
            <v>7226.0407877184334</v>
          </cell>
          <cell r="FR261">
            <v>7226.0407877184916</v>
          </cell>
          <cell r="FS261">
            <v>7226.0407877184334</v>
          </cell>
          <cell r="FT261">
            <v>6944.7892638384656</v>
          </cell>
          <cell r="FU261">
            <v>6944.7892638384074</v>
          </cell>
          <cell r="FV261">
            <v>6944.7892638384365</v>
          </cell>
          <cell r="FW261">
            <v>6944.7892638384365</v>
          </cell>
        </row>
        <row r="262">
          <cell r="B262" t="str">
            <v>Co 250</v>
          </cell>
          <cell r="C262">
            <v>-328352.22810710303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-939.53470687061781</v>
          </cell>
          <cell r="BP262">
            <v>-881.32736219384242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-2933.5989090425719</v>
          </cell>
          <cell r="CG262">
            <v>-2649.7022404255404</v>
          </cell>
          <cell r="CH262">
            <v>-2933.5989090425719</v>
          </cell>
          <cell r="CI262">
            <v>-2838.9666861702281</v>
          </cell>
          <cell r="CJ262">
            <v>-2933.5989090425719</v>
          </cell>
          <cell r="CK262">
            <v>-2838.9666861702281</v>
          </cell>
          <cell r="CL262">
            <v>-2933.5989090425719</v>
          </cell>
          <cell r="CM262">
            <v>-2933.5989090425719</v>
          </cell>
          <cell r="CN262">
            <v>-2838.9666861702281</v>
          </cell>
          <cell r="CO262">
            <v>-2933.5989090425719</v>
          </cell>
          <cell r="CP262">
            <v>-2838.9666861702281</v>
          </cell>
          <cell r="CQ262">
            <v>-2933.5989090425719</v>
          </cell>
          <cell r="CR262">
            <v>-2992.2708872234216</v>
          </cell>
          <cell r="CS262">
            <v>-2702.6962852340366</v>
          </cell>
          <cell r="CT262">
            <v>-2992.2708872234216</v>
          </cell>
          <cell r="CU262">
            <v>-3821.8337365408079</v>
          </cell>
          <cell r="CV262">
            <v>-3918.3586038705835</v>
          </cell>
          <cell r="CW262">
            <v>-3821.8337365408079</v>
          </cell>
          <cell r="CX262">
            <v>-3918.3586038705835</v>
          </cell>
          <cell r="CY262">
            <v>-3918.3586038705835</v>
          </cell>
          <cell r="CZ262">
            <v>-3821.8337365408079</v>
          </cell>
          <cell r="DA262">
            <v>-3918.3586038705835</v>
          </cell>
          <cell r="DB262">
            <v>-3821.8337365408079</v>
          </cell>
          <cell r="DC262">
            <v>-3918.3586038705835</v>
          </cell>
          <cell r="DD262">
            <v>-3978.2040216150635</v>
          </cell>
          <cell r="DE262">
            <v>306.7875012953009</v>
          </cell>
          <cell r="DF262">
            <v>11.42140726611251</v>
          </cell>
          <cell r="DG262">
            <v>3013.4673987331917</v>
          </cell>
          <cell r="DH262">
            <v>2915.0120340567955</v>
          </cell>
          <cell r="DI262">
            <v>3013.4673987331917</v>
          </cell>
          <cell r="DJ262">
            <v>-47119.042860974849</v>
          </cell>
          <cell r="DK262">
            <v>-47119.04286097482</v>
          </cell>
          <cell r="DL262">
            <v>-47020.587496298482</v>
          </cell>
          <cell r="DM262">
            <v>-47119.042860974849</v>
          </cell>
          <cell r="DN262">
            <v>-47020.587496298482</v>
          </cell>
          <cell r="DO262">
            <v>-47119.042860974849</v>
          </cell>
          <cell r="DP262">
            <v>-47180.085187074234</v>
          </cell>
          <cell r="DQ262">
            <v>-46861.519262586808</v>
          </cell>
          <cell r="DR262">
            <v>-47162.792678496568</v>
          </cell>
          <cell r="DS262">
            <v>-48006.807458414201</v>
          </cell>
          <cell r="DT262">
            <v>-48107.23193038415</v>
          </cell>
          <cell r="DU262">
            <v>-48006.807458414201</v>
          </cell>
          <cell r="DV262">
            <v>-49057.913028284762</v>
          </cell>
          <cell r="DW262">
            <v>-49057.913028284762</v>
          </cell>
          <cell r="DX262">
            <v>-48957.4885563149</v>
          </cell>
          <cell r="DY262">
            <v>-49057.913028284791</v>
          </cell>
          <cell r="DZ262">
            <v>-48957.488556314871</v>
          </cell>
          <cell r="EA262">
            <v>-49057.913028284762</v>
          </cell>
          <cell r="EB262">
            <v>-55495.176200906164</v>
          </cell>
          <cell r="EC262">
            <v>-2605.3304299914744</v>
          </cell>
          <cell r="ED262">
            <v>-2912.6293142193754</v>
          </cell>
          <cell r="EE262">
            <v>319.11621550266864</v>
          </cell>
          <cell r="EF262">
            <v>216.68325409328099</v>
          </cell>
          <cell r="EG262">
            <v>319.11621550266864</v>
          </cell>
          <cell r="EH262">
            <v>-751.5114657653321</v>
          </cell>
          <cell r="EI262">
            <v>-751.511465765303</v>
          </cell>
          <cell r="EJ262">
            <v>-649.07850435606088</v>
          </cell>
          <cell r="EK262">
            <v>-751.5114657653321</v>
          </cell>
          <cell r="EL262">
            <v>-649.07850435606088</v>
          </cell>
          <cell r="EM262">
            <v>4348.4885342346388</v>
          </cell>
          <cell r="EN262">
            <v>4397.2796287632809</v>
          </cell>
          <cell r="EO262">
            <v>5776.2075371587125</v>
          </cell>
          <cell r="EP262">
            <v>5462.7626752462675</v>
          </cell>
          <cell r="EQ262">
            <v>4603.1588765071647</v>
          </cell>
          <cell r="ER262">
            <v>4498.6772558696248</v>
          </cell>
          <cell r="ES262">
            <v>4603.1588765071938</v>
          </cell>
          <cell r="ET262">
            <v>3512.6636416138208</v>
          </cell>
          <cell r="EU262">
            <v>3512.6636416138499</v>
          </cell>
          <cell r="EV262">
            <v>3617.1452622512879</v>
          </cell>
          <cell r="EW262">
            <v>3512.6636416138208</v>
          </cell>
          <cell r="EX262">
            <v>3617.1452622512879</v>
          </cell>
          <cell r="EY262">
            <v>3614.6636416138354</v>
          </cell>
          <cell r="EZ262">
            <v>-2944.8134170138364</v>
          </cell>
          <cell r="FA262">
            <v>25145.696827161359</v>
          </cell>
          <cell r="FB262">
            <v>24825.983068010624</v>
          </cell>
          <cell r="FC262">
            <v>27228.718350937648</v>
          </cell>
          <cell r="FD262">
            <v>27122.147097887326</v>
          </cell>
          <cell r="FE262">
            <v>27228.718350937677</v>
          </cell>
          <cell r="FF262">
            <v>26118.004561346461</v>
          </cell>
          <cell r="FG262">
            <v>26118.004561346475</v>
          </cell>
          <cell r="FH262">
            <v>26224.575814396652</v>
          </cell>
          <cell r="FI262">
            <v>26118.004561346461</v>
          </cell>
          <cell r="FJ262">
            <v>26224.575814396652</v>
          </cell>
          <cell r="FK262">
            <v>26222.04456134644</v>
          </cell>
          <cell r="FL262">
            <v>25906.544628212898</v>
          </cell>
          <cell r="FM262">
            <v>27870.823249034729</v>
          </cell>
          <cell r="FN262">
            <v>33211.381881367604</v>
          </cell>
          <cell r="FO262">
            <v>27874.418100664712</v>
          </cell>
          <cell r="FP262">
            <v>27765.715422553447</v>
          </cell>
          <cell r="FQ262">
            <v>27874.418100664756</v>
          </cell>
          <cell r="FR262">
            <v>26743.129125781677</v>
          </cell>
          <cell r="FS262">
            <v>26743.129125781721</v>
          </cell>
          <cell r="FT262">
            <v>26851.831803892914</v>
          </cell>
          <cell r="FU262">
            <v>26743.129125781707</v>
          </cell>
          <cell r="FV262">
            <v>26851.831803892885</v>
          </cell>
          <cell r="FW262">
            <v>26849.249925781653</v>
          </cell>
        </row>
        <row r="263">
          <cell r="B263" t="str">
            <v>Co 251</v>
          </cell>
          <cell r="C263">
            <v>1337355.0798141388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-3454.910137943225</v>
          </cell>
          <cell r="BP263">
            <v>-3241.2042166565079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-1277.437347755651</v>
          </cell>
          <cell r="CG263">
            <v>-1153.8143786180299</v>
          </cell>
          <cell r="CH263">
            <v>-1277.4373477557674</v>
          </cell>
          <cell r="CI263">
            <v>-1236.229691376444</v>
          </cell>
          <cell r="CJ263">
            <v>-1277.437347755651</v>
          </cell>
          <cell r="CK263">
            <v>-1236.229691376444</v>
          </cell>
          <cell r="CL263">
            <v>-1277.437347755651</v>
          </cell>
          <cell r="CM263">
            <v>-1277.4373477557674</v>
          </cell>
          <cell r="CN263">
            <v>-1236.229691376444</v>
          </cell>
          <cell r="CO263">
            <v>-1277.4373477557674</v>
          </cell>
          <cell r="CP263">
            <v>-1236.229691376444</v>
          </cell>
          <cell r="CQ263">
            <v>-1277.437347755651</v>
          </cell>
          <cell r="CR263">
            <v>-1302.9860947107663</v>
          </cell>
          <cell r="CS263">
            <v>-1176.8906661903602</v>
          </cell>
          <cell r="CT263">
            <v>-1302.9860947108828</v>
          </cell>
          <cell r="CU263">
            <v>-3412.3932827184908</v>
          </cell>
          <cell r="CV263">
            <v>-3454.4250922253123</v>
          </cell>
          <cell r="CW263">
            <v>-3412.3932827184908</v>
          </cell>
          <cell r="CX263">
            <v>-3454.425092225254</v>
          </cell>
          <cell r="CY263">
            <v>-3454.4250922254287</v>
          </cell>
          <cell r="CZ263">
            <v>-3412.3932827184908</v>
          </cell>
          <cell r="DA263">
            <v>20836.305571184494</v>
          </cell>
          <cell r="DB263">
            <v>20878.337380691373</v>
          </cell>
          <cell r="DC263">
            <v>22859.411842070287</v>
          </cell>
          <cell r="DD263">
            <v>20810.245849290397</v>
          </cell>
          <cell r="DE263">
            <v>20938.863186381117</v>
          </cell>
          <cell r="DF263">
            <v>24357.853178568708</v>
          </cell>
          <cell r="DG263">
            <v>31175.953271911712</v>
          </cell>
          <cell r="DH263">
            <v>31068.848038428114</v>
          </cell>
          <cell r="DI263">
            <v>27629.167564064555</v>
          </cell>
          <cell r="DJ263">
            <v>27586.295118367649</v>
          </cell>
          <cell r="DK263">
            <v>27586.295118367416</v>
          </cell>
          <cell r="DL263">
            <v>-157857.75183086807</v>
          </cell>
          <cell r="DM263">
            <v>-157550.22632996354</v>
          </cell>
          <cell r="DN263">
            <v>-157507.35388426628</v>
          </cell>
          <cell r="DO263">
            <v>-155466.42687095108</v>
          </cell>
          <cell r="DP263">
            <v>-157576.8072462955</v>
          </cell>
          <cell r="DQ263">
            <v>-157445.61756246287</v>
          </cell>
          <cell r="DR263">
            <v>-153922.77169713855</v>
          </cell>
          <cell r="DS263">
            <v>-156096.27634928457</v>
          </cell>
          <cell r="DT263">
            <v>-156206.16601531568</v>
          </cell>
          <cell r="DU263">
            <v>-159749.46562836727</v>
          </cell>
          <cell r="DV263">
            <v>-159793.19552297809</v>
          </cell>
          <cell r="DW263">
            <v>-159793.19552297838</v>
          </cell>
          <cell r="DX263">
            <v>-177163.37068293279</v>
          </cell>
          <cell r="DY263">
            <v>57443.380643651471</v>
          </cell>
          <cell r="DZ263">
            <v>57487.110538262699</v>
          </cell>
          <cell r="EA263">
            <v>59589.694086434378</v>
          </cell>
          <cell r="EB263">
            <v>57416.268108992896</v>
          </cell>
          <cell r="EC263">
            <v>57550.081586502143</v>
          </cell>
          <cell r="ED263">
            <v>61179.924724624434</v>
          </cell>
          <cell r="EE263">
            <v>68537.591182119679</v>
          </cell>
          <cell r="EF263">
            <v>68424.842125053634</v>
          </cell>
          <cell r="EG263">
            <v>64774.80622466444</v>
          </cell>
          <cell r="EH263">
            <v>64730.201732161513</v>
          </cell>
          <cell r="EI263">
            <v>64730.20173216128</v>
          </cell>
          <cell r="EJ263">
            <v>60828.373069007648</v>
          </cell>
          <cell r="EK263">
            <v>65825.9372314621</v>
          </cell>
          <cell r="EL263">
            <v>65870.541723965551</v>
          </cell>
          <cell r="EM263">
            <v>68036.640077528602</v>
          </cell>
          <cell r="EN263">
            <v>65798.282446110388</v>
          </cell>
          <cell r="EO263">
            <v>76984.772193169978</v>
          </cell>
          <cell r="EP263">
            <v>-55440.344816207886</v>
          </cell>
          <cell r="EQ263">
            <v>-57659.093150668079</v>
          </cell>
          <cell r="ER263">
            <v>-57774.778634521528</v>
          </cell>
          <cell r="ES263">
            <v>-61534.7616568472</v>
          </cell>
          <cell r="ET263">
            <v>-61580.258239200048</v>
          </cell>
          <cell r="EU263">
            <v>-61580.258239200339</v>
          </cell>
          <cell r="EV263">
            <v>-79369.275975617056</v>
          </cell>
          <cell r="EW263">
            <v>96928.080800003256</v>
          </cell>
          <cell r="EX263">
            <v>96973.577382356743</v>
          </cell>
          <cell r="EY263">
            <v>99205.104731451836</v>
          </cell>
          <cell r="EZ263">
            <v>96899.872918944398</v>
          </cell>
          <cell r="FA263">
            <v>97260.092460945132</v>
          </cell>
          <cell r="FB263">
            <v>98402.469387976802</v>
          </cell>
          <cell r="FC263">
            <v>103805.83145334828</v>
          </cell>
          <cell r="FD263">
            <v>103687.13037080271</v>
          </cell>
          <cell r="FE263">
            <v>99813.892891983851</v>
          </cell>
          <cell r="FF263">
            <v>99767.48637798382</v>
          </cell>
          <cell r="FG263">
            <v>99767.48637798347</v>
          </cell>
          <cell r="FH263">
            <v>95438.636211838573</v>
          </cell>
          <cell r="FI263">
            <v>104053.34968336707</v>
          </cell>
          <cell r="FJ263">
            <v>104099.75619736756</v>
          </cell>
          <cell r="FK263">
            <v>106398.68433275912</v>
          </cell>
          <cell r="FL263">
            <v>104024.57764468703</v>
          </cell>
          <cell r="FM263">
            <v>104392.00157752773</v>
          </cell>
          <cell r="FN263">
            <v>105597.51578724629</v>
          </cell>
          <cell r="FO263">
            <v>105900.23172315629</v>
          </cell>
          <cell r="FP263">
            <v>118056.21145105222</v>
          </cell>
          <cell r="FQ263">
            <v>69554.380421546404</v>
          </cell>
          <cell r="FR263">
            <v>69507.045777266147</v>
          </cell>
          <cell r="FS263">
            <v>69507.045777265797</v>
          </cell>
          <cell r="FT263">
            <v>51282.669970548013</v>
          </cell>
          <cell r="FU263">
            <v>73606.771998633281</v>
          </cell>
          <cell r="FV263">
            <v>73654.106642913772</v>
          </cell>
          <cell r="FW263">
            <v>76022.46668750688</v>
          </cell>
        </row>
        <row r="264">
          <cell r="B264" t="str">
            <v>Co 252</v>
          </cell>
          <cell r="C264">
            <v>-2417265.8859704258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-2628.3539216552745</v>
          </cell>
          <cell r="BP264">
            <v>-2465.730229815148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-33427.05602256034</v>
          </cell>
          <cell r="CI264">
            <v>-29663.600967498962</v>
          </cell>
          <cell r="CJ264">
            <v>-29663.600967498962</v>
          </cell>
          <cell r="CK264">
            <v>-39663.600967498962</v>
          </cell>
          <cell r="CL264">
            <v>-39663.600967498962</v>
          </cell>
          <cell r="CM264">
            <v>-39663.60096749902</v>
          </cell>
          <cell r="CN264">
            <v>-39663.600967498962</v>
          </cell>
          <cell r="CO264">
            <v>-39663.600967498962</v>
          </cell>
          <cell r="CP264">
            <v>-39663.600967498962</v>
          </cell>
          <cell r="CQ264">
            <v>-39663.600967498962</v>
          </cell>
          <cell r="CR264">
            <v>-40369.238436298387</v>
          </cell>
          <cell r="CS264">
            <v>-40369.238436298387</v>
          </cell>
          <cell r="CT264">
            <v>-40144.23843629827</v>
          </cell>
          <cell r="CU264">
            <v>-42121.878237421595</v>
          </cell>
          <cell r="CV264">
            <v>-42121.878237421624</v>
          </cell>
          <cell r="CW264">
            <v>-42421.878237421624</v>
          </cell>
          <cell r="CX264">
            <v>-42421.878237421624</v>
          </cell>
          <cell r="CY264">
            <v>-42421.878237421624</v>
          </cell>
          <cell r="CZ264">
            <v>-42421.878237421624</v>
          </cell>
          <cell r="DA264">
            <v>-42421.878237421566</v>
          </cell>
          <cell r="DB264">
            <v>-42421.878237421566</v>
          </cell>
          <cell r="DC264">
            <v>-42421.878237421566</v>
          </cell>
          <cell r="DD264">
            <v>-43141.628455596976</v>
          </cell>
          <cell r="DE264">
            <v>-55891.628455596976</v>
          </cell>
          <cell r="DF264">
            <v>-8440.3450014491682</v>
          </cell>
          <cell r="DG264">
            <v>-2382.6824634418008</v>
          </cell>
          <cell r="DH264">
            <v>-2382.6824634418008</v>
          </cell>
          <cell r="DI264">
            <v>-2691.6824634418008</v>
          </cell>
          <cell r="DJ264">
            <v>-2691.6824634417426</v>
          </cell>
          <cell r="DK264">
            <v>7508.3175365581992</v>
          </cell>
          <cell r="DL264">
            <v>-8354.6501360469265</v>
          </cell>
          <cell r="DM264">
            <v>-8354.6501360468683</v>
          </cell>
          <cell r="DN264">
            <v>-8354.6501360468101</v>
          </cell>
          <cell r="DO264">
            <v>-8354.6501360468683</v>
          </cell>
          <cell r="DP264">
            <v>-9088.7953585857758</v>
          </cell>
          <cell r="DQ264">
            <v>-9343.7953585857758</v>
          </cell>
          <cell r="DR264">
            <v>-8160.7021895027719</v>
          </cell>
          <cell r="DS264">
            <v>-10186.24973464472</v>
          </cell>
          <cell r="DT264">
            <v>-10186.249734644662</v>
          </cell>
          <cell r="DU264">
            <v>-10504.519734644797</v>
          </cell>
          <cell r="DV264">
            <v>-10504.519734644738</v>
          </cell>
          <cell r="DW264">
            <v>-10300.519734644797</v>
          </cell>
          <cell r="DX264">
            <v>-10617.779088096868</v>
          </cell>
          <cell r="DY264">
            <v>-10617.779088096839</v>
          </cell>
          <cell r="DZ264">
            <v>-10617.779088096751</v>
          </cell>
          <cell r="EA264">
            <v>-10617.77908809681</v>
          </cell>
          <cell r="EB264">
            <v>-11366.607215086522</v>
          </cell>
          <cell r="EC264">
            <v>-24376.707215086441</v>
          </cell>
          <cell r="ED264">
            <v>1607.6826864642208</v>
          </cell>
          <cell r="EE264">
            <v>8152.1904594878433</v>
          </cell>
          <cell r="EF264">
            <v>8152.190459488018</v>
          </cell>
          <cell r="EG264">
            <v>7824.3723594878102</v>
          </cell>
          <cell r="EH264">
            <v>7824.3723594878102</v>
          </cell>
          <cell r="EI264">
            <v>8032.4523594877683</v>
          </cell>
          <cell r="EJ264">
            <v>7708.8478189666057</v>
          </cell>
          <cell r="EK264">
            <v>7708.8478189666639</v>
          </cell>
          <cell r="EL264">
            <v>7708.8478189667221</v>
          </cell>
          <cell r="EM264">
            <v>7708.8478189667221</v>
          </cell>
          <cell r="EN264">
            <v>6945.0431294371956</v>
          </cell>
          <cell r="EO264">
            <v>16624.741129437229</v>
          </cell>
          <cell r="EP264">
            <v>-48552.950236192031</v>
          </cell>
          <cell r="EQ264">
            <v>-50623.268855577218</v>
          </cell>
          <cell r="ER264">
            <v>-50623.268855577102</v>
          </cell>
          <cell r="ES264">
            <v>-50960.921498577169</v>
          </cell>
          <cell r="ET264">
            <v>-50960.921498577169</v>
          </cell>
          <cell r="EU264">
            <v>-50748.679898577218</v>
          </cell>
          <cell r="EV264">
            <v>-51078.756529908744</v>
          </cell>
          <cell r="EW264">
            <v>-51078.756529908802</v>
          </cell>
          <cell r="EX264">
            <v>-51078.756529908627</v>
          </cell>
          <cell r="EY264">
            <v>-51078.756529908685</v>
          </cell>
          <cell r="EZ264">
            <v>-51857.837313228811</v>
          </cell>
          <cell r="FA264">
            <v>-64934.545353228867</v>
          </cell>
          <cell r="FB264">
            <v>-22934.661167790997</v>
          </cell>
          <cell r="FC264">
            <v>-18145.205279733986</v>
          </cell>
          <cell r="FD264">
            <v>-18145.205279733811</v>
          </cell>
          <cell r="FE264">
            <v>-18492.987502024102</v>
          </cell>
          <cell r="FF264">
            <v>-18492.987502023985</v>
          </cell>
          <cell r="FG264">
            <v>-18276.501070024096</v>
          </cell>
          <cell r="FH264">
            <v>-18613.179233982228</v>
          </cell>
          <cell r="FI264">
            <v>-18613.179233982111</v>
          </cell>
          <cell r="FJ264">
            <v>-18613.179233982053</v>
          </cell>
          <cell r="FK264">
            <v>-18613.17923398217</v>
          </cell>
          <cell r="FL264">
            <v>-19407.841632968746</v>
          </cell>
          <cell r="FM264">
            <v>-19996.083833768615</v>
          </cell>
          <cell r="FN264">
            <v>-18711.766280192474</v>
          </cell>
          <cell r="FO264">
            <v>-18523.038426074665</v>
          </cell>
          <cell r="FP264">
            <v>-7189.7050927410601</v>
          </cell>
          <cell r="FQ264">
            <v>-62721.867283919419</v>
          </cell>
          <cell r="FR264">
            <v>-62721.867283919477</v>
          </cell>
          <cell r="FS264">
            <v>-62501.051123279613</v>
          </cell>
          <cell r="FT264">
            <v>-62844.462850516778</v>
          </cell>
          <cell r="FU264">
            <v>-62844.46285051672</v>
          </cell>
          <cell r="FV264">
            <v>-62844.462850516604</v>
          </cell>
          <cell r="FW264">
            <v>-62844.46285051672</v>
          </cell>
        </row>
        <row r="265">
          <cell r="B265" t="str">
            <v>Co 220</v>
          </cell>
          <cell r="C265">
            <v>-301.22272271913607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-155.38029445574284</v>
          </cell>
          <cell r="BP265">
            <v>-145.84242826339323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0</v>
          </cell>
          <cell r="FP265">
            <v>0</v>
          </cell>
          <cell r="FQ265">
            <v>0</v>
          </cell>
          <cell r="FR265">
            <v>0</v>
          </cell>
          <cell r="FS265">
            <v>0</v>
          </cell>
          <cell r="FT265">
            <v>0</v>
          </cell>
          <cell r="FU265">
            <v>0</v>
          </cell>
          <cell r="FV265">
            <v>0</v>
          </cell>
          <cell r="FW265">
            <v>0</v>
          </cell>
        </row>
        <row r="266">
          <cell r="B266" t="str">
            <v>Co 900</v>
          </cell>
          <cell r="C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0</v>
          </cell>
          <cell r="FN266">
            <v>0</v>
          </cell>
          <cell r="FO266">
            <v>0</v>
          </cell>
          <cell r="FP266">
            <v>0</v>
          </cell>
          <cell r="FQ266">
            <v>0</v>
          </cell>
          <cell r="FR266">
            <v>0</v>
          </cell>
          <cell r="FS266">
            <v>0</v>
          </cell>
          <cell r="FT266">
            <v>0</v>
          </cell>
          <cell r="FU266">
            <v>0</v>
          </cell>
          <cell r="FV266">
            <v>0</v>
          </cell>
          <cell r="FW266">
            <v>0</v>
          </cell>
        </row>
        <row r="267">
          <cell r="B267" t="str">
            <v>Co 254</v>
          </cell>
          <cell r="C267">
            <v>-408.20719050966909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-210.61422318507175</v>
          </cell>
          <cell r="BP267">
            <v>-197.59296732459734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0</v>
          </cell>
          <cell r="FJ267">
            <v>0</v>
          </cell>
          <cell r="FK267">
            <v>0</v>
          </cell>
          <cell r="FL267">
            <v>0</v>
          </cell>
          <cell r="FM267">
            <v>0</v>
          </cell>
          <cell r="FN267">
            <v>0</v>
          </cell>
          <cell r="FO267">
            <v>0</v>
          </cell>
          <cell r="FP267">
            <v>0</v>
          </cell>
          <cell r="FQ267">
            <v>0</v>
          </cell>
          <cell r="FR267">
            <v>0</v>
          </cell>
          <cell r="FS267">
            <v>0</v>
          </cell>
          <cell r="FT267">
            <v>0</v>
          </cell>
          <cell r="FU267">
            <v>0</v>
          </cell>
          <cell r="FV267">
            <v>0</v>
          </cell>
          <cell r="FW267">
            <v>0</v>
          </cell>
        </row>
        <row r="268">
          <cell r="B268" t="str">
            <v>Co 255</v>
          </cell>
          <cell r="C268">
            <v>-83908.990508306655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-5881.0186134936521</v>
          </cell>
          <cell r="BP268">
            <v>-5516.9211035550688</v>
          </cell>
          <cell r="BQ268">
            <v>0</v>
          </cell>
          <cell r="BR268">
            <v>0</v>
          </cell>
          <cell r="BS268">
            <v>0</v>
          </cell>
          <cell r="BT268">
            <v>-6666.6666666666279</v>
          </cell>
          <cell r="BU268">
            <v>-6666.6666666666279</v>
          </cell>
          <cell r="BV268">
            <v>-6666.6666666666861</v>
          </cell>
          <cell r="BW268">
            <v>-6666.6666666666861</v>
          </cell>
          <cell r="BX268">
            <v>-6666.6666666666861</v>
          </cell>
          <cell r="BY268">
            <v>-6666.6666666666279</v>
          </cell>
          <cell r="BZ268">
            <v>-6666.6666666666279</v>
          </cell>
          <cell r="CA268">
            <v>0</v>
          </cell>
          <cell r="CB268">
            <v>-6275.1559452444199</v>
          </cell>
          <cell r="CC268">
            <v>-6275.1559452444199</v>
          </cell>
          <cell r="CD268">
            <v>-6275.1559452444199</v>
          </cell>
          <cell r="CE268">
            <v>-6275.1559452444199</v>
          </cell>
          <cell r="CF268">
            <v>-13141.822611911106</v>
          </cell>
          <cell r="CG268">
            <v>-13141.822611911106</v>
          </cell>
          <cell r="CH268">
            <v>-13141.822611911106</v>
          </cell>
          <cell r="CI268">
            <v>-5959.9282405687263</v>
          </cell>
          <cell r="CJ268">
            <v>-5959.9282405687263</v>
          </cell>
          <cell r="CK268">
            <v>-5959.9282405687263</v>
          </cell>
          <cell r="CL268">
            <v>-5959.9282405687263</v>
          </cell>
          <cell r="CM268">
            <v>906.73842609790154</v>
          </cell>
          <cell r="CN268">
            <v>1106.7384260979015</v>
          </cell>
          <cell r="CO268">
            <v>1106.7384260979015</v>
          </cell>
          <cell r="CP268">
            <v>1106.7384260979015</v>
          </cell>
          <cell r="CQ268">
            <v>1106.7384260979015</v>
          </cell>
          <cell r="CR268">
            <v>-6008.4773783332203</v>
          </cell>
          <cell r="CS268">
            <v>-6008.4773783333367</v>
          </cell>
          <cell r="CT268">
            <v>-6008.4773783333367</v>
          </cell>
          <cell r="CU268">
            <v>-6081.1268053801032</v>
          </cell>
          <cell r="CV268">
            <v>-6081.1268053801032</v>
          </cell>
          <cell r="CW268">
            <v>-6081.1268053801032</v>
          </cell>
          <cell r="CX268">
            <v>-6081.1268053801032</v>
          </cell>
          <cell r="CY268">
            <v>991.53986128652468</v>
          </cell>
          <cell r="CZ268">
            <v>1197.5398612865247</v>
          </cell>
          <cell r="DA268">
            <v>1197.5398612865247</v>
          </cell>
          <cell r="DB268">
            <v>1197.5398612865247</v>
          </cell>
          <cell r="DC268">
            <v>1197.5398612865247</v>
          </cell>
          <cell r="DD268">
            <v>-6130.7069258998963</v>
          </cell>
          <cell r="DE268">
            <v>-6130.7069259000127</v>
          </cell>
          <cell r="DF268">
            <v>-57785.774692577776</v>
          </cell>
          <cell r="DG268">
            <v>-19337.452864885156</v>
          </cell>
          <cell r="DH268">
            <v>-19337.452864885214</v>
          </cell>
          <cell r="DI268">
            <v>-19337.45286488533</v>
          </cell>
          <cell r="DJ268">
            <v>-19337.452864885214</v>
          </cell>
          <cell r="DK268">
            <v>-12052.606198218651</v>
          </cell>
          <cell r="DL268">
            <v>-11840.426198218658</v>
          </cell>
          <cell r="DM268">
            <v>-11840.426198218542</v>
          </cell>
          <cell r="DN268">
            <v>-11840.426198218542</v>
          </cell>
          <cell r="DO268">
            <v>-11840.4261982186</v>
          </cell>
          <cell r="DP268">
            <v>-19388.086387815303</v>
          </cell>
          <cell r="DQ268">
            <v>-19388.086387815536</v>
          </cell>
          <cell r="DR268">
            <v>-20354.521076482371</v>
          </cell>
          <cell r="DS268">
            <v>-11620.407539296022</v>
          </cell>
          <cell r="DT268">
            <v>-11620.407539295964</v>
          </cell>
          <cell r="DU268">
            <v>-11620.407539296197</v>
          </cell>
          <cell r="DV268">
            <v>-11620.40753929608</v>
          </cell>
          <cell r="DW268">
            <v>-4117.0154726294568</v>
          </cell>
          <cell r="DX268">
            <v>-3898.4700726295123</v>
          </cell>
          <cell r="DY268">
            <v>-3898.4700726292795</v>
          </cell>
          <cell r="DZ268">
            <v>-3898.4700726293959</v>
          </cell>
          <cell r="EA268">
            <v>-3898.4700726293959</v>
          </cell>
          <cell r="EB268">
            <v>-11672.117386684869</v>
          </cell>
          <cell r="EC268">
            <v>-11672.117386684986</v>
          </cell>
          <cell r="ED268">
            <v>-21155.880769125186</v>
          </cell>
          <cell r="EE268">
            <v>-3661.0605778745958</v>
          </cell>
          <cell r="EF268">
            <v>-3661.0605778745376</v>
          </cell>
          <cell r="EG268">
            <v>-3661.0605778748868</v>
          </cell>
          <cell r="EH268">
            <v>-3661.060577874654</v>
          </cell>
          <cell r="EI268">
            <v>9988.6128789892537</v>
          </cell>
          <cell r="EJ268">
            <v>3772.149736322579</v>
          </cell>
          <cell r="EK268">
            <v>3772.1497363228118</v>
          </cell>
          <cell r="EL268">
            <v>3772.149736322579</v>
          </cell>
          <cell r="EM268">
            <v>3772.1497363227536</v>
          </cell>
          <cell r="EN268">
            <v>-3580.5368524978985</v>
          </cell>
          <cell r="EO268">
            <v>-3580.5368524979567</v>
          </cell>
          <cell r="EP268">
            <v>-4751.9155025869841</v>
          </cell>
          <cell r="EQ268">
            <v>5112.6986178550869</v>
          </cell>
          <cell r="ER268">
            <v>5112.6986178548541</v>
          </cell>
          <cell r="ES268">
            <v>5112.6986178548541</v>
          </cell>
          <cell r="ET268">
            <v>5112.6986178549123</v>
          </cell>
          <cell r="EU268">
            <v>12303.862278424727</v>
          </cell>
          <cell r="EV268">
            <v>12567.571908144804</v>
          </cell>
          <cell r="EW268">
            <v>12567.571908145037</v>
          </cell>
          <cell r="EX268">
            <v>12567.571908144746</v>
          </cell>
          <cell r="EY268">
            <v>12567.571908144862</v>
          </cell>
          <cell r="EZ268">
            <v>4994.7652872106992</v>
          </cell>
          <cell r="FA268">
            <v>4994.7652872105828</v>
          </cell>
          <cell r="FB268">
            <v>3802.0808641198091</v>
          </cell>
          <cell r="FC268">
            <v>14130.468262073875</v>
          </cell>
          <cell r="FD268">
            <v>14130.4682620737</v>
          </cell>
          <cell r="FE268">
            <v>14130.468262073467</v>
          </cell>
          <cell r="FF268">
            <v>14130.4682620737</v>
          </cell>
          <cell r="FG268">
            <v>21536.00683246064</v>
          </cell>
          <cell r="FH268">
            <v>21807.627751072287</v>
          </cell>
          <cell r="FI268">
            <v>21807.627751072519</v>
          </cell>
          <cell r="FJ268">
            <v>21807.62775107217</v>
          </cell>
          <cell r="FK268">
            <v>21807.627751072403</v>
          </cell>
          <cell r="FL268">
            <v>14008.106708372012</v>
          </cell>
          <cell r="FM268">
            <v>14008.106708372128</v>
          </cell>
          <cell r="FN268">
            <v>12793.754050819436</v>
          </cell>
          <cell r="FO268">
            <v>14411.672709222301</v>
          </cell>
          <cell r="FP268">
            <v>14411.672709222068</v>
          </cell>
          <cell r="FQ268">
            <v>14411.672709221835</v>
          </cell>
          <cell r="FR268">
            <v>14411.672709222184</v>
          </cell>
          <cell r="FS268">
            <v>22037.990236720652</v>
          </cell>
          <cell r="FT268">
            <v>22317.759782890673</v>
          </cell>
          <cell r="FU268">
            <v>22317.759782890906</v>
          </cell>
          <cell r="FV268">
            <v>22317.759782890556</v>
          </cell>
          <cell r="FW268">
            <v>22317.759782890906</v>
          </cell>
        </row>
        <row r="269">
          <cell r="B269" t="str">
            <v>Co 256</v>
          </cell>
          <cell r="C269">
            <v>-253976.32619191549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-295.41783093112463</v>
          </cell>
          <cell r="BP269">
            <v>-277.30970678756421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-2758.5380434109102</v>
          </cell>
          <cell r="CC269">
            <v>-2758.5380434109102</v>
          </cell>
          <cell r="CD269">
            <v>-2758.5380434109102</v>
          </cell>
          <cell r="CE269">
            <v>-2758.5380434109247</v>
          </cell>
          <cell r="CF269">
            <v>-2758.5380434109102</v>
          </cell>
          <cell r="CG269">
            <v>-2758.5380434109102</v>
          </cell>
          <cell r="CH269">
            <v>-2758.5380434109247</v>
          </cell>
          <cell r="CI269">
            <v>-1786.2296789352549</v>
          </cell>
          <cell r="CJ269">
            <v>-1786.2296789352695</v>
          </cell>
          <cell r="CK269">
            <v>-1786.2296789352549</v>
          </cell>
          <cell r="CL269">
            <v>-1786.2296789352695</v>
          </cell>
          <cell r="CM269">
            <v>-1786.2296789352695</v>
          </cell>
          <cell r="CN269">
            <v>-1786.2296789352549</v>
          </cell>
          <cell r="CO269">
            <v>-1786.2296789352549</v>
          </cell>
          <cell r="CP269">
            <v>-1786.2296789352549</v>
          </cell>
          <cell r="CQ269">
            <v>-1786.2296789352695</v>
          </cell>
          <cell r="CR269">
            <v>-1812.2340388692101</v>
          </cell>
          <cell r="CS269">
            <v>-1812.2340388692101</v>
          </cell>
          <cell r="CT269">
            <v>-1812.2340388692246</v>
          </cell>
          <cell r="CU269">
            <v>-1821.9542725139618</v>
          </cell>
          <cell r="CV269">
            <v>-1821.9542725139763</v>
          </cell>
          <cell r="CW269">
            <v>-1821.9542725139618</v>
          </cell>
          <cell r="CX269">
            <v>-1821.9542725139763</v>
          </cell>
          <cell r="CY269">
            <v>-1821.9542725139763</v>
          </cell>
          <cell r="CZ269">
            <v>-1821.9542725139618</v>
          </cell>
          <cell r="DA269">
            <v>-1821.9542725139472</v>
          </cell>
          <cell r="DB269">
            <v>-1821.9542725139618</v>
          </cell>
          <cell r="DC269">
            <v>-1821.9542725139763</v>
          </cell>
          <cell r="DD269">
            <v>-1848.4787196465913</v>
          </cell>
          <cell r="DE269">
            <v>-1848.4787196466059</v>
          </cell>
          <cell r="DF269">
            <v>-21107.747754610638</v>
          </cell>
          <cell r="DG269">
            <v>-20050.330310332967</v>
          </cell>
          <cell r="DH269">
            <v>-20050.330310332967</v>
          </cell>
          <cell r="DI269">
            <v>-20050.330310332967</v>
          </cell>
          <cell r="DJ269">
            <v>-20050.330310332996</v>
          </cell>
          <cell r="DK269">
            <v>-20050.330310332996</v>
          </cell>
          <cell r="DL269">
            <v>-20050.330310332996</v>
          </cell>
          <cell r="DM269">
            <v>-20050.330310332938</v>
          </cell>
          <cell r="DN269">
            <v>-20050.330310332967</v>
          </cell>
          <cell r="DO269">
            <v>-20050.330310332996</v>
          </cell>
          <cell r="DP269">
            <v>-20077.385246408259</v>
          </cell>
          <cell r="DQ269">
            <v>-20077.385246408259</v>
          </cell>
          <cell r="DR269">
            <v>-20475.070627107547</v>
          </cell>
          <cell r="DS269">
            <v>-20998.915170000313</v>
          </cell>
          <cell r="DT269">
            <v>-20998.915170000313</v>
          </cell>
          <cell r="DU269">
            <v>-20998.915170000313</v>
          </cell>
          <cell r="DV269">
            <v>-20998.915170000342</v>
          </cell>
          <cell r="DW269">
            <v>-20998.915170000342</v>
          </cell>
          <cell r="DX269">
            <v>-20998.915170000371</v>
          </cell>
          <cell r="DY269">
            <v>-20998.915170000284</v>
          </cell>
          <cell r="DZ269">
            <v>-20998.915170000342</v>
          </cell>
          <cell r="EA269">
            <v>-20998.915170000342</v>
          </cell>
          <cell r="EB269">
            <v>-21026.511204797105</v>
          </cell>
          <cell r="EC269">
            <v>-27401.511204797134</v>
          </cell>
          <cell r="ED269">
            <v>3243.0474813349429</v>
          </cell>
          <cell r="EE269">
            <v>4936.9979752997751</v>
          </cell>
          <cell r="EF269">
            <v>4936.9979752997897</v>
          </cell>
          <cell r="EG269">
            <v>4936.9979752998042</v>
          </cell>
          <cell r="EH269">
            <v>4936.997975299746</v>
          </cell>
          <cell r="EI269">
            <v>10036.997975299746</v>
          </cell>
          <cell r="EJ269">
            <v>5036.9979752997169</v>
          </cell>
          <cell r="EK269">
            <v>5036.9979752998333</v>
          </cell>
          <cell r="EL269">
            <v>5036.997975299746</v>
          </cell>
          <cell r="EM269">
            <v>5036.9979752997606</v>
          </cell>
          <cell r="EN269">
            <v>7244.6430320842919</v>
          </cell>
          <cell r="EO269">
            <v>6900.7759663800243</v>
          </cell>
          <cell r="EP269">
            <v>7323.6338674936851</v>
          </cell>
          <cell r="EQ269">
            <v>7286.1473418482637</v>
          </cell>
          <cell r="ER269">
            <v>7358.2696970830293</v>
          </cell>
          <cell r="ES269">
            <v>7286.1473418482929</v>
          </cell>
          <cell r="ET269">
            <v>7358.2696970829857</v>
          </cell>
          <cell r="EU269">
            <v>7460.2696970829857</v>
          </cell>
          <cell r="EV269">
            <v>7238.1473418482201</v>
          </cell>
          <cell r="EW269">
            <v>7310.269697083073</v>
          </cell>
          <cell r="EX269">
            <v>7238.1473418482346</v>
          </cell>
          <cell r="EY269">
            <v>7310.2696970830148</v>
          </cell>
          <cell r="EZ269">
            <v>9894.7917586489639</v>
          </cell>
          <cell r="FA269">
            <v>2920.4811791219399</v>
          </cell>
          <cell r="FB269">
            <v>9849.9645732665522</v>
          </cell>
          <cell r="FC269">
            <v>9728.8729262719571</v>
          </cell>
          <cell r="FD269">
            <v>9885.2931194476696</v>
          </cell>
          <cell r="FE269">
            <v>9728.8729262720153</v>
          </cell>
          <cell r="FF269">
            <v>9885.293119447655</v>
          </cell>
          <cell r="FG269">
            <v>9989.3331194476195</v>
          </cell>
          <cell r="FH269">
            <v>9678.4129262719071</v>
          </cell>
          <cell r="FI269">
            <v>9834.833119447736</v>
          </cell>
          <cell r="FJ269">
            <v>9678.4129262719362</v>
          </cell>
          <cell r="FK269">
            <v>9834.8331194476341</v>
          </cell>
          <cell r="FL269">
            <v>4535.6740587467357</v>
          </cell>
          <cell r="FM269">
            <v>4143.1259416662942</v>
          </cell>
          <cell r="FN269">
            <v>4677.0405570316507</v>
          </cell>
          <cell r="FO269">
            <v>4726.6514141157386</v>
          </cell>
          <cell r="FP269">
            <v>4713.0756741364021</v>
          </cell>
          <cell r="FQ269">
            <v>4726.6514141157822</v>
          </cell>
          <cell r="FR269">
            <v>4713.0756741363875</v>
          </cell>
          <cell r="FS269">
            <v>4819.1964741363336</v>
          </cell>
          <cell r="FT269">
            <v>4673.6372141156753</v>
          </cell>
          <cell r="FU269">
            <v>4660.0614741364407</v>
          </cell>
          <cell r="FV269">
            <v>4673.637214115719</v>
          </cell>
          <cell r="FW269">
            <v>4660.0614741363679</v>
          </cell>
        </row>
        <row r="270">
          <cell r="B270" t="str">
            <v>Co 257</v>
          </cell>
          <cell r="C270">
            <v>-4580.3946268989312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-121.62622689893033</v>
          </cell>
          <cell r="BP270">
            <v>-4458.7684000000008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0</v>
          </cell>
          <cell r="FN270">
            <v>0</v>
          </cell>
          <cell r="FO270">
            <v>0</v>
          </cell>
          <cell r="FP270">
            <v>0</v>
          </cell>
          <cell r="FQ270">
            <v>0</v>
          </cell>
          <cell r="FR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</row>
        <row r="271">
          <cell r="B271" t="str">
            <v>Co 259</v>
          </cell>
          <cell r="C271">
            <v>23103.216535984408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-417.04405783004768</v>
          </cell>
          <cell r="BP271">
            <v>-391.26543926577142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-3183.0424648622284</v>
          </cell>
          <cell r="CC271">
            <v>-3183.0424648622284</v>
          </cell>
          <cell r="CD271">
            <v>-3183.0424648622284</v>
          </cell>
          <cell r="CE271">
            <v>-3183.0424648622284</v>
          </cell>
          <cell r="CF271">
            <v>-3183.0424648622284</v>
          </cell>
          <cell r="CG271">
            <v>-3183.0424648622284</v>
          </cell>
          <cell r="CH271">
            <v>-3183.0424648622284</v>
          </cell>
          <cell r="CI271">
            <v>-2578.6655387123465</v>
          </cell>
          <cell r="CJ271">
            <v>-2578.6655387123537</v>
          </cell>
          <cell r="CK271">
            <v>-2578.6655387123537</v>
          </cell>
          <cell r="CL271">
            <v>-2578.6655387123537</v>
          </cell>
          <cell r="CM271">
            <v>-2578.6655387123537</v>
          </cell>
          <cell r="CN271">
            <v>-2578.6655387123537</v>
          </cell>
          <cell r="CO271">
            <v>-2578.6655387123537</v>
          </cell>
          <cell r="CP271">
            <v>-2578.6655387123465</v>
          </cell>
          <cell r="CQ271">
            <v>-2578.6655387123465</v>
          </cell>
          <cell r="CR271">
            <v>-2624.1979302250984</v>
          </cell>
          <cell r="CS271">
            <v>-2624.1979302250984</v>
          </cell>
          <cell r="CT271">
            <v>-2624.1979302250984</v>
          </cell>
          <cell r="CU271">
            <v>-1674.4289419978159</v>
          </cell>
          <cell r="CV271">
            <v>-1674.4289419978159</v>
          </cell>
          <cell r="CW271">
            <v>-1674.4289419978086</v>
          </cell>
          <cell r="CX271">
            <v>-1674.4289419978159</v>
          </cell>
          <cell r="CY271">
            <v>-1674.4289419978086</v>
          </cell>
          <cell r="CZ271">
            <v>-1674.4289419978159</v>
          </cell>
          <cell r="DA271">
            <v>-1674.4289419978013</v>
          </cell>
          <cell r="DB271">
            <v>-1674.4289419978013</v>
          </cell>
          <cell r="DC271">
            <v>-1674.4289419978013</v>
          </cell>
          <cell r="DD271">
            <v>-870.04541968504782</v>
          </cell>
          <cell r="DE271">
            <v>-952.38347403884109</v>
          </cell>
          <cell r="DF271">
            <v>-870.04541968504782</v>
          </cell>
          <cell r="DG271">
            <v>105.98983687831787</v>
          </cell>
          <cell r="DH271">
            <v>133.43585499623441</v>
          </cell>
          <cell r="DI271">
            <v>105.98983687832515</v>
          </cell>
          <cell r="DJ271">
            <v>133.43585499624169</v>
          </cell>
          <cell r="DK271">
            <v>133.43585499624896</v>
          </cell>
          <cell r="DL271">
            <v>105.98983687831787</v>
          </cell>
          <cell r="DM271">
            <v>133.43585499624169</v>
          </cell>
          <cell r="DN271">
            <v>105.98983687833243</v>
          </cell>
          <cell r="DO271">
            <v>133.43585499626352</v>
          </cell>
          <cell r="DP271">
            <v>103.0804860995122</v>
          </cell>
          <cell r="DQ271">
            <v>19.09567065864394</v>
          </cell>
          <cell r="DR271">
            <v>103.08048609949765</v>
          </cell>
          <cell r="DS271">
            <v>1133.6718753378664</v>
          </cell>
          <cell r="DT271">
            <v>1161.6668138181485</v>
          </cell>
          <cell r="DU271">
            <v>1133.6718753378809</v>
          </cell>
          <cell r="DV271">
            <v>1161.6668138181631</v>
          </cell>
          <cell r="DW271">
            <v>1161.6668138181631</v>
          </cell>
          <cell r="DX271">
            <v>1133.6718753378809</v>
          </cell>
          <cell r="DY271">
            <v>1161.6668138181485</v>
          </cell>
          <cell r="DZ271">
            <v>1133.6718753378955</v>
          </cell>
          <cell r="EA271">
            <v>1161.6668138181703</v>
          </cell>
          <cell r="EB271">
            <v>1365.5738732155005</v>
          </cell>
          <cell r="EC271">
            <v>1257.1800515620853</v>
          </cell>
          <cell r="ED271">
            <v>1365.5738732154859</v>
          </cell>
          <cell r="EE271">
            <v>1383.638411882057</v>
          </cell>
          <cell r="EF271">
            <v>1419.7696857665214</v>
          </cell>
          <cell r="EG271">
            <v>300.98479035672062</v>
          </cell>
          <cell r="EH271">
            <v>337.11606424117781</v>
          </cell>
          <cell r="EI271">
            <v>337.11606424117781</v>
          </cell>
          <cell r="EJ271">
            <v>300.98479035671335</v>
          </cell>
          <cell r="EK271">
            <v>337.11606424117053</v>
          </cell>
          <cell r="EL271">
            <v>300.98479035671335</v>
          </cell>
          <cell r="EM271">
            <v>337.11606424119964</v>
          </cell>
          <cell r="EN271">
            <v>710.02410003965633</v>
          </cell>
          <cell r="EO271">
            <v>560.7728176739256</v>
          </cell>
          <cell r="EP271">
            <v>710.02410003961995</v>
          </cell>
          <cell r="EQ271">
            <v>1805.8106987709034</v>
          </cell>
          <cell r="ER271">
            <v>1855.5611262261227</v>
          </cell>
          <cell r="ES271">
            <v>1721.6576263404131</v>
          </cell>
          <cell r="ET271">
            <v>1771.4080537956324</v>
          </cell>
          <cell r="EU271">
            <v>1771.4080537956397</v>
          </cell>
          <cell r="EV271">
            <v>1721.6576263404131</v>
          </cell>
          <cell r="EW271">
            <v>1771.4080537956324</v>
          </cell>
          <cell r="EX271">
            <v>1721.6576263404131</v>
          </cell>
          <cell r="EY271">
            <v>1771.4080537956615</v>
          </cell>
          <cell r="EZ271">
            <v>1751.9818794249004</v>
          </cell>
          <cell r="FA271">
            <v>1599.7455714118696</v>
          </cell>
          <cell r="FB271">
            <v>1751.9818794248713</v>
          </cell>
          <cell r="FC271">
            <v>2900.8680638188671</v>
          </cell>
          <cell r="FD271">
            <v>-3423.3865001768063</v>
          </cell>
          <cell r="FE271">
            <v>2688.156929939767</v>
          </cell>
          <cell r="FF271">
            <v>2738.9023659440863</v>
          </cell>
          <cell r="FG271">
            <v>2738.9023659440936</v>
          </cell>
          <cell r="FH271">
            <v>2688.156929939767</v>
          </cell>
          <cell r="FI271">
            <v>2738.9023659441009</v>
          </cell>
          <cell r="FJ271">
            <v>2688.156929939767</v>
          </cell>
          <cell r="FK271">
            <v>2738.9023659441154</v>
          </cell>
          <cell r="FL271">
            <v>2719.087668085951</v>
          </cell>
          <cell r="FM271">
            <v>2563.8066339126526</v>
          </cell>
          <cell r="FN271">
            <v>2719.0876680859219</v>
          </cell>
          <cell r="FO271">
            <v>2769.5104250952427</v>
          </cell>
          <cell r="FP271">
            <v>2693.7707698196609</v>
          </cell>
          <cell r="FQ271">
            <v>2738.1138185385571</v>
          </cell>
          <cell r="FR271">
            <v>2789.8741632629681</v>
          </cell>
          <cell r="FS271">
            <v>2789.8741632629826</v>
          </cell>
          <cell r="FT271">
            <v>2738.1138185385644</v>
          </cell>
          <cell r="FU271">
            <v>2789.8741632629826</v>
          </cell>
          <cell r="FV271">
            <v>2738.1138185385644</v>
          </cell>
          <cell r="FW271">
            <v>2789.8741632629972</v>
          </cell>
        </row>
        <row r="272">
          <cell r="B272" t="str">
            <v>Co 260</v>
          </cell>
          <cell r="C272">
            <v>660720.65358581743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-760.44287735431863</v>
          </cell>
          <cell r="BP272">
            <v>-713.53015978327312</v>
          </cell>
          <cell r="BQ272">
            <v>0</v>
          </cell>
          <cell r="BR272">
            <v>0</v>
          </cell>
          <cell r="BS272">
            <v>0</v>
          </cell>
          <cell r="BT272">
            <v>145000</v>
          </cell>
          <cell r="BU272">
            <v>145000</v>
          </cell>
          <cell r="BV272">
            <v>145000</v>
          </cell>
          <cell r="BW272">
            <v>145000</v>
          </cell>
          <cell r="BX272">
            <v>145000</v>
          </cell>
          <cell r="BY272">
            <v>144999.99999999994</v>
          </cell>
          <cell r="BZ272">
            <v>144999.99999999997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-7295.6254183578567</v>
          </cell>
          <cell r="CG272">
            <v>-7202.7261558836326</v>
          </cell>
          <cell r="CH272">
            <v>-2295.6254183578421</v>
          </cell>
          <cell r="CI272">
            <v>-2229.0621041752602</v>
          </cell>
          <cell r="CJ272">
            <v>-2260.0285249999943</v>
          </cell>
          <cell r="CK272">
            <v>-2229.0621041752529</v>
          </cell>
          <cell r="CL272">
            <v>-2260.028524999987</v>
          </cell>
          <cell r="CM272">
            <v>-9587.1137242969853</v>
          </cell>
          <cell r="CN272">
            <v>-9556.1473034722585</v>
          </cell>
          <cell r="CO272">
            <v>-9587.1137242969853</v>
          </cell>
          <cell r="CP272">
            <v>-9556.1473034722585</v>
          </cell>
          <cell r="CQ272">
            <v>-9587.1137242969853</v>
          </cell>
          <cell r="CR272">
            <v>-2384.4981265664246</v>
          </cell>
          <cell r="CS272">
            <v>-2289.7408788426983</v>
          </cell>
          <cell r="CT272">
            <v>-2234.4981265664101</v>
          </cell>
          <cell r="CU272">
            <v>-1243.1941261494503</v>
          </cell>
          <cell r="CV272">
            <v>-1274.7798753906682</v>
          </cell>
          <cell r="CW272">
            <v>-1243.1941261494285</v>
          </cell>
          <cell r="CX272">
            <v>-1274.7798753906827</v>
          </cell>
          <cell r="CY272">
            <v>-8821.6776306665852</v>
          </cell>
          <cell r="CZ272">
            <v>-8790.0918814253528</v>
          </cell>
          <cell r="DA272">
            <v>-8821.6776306665633</v>
          </cell>
          <cell r="DB272">
            <v>-8790.0918814253673</v>
          </cell>
          <cell r="DC272">
            <v>-8821.6776306665633</v>
          </cell>
          <cell r="DD272">
            <v>-1401.9338689884316</v>
          </cell>
          <cell r="DE272">
            <v>-1305.281476310236</v>
          </cell>
          <cell r="DF272">
            <v>-1247.4338689884025</v>
          </cell>
          <cell r="DG272">
            <v>-1223.2530086724437</v>
          </cell>
          <cell r="DH272">
            <v>-1255.4704728985089</v>
          </cell>
          <cell r="DI272">
            <v>-1223.2530086724073</v>
          </cell>
          <cell r="DJ272">
            <v>-2648.0029086729337</v>
          </cell>
          <cell r="DK272">
            <v>-10421.307596607112</v>
          </cell>
          <cell r="DL272">
            <v>-10389.090132381054</v>
          </cell>
          <cell r="DM272">
            <v>-10421.307596607112</v>
          </cell>
          <cell r="DN272">
            <v>-10389.090132381069</v>
          </cell>
          <cell r="DO272">
            <v>-10421.307596607105</v>
          </cell>
          <cell r="DP272">
            <v>-2777.9008321426663</v>
          </cell>
          <cell r="DQ272">
            <v>-2679.3153916109004</v>
          </cell>
          <cell r="DR272">
            <v>-2618.7658321426425</v>
          </cell>
          <cell r="DS272">
            <v>-1546.1948903736629</v>
          </cell>
          <cell r="DT272">
            <v>-1579.0567038842855</v>
          </cell>
          <cell r="DU272">
            <v>-1546.1948903736629</v>
          </cell>
          <cell r="DV272">
            <v>-1619.4073525997374</v>
          </cell>
          <cell r="DW272">
            <v>-9625.9111811719486</v>
          </cell>
          <cell r="DX272">
            <v>-9593.0493676613842</v>
          </cell>
          <cell r="DY272">
            <v>-9625.9111811719558</v>
          </cell>
          <cell r="DZ272">
            <v>-9593.0493676613842</v>
          </cell>
          <cell r="EA272">
            <v>-9625.911181171934</v>
          </cell>
          <cell r="EB272">
            <v>-1752.1101100388478</v>
          </cell>
          <cell r="EC272">
            <v>-1651.5529606964556</v>
          </cell>
          <cell r="ED272">
            <v>-1588.2010600388603</v>
          </cell>
          <cell r="EE272">
            <v>-2088.3644078702637</v>
          </cell>
          <cell r="EF272">
            <v>-2121.8834576510999</v>
          </cell>
          <cell r="EG272">
            <v>-8463.3644078702346</v>
          </cell>
          <cell r="EH272">
            <v>-596.87156925270392</v>
          </cell>
          <cell r="EI272">
            <v>-8843.5705126820685</v>
          </cell>
          <cell r="EJ272">
            <v>-8810.0514629012978</v>
          </cell>
          <cell r="EK272">
            <v>-8843.570512682054</v>
          </cell>
          <cell r="EL272">
            <v>-8810.0514629012832</v>
          </cell>
          <cell r="EM272">
            <v>-3743.5705126820467</v>
          </cell>
          <cell r="EN272">
            <v>4367.5585363944119</v>
          </cell>
          <cell r="EO272">
            <v>4470.1268287236599</v>
          </cell>
          <cell r="EP272">
            <v>4536.3848578944162</v>
          </cell>
          <cell r="EQ272">
            <v>5693.9097204085701</v>
          </cell>
          <cell r="ER272">
            <v>5659.7202896321251</v>
          </cell>
          <cell r="ES272">
            <v>5566.4097204085847</v>
          </cell>
          <cell r="ET272">
            <v>5648.301615710312</v>
          </cell>
          <cell r="EU272">
            <v>-2845.7982960219379</v>
          </cell>
          <cell r="EV272">
            <v>-2811.6088652455364</v>
          </cell>
          <cell r="EW272">
            <v>-2845.7982960219088</v>
          </cell>
          <cell r="EX272">
            <v>-2811.6088652455219</v>
          </cell>
          <cell r="EY272">
            <v>-2743.7982960219015</v>
          </cell>
          <cell r="EZ272">
            <v>5611.8008492524241</v>
          </cell>
          <cell r="FA272">
            <v>5716.42050742828</v>
          </cell>
          <cell r="FB272">
            <v>5785.6919603974238</v>
          </cell>
          <cell r="FC272">
            <v>5211.3202657664806</v>
          </cell>
          <cell r="FD272">
            <v>5176.4470463744801</v>
          </cell>
          <cell r="FE272">
            <v>-1293.7297342335223</v>
          </cell>
          <cell r="FF272">
            <v>4521.3375253620179</v>
          </cell>
          <cell r="FG272">
            <v>-4227.5853837221803</v>
          </cell>
          <cell r="FH272">
            <v>-4192.7121643302598</v>
          </cell>
          <cell r="FI272">
            <v>-4227.5853837221512</v>
          </cell>
          <cell r="FJ272">
            <v>-4192.712164330238</v>
          </cell>
          <cell r="FK272">
            <v>-4123.5453837221576</v>
          </cell>
          <cell r="FL272">
            <v>4483.880685130498</v>
          </cell>
          <cell r="FM272">
            <v>4590.5927364698437</v>
          </cell>
          <cell r="FN272">
            <v>4662.9885296098219</v>
          </cell>
          <cell r="FO272">
            <v>5357.0717400765425</v>
          </cell>
          <cell r="FP272">
            <v>5321.5010562967509</v>
          </cell>
          <cell r="FQ272">
            <v>5096.9207400765736</v>
          </cell>
          <cell r="FR272">
            <v>669.62716885712871</v>
          </cell>
          <cell r="FS272">
            <v>-8341.763427499609</v>
          </cell>
          <cell r="FT272">
            <v>-14231.952794693061</v>
          </cell>
          <cell r="FU272">
            <v>-20510.680658531201</v>
          </cell>
          <cell r="FV272">
            <v>-26304.79520637948</v>
          </cell>
          <cell r="FW272">
            <v>-33521.452739882458</v>
          </cell>
        </row>
        <row r="273">
          <cell r="B273" t="str">
            <v>Co 262</v>
          </cell>
          <cell r="C273">
            <v>-17797.793624962425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-100.42532496242347</v>
          </cell>
          <cell r="BP273">
            <v>-17697.368300000002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  <cell r="FM273">
            <v>0</v>
          </cell>
          <cell r="FN273">
            <v>0</v>
          </cell>
          <cell r="FO273">
            <v>0</v>
          </cell>
          <cell r="FP273">
            <v>0</v>
          </cell>
          <cell r="FQ273">
            <v>0</v>
          </cell>
          <cell r="FR273">
            <v>0</v>
          </cell>
          <cell r="FS273">
            <v>0</v>
          </cell>
          <cell r="FT273">
            <v>0</v>
          </cell>
          <cell r="FU273">
            <v>0</v>
          </cell>
          <cell r="FV273">
            <v>0</v>
          </cell>
          <cell r="FW273">
            <v>0</v>
          </cell>
        </row>
        <row r="274">
          <cell r="B274" t="str">
            <v>Co 189</v>
          </cell>
          <cell r="C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</row>
        <row r="275">
          <cell r="B275" t="str">
            <v>Co 191</v>
          </cell>
          <cell r="C275">
            <v>-800173.63262441917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-16975.132960410287</v>
          </cell>
          <cell r="BP275">
            <v>-6657.0299679888121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-16523.33677379998</v>
          </cell>
          <cell r="CB275">
            <v>-6181.2115120000162</v>
          </cell>
          <cell r="CC275">
            <v>0</v>
          </cell>
          <cell r="CD275">
            <v>0</v>
          </cell>
          <cell r="CE275">
            <v>-8032.9907845704874</v>
          </cell>
          <cell r="CF275">
            <v>-8032.9907845704874</v>
          </cell>
          <cell r="CG275">
            <v>-8032.9907845704874</v>
          </cell>
          <cell r="CH275">
            <v>-8032.9907845704874</v>
          </cell>
          <cell r="CI275">
            <v>-8032.9907845704729</v>
          </cell>
          <cell r="CJ275">
            <v>-8032.9907845704874</v>
          </cell>
          <cell r="CK275">
            <v>-8032.9907845704874</v>
          </cell>
          <cell r="CL275">
            <v>-8032.990784570502</v>
          </cell>
          <cell r="CM275">
            <v>-24873.084337784494</v>
          </cell>
          <cell r="CN275">
            <v>-14457.699314730489</v>
          </cell>
          <cell r="CO275">
            <v>-8032.9907845704874</v>
          </cell>
          <cell r="CP275">
            <v>-8032.9907845704874</v>
          </cell>
          <cell r="CQ275">
            <v>-8032.9907845704874</v>
          </cell>
          <cell r="CR275">
            <v>-8193.6506002618989</v>
          </cell>
          <cell r="CS275">
            <v>-8193.6506002618989</v>
          </cell>
          <cell r="CT275">
            <v>-8193.6506002618844</v>
          </cell>
          <cell r="CU275">
            <v>-8193.6506002618989</v>
          </cell>
          <cell r="CV275">
            <v>-8193.6506002618917</v>
          </cell>
          <cell r="CW275">
            <v>-8193.6506002618844</v>
          </cell>
          <cell r="CX275">
            <v>-8193.6506002619135</v>
          </cell>
          <cell r="CY275">
            <v>-25479.299185472344</v>
          </cell>
          <cell r="CZ275">
            <v>-14830.453943926696</v>
          </cell>
          <cell r="DA275">
            <v>-8193.6506002618989</v>
          </cell>
          <cell r="DB275">
            <v>-8193.6506002618917</v>
          </cell>
          <cell r="DC275">
            <v>-8193.6506002618917</v>
          </cell>
          <cell r="DD275">
            <v>-8357.523612267134</v>
          </cell>
          <cell r="DE275">
            <v>-8357.5236122671413</v>
          </cell>
          <cell r="DF275">
            <v>-8357.5236122671195</v>
          </cell>
          <cell r="DG275">
            <v>-8357.5236122671413</v>
          </cell>
          <cell r="DH275">
            <v>-8357.5236122671195</v>
          </cell>
          <cell r="DI275">
            <v>-13319.402313895436</v>
          </cell>
          <cell r="DJ275">
            <v>-13319.40231389548</v>
          </cell>
          <cell r="DK275">
            <v>-31062.779626570198</v>
          </cell>
          <cell r="DL275">
            <v>-20175.050386622199</v>
          </cell>
          <cell r="DM275">
            <v>-13319.402313895458</v>
          </cell>
          <cell r="DN275">
            <v>-13319.402313895444</v>
          </cell>
          <cell r="DO275">
            <v>-13319.402313895436</v>
          </cell>
          <cell r="DP275">
            <v>-13486.55278614079</v>
          </cell>
          <cell r="DQ275">
            <v>-13486.552786140797</v>
          </cell>
          <cell r="DR275">
            <v>-13486.55278614079</v>
          </cell>
          <cell r="DS275">
            <v>-13486.552786140805</v>
          </cell>
          <cell r="DT275">
            <v>-13486.552786140775</v>
          </cell>
          <cell r="DU275">
            <v>-13598.290360173341</v>
          </cell>
          <cell r="DV275">
            <v>-13598.290360173385</v>
          </cell>
          <cell r="DW275">
            <v>-31811.91144753452</v>
          </cell>
          <cell r="DX275">
            <v>-20679.743316408953</v>
          </cell>
          <cell r="DY275">
            <v>-13598.290360173356</v>
          </cell>
          <cell r="DZ275">
            <v>-13598.290360173341</v>
          </cell>
          <cell r="EA275">
            <v>-13598.290360173349</v>
          </cell>
          <cell r="EB275">
            <v>-13768.783841863609</v>
          </cell>
          <cell r="EC275">
            <v>-13768.783841863617</v>
          </cell>
          <cell r="ED275">
            <v>-13768.783841863609</v>
          </cell>
          <cell r="EE275">
            <v>-13768.783841863609</v>
          </cell>
          <cell r="EF275">
            <v>-13768.78384186358</v>
          </cell>
          <cell r="EG275">
            <v>989.04334505744191</v>
          </cell>
          <cell r="EH275">
            <v>989.04334505740553</v>
          </cell>
          <cell r="EI275">
            <v>-17707.687679336836</v>
          </cell>
          <cell r="EJ275">
            <v>-6325.391350018821</v>
          </cell>
          <cell r="EK275">
            <v>989.04334505743464</v>
          </cell>
          <cell r="EL275">
            <v>989.04334505745646</v>
          </cell>
          <cell r="EM275">
            <v>-1626.1571886410893</v>
          </cell>
          <cell r="EN275">
            <v>-1532.113929376188</v>
          </cell>
          <cell r="EO275">
            <v>-1532.0518207459827</v>
          </cell>
          <cell r="EP275">
            <v>-1962.5761776189902</v>
          </cell>
          <cell r="EQ275">
            <v>-1531.8632810824129</v>
          </cell>
          <cell r="ER275">
            <v>-1531.8176527619726</v>
          </cell>
          <cell r="ES275">
            <v>-1189.241043693648</v>
          </cell>
          <cell r="ET275">
            <v>-1183.9819800577461</v>
          </cell>
          <cell r="EU275">
            <v>-20784.120067032003</v>
          </cell>
          <cell r="EV275">
            <v>-9145.8684304905619</v>
          </cell>
          <cell r="EW275">
            <v>-1496.616039636101</v>
          </cell>
          <cell r="EX275">
            <v>-1496.5416322672318</v>
          </cell>
          <cell r="EY275">
            <v>-1698.0935877508964</v>
          </cell>
          <cell r="EZ275">
            <v>-1599.4899971948107</v>
          </cell>
          <cell r="FA275">
            <v>-1599.4260253056855</v>
          </cell>
          <cell r="FB275">
            <v>-2042.866112884898</v>
          </cell>
          <cell r="FC275">
            <v>-1599.231829452212</v>
          </cell>
          <cell r="FD275">
            <v>-1599.1848322821752</v>
          </cell>
          <cell r="FE275">
            <v>2408.7011461977818</v>
          </cell>
          <cell r="FF275">
            <v>2408.7011461977236</v>
          </cell>
          <cell r="FG275">
            <v>-17723.974991356037</v>
          </cell>
          <cell r="FH275">
            <v>-5798.4532121647208</v>
          </cell>
          <cell r="FI275">
            <v>2408.7011461977527</v>
          </cell>
          <cell r="FJ275">
            <v>2408.7011461977672</v>
          </cell>
          <cell r="FK275">
            <v>2408.7011461977527</v>
          </cell>
          <cell r="FL275">
            <v>2227.772099480193</v>
          </cell>
          <cell r="FM275">
            <v>2227.7720994802075</v>
          </cell>
          <cell r="FN275">
            <v>2227.7720994802075</v>
          </cell>
          <cell r="FO275">
            <v>2227.7720994802221</v>
          </cell>
          <cell r="FP275">
            <v>2227.7720994802221</v>
          </cell>
          <cell r="FQ275">
            <v>2456.8751691217331</v>
          </cell>
          <cell r="FR275">
            <v>2456.8751691216894</v>
          </cell>
          <cell r="FS275">
            <v>-18212.608170411448</v>
          </cell>
          <cell r="FT275">
            <v>-6018.2890692398432</v>
          </cell>
          <cell r="FU275">
            <v>2456.8751691217039</v>
          </cell>
          <cell r="FV275">
            <v>2456.8751691217331</v>
          </cell>
          <cell r="FW275">
            <v>2456.8751691217185</v>
          </cell>
        </row>
        <row r="276">
          <cell r="B276" t="str">
            <v>Co 452</v>
          </cell>
          <cell r="C276">
            <v>-159963.88913381583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-164.58594924396675</v>
          </cell>
          <cell r="BP276">
            <v>-154.46751810692876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-690.25610202911594</v>
          </cell>
          <cell r="CP276">
            <v>-690.25610202911594</v>
          </cell>
          <cell r="CQ276">
            <v>-690.25610202911776</v>
          </cell>
          <cell r="CR276">
            <v>-687.39455740303674</v>
          </cell>
          <cell r="CS276">
            <v>-687.39455740303492</v>
          </cell>
          <cell r="CT276">
            <v>-687.3945574030331</v>
          </cell>
          <cell r="CU276">
            <v>-687.39455740303674</v>
          </cell>
          <cell r="CV276">
            <v>-687.39455740303674</v>
          </cell>
          <cell r="CW276">
            <v>-687.39455740303674</v>
          </cell>
          <cell r="CX276">
            <v>-687.3945574030331</v>
          </cell>
          <cell r="CY276">
            <v>-687.39455740303674</v>
          </cell>
          <cell r="CZ276">
            <v>-687.39455740303674</v>
          </cell>
          <cell r="DA276">
            <v>-712.39455740303129</v>
          </cell>
          <cell r="DB276">
            <v>-712.39455740302947</v>
          </cell>
          <cell r="DC276">
            <v>-712.39455740303129</v>
          </cell>
          <cell r="DD276">
            <v>-709.4757818844264</v>
          </cell>
          <cell r="DE276">
            <v>-709.47578188443367</v>
          </cell>
          <cell r="DF276">
            <v>-709.4757818844264</v>
          </cell>
          <cell r="DG276">
            <v>-709.47578188443003</v>
          </cell>
          <cell r="DH276">
            <v>-709.4757818844264</v>
          </cell>
          <cell r="DI276">
            <v>-709.47578188443003</v>
          </cell>
          <cell r="DJ276">
            <v>-709.47578188442276</v>
          </cell>
          <cell r="DK276">
            <v>-709.47578188443731</v>
          </cell>
          <cell r="DL276">
            <v>-709.47578188443731</v>
          </cell>
          <cell r="DM276">
            <v>928.02635935356921</v>
          </cell>
          <cell r="DN276">
            <v>928.02635935356921</v>
          </cell>
          <cell r="DO276">
            <v>928.02635935356557</v>
          </cell>
          <cell r="DP276">
            <v>1102.4881711408834</v>
          </cell>
          <cell r="DQ276">
            <v>1775.1685454941962</v>
          </cell>
          <cell r="DR276">
            <v>1076.2190206172454</v>
          </cell>
          <cell r="DS276">
            <v>1329.5185957439389</v>
          </cell>
          <cell r="DT276">
            <v>322.40714318365281</v>
          </cell>
          <cell r="DU276">
            <v>1329.5185957439498</v>
          </cell>
          <cell r="DV276">
            <v>1329.5185957439462</v>
          </cell>
          <cell r="DW276">
            <v>1329.5185957439426</v>
          </cell>
          <cell r="DX276">
            <v>1329.5185957439426</v>
          </cell>
          <cell r="DY276">
            <v>-3217.2993200964447</v>
          </cell>
          <cell r="DZ276">
            <v>-3217.2993200964447</v>
          </cell>
          <cell r="EA276">
            <v>-3217.299320096452</v>
          </cell>
          <cell r="EB276">
            <v>-3037.6334254658032</v>
          </cell>
          <cell r="EC276">
            <v>-2344.7726398818886</v>
          </cell>
          <cell r="ED276">
            <v>-3064.6906505051484</v>
          </cell>
          <cell r="EE276">
            <v>-674.13994995300891</v>
          </cell>
          <cell r="EF276">
            <v>-1711.4647460901069</v>
          </cell>
          <cell r="EG276">
            <v>-674.13994995300163</v>
          </cell>
          <cell r="EH276">
            <v>-674.13994995299436</v>
          </cell>
          <cell r="EI276">
            <v>-674.13994995300891</v>
          </cell>
          <cell r="EJ276">
            <v>-674.13994995300163</v>
          </cell>
          <cell r="EK276">
            <v>-3311.5828307399206</v>
          </cell>
          <cell r="EL276">
            <v>-3311.5828307399224</v>
          </cell>
          <cell r="EM276">
            <v>-3311.5828307399279</v>
          </cell>
          <cell r="EN276">
            <v>-3126.5573262108519</v>
          </cell>
          <cell r="EO276">
            <v>-2412.9107170594179</v>
          </cell>
          <cell r="EP276">
            <v>-3154.4262680013744</v>
          </cell>
          <cell r="EQ276">
            <v>-691.66399247058871</v>
          </cell>
          <cell r="ER276">
            <v>-1760.1085324917985</v>
          </cell>
          <cell r="ES276">
            <v>-691.66399247058143</v>
          </cell>
          <cell r="ET276">
            <v>-4395.3676961742894</v>
          </cell>
          <cell r="EU276">
            <v>-5049.9278047514199</v>
          </cell>
          <cell r="EV276">
            <v>-5049.9278047514235</v>
          </cell>
          <cell r="EW276">
            <v>-3600.2472829376784</v>
          </cell>
          <cell r="EX276">
            <v>-3600.2472829376802</v>
          </cell>
          <cell r="EY276">
            <v>-3600.2472829376875</v>
          </cell>
          <cell r="EZ276">
            <v>-3409.7019875520491</v>
          </cell>
          <cell r="FA276">
            <v>-2674.6459801260698</v>
          </cell>
          <cell r="FB276">
            <v>-3438.4069975962884</v>
          </cell>
          <cell r="FC276">
            <v>-901.25689875825265</v>
          </cell>
          <cell r="FD276">
            <v>-2001.7547749800942</v>
          </cell>
          <cell r="FE276">
            <v>-901.25689875823446</v>
          </cell>
          <cell r="FF276">
            <v>-1012.3680098693731</v>
          </cell>
          <cell r="FG276">
            <v>-988.42217500385595</v>
          </cell>
          <cell r="FH276">
            <v>-988.42217500385959</v>
          </cell>
          <cell r="FI276">
            <v>-5313.5973076642986</v>
          </cell>
          <cell r="FJ276">
            <v>-5313.5973076642949</v>
          </cell>
          <cell r="FK276">
            <v>-5313.5973076643022</v>
          </cell>
          <cell r="FL276">
            <v>-5117.3672471819882</v>
          </cell>
          <cell r="FM276">
            <v>-4360.2595595332277</v>
          </cell>
          <cell r="FN276">
            <v>-5146.9334075275474</v>
          </cell>
          <cell r="FO276">
            <v>-2533.1537515822201</v>
          </cell>
          <cell r="FP276">
            <v>-3666.6665640907158</v>
          </cell>
          <cell r="FQ276">
            <v>-2533.1537515822056</v>
          </cell>
          <cell r="FR276">
            <v>-2647.5981960266727</v>
          </cell>
          <cell r="FS276">
            <v>-2622.0623333527401</v>
          </cell>
          <cell r="FT276">
            <v>-2622.0623333527401</v>
          </cell>
          <cell r="FU276">
            <v>-5451.332794869475</v>
          </cell>
          <cell r="FV276">
            <v>-8683.0920823226625</v>
          </cell>
          <cell r="FW276">
            <v>-8683.0920823226697</v>
          </cell>
        </row>
        <row r="277">
          <cell r="B277" t="str">
            <v>Co 425</v>
          </cell>
          <cell r="C277">
            <v>-1249089.4119692715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-2415.5080245822028</v>
          </cell>
          <cell r="BP277">
            <v>-2266.0463316194073</v>
          </cell>
          <cell r="BQ277">
            <v>0</v>
          </cell>
          <cell r="BR277">
            <v>0</v>
          </cell>
          <cell r="BS277">
            <v>0</v>
          </cell>
          <cell r="BT277">
            <v>-5000</v>
          </cell>
          <cell r="BU277">
            <v>-4999.9999999999854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-3.2948361000162549</v>
          </cell>
          <cell r="CF277">
            <v>-150</v>
          </cell>
          <cell r="CG277">
            <v>-150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-9271.9956733555591</v>
          </cell>
          <cell r="CR277">
            <v>-9608.4740320160054</v>
          </cell>
          <cell r="CS277">
            <v>-9608.4740320160054</v>
          </cell>
          <cell r="CT277">
            <v>-9453.9740320160054</v>
          </cell>
          <cell r="CU277">
            <v>-9453.9740320160054</v>
          </cell>
          <cell r="CV277">
            <v>-9453.9740320160054</v>
          </cell>
          <cell r="CW277">
            <v>-9453.9740320160054</v>
          </cell>
          <cell r="CX277">
            <v>-9453.9740320160054</v>
          </cell>
          <cell r="CY277">
            <v>-9453.9740320160054</v>
          </cell>
          <cell r="CZ277">
            <v>-9453.9740320160054</v>
          </cell>
          <cell r="DA277">
            <v>-9453.9740320160054</v>
          </cell>
          <cell r="DB277">
            <v>-9453.9740320160054</v>
          </cell>
          <cell r="DC277">
            <v>-9457.4695236345287</v>
          </cell>
          <cell r="DD277">
            <v>-9802.1885126563138</v>
          </cell>
          <cell r="DE277">
            <v>-9802.1885126563429</v>
          </cell>
          <cell r="DF277">
            <v>-9643.0535126563627</v>
          </cell>
          <cell r="DG277">
            <v>-9643.0535126563045</v>
          </cell>
          <cell r="DH277">
            <v>-9643.0535126563045</v>
          </cell>
          <cell r="DI277">
            <v>-9643.0535126563627</v>
          </cell>
          <cell r="DJ277">
            <v>-9643.0535126563627</v>
          </cell>
          <cell r="DK277">
            <v>-9643.0535126563336</v>
          </cell>
          <cell r="DL277">
            <v>-9643.0535126563627</v>
          </cell>
          <cell r="DM277">
            <v>-9643.0535126563045</v>
          </cell>
          <cell r="DN277">
            <v>-9643.0535126563627</v>
          </cell>
          <cell r="DO277">
            <v>-9646.6538690233428</v>
          </cell>
          <cell r="DP277">
            <v>-9999.8236329093925</v>
          </cell>
          <cell r="DQ277">
            <v>-9999.8236329095089</v>
          </cell>
          <cell r="DR277">
            <v>-9835.9145829095505</v>
          </cell>
          <cell r="DS277">
            <v>-9835.9145829094341</v>
          </cell>
          <cell r="DT277">
            <v>-9835.9145829094341</v>
          </cell>
          <cell r="DU277">
            <v>-4280.3590273539303</v>
          </cell>
          <cell r="DV277">
            <v>-4280.3590273539303</v>
          </cell>
          <cell r="DW277">
            <v>-4280.3590273538721</v>
          </cell>
          <cell r="DX277">
            <v>-4280.3590273539303</v>
          </cell>
          <cell r="DY277">
            <v>-4280.3590273538721</v>
          </cell>
          <cell r="DZ277">
            <v>-4280.3590273539303</v>
          </cell>
          <cell r="EA277">
            <v>-9121.2240273538919</v>
          </cell>
          <cell r="EB277">
            <v>-4645.903640512086</v>
          </cell>
          <cell r="EC277">
            <v>-4645.9036405121442</v>
          </cell>
          <cell r="ED277">
            <v>-4477.0773190121108</v>
          </cell>
          <cell r="EE277">
            <v>-4477.0773190121108</v>
          </cell>
          <cell r="EF277">
            <v>-4477.0773190120235</v>
          </cell>
          <cell r="EG277">
            <v>-4310.410652345483</v>
          </cell>
          <cell r="EH277">
            <v>-4310.410652345483</v>
          </cell>
          <cell r="EI277">
            <v>-4310.4106523454539</v>
          </cell>
          <cell r="EJ277">
            <v>-4310.410652345483</v>
          </cell>
          <cell r="EK277">
            <v>-4310.4106523454248</v>
          </cell>
          <cell r="EL277">
            <v>-4310.410652345483</v>
          </cell>
          <cell r="EM277">
            <v>-9296.50160234535</v>
          </cell>
          <cell r="EN277">
            <v>-4684.954420981725</v>
          </cell>
          <cell r="EO277">
            <v>-4684.9544209817832</v>
          </cell>
          <cell r="EP277">
            <v>-4511.0633098367834</v>
          </cell>
          <cell r="EQ277">
            <v>-4511.0633098367252</v>
          </cell>
          <cell r="ER277">
            <v>-4511.0633098367252</v>
          </cell>
          <cell r="ES277">
            <v>-4339.3966431701847</v>
          </cell>
          <cell r="ET277">
            <v>-4339.3966431701556</v>
          </cell>
          <cell r="EU277">
            <v>-4339.3966431700392</v>
          </cell>
          <cell r="EV277">
            <v>4407.3558988382865</v>
          </cell>
          <cell r="EW277">
            <v>4407.3558988383447</v>
          </cell>
          <cell r="EX277">
            <v>-39395.707377723855</v>
          </cell>
          <cell r="EY277">
            <v>-44531.381056223792</v>
          </cell>
          <cell r="EZ277">
            <v>-39779.48093284425</v>
          </cell>
          <cell r="FA277">
            <v>-39779.480932844308</v>
          </cell>
          <cell r="FB277">
            <v>-39600.373088364955</v>
          </cell>
          <cell r="FC277">
            <v>-39600.373088364984</v>
          </cell>
          <cell r="FD277">
            <v>-39600.373088364955</v>
          </cell>
          <cell r="FE277">
            <v>-39423.556421698362</v>
          </cell>
          <cell r="FF277">
            <v>-39423.556421698362</v>
          </cell>
          <cell r="FG277">
            <v>-39423.556421698362</v>
          </cell>
          <cell r="FH277">
            <v>-39366.676926413667</v>
          </cell>
          <cell r="FI277">
            <v>-39366.676926413638</v>
          </cell>
          <cell r="FJ277">
            <v>-40187.18263638948</v>
          </cell>
          <cell r="FK277">
            <v>-45476.926525244344</v>
          </cell>
          <cell r="FL277">
            <v>-40580.422741057031</v>
          </cell>
          <cell r="FM277">
            <v>-40580.422741057089</v>
          </cell>
          <cell r="FN277">
            <v>-40395.941661243356</v>
          </cell>
          <cell r="FO277">
            <v>-40395.941661243356</v>
          </cell>
          <cell r="FP277">
            <v>-40395.941661243385</v>
          </cell>
          <cell r="FQ277">
            <v>-40213.820494576794</v>
          </cell>
          <cell r="FR277">
            <v>-40213.820494576707</v>
          </cell>
          <cell r="FS277">
            <v>-40213.820494576707</v>
          </cell>
          <cell r="FT277">
            <v>17332.462114662456</v>
          </cell>
          <cell r="FU277">
            <v>17332.462114662456</v>
          </cell>
          <cell r="FV277">
            <v>16497.212957153795</v>
          </cell>
          <cell r="FW277">
            <v>11048.776751633151</v>
          </cell>
        </row>
        <row r="278">
          <cell r="B278" t="str">
            <v>Co 453</v>
          </cell>
          <cell r="C278">
            <v>-4745268.5137575977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-3244.0169555221219</v>
          </cell>
          <cell r="BP278">
            <v>-3043.3498829730088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42282.933147582924</v>
          </cell>
          <cell r="CO278">
            <v>-27861.681526172208</v>
          </cell>
          <cell r="CP278">
            <v>-27861.681526172237</v>
          </cell>
          <cell r="CQ278">
            <v>-27861.681526172208</v>
          </cell>
          <cell r="CR278">
            <v>-28318.915156695584</v>
          </cell>
          <cell r="CS278">
            <v>-28318.915156695584</v>
          </cell>
          <cell r="CT278">
            <v>-28318.915156695643</v>
          </cell>
          <cell r="CU278">
            <v>-28318.915156695584</v>
          </cell>
          <cell r="CV278">
            <v>-28318.915156695643</v>
          </cell>
          <cell r="CW278">
            <v>-28318.915156695643</v>
          </cell>
          <cell r="CX278">
            <v>-28318.915156695643</v>
          </cell>
          <cell r="CY278">
            <v>-28318.915156695643</v>
          </cell>
          <cell r="CZ278">
            <v>-11902.248490028782</v>
          </cell>
          <cell r="DA278">
            <v>-28468.915156695643</v>
          </cell>
          <cell r="DB278">
            <v>-28468.915156695672</v>
          </cell>
          <cell r="DC278">
            <v>-28468.915156695643</v>
          </cell>
          <cell r="DD278">
            <v>-28935.293459829467</v>
          </cell>
          <cell r="DE278">
            <v>-28935.293459829467</v>
          </cell>
          <cell r="DF278">
            <v>-28935.293459829525</v>
          </cell>
          <cell r="DG278">
            <v>-28935.293459829525</v>
          </cell>
          <cell r="DH278">
            <v>-28935.293459829525</v>
          </cell>
          <cell r="DI278">
            <v>-28935.293459829525</v>
          </cell>
          <cell r="DJ278">
            <v>-28935.293459829642</v>
          </cell>
          <cell r="DK278">
            <v>-28935.293459829583</v>
          </cell>
          <cell r="DL278">
            <v>43668.732989502023</v>
          </cell>
          <cell r="DM278">
            <v>26605.066322835279</v>
          </cell>
          <cell r="DN278">
            <v>26605.066322835279</v>
          </cell>
          <cell r="DO278">
            <v>26605.06632283522</v>
          </cell>
          <cell r="DP278">
            <v>26129.360453638888</v>
          </cell>
          <cell r="DQ278">
            <v>26129.360453638714</v>
          </cell>
          <cell r="DR278">
            <v>26129.360453638597</v>
          </cell>
          <cell r="DS278">
            <v>-144686.48523971916</v>
          </cell>
          <cell r="DT278">
            <v>-144686.48523971922</v>
          </cell>
          <cell r="DU278">
            <v>-144686.48523971933</v>
          </cell>
          <cell r="DV278">
            <v>-144686.48523971927</v>
          </cell>
          <cell r="DW278">
            <v>-144686.48523971922</v>
          </cell>
          <cell r="DX278">
            <v>-126156.14637739921</v>
          </cell>
          <cell r="DY278">
            <v>-143731.72304406588</v>
          </cell>
          <cell r="DZ278">
            <v>-143731.72304406611</v>
          </cell>
          <cell r="EA278">
            <v>-143731.72304406599</v>
          </cell>
          <cell r="EB278">
            <v>-144216.9430306463</v>
          </cell>
          <cell r="EC278">
            <v>-144216.94303064654</v>
          </cell>
          <cell r="ED278">
            <v>-144216.94303064665</v>
          </cell>
          <cell r="EE278">
            <v>-147611.03772229142</v>
          </cell>
          <cell r="EF278">
            <v>-147611.03772229148</v>
          </cell>
          <cell r="EG278">
            <v>-147611.03772229142</v>
          </cell>
          <cell r="EH278">
            <v>-147611.03772229148</v>
          </cell>
          <cell r="EI278">
            <v>-147611.03772229137</v>
          </cell>
          <cell r="EJ278">
            <v>983.84475911827758</v>
          </cell>
          <cell r="EK278">
            <v>-17118.99920754839</v>
          </cell>
          <cell r="EL278">
            <v>-17118.999207548506</v>
          </cell>
          <cell r="EM278">
            <v>-17118.999207548681</v>
          </cell>
          <cell r="EN278">
            <v>-17613.923593860527</v>
          </cell>
          <cell r="EO278">
            <v>-17613.923593860527</v>
          </cell>
          <cell r="EP278">
            <v>-17613.923593860702</v>
          </cell>
          <cell r="EQ278">
            <v>-21075.233512671839</v>
          </cell>
          <cell r="ER278">
            <v>-21075.233512671664</v>
          </cell>
          <cell r="ES278">
            <v>-21075.233512671664</v>
          </cell>
          <cell r="ET278">
            <v>-90284.412004204467</v>
          </cell>
          <cell r="EU278">
            <v>-90284.412004204234</v>
          </cell>
          <cell r="EV278">
            <v>-68058.014949176461</v>
          </cell>
          <cell r="EW278">
            <v>-86703.944234843133</v>
          </cell>
          <cell r="EX278">
            <v>-86703.944234843133</v>
          </cell>
          <cell r="EY278">
            <v>-86703.944234843424</v>
          </cell>
          <cell r="EZ278">
            <v>-87208.767108881264</v>
          </cell>
          <cell r="FA278">
            <v>-87208.76710888138</v>
          </cell>
          <cell r="FB278">
            <v>-87208.767108881613</v>
          </cell>
          <cell r="FC278">
            <v>-90738.616559402202</v>
          </cell>
          <cell r="FD278">
            <v>-90738.616559402435</v>
          </cell>
          <cell r="FE278">
            <v>-90738.61655940226</v>
          </cell>
          <cell r="FF278">
            <v>-92122.80012923287</v>
          </cell>
          <cell r="FG278">
            <v>-92122.800129232695</v>
          </cell>
          <cell r="FH278">
            <v>-9171.5950454162667</v>
          </cell>
          <cell r="FI278">
            <v>-28376.902209653053</v>
          </cell>
          <cell r="FJ278">
            <v>-28376.902209653053</v>
          </cell>
          <cell r="FK278">
            <v>-28376.902209653344</v>
          </cell>
          <cell r="FL278">
            <v>-28891.821541171987</v>
          </cell>
          <cell r="FM278">
            <v>-28891.821541172161</v>
          </cell>
          <cell r="FN278">
            <v>-28891.821541172336</v>
          </cell>
          <cell r="FO278">
            <v>-32491.560714036692</v>
          </cell>
          <cell r="FP278">
            <v>-32491.560714036692</v>
          </cell>
          <cell r="FQ278">
            <v>-32491.560714036692</v>
          </cell>
          <cell r="FR278">
            <v>-33903.427955263876</v>
          </cell>
          <cell r="FS278">
            <v>-33903.427955263993</v>
          </cell>
          <cell r="FT278">
            <v>-9198.3936672863783</v>
          </cell>
          <cell r="FU278">
            <v>-47997.9604589378</v>
          </cell>
          <cell r="FV278">
            <v>-47997.960458938032</v>
          </cell>
          <cell r="FW278">
            <v>-47997.960458938323</v>
          </cell>
        </row>
        <row r="279">
          <cell r="B279" t="str">
            <v>Co 151</v>
          </cell>
          <cell r="C279">
            <v>-131820.20040528185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-106.00450968255245</v>
          </cell>
          <cell r="BP279">
            <v>-99.580582738983139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46.168708004493965</v>
          </cell>
          <cell r="CC279">
            <v>46.168708004486689</v>
          </cell>
          <cell r="CD279">
            <v>46.168708004490327</v>
          </cell>
          <cell r="CE279">
            <v>46.168708004493965</v>
          </cell>
          <cell r="CF279">
            <v>46.168708004493965</v>
          </cell>
          <cell r="CG279">
            <v>46.168708004493965</v>
          </cell>
          <cell r="CH279">
            <v>46.168708004493965</v>
          </cell>
          <cell r="CI279">
            <v>46.168708004493965</v>
          </cell>
          <cell r="CJ279">
            <v>46.168708004493965</v>
          </cell>
          <cell r="CK279">
            <v>46.168708004493965</v>
          </cell>
          <cell r="CL279">
            <v>46.168708004493965</v>
          </cell>
          <cell r="CM279">
            <v>46.168708004490327</v>
          </cell>
          <cell r="CN279">
            <v>46.168708004493965</v>
          </cell>
          <cell r="CO279">
            <v>46.168708004486689</v>
          </cell>
          <cell r="CP279">
            <v>46.168708004490327</v>
          </cell>
          <cell r="CQ279">
            <v>46.168708004493965</v>
          </cell>
          <cell r="CR279">
            <v>47.092082164585008</v>
          </cell>
          <cell r="CS279">
            <v>47.092082164585008</v>
          </cell>
          <cell r="CT279">
            <v>47.092082164585008</v>
          </cell>
          <cell r="CU279">
            <v>47.092082164585008</v>
          </cell>
          <cell r="CV279">
            <v>47.092082164585008</v>
          </cell>
          <cell r="CW279">
            <v>47.092082164585008</v>
          </cell>
          <cell r="CX279">
            <v>47.092082164585008</v>
          </cell>
          <cell r="CY279">
            <v>47.09208216458137</v>
          </cell>
          <cell r="CZ279">
            <v>47.092082164585008</v>
          </cell>
          <cell r="DA279">
            <v>47.092082164577732</v>
          </cell>
          <cell r="DB279">
            <v>47.092082164577732</v>
          </cell>
          <cell r="DC279">
            <v>47.092082164585008</v>
          </cell>
          <cell r="DD279">
            <v>48.033923807881365</v>
          </cell>
          <cell r="DE279">
            <v>48.033923807877727</v>
          </cell>
          <cell r="DF279">
            <v>-7859.857294726593</v>
          </cell>
          <cell r="DG279">
            <v>-7859.8572947266002</v>
          </cell>
          <cell r="DH279">
            <v>-7859.8572947265784</v>
          </cell>
          <cell r="DI279">
            <v>-7859.8572947265857</v>
          </cell>
          <cell r="DJ279">
            <v>-7859.857294726593</v>
          </cell>
          <cell r="DK279">
            <v>-7859.8572947266002</v>
          </cell>
          <cell r="DL279">
            <v>-7859.8572947266002</v>
          </cell>
          <cell r="DM279">
            <v>-7859.8572947266075</v>
          </cell>
          <cell r="DN279">
            <v>-7859.8572947266075</v>
          </cell>
          <cell r="DO279">
            <v>-7859.8572947266075</v>
          </cell>
          <cell r="DP279">
            <v>-7858.8966162504294</v>
          </cell>
          <cell r="DQ279">
            <v>-7858.8966162504366</v>
          </cell>
          <cell r="DR279">
            <v>-8037.8877739544623</v>
          </cell>
          <cell r="DS279">
            <v>-8037.8877739544623</v>
          </cell>
          <cell r="DT279">
            <v>-8037.8877739544405</v>
          </cell>
          <cell r="DU279">
            <v>-8037.8877739544478</v>
          </cell>
          <cell r="DV279">
            <v>-8037.8877739544623</v>
          </cell>
          <cell r="DW279">
            <v>-8037.8877739544696</v>
          </cell>
          <cell r="DX279">
            <v>-8037.8877739544623</v>
          </cell>
          <cell r="DY279">
            <v>-8037.8877739544841</v>
          </cell>
          <cell r="DZ279">
            <v>-8037.8877739544696</v>
          </cell>
          <cell r="EA279">
            <v>-8037.8877739544841</v>
          </cell>
          <cell r="EB279">
            <v>-8036.907881908759</v>
          </cell>
          <cell r="EC279">
            <v>-8036.9078819087772</v>
          </cell>
          <cell r="ED279">
            <v>3643.5986700466601</v>
          </cell>
          <cell r="EE279">
            <v>3643.5986700466383</v>
          </cell>
          <cell r="EF279">
            <v>3643.5986700466674</v>
          </cell>
          <cell r="EG279">
            <v>3643.5986700466674</v>
          </cell>
          <cell r="EH279">
            <v>3643.5986700466601</v>
          </cell>
          <cell r="EI279">
            <v>3643.5986700466528</v>
          </cell>
          <cell r="EJ279">
            <v>-4689.7346632866829</v>
          </cell>
          <cell r="EK279">
            <v>-4689.7346632866975</v>
          </cell>
          <cell r="EL279">
            <v>-4689.7346632866756</v>
          </cell>
          <cell r="EM279">
            <v>-4689.7346632866829</v>
          </cell>
          <cell r="EN279">
            <v>-4688.7351734000622</v>
          </cell>
          <cell r="EO279">
            <v>-4688.735173400084</v>
          </cell>
          <cell r="EP279">
            <v>-4638.9647732190788</v>
          </cell>
          <cell r="EQ279">
            <v>-4638.9647732190933</v>
          </cell>
          <cell r="ER279">
            <v>-4638.9647732190642</v>
          </cell>
          <cell r="ES279">
            <v>-4638.9647732190642</v>
          </cell>
          <cell r="ET279">
            <v>-4638.9647732190788</v>
          </cell>
          <cell r="EU279">
            <v>-4638.9647732190933</v>
          </cell>
          <cell r="EV279">
            <v>-4888.9647732190788</v>
          </cell>
          <cell r="EW279">
            <v>-4888.9647732190933</v>
          </cell>
          <cell r="EX279">
            <v>-4888.9647732190861</v>
          </cell>
          <cell r="EY279">
            <v>-4888.9647732190788</v>
          </cell>
          <cell r="EZ279">
            <v>-4887.9452935347217</v>
          </cell>
          <cell r="FA279">
            <v>-4887.9452935347435</v>
          </cell>
          <cell r="FB279">
            <v>5578.8241188165339</v>
          </cell>
          <cell r="FC279">
            <v>5578.8241188165412</v>
          </cell>
          <cell r="FD279">
            <v>5578.824118816563</v>
          </cell>
          <cell r="FE279">
            <v>5578.824118816563</v>
          </cell>
          <cell r="FF279">
            <v>5578.8241188165266</v>
          </cell>
          <cell r="FG279">
            <v>5578.8241188165193</v>
          </cell>
          <cell r="FH279">
            <v>5321.3241188165266</v>
          </cell>
          <cell r="FI279">
            <v>5321.3241188165121</v>
          </cell>
          <cell r="FJ279">
            <v>5321.3241188165266</v>
          </cell>
          <cell r="FK279">
            <v>5321.3241188165484</v>
          </cell>
          <cell r="FL279">
            <v>5322.3639880945848</v>
          </cell>
          <cell r="FM279">
            <v>5322.363988094563</v>
          </cell>
          <cell r="FN279">
            <v>5685.2858343178668</v>
          </cell>
          <cell r="FO279">
            <v>5685.2858343178741</v>
          </cell>
          <cell r="FP279">
            <v>5685.2858343178959</v>
          </cell>
          <cell r="FQ279">
            <v>5685.2858343178959</v>
          </cell>
          <cell r="FR279">
            <v>5685.2858343178596</v>
          </cell>
          <cell r="FS279">
            <v>5685.2858343178523</v>
          </cell>
          <cell r="FT279">
            <v>5420.060834317861</v>
          </cell>
          <cell r="FU279">
            <v>5420.060834317861</v>
          </cell>
          <cell r="FV279">
            <v>5420.0608343178756</v>
          </cell>
          <cell r="FW279">
            <v>5420.0608343178828</v>
          </cell>
        </row>
        <row r="280">
          <cell r="B280" t="str">
            <v>Co 152</v>
          </cell>
          <cell r="C280">
            <v>187272.96338956419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-511.05332036431355</v>
          </cell>
          <cell r="BP280">
            <v>-479.34590221337567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-3.9552000000039698</v>
          </cell>
          <cell r="BZ280">
            <v>-0.7621999999973923</v>
          </cell>
          <cell r="CA280">
            <v>0</v>
          </cell>
          <cell r="CB280">
            <v>-177.91171453717106</v>
          </cell>
          <cell r="CC280">
            <v>-177.91171453715651</v>
          </cell>
          <cell r="CD280">
            <v>-177.91171453716379</v>
          </cell>
          <cell r="CE280">
            <v>-177.91171453716379</v>
          </cell>
          <cell r="CF280">
            <v>-177.91171453716379</v>
          </cell>
          <cell r="CG280">
            <v>-177.91171453716379</v>
          </cell>
          <cell r="CH280">
            <v>-177.91171453716379</v>
          </cell>
          <cell r="CI280">
            <v>-177.91171453716379</v>
          </cell>
          <cell r="CJ280">
            <v>-177.91171453716379</v>
          </cell>
          <cell r="CK280">
            <v>-181.9855705371665</v>
          </cell>
          <cell r="CL280">
            <v>-178.6967805371678</v>
          </cell>
          <cell r="CM280">
            <v>-177.91171453716379</v>
          </cell>
          <cell r="CN280">
            <v>-177.91171453717106</v>
          </cell>
          <cell r="CO280">
            <v>-177.91171453715651</v>
          </cell>
          <cell r="CP280">
            <v>-177.91171453716379</v>
          </cell>
          <cell r="CQ280">
            <v>-177.91171453716379</v>
          </cell>
          <cell r="CR280">
            <v>-181.4699488279075</v>
          </cell>
          <cell r="CS280">
            <v>-181.4699488279075</v>
          </cell>
          <cell r="CT280">
            <v>-181.4699488279075</v>
          </cell>
          <cell r="CU280">
            <v>-181.4699488279075</v>
          </cell>
          <cell r="CV280">
            <v>-181.4699488279075</v>
          </cell>
          <cell r="CW280">
            <v>-185.66602050790971</v>
          </cell>
          <cell r="CX280">
            <v>-182.27856680791592</v>
          </cell>
          <cell r="CY280">
            <v>-181.4699488279075</v>
          </cell>
          <cell r="CZ280">
            <v>-181.46994882791478</v>
          </cell>
          <cell r="DA280">
            <v>-181.46994882790023</v>
          </cell>
          <cell r="DB280">
            <v>-181.4699488279075</v>
          </cell>
          <cell r="DC280">
            <v>-181.4699488279075</v>
          </cell>
          <cell r="DD280">
            <v>-185.09934780446201</v>
          </cell>
          <cell r="DE280">
            <v>-185.09934780446929</v>
          </cell>
          <cell r="DF280">
            <v>-7697.6399674379718</v>
          </cell>
          <cell r="DG280">
            <v>-7697.6399674379791</v>
          </cell>
          <cell r="DH280">
            <v>-7697.6399674379791</v>
          </cell>
          <cell r="DI280">
            <v>-7701.9619212683756</v>
          </cell>
          <cell r="DJ280">
            <v>-7698.4728439574101</v>
          </cell>
          <cell r="DK280">
            <v>-7697.6399674379791</v>
          </cell>
          <cell r="DL280">
            <v>-7697.6399674379645</v>
          </cell>
          <cell r="DM280">
            <v>-7697.6399674379645</v>
          </cell>
          <cell r="DN280">
            <v>-7697.6399674379791</v>
          </cell>
          <cell r="DO280">
            <v>-7697.6399674379572</v>
          </cell>
          <cell r="DP280">
            <v>-7701.3419543940545</v>
          </cell>
          <cell r="DQ280">
            <v>-7701.3419543940545</v>
          </cell>
          <cell r="DR280">
            <v>-7872.4261001200648</v>
          </cell>
          <cell r="DS280">
            <v>-7872.4261001200648</v>
          </cell>
          <cell r="DT280">
            <v>-7872.4261001200648</v>
          </cell>
          <cell r="DU280">
            <v>-7876.8777125653869</v>
          </cell>
          <cell r="DV280">
            <v>-7873.2839629350638</v>
          </cell>
          <cell r="DW280">
            <v>-7872.4261001200648</v>
          </cell>
          <cell r="DX280">
            <v>-7872.4261001200648</v>
          </cell>
          <cell r="DY280">
            <v>-7872.4261001200503</v>
          </cell>
          <cell r="DZ280">
            <v>-7872.4261001200866</v>
          </cell>
          <cell r="EA280">
            <v>-7872.4261001200648</v>
          </cell>
          <cell r="EB280">
            <v>-7876.2021268152603</v>
          </cell>
          <cell r="EC280">
            <v>-7876.2021268152821</v>
          </cell>
          <cell r="ED280">
            <v>10463.578811342362</v>
          </cell>
          <cell r="EE280">
            <v>10463.578811342391</v>
          </cell>
          <cell r="EF280">
            <v>10463.578811342362</v>
          </cell>
          <cell r="EG280">
            <v>10458.993650523684</v>
          </cell>
          <cell r="EH280">
            <v>10462.69521264291</v>
          </cell>
          <cell r="EI280">
            <v>10463.578811342377</v>
          </cell>
          <cell r="EJ280">
            <v>2130.2454780090338</v>
          </cell>
          <cell r="EK280">
            <v>2130.2454780090338</v>
          </cell>
          <cell r="EL280">
            <v>2130.2454780090193</v>
          </cell>
          <cell r="EM280">
            <v>2130.2454780090338</v>
          </cell>
          <cell r="EN280">
            <v>2126.3939307799155</v>
          </cell>
          <cell r="EO280">
            <v>2126.393930779901</v>
          </cell>
          <cell r="EP280">
            <v>2317.4149709025369</v>
          </cell>
          <cell r="EQ280">
            <v>2317.4149709025805</v>
          </cell>
          <cell r="ER280">
            <v>2317.4149709025369</v>
          </cell>
          <cell r="ES280">
            <v>2312.6922552592878</v>
          </cell>
          <cell r="ET280">
            <v>2316.5048642421025</v>
          </cell>
          <cell r="EU280">
            <v>2317.414970902566</v>
          </cell>
          <cell r="EV280">
            <v>2067.4149709025369</v>
          </cell>
          <cell r="EW280">
            <v>2067.4149709025587</v>
          </cell>
          <cell r="EX280">
            <v>2067.4149709025151</v>
          </cell>
          <cell r="EY280">
            <v>2067.4149709025369</v>
          </cell>
          <cell r="EZ280">
            <v>2063.4863927288607</v>
          </cell>
          <cell r="FA280">
            <v>2063.4863927288461</v>
          </cell>
          <cell r="FB280">
            <v>12674.331457820583</v>
          </cell>
          <cell r="FC280">
            <v>12674.331457820634</v>
          </cell>
          <cell r="FD280">
            <v>12674.33145782059</v>
          </cell>
          <cell r="FE280">
            <v>12669.467060708041</v>
          </cell>
          <cell r="FF280">
            <v>12673.394047960348</v>
          </cell>
          <cell r="FG280">
            <v>12674.331457820597</v>
          </cell>
          <cell r="FH280">
            <v>12416.83145782059</v>
          </cell>
          <cell r="FI280">
            <v>12416.831457820597</v>
          </cell>
          <cell r="FJ280">
            <v>12416.831457820575</v>
          </cell>
          <cell r="FK280">
            <v>12416.831457820583</v>
          </cell>
          <cell r="FL280">
            <v>12412.824308083436</v>
          </cell>
          <cell r="FM280">
            <v>12412.824308083422</v>
          </cell>
          <cell r="FN280">
            <v>12922.703320101995</v>
          </cell>
          <cell r="FO280">
            <v>12922.703320102039</v>
          </cell>
          <cell r="FP280">
            <v>12922.70332010198</v>
          </cell>
          <cell r="FQ280">
            <v>12917.692991076081</v>
          </cell>
          <cell r="FR280">
            <v>12921.737787945953</v>
          </cell>
          <cell r="FS280">
            <v>12922.703320102002</v>
          </cell>
          <cell r="FT280">
            <v>12657.478320102004</v>
          </cell>
          <cell r="FU280">
            <v>12657.478320102025</v>
          </cell>
          <cell r="FV280">
            <v>12657.478320101996</v>
          </cell>
          <cell r="FW280">
            <v>12657.478320101989</v>
          </cell>
        </row>
        <row r="281">
          <cell r="B281" t="str">
            <v>Co 345</v>
          </cell>
          <cell r="C281">
            <v>-38885.394662405975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-2071.8302458219114</v>
          </cell>
          <cell r="BP281">
            <v>-1943.7816111018765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-11933.375811320933</v>
          </cell>
          <cell r="CR281">
            <v>-12172.043327547348</v>
          </cell>
          <cell r="CS281">
            <v>-12172.043327547319</v>
          </cell>
          <cell r="CT281">
            <v>-12172.043327547319</v>
          </cell>
          <cell r="CU281">
            <v>-12172.043327547348</v>
          </cell>
          <cell r="CV281">
            <v>-12172.043327547348</v>
          </cell>
          <cell r="CW281">
            <v>-12172.043327547348</v>
          </cell>
          <cell r="CX281">
            <v>-12172.043327547348</v>
          </cell>
          <cell r="CY281">
            <v>-12172.043327547348</v>
          </cell>
          <cell r="CZ281">
            <v>-12172.043327547348</v>
          </cell>
          <cell r="DA281">
            <v>-12172.043327547348</v>
          </cell>
          <cell r="DB281">
            <v>-12172.043327547348</v>
          </cell>
          <cell r="DC281">
            <v>-12172.043327547348</v>
          </cell>
          <cell r="DD281">
            <v>-12415.484194098302</v>
          </cell>
          <cell r="DE281">
            <v>-12415.484194098302</v>
          </cell>
          <cell r="DF281">
            <v>-12415.484194098302</v>
          </cell>
          <cell r="DG281">
            <v>-12415.484194098302</v>
          </cell>
          <cell r="DH281">
            <v>-12415.484194098302</v>
          </cell>
          <cell r="DI281">
            <v>-12415.484194098302</v>
          </cell>
          <cell r="DJ281">
            <v>-12415.484194098302</v>
          </cell>
          <cell r="DK281">
            <v>-12415.484194098273</v>
          </cell>
          <cell r="DL281">
            <v>-12415.484194098302</v>
          </cell>
          <cell r="DM281">
            <v>-12415.484194098302</v>
          </cell>
          <cell r="DN281">
            <v>-12415.484194098273</v>
          </cell>
          <cell r="DO281">
            <v>-12415.484194098302</v>
          </cell>
          <cell r="DP281">
            <v>-12663.793877980264</v>
          </cell>
          <cell r="DQ281">
            <v>-12663.793877980264</v>
          </cell>
          <cell r="DR281">
            <v>-12663.793877980235</v>
          </cell>
          <cell r="DS281">
            <v>-12663.793877980264</v>
          </cell>
          <cell r="DT281">
            <v>-12663.793877980264</v>
          </cell>
          <cell r="DU281">
            <v>2461.7355581773154</v>
          </cell>
          <cell r="DV281">
            <v>2461.7355581772863</v>
          </cell>
          <cell r="DW281">
            <v>2461.7355581773445</v>
          </cell>
          <cell r="DX281">
            <v>2461.7355581773154</v>
          </cell>
          <cell r="DY281">
            <v>2461.7355581773154</v>
          </cell>
          <cell r="DZ281">
            <v>2461.7355581773445</v>
          </cell>
          <cell r="EA281">
            <v>5880.0862416978343</v>
          </cell>
          <cell r="EB281">
            <v>2208.4596806176996</v>
          </cell>
          <cell r="EC281">
            <v>2208.4596806176996</v>
          </cell>
          <cell r="ED281">
            <v>2208.4596806177287</v>
          </cell>
          <cell r="EE281">
            <v>2208.4596806177287</v>
          </cell>
          <cell r="EF281">
            <v>2208.4596806177578</v>
          </cell>
          <cell r="EG281">
            <v>2448.470269340818</v>
          </cell>
          <cell r="EH281">
            <v>2448.4702693408472</v>
          </cell>
          <cell r="EI281">
            <v>2448.4702693408763</v>
          </cell>
          <cell r="EJ281">
            <v>2448.4702693408472</v>
          </cell>
          <cell r="EK281">
            <v>2448.4702693408472</v>
          </cell>
          <cell r="EL281">
            <v>2448.4702693409054</v>
          </cell>
          <cell r="EM281">
            <v>5969.3714733670058</v>
          </cell>
          <cell r="EN281">
            <v>2190.128874230053</v>
          </cell>
          <cell r="EO281">
            <v>2190.128874230053</v>
          </cell>
          <cell r="EP281">
            <v>2190.1288742301404</v>
          </cell>
          <cell r="EQ281">
            <v>2190.128874230053</v>
          </cell>
          <cell r="ER281">
            <v>2190.1288742300821</v>
          </cell>
          <cell r="ES281">
            <v>8683.0646747276769</v>
          </cell>
          <cell r="ET281">
            <v>8683.0646747277351</v>
          </cell>
          <cell r="EU281">
            <v>8683.064674727706</v>
          </cell>
          <cell r="EV281">
            <v>8683.0646747276478</v>
          </cell>
          <cell r="EW281">
            <v>8683.0646747276769</v>
          </cell>
          <cell r="EX281">
            <v>8683.0646747277351</v>
          </cell>
          <cell r="EY281">
            <v>9063.6896747276769</v>
          </cell>
          <cell r="EZ281">
            <v>8419.5564517146559</v>
          </cell>
          <cell r="FA281">
            <v>8419.5564517146559</v>
          </cell>
          <cell r="FB281">
            <v>8419.5564517147141</v>
          </cell>
          <cell r="FC281">
            <v>8419.556451714685</v>
          </cell>
          <cell r="FD281">
            <v>8419.5564517147141</v>
          </cell>
          <cell r="FE281">
            <v>8852.9197182222561</v>
          </cell>
          <cell r="FF281">
            <v>8852.9197182222269</v>
          </cell>
          <cell r="FG281">
            <v>8852.9197182222269</v>
          </cell>
          <cell r="FH281">
            <v>8852.9197182221978</v>
          </cell>
          <cell r="FI281">
            <v>8852.9197182222269</v>
          </cell>
          <cell r="FJ281">
            <v>8852.9197182222852</v>
          </cell>
          <cell r="FK281">
            <v>9244.9634682222386</v>
          </cell>
          <cell r="FL281">
            <v>8584.141330748942</v>
          </cell>
          <cell r="FM281">
            <v>8584.1413307489711</v>
          </cell>
          <cell r="FN281">
            <v>8584.1413307490584</v>
          </cell>
          <cell r="FO281">
            <v>8584.1413307490002</v>
          </cell>
          <cell r="FP281">
            <v>8584.1413307490002</v>
          </cell>
          <cell r="FQ281">
            <v>9026.0576750866603</v>
          </cell>
          <cell r="FR281">
            <v>9026.0576750866603</v>
          </cell>
          <cell r="FS281">
            <v>9026.0576750867185</v>
          </cell>
          <cell r="FT281">
            <v>9026.0576750866603</v>
          </cell>
          <cell r="FU281">
            <v>9026.0576750867185</v>
          </cell>
          <cell r="FV281">
            <v>9026.0576750867476</v>
          </cell>
          <cell r="FW281">
            <v>9429.8627375866927</v>
          </cell>
        </row>
        <row r="282">
          <cell r="B282" t="str">
            <v>Co 386</v>
          </cell>
          <cell r="C282">
            <v>-1121.1580165439082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-578.56145547794586</v>
          </cell>
          <cell r="BP282">
            <v>-542.59656106596231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0</v>
          </cell>
          <cell r="FE282">
            <v>0</v>
          </cell>
          <cell r="FF282">
            <v>0</v>
          </cell>
          <cell r="FG282">
            <v>0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0</v>
          </cell>
          <cell r="FP282">
            <v>0</v>
          </cell>
          <cell r="FQ282">
            <v>0</v>
          </cell>
          <cell r="FR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</row>
        <row r="283">
          <cell r="B283" t="str">
            <v>Co 426</v>
          </cell>
          <cell r="C283">
            <v>-743038.91349948174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-4922.4633127048255</v>
          </cell>
          <cell r="CT283">
            <v>-4922.4633127048255</v>
          </cell>
          <cell r="CU283">
            <v>-4922.4633127048255</v>
          </cell>
          <cell r="CV283">
            <v>-4922.4633127048255</v>
          </cell>
          <cell r="CW283">
            <v>-4922.4633127048255</v>
          </cell>
          <cell r="CX283">
            <v>-4922.4633127048255</v>
          </cell>
          <cell r="CY283">
            <v>-4922.4633127048255</v>
          </cell>
          <cell r="CZ283">
            <v>-4922.4633127048255</v>
          </cell>
          <cell r="DA283">
            <v>-4922.4633127048255</v>
          </cell>
          <cell r="DB283">
            <v>-4922.4633127048255</v>
          </cell>
          <cell r="DC283">
            <v>-4922.4633127048255</v>
          </cell>
          <cell r="DD283">
            <v>-4922.4633127048255</v>
          </cell>
          <cell r="DE283">
            <v>-4987.5792456255895</v>
          </cell>
          <cell r="DF283">
            <v>-4987.5792456255895</v>
          </cell>
          <cell r="DG283">
            <v>-4987.5792456255895</v>
          </cell>
          <cell r="DH283">
            <v>-4987.5792456255895</v>
          </cell>
          <cell r="DI283">
            <v>-4987.5792456255895</v>
          </cell>
          <cell r="DJ283">
            <v>-4987.5792456255895</v>
          </cell>
          <cell r="DK283">
            <v>-4987.5792456255895</v>
          </cell>
          <cell r="DL283">
            <v>-4987.5792456255895</v>
          </cell>
          <cell r="DM283">
            <v>-4987.5792456255895</v>
          </cell>
          <cell r="DN283">
            <v>-4987.5792456255895</v>
          </cell>
          <cell r="DO283">
            <v>-4987.5792456255895</v>
          </cell>
          <cell r="DP283">
            <v>-4987.5792456255895</v>
          </cell>
          <cell r="DQ283">
            <v>-5052.9974972047676</v>
          </cell>
          <cell r="DR283">
            <v>-5052.9974972047676</v>
          </cell>
          <cell r="DS283">
            <v>-5052.9974972047676</v>
          </cell>
          <cell r="DT283">
            <v>-5052.9974972047676</v>
          </cell>
          <cell r="DU283">
            <v>-5052.9974972047676</v>
          </cell>
          <cell r="DV283">
            <v>-5052.9974972047685</v>
          </cell>
          <cell r="DW283">
            <v>-9578.819187456822</v>
          </cell>
          <cell r="DX283">
            <v>-9578.819187456822</v>
          </cell>
          <cell r="DY283">
            <v>-9578.819187456822</v>
          </cell>
          <cell r="DZ283">
            <v>-9578.819187456822</v>
          </cell>
          <cell r="EA283">
            <v>-9578.819187456822</v>
          </cell>
          <cell r="EB283">
            <v>-9578.819187456822</v>
          </cell>
          <cell r="EC283">
            <v>-9644.5158040675815</v>
          </cell>
          <cell r="ED283">
            <v>-9644.5158040675815</v>
          </cell>
          <cell r="EE283">
            <v>-9644.5158040675815</v>
          </cell>
          <cell r="EF283">
            <v>-9644.5158040675815</v>
          </cell>
          <cell r="EG283">
            <v>-9644.5158040675815</v>
          </cell>
          <cell r="EH283">
            <v>-9644.5158040675833</v>
          </cell>
          <cell r="EI283">
            <v>-9731.3285341689225</v>
          </cell>
          <cell r="EJ283">
            <v>-9731.3285341689225</v>
          </cell>
          <cell r="EK283">
            <v>-9731.3285341689225</v>
          </cell>
          <cell r="EL283">
            <v>-9731.3285341689225</v>
          </cell>
          <cell r="EM283">
            <v>-9731.3285341689225</v>
          </cell>
          <cell r="EN283">
            <v>-9731.3285341689225</v>
          </cell>
          <cell r="EO283">
            <v>-9797.2781831118973</v>
          </cell>
          <cell r="EP283">
            <v>-9797.2781831118973</v>
          </cell>
          <cell r="EQ283">
            <v>-9797.2781831118973</v>
          </cell>
          <cell r="ER283">
            <v>-9797.2781831118973</v>
          </cell>
          <cell r="ES283">
            <v>-9797.2781831118973</v>
          </cell>
          <cell r="ET283">
            <v>-9797.2781831118973</v>
          </cell>
          <cell r="EU283">
            <v>-9885.7160567041519</v>
          </cell>
          <cell r="EV283">
            <v>-9885.7160567041519</v>
          </cell>
          <cell r="EW283">
            <v>-9885.7160567041519</v>
          </cell>
          <cell r="EX283">
            <v>-12558.902083417443</v>
          </cell>
          <cell r="EY283">
            <v>-12558.902083417443</v>
          </cell>
          <cell r="EZ283">
            <v>-12558.902083417443</v>
          </cell>
          <cell r="FA283">
            <v>-12625.077998339279</v>
          </cell>
          <cell r="FB283">
            <v>-12625.077998339279</v>
          </cell>
          <cell r="FC283">
            <v>-12625.077998339279</v>
          </cell>
          <cell r="FD283">
            <v>-12625.077998339279</v>
          </cell>
          <cell r="FE283">
            <v>-12625.077998339279</v>
          </cell>
          <cell r="FF283">
            <v>-12625.077998339279</v>
          </cell>
          <cell r="FG283">
            <v>-12715.170184958934</v>
          </cell>
          <cell r="FH283">
            <v>-12715.170184958934</v>
          </cell>
          <cell r="FI283">
            <v>-12715.170184958934</v>
          </cell>
          <cell r="FJ283">
            <v>-12768.6339054932</v>
          </cell>
          <cell r="FK283">
            <v>-12768.6339054932</v>
          </cell>
          <cell r="FL283">
            <v>-12768.6339054932</v>
          </cell>
          <cell r="FM283">
            <v>-12835.007829903472</v>
          </cell>
          <cell r="FN283">
            <v>-12835.007829903472</v>
          </cell>
          <cell r="FO283">
            <v>-12835.007829903472</v>
          </cell>
          <cell r="FP283">
            <v>-12835.007829903472</v>
          </cell>
          <cell r="FQ283">
            <v>-12835.007829903472</v>
          </cell>
          <cell r="FR283">
            <v>-12835.007829903472</v>
          </cell>
          <cell r="FS283">
            <v>-12926.783982477742</v>
          </cell>
          <cell r="FT283">
            <v>-12926.783982477742</v>
          </cell>
          <cell r="FU283">
            <v>-12926.783982477742</v>
          </cell>
          <cell r="FV283">
            <v>-12981.316977422694</v>
          </cell>
          <cell r="FW283">
            <v>-12981.316977422694</v>
          </cell>
        </row>
        <row r="284">
          <cell r="B284" t="str">
            <v>Co 427</v>
          </cell>
          <cell r="C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  <cell r="ET284">
            <v>0</v>
          </cell>
          <cell r="EU284">
            <v>0</v>
          </cell>
          <cell r="EV284">
            <v>0</v>
          </cell>
          <cell r="EW284">
            <v>0</v>
          </cell>
          <cell r="EX284">
            <v>0</v>
          </cell>
          <cell r="EY284">
            <v>0</v>
          </cell>
          <cell r="EZ284">
            <v>0</v>
          </cell>
          <cell r="FA284">
            <v>0</v>
          </cell>
          <cell r="FB284">
            <v>0</v>
          </cell>
          <cell r="FC284">
            <v>0</v>
          </cell>
          <cell r="FD284">
            <v>0</v>
          </cell>
          <cell r="FE284">
            <v>0</v>
          </cell>
          <cell r="FF284">
            <v>0</v>
          </cell>
          <cell r="FG284">
            <v>0</v>
          </cell>
          <cell r="FH284">
            <v>0</v>
          </cell>
          <cell r="FI284">
            <v>0</v>
          </cell>
          <cell r="FJ284">
            <v>0</v>
          </cell>
          <cell r="FK284">
            <v>0</v>
          </cell>
          <cell r="FL284">
            <v>0</v>
          </cell>
          <cell r="FM284">
            <v>0</v>
          </cell>
          <cell r="FN284">
            <v>0</v>
          </cell>
          <cell r="FO284">
            <v>0</v>
          </cell>
          <cell r="FP284">
            <v>0</v>
          </cell>
          <cell r="FQ284">
            <v>0</v>
          </cell>
          <cell r="FR284">
            <v>0</v>
          </cell>
          <cell r="FS284">
            <v>0</v>
          </cell>
          <cell r="FT284">
            <v>0</v>
          </cell>
          <cell r="FU284">
            <v>0</v>
          </cell>
          <cell r="FV284">
            <v>0</v>
          </cell>
          <cell r="FW284">
            <v>0</v>
          </cell>
        </row>
        <row r="286">
          <cell r="B286" t="str">
            <v>Co 101</v>
          </cell>
          <cell r="C286" t="str">
            <v>IL</v>
          </cell>
          <cell r="BH286">
            <v>-0.41501258506349376</v>
          </cell>
          <cell r="BI286">
            <v>-0.41501258506349376</v>
          </cell>
          <cell r="BJ286">
            <v>-0.41501258506349376</v>
          </cell>
          <cell r="BK286">
            <v>-1.3329663142044843E-4</v>
          </cell>
          <cell r="BL286">
            <v>-1.3329663142044843E-4</v>
          </cell>
          <cell r="BM286">
            <v>-1.3329663142044843E-4</v>
          </cell>
          <cell r="BN286">
            <v>-1.3329663142044843E-4</v>
          </cell>
          <cell r="BO286">
            <v>-1.3329663142044843E-4</v>
          </cell>
          <cell r="BP286">
            <v>-1.3329663142044843E-4</v>
          </cell>
          <cell r="BQ286">
            <v>-1.3329663142044843E-4</v>
          </cell>
          <cell r="BR286">
            <v>-1.3329663142044843E-4</v>
          </cell>
          <cell r="BS286">
            <v>-1.3329663142044843E-4</v>
          </cell>
          <cell r="BT286">
            <v>-1.3329663142044843E-4</v>
          </cell>
          <cell r="BU286">
            <v>-1.3329663142044843E-4</v>
          </cell>
          <cell r="BV286">
            <v>-1.3329663142044843E-4</v>
          </cell>
          <cell r="BW286">
            <v>-0.42378099142037895</v>
          </cell>
          <cell r="BX286">
            <v>-0.42378099142037895</v>
          </cell>
          <cell r="BY286">
            <v>-0.42378099142037895</v>
          </cell>
          <cell r="BZ286">
            <v>-0.42378099142037895</v>
          </cell>
          <cell r="CA286">
            <v>-0.42378099142037895</v>
          </cell>
          <cell r="CB286">
            <v>-0.42378099142037895</v>
          </cell>
          <cell r="CC286">
            <v>-0.42378099142037895</v>
          </cell>
          <cell r="CD286">
            <v>-0.42378099142037895</v>
          </cell>
          <cell r="CE286">
            <v>-0.42378099142037895</v>
          </cell>
          <cell r="CF286">
            <v>-0.42378099142037895</v>
          </cell>
          <cell r="CG286">
            <v>-0.42378099142037895</v>
          </cell>
          <cell r="CH286">
            <v>-0.42378099142037895</v>
          </cell>
          <cell r="CI286">
            <v>-7.2951659449851089E-2</v>
          </cell>
          <cell r="CJ286">
            <v>-7.2951659449851089E-2</v>
          </cell>
          <cell r="CK286">
            <v>-7.2951659449851089E-2</v>
          </cell>
          <cell r="CL286">
            <v>-7.2951659449851089E-2</v>
          </cell>
          <cell r="CM286">
            <v>-7.2951659449851089E-2</v>
          </cell>
          <cell r="CN286">
            <v>-7.2951659449851089E-2</v>
          </cell>
          <cell r="CO286">
            <v>-7.2951659449851089E-2</v>
          </cell>
          <cell r="CP286">
            <v>-7.2951659449851089E-2</v>
          </cell>
          <cell r="CQ286">
            <v>-7.2951659449851089E-2</v>
          </cell>
          <cell r="CR286">
            <v>-7.2951659449851089E-2</v>
          </cell>
          <cell r="CS286">
            <v>-7.2951659449851089E-2</v>
          </cell>
          <cell r="CT286">
            <v>-7.2951659449851089E-2</v>
          </cell>
          <cell r="CU286">
            <v>-1.2206444901633211E-2</v>
          </cell>
          <cell r="CV286">
            <v>-1.2206444901633211E-2</v>
          </cell>
          <cell r="CW286">
            <v>-1.2206444901633211E-2</v>
          </cell>
          <cell r="CX286">
            <v>-1.2206444901633211E-2</v>
          </cell>
          <cell r="CY286">
            <v>-1.2206444901633211E-2</v>
          </cell>
          <cell r="CZ286">
            <v>-1.2206444901633211E-2</v>
          </cell>
          <cell r="DA286">
            <v>-1.2206444901633211E-2</v>
          </cell>
          <cell r="DB286">
            <v>-1.2206444901633211E-2</v>
          </cell>
          <cell r="DC286">
            <v>-1.2206444901633211E-2</v>
          </cell>
          <cell r="DD286">
            <v>-1.2206444901633211E-2</v>
          </cell>
          <cell r="DE286">
            <v>-1.2206444901633211E-2</v>
          </cell>
          <cell r="DF286">
            <v>-1.2206444901633211E-2</v>
          </cell>
          <cell r="DG286">
            <v>-1.2364391189543932E-2</v>
          </cell>
          <cell r="DH286">
            <v>-1.2364391189543932E-2</v>
          </cell>
          <cell r="DI286">
            <v>-1.2364391189543932E-2</v>
          </cell>
          <cell r="DJ286">
            <v>-1.2364391189543932E-2</v>
          </cell>
          <cell r="DK286">
            <v>-1.2364391189543932E-2</v>
          </cell>
          <cell r="DL286">
            <v>-1.2364391189543932E-2</v>
          </cell>
          <cell r="DM286">
            <v>-1.2364391189543932E-2</v>
          </cell>
          <cell r="DN286">
            <v>-1.2364391189543932E-2</v>
          </cell>
          <cell r="DO286">
            <v>-1.2364391189543932E-2</v>
          </cell>
          <cell r="DP286">
            <v>-1.2364391189543932E-2</v>
          </cell>
          <cell r="DQ286">
            <v>-1.2364391189543932E-2</v>
          </cell>
          <cell r="DR286">
            <v>-1.2364391189543932E-2</v>
          </cell>
          <cell r="DS286">
            <v>-1.2417610347314331E-2</v>
          </cell>
          <cell r="DT286">
            <v>-1.2417610347314331E-2</v>
          </cell>
          <cell r="DU286">
            <v>-1.2417610347314331E-2</v>
          </cell>
          <cell r="DV286">
            <v>-1.2417610347314331E-2</v>
          </cell>
          <cell r="DW286">
            <v>-1.2417610347314331E-2</v>
          </cell>
          <cell r="DX286">
            <v>-1.2417610347314331E-2</v>
          </cell>
          <cell r="DY286">
            <v>-1.2417610347314331E-2</v>
          </cell>
          <cell r="DZ286">
            <v>-1.2417610347314331E-2</v>
          </cell>
          <cell r="EA286">
            <v>-1.2417610347314331E-2</v>
          </cell>
          <cell r="EB286">
            <v>-1.2417610347314331E-2</v>
          </cell>
          <cell r="EC286">
            <v>-1.2417610347314331E-2</v>
          </cell>
          <cell r="ED286">
            <v>-1.2417610347314331E-2</v>
          </cell>
          <cell r="EE286">
            <v>-1.2523559197969556E-2</v>
          </cell>
          <cell r="EF286">
            <v>-1.2523559197969556E-2</v>
          </cell>
          <cell r="EG286">
            <v>-1.2523559197969556E-2</v>
          </cell>
          <cell r="EH286">
            <v>-1.2523559197969556E-2</v>
          </cell>
          <cell r="EI286">
            <v>-1.2523559197969556E-2</v>
          </cell>
          <cell r="EJ286">
            <v>-1.2523559197969556E-2</v>
          </cell>
          <cell r="EK286">
            <v>-1.2523559197969556E-2</v>
          </cell>
          <cell r="EL286">
            <v>-1.2523559197969556E-2</v>
          </cell>
          <cell r="EM286">
            <v>-1.2523559197969556E-2</v>
          </cell>
          <cell r="EN286">
            <v>-1.2523559197969556E-2</v>
          </cell>
          <cell r="EO286">
            <v>-1.2523559197969556E-2</v>
          </cell>
          <cell r="EP286">
            <v>-1.2523559197969556E-2</v>
          </cell>
          <cell r="EQ286">
            <v>-1.2083852781983501E-2</v>
          </cell>
          <cell r="ER286">
            <v>-1.2083852781983501E-2</v>
          </cell>
          <cell r="ES286">
            <v>-1.2083852781983501E-2</v>
          </cell>
          <cell r="ET286">
            <v>-1.2083852781983501E-2</v>
          </cell>
          <cell r="EU286">
            <v>-1.2083852781983501E-2</v>
          </cell>
          <cell r="EV286">
            <v>-1.2083852781983501E-2</v>
          </cell>
          <cell r="EW286">
            <v>-1.2083852781983501E-2</v>
          </cell>
          <cell r="EX286">
            <v>-1.2083852781983501E-2</v>
          </cell>
          <cell r="EY286">
            <v>-1.2083852781983501E-2</v>
          </cell>
          <cell r="EZ286">
            <v>-1.2083852781983501E-2</v>
          </cell>
          <cell r="FA286">
            <v>-1.2083852781983501E-2</v>
          </cell>
          <cell r="FB286">
            <v>-1.2083852781983501E-2</v>
          </cell>
          <cell r="FC286">
            <v>-1.219783494020317E-2</v>
          </cell>
          <cell r="FD286">
            <v>-1.219783494020317E-2</v>
          </cell>
          <cell r="FE286">
            <v>-1.219783494020317E-2</v>
          </cell>
          <cell r="FF286">
            <v>-1.219783494020317E-2</v>
          </cell>
          <cell r="FG286">
            <v>-1.219783494020317E-2</v>
          </cell>
          <cell r="FH286">
            <v>-1.219783494020317E-2</v>
          </cell>
          <cell r="FI286">
            <v>-1.219783494020317E-2</v>
          </cell>
          <cell r="FJ286">
            <v>-1.219783494020317E-2</v>
          </cell>
          <cell r="FK286">
            <v>-1.219783494020317E-2</v>
          </cell>
          <cell r="FL286">
            <v>-1.219783494020317E-2</v>
          </cell>
          <cell r="FM286">
            <v>-1.219783494020317E-2</v>
          </cell>
          <cell r="FN286">
            <v>-1.219783494020317E-2</v>
          </cell>
          <cell r="FO286">
            <v>-1.2564364317500199E-2</v>
          </cell>
          <cell r="FP286">
            <v>-1.2564364317500199E-2</v>
          </cell>
          <cell r="FQ286">
            <v>-1.2564364317500199E-2</v>
          </cell>
          <cell r="FR286">
            <v>-1.2564364317500199E-2</v>
          </cell>
          <cell r="FS286">
            <v>-1.2564364317500199E-2</v>
          </cell>
          <cell r="FT286">
            <v>-1.2564364317500199E-2</v>
          </cell>
          <cell r="FU286">
            <v>-1.2564364317500199E-2</v>
          </cell>
          <cell r="FV286">
            <v>-1.2564364317500199E-2</v>
          </cell>
          <cell r="FW286">
            <v>-1.2564364317500199E-2</v>
          </cell>
        </row>
        <row r="287">
          <cell r="B287" t="str">
            <v>Co 102</v>
          </cell>
          <cell r="C287" t="str">
            <v>IL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  <cell r="ET287">
            <v>0</v>
          </cell>
          <cell r="EU287">
            <v>0</v>
          </cell>
          <cell r="EV287">
            <v>0</v>
          </cell>
          <cell r="EW287">
            <v>0</v>
          </cell>
          <cell r="EX287">
            <v>0</v>
          </cell>
          <cell r="EY287">
            <v>0</v>
          </cell>
          <cell r="EZ287">
            <v>0</v>
          </cell>
          <cell r="FA287">
            <v>0</v>
          </cell>
          <cell r="FB287">
            <v>0</v>
          </cell>
          <cell r="FC287">
            <v>0</v>
          </cell>
          <cell r="FD287">
            <v>0</v>
          </cell>
          <cell r="FE287">
            <v>0</v>
          </cell>
          <cell r="FF287">
            <v>0</v>
          </cell>
          <cell r="FG287">
            <v>0</v>
          </cell>
          <cell r="FH287">
            <v>0</v>
          </cell>
          <cell r="FI287">
            <v>0</v>
          </cell>
          <cell r="FJ287">
            <v>0</v>
          </cell>
          <cell r="FK287">
            <v>0</v>
          </cell>
          <cell r="FL287">
            <v>0</v>
          </cell>
          <cell r="FM287">
            <v>0</v>
          </cell>
          <cell r="FN287">
            <v>0</v>
          </cell>
          <cell r="FO287">
            <v>0</v>
          </cell>
          <cell r="FP287">
            <v>0</v>
          </cell>
          <cell r="FQ287">
            <v>0</v>
          </cell>
          <cell r="FR287">
            <v>0</v>
          </cell>
          <cell r="FS287">
            <v>0</v>
          </cell>
          <cell r="FT287">
            <v>0</v>
          </cell>
          <cell r="FU287">
            <v>0</v>
          </cell>
          <cell r="FV287">
            <v>0</v>
          </cell>
          <cell r="FW287">
            <v>0</v>
          </cell>
        </row>
        <row r="288">
          <cell r="B288" t="str">
            <v>Co 103</v>
          </cell>
          <cell r="C288" t="str">
            <v>IL</v>
          </cell>
          <cell r="BH288" t="str">
            <v>NA</v>
          </cell>
          <cell r="BI288" t="str">
            <v>NA</v>
          </cell>
          <cell r="BJ288" t="str">
            <v>NA</v>
          </cell>
          <cell r="BK288" t="str">
            <v>NA</v>
          </cell>
          <cell r="BL288" t="str">
            <v>NA</v>
          </cell>
          <cell r="BM288" t="str">
            <v>NA</v>
          </cell>
          <cell r="BN288" t="str">
            <v>NA</v>
          </cell>
          <cell r="BO288" t="str">
            <v>NA</v>
          </cell>
          <cell r="BP288" t="str">
            <v>NA</v>
          </cell>
          <cell r="BQ288" t="str">
            <v>NA</v>
          </cell>
          <cell r="BR288" t="str">
            <v>NA</v>
          </cell>
          <cell r="BS288" t="str">
            <v>NA</v>
          </cell>
          <cell r="BT288" t="str">
            <v>NA</v>
          </cell>
          <cell r="BU288" t="str">
            <v>NA</v>
          </cell>
          <cell r="BV288" t="str">
            <v>NA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0</v>
          </cell>
          <cell r="ER288">
            <v>0</v>
          </cell>
          <cell r="ES288">
            <v>0</v>
          </cell>
          <cell r="ET288">
            <v>0</v>
          </cell>
          <cell r="EU288">
            <v>0</v>
          </cell>
          <cell r="EV288">
            <v>0</v>
          </cell>
          <cell r="EW288">
            <v>0</v>
          </cell>
          <cell r="EX288">
            <v>0</v>
          </cell>
          <cell r="EY288">
            <v>0</v>
          </cell>
          <cell r="EZ288">
            <v>0</v>
          </cell>
          <cell r="FA288">
            <v>0</v>
          </cell>
          <cell r="FB288">
            <v>0</v>
          </cell>
          <cell r="FC288">
            <v>0</v>
          </cell>
          <cell r="FD288">
            <v>0</v>
          </cell>
          <cell r="FE288">
            <v>0</v>
          </cell>
          <cell r="FF288">
            <v>0</v>
          </cell>
          <cell r="FG288">
            <v>0</v>
          </cell>
          <cell r="FH288">
            <v>0</v>
          </cell>
          <cell r="FI288">
            <v>0</v>
          </cell>
          <cell r="FJ288">
            <v>0</v>
          </cell>
          <cell r="FK288">
            <v>0</v>
          </cell>
          <cell r="FL288">
            <v>0</v>
          </cell>
          <cell r="FM288">
            <v>0</v>
          </cell>
          <cell r="FN288">
            <v>0</v>
          </cell>
          <cell r="FO288">
            <v>0</v>
          </cell>
          <cell r="FP288">
            <v>0</v>
          </cell>
          <cell r="FQ288">
            <v>0</v>
          </cell>
          <cell r="FR288">
            <v>0</v>
          </cell>
          <cell r="FS288">
            <v>0</v>
          </cell>
          <cell r="FT288">
            <v>0</v>
          </cell>
          <cell r="FU288">
            <v>0</v>
          </cell>
          <cell r="FV288">
            <v>0</v>
          </cell>
          <cell r="FW288">
            <v>0</v>
          </cell>
        </row>
        <row r="289">
          <cell r="B289" t="str">
            <v>Co 104</v>
          </cell>
          <cell r="C289" t="str">
            <v>IL</v>
          </cell>
          <cell r="BH289">
            <v>4.2181258155569862E-3</v>
          </cell>
          <cell r="BI289">
            <v>4.2181258155569862E-3</v>
          </cell>
          <cell r="BJ289">
            <v>4.2181258155569862E-3</v>
          </cell>
          <cell r="BK289">
            <v>-4.5048963876115787E-3</v>
          </cell>
          <cell r="BL289">
            <v>-4.5048963876115787E-3</v>
          </cell>
          <cell r="BM289">
            <v>-4.5048963876115787E-3</v>
          </cell>
          <cell r="BN289">
            <v>-4.5048963876115787E-3</v>
          </cell>
          <cell r="BO289">
            <v>-4.5048963876115787E-3</v>
          </cell>
          <cell r="BP289">
            <v>-4.5048963876115787E-3</v>
          </cell>
          <cell r="BQ289">
            <v>-4.5048963876115787E-3</v>
          </cell>
          <cell r="BR289">
            <v>-4.5048963876115787E-3</v>
          </cell>
          <cell r="BS289">
            <v>-4.5048963876115787E-3</v>
          </cell>
          <cell r="BT289">
            <v>-4.5048963876115787E-3</v>
          </cell>
          <cell r="BU289">
            <v>-4.5048963876115787E-3</v>
          </cell>
          <cell r="BV289">
            <v>-4.5048963876115787E-3</v>
          </cell>
          <cell r="BW289">
            <v>-2.4473769011324777</v>
          </cell>
          <cell r="BX289">
            <v>-2.4473769011324777</v>
          </cell>
          <cell r="BY289">
            <v>-2.4473769011324777</v>
          </cell>
          <cell r="BZ289">
            <v>-2.4473769011324777</v>
          </cell>
          <cell r="CA289">
            <v>-2.4473769011324777</v>
          </cell>
          <cell r="CB289">
            <v>-2.4473769011324777</v>
          </cell>
          <cell r="CC289">
            <v>-2.4473769011324777</v>
          </cell>
          <cell r="CD289">
            <v>-2.4473769011324777</v>
          </cell>
          <cell r="CE289">
            <v>-2.4473769011324777</v>
          </cell>
          <cell r="CF289">
            <v>-2.4473769011324777</v>
          </cell>
          <cell r="CG289">
            <v>-2.4473769011324777</v>
          </cell>
          <cell r="CH289">
            <v>-2.4473769011324777</v>
          </cell>
          <cell r="CI289">
            <v>-8.7225581372365801E-2</v>
          </cell>
          <cell r="CJ289">
            <v>-8.7225581372365801E-2</v>
          </cell>
          <cell r="CK289">
            <v>-8.7225581372365801E-2</v>
          </cell>
          <cell r="CL289">
            <v>-8.7225581372365801E-2</v>
          </cell>
          <cell r="CM289">
            <v>-8.7225581372365801E-2</v>
          </cell>
          <cell r="CN289">
            <v>-8.7225581372365801E-2</v>
          </cell>
          <cell r="CO289">
            <v>-8.7225581372365801E-2</v>
          </cell>
          <cell r="CP289">
            <v>-8.7225581372365801E-2</v>
          </cell>
          <cell r="CQ289">
            <v>-8.7225581372365801E-2</v>
          </cell>
          <cell r="CR289">
            <v>-8.7225581372365801E-2</v>
          </cell>
          <cell r="CS289">
            <v>-8.7225581372365801E-2</v>
          </cell>
          <cell r="CT289">
            <v>-8.7225581372365801E-2</v>
          </cell>
          <cell r="CU289">
            <v>-9.0161438267747793E-2</v>
          </cell>
          <cell r="CV289">
            <v>-9.0161438267747793E-2</v>
          </cell>
          <cell r="CW289">
            <v>-9.0161438267747793E-2</v>
          </cell>
          <cell r="CX289">
            <v>-9.0161438267747793E-2</v>
          </cell>
          <cell r="CY289">
            <v>-9.0161438267747793E-2</v>
          </cell>
          <cell r="CZ289">
            <v>-9.0161438267747793E-2</v>
          </cell>
          <cell r="DA289">
            <v>-9.0161438267747793E-2</v>
          </cell>
          <cell r="DB289">
            <v>-9.0161438267747793E-2</v>
          </cell>
          <cell r="DC289">
            <v>-9.0161438267747793E-2</v>
          </cell>
          <cell r="DD289">
            <v>-9.0161438267747793E-2</v>
          </cell>
          <cell r="DE289">
            <v>-9.0161438267747793E-2</v>
          </cell>
          <cell r="DF289">
            <v>-9.0161438267747793E-2</v>
          </cell>
          <cell r="DG289">
            <v>-6.4365534618031642E-2</v>
          </cell>
          <cell r="DH289">
            <v>-6.4365534618031642E-2</v>
          </cell>
          <cell r="DI289">
            <v>-6.4365534618031642E-2</v>
          </cell>
          <cell r="DJ289">
            <v>-6.4365534618031642E-2</v>
          </cell>
          <cell r="DK289">
            <v>-6.4365534618031642E-2</v>
          </cell>
          <cell r="DL289">
            <v>-6.4365534618031642E-2</v>
          </cell>
          <cell r="DM289">
            <v>-6.4365534618031642E-2</v>
          </cell>
          <cell r="DN289">
            <v>-6.4365534618031642E-2</v>
          </cell>
          <cell r="DO289">
            <v>-6.4365534618031642E-2</v>
          </cell>
          <cell r="DP289">
            <v>-6.4365534618031642E-2</v>
          </cell>
          <cell r="DQ289">
            <v>-6.4365534618031642E-2</v>
          </cell>
          <cell r="DR289">
            <v>-6.4365534618031642E-2</v>
          </cell>
          <cell r="DS289">
            <v>-3.2818606239420872E-2</v>
          </cell>
          <cell r="DT289">
            <v>-3.2818606239420872E-2</v>
          </cell>
          <cell r="DU289">
            <v>-3.2818606239420872E-2</v>
          </cell>
          <cell r="DV289">
            <v>-3.2818606239420872E-2</v>
          </cell>
          <cell r="DW289">
            <v>-3.2818606239420872E-2</v>
          </cell>
          <cell r="DX289">
            <v>-3.2818606239420872E-2</v>
          </cell>
          <cell r="DY289">
            <v>-3.2818606239420872E-2</v>
          </cell>
          <cell r="DZ289">
            <v>-3.2818606239420872E-2</v>
          </cell>
          <cell r="EA289">
            <v>-3.2818606239420872E-2</v>
          </cell>
          <cell r="EB289">
            <v>-3.2818606239420872E-2</v>
          </cell>
          <cell r="EC289">
            <v>-3.2818606239420872E-2</v>
          </cell>
          <cell r="ED289">
            <v>-3.2818606239420872E-2</v>
          </cell>
          <cell r="EE289">
            <v>-2.0276838989755222E-3</v>
          </cell>
          <cell r="EF289">
            <v>-2.0276838989755222E-3</v>
          </cell>
          <cell r="EG289">
            <v>-2.0276838989755222E-3</v>
          </cell>
          <cell r="EH289">
            <v>-2.0276838989755222E-3</v>
          </cell>
          <cell r="EI289">
            <v>-2.0276838989755222E-3</v>
          </cell>
          <cell r="EJ289">
            <v>-2.0276838989755222E-3</v>
          </cell>
          <cell r="EK289">
            <v>-2.0276838989755222E-3</v>
          </cell>
          <cell r="EL289">
            <v>-2.0276838989755222E-3</v>
          </cell>
          <cell r="EM289">
            <v>-2.0276838989755222E-3</v>
          </cell>
          <cell r="EN289">
            <v>-2.0276838989755222E-3</v>
          </cell>
          <cell r="EO289">
            <v>-2.0276838989755222E-3</v>
          </cell>
          <cell r="EP289">
            <v>-2.0276838989755222E-3</v>
          </cell>
          <cell r="EQ289">
            <v>2.5778323166094894E-2</v>
          </cell>
          <cell r="ER289">
            <v>2.5778323166094894E-2</v>
          </cell>
          <cell r="ES289">
            <v>2.5778323166094894E-2</v>
          </cell>
          <cell r="ET289">
            <v>2.5778323166094894E-2</v>
          </cell>
          <cell r="EU289">
            <v>2.5778323166094894E-2</v>
          </cell>
          <cell r="EV289">
            <v>2.5778323166094894E-2</v>
          </cell>
          <cell r="EW289">
            <v>2.5778323166094894E-2</v>
          </cell>
          <cell r="EX289">
            <v>2.5778323166094894E-2</v>
          </cell>
          <cell r="EY289">
            <v>2.5778323166094894E-2</v>
          </cell>
          <cell r="EZ289">
            <v>2.5778323166094894E-2</v>
          </cell>
          <cell r="FA289">
            <v>2.5778323166094894E-2</v>
          </cell>
          <cell r="FB289">
            <v>2.5778323166094894E-2</v>
          </cell>
          <cell r="FC289">
            <v>5.4683881687147537E-2</v>
          </cell>
          <cell r="FD289">
            <v>5.4683881687147537E-2</v>
          </cell>
          <cell r="FE289">
            <v>5.4683881687147537E-2</v>
          </cell>
          <cell r="FF289">
            <v>5.4683881687147537E-2</v>
          </cell>
          <cell r="FG289">
            <v>5.4683881687147537E-2</v>
          </cell>
          <cell r="FH289">
            <v>5.4683881687147537E-2</v>
          </cell>
          <cell r="FI289">
            <v>5.4683881687147537E-2</v>
          </cell>
          <cell r="FJ289">
            <v>5.4683881687147537E-2</v>
          </cell>
          <cell r="FK289">
            <v>5.4683881687147537E-2</v>
          </cell>
          <cell r="FL289">
            <v>5.4683881687147537E-2</v>
          </cell>
          <cell r="FM289">
            <v>5.4683881687147537E-2</v>
          </cell>
          <cell r="FN289">
            <v>5.4683881687147537E-2</v>
          </cell>
          <cell r="FO289">
            <v>8.7085009274669528E-2</v>
          </cell>
          <cell r="FP289">
            <v>8.7085009274669528E-2</v>
          </cell>
          <cell r="FQ289">
            <v>8.7085009274669528E-2</v>
          </cell>
          <cell r="FR289">
            <v>8.7085009274669528E-2</v>
          </cell>
          <cell r="FS289">
            <v>8.7085009274669528E-2</v>
          </cell>
          <cell r="FT289">
            <v>8.7085009274669528E-2</v>
          </cell>
          <cell r="FU289">
            <v>8.7085009274669528E-2</v>
          </cell>
          <cell r="FV289">
            <v>8.7085009274669528E-2</v>
          </cell>
          <cell r="FW289">
            <v>8.7085009274669528E-2</v>
          </cell>
        </row>
        <row r="290">
          <cell r="B290" t="str">
            <v>Co 105</v>
          </cell>
          <cell r="C290" t="str">
            <v>IL</v>
          </cell>
          <cell r="BH290">
            <v>-1.0642203032312635E-18</v>
          </cell>
          <cell r="BI290">
            <v>-1.0642203032312635E-18</v>
          </cell>
          <cell r="BJ290">
            <v>-1.0642203032312635E-18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  <cell r="ET290">
            <v>0</v>
          </cell>
          <cell r="EU290">
            <v>0</v>
          </cell>
          <cell r="EV290">
            <v>0</v>
          </cell>
          <cell r="EW290">
            <v>0</v>
          </cell>
          <cell r="EX290">
            <v>0</v>
          </cell>
          <cell r="EY290">
            <v>0</v>
          </cell>
          <cell r="EZ290">
            <v>0</v>
          </cell>
          <cell r="FA290">
            <v>0</v>
          </cell>
          <cell r="FB290">
            <v>0</v>
          </cell>
          <cell r="FC290">
            <v>0</v>
          </cell>
          <cell r="FD290">
            <v>0</v>
          </cell>
          <cell r="FE290">
            <v>0</v>
          </cell>
          <cell r="FF290">
            <v>0</v>
          </cell>
          <cell r="FG290">
            <v>0</v>
          </cell>
          <cell r="FH290">
            <v>0</v>
          </cell>
          <cell r="FI290">
            <v>0</v>
          </cell>
          <cell r="FJ290">
            <v>0</v>
          </cell>
          <cell r="FK290">
            <v>0</v>
          </cell>
          <cell r="FL290">
            <v>0</v>
          </cell>
          <cell r="FM290">
            <v>0</v>
          </cell>
          <cell r="FN290">
            <v>0</v>
          </cell>
          <cell r="FO290">
            <v>0</v>
          </cell>
          <cell r="FP290">
            <v>0</v>
          </cell>
          <cell r="FQ290">
            <v>0</v>
          </cell>
          <cell r="FR290">
            <v>0</v>
          </cell>
          <cell r="FS290">
            <v>0</v>
          </cell>
          <cell r="FT290">
            <v>0</v>
          </cell>
          <cell r="FU290">
            <v>0</v>
          </cell>
          <cell r="FV290">
            <v>0</v>
          </cell>
          <cell r="FW290">
            <v>0</v>
          </cell>
        </row>
        <row r="291">
          <cell r="B291" t="str">
            <v>Co 110</v>
          </cell>
          <cell r="C291" t="str">
            <v>IL</v>
          </cell>
          <cell r="BH291">
            <v>-0.31825845874449893</v>
          </cell>
          <cell r="BI291">
            <v>-0.31825845874449893</v>
          </cell>
          <cell r="BJ291">
            <v>-0.31825845874449893</v>
          </cell>
          <cell r="BK291">
            <v>-0.34259044280844575</v>
          </cell>
          <cell r="BL291">
            <v>-0.34259044280844575</v>
          </cell>
          <cell r="BM291">
            <v>-0.34259044280844575</v>
          </cell>
          <cell r="BN291">
            <v>-0.34259044280844575</v>
          </cell>
          <cell r="BO291">
            <v>-0.34259044280844575</v>
          </cell>
          <cell r="BP291">
            <v>-0.34259044280844575</v>
          </cell>
          <cell r="BQ291">
            <v>-0.34259044280844575</v>
          </cell>
          <cell r="BR291">
            <v>-0.34259044280844575</v>
          </cell>
          <cell r="BS291">
            <v>-0.34259044280844575</v>
          </cell>
          <cell r="BT291">
            <v>-0.34259044280844575</v>
          </cell>
          <cell r="BU291">
            <v>-0.34259044280844575</v>
          </cell>
          <cell r="BV291">
            <v>-0.34259044280844575</v>
          </cell>
          <cell r="BW291">
            <v>-0.11134635685219463</v>
          </cell>
          <cell r="BX291">
            <v>-0.11134635685219463</v>
          </cell>
          <cell r="BY291">
            <v>-0.11134635685219463</v>
          </cell>
          <cell r="BZ291">
            <v>-0.11134635685219463</v>
          </cell>
          <cell r="CA291">
            <v>-0.11134635685219463</v>
          </cell>
          <cell r="CB291">
            <v>-0.11134635685219463</v>
          </cell>
          <cell r="CC291">
            <v>-0.11134635685219463</v>
          </cell>
          <cell r="CD291">
            <v>-0.11134635685219463</v>
          </cell>
          <cell r="CE291">
            <v>-0.11134635685219463</v>
          </cell>
          <cell r="CF291">
            <v>-0.11134635685219463</v>
          </cell>
          <cell r="CG291">
            <v>-0.11134635685219463</v>
          </cell>
          <cell r="CH291">
            <v>-0.11134635685219463</v>
          </cell>
          <cell r="CI291">
            <v>-0.14647382809704751</v>
          </cell>
          <cell r="CJ291">
            <v>-0.14647382809704751</v>
          </cell>
          <cell r="CK291">
            <v>-0.14647382809704751</v>
          </cell>
          <cell r="CL291">
            <v>-0.14647382809704751</v>
          </cell>
          <cell r="CM291">
            <v>-0.14647382809704751</v>
          </cell>
          <cell r="CN291">
            <v>-0.14647382809704751</v>
          </cell>
          <cell r="CO291">
            <v>-0.14647382809704751</v>
          </cell>
          <cell r="CP291">
            <v>-0.14647382809704751</v>
          </cell>
          <cell r="CQ291">
            <v>-0.14647382809704751</v>
          </cell>
          <cell r="CR291">
            <v>-0.14647382809704751</v>
          </cell>
          <cell r="CS291">
            <v>-0.14647382809704751</v>
          </cell>
          <cell r="CT291">
            <v>-0.14647382809704751</v>
          </cell>
          <cell r="CU291">
            <v>-0.11668686544356366</v>
          </cell>
          <cell r="CV291">
            <v>-0.11668686544356366</v>
          </cell>
          <cell r="CW291">
            <v>-0.11668686544356366</v>
          </cell>
          <cell r="CX291">
            <v>-0.11668686544356366</v>
          </cell>
          <cell r="CY291">
            <v>-0.11668686544356366</v>
          </cell>
          <cell r="CZ291">
            <v>-0.11668686544356366</v>
          </cell>
          <cell r="DA291">
            <v>-0.11668686544356366</v>
          </cell>
          <cell r="DB291">
            <v>-0.11668686544356366</v>
          </cell>
          <cell r="DC291">
            <v>-0.11668686544356366</v>
          </cell>
          <cell r="DD291">
            <v>-0.11668686544356366</v>
          </cell>
          <cell r="DE291">
            <v>-0.11668686544356366</v>
          </cell>
          <cell r="DF291">
            <v>-0.11668686544356366</v>
          </cell>
          <cell r="DG291">
            <v>-7.3923179892393595E-2</v>
          </cell>
          <cell r="DH291">
            <v>-7.3923179892393595E-2</v>
          </cell>
          <cell r="DI291">
            <v>-7.3923179892393595E-2</v>
          </cell>
          <cell r="DJ291">
            <v>-7.3923179892393595E-2</v>
          </cell>
          <cell r="DK291">
            <v>-7.3923179892393595E-2</v>
          </cell>
          <cell r="DL291">
            <v>-7.3923179892393595E-2</v>
          </cell>
          <cell r="DM291">
            <v>-7.3923179892393595E-2</v>
          </cell>
          <cell r="DN291">
            <v>-7.3923179892393595E-2</v>
          </cell>
          <cell r="DO291">
            <v>-7.3923179892393595E-2</v>
          </cell>
          <cell r="DP291">
            <v>-7.3923179892393595E-2</v>
          </cell>
          <cell r="DQ291">
            <v>-7.3923179892393595E-2</v>
          </cell>
          <cell r="DR291">
            <v>-7.3923179892393595E-2</v>
          </cell>
          <cell r="DS291">
            <v>-3.7094859121318123E-2</v>
          </cell>
          <cell r="DT291">
            <v>-3.7094859121318123E-2</v>
          </cell>
          <cell r="DU291">
            <v>-3.7094859121318123E-2</v>
          </cell>
          <cell r="DV291">
            <v>-3.7094859121318123E-2</v>
          </cell>
          <cell r="DW291">
            <v>-3.7094859121318123E-2</v>
          </cell>
          <cell r="DX291">
            <v>-3.7094859121318123E-2</v>
          </cell>
          <cell r="DY291">
            <v>-3.7094859121318123E-2</v>
          </cell>
          <cell r="DZ291">
            <v>-3.7094859121318123E-2</v>
          </cell>
          <cell r="EA291">
            <v>-3.7094859121318123E-2</v>
          </cell>
          <cell r="EB291">
            <v>-3.7094859121318123E-2</v>
          </cell>
          <cell r="EC291">
            <v>-3.7094859121318123E-2</v>
          </cell>
          <cell r="ED291">
            <v>-3.7094859121318123E-2</v>
          </cell>
          <cell r="EE291">
            <v>1.3470474708034414E-2</v>
          </cell>
          <cell r="EF291">
            <v>1.3470474708034414E-2</v>
          </cell>
          <cell r="EG291">
            <v>1.3470474708034414E-2</v>
          </cell>
          <cell r="EH291">
            <v>1.3470474708034414E-2</v>
          </cell>
          <cell r="EI291">
            <v>1.3470474708034414E-2</v>
          </cell>
          <cell r="EJ291">
            <v>1.3470474708034414E-2</v>
          </cell>
          <cell r="EK291">
            <v>1.3470474708034414E-2</v>
          </cell>
          <cell r="EL291">
            <v>1.3470474708034414E-2</v>
          </cell>
          <cell r="EM291">
            <v>1.3470474708034414E-2</v>
          </cell>
          <cell r="EN291">
            <v>1.3470474708034414E-2</v>
          </cell>
          <cell r="EO291">
            <v>1.3470474708034414E-2</v>
          </cell>
          <cell r="EP291">
            <v>1.3470474708034414E-2</v>
          </cell>
          <cell r="EQ291">
            <v>2.0874342107348409E-2</v>
          </cell>
          <cell r="ER291">
            <v>2.0874342107348409E-2</v>
          </cell>
          <cell r="ES291">
            <v>2.0874342107348409E-2</v>
          </cell>
          <cell r="ET291">
            <v>2.0874342107348409E-2</v>
          </cell>
          <cell r="EU291">
            <v>2.0874342107348409E-2</v>
          </cell>
          <cell r="EV291">
            <v>2.0874342107348409E-2</v>
          </cell>
          <cell r="EW291">
            <v>2.0874342107348409E-2</v>
          </cell>
          <cell r="EX291">
            <v>2.0874342107348409E-2</v>
          </cell>
          <cell r="EY291">
            <v>2.0874342107348409E-2</v>
          </cell>
          <cell r="EZ291">
            <v>2.0874342107348409E-2</v>
          </cell>
          <cell r="FA291">
            <v>2.0874342107348409E-2</v>
          </cell>
          <cell r="FB291">
            <v>2.0874342107348409E-2</v>
          </cell>
          <cell r="FC291">
            <v>3.4157316163292754E-2</v>
          </cell>
          <cell r="FD291">
            <v>3.4157316163292754E-2</v>
          </cell>
          <cell r="FE291">
            <v>3.4157316163292754E-2</v>
          </cell>
          <cell r="FF291">
            <v>3.4157316163292754E-2</v>
          </cell>
          <cell r="FG291">
            <v>3.4157316163292754E-2</v>
          </cell>
          <cell r="FH291">
            <v>3.4157316163292754E-2</v>
          </cell>
          <cell r="FI291">
            <v>3.4157316163292754E-2</v>
          </cell>
          <cell r="FJ291">
            <v>3.4157316163292754E-2</v>
          </cell>
          <cell r="FK291">
            <v>3.4157316163292754E-2</v>
          </cell>
          <cell r="FL291">
            <v>3.4157316163292754E-2</v>
          </cell>
          <cell r="FM291">
            <v>3.4157316163292754E-2</v>
          </cell>
          <cell r="FN291">
            <v>3.4157316163292754E-2</v>
          </cell>
          <cell r="FO291">
            <v>2.9336845779659809E-2</v>
          </cell>
          <cell r="FP291">
            <v>2.9336845779659809E-2</v>
          </cell>
          <cell r="FQ291">
            <v>2.9336845779659809E-2</v>
          </cell>
          <cell r="FR291">
            <v>2.9336845779659809E-2</v>
          </cell>
          <cell r="FS291">
            <v>2.9336845779659809E-2</v>
          </cell>
          <cell r="FT291">
            <v>2.9336845779659809E-2</v>
          </cell>
          <cell r="FU291">
            <v>2.9336845779659809E-2</v>
          </cell>
          <cell r="FV291">
            <v>2.9336845779659809E-2</v>
          </cell>
          <cell r="FW291">
            <v>2.9336845779659809E-2</v>
          </cell>
        </row>
        <row r="292">
          <cell r="B292" t="str">
            <v>Co 111</v>
          </cell>
          <cell r="C292" t="str">
            <v>IL</v>
          </cell>
          <cell r="BH292">
            <v>-4.9878121345707592E-2</v>
          </cell>
          <cell r="BI292">
            <v>-4.9878121345707592E-2</v>
          </cell>
          <cell r="BJ292">
            <v>-4.9878121345707592E-2</v>
          </cell>
          <cell r="BK292">
            <v>-1.1820896370857913E-3</v>
          </cell>
          <cell r="BL292">
            <v>-1.1820896370857913E-3</v>
          </cell>
          <cell r="BM292">
            <v>-1.1820896370857913E-3</v>
          </cell>
          <cell r="BN292">
            <v>-1.1820896370857913E-3</v>
          </cell>
          <cell r="BO292">
            <v>-1.1820896370857913E-3</v>
          </cell>
          <cell r="BP292">
            <v>-1.1820896370857913E-3</v>
          </cell>
          <cell r="BQ292">
            <v>-1.1820896370857913E-3</v>
          </cell>
          <cell r="BR292">
            <v>-1.1820896370857913E-3</v>
          </cell>
          <cell r="BS292">
            <v>-1.1820896370857913E-3</v>
          </cell>
          <cell r="BT292">
            <v>-1.1820896370857913E-3</v>
          </cell>
          <cell r="BU292">
            <v>-1.1820896370857913E-3</v>
          </cell>
          <cell r="BV292">
            <v>-1.1820896370857913E-3</v>
          </cell>
          <cell r="BW292">
            <v>-9.4260866778825021E-3</v>
          </cell>
          <cell r="BX292">
            <v>-9.4260866778825021E-3</v>
          </cell>
          <cell r="BY292">
            <v>-9.4260866778825021E-3</v>
          </cell>
          <cell r="BZ292">
            <v>-9.4260866778825021E-3</v>
          </cell>
          <cell r="CA292">
            <v>-9.4260866778825021E-3</v>
          </cell>
          <cell r="CB292">
            <v>-9.4260866778825021E-3</v>
          </cell>
          <cell r="CC292">
            <v>-9.4260866778825021E-3</v>
          </cell>
          <cell r="CD292">
            <v>-9.4260866778825021E-3</v>
          </cell>
          <cell r="CE292">
            <v>-9.4260866778825021E-3</v>
          </cell>
          <cell r="CF292">
            <v>-9.4260866778825021E-3</v>
          </cell>
          <cell r="CG292">
            <v>-9.4260866778825021E-3</v>
          </cell>
          <cell r="CH292">
            <v>-9.4260866778825021E-3</v>
          </cell>
          <cell r="CI292">
            <v>0.19189668000804738</v>
          </cell>
          <cell r="CJ292">
            <v>0.19189668000804738</v>
          </cell>
          <cell r="CK292">
            <v>0.19189668000804738</v>
          </cell>
          <cell r="CL292">
            <v>0.19189668000804738</v>
          </cell>
          <cell r="CM292">
            <v>0.19189668000804738</v>
          </cell>
          <cell r="CN292">
            <v>0.19189668000804738</v>
          </cell>
          <cell r="CO292">
            <v>0.19189668000804738</v>
          </cell>
          <cell r="CP292">
            <v>0.19189668000804738</v>
          </cell>
          <cell r="CQ292">
            <v>0.19189668000804738</v>
          </cell>
          <cell r="CR292">
            <v>0.19189668000804738</v>
          </cell>
          <cell r="CS292">
            <v>0.19189668000804738</v>
          </cell>
          <cell r="CT292">
            <v>0.19189668000804738</v>
          </cell>
          <cell r="CU292">
            <v>0.18500510477044849</v>
          </cell>
          <cell r="CV292">
            <v>0.18500510477044849</v>
          </cell>
          <cell r="CW292">
            <v>0.18500510477044849</v>
          </cell>
          <cell r="CX292">
            <v>0.18500510477044849</v>
          </cell>
          <cell r="CY292">
            <v>0.18500510477044849</v>
          </cell>
          <cell r="CZ292">
            <v>0.18500510477044849</v>
          </cell>
          <cell r="DA292">
            <v>0.18500510477044849</v>
          </cell>
          <cell r="DB292">
            <v>0.18500510477044849</v>
          </cell>
          <cell r="DC292">
            <v>0.18500510477044849</v>
          </cell>
          <cell r="DD292">
            <v>0.18500510477044849</v>
          </cell>
          <cell r="DE292">
            <v>0.18500510477044849</v>
          </cell>
          <cell r="DF292">
            <v>0.18500510477044849</v>
          </cell>
          <cell r="DG292">
            <v>0.1858957365438848</v>
          </cell>
          <cell r="DH292">
            <v>0.1858957365438848</v>
          </cell>
          <cell r="DI292">
            <v>0.1858957365438848</v>
          </cell>
          <cell r="DJ292">
            <v>0.1858957365438848</v>
          </cell>
          <cell r="DK292">
            <v>0.1858957365438848</v>
          </cell>
          <cell r="DL292">
            <v>0.1858957365438848</v>
          </cell>
          <cell r="DM292">
            <v>0.1858957365438848</v>
          </cell>
          <cell r="DN292">
            <v>0.1858957365438848</v>
          </cell>
          <cell r="DO292">
            <v>0.1858957365438848</v>
          </cell>
          <cell r="DP292">
            <v>0.1858957365438848</v>
          </cell>
          <cell r="DQ292">
            <v>0.1858957365438848</v>
          </cell>
          <cell r="DR292">
            <v>0.1858957365438848</v>
          </cell>
          <cell r="DS292">
            <v>0.18938171990589014</v>
          </cell>
          <cell r="DT292">
            <v>0.18938171990589014</v>
          </cell>
          <cell r="DU292">
            <v>0.18938171990589014</v>
          </cell>
          <cell r="DV292">
            <v>0.18938171990589014</v>
          </cell>
          <cell r="DW292">
            <v>0.18938171990589014</v>
          </cell>
          <cell r="DX292">
            <v>0.18938171990589014</v>
          </cell>
          <cell r="DY292">
            <v>0.18938171990589014</v>
          </cell>
          <cell r="DZ292">
            <v>0.18938171990589014</v>
          </cell>
          <cell r="EA292">
            <v>0.18938171990589014</v>
          </cell>
          <cell r="EB292">
            <v>0.18938171990589014</v>
          </cell>
          <cell r="EC292">
            <v>0.18938171990589014</v>
          </cell>
          <cell r="ED292">
            <v>0.18938171990589014</v>
          </cell>
          <cell r="EE292">
            <v>0.18760917617220016</v>
          </cell>
          <cell r="EF292">
            <v>0.18760917617220016</v>
          </cell>
          <cell r="EG292">
            <v>0.18760917617220016</v>
          </cell>
          <cell r="EH292">
            <v>0.18760917617220016</v>
          </cell>
          <cell r="EI292">
            <v>0.18760917617220016</v>
          </cell>
          <cell r="EJ292">
            <v>0.18760917617220016</v>
          </cell>
          <cell r="EK292">
            <v>0.18760917617220016</v>
          </cell>
          <cell r="EL292">
            <v>0.18760917617220016</v>
          </cell>
          <cell r="EM292">
            <v>0.18760917617220016</v>
          </cell>
          <cell r="EN292">
            <v>0.18760917617220016</v>
          </cell>
          <cell r="EO292">
            <v>0.18760917617220016</v>
          </cell>
          <cell r="EP292">
            <v>0.18760917617220016</v>
          </cell>
          <cell r="EQ292">
            <v>0.17605425307566325</v>
          </cell>
          <cell r="ER292">
            <v>0.17605425307566325</v>
          </cell>
          <cell r="ES292">
            <v>0.17605425307566325</v>
          </cell>
          <cell r="ET292">
            <v>0.17605425307566325</v>
          </cell>
          <cell r="EU292">
            <v>0.17605425307566325</v>
          </cell>
          <cell r="EV292">
            <v>0.17605425307566325</v>
          </cell>
          <cell r="EW292">
            <v>0.17605425307566325</v>
          </cell>
          <cell r="EX292">
            <v>0.17605425307566325</v>
          </cell>
          <cell r="EY292">
            <v>0.17605425307566325</v>
          </cell>
          <cell r="EZ292">
            <v>0.17605425307566325</v>
          </cell>
          <cell r="FA292">
            <v>0.17605425307566325</v>
          </cell>
          <cell r="FB292">
            <v>0.17605425307566325</v>
          </cell>
          <cell r="FC292">
            <v>0.17294719107117792</v>
          </cell>
          <cell r="FD292">
            <v>0.17294719107117792</v>
          </cell>
          <cell r="FE292">
            <v>0.17294719107117792</v>
          </cell>
          <cell r="FF292">
            <v>0.17294719107117792</v>
          </cell>
          <cell r="FG292">
            <v>0.17294719107117792</v>
          </cell>
          <cell r="FH292">
            <v>0.17294719107117792</v>
          </cell>
          <cell r="FI292">
            <v>0.17294719107117792</v>
          </cell>
          <cell r="FJ292">
            <v>0.17294719107117792</v>
          </cell>
          <cell r="FK292">
            <v>0.17294719107117792</v>
          </cell>
          <cell r="FL292">
            <v>0.17294719107117792</v>
          </cell>
          <cell r="FM292">
            <v>0.17294719107117792</v>
          </cell>
          <cell r="FN292">
            <v>0.17294719107117792</v>
          </cell>
          <cell r="FO292">
            <v>0.17292288448780221</v>
          </cell>
          <cell r="FP292">
            <v>0.17292288448780221</v>
          </cell>
          <cell r="FQ292">
            <v>0.17292288448780221</v>
          </cell>
          <cell r="FR292">
            <v>0.17292288448780221</v>
          </cell>
          <cell r="FS292">
            <v>0.17292288448780221</v>
          </cell>
          <cell r="FT292">
            <v>0.17292288448780221</v>
          </cell>
          <cell r="FU292">
            <v>0.17292288448780221</v>
          </cell>
          <cell r="FV292">
            <v>0.17292288448780221</v>
          </cell>
          <cell r="FW292">
            <v>0.17292288448780221</v>
          </cell>
        </row>
        <row r="293">
          <cell r="B293" t="str">
            <v>Co 112</v>
          </cell>
          <cell r="C293" t="str">
            <v>IL</v>
          </cell>
          <cell r="BH293">
            <v>-9.4886076942074959E-2</v>
          </cell>
          <cell r="BI293">
            <v>-9.4886076942074959E-2</v>
          </cell>
          <cell r="BJ293">
            <v>-9.4886076942074959E-2</v>
          </cell>
          <cell r="BK293">
            <v>-6.8031690703758627E-2</v>
          </cell>
          <cell r="BL293">
            <v>-6.8031690703758627E-2</v>
          </cell>
          <cell r="BM293">
            <v>-6.8031690703758627E-2</v>
          </cell>
          <cell r="BN293">
            <v>-6.8031690703758627E-2</v>
          </cell>
          <cell r="BO293">
            <v>-6.8031690703758627E-2</v>
          </cell>
          <cell r="BP293">
            <v>-6.8031690703758627E-2</v>
          </cell>
          <cell r="BQ293">
            <v>-6.8031690703758627E-2</v>
          </cell>
          <cell r="BR293">
            <v>-6.8031690703758627E-2</v>
          </cell>
          <cell r="BS293">
            <v>-6.8031690703758627E-2</v>
          </cell>
          <cell r="BT293">
            <v>-6.8031690703758627E-2</v>
          </cell>
          <cell r="BU293">
            <v>-6.8031690703758627E-2</v>
          </cell>
          <cell r="BV293">
            <v>-6.8031690703758627E-2</v>
          </cell>
          <cell r="BW293">
            <v>3.1246088159381888E-2</v>
          </cell>
          <cell r="BX293">
            <v>3.1246088159381888E-2</v>
          </cell>
          <cell r="BY293">
            <v>3.1246088159381888E-2</v>
          </cell>
          <cell r="BZ293">
            <v>3.1246088159381888E-2</v>
          </cell>
          <cell r="CA293">
            <v>3.1246088159381888E-2</v>
          </cell>
          <cell r="CB293">
            <v>3.1246088159381888E-2</v>
          </cell>
          <cell r="CC293">
            <v>3.1246088159381888E-2</v>
          </cell>
          <cell r="CD293">
            <v>3.1246088159381888E-2</v>
          </cell>
          <cell r="CE293">
            <v>3.1246088159381888E-2</v>
          </cell>
          <cell r="CF293">
            <v>3.1246088159381888E-2</v>
          </cell>
          <cell r="CG293">
            <v>3.1246088159381888E-2</v>
          </cell>
          <cell r="CH293">
            <v>3.1246088159381888E-2</v>
          </cell>
          <cell r="CI293">
            <v>0.14251063856808593</v>
          </cell>
          <cell r="CJ293">
            <v>0.14251063856808593</v>
          </cell>
          <cell r="CK293">
            <v>0.14251063856808593</v>
          </cell>
          <cell r="CL293">
            <v>0.14251063856808593</v>
          </cell>
          <cell r="CM293">
            <v>0.14251063856808593</v>
          </cell>
          <cell r="CN293">
            <v>0.14251063856808593</v>
          </cell>
          <cell r="CO293">
            <v>0.14251063856808593</v>
          </cell>
          <cell r="CP293">
            <v>0.14251063856808593</v>
          </cell>
          <cell r="CQ293">
            <v>0.14251063856808593</v>
          </cell>
          <cell r="CR293">
            <v>0.14251063856808593</v>
          </cell>
          <cell r="CS293">
            <v>0.14251063856808593</v>
          </cell>
          <cell r="CT293">
            <v>0.14251063856808593</v>
          </cell>
          <cell r="CU293">
            <v>0.14709449249665205</v>
          </cell>
          <cell r="CV293">
            <v>0.14709449249665205</v>
          </cell>
          <cell r="CW293">
            <v>0.14709449249665205</v>
          </cell>
          <cell r="CX293">
            <v>0.14709449249665205</v>
          </cell>
          <cell r="CY293">
            <v>0.14709449249665205</v>
          </cell>
          <cell r="CZ293">
            <v>0.14709449249665205</v>
          </cell>
          <cell r="DA293">
            <v>0.14709449249665205</v>
          </cell>
          <cell r="DB293">
            <v>0.14709449249665205</v>
          </cell>
          <cell r="DC293">
            <v>0.14709449249665205</v>
          </cell>
          <cell r="DD293">
            <v>0.14709449249665205</v>
          </cell>
          <cell r="DE293">
            <v>0.14709449249665205</v>
          </cell>
          <cell r="DF293">
            <v>0.14709449249665205</v>
          </cell>
          <cell r="DG293">
            <v>0.15394470713169955</v>
          </cell>
          <cell r="DH293">
            <v>0.15394470713169955</v>
          </cell>
          <cell r="DI293">
            <v>0.15394470713169955</v>
          </cell>
          <cell r="DJ293">
            <v>0.15394470713169955</v>
          </cell>
          <cell r="DK293">
            <v>0.15394470713169955</v>
          </cell>
          <cell r="DL293">
            <v>0.15394470713169955</v>
          </cell>
          <cell r="DM293">
            <v>0.15394470713169955</v>
          </cell>
          <cell r="DN293">
            <v>0.15394470713169955</v>
          </cell>
          <cell r="DO293">
            <v>0.15394470713169955</v>
          </cell>
          <cell r="DP293">
            <v>0.15394470713169955</v>
          </cell>
          <cell r="DQ293">
            <v>0.15394470713169955</v>
          </cell>
          <cell r="DR293">
            <v>0.15394470713169955</v>
          </cell>
          <cell r="DS293">
            <v>0.20092640798864073</v>
          </cell>
          <cell r="DT293">
            <v>0.20092640798864073</v>
          </cell>
          <cell r="DU293">
            <v>0.20092640798864073</v>
          </cell>
          <cell r="DV293">
            <v>0.20092640798864073</v>
          </cell>
          <cell r="DW293">
            <v>0.20092640798864073</v>
          </cell>
          <cell r="DX293">
            <v>0.20092640798864073</v>
          </cell>
          <cell r="DY293">
            <v>0.20092640798864073</v>
          </cell>
          <cell r="DZ293">
            <v>0.20092640798864073</v>
          </cell>
          <cell r="EA293">
            <v>0.20092640798864073</v>
          </cell>
          <cell r="EB293">
            <v>0.20092640798864073</v>
          </cell>
          <cell r="EC293">
            <v>0.20092640798864073</v>
          </cell>
          <cell r="ED293">
            <v>0.20092640798864073</v>
          </cell>
          <cell r="EE293">
            <v>0.20594011210514979</v>
          </cell>
          <cell r="EF293">
            <v>0.20594011210514979</v>
          </cell>
          <cell r="EG293">
            <v>0.20594011210514979</v>
          </cell>
          <cell r="EH293">
            <v>0.20594011210514979</v>
          </cell>
          <cell r="EI293">
            <v>0.20594011210514979</v>
          </cell>
          <cell r="EJ293">
            <v>0.20594011210514979</v>
          </cell>
          <cell r="EK293">
            <v>0.20594011210514979</v>
          </cell>
          <cell r="EL293">
            <v>0.20594011210514979</v>
          </cell>
          <cell r="EM293">
            <v>0.20594011210514979</v>
          </cell>
          <cell r="EN293">
            <v>0.20594011210514979</v>
          </cell>
          <cell r="EO293">
            <v>0.20594011210514979</v>
          </cell>
          <cell r="EP293">
            <v>0.20594011210514979</v>
          </cell>
          <cell r="EQ293">
            <v>0.19959668023198351</v>
          </cell>
          <cell r="ER293">
            <v>0.19959668023198351</v>
          </cell>
          <cell r="ES293">
            <v>0.19959668023198351</v>
          </cell>
          <cell r="ET293">
            <v>0.19959668023198351</v>
          </cell>
          <cell r="EU293">
            <v>0.19959668023198351</v>
          </cell>
          <cell r="EV293">
            <v>0.19959668023198351</v>
          </cell>
          <cell r="EW293">
            <v>0.19959668023198351</v>
          </cell>
          <cell r="EX293">
            <v>0.19959668023198351</v>
          </cell>
          <cell r="EY293">
            <v>0.19959668023198351</v>
          </cell>
          <cell r="EZ293">
            <v>0.19959668023198351</v>
          </cell>
          <cell r="FA293">
            <v>0.19959668023198351</v>
          </cell>
          <cell r="FB293">
            <v>0.19959668023198351</v>
          </cell>
          <cell r="FC293">
            <v>0.20224061976025792</v>
          </cell>
          <cell r="FD293">
            <v>0.20224061976025792</v>
          </cell>
          <cell r="FE293">
            <v>0.20224061976025792</v>
          </cell>
          <cell r="FF293">
            <v>0.20224061976025792</v>
          </cell>
          <cell r="FG293">
            <v>0.20224061976025792</v>
          </cell>
          <cell r="FH293">
            <v>0.20224061976025792</v>
          </cell>
          <cell r="FI293">
            <v>0.20224061976025792</v>
          </cell>
          <cell r="FJ293">
            <v>0.20224061976025792</v>
          </cell>
          <cell r="FK293">
            <v>0.20224061976025792</v>
          </cell>
          <cell r="FL293">
            <v>0.20224061976025792</v>
          </cell>
          <cell r="FM293">
            <v>0.20224061976025792</v>
          </cell>
          <cell r="FN293">
            <v>0.20224061976025792</v>
          </cell>
          <cell r="FO293">
            <v>0.20886427560399504</v>
          </cell>
          <cell r="FP293">
            <v>0.20886427560399504</v>
          </cell>
          <cell r="FQ293">
            <v>0.20886427560399504</v>
          </cell>
          <cell r="FR293">
            <v>0.20886427560399504</v>
          </cell>
          <cell r="FS293">
            <v>0.20886427560399504</v>
          </cell>
          <cell r="FT293">
            <v>0.20886427560399504</v>
          </cell>
          <cell r="FU293">
            <v>0.20886427560399504</v>
          </cell>
          <cell r="FV293">
            <v>0.20886427560399504</v>
          </cell>
          <cell r="FW293">
            <v>0.20886427560399504</v>
          </cell>
        </row>
        <row r="294">
          <cell r="B294" t="str">
            <v>Co 113</v>
          </cell>
          <cell r="C294" t="str">
            <v>IL</v>
          </cell>
          <cell r="BH294">
            <v>7.8408629878389632E-2</v>
          </cell>
          <cell r="BI294">
            <v>7.8408629878389632E-2</v>
          </cell>
          <cell r="BJ294">
            <v>7.8408629878389632E-2</v>
          </cell>
          <cell r="BK294">
            <v>2.4746176152110801E-2</v>
          </cell>
          <cell r="BL294">
            <v>2.4746176152110801E-2</v>
          </cell>
          <cell r="BM294">
            <v>2.4746176152110801E-2</v>
          </cell>
          <cell r="BN294">
            <v>2.4746176152110801E-2</v>
          </cell>
          <cell r="BO294">
            <v>2.4746176152110801E-2</v>
          </cell>
          <cell r="BP294">
            <v>2.4746176152110801E-2</v>
          </cell>
          <cell r="BQ294">
            <v>2.4746176152110801E-2</v>
          </cell>
          <cell r="BR294">
            <v>2.4746176152110801E-2</v>
          </cell>
          <cell r="BS294">
            <v>2.4746176152110801E-2</v>
          </cell>
          <cell r="BT294">
            <v>2.4746176152110801E-2</v>
          </cell>
          <cell r="BU294">
            <v>2.4746176152110801E-2</v>
          </cell>
          <cell r="BV294">
            <v>2.4746176152110801E-2</v>
          </cell>
          <cell r="BW294">
            <v>9.1967550805050674E-2</v>
          </cell>
          <cell r="BX294">
            <v>9.1967550805050674E-2</v>
          </cell>
          <cell r="BY294">
            <v>9.1967550805050674E-2</v>
          </cell>
          <cell r="BZ294">
            <v>9.1967550805050674E-2</v>
          </cell>
          <cell r="CA294">
            <v>9.1967550805050674E-2</v>
          </cell>
          <cell r="CB294">
            <v>9.1967550805050674E-2</v>
          </cell>
          <cell r="CC294">
            <v>9.1967550805050674E-2</v>
          </cell>
          <cell r="CD294">
            <v>9.1967550805050674E-2</v>
          </cell>
          <cell r="CE294">
            <v>9.1967550805050674E-2</v>
          </cell>
          <cell r="CF294">
            <v>9.1967550805050674E-2</v>
          </cell>
          <cell r="CG294">
            <v>9.1967550805050674E-2</v>
          </cell>
          <cell r="CH294">
            <v>9.1967550805050674E-2</v>
          </cell>
          <cell r="CI294">
            <v>0.14951363612910379</v>
          </cell>
          <cell r="CJ294">
            <v>0.14951363612910379</v>
          </cell>
          <cell r="CK294">
            <v>0.14951363612910379</v>
          </cell>
          <cell r="CL294">
            <v>0.14951363612910379</v>
          </cell>
          <cell r="CM294">
            <v>0.14951363612910379</v>
          </cell>
          <cell r="CN294">
            <v>0.14951363612910379</v>
          </cell>
          <cell r="CO294">
            <v>0.14951363612910379</v>
          </cell>
          <cell r="CP294">
            <v>0.14951363612910379</v>
          </cell>
          <cell r="CQ294">
            <v>0.14951363612910379</v>
          </cell>
          <cell r="CR294">
            <v>0.14951363612910379</v>
          </cell>
          <cell r="CS294">
            <v>0.14951363612910379</v>
          </cell>
          <cell r="CT294">
            <v>0.14951363612910379</v>
          </cell>
          <cell r="CU294">
            <v>0.11028674363246649</v>
          </cell>
          <cell r="CV294">
            <v>0.11028674363246649</v>
          </cell>
          <cell r="CW294">
            <v>0.11028674363246649</v>
          </cell>
          <cell r="CX294">
            <v>0.11028674363246649</v>
          </cell>
          <cell r="CY294">
            <v>0.11028674363246649</v>
          </cell>
          <cell r="CZ294">
            <v>0.11028674363246649</v>
          </cell>
          <cell r="DA294">
            <v>0.11028674363246649</v>
          </cell>
          <cell r="DB294">
            <v>0.11028674363246649</v>
          </cell>
          <cell r="DC294">
            <v>0.11028674363246649</v>
          </cell>
          <cell r="DD294">
            <v>0.11028674363246649</v>
          </cell>
          <cell r="DE294">
            <v>0.11028674363246649</v>
          </cell>
          <cell r="DF294">
            <v>0.11028674363246649</v>
          </cell>
          <cell r="DG294">
            <v>0.10362369231703127</v>
          </cell>
          <cell r="DH294">
            <v>0.10362369231703127</v>
          </cell>
          <cell r="DI294">
            <v>0.10362369231703127</v>
          </cell>
          <cell r="DJ294">
            <v>0.10362369231703127</v>
          </cell>
          <cell r="DK294">
            <v>0.10362369231703127</v>
          </cell>
          <cell r="DL294">
            <v>0.10362369231703127</v>
          </cell>
          <cell r="DM294">
            <v>0.10362369231703127</v>
          </cell>
          <cell r="DN294">
            <v>0.10362369231703127</v>
          </cell>
          <cell r="DO294">
            <v>0.10362369231703127</v>
          </cell>
          <cell r="DP294">
            <v>0.10362369231703127</v>
          </cell>
          <cell r="DQ294">
            <v>0.10362369231703127</v>
          </cell>
          <cell r="DR294">
            <v>0.10362369231703127</v>
          </cell>
          <cell r="DS294">
            <v>0.12154139185160458</v>
          </cell>
          <cell r="DT294">
            <v>0.12154139185160458</v>
          </cell>
          <cell r="DU294">
            <v>0.12154139185160458</v>
          </cell>
          <cell r="DV294">
            <v>0.12154139185160458</v>
          </cell>
          <cell r="DW294">
            <v>0.12154139185160458</v>
          </cell>
          <cell r="DX294">
            <v>0.12154139185160458</v>
          </cell>
          <cell r="DY294">
            <v>0.12154139185160458</v>
          </cell>
          <cell r="DZ294">
            <v>0.12154139185160458</v>
          </cell>
          <cell r="EA294">
            <v>0.12154139185160458</v>
          </cell>
          <cell r="EB294">
            <v>0.12154139185160458</v>
          </cell>
          <cell r="EC294">
            <v>0.12154139185160458</v>
          </cell>
          <cell r="ED294">
            <v>0.12154139185160458</v>
          </cell>
          <cell r="EE294">
            <v>0.13517138290686426</v>
          </cell>
          <cell r="EF294">
            <v>0.13517138290686426</v>
          </cell>
          <cell r="EG294">
            <v>0.13517138290686426</v>
          </cell>
          <cell r="EH294">
            <v>0.13517138290686426</v>
          </cell>
          <cell r="EI294">
            <v>0.13517138290686426</v>
          </cell>
          <cell r="EJ294">
            <v>0.13517138290686426</v>
          </cell>
          <cell r="EK294">
            <v>0.13517138290686426</v>
          </cell>
          <cell r="EL294">
            <v>0.13517138290686426</v>
          </cell>
          <cell r="EM294">
            <v>0.13517138290686426</v>
          </cell>
          <cell r="EN294">
            <v>0.13517138290686426</v>
          </cell>
          <cell r="EO294">
            <v>0.13517138290686426</v>
          </cell>
          <cell r="EP294">
            <v>0.13517138290686426</v>
          </cell>
          <cell r="EQ294">
            <v>0.12927092688562125</v>
          </cell>
          <cell r="ER294">
            <v>0.12927092688562125</v>
          </cell>
          <cell r="ES294">
            <v>0.12927092688562125</v>
          </cell>
          <cell r="ET294">
            <v>0.12927092688562125</v>
          </cell>
          <cell r="EU294">
            <v>0.12927092688562125</v>
          </cell>
          <cell r="EV294">
            <v>0.12927092688562125</v>
          </cell>
          <cell r="EW294">
            <v>0.12927092688562125</v>
          </cell>
          <cell r="EX294">
            <v>0.12927092688562125</v>
          </cell>
          <cell r="EY294">
            <v>0.12927092688562125</v>
          </cell>
          <cell r="EZ294">
            <v>0.12927092688562125</v>
          </cell>
          <cell r="FA294">
            <v>0.12927092688562125</v>
          </cell>
          <cell r="FB294">
            <v>0.12927092688562125</v>
          </cell>
          <cell r="FC294">
            <v>0.12928922341485641</v>
          </cell>
          <cell r="FD294">
            <v>0.12928922341485641</v>
          </cell>
          <cell r="FE294">
            <v>0.12928922341485641</v>
          </cell>
          <cell r="FF294">
            <v>0.12928922341485641</v>
          </cell>
          <cell r="FG294">
            <v>0.12928922341485641</v>
          </cell>
          <cell r="FH294">
            <v>0.12928922341485641</v>
          </cell>
          <cell r="FI294">
            <v>0.12928922341485641</v>
          </cell>
          <cell r="FJ294">
            <v>0.12928922341485641</v>
          </cell>
          <cell r="FK294">
            <v>0.12928922341485641</v>
          </cell>
          <cell r="FL294">
            <v>0.12928922341485641</v>
          </cell>
          <cell r="FM294">
            <v>0.12928922341485641</v>
          </cell>
          <cell r="FN294">
            <v>0.12928922341485641</v>
          </cell>
          <cell r="FO294">
            <v>0.13079187484157637</v>
          </cell>
          <cell r="FP294">
            <v>0.13079187484157637</v>
          </cell>
          <cell r="FQ294">
            <v>0.13079187484157637</v>
          </cell>
          <cell r="FR294">
            <v>0.13079187484157637</v>
          </cell>
          <cell r="FS294">
            <v>0.13079187484157637</v>
          </cell>
          <cell r="FT294">
            <v>0.13079187484157637</v>
          </cell>
          <cell r="FU294">
            <v>0.13079187484157637</v>
          </cell>
          <cell r="FV294">
            <v>0.13079187484157637</v>
          </cell>
          <cell r="FW294">
            <v>0.13079187484157637</v>
          </cell>
        </row>
        <row r="295">
          <cell r="B295" t="str">
            <v>Co 114</v>
          </cell>
          <cell r="C295" t="str">
            <v>IL</v>
          </cell>
          <cell r="BH295">
            <v>-9.0989380194322636E-2</v>
          </cell>
          <cell r="BI295">
            <v>-9.0989380194322636E-2</v>
          </cell>
          <cell r="BJ295">
            <v>-9.0989380194322636E-2</v>
          </cell>
          <cell r="BK295">
            <v>-4.9973095925934394E-2</v>
          </cell>
          <cell r="BL295">
            <v>-4.9973095925934394E-2</v>
          </cell>
          <cell r="BM295">
            <v>-4.9973095925934394E-2</v>
          </cell>
          <cell r="BN295">
            <v>-4.9973095925934394E-2</v>
          </cell>
          <cell r="BO295">
            <v>-4.9973095925934394E-2</v>
          </cell>
          <cell r="BP295">
            <v>-4.9973095925934394E-2</v>
          </cell>
          <cell r="BQ295">
            <v>-4.9973095925934394E-2</v>
          </cell>
          <cell r="BR295">
            <v>-4.9973095925934394E-2</v>
          </cell>
          <cell r="BS295">
            <v>-4.9973095925934394E-2</v>
          </cell>
          <cell r="BT295">
            <v>-4.9973095925934394E-2</v>
          </cell>
          <cell r="BU295">
            <v>-4.9973095925934394E-2</v>
          </cell>
          <cell r="BV295">
            <v>-4.9973095925934394E-2</v>
          </cell>
          <cell r="BW295">
            <v>-5.9678058754521021E-2</v>
          </cell>
          <cell r="BX295">
            <v>-5.9678058754521021E-2</v>
          </cell>
          <cell r="BY295">
            <v>-5.9678058754521021E-2</v>
          </cell>
          <cell r="BZ295">
            <v>-5.9678058754521021E-2</v>
          </cell>
          <cell r="CA295">
            <v>-5.9678058754521021E-2</v>
          </cell>
          <cell r="CB295">
            <v>-5.9678058754521021E-2</v>
          </cell>
          <cell r="CC295">
            <v>-5.9678058754521021E-2</v>
          </cell>
          <cell r="CD295">
            <v>-5.9678058754521021E-2</v>
          </cell>
          <cell r="CE295">
            <v>-5.9678058754521021E-2</v>
          </cell>
          <cell r="CF295">
            <v>-5.9678058754521021E-2</v>
          </cell>
          <cell r="CG295">
            <v>-5.9678058754521021E-2</v>
          </cell>
          <cell r="CH295">
            <v>-5.9678058754521021E-2</v>
          </cell>
          <cell r="CI295">
            <v>8.0842969542029658E-2</v>
          </cell>
          <cell r="CJ295">
            <v>8.0842969542029658E-2</v>
          </cell>
          <cell r="CK295">
            <v>8.0842969542029658E-2</v>
          </cell>
          <cell r="CL295">
            <v>8.0842969542029658E-2</v>
          </cell>
          <cell r="CM295">
            <v>8.0842969542029658E-2</v>
          </cell>
          <cell r="CN295">
            <v>8.0842969542029658E-2</v>
          </cell>
          <cell r="CO295">
            <v>8.0842969542029658E-2</v>
          </cell>
          <cell r="CP295">
            <v>8.0842969542029658E-2</v>
          </cell>
          <cell r="CQ295">
            <v>8.0842969542029658E-2</v>
          </cell>
          <cell r="CR295">
            <v>8.0842969542029658E-2</v>
          </cell>
          <cell r="CS295">
            <v>8.0842969542029658E-2</v>
          </cell>
          <cell r="CT295">
            <v>8.0842969542029658E-2</v>
          </cell>
          <cell r="CU295">
            <v>8.5857521165241577E-2</v>
          </cell>
          <cell r="CV295">
            <v>8.5857521165241577E-2</v>
          </cell>
          <cell r="CW295">
            <v>8.5857521165241577E-2</v>
          </cell>
          <cell r="CX295">
            <v>8.5857521165241577E-2</v>
          </cell>
          <cell r="CY295">
            <v>8.5857521165241577E-2</v>
          </cell>
          <cell r="CZ295">
            <v>8.5857521165241577E-2</v>
          </cell>
          <cell r="DA295">
            <v>8.5857521165241577E-2</v>
          </cell>
          <cell r="DB295">
            <v>8.5857521165241577E-2</v>
          </cell>
          <cell r="DC295">
            <v>8.5857521165241577E-2</v>
          </cell>
          <cell r="DD295">
            <v>8.5857521165241577E-2</v>
          </cell>
          <cell r="DE295">
            <v>8.5857521165241577E-2</v>
          </cell>
          <cell r="DF295">
            <v>8.5857521165241577E-2</v>
          </cell>
          <cell r="DG295">
            <v>8.1942850196299558E-2</v>
          </cell>
          <cell r="DH295">
            <v>8.1942850196299558E-2</v>
          </cell>
          <cell r="DI295">
            <v>8.1942850196299558E-2</v>
          </cell>
          <cell r="DJ295">
            <v>8.1942850196299558E-2</v>
          </cell>
          <cell r="DK295">
            <v>8.1942850196299558E-2</v>
          </cell>
          <cell r="DL295">
            <v>8.1942850196299558E-2</v>
          </cell>
          <cell r="DM295">
            <v>8.1942850196299558E-2</v>
          </cell>
          <cell r="DN295">
            <v>8.1942850196299558E-2</v>
          </cell>
          <cell r="DO295">
            <v>8.1942850196299558E-2</v>
          </cell>
          <cell r="DP295">
            <v>8.1942850196299558E-2</v>
          </cell>
          <cell r="DQ295">
            <v>8.1942850196299558E-2</v>
          </cell>
          <cell r="DR295">
            <v>8.1942850196299558E-2</v>
          </cell>
          <cell r="DS295">
            <v>0.10321640951674632</v>
          </cell>
          <cell r="DT295">
            <v>0.10321640951674632</v>
          </cell>
          <cell r="DU295">
            <v>0.10321640951674632</v>
          </cell>
          <cell r="DV295">
            <v>0.10321640951674632</v>
          </cell>
          <cell r="DW295">
            <v>0.10321640951674632</v>
          </cell>
          <cell r="DX295">
            <v>0.10321640951674632</v>
          </cell>
          <cell r="DY295">
            <v>0.10321640951674632</v>
          </cell>
          <cell r="DZ295">
            <v>0.10321640951674632</v>
          </cell>
          <cell r="EA295">
            <v>0.10321640951674632</v>
          </cell>
          <cell r="EB295">
            <v>0.10321640951674632</v>
          </cell>
          <cell r="EC295">
            <v>0.10321640951674632</v>
          </cell>
          <cell r="ED295">
            <v>0.10321640951674632</v>
          </cell>
          <cell r="EE295">
            <v>0.10217633412156614</v>
          </cell>
          <cell r="EF295">
            <v>0.10217633412156614</v>
          </cell>
          <cell r="EG295">
            <v>0.10217633412156614</v>
          </cell>
          <cell r="EH295">
            <v>0.10217633412156614</v>
          </cell>
          <cell r="EI295">
            <v>0.10217633412156614</v>
          </cell>
          <cell r="EJ295">
            <v>0.10217633412156614</v>
          </cell>
          <cell r="EK295">
            <v>0.10217633412156614</v>
          </cell>
          <cell r="EL295">
            <v>0.10217633412156614</v>
          </cell>
          <cell r="EM295">
            <v>0.10217633412156614</v>
          </cell>
          <cell r="EN295">
            <v>0.10217633412156614</v>
          </cell>
          <cell r="EO295">
            <v>0.10217633412156614</v>
          </cell>
          <cell r="EP295">
            <v>0.10217633412156614</v>
          </cell>
          <cell r="EQ295">
            <v>9.5934754078918563E-2</v>
          </cell>
          <cell r="ER295">
            <v>9.5934754078918563E-2</v>
          </cell>
          <cell r="ES295">
            <v>9.5934754078918563E-2</v>
          </cell>
          <cell r="ET295">
            <v>9.5934754078918563E-2</v>
          </cell>
          <cell r="EU295">
            <v>9.5934754078918563E-2</v>
          </cell>
          <cell r="EV295">
            <v>9.5934754078918563E-2</v>
          </cell>
          <cell r="EW295">
            <v>9.5934754078918563E-2</v>
          </cell>
          <cell r="EX295">
            <v>9.5934754078918563E-2</v>
          </cell>
          <cell r="EY295">
            <v>9.5934754078918563E-2</v>
          </cell>
          <cell r="EZ295">
            <v>9.5934754078918563E-2</v>
          </cell>
          <cell r="FA295">
            <v>9.5934754078918563E-2</v>
          </cell>
          <cell r="FB295">
            <v>9.5934754078918563E-2</v>
          </cell>
          <cell r="FC295">
            <v>9.416068149108954E-2</v>
          </cell>
          <cell r="FD295">
            <v>9.416068149108954E-2</v>
          </cell>
          <cell r="FE295">
            <v>9.416068149108954E-2</v>
          </cell>
          <cell r="FF295">
            <v>9.416068149108954E-2</v>
          </cell>
          <cell r="FG295">
            <v>9.416068149108954E-2</v>
          </cell>
          <cell r="FH295">
            <v>9.416068149108954E-2</v>
          </cell>
          <cell r="FI295">
            <v>9.416068149108954E-2</v>
          </cell>
          <cell r="FJ295">
            <v>9.416068149108954E-2</v>
          </cell>
          <cell r="FK295">
            <v>9.416068149108954E-2</v>
          </cell>
          <cell r="FL295">
            <v>9.416068149108954E-2</v>
          </cell>
          <cell r="FM295">
            <v>9.416068149108954E-2</v>
          </cell>
          <cell r="FN295">
            <v>9.416068149108954E-2</v>
          </cell>
          <cell r="FO295">
            <v>9.3248874929846765E-2</v>
          </cell>
          <cell r="FP295">
            <v>9.3248874929846765E-2</v>
          </cell>
          <cell r="FQ295">
            <v>9.3248874929846765E-2</v>
          </cell>
          <cell r="FR295">
            <v>9.3248874929846765E-2</v>
          </cell>
          <cell r="FS295">
            <v>9.3248874929846765E-2</v>
          </cell>
          <cell r="FT295">
            <v>9.3248874929846765E-2</v>
          </cell>
          <cell r="FU295">
            <v>9.3248874929846765E-2</v>
          </cell>
          <cell r="FV295">
            <v>9.3248874929846765E-2</v>
          </cell>
          <cell r="FW295">
            <v>9.3248874929846765E-2</v>
          </cell>
        </row>
        <row r="296">
          <cell r="B296" t="str">
            <v>Co 117</v>
          </cell>
          <cell r="C296" t="str">
            <v>IL</v>
          </cell>
          <cell r="BH296">
            <v>-4.2527640476731528E-2</v>
          </cell>
          <cell r="BI296">
            <v>-4.2527640476731528E-2</v>
          </cell>
          <cell r="BJ296">
            <v>-4.2527640476731528E-2</v>
          </cell>
          <cell r="BK296">
            <v>7.8244197438140459E-3</v>
          </cell>
          <cell r="BL296">
            <v>7.8244197438140459E-3</v>
          </cell>
          <cell r="BM296">
            <v>7.8244197438140459E-3</v>
          </cell>
          <cell r="BN296">
            <v>7.8244197438140459E-3</v>
          </cell>
          <cell r="BO296">
            <v>7.8244197438140459E-3</v>
          </cell>
          <cell r="BP296">
            <v>7.8244197438140459E-3</v>
          </cell>
          <cell r="BQ296">
            <v>7.8244197438140459E-3</v>
          </cell>
          <cell r="BR296">
            <v>7.8244197438140459E-3</v>
          </cell>
          <cell r="BS296">
            <v>7.8244197438140459E-3</v>
          </cell>
          <cell r="BT296">
            <v>7.8244197438140459E-3</v>
          </cell>
          <cell r="BU296">
            <v>7.8244197438140459E-3</v>
          </cell>
          <cell r="BV296">
            <v>7.8244197438140459E-3</v>
          </cell>
          <cell r="BW296">
            <v>5.8859116801828502E-2</v>
          </cell>
          <cell r="BX296">
            <v>5.8859116801828502E-2</v>
          </cell>
          <cell r="BY296">
            <v>5.8859116801828502E-2</v>
          </cell>
          <cell r="BZ296">
            <v>5.8859116801828502E-2</v>
          </cell>
          <cell r="CA296">
            <v>5.8859116801828502E-2</v>
          </cell>
          <cell r="CB296">
            <v>5.8859116801828502E-2</v>
          </cell>
          <cell r="CC296">
            <v>5.8859116801828502E-2</v>
          </cell>
          <cell r="CD296">
            <v>5.8859116801828502E-2</v>
          </cell>
          <cell r="CE296">
            <v>5.8859116801828502E-2</v>
          </cell>
          <cell r="CF296">
            <v>5.8859116801828502E-2</v>
          </cell>
          <cell r="CG296">
            <v>5.8859116801828502E-2</v>
          </cell>
          <cell r="CH296">
            <v>5.8859116801828502E-2</v>
          </cell>
          <cell r="CI296">
            <v>6.8527027145958985E-2</v>
          </cell>
          <cell r="CJ296">
            <v>6.8527027145958985E-2</v>
          </cell>
          <cell r="CK296">
            <v>6.8527027145958985E-2</v>
          </cell>
          <cell r="CL296">
            <v>6.8527027145958985E-2</v>
          </cell>
          <cell r="CM296">
            <v>6.8527027145958985E-2</v>
          </cell>
          <cell r="CN296">
            <v>6.8527027145958985E-2</v>
          </cell>
          <cell r="CO296">
            <v>6.8527027145958985E-2</v>
          </cell>
          <cell r="CP296">
            <v>6.8527027145958985E-2</v>
          </cell>
          <cell r="CQ296">
            <v>6.8527027145958985E-2</v>
          </cell>
          <cell r="CR296">
            <v>6.8527027145958985E-2</v>
          </cell>
          <cell r="CS296">
            <v>6.8527027145958985E-2</v>
          </cell>
          <cell r="CT296">
            <v>6.8527027145958985E-2</v>
          </cell>
          <cell r="CU296">
            <v>6.8313777895310984E-2</v>
          </cell>
          <cell r="CV296">
            <v>6.8313777895310984E-2</v>
          </cell>
          <cell r="CW296">
            <v>6.8313777895310984E-2</v>
          </cell>
          <cell r="CX296">
            <v>6.8313777895310984E-2</v>
          </cell>
          <cell r="CY296">
            <v>6.8313777895310984E-2</v>
          </cell>
          <cell r="CZ296">
            <v>6.8313777895310984E-2</v>
          </cell>
          <cell r="DA296">
            <v>6.8313777895310984E-2</v>
          </cell>
          <cell r="DB296">
            <v>6.8313777895310984E-2</v>
          </cell>
          <cell r="DC296">
            <v>6.8313777895310984E-2</v>
          </cell>
          <cell r="DD296">
            <v>6.8313777895310984E-2</v>
          </cell>
          <cell r="DE296">
            <v>6.8313777895310984E-2</v>
          </cell>
          <cell r="DF296">
            <v>6.8313777895310984E-2</v>
          </cell>
          <cell r="DG296">
            <v>0.14355761851205334</v>
          </cell>
          <cell r="DH296">
            <v>0.14355761851205334</v>
          </cell>
          <cell r="DI296">
            <v>0.14355761851205334</v>
          </cell>
          <cell r="DJ296">
            <v>0.14355761851205334</v>
          </cell>
          <cell r="DK296">
            <v>0.14355761851205334</v>
          </cell>
          <cell r="DL296">
            <v>0.14355761851205334</v>
          </cell>
          <cell r="DM296">
            <v>0.14355761851205334</v>
          </cell>
          <cell r="DN296">
            <v>0.14355761851205334</v>
          </cell>
          <cell r="DO296">
            <v>0.14355761851205334</v>
          </cell>
          <cell r="DP296">
            <v>0.14355761851205334</v>
          </cell>
          <cell r="DQ296">
            <v>0.14355761851205334</v>
          </cell>
          <cell r="DR296">
            <v>0.14355761851205334</v>
          </cell>
          <cell r="DS296">
            <v>0.14601149283419454</v>
          </cell>
          <cell r="DT296">
            <v>0.14601149283419454</v>
          </cell>
          <cell r="DU296">
            <v>0.14601149283419454</v>
          </cell>
          <cell r="DV296">
            <v>0.14601149283419454</v>
          </cell>
          <cell r="DW296">
            <v>0.14601149283419454</v>
          </cell>
          <cell r="DX296">
            <v>0.14601149283419454</v>
          </cell>
          <cell r="DY296">
            <v>0.14601149283419454</v>
          </cell>
          <cell r="DZ296">
            <v>0.14601149283419454</v>
          </cell>
          <cell r="EA296">
            <v>0.14601149283419454</v>
          </cell>
          <cell r="EB296">
            <v>0.14601149283419454</v>
          </cell>
          <cell r="EC296">
            <v>0.14601149283419454</v>
          </cell>
          <cell r="ED296">
            <v>0.14601149283419454</v>
          </cell>
          <cell r="EE296">
            <v>0.18507080866185294</v>
          </cell>
          <cell r="EF296">
            <v>0.18507080866185294</v>
          </cell>
          <cell r="EG296">
            <v>0.18507080866185294</v>
          </cell>
          <cell r="EH296">
            <v>0.18507080866185294</v>
          </cell>
          <cell r="EI296">
            <v>0.18507080866185294</v>
          </cell>
          <cell r="EJ296">
            <v>0.18507080866185294</v>
          </cell>
          <cell r="EK296">
            <v>0.18507080866185294</v>
          </cell>
          <cell r="EL296">
            <v>0.18507080866185294</v>
          </cell>
          <cell r="EM296">
            <v>0.18507080866185294</v>
          </cell>
          <cell r="EN296">
            <v>0.18507080866185294</v>
          </cell>
          <cell r="EO296">
            <v>0.18507080866185294</v>
          </cell>
          <cell r="EP296">
            <v>0.18507080866185294</v>
          </cell>
          <cell r="EQ296">
            <v>0.1805477810367204</v>
          </cell>
          <cell r="ER296">
            <v>0.1805477810367204</v>
          </cell>
          <cell r="ES296">
            <v>0.1805477810367204</v>
          </cell>
          <cell r="ET296">
            <v>0.1805477810367204</v>
          </cell>
          <cell r="EU296">
            <v>0.1805477810367204</v>
          </cell>
          <cell r="EV296">
            <v>0.1805477810367204</v>
          </cell>
          <cell r="EW296">
            <v>0.1805477810367204</v>
          </cell>
          <cell r="EX296">
            <v>0.1805477810367204</v>
          </cell>
          <cell r="EY296">
            <v>0.1805477810367204</v>
          </cell>
          <cell r="EZ296">
            <v>0.1805477810367204</v>
          </cell>
          <cell r="FA296">
            <v>0.1805477810367204</v>
          </cell>
          <cell r="FB296">
            <v>0.1805477810367204</v>
          </cell>
          <cell r="FC296">
            <v>0.18415516408776281</v>
          </cell>
          <cell r="FD296">
            <v>0.18415516408776281</v>
          </cell>
          <cell r="FE296">
            <v>0.18415516408776281</v>
          </cell>
          <cell r="FF296">
            <v>0.18415516408776281</v>
          </cell>
          <cell r="FG296">
            <v>0.18415516408776281</v>
          </cell>
          <cell r="FH296">
            <v>0.18415516408776281</v>
          </cell>
          <cell r="FI296">
            <v>0.18415516408776281</v>
          </cell>
          <cell r="FJ296">
            <v>0.18415516408776281</v>
          </cell>
          <cell r="FK296">
            <v>0.18415516408776281</v>
          </cell>
          <cell r="FL296">
            <v>0.18415516408776281</v>
          </cell>
          <cell r="FM296">
            <v>0.18415516408776281</v>
          </cell>
          <cell r="FN296">
            <v>0.18415516408776281</v>
          </cell>
          <cell r="FO296">
            <v>0.19127690962118571</v>
          </cell>
          <cell r="FP296">
            <v>0.19127690962118571</v>
          </cell>
          <cell r="FQ296">
            <v>0.19127690962118571</v>
          </cell>
          <cell r="FR296">
            <v>0.19127690962118571</v>
          </cell>
          <cell r="FS296">
            <v>0.19127690962118571</v>
          </cell>
          <cell r="FT296">
            <v>0.19127690962118571</v>
          </cell>
          <cell r="FU296">
            <v>0.19127690962118571</v>
          </cell>
          <cell r="FV296">
            <v>0.19127690962118571</v>
          </cell>
          <cell r="FW296">
            <v>0.19127690962118571</v>
          </cell>
        </row>
        <row r="297">
          <cell r="B297" t="str">
            <v>Co 118</v>
          </cell>
          <cell r="C297" t="str">
            <v>IL</v>
          </cell>
          <cell r="BH297">
            <v>-3.2015232713659372E-2</v>
          </cell>
          <cell r="BI297">
            <v>-3.2015232713659372E-2</v>
          </cell>
          <cell r="BJ297">
            <v>-3.2015232713659372E-2</v>
          </cell>
          <cell r="BK297">
            <v>-2.9228744963201055E-2</v>
          </cell>
          <cell r="BL297">
            <v>-2.9228744963201055E-2</v>
          </cell>
          <cell r="BM297">
            <v>-2.9228744963201055E-2</v>
          </cell>
          <cell r="BN297">
            <v>-2.9228744963201055E-2</v>
          </cell>
          <cell r="BO297">
            <v>-2.9228744963201055E-2</v>
          </cell>
          <cell r="BP297">
            <v>-2.9228744963201055E-2</v>
          </cell>
          <cell r="BQ297">
            <v>-2.9228744963201055E-2</v>
          </cell>
          <cell r="BR297">
            <v>-2.9228744963201055E-2</v>
          </cell>
          <cell r="BS297">
            <v>-2.9228744963201055E-2</v>
          </cell>
          <cell r="BT297">
            <v>-2.9228744963201055E-2</v>
          </cell>
          <cell r="BU297">
            <v>-2.9228744963201055E-2</v>
          </cell>
          <cell r="BV297">
            <v>-2.9228744963201055E-2</v>
          </cell>
          <cell r="BW297">
            <v>-4.5494657836909508E-2</v>
          </cell>
          <cell r="BX297">
            <v>-4.5494657836909508E-2</v>
          </cell>
          <cell r="BY297">
            <v>-4.5494657836909508E-2</v>
          </cell>
          <cell r="BZ297">
            <v>-4.5494657836909508E-2</v>
          </cell>
          <cell r="CA297">
            <v>-4.5494657836909508E-2</v>
          </cell>
          <cell r="CB297">
            <v>-4.5494657836909508E-2</v>
          </cell>
          <cell r="CC297">
            <v>-4.5494657836909508E-2</v>
          </cell>
          <cell r="CD297">
            <v>-4.5494657836909508E-2</v>
          </cell>
          <cell r="CE297">
            <v>-4.5494657836909508E-2</v>
          </cell>
          <cell r="CF297">
            <v>-4.5494657836909508E-2</v>
          </cell>
          <cell r="CG297">
            <v>-4.5494657836909508E-2</v>
          </cell>
          <cell r="CH297">
            <v>-4.5494657836909508E-2</v>
          </cell>
          <cell r="CI297">
            <v>2.7593050135009563E-2</v>
          </cell>
          <cell r="CJ297">
            <v>2.7593050135009563E-2</v>
          </cell>
          <cell r="CK297">
            <v>2.7593050135009563E-2</v>
          </cell>
          <cell r="CL297">
            <v>2.7593050135009563E-2</v>
          </cell>
          <cell r="CM297">
            <v>2.7593050135009563E-2</v>
          </cell>
          <cell r="CN297">
            <v>2.7593050135009563E-2</v>
          </cell>
          <cell r="CO297">
            <v>2.7593050135009563E-2</v>
          </cell>
          <cell r="CP297">
            <v>2.7593050135009563E-2</v>
          </cell>
          <cell r="CQ297">
            <v>2.7593050135009563E-2</v>
          </cell>
          <cell r="CR297">
            <v>2.7593050135009563E-2</v>
          </cell>
          <cell r="CS297">
            <v>2.7593050135009563E-2</v>
          </cell>
          <cell r="CT297">
            <v>2.7593050135009563E-2</v>
          </cell>
          <cell r="CU297">
            <v>2.5437255503141978E-2</v>
          </cell>
          <cell r="CV297">
            <v>2.5437255503141978E-2</v>
          </cell>
          <cell r="CW297">
            <v>2.5437255503141978E-2</v>
          </cell>
          <cell r="CX297">
            <v>2.5437255503141978E-2</v>
          </cell>
          <cell r="CY297">
            <v>2.5437255503141978E-2</v>
          </cell>
          <cell r="CZ297">
            <v>2.5437255503141978E-2</v>
          </cell>
          <cell r="DA297">
            <v>2.5437255503141978E-2</v>
          </cell>
          <cell r="DB297">
            <v>2.5437255503141978E-2</v>
          </cell>
          <cell r="DC297">
            <v>2.5437255503141978E-2</v>
          </cell>
          <cell r="DD297">
            <v>2.5437255503141978E-2</v>
          </cell>
          <cell r="DE297">
            <v>2.5437255503141978E-2</v>
          </cell>
          <cell r="DF297">
            <v>2.5437255503141978E-2</v>
          </cell>
          <cell r="DG297">
            <v>4.7652976267390658E-2</v>
          </cell>
          <cell r="DH297">
            <v>4.7652976267390658E-2</v>
          </cell>
          <cell r="DI297">
            <v>4.7652976267390658E-2</v>
          </cell>
          <cell r="DJ297">
            <v>4.7652976267390658E-2</v>
          </cell>
          <cell r="DK297">
            <v>4.7652976267390658E-2</v>
          </cell>
          <cell r="DL297">
            <v>4.7652976267390658E-2</v>
          </cell>
          <cell r="DM297">
            <v>4.7652976267390658E-2</v>
          </cell>
          <cell r="DN297">
            <v>4.7652976267390658E-2</v>
          </cell>
          <cell r="DO297">
            <v>4.7652976267390658E-2</v>
          </cell>
          <cell r="DP297">
            <v>4.7652976267390658E-2</v>
          </cell>
          <cell r="DQ297">
            <v>4.7652976267390658E-2</v>
          </cell>
          <cell r="DR297">
            <v>4.7652976267390658E-2</v>
          </cell>
          <cell r="DS297">
            <v>0.10020747133316239</v>
          </cell>
          <cell r="DT297">
            <v>0.10020747133316239</v>
          </cell>
          <cell r="DU297">
            <v>0.10020747133316239</v>
          </cell>
          <cell r="DV297">
            <v>0.10020747133316239</v>
          </cell>
          <cell r="DW297">
            <v>0.10020747133316239</v>
          </cell>
          <cell r="DX297">
            <v>0.10020747133316239</v>
          </cell>
          <cell r="DY297">
            <v>0.10020747133316239</v>
          </cell>
          <cell r="DZ297">
            <v>0.10020747133316239</v>
          </cell>
          <cell r="EA297">
            <v>0.10020747133316239</v>
          </cell>
          <cell r="EB297">
            <v>0.10020747133316239</v>
          </cell>
          <cell r="EC297">
            <v>0.10020747133316239</v>
          </cell>
          <cell r="ED297">
            <v>0.10020747133316239</v>
          </cell>
          <cell r="EE297">
            <v>0.1135102888973484</v>
          </cell>
          <cell r="EF297">
            <v>0.1135102888973484</v>
          </cell>
          <cell r="EG297">
            <v>0.1135102888973484</v>
          </cell>
          <cell r="EH297">
            <v>0.1135102888973484</v>
          </cell>
          <cell r="EI297">
            <v>0.1135102888973484</v>
          </cell>
          <cell r="EJ297">
            <v>0.1135102888973484</v>
          </cell>
          <cell r="EK297">
            <v>0.1135102888973484</v>
          </cell>
          <cell r="EL297">
            <v>0.1135102888973484</v>
          </cell>
          <cell r="EM297">
            <v>0.1135102888973484</v>
          </cell>
          <cell r="EN297">
            <v>0.1135102888973484</v>
          </cell>
          <cell r="EO297">
            <v>0.1135102888973484</v>
          </cell>
          <cell r="EP297">
            <v>0.1135102888973484</v>
          </cell>
          <cell r="EQ297">
            <v>0.13344551191182191</v>
          </cell>
          <cell r="ER297">
            <v>0.13344551191182191</v>
          </cell>
          <cell r="ES297">
            <v>0.13344551191182191</v>
          </cell>
          <cell r="ET297">
            <v>0.13344551191182191</v>
          </cell>
          <cell r="EU297">
            <v>0.13344551191182191</v>
          </cell>
          <cell r="EV297">
            <v>0.13344551191182191</v>
          </cell>
          <cell r="EW297">
            <v>0.13344551191182191</v>
          </cell>
          <cell r="EX297">
            <v>0.13344551191182191</v>
          </cell>
          <cell r="EY297">
            <v>0.13344551191182191</v>
          </cell>
          <cell r="EZ297">
            <v>0.13344551191182191</v>
          </cell>
          <cell r="FA297">
            <v>0.13344551191182191</v>
          </cell>
          <cell r="FB297">
            <v>0.13344551191182191</v>
          </cell>
          <cell r="FC297">
            <v>0.13501861812788823</v>
          </cell>
          <cell r="FD297">
            <v>0.13501861812788823</v>
          </cell>
          <cell r="FE297">
            <v>0.13501861812788823</v>
          </cell>
          <cell r="FF297">
            <v>0.13501861812788823</v>
          </cell>
          <cell r="FG297">
            <v>0.13501861812788823</v>
          </cell>
          <cell r="FH297">
            <v>0.13501861812788823</v>
          </cell>
          <cell r="FI297">
            <v>0.13501861812788823</v>
          </cell>
          <cell r="FJ297">
            <v>0.13501861812788823</v>
          </cell>
          <cell r="FK297">
            <v>0.13501861812788823</v>
          </cell>
          <cell r="FL297">
            <v>0.13501861812788823</v>
          </cell>
          <cell r="FM297">
            <v>0.13501861812788823</v>
          </cell>
          <cell r="FN297">
            <v>0.13501861812788823</v>
          </cell>
          <cell r="FO297">
            <v>0.14367240347667629</v>
          </cell>
          <cell r="FP297">
            <v>0.14367240347667629</v>
          </cell>
          <cell r="FQ297">
            <v>0.14367240347667629</v>
          </cell>
          <cell r="FR297">
            <v>0.14367240347667629</v>
          </cell>
          <cell r="FS297">
            <v>0.14367240347667629</v>
          </cell>
          <cell r="FT297">
            <v>0.14367240347667629</v>
          </cell>
          <cell r="FU297">
            <v>0.14367240347667629</v>
          </cell>
          <cell r="FV297">
            <v>0.14367240347667629</v>
          </cell>
          <cell r="FW297">
            <v>0.14367240347667629</v>
          </cell>
        </row>
        <row r="298">
          <cell r="B298" t="str">
            <v>Co 119</v>
          </cell>
          <cell r="C298" t="str">
            <v>IL</v>
          </cell>
          <cell r="BH298">
            <v>-3.4078937452525646E-2</v>
          </cell>
          <cell r="BI298">
            <v>-3.4078937452525646E-2</v>
          </cell>
          <cell r="BJ298">
            <v>-3.4078937452525646E-2</v>
          </cell>
          <cell r="BK298">
            <v>-9.9276667441154948E-3</v>
          </cell>
          <cell r="BL298">
            <v>-9.9276667441154948E-3</v>
          </cell>
          <cell r="BM298">
            <v>-9.9276667441154948E-3</v>
          </cell>
          <cell r="BN298">
            <v>-9.9276667441154948E-3</v>
          </cell>
          <cell r="BO298">
            <v>-9.9276667441154948E-3</v>
          </cell>
          <cell r="BP298">
            <v>-9.9276667441154948E-3</v>
          </cell>
          <cell r="BQ298">
            <v>-9.9276667441154948E-3</v>
          </cell>
          <cell r="BR298">
            <v>-9.9276667441154948E-3</v>
          </cell>
          <cell r="BS298">
            <v>-9.9276667441154948E-3</v>
          </cell>
          <cell r="BT298">
            <v>-9.9276667441154948E-3</v>
          </cell>
          <cell r="BU298">
            <v>-9.9276667441154948E-3</v>
          </cell>
          <cell r="BV298">
            <v>-9.9276667441154948E-3</v>
          </cell>
          <cell r="BW298">
            <v>0.11021615775936372</v>
          </cell>
          <cell r="BX298">
            <v>0.11021615775936372</v>
          </cell>
          <cell r="BY298">
            <v>0.11021615775936372</v>
          </cell>
          <cell r="BZ298">
            <v>0.11021615775936372</v>
          </cell>
          <cell r="CA298">
            <v>0.11021615775936372</v>
          </cell>
          <cell r="CB298">
            <v>0.11021615775936372</v>
          </cell>
          <cell r="CC298">
            <v>0.11021615775936372</v>
          </cell>
          <cell r="CD298">
            <v>0.11021615775936372</v>
          </cell>
          <cell r="CE298">
            <v>0.11021615775936372</v>
          </cell>
          <cell r="CF298">
            <v>0.11021615775936372</v>
          </cell>
          <cell r="CG298">
            <v>0.11021615775936372</v>
          </cell>
          <cell r="CH298">
            <v>0.11021615775936372</v>
          </cell>
          <cell r="CI298">
            <v>8.246318390978126E-2</v>
          </cell>
          <cell r="CJ298">
            <v>8.246318390978126E-2</v>
          </cell>
          <cell r="CK298">
            <v>8.246318390978126E-2</v>
          </cell>
          <cell r="CL298">
            <v>8.246318390978126E-2</v>
          </cell>
          <cell r="CM298">
            <v>8.246318390978126E-2</v>
          </cell>
          <cell r="CN298">
            <v>8.246318390978126E-2</v>
          </cell>
          <cell r="CO298">
            <v>8.246318390978126E-2</v>
          </cell>
          <cell r="CP298">
            <v>8.246318390978126E-2</v>
          </cell>
          <cell r="CQ298">
            <v>8.246318390978126E-2</v>
          </cell>
          <cell r="CR298">
            <v>8.246318390978126E-2</v>
          </cell>
          <cell r="CS298">
            <v>8.246318390978126E-2</v>
          </cell>
          <cell r="CT298">
            <v>8.246318390978126E-2</v>
          </cell>
          <cell r="CU298">
            <v>6.9950204328133633E-2</v>
          </cell>
          <cell r="CV298">
            <v>6.9950204328133633E-2</v>
          </cell>
          <cell r="CW298">
            <v>6.9950204328133633E-2</v>
          </cell>
          <cell r="CX298">
            <v>6.9950204328133633E-2</v>
          </cell>
          <cell r="CY298">
            <v>6.9950204328133633E-2</v>
          </cell>
          <cell r="CZ298">
            <v>6.9950204328133633E-2</v>
          </cell>
          <cell r="DA298">
            <v>6.9950204328133633E-2</v>
          </cell>
          <cell r="DB298">
            <v>6.9950204328133633E-2</v>
          </cell>
          <cell r="DC298">
            <v>6.9950204328133633E-2</v>
          </cell>
          <cell r="DD298">
            <v>6.9950204328133633E-2</v>
          </cell>
          <cell r="DE298">
            <v>6.9950204328133633E-2</v>
          </cell>
          <cell r="DF298">
            <v>6.9950204328133633E-2</v>
          </cell>
          <cell r="DG298">
            <v>5.634574742731821E-2</v>
          </cell>
          <cell r="DH298">
            <v>5.634574742731821E-2</v>
          </cell>
          <cell r="DI298">
            <v>5.634574742731821E-2</v>
          </cell>
          <cell r="DJ298">
            <v>5.634574742731821E-2</v>
          </cell>
          <cell r="DK298">
            <v>5.634574742731821E-2</v>
          </cell>
          <cell r="DL298">
            <v>5.634574742731821E-2</v>
          </cell>
          <cell r="DM298">
            <v>5.634574742731821E-2</v>
          </cell>
          <cell r="DN298">
            <v>5.634574742731821E-2</v>
          </cell>
          <cell r="DO298">
            <v>5.634574742731821E-2</v>
          </cell>
          <cell r="DP298">
            <v>5.634574742731821E-2</v>
          </cell>
          <cell r="DQ298">
            <v>5.634574742731821E-2</v>
          </cell>
          <cell r="DR298">
            <v>5.634574742731821E-2</v>
          </cell>
          <cell r="DS298">
            <v>6.6452594754995459E-2</v>
          </cell>
          <cell r="DT298">
            <v>6.6452594754995459E-2</v>
          </cell>
          <cell r="DU298">
            <v>6.6452594754995459E-2</v>
          </cell>
          <cell r="DV298">
            <v>6.6452594754995459E-2</v>
          </cell>
          <cell r="DW298">
            <v>6.6452594754995459E-2</v>
          </cell>
          <cell r="DX298">
            <v>6.6452594754995459E-2</v>
          </cell>
          <cell r="DY298">
            <v>6.6452594754995459E-2</v>
          </cell>
          <cell r="DZ298">
            <v>6.6452594754995459E-2</v>
          </cell>
          <cell r="EA298">
            <v>6.6452594754995459E-2</v>
          </cell>
          <cell r="EB298">
            <v>6.6452594754995459E-2</v>
          </cell>
          <cell r="EC298">
            <v>6.6452594754995459E-2</v>
          </cell>
          <cell r="ED298">
            <v>6.6452594754995459E-2</v>
          </cell>
          <cell r="EE298">
            <v>6.9313315843531217E-2</v>
          </cell>
          <cell r="EF298">
            <v>6.9313315843531217E-2</v>
          </cell>
          <cell r="EG298">
            <v>6.9313315843531217E-2</v>
          </cell>
          <cell r="EH298">
            <v>6.9313315843531217E-2</v>
          </cell>
          <cell r="EI298">
            <v>6.9313315843531217E-2</v>
          </cell>
          <cell r="EJ298">
            <v>6.9313315843531217E-2</v>
          </cell>
          <cell r="EK298">
            <v>6.9313315843531217E-2</v>
          </cell>
          <cell r="EL298">
            <v>6.9313315843531217E-2</v>
          </cell>
          <cell r="EM298">
            <v>6.9313315843531217E-2</v>
          </cell>
          <cell r="EN298">
            <v>6.9313315843531217E-2</v>
          </cell>
          <cell r="EO298">
            <v>6.9313315843531217E-2</v>
          </cell>
          <cell r="EP298">
            <v>6.9313315843531217E-2</v>
          </cell>
          <cell r="EQ298">
            <v>7.4213688920713519E-2</v>
          </cell>
          <cell r="ER298">
            <v>7.4213688920713519E-2</v>
          </cell>
          <cell r="ES298">
            <v>7.4213688920713519E-2</v>
          </cell>
          <cell r="ET298">
            <v>7.4213688920713519E-2</v>
          </cell>
          <cell r="EU298">
            <v>7.4213688920713519E-2</v>
          </cell>
          <cell r="EV298">
            <v>7.4213688920713519E-2</v>
          </cell>
          <cell r="EW298">
            <v>7.4213688920713519E-2</v>
          </cell>
          <cell r="EX298">
            <v>7.4213688920713519E-2</v>
          </cell>
          <cell r="EY298">
            <v>7.4213688920713519E-2</v>
          </cell>
          <cell r="EZ298">
            <v>7.4213688920713519E-2</v>
          </cell>
          <cell r="FA298">
            <v>7.4213688920713519E-2</v>
          </cell>
          <cell r="FB298">
            <v>7.4213688920713519E-2</v>
          </cell>
          <cell r="FC298">
            <v>9.3713781955530512E-2</v>
          </cell>
          <cell r="FD298">
            <v>9.3713781955530512E-2</v>
          </cell>
          <cell r="FE298">
            <v>9.3713781955530512E-2</v>
          </cell>
          <cell r="FF298">
            <v>9.3713781955530512E-2</v>
          </cell>
          <cell r="FG298">
            <v>9.3713781955530512E-2</v>
          </cell>
          <cell r="FH298">
            <v>9.3713781955530512E-2</v>
          </cell>
          <cell r="FI298">
            <v>9.3713781955530512E-2</v>
          </cell>
          <cell r="FJ298">
            <v>9.3713781955530512E-2</v>
          </cell>
          <cell r="FK298">
            <v>9.3713781955530512E-2</v>
          </cell>
          <cell r="FL298">
            <v>9.3713781955530512E-2</v>
          </cell>
          <cell r="FM298">
            <v>9.3713781955530512E-2</v>
          </cell>
          <cell r="FN298">
            <v>9.3713781955530512E-2</v>
          </cell>
          <cell r="FO298">
            <v>9.9614698067373331E-2</v>
          </cell>
          <cell r="FP298">
            <v>9.9614698067373331E-2</v>
          </cell>
          <cell r="FQ298">
            <v>9.9614698067373331E-2</v>
          </cell>
          <cell r="FR298">
            <v>9.9614698067373331E-2</v>
          </cell>
          <cell r="FS298">
            <v>9.9614698067373331E-2</v>
          </cell>
          <cell r="FT298">
            <v>9.9614698067373331E-2</v>
          </cell>
          <cell r="FU298">
            <v>9.9614698067373331E-2</v>
          </cell>
          <cell r="FV298">
            <v>9.9614698067373331E-2</v>
          </cell>
          <cell r="FW298">
            <v>9.9614698067373331E-2</v>
          </cell>
        </row>
        <row r="299">
          <cell r="B299" t="str">
            <v>Co 120</v>
          </cell>
          <cell r="C299" t="str">
            <v>IL</v>
          </cell>
          <cell r="BH299">
            <v>-0.11899549178241568</v>
          </cell>
          <cell r="BI299">
            <v>-0.11899549178241568</v>
          </cell>
          <cell r="BJ299">
            <v>-0.11899549178241568</v>
          </cell>
          <cell r="BK299">
            <v>-9.8506717601118038E-2</v>
          </cell>
          <cell r="BL299">
            <v>-9.8506717601118038E-2</v>
          </cell>
          <cell r="BM299">
            <v>-9.8506717601118038E-2</v>
          </cell>
          <cell r="BN299">
            <v>-9.8506717601118038E-2</v>
          </cell>
          <cell r="BO299">
            <v>-9.8506717601118038E-2</v>
          </cell>
          <cell r="BP299">
            <v>-9.8506717601118038E-2</v>
          </cell>
          <cell r="BQ299">
            <v>-9.8506717601118038E-2</v>
          </cell>
          <cell r="BR299">
            <v>-9.8506717601118038E-2</v>
          </cell>
          <cell r="BS299">
            <v>-9.8506717601118038E-2</v>
          </cell>
          <cell r="BT299">
            <v>-9.8506717601118038E-2</v>
          </cell>
          <cell r="BU299">
            <v>-9.8506717601118038E-2</v>
          </cell>
          <cell r="BV299">
            <v>-9.8506717601118038E-2</v>
          </cell>
          <cell r="BW299">
            <v>-0.11200007766455275</v>
          </cell>
          <cell r="BX299">
            <v>-0.11200007766455275</v>
          </cell>
          <cell r="BY299">
            <v>-0.11200007766455275</v>
          </cell>
          <cell r="BZ299">
            <v>-0.11200007766455275</v>
          </cell>
          <cell r="CA299">
            <v>-0.11200007766455275</v>
          </cell>
          <cell r="CB299">
            <v>-0.11200007766455275</v>
          </cell>
          <cell r="CC299">
            <v>-0.11200007766455275</v>
          </cell>
          <cell r="CD299">
            <v>-0.11200007766455275</v>
          </cell>
          <cell r="CE299">
            <v>-0.11200007766455275</v>
          </cell>
          <cell r="CF299">
            <v>-0.11200007766455275</v>
          </cell>
          <cell r="CG299">
            <v>-0.11200007766455275</v>
          </cell>
          <cell r="CH299">
            <v>-0.11200007766455275</v>
          </cell>
          <cell r="CI299">
            <v>0.17758666543288634</v>
          </cell>
          <cell r="CJ299">
            <v>0.17758666543288634</v>
          </cell>
          <cell r="CK299">
            <v>0.17758666543288634</v>
          </cell>
          <cell r="CL299">
            <v>0.17758666543288634</v>
          </cell>
          <cell r="CM299">
            <v>0.17758666543288634</v>
          </cell>
          <cell r="CN299">
            <v>0.17758666543288634</v>
          </cell>
          <cell r="CO299">
            <v>0.17758666543288634</v>
          </cell>
          <cell r="CP299">
            <v>0.17758666543288634</v>
          </cell>
          <cell r="CQ299">
            <v>0.17758666543288634</v>
          </cell>
          <cell r="CR299">
            <v>0.17758666543288634</v>
          </cell>
          <cell r="CS299">
            <v>0.17758666543288634</v>
          </cell>
          <cell r="CT299">
            <v>0.17758666543288634</v>
          </cell>
          <cell r="CU299">
            <v>0.19733422143360174</v>
          </cell>
          <cell r="CV299">
            <v>0.19733422143360174</v>
          </cell>
          <cell r="CW299">
            <v>0.19733422143360174</v>
          </cell>
          <cell r="CX299">
            <v>0.19733422143360174</v>
          </cell>
          <cell r="CY299">
            <v>0.19733422143360174</v>
          </cell>
          <cell r="CZ299">
            <v>0.19733422143360174</v>
          </cell>
          <cell r="DA299">
            <v>0.19733422143360174</v>
          </cell>
          <cell r="DB299">
            <v>0.19733422143360174</v>
          </cell>
          <cell r="DC299">
            <v>0.19733422143360174</v>
          </cell>
          <cell r="DD299">
            <v>0.19733422143360174</v>
          </cell>
          <cell r="DE299">
            <v>0.19733422143360174</v>
          </cell>
          <cell r="DF299">
            <v>0.19733422143360174</v>
          </cell>
          <cell r="DG299">
            <v>0.16982503774851726</v>
          </cell>
          <cell r="DH299">
            <v>0.16982503774851726</v>
          </cell>
          <cell r="DI299">
            <v>0.16982503774851726</v>
          </cell>
          <cell r="DJ299">
            <v>0.16982503774851726</v>
          </cell>
          <cell r="DK299">
            <v>0.16982503774851726</v>
          </cell>
          <cell r="DL299">
            <v>0.16982503774851726</v>
          </cell>
          <cell r="DM299">
            <v>0.16982503774851726</v>
          </cell>
          <cell r="DN299">
            <v>0.16982503774851726</v>
          </cell>
          <cell r="DO299">
            <v>0.16982503774851726</v>
          </cell>
          <cell r="DP299">
            <v>0.16982503774851726</v>
          </cell>
          <cell r="DQ299">
            <v>0.16982503774851726</v>
          </cell>
          <cell r="DR299">
            <v>0.16982503774851726</v>
          </cell>
          <cell r="DS299">
            <v>0.1961637485591306</v>
          </cell>
          <cell r="DT299">
            <v>0.1961637485591306</v>
          </cell>
          <cell r="DU299">
            <v>0.1961637485591306</v>
          </cell>
          <cell r="DV299">
            <v>0.1961637485591306</v>
          </cell>
          <cell r="DW299">
            <v>0.1961637485591306</v>
          </cell>
          <cell r="DX299">
            <v>0.1961637485591306</v>
          </cell>
          <cell r="DY299">
            <v>0.1961637485591306</v>
          </cell>
          <cell r="DZ299">
            <v>0.1961637485591306</v>
          </cell>
          <cell r="EA299">
            <v>0.1961637485591306</v>
          </cell>
          <cell r="EB299">
            <v>0.1961637485591306</v>
          </cell>
          <cell r="EC299">
            <v>0.1961637485591306</v>
          </cell>
          <cell r="ED299">
            <v>0.1961637485591306</v>
          </cell>
          <cell r="EE299">
            <v>0.1982544429900549</v>
          </cell>
          <cell r="EF299">
            <v>0.1982544429900549</v>
          </cell>
          <cell r="EG299">
            <v>0.1982544429900549</v>
          </cell>
          <cell r="EH299">
            <v>0.1982544429900549</v>
          </cell>
          <cell r="EI299">
            <v>0.1982544429900549</v>
          </cell>
          <cell r="EJ299">
            <v>0.1982544429900549</v>
          </cell>
          <cell r="EK299">
            <v>0.1982544429900549</v>
          </cell>
          <cell r="EL299">
            <v>0.1982544429900549</v>
          </cell>
          <cell r="EM299">
            <v>0.1982544429900549</v>
          </cell>
          <cell r="EN299">
            <v>0.1982544429900549</v>
          </cell>
          <cell r="EO299">
            <v>0.1982544429900549</v>
          </cell>
          <cell r="EP299">
            <v>0.1982544429900549</v>
          </cell>
          <cell r="EQ299">
            <v>0.19303961610959863</v>
          </cell>
          <cell r="ER299">
            <v>0.19303961610959863</v>
          </cell>
          <cell r="ES299">
            <v>0.19303961610959863</v>
          </cell>
          <cell r="ET299">
            <v>0.19303961610959863</v>
          </cell>
          <cell r="EU299">
            <v>0.19303961610959863</v>
          </cell>
          <cell r="EV299">
            <v>0.19303961610959863</v>
          </cell>
          <cell r="EW299">
            <v>0.19303961610959863</v>
          </cell>
          <cell r="EX299">
            <v>0.19303961610959863</v>
          </cell>
          <cell r="EY299">
            <v>0.19303961610959863</v>
          </cell>
          <cell r="EZ299">
            <v>0.19303961610959863</v>
          </cell>
          <cell r="FA299">
            <v>0.19303961610959863</v>
          </cell>
          <cell r="FB299">
            <v>0.19303961610959863</v>
          </cell>
          <cell r="FC299">
            <v>0.19647704811021954</v>
          </cell>
          <cell r="FD299">
            <v>0.19647704811021954</v>
          </cell>
          <cell r="FE299">
            <v>0.19647704811021954</v>
          </cell>
          <cell r="FF299">
            <v>0.19647704811021954</v>
          </cell>
          <cell r="FG299">
            <v>0.19647704811021954</v>
          </cell>
          <cell r="FH299">
            <v>0.19647704811021954</v>
          </cell>
          <cell r="FI299">
            <v>0.19647704811021954</v>
          </cell>
          <cell r="FJ299">
            <v>0.19647704811021954</v>
          </cell>
          <cell r="FK299">
            <v>0.19647704811021954</v>
          </cell>
          <cell r="FL299">
            <v>0.19647704811021954</v>
          </cell>
          <cell r="FM299">
            <v>0.19647704811021954</v>
          </cell>
          <cell r="FN299">
            <v>0.19647704811021954</v>
          </cell>
          <cell r="FO299">
            <v>0.20197299660326887</v>
          </cell>
          <cell r="FP299">
            <v>0.20197299660326887</v>
          </cell>
          <cell r="FQ299">
            <v>0.20197299660326887</v>
          </cell>
          <cell r="FR299">
            <v>0.20197299660326887</v>
          </cell>
          <cell r="FS299">
            <v>0.20197299660326887</v>
          </cell>
          <cell r="FT299">
            <v>0.20197299660326887</v>
          </cell>
          <cell r="FU299">
            <v>0.20197299660326887</v>
          </cell>
          <cell r="FV299">
            <v>0.20197299660326887</v>
          </cell>
          <cell r="FW299">
            <v>0.20197299660326887</v>
          </cell>
        </row>
        <row r="300">
          <cell r="B300" t="str">
            <v>Co 121</v>
          </cell>
          <cell r="C300" t="str">
            <v>IL</v>
          </cell>
          <cell r="BH300">
            <v>-6.9567776034549555E-2</v>
          </cell>
          <cell r="BI300">
            <v>-6.9567776034549555E-2</v>
          </cell>
          <cell r="BJ300">
            <v>-6.9567776034549555E-2</v>
          </cell>
          <cell r="BK300">
            <v>-5.6847628801943467E-2</v>
          </cell>
          <cell r="BL300">
            <v>-5.6847628801943467E-2</v>
          </cell>
          <cell r="BM300">
            <v>-5.6847628801943467E-2</v>
          </cell>
          <cell r="BN300">
            <v>-5.6847628801943467E-2</v>
          </cell>
          <cell r="BO300">
            <v>-5.6847628801943467E-2</v>
          </cell>
          <cell r="BP300">
            <v>-5.6847628801943467E-2</v>
          </cell>
          <cell r="BQ300">
            <v>-5.6847628801943467E-2</v>
          </cell>
          <cell r="BR300">
            <v>-5.6847628801943467E-2</v>
          </cell>
          <cell r="BS300">
            <v>-5.6847628801943467E-2</v>
          </cell>
          <cell r="BT300">
            <v>-5.6847628801943467E-2</v>
          </cell>
          <cell r="BU300">
            <v>-5.6847628801943467E-2</v>
          </cell>
          <cell r="BV300">
            <v>-5.6847628801943467E-2</v>
          </cell>
          <cell r="BW300">
            <v>-7.1482162983150091E-2</v>
          </cell>
          <cell r="BX300">
            <v>-7.1482162983150091E-2</v>
          </cell>
          <cell r="BY300">
            <v>-7.1482162983150091E-2</v>
          </cell>
          <cell r="BZ300">
            <v>-7.1482162983150091E-2</v>
          </cell>
          <cell r="CA300">
            <v>-7.1482162983150091E-2</v>
          </cell>
          <cell r="CB300">
            <v>-7.1482162983150091E-2</v>
          </cell>
          <cell r="CC300">
            <v>-7.1482162983150091E-2</v>
          </cell>
          <cell r="CD300">
            <v>-7.1482162983150091E-2</v>
          </cell>
          <cell r="CE300">
            <v>-7.1482162983150091E-2</v>
          </cell>
          <cell r="CF300">
            <v>-7.1482162983150091E-2</v>
          </cell>
          <cell r="CG300">
            <v>-7.1482162983150091E-2</v>
          </cell>
          <cell r="CH300">
            <v>-7.1482162983150091E-2</v>
          </cell>
          <cell r="CI300">
            <v>6.6308753288002856E-2</v>
          </cell>
          <cell r="CJ300">
            <v>6.6308753288002856E-2</v>
          </cell>
          <cell r="CK300">
            <v>6.6308753288002856E-2</v>
          </cell>
          <cell r="CL300">
            <v>6.6308753288002856E-2</v>
          </cell>
          <cell r="CM300">
            <v>6.6308753288002856E-2</v>
          </cell>
          <cell r="CN300">
            <v>6.6308753288002856E-2</v>
          </cell>
          <cell r="CO300">
            <v>6.6308753288002856E-2</v>
          </cell>
          <cell r="CP300">
            <v>6.6308753288002856E-2</v>
          </cell>
          <cell r="CQ300">
            <v>6.6308753288002856E-2</v>
          </cell>
          <cell r="CR300">
            <v>6.6308753288002856E-2</v>
          </cell>
          <cell r="CS300">
            <v>6.6308753288002856E-2</v>
          </cell>
          <cell r="CT300">
            <v>6.6308753288002856E-2</v>
          </cell>
          <cell r="CU300">
            <v>5.1383595890835437E-2</v>
          </cell>
          <cell r="CV300">
            <v>5.1383595890835437E-2</v>
          </cell>
          <cell r="CW300">
            <v>5.1383595890835437E-2</v>
          </cell>
          <cell r="CX300">
            <v>5.1383595890835437E-2</v>
          </cell>
          <cell r="CY300">
            <v>5.1383595890835437E-2</v>
          </cell>
          <cell r="CZ300">
            <v>5.1383595890835437E-2</v>
          </cell>
          <cell r="DA300">
            <v>5.1383595890835437E-2</v>
          </cell>
          <cell r="DB300">
            <v>5.1383595890835437E-2</v>
          </cell>
          <cell r="DC300">
            <v>5.1383595890835437E-2</v>
          </cell>
          <cell r="DD300">
            <v>5.1383595890835437E-2</v>
          </cell>
          <cell r="DE300">
            <v>5.1383595890835437E-2</v>
          </cell>
          <cell r="DF300">
            <v>5.1383595890835437E-2</v>
          </cell>
          <cell r="DG300">
            <v>5.0466592066939528E-2</v>
          </cell>
          <cell r="DH300">
            <v>5.0466592066939528E-2</v>
          </cell>
          <cell r="DI300">
            <v>5.0466592066939528E-2</v>
          </cell>
          <cell r="DJ300">
            <v>5.0466592066939528E-2</v>
          </cell>
          <cell r="DK300">
            <v>5.0466592066939528E-2</v>
          </cell>
          <cell r="DL300">
            <v>5.0466592066939528E-2</v>
          </cell>
          <cell r="DM300">
            <v>5.0466592066939528E-2</v>
          </cell>
          <cell r="DN300">
            <v>5.0466592066939528E-2</v>
          </cell>
          <cell r="DO300">
            <v>5.0466592066939528E-2</v>
          </cell>
          <cell r="DP300">
            <v>5.0466592066939528E-2</v>
          </cell>
          <cell r="DQ300">
            <v>5.0466592066939528E-2</v>
          </cell>
          <cell r="DR300">
            <v>5.0466592066939528E-2</v>
          </cell>
          <cell r="DS300">
            <v>6.2749627042547371E-2</v>
          </cell>
          <cell r="DT300">
            <v>6.2749627042547371E-2</v>
          </cell>
          <cell r="DU300">
            <v>6.2749627042547371E-2</v>
          </cell>
          <cell r="DV300">
            <v>6.2749627042547371E-2</v>
          </cell>
          <cell r="DW300">
            <v>6.2749627042547371E-2</v>
          </cell>
          <cell r="DX300">
            <v>6.2749627042547371E-2</v>
          </cell>
          <cell r="DY300">
            <v>6.2749627042547371E-2</v>
          </cell>
          <cell r="DZ300">
            <v>6.2749627042547371E-2</v>
          </cell>
          <cell r="EA300">
            <v>6.2749627042547371E-2</v>
          </cell>
          <cell r="EB300">
            <v>6.2749627042547371E-2</v>
          </cell>
          <cell r="EC300">
            <v>6.2749627042547371E-2</v>
          </cell>
          <cell r="ED300">
            <v>6.2749627042547371E-2</v>
          </cell>
          <cell r="EE300">
            <v>7.3189419331066388E-2</v>
          </cell>
          <cell r="EF300">
            <v>7.3189419331066388E-2</v>
          </cell>
          <cell r="EG300">
            <v>7.3189419331066388E-2</v>
          </cell>
          <cell r="EH300">
            <v>7.3189419331066388E-2</v>
          </cell>
          <cell r="EI300">
            <v>7.3189419331066388E-2</v>
          </cell>
          <cell r="EJ300">
            <v>7.3189419331066388E-2</v>
          </cell>
          <cell r="EK300">
            <v>7.3189419331066388E-2</v>
          </cell>
          <cell r="EL300">
            <v>7.3189419331066388E-2</v>
          </cell>
          <cell r="EM300">
            <v>7.3189419331066388E-2</v>
          </cell>
          <cell r="EN300">
            <v>7.3189419331066388E-2</v>
          </cell>
          <cell r="EO300">
            <v>7.3189419331066388E-2</v>
          </cell>
          <cell r="EP300">
            <v>7.3189419331066388E-2</v>
          </cell>
          <cell r="EQ300">
            <v>9.3309951480289768E-2</v>
          </cell>
          <cell r="ER300">
            <v>9.3309951480289768E-2</v>
          </cell>
          <cell r="ES300">
            <v>9.3309951480289768E-2</v>
          </cell>
          <cell r="ET300">
            <v>9.3309951480289768E-2</v>
          </cell>
          <cell r="EU300">
            <v>9.3309951480289768E-2</v>
          </cell>
          <cell r="EV300">
            <v>9.3309951480289768E-2</v>
          </cell>
          <cell r="EW300">
            <v>9.3309951480289768E-2</v>
          </cell>
          <cell r="EX300">
            <v>9.3309951480289768E-2</v>
          </cell>
          <cell r="EY300">
            <v>9.3309951480289768E-2</v>
          </cell>
          <cell r="EZ300">
            <v>9.3309951480289768E-2</v>
          </cell>
          <cell r="FA300">
            <v>9.3309951480289768E-2</v>
          </cell>
          <cell r="FB300">
            <v>9.3309951480289768E-2</v>
          </cell>
          <cell r="FC300">
            <v>9.6458365322881365E-2</v>
          </cell>
          <cell r="FD300">
            <v>9.6458365322881365E-2</v>
          </cell>
          <cell r="FE300">
            <v>9.6458365322881365E-2</v>
          </cell>
          <cell r="FF300">
            <v>9.6458365322881365E-2</v>
          </cell>
          <cell r="FG300">
            <v>9.6458365322881365E-2</v>
          </cell>
          <cell r="FH300">
            <v>9.6458365322881365E-2</v>
          </cell>
          <cell r="FI300">
            <v>9.6458365322881365E-2</v>
          </cell>
          <cell r="FJ300">
            <v>9.6458365322881365E-2</v>
          </cell>
          <cell r="FK300">
            <v>9.6458365322881365E-2</v>
          </cell>
          <cell r="FL300">
            <v>9.6458365322881365E-2</v>
          </cell>
          <cell r="FM300">
            <v>9.6458365322881365E-2</v>
          </cell>
          <cell r="FN300">
            <v>9.6458365322881365E-2</v>
          </cell>
          <cell r="FO300">
            <v>0.10430536303617044</v>
          </cell>
          <cell r="FP300">
            <v>0.10430536303617044</v>
          </cell>
          <cell r="FQ300">
            <v>0.10430536303617044</v>
          </cell>
          <cell r="FR300">
            <v>0.10430536303617044</v>
          </cell>
          <cell r="FS300">
            <v>0.10430536303617044</v>
          </cell>
          <cell r="FT300">
            <v>0.10430536303617044</v>
          </cell>
          <cell r="FU300">
            <v>0.10430536303617044</v>
          </cell>
          <cell r="FV300">
            <v>0.10430536303617044</v>
          </cell>
          <cell r="FW300">
            <v>0.10430536303617044</v>
          </cell>
        </row>
        <row r="301">
          <cell r="B301" t="str">
            <v>Co 122</v>
          </cell>
          <cell r="C301" t="str">
            <v>IL</v>
          </cell>
          <cell r="BH301">
            <v>-0.13840180245901071</v>
          </cell>
          <cell r="BI301">
            <v>-0.13840180245901071</v>
          </cell>
          <cell r="BJ301">
            <v>-0.13840180245901071</v>
          </cell>
          <cell r="BK301">
            <v>-0.19388912825809032</v>
          </cell>
          <cell r="BL301">
            <v>-0.19388912825809032</v>
          </cell>
          <cell r="BM301">
            <v>-0.19388912825809032</v>
          </cell>
          <cell r="BN301">
            <v>-0.19388912825809032</v>
          </cell>
          <cell r="BO301">
            <v>-0.19388912825809032</v>
          </cell>
          <cell r="BP301">
            <v>-0.19388912825809032</v>
          </cell>
          <cell r="BQ301">
            <v>-0.19388912825809032</v>
          </cell>
          <cell r="BR301">
            <v>-0.19388912825809032</v>
          </cell>
          <cell r="BS301">
            <v>-0.19388912825809032</v>
          </cell>
          <cell r="BT301">
            <v>-0.19388912825809032</v>
          </cell>
          <cell r="BU301">
            <v>-0.19388912825809032</v>
          </cell>
          <cell r="BV301">
            <v>-0.19388912825809032</v>
          </cell>
          <cell r="BW301">
            <v>-4.5065122010941136E-2</v>
          </cell>
          <cell r="BX301">
            <v>-4.5065122010941136E-2</v>
          </cell>
          <cell r="BY301">
            <v>-4.5065122010941136E-2</v>
          </cell>
          <cell r="BZ301">
            <v>-4.5065122010941136E-2</v>
          </cell>
          <cell r="CA301">
            <v>-4.5065122010941136E-2</v>
          </cell>
          <cell r="CB301">
            <v>-4.5065122010941136E-2</v>
          </cell>
          <cell r="CC301">
            <v>-4.5065122010941136E-2</v>
          </cell>
          <cell r="CD301">
            <v>-4.5065122010941136E-2</v>
          </cell>
          <cell r="CE301">
            <v>-4.5065122010941136E-2</v>
          </cell>
          <cell r="CF301">
            <v>-4.5065122010941136E-2</v>
          </cell>
          <cell r="CG301">
            <v>-4.5065122010941136E-2</v>
          </cell>
          <cell r="CH301">
            <v>-4.5065122010941136E-2</v>
          </cell>
          <cell r="CI301">
            <v>-4.158203689851888E-2</v>
          </cell>
          <cell r="CJ301">
            <v>-4.158203689851888E-2</v>
          </cell>
          <cell r="CK301">
            <v>-4.158203689851888E-2</v>
          </cell>
          <cell r="CL301">
            <v>-4.158203689851888E-2</v>
          </cell>
          <cell r="CM301">
            <v>-4.158203689851888E-2</v>
          </cell>
          <cell r="CN301">
            <v>-4.158203689851888E-2</v>
          </cell>
          <cell r="CO301">
            <v>-4.158203689851888E-2</v>
          </cell>
          <cell r="CP301">
            <v>-4.158203689851888E-2</v>
          </cell>
          <cell r="CQ301">
            <v>-4.158203689851888E-2</v>
          </cell>
          <cell r="CR301">
            <v>-4.158203689851888E-2</v>
          </cell>
          <cell r="CS301">
            <v>-4.158203689851888E-2</v>
          </cell>
          <cell r="CT301">
            <v>-4.158203689851888E-2</v>
          </cell>
          <cell r="CU301">
            <v>-2.0529617501339522E-2</v>
          </cell>
          <cell r="CV301">
            <v>-2.0529617501339522E-2</v>
          </cell>
          <cell r="CW301">
            <v>-2.0529617501339522E-2</v>
          </cell>
          <cell r="CX301">
            <v>-2.0529617501339522E-2</v>
          </cell>
          <cell r="CY301">
            <v>-2.0529617501339522E-2</v>
          </cell>
          <cell r="CZ301">
            <v>-2.0529617501339522E-2</v>
          </cell>
          <cell r="DA301">
            <v>-2.0529617501339522E-2</v>
          </cell>
          <cell r="DB301">
            <v>-2.0529617501339522E-2</v>
          </cell>
          <cell r="DC301">
            <v>-2.0529617501339522E-2</v>
          </cell>
          <cell r="DD301">
            <v>-2.0529617501339522E-2</v>
          </cell>
          <cell r="DE301">
            <v>-2.0529617501339522E-2</v>
          </cell>
          <cell r="DF301">
            <v>-2.0529617501339522E-2</v>
          </cell>
          <cell r="DG301">
            <v>1.2046077167190522E-2</v>
          </cell>
          <cell r="DH301">
            <v>1.2046077167190522E-2</v>
          </cell>
          <cell r="DI301">
            <v>1.2046077167190522E-2</v>
          </cell>
          <cell r="DJ301">
            <v>1.2046077167190522E-2</v>
          </cell>
          <cell r="DK301">
            <v>1.2046077167190522E-2</v>
          </cell>
          <cell r="DL301">
            <v>1.2046077167190522E-2</v>
          </cell>
          <cell r="DM301">
            <v>1.2046077167190522E-2</v>
          </cell>
          <cell r="DN301">
            <v>1.2046077167190522E-2</v>
          </cell>
          <cell r="DO301">
            <v>1.2046077167190522E-2</v>
          </cell>
          <cell r="DP301">
            <v>1.2046077167190522E-2</v>
          </cell>
          <cell r="DQ301">
            <v>1.2046077167190522E-2</v>
          </cell>
          <cell r="DR301">
            <v>1.2046077167190522E-2</v>
          </cell>
          <cell r="DS301">
            <v>3.5624819036470717E-2</v>
          </cell>
          <cell r="DT301">
            <v>3.5624819036470717E-2</v>
          </cell>
          <cell r="DU301">
            <v>3.5624819036470717E-2</v>
          </cell>
          <cell r="DV301">
            <v>3.5624819036470717E-2</v>
          </cell>
          <cell r="DW301">
            <v>3.5624819036470717E-2</v>
          </cell>
          <cell r="DX301">
            <v>3.5624819036470717E-2</v>
          </cell>
          <cell r="DY301">
            <v>3.5624819036470717E-2</v>
          </cell>
          <cell r="DZ301">
            <v>3.5624819036470717E-2</v>
          </cell>
          <cell r="EA301">
            <v>3.5624819036470717E-2</v>
          </cell>
          <cell r="EB301">
            <v>3.5624819036470717E-2</v>
          </cell>
          <cell r="EC301">
            <v>3.5624819036470717E-2</v>
          </cell>
          <cell r="ED301">
            <v>3.5624819036470717E-2</v>
          </cell>
          <cell r="EE301">
            <v>7.5409914019569299E-2</v>
          </cell>
          <cell r="EF301">
            <v>7.5409914019569299E-2</v>
          </cell>
          <cell r="EG301">
            <v>7.5409914019569299E-2</v>
          </cell>
          <cell r="EH301">
            <v>7.5409914019569299E-2</v>
          </cell>
          <cell r="EI301">
            <v>7.5409914019569299E-2</v>
          </cell>
          <cell r="EJ301">
            <v>7.5409914019569299E-2</v>
          </cell>
          <cell r="EK301">
            <v>7.5409914019569299E-2</v>
          </cell>
          <cell r="EL301">
            <v>7.5409914019569299E-2</v>
          </cell>
          <cell r="EM301">
            <v>7.5409914019569299E-2</v>
          </cell>
          <cell r="EN301">
            <v>7.5409914019569299E-2</v>
          </cell>
          <cell r="EO301">
            <v>7.5409914019569299E-2</v>
          </cell>
          <cell r="EP301">
            <v>7.5409914019569299E-2</v>
          </cell>
          <cell r="EQ301">
            <v>7.6366131614925975E-2</v>
          </cell>
          <cell r="ER301">
            <v>7.6366131614925975E-2</v>
          </cell>
          <cell r="ES301">
            <v>7.6366131614925975E-2</v>
          </cell>
          <cell r="ET301">
            <v>7.6366131614925975E-2</v>
          </cell>
          <cell r="EU301">
            <v>7.6366131614925975E-2</v>
          </cell>
          <cell r="EV301">
            <v>7.6366131614925975E-2</v>
          </cell>
          <cell r="EW301">
            <v>7.6366131614925975E-2</v>
          </cell>
          <cell r="EX301">
            <v>7.6366131614925975E-2</v>
          </cell>
          <cell r="EY301">
            <v>7.6366131614925975E-2</v>
          </cell>
          <cell r="EZ301">
            <v>7.6366131614925975E-2</v>
          </cell>
          <cell r="FA301">
            <v>7.6366131614925975E-2</v>
          </cell>
          <cell r="FB301">
            <v>7.6366131614925975E-2</v>
          </cell>
          <cell r="FC301">
            <v>8.6565247600101203E-2</v>
          </cell>
          <cell r="FD301">
            <v>8.6565247600101203E-2</v>
          </cell>
          <cell r="FE301">
            <v>8.6565247600101203E-2</v>
          </cell>
          <cell r="FF301">
            <v>8.6565247600101203E-2</v>
          </cell>
          <cell r="FG301">
            <v>8.6565247600101203E-2</v>
          </cell>
          <cell r="FH301">
            <v>8.6565247600101203E-2</v>
          </cell>
          <cell r="FI301">
            <v>8.6565247600101203E-2</v>
          </cell>
          <cell r="FJ301">
            <v>8.6565247600101203E-2</v>
          </cell>
          <cell r="FK301">
            <v>8.6565247600101203E-2</v>
          </cell>
          <cell r="FL301">
            <v>8.6565247600101203E-2</v>
          </cell>
          <cell r="FM301">
            <v>8.6565247600101203E-2</v>
          </cell>
          <cell r="FN301">
            <v>8.6565247600101203E-2</v>
          </cell>
          <cell r="FO301">
            <v>8.1896358563248783E-2</v>
          </cell>
          <cell r="FP301">
            <v>8.1896358563248783E-2</v>
          </cell>
          <cell r="FQ301">
            <v>8.1896358563248783E-2</v>
          </cell>
          <cell r="FR301">
            <v>8.1896358563248783E-2</v>
          </cell>
          <cell r="FS301">
            <v>8.1896358563248783E-2</v>
          </cell>
          <cell r="FT301">
            <v>8.1896358563248783E-2</v>
          </cell>
          <cell r="FU301">
            <v>8.1896358563248783E-2</v>
          </cell>
          <cell r="FV301">
            <v>8.1896358563248783E-2</v>
          </cell>
          <cell r="FW301">
            <v>8.1896358563248783E-2</v>
          </cell>
        </row>
        <row r="302">
          <cell r="B302" t="str">
            <v>Co 123</v>
          </cell>
          <cell r="C302" t="str">
            <v>IL</v>
          </cell>
          <cell r="BH302">
            <v>3.8449776647778967E-2</v>
          </cell>
          <cell r="BI302">
            <v>3.8449776647778967E-2</v>
          </cell>
          <cell r="BJ302">
            <v>3.8449776647778967E-2</v>
          </cell>
          <cell r="BK302">
            <v>-4.9459139553906822E-2</v>
          </cell>
          <cell r="BL302">
            <v>-4.9459139553906822E-2</v>
          </cell>
          <cell r="BM302">
            <v>-4.9459139553906822E-2</v>
          </cell>
          <cell r="BN302">
            <v>-4.9459139553906822E-2</v>
          </cell>
          <cell r="BO302">
            <v>-4.9459139553906822E-2</v>
          </cell>
          <cell r="BP302">
            <v>-4.9459139553906822E-2</v>
          </cell>
          <cell r="BQ302">
            <v>-4.9459139553906822E-2</v>
          </cell>
          <cell r="BR302">
            <v>-4.9459139553906822E-2</v>
          </cell>
          <cell r="BS302">
            <v>-4.9459139553906822E-2</v>
          </cell>
          <cell r="BT302">
            <v>-4.9459139553906822E-2</v>
          </cell>
          <cell r="BU302">
            <v>-4.9459139553906822E-2</v>
          </cell>
          <cell r="BV302">
            <v>-4.9459139553906822E-2</v>
          </cell>
          <cell r="BW302">
            <v>0.16223824719101976</v>
          </cell>
          <cell r="BX302">
            <v>0.16223824719101976</v>
          </cell>
          <cell r="BY302">
            <v>0.16223824719101976</v>
          </cell>
          <cell r="BZ302">
            <v>0.16223824719101976</v>
          </cell>
          <cell r="CA302">
            <v>0.16223824719101976</v>
          </cell>
          <cell r="CB302">
            <v>0.16223824719101976</v>
          </cell>
          <cell r="CC302">
            <v>0.16223824719101976</v>
          </cell>
          <cell r="CD302">
            <v>0.16223824719101976</v>
          </cell>
          <cell r="CE302">
            <v>0.16223824719101976</v>
          </cell>
          <cell r="CF302">
            <v>0.16223824719101976</v>
          </cell>
          <cell r="CG302">
            <v>0.16223824719101976</v>
          </cell>
          <cell r="CH302">
            <v>0.16223824719101976</v>
          </cell>
          <cell r="CI302">
            <v>0.15044251178933762</v>
          </cell>
          <cell r="CJ302">
            <v>0.15044251178933762</v>
          </cell>
          <cell r="CK302">
            <v>0.15044251178933762</v>
          </cell>
          <cell r="CL302">
            <v>0.15044251178933762</v>
          </cell>
          <cell r="CM302">
            <v>0.15044251178933762</v>
          </cell>
          <cell r="CN302">
            <v>0.15044251178933762</v>
          </cell>
          <cell r="CO302">
            <v>0.15044251178933762</v>
          </cell>
          <cell r="CP302">
            <v>0.15044251178933762</v>
          </cell>
          <cell r="CQ302">
            <v>0.15044251178933762</v>
          </cell>
          <cell r="CR302">
            <v>0.15044251178933762</v>
          </cell>
          <cell r="CS302">
            <v>0.15044251178933762</v>
          </cell>
          <cell r="CT302">
            <v>0.15044251178933762</v>
          </cell>
          <cell r="CU302">
            <v>0.15245033799494104</v>
          </cell>
          <cell r="CV302">
            <v>0.15245033799494104</v>
          </cell>
          <cell r="CW302">
            <v>0.15245033799494104</v>
          </cell>
          <cell r="CX302">
            <v>0.15245033799494104</v>
          </cell>
          <cell r="CY302">
            <v>0.15245033799494104</v>
          </cell>
          <cell r="CZ302">
            <v>0.15245033799494104</v>
          </cell>
          <cell r="DA302">
            <v>0.15245033799494104</v>
          </cell>
          <cell r="DB302">
            <v>0.15245033799494104</v>
          </cell>
          <cell r="DC302">
            <v>0.15245033799494104</v>
          </cell>
          <cell r="DD302">
            <v>0.15245033799494104</v>
          </cell>
          <cell r="DE302">
            <v>0.15245033799494104</v>
          </cell>
          <cell r="DF302">
            <v>0.15245033799494104</v>
          </cell>
          <cell r="DG302">
            <v>0.12583121626660296</v>
          </cell>
          <cell r="DH302">
            <v>0.12583121626660296</v>
          </cell>
          <cell r="DI302">
            <v>0.12583121626660296</v>
          </cell>
          <cell r="DJ302">
            <v>0.12583121626660296</v>
          </cell>
          <cell r="DK302">
            <v>0.12583121626660296</v>
          </cell>
          <cell r="DL302">
            <v>0.12583121626660296</v>
          </cell>
          <cell r="DM302">
            <v>0.12583121626660296</v>
          </cell>
          <cell r="DN302">
            <v>0.12583121626660296</v>
          </cell>
          <cell r="DO302">
            <v>0.12583121626660296</v>
          </cell>
          <cell r="DP302">
            <v>0.12583121626660296</v>
          </cell>
          <cell r="DQ302">
            <v>0.12583121626660296</v>
          </cell>
          <cell r="DR302">
            <v>0.12583121626660296</v>
          </cell>
          <cell r="DS302">
            <v>0.12637763655290701</v>
          </cell>
          <cell r="DT302">
            <v>0.12637763655290701</v>
          </cell>
          <cell r="DU302">
            <v>0.12637763655290701</v>
          </cell>
          <cell r="DV302">
            <v>0.12637763655290701</v>
          </cell>
          <cell r="DW302">
            <v>0.12637763655290701</v>
          </cell>
          <cell r="DX302">
            <v>0.12637763655290701</v>
          </cell>
          <cell r="DY302">
            <v>0.12637763655290701</v>
          </cell>
          <cell r="DZ302">
            <v>0.12637763655290701</v>
          </cell>
          <cell r="EA302">
            <v>0.12637763655290701</v>
          </cell>
          <cell r="EB302">
            <v>0.12637763655290701</v>
          </cell>
          <cell r="EC302">
            <v>0.12637763655290701</v>
          </cell>
          <cell r="ED302">
            <v>0.12637763655290701</v>
          </cell>
          <cell r="EE302">
            <v>0.1291530592152299</v>
          </cell>
          <cell r="EF302">
            <v>0.1291530592152299</v>
          </cell>
          <cell r="EG302">
            <v>0.1291530592152299</v>
          </cell>
          <cell r="EH302">
            <v>0.1291530592152299</v>
          </cell>
          <cell r="EI302">
            <v>0.1291530592152299</v>
          </cell>
          <cell r="EJ302">
            <v>0.1291530592152299</v>
          </cell>
          <cell r="EK302">
            <v>0.1291530592152299</v>
          </cell>
          <cell r="EL302">
            <v>0.1291530592152299</v>
          </cell>
          <cell r="EM302">
            <v>0.1291530592152299</v>
          </cell>
          <cell r="EN302">
            <v>0.1291530592152299</v>
          </cell>
          <cell r="EO302">
            <v>0.1291530592152299</v>
          </cell>
          <cell r="EP302">
            <v>0.1291530592152299</v>
          </cell>
          <cell r="EQ302">
            <v>0.124910903966548</v>
          </cell>
          <cell r="ER302">
            <v>0.124910903966548</v>
          </cell>
          <cell r="ES302">
            <v>0.124910903966548</v>
          </cell>
          <cell r="ET302">
            <v>0.124910903966548</v>
          </cell>
          <cell r="EU302">
            <v>0.124910903966548</v>
          </cell>
          <cell r="EV302">
            <v>0.124910903966548</v>
          </cell>
          <cell r="EW302">
            <v>0.124910903966548</v>
          </cell>
          <cell r="EX302">
            <v>0.124910903966548</v>
          </cell>
          <cell r="EY302">
            <v>0.124910903966548</v>
          </cell>
          <cell r="EZ302">
            <v>0.124910903966548</v>
          </cell>
          <cell r="FA302">
            <v>0.124910903966548</v>
          </cell>
          <cell r="FB302">
            <v>0.124910903966548</v>
          </cell>
          <cell r="FC302">
            <v>0.12620901058639367</v>
          </cell>
          <cell r="FD302">
            <v>0.12620901058639367</v>
          </cell>
          <cell r="FE302">
            <v>0.12620901058639367</v>
          </cell>
          <cell r="FF302">
            <v>0.12620901058639367</v>
          </cell>
          <cell r="FG302">
            <v>0.12620901058639367</v>
          </cell>
          <cell r="FH302">
            <v>0.12620901058639367</v>
          </cell>
          <cell r="FI302">
            <v>0.12620901058639367</v>
          </cell>
          <cell r="FJ302">
            <v>0.12620901058639367</v>
          </cell>
          <cell r="FK302">
            <v>0.12620901058639367</v>
          </cell>
          <cell r="FL302">
            <v>0.12620901058639367</v>
          </cell>
          <cell r="FM302">
            <v>0.12620901058639367</v>
          </cell>
          <cell r="FN302">
            <v>0.12620901058639367</v>
          </cell>
          <cell r="FO302">
            <v>0.12948571367108885</v>
          </cell>
          <cell r="FP302">
            <v>0.12948571367108885</v>
          </cell>
          <cell r="FQ302">
            <v>0.12948571367108885</v>
          </cell>
          <cell r="FR302">
            <v>0.12948571367108885</v>
          </cell>
          <cell r="FS302">
            <v>0.12948571367108885</v>
          </cell>
          <cell r="FT302">
            <v>0.12948571367108885</v>
          </cell>
          <cell r="FU302">
            <v>0.12948571367108885</v>
          </cell>
          <cell r="FV302">
            <v>0.12948571367108885</v>
          </cell>
          <cell r="FW302">
            <v>0.12948571367108885</v>
          </cell>
        </row>
        <row r="303">
          <cell r="B303" t="str">
            <v>Co 124</v>
          </cell>
          <cell r="C303" t="str">
            <v>IL</v>
          </cell>
          <cell r="BH303">
            <v>-2.1875950455690178E-2</v>
          </cell>
          <cell r="BI303">
            <v>-2.1875950455690178E-2</v>
          </cell>
          <cell r="BJ303">
            <v>-2.1875950455690178E-2</v>
          </cell>
          <cell r="BK303">
            <v>4.7652688576911094E-2</v>
          </cell>
          <cell r="BL303">
            <v>4.7652688576911094E-2</v>
          </cell>
          <cell r="BM303">
            <v>4.7652688576911094E-2</v>
          </cell>
          <cell r="BN303">
            <v>4.7652688576911094E-2</v>
          </cell>
          <cell r="BO303">
            <v>4.7652688576911094E-2</v>
          </cell>
          <cell r="BP303">
            <v>4.7652688576911094E-2</v>
          </cell>
          <cell r="BQ303">
            <v>4.7652688576911094E-2</v>
          </cell>
          <cell r="BR303">
            <v>4.7652688576911094E-2</v>
          </cell>
          <cell r="BS303">
            <v>4.7652688576911094E-2</v>
          </cell>
          <cell r="BT303">
            <v>4.7652688576911094E-2</v>
          </cell>
          <cell r="BU303">
            <v>4.7652688576911094E-2</v>
          </cell>
          <cell r="BV303">
            <v>4.7652688576911094E-2</v>
          </cell>
          <cell r="BW303">
            <v>-3.4832072643121888E-2</v>
          </cell>
          <cell r="BX303">
            <v>-3.4832072643121888E-2</v>
          </cell>
          <cell r="BY303">
            <v>-3.4832072643121888E-2</v>
          </cell>
          <cell r="BZ303">
            <v>-3.4832072643121888E-2</v>
          </cell>
          <cell r="CA303">
            <v>-3.4832072643121888E-2</v>
          </cell>
          <cell r="CB303">
            <v>-3.4832072643121888E-2</v>
          </cell>
          <cell r="CC303">
            <v>-3.4832072643121888E-2</v>
          </cell>
          <cell r="CD303">
            <v>-3.4832072643121888E-2</v>
          </cell>
          <cell r="CE303">
            <v>-3.4832072643121888E-2</v>
          </cell>
          <cell r="CF303">
            <v>-3.4832072643121888E-2</v>
          </cell>
          <cell r="CG303">
            <v>-3.4832072643121888E-2</v>
          </cell>
          <cell r="CH303">
            <v>-3.4832072643121888E-2</v>
          </cell>
          <cell r="CI303">
            <v>-1.9912486756538214E-2</v>
          </cell>
          <cell r="CJ303">
            <v>-1.9912486756538214E-2</v>
          </cell>
          <cell r="CK303">
            <v>-1.9912486756538214E-2</v>
          </cell>
          <cell r="CL303">
            <v>-1.9912486756538214E-2</v>
          </cell>
          <cell r="CM303">
            <v>-1.9912486756538214E-2</v>
          </cell>
          <cell r="CN303">
            <v>-1.9912486756538214E-2</v>
          </cell>
          <cell r="CO303">
            <v>-1.9912486756538214E-2</v>
          </cell>
          <cell r="CP303">
            <v>-1.9912486756538214E-2</v>
          </cell>
          <cell r="CQ303">
            <v>-1.9912486756538214E-2</v>
          </cell>
          <cell r="CR303">
            <v>-1.9912486756538214E-2</v>
          </cell>
          <cell r="CS303">
            <v>-1.9912486756538214E-2</v>
          </cell>
          <cell r="CT303">
            <v>-1.9912486756538214E-2</v>
          </cell>
          <cell r="CU303">
            <v>5.3044013648479396E-2</v>
          </cell>
          <cell r="CV303">
            <v>5.3044013648479396E-2</v>
          </cell>
          <cell r="CW303">
            <v>5.3044013648479396E-2</v>
          </cell>
          <cell r="CX303">
            <v>5.3044013648479396E-2</v>
          </cell>
          <cell r="CY303">
            <v>5.3044013648479396E-2</v>
          </cell>
          <cell r="CZ303">
            <v>5.3044013648479396E-2</v>
          </cell>
          <cell r="DA303">
            <v>5.3044013648479396E-2</v>
          </cell>
          <cell r="DB303">
            <v>5.3044013648479396E-2</v>
          </cell>
          <cell r="DC303">
            <v>5.3044013648479396E-2</v>
          </cell>
          <cell r="DD303">
            <v>5.3044013648479396E-2</v>
          </cell>
          <cell r="DE303">
            <v>5.3044013648479396E-2</v>
          </cell>
          <cell r="DF303">
            <v>5.3044013648479396E-2</v>
          </cell>
          <cell r="DG303">
            <v>4.7268037080851616E-2</v>
          </cell>
          <cell r="DH303">
            <v>4.7268037080851616E-2</v>
          </cell>
          <cell r="DI303">
            <v>4.7268037080851616E-2</v>
          </cell>
          <cell r="DJ303">
            <v>4.7268037080851616E-2</v>
          </cell>
          <cell r="DK303">
            <v>4.7268037080851616E-2</v>
          </cell>
          <cell r="DL303">
            <v>4.7268037080851616E-2</v>
          </cell>
          <cell r="DM303">
            <v>4.7268037080851616E-2</v>
          </cell>
          <cell r="DN303">
            <v>4.7268037080851616E-2</v>
          </cell>
          <cell r="DO303">
            <v>4.7268037080851616E-2</v>
          </cell>
          <cell r="DP303">
            <v>4.7268037080851616E-2</v>
          </cell>
          <cell r="DQ303">
            <v>4.7268037080851616E-2</v>
          </cell>
          <cell r="DR303">
            <v>4.7268037080851616E-2</v>
          </cell>
          <cell r="DS303">
            <v>8.6999019255762144E-2</v>
          </cell>
          <cell r="DT303">
            <v>8.6999019255762144E-2</v>
          </cell>
          <cell r="DU303">
            <v>8.6999019255762144E-2</v>
          </cell>
          <cell r="DV303">
            <v>8.6999019255762144E-2</v>
          </cell>
          <cell r="DW303">
            <v>8.6999019255762144E-2</v>
          </cell>
          <cell r="DX303">
            <v>8.6999019255762144E-2</v>
          </cell>
          <cell r="DY303">
            <v>8.6999019255762144E-2</v>
          </cell>
          <cell r="DZ303">
            <v>8.6999019255762144E-2</v>
          </cell>
          <cell r="EA303">
            <v>8.6999019255762144E-2</v>
          </cell>
          <cell r="EB303">
            <v>8.6999019255762144E-2</v>
          </cell>
          <cell r="EC303">
            <v>8.6999019255762144E-2</v>
          </cell>
          <cell r="ED303">
            <v>8.6999019255762144E-2</v>
          </cell>
          <cell r="EE303">
            <v>0.11231157874840449</v>
          </cell>
          <cell r="EF303">
            <v>0.11231157874840449</v>
          </cell>
          <cell r="EG303">
            <v>0.11231157874840449</v>
          </cell>
          <cell r="EH303">
            <v>0.11231157874840449</v>
          </cell>
          <cell r="EI303">
            <v>0.11231157874840449</v>
          </cell>
          <cell r="EJ303">
            <v>0.11231157874840449</v>
          </cell>
          <cell r="EK303">
            <v>0.11231157874840449</v>
          </cell>
          <cell r="EL303">
            <v>0.11231157874840449</v>
          </cell>
          <cell r="EM303">
            <v>0.11231157874840449</v>
          </cell>
          <cell r="EN303">
            <v>0.11231157874840449</v>
          </cell>
          <cell r="EO303">
            <v>0.11231157874840449</v>
          </cell>
          <cell r="EP303">
            <v>0.11231157874840449</v>
          </cell>
          <cell r="EQ303">
            <v>0.12001397707760153</v>
          </cell>
          <cell r="ER303">
            <v>0.12001397707760153</v>
          </cell>
          <cell r="ES303">
            <v>0.12001397707760153</v>
          </cell>
          <cell r="ET303">
            <v>0.12001397707760153</v>
          </cell>
          <cell r="EU303">
            <v>0.12001397707760153</v>
          </cell>
          <cell r="EV303">
            <v>0.12001397707760153</v>
          </cell>
          <cell r="EW303">
            <v>0.12001397707760153</v>
          </cell>
          <cell r="EX303">
            <v>0.12001397707760153</v>
          </cell>
          <cell r="EY303">
            <v>0.12001397707760153</v>
          </cell>
          <cell r="EZ303">
            <v>0.12001397707760153</v>
          </cell>
          <cell r="FA303">
            <v>0.12001397707760153</v>
          </cell>
          <cell r="FB303">
            <v>0.12001397707760153</v>
          </cell>
          <cell r="FC303">
            <v>0.12734799882956999</v>
          </cell>
          <cell r="FD303">
            <v>0.12734799882956999</v>
          </cell>
          <cell r="FE303">
            <v>0.12734799882956999</v>
          </cell>
          <cell r="FF303">
            <v>0.12734799882956999</v>
          </cell>
          <cell r="FG303">
            <v>0.12734799882956999</v>
          </cell>
          <cell r="FH303">
            <v>0.12734799882956999</v>
          </cell>
          <cell r="FI303">
            <v>0.12734799882956999</v>
          </cell>
          <cell r="FJ303">
            <v>0.12734799882956999</v>
          </cell>
          <cell r="FK303">
            <v>0.12734799882956999</v>
          </cell>
          <cell r="FL303">
            <v>0.12734799882956999</v>
          </cell>
          <cell r="FM303">
            <v>0.12734799882956999</v>
          </cell>
          <cell r="FN303">
            <v>0.12734799882956999</v>
          </cell>
          <cell r="FO303">
            <v>0.12536761000515176</v>
          </cell>
          <cell r="FP303">
            <v>0.12536761000515176</v>
          </cell>
          <cell r="FQ303">
            <v>0.12536761000515176</v>
          </cell>
          <cell r="FR303">
            <v>0.12536761000515176</v>
          </cell>
          <cell r="FS303">
            <v>0.12536761000515176</v>
          </cell>
          <cell r="FT303">
            <v>0.12536761000515176</v>
          </cell>
          <cell r="FU303">
            <v>0.12536761000515176</v>
          </cell>
          <cell r="FV303">
            <v>0.12536761000515176</v>
          </cell>
          <cell r="FW303">
            <v>0.12536761000515176</v>
          </cell>
        </row>
        <row r="304">
          <cell r="B304" t="str">
            <v>Co 125</v>
          </cell>
          <cell r="C304" t="str">
            <v>IL</v>
          </cell>
          <cell r="BH304">
            <v>-0.40115832543426044</v>
          </cell>
          <cell r="BI304">
            <v>-0.40115832543426044</v>
          </cell>
          <cell r="BJ304">
            <v>-0.40115832543426044</v>
          </cell>
          <cell r="BK304">
            <v>-0.19916958111728517</v>
          </cell>
          <cell r="BL304">
            <v>-0.19916958111728517</v>
          </cell>
          <cell r="BM304">
            <v>-0.19916958111728517</v>
          </cell>
          <cell r="BN304">
            <v>-0.19916958111728517</v>
          </cell>
          <cell r="BO304">
            <v>-0.19916958111728517</v>
          </cell>
          <cell r="BP304">
            <v>-0.19916958111728517</v>
          </cell>
          <cell r="BQ304">
            <v>-0.19916958111728517</v>
          </cell>
          <cell r="BR304">
            <v>-0.19916958111728517</v>
          </cell>
          <cell r="BS304">
            <v>-0.19916958111728517</v>
          </cell>
          <cell r="BT304">
            <v>-0.19916958111728517</v>
          </cell>
          <cell r="BU304">
            <v>-0.19916958111728517</v>
          </cell>
          <cell r="BV304">
            <v>-0.19916958111728517</v>
          </cell>
          <cell r="BW304">
            <v>-0.3139156783933319</v>
          </cell>
          <cell r="BX304">
            <v>-0.3139156783933319</v>
          </cell>
          <cell r="BY304">
            <v>-0.3139156783933319</v>
          </cell>
          <cell r="BZ304">
            <v>-0.3139156783933319</v>
          </cell>
          <cell r="CA304">
            <v>-0.3139156783933319</v>
          </cell>
          <cell r="CB304">
            <v>-0.3139156783933319</v>
          </cell>
          <cell r="CC304">
            <v>-0.3139156783933319</v>
          </cell>
          <cell r="CD304">
            <v>-0.3139156783933319</v>
          </cell>
          <cell r="CE304">
            <v>-0.3139156783933319</v>
          </cell>
          <cell r="CF304">
            <v>-0.3139156783933319</v>
          </cell>
          <cell r="CG304">
            <v>-0.3139156783933319</v>
          </cell>
          <cell r="CH304">
            <v>-0.3139156783933319</v>
          </cell>
          <cell r="CI304">
            <v>-0.21740253304434193</v>
          </cell>
          <cell r="CJ304">
            <v>-0.21740253304434193</v>
          </cell>
          <cell r="CK304">
            <v>-0.21740253304434193</v>
          </cell>
          <cell r="CL304">
            <v>-0.21740253304434193</v>
          </cell>
          <cell r="CM304">
            <v>-0.21740253304434193</v>
          </cell>
          <cell r="CN304">
            <v>-0.21740253304434193</v>
          </cell>
          <cell r="CO304">
            <v>-0.21740253304434193</v>
          </cell>
          <cell r="CP304">
            <v>-0.21740253304434193</v>
          </cell>
          <cell r="CQ304">
            <v>-0.21740253304434193</v>
          </cell>
          <cell r="CR304">
            <v>-0.21740253304434193</v>
          </cell>
          <cell r="CS304">
            <v>-0.21740253304434193</v>
          </cell>
          <cell r="CT304">
            <v>-0.21740253304434193</v>
          </cell>
          <cell r="CU304">
            <v>-2.4569159606873125E-2</v>
          </cell>
          <cell r="CV304">
            <v>-2.4569159606873125E-2</v>
          </cell>
          <cell r="CW304">
            <v>-2.4569159606873125E-2</v>
          </cell>
          <cell r="CX304">
            <v>-2.4569159606873125E-2</v>
          </cell>
          <cell r="CY304">
            <v>-2.4569159606873125E-2</v>
          </cell>
          <cell r="CZ304">
            <v>-2.4569159606873125E-2</v>
          </cell>
          <cell r="DA304">
            <v>-2.4569159606873125E-2</v>
          </cell>
          <cell r="DB304">
            <v>-2.4569159606873125E-2</v>
          </cell>
          <cell r="DC304">
            <v>-2.4569159606873125E-2</v>
          </cell>
          <cell r="DD304">
            <v>-2.4569159606873125E-2</v>
          </cell>
          <cell r="DE304">
            <v>-2.4569159606873125E-2</v>
          </cell>
          <cell r="DF304">
            <v>-2.4569159606873125E-2</v>
          </cell>
          <cell r="DG304">
            <v>-3.6557801419572919E-2</v>
          </cell>
          <cell r="DH304">
            <v>-3.6557801419572919E-2</v>
          </cell>
          <cell r="DI304">
            <v>-3.6557801419572919E-2</v>
          </cell>
          <cell r="DJ304">
            <v>-3.6557801419572919E-2</v>
          </cell>
          <cell r="DK304">
            <v>-3.6557801419572919E-2</v>
          </cell>
          <cell r="DL304">
            <v>-3.6557801419572919E-2</v>
          </cell>
          <cell r="DM304">
            <v>-3.6557801419572919E-2</v>
          </cell>
          <cell r="DN304">
            <v>-3.6557801419572919E-2</v>
          </cell>
          <cell r="DO304">
            <v>-3.6557801419572919E-2</v>
          </cell>
          <cell r="DP304">
            <v>-3.6557801419572919E-2</v>
          </cell>
          <cell r="DQ304">
            <v>-3.6557801419572919E-2</v>
          </cell>
          <cell r="DR304">
            <v>-3.6557801419572919E-2</v>
          </cell>
          <cell r="DS304">
            <v>4.7239548395621202E-2</v>
          </cell>
          <cell r="DT304">
            <v>4.7239548395621202E-2</v>
          </cell>
          <cell r="DU304">
            <v>4.7239548395621202E-2</v>
          </cell>
          <cell r="DV304">
            <v>4.7239548395621202E-2</v>
          </cell>
          <cell r="DW304">
            <v>4.7239548395621202E-2</v>
          </cell>
          <cell r="DX304">
            <v>4.7239548395621202E-2</v>
          </cell>
          <cell r="DY304">
            <v>4.7239548395621202E-2</v>
          </cell>
          <cell r="DZ304">
            <v>4.7239548395621202E-2</v>
          </cell>
          <cell r="EA304">
            <v>4.7239548395621202E-2</v>
          </cell>
          <cell r="EB304">
            <v>4.7239548395621202E-2</v>
          </cell>
          <cell r="EC304">
            <v>4.7239548395621202E-2</v>
          </cell>
          <cell r="ED304">
            <v>4.7239548395621202E-2</v>
          </cell>
          <cell r="EE304">
            <v>6.8308733544392847E-2</v>
          </cell>
          <cell r="EF304">
            <v>6.8308733544392847E-2</v>
          </cell>
          <cell r="EG304">
            <v>6.8308733544392847E-2</v>
          </cell>
          <cell r="EH304">
            <v>6.8308733544392847E-2</v>
          </cell>
          <cell r="EI304">
            <v>6.8308733544392847E-2</v>
          </cell>
          <cell r="EJ304">
            <v>6.8308733544392847E-2</v>
          </cell>
          <cell r="EK304">
            <v>6.8308733544392847E-2</v>
          </cell>
          <cell r="EL304">
            <v>6.8308733544392847E-2</v>
          </cell>
          <cell r="EM304">
            <v>6.8308733544392847E-2</v>
          </cell>
          <cell r="EN304">
            <v>6.8308733544392847E-2</v>
          </cell>
          <cell r="EO304">
            <v>6.8308733544392847E-2</v>
          </cell>
          <cell r="EP304">
            <v>6.8308733544392847E-2</v>
          </cell>
          <cell r="EQ304">
            <v>8.8080084638609724E-2</v>
          </cell>
          <cell r="ER304">
            <v>8.8080084638609724E-2</v>
          </cell>
          <cell r="ES304">
            <v>8.8080084638609724E-2</v>
          </cell>
          <cell r="ET304">
            <v>8.8080084638609724E-2</v>
          </cell>
          <cell r="EU304">
            <v>8.8080084638609724E-2</v>
          </cell>
          <cell r="EV304">
            <v>8.8080084638609724E-2</v>
          </cell>
          <cell r="EW304">
            <v>8.8080084638609724E-2</v>
          </cell>
          <cell r="EX304">
            <v>8.8080084638609724E-2</v>
          </cell>
          <cell r="EY304">
            <v>8.8080084638609724E-2</v>
          </cell>
          <cell r="EZ304">
            <v>8.8080084638609724E-2</v>
          </cell>
          <cell r="FA304">
            <v>8.8080084638609724E-2</v>
          </cell>
          <cell r="FB304">
            <v>8.8080084638609724E-2</v>
          </cell>
          <cell r="FC304">
            <v>0.10828439829782094</v>
          </cell>
          <cell r="FD304">
            <v>0.10828439829782094</v>
          </cell>
          <cell r="FE304">
            <v>0.10828439829782094</v>
          </cell>
          <cell r="FF304">
            <v>0.10828439829782094</v>
          </cell>
          <cell r="FG304">
            <v>0.10828439829782094</v>
          </cell>
          <cell r="FH304">
            <v>0.10828439829782094</v>
          </cell>
          <cell r="FI304">
            <v>0.10828439829782094</v>
          </cell>
          <cell r="FJ304">
            <v>0.10828439829782094</v>
          </cell>
          <cell r="FK304">
            <v>0.10828439829782094</v>
          </cell>
          <cell r="FL304">
            <v>0.10828439829782094</v>
          </cell>
          <cell r="FM304">
            <v>0.10828439829782094</v>
          </cell>
          <cell r="FN304">
            <v>0.10828439829782094</v>
          </cell>
          <cell r="FO304">
            <v>0.11147813956603066</v>
          </cell>
          <cell r="FP304">
            <v>0.11147813956603066</v>
          </cell>
          <cell r="FQ304">
            <v>0.11147813956603066</v>
          </cell>
          <cell r="FR304">
            <v>0.11147813956603066</v>
          </cell>
          <cell r="FS304">
            <v>0.11147813956603066</v>
          </cell>
          <cell r="FT304">
            <v>0.11147813956603066</v>
          </cell>
          <cell r="FU304">
            <v>0.11147813956603066</v>
          </cell>
          <cell r="FV304">
            <v>0.11147813956603066</v>
          </cell>
          <cell r="FW304">
            <v>0.11147813956603066</v>
          </cell>
        </row>
        <row r="305">
          <cell r="B305" t="str">
            <v>Co 126</v>
          </cell>
          <cell r="C305" t="str">
            <v>IL</v>
          </cell>
          <cell r="BH305">
            <v>-2.9265422985600569E-2</v>
          </cell>
          <cell r="BI305">
            <v>-2.9265422985600569E-2</v>
          </cell>
          <cell r="BJ305">
            <v>-2.9265422985600569E-2</v>
          </cell>
          <cell r="BK305">
            <v>-4.4208828668047546E-2</v>
          </cell>
          <cell r="BL305">
            <v>-4.4208828668047546E-2</v>
          </cell>
          <cell r="BM305">
            <v>-4.4208828668047546E-2</v>
          </cell>
          <cell r="BN305">
            <v>-4.4208828668047546E-2</v>
          </cell>
          <cell r="BO305">
            <v>-4.4208828668047546E-2</v>
          </cell>
          <cell r="BP305">
            <v>-4.4208828668047546E-2</v>
          </cell>
          <cell r="BQ305">
            <v>-4.4208828668047546E-2</v>
          </cell>
          <cell r="BR305">
            <v>-4.4208828668047546E-2</v>
          </cell>
          <cell r="BS305">
            <v>-4.4208828668047546E-2</v>
          </cell>
          <cell r="BT305">
            <v>-4.4208828668047546E-2</v>
          </cell>
          <cell r="BU305">
            <v>-4.4208828668047546E-2</v>
          </cell>
          <cell r="BV305">
            <v>-4.4208828668047546E-2</v>
          </cell>
          <cell r="BW305">
            <v>-4.5438977924713811E-2</v>
          </cell>
          <cell r="BX305">
            <v>-4.5438977924713811E-2</v>
          </cell>
          <cell r="BY305">
            <v>-4.5438977924713811E-2</v>
          </cell>
          <cell r="BZ305">
            <v>-4.5438977924713811E-2</v>
          </cell>
          <cell r="CA305">
            <v>-4.5438977924713811E-2</v>
          </cell>
          <cell r="CB305">
            <v>-4.5438977924713811E-2</v>
          </cell>
          <cell r="CC305">
            <v>-4.5438977924713811E-2</v>
          </cell>
          <cell r="CD305">
            <v>-4.5438977924713811E-2</v>
          </cell>
          <cell r="CE305">
            <v>-4.5438977924713811E-2</v>
          </cell>
          <cell r="CF305">
            <v>-4.5438977924713811E-2</v>
          </cell>
          <cell r="CG305">
            <v>-4.5438977924713811E-2</v>
          </cell>
          <cell r="CH305">
            <v>-4.5438977924713811E-2</v>
          </cell>
          <cell r="CI305">
            <v>-2.3801584570452467E-2</v>
          </cell>
          <cell r="CJ305">
            <v>-2.3801584570452467E-2</v>
          </cell>
          <cell r="CK305">
            <v>-2.3801584570452467E-2</v>
          </cell>
          <cell r="CL305">
            <v>-2.3801584570452467E-2</v>
          </cell>
          <cell r="CM305">
            <v>-2.3801584570452467E-2</v>
          </cell>
          <cell r="CN305">
            <v>-2.3801584570452467E-2</v>
          </cell>
          <cell r="CO305">
            <v>-2.3801584570452467E-2</v>
          </cell>
          <cell r="CP305">
            <v>-2.3801584570452467E-2</v>
          </cell>
          <cell r="CQ305">
            <v>-2.3801584570452467E-2</v>
          </cell>
          <cell r="CR305">
            <v>-2.3801584570452467E-2</v>
          </cell>
          <cell r="CS305">
            <v>-2.3801584570452467E-2</v>
          </cell>
          <cell r="CT305">
            <v>-2.3801584570452467E-2</v>
          </cell>
          <cell r="CU305">
            <v>-2.8117100881730275E-2</v>
          </cell>
          <cell r="CV305">
            <v>-2.8117100881730275E-2</v>
          </cell>
          <cell r="CW305">
            <v>-2.8117100881730275E-2</v>
          </cell>
          <cell r="CX305">
            <v>-2.8117100881730275E-2</v>
          </cell>
          <cell r="CY305">
            <v>-2.8117100881730275E-2</v>
          </cell>
          <cell r="CZ305">
            <v>-2.8117100881730275E-2</v>
          </cell>
          <cell r="DA305">
            <v>-2.8117100881730275E-2</v>
          </cell>
          <cell r="DB305">
            <v>-2.8117100881730275E-2</v>
          </cell>
          <cell r="DC305">
            <v>-2.8117100881730275E-2</v>
          </cell>
          <cell r="DD305">
            <v>-2.8117100881730275E-2</v>
          </cell>
          <cell r="DE305">
            <v>-2.8117100881730275E-2</v>
          </cell>
          <cell r="DF305">
            <v>-2.8117100881730275E-2</v>
          </cell>
          <cell r="DG305">
            <v>0.11585253750103001</v>
          </cell>
          <cell r="DH305">
            <v>0.11585253750103001</v>
          </cell>
          <cell r="DI305">
            <v>0.11585253750103001</v>
          </cell>
          <cell r="DJ305">
            <v>0.11585253750103001</v>
          </cell>
          <cell r="DK305">
            <v>0.11585253750103001</v>
          </cell>
          <cell r="DL305">
            <v>0.11585253750103001</v>
          </cell>
          <cell r="DM305">
            <v>0.11585253750103001</v>
          </cell>
          <cell r="DN305">
            <v>0.11585253750103001</v>
          </cell>
          <cell r="DO305">
            <v>0.11585253750103001</v>
          </cell>
          <cell r="DP305">
            <v>0.11585253750103001</v>
          </cell>
          <cell r="DQ305">
            <v>0.11585253750103001</v>
          </cell>
          <cell r="DR305">
            <v>0.11585253750103001</v>
          </cell>
          <cell r="DS305">
            <v>5.9454876341439908E-2</v>
          </cell>
          <cell r="DT305">
            <v>5.9454876341439908E-2</v>
          </cell>
          <cell r="DU305">
            <v>5.9454876341439908E-2</v>
          </cell>
          <cell r="DV305">
            <v>5.9454876341439908E-2</v>
          </cell>
          <cell r="DW305">
            <v>5.9454876341439908E-2</v>
          </cell>
          <cell r="DX305">
            <v>5.9454876341439908E-2</v>
          </cell>
          <cell r="DY305">
            <v>5.9454876341439908E-2</v>
          </cell>
          <cell r="DZ305">
            <v>5.9454876341439908E-2</v>
          </cell>
          <cell r="EA305">
            <v>5.9454876341439908E-2</v>
          </cell>
          <cell r="EB305">
            <v>5.9454876341439908E-2</v>
          </cell>
          <cell r="EC305">
            <v>5.9454876341439908E-2</v>
          </cell>
          <cell r="ED305">
            <v>5.9454876341439908E-2</v>
          </cell>
          <cell r="EE305">
            <v>0.12532361135103626</v>
          </cell>
          <cell r="EF305">
            <v>0.12532361135103626</v>
          </cell>
          <cell r="EG305">
            <v>0.12532361135103626</v>
          </cell>
          <cell r="EH305">
            <v>0.12532361135103626</v>
          </cell>
          <cell r="EI305">
            <v>0.12532361135103626</v>
          </cell>
          <cell r="EJ305">
            <v>0.12532361135103626</v>
          </cell>
          <cell r="EK305">
            <v>0.12532361135103626</v>
          </cell>
          <cell r="EL305">
            <v>0.12532361135103626</v>
          </cell>
          <cell r="EM305">
            <v>0.12532361135103626</v>
          </cell>
          <cell r="EN305">
            <v>0.12532361135103626</v>
          </cell>
          <cell r="EO305">
            <v>0.12532361135103626</v>
          </cell>
          <cell r="EP305">
            <v>0.12532361135103626</v>
          </cell>
          <cell r="EQ305">
            <v>0.12202427525896903</v>
          </cell>
          <cell r="ER305">
            <v>0.12202427525896903</v>
          </cell>
          <cell r="ES305">
            <v>0.12202427525896903</v>
          </cell>
          <cell r="ET305">
            <v>0.12202427525896903</v>
          </cell>
          <cell r="EU305">
            <v>0.12202427525896903</v>
          </cell>
          <cell r="EV305">
            <v>0.12202427525896903</v>
          </cell>
          <cell r="EW305">
            <v>0.12202427525896903</v>
          </cell>
          <cell r="EX305">
            <v>0.12202427525896903</v>
          </cell>
          <cell r="EY305">
            <v>0.12202427525896903</v>
          </cell>
          <cell r="EZ305">
            <v>0.12202427525896903</v>
          </cell>
          <cell r="FA305">
            <v>0.12202427525896903</v>
          </cell>
          <cell r="FB305">
            <v>0.12202427525896903</v>
          </cell>
          <cell r="FC305">
            <v>0.12438031168739458</v>
          </cell>
          <cell r="FD305">
            <v>0.12438031168739458</v>
          </cell>
          <cell r="FE305">
            <v>0.12438031168739458</v>
          </cell>
          <cell r="FF305">
            <v>0.12438031168739458</v>
          </cell>
          <cell r="FG305">
            <v>0.12438031168739458</v>
          </cell>
          <cell r="FH305">
            <v>0.12438031168739458</v>
          </cell>
          <cell r="FI305">
            <v>0.12438031168739458</v>
          </cell>
          <cell r="FJ305">
            <v>0.12438031168739458</v>
          </cell>
          <cell r="FK305">
            <v>0.12438031168739458</v>
          </cell>
          <cell r="FL305">
            <v>0.12438031168739458</v>
          </cell>
          <cell r="FM305">
            <v>0.12438031168739458</v>
          </cell>
          <cell r="FN305">
            <v>0.12438031168739458</v>
          </cell>
          <cell r="FO305">
            <v>0.12888142713454598</v>
          </cell>
          <cell r="FP305">
            <v>0.12888142713454598</v>
          </cell>
          <cell r="FQ305">
            <v>0.12888142713454598</v>
          </cell>
          <cell r="FR305">
            <v>0.12888142713454598</v>
          </cell>
          <cell r="FS305">
            <v>0.12888142713454598</v>
          </cell>
          <cell r="FT305">
            <v>0.12888142713454598</v>
          </cell>
          <cell r="FU305">
            <v>0.12888142713454598</v>
          </cell>
          <cell r="FV305">
            <v>0.12888142713454598</v>
          </cell>
          <cell r="FW305">
            <v>0.12888142713454598</v>
          </cell>
        </row>
        <row r="306">
          <cell r="B306" t="str">
            <v>Co 127</v>
          </cell>
          <cell r="C306" t="str">
            <v>IL</v>
          </cell>
          <cell r="BH306">
            <v>-8.0948630247013723E-2</v>
          </cell>
          <cell r="BI306">
            <v>-8.0948630247013723E-2</v>
          </cell>
          <cell r="BJ306">
            <v>-8.0948630247013723E-2</v>
          </cell>
          <cell r="BK306">
            <v>-7.7922088319625937E-2</v>
          </cell>
          <cell r="BL306">
            <v>-7.7922088319625937E-2</v>
          </cell>
          <cell r="BM306">
            <v>-7.7922088319625937E-2</v>
          </cell>
          <cell r="BN306">
            <v>-7.7922088319625937E-2</v>
          </cell>
          <cell r="BO306">
            <v>-7.7922088319625937E-2</v>
          </cell>
          <cell r="BP306">
            <v>-7.7922088319625937E-2</v>
          </cell>
          <cell r="BQ306">
            <v>-7.7922088319625937E-2</v>
          </cell>
          <cell r="BR306">
            <v>-7.7922088319625937E-2</v>
          </cell>
          <cell r="BS306">
            <v>-7.7922088319625937E-2</v>
          </cell>
          <cell r="BT306">
            <v>-7.7922088319625937E-2</v>
          </cell>
          <cell r="BU306">
            <v>-7.7922088319625937E-2</v>
          </cell>
          <cell r="BV306">
            <v>-7.7922088319625937E-2</v>
          </cell>
          <cell r="BW306">
            <v>-9.4951889158511979E-2</v>
          </cell>
          <cell r="BX306">
            <v>-9.4951889158511979E-2</v>
          </cell>
          <cell r="BY306">
            <v>-9.4951889158511979E-2</v>
          </cell>
          <cell r="BZ306">
            <v>-9.4951889158511979E-2</v>
          </cell>
          <cell r="CA306">
            <v>-9.4951889158511979E-2</v>
          </cell>
          <cell r="CB306">
            <v>-9.4951889158511979E-2</v>
          </cell>
          <cell r="CC306">
            <v>-9.4951889158511979E-2</v>
          </cell>
          <cell r="CD306">
            <v>-9.4951889158511979E-2</v>
          </cell>
          <cell r="CE306">
            <v>-9.4951889158511979E-2</v>
          </cell>
          <cell r="CF306">
            <v>-9.4951889158511979E-2</v>
          </cell>
          <cell r="CG306">
            <v>-9.4951889158511979E-2</v>
          </cell>
          <cell r="CH306">
            <v>-9.4951889158511979E-2</v>
          </cell>
          <cell r="CI306">
            <v>-6.3518668345017737E-2</v>
          </cell>
          <cell r="CJ306">
            <v>-6.3518668345017737E-2</v>
          </cell>
          <cell r="CK306">
            <v>-6.3518668345017737E-2</v>
          </cell>
          <cell r="CL306">
            <v>-6.3518668345017737E-2</v>
          </cell>
          <cell r="CM306">
            <v>-6.3518668345017737E-2</v>
          </cell>
          <cell r="CN306">
            <v>-6.3518668345017737E-2</v>
          </cell>
          <cell r="CO306">
            <v>-6.3518668345017737E-2</v>
          </cell>
          <cell r="CP306">
            <v>-6.3518668345017737E-2</v>
          </cell>
          <cell r="CQ306">
            <v>-6.3518668345017737E-2</v>
          </cell>
          <cell r="CR306">
            <v>-6.3518668345017737E-2</v>
          </cell>
          <cell r="CS306">
            <v>-6.3518668345017737E-2</v>
          </cell>
          <cell r="CT306">
            <v>-6.3518668345017737E-2</v>
          </cell>
          <cell r="CU306">
            <v>-6.6799233598582239E-2</v>
          </cell>
          <cell r="CV306">
            <v>-6.6799233598582239E-2</v>
          </cell>
          <cell r="CW306">
            <v>-6.6799233598582239E-2</v>
          </cell>
          <cell r="CX306">
            <v>-6.6799233598582239E-2</v>
          </cell>
          <cell r="CY306">
            <v>-6.6799233598582239E-2</v>
          </cell>
          <cell r="CZ306">
            <v>-6.6799233598582239E-2</v>
          </cell>
          <cell r="DA306">
            <v>-6.6799233598582239E-2</v>
          </cell>
          <cell r="DB306">
            <v>-6.6799233598582239E-2</v>
          </cell>
          <cell r="DC306">
            <v>-6.6799233598582239E-2</v>
          </cell>
          <cell r="DD306">
            <v>-6.6799233598582239E-2</v>
          </cell>
          <cell r="DE306">
            <v>-6.6799233598582239E-2</v>
          </cell>
          <cell r="DF306">
            <v>-6.6799233598582239E-2</v>
          </cell>
          <cell r="DG306">
            <v>7.6505549322922542E-2</v>
          </cell>
          <cell r="DH306">
            <v>7.6505549322922542E-2</v>
          </cell>
          <cell r="DI306">
            <v>7.6505549322922542E-2</v>
          </cell>
          <cell r="DJ306">
            <v>7.6505549322922542E-2</v>
          </cell>
          <cell r="DK306">
            <v>7.6505549322922542E-2</v>
          </cell>
          <cell r="DL306">
            <v>7.6505549322922542E-2</v>
          </cell>
          <cell r="DM306">
            <v>7.6505549322922542E-2</v>
          </cell>
          <cell r="DN306">
            <v>7.6505549322922542E-2</v>
          </cell>
          <cell r="DO306">
            <v>7.6505549322922542E-2</v>
          </cell>
          <cell r="DP306">
            <v>7.6505549322922542E-2</v>
          </cell>
          <cell r="DQ306">
            <v>7.6505549322922542E-2</v>
          </cell>
          <cell r="DR306">
            <v>7.6505549322922542E-2</v>
          </cell>
          <cell r="DS306">
            <v>7.3295204099777717E-2</v>
          </cell>
          <cell r="DT306">
            <v>7.3295204099777717E-2</v>
          </cell>
          <cell r="DU306">
            <v>7.3295204099777717E-2</v>
          </cell>
          <cell r="DV306">
            <v>7.3295204099777717E-2</v>
          </cell>
          <cell r="DW306">
            <v>7.3295204099777717E-2</v>
          </cell>
          <cell r="DX306">
            <v>7.3295204099777717E-2</v>
          </cell>
          <cell r="DY306">
            <v>7.3295204099777717E-2</v>
          </cell>
          <cell r="DZ306">
            <v>7.3295204099777717E-2</v>
          </cell>
          <cell r="EA306">
            <v>7.3295204099777717E-2</v>
          </cell>
          <cell r="EB306">
            <v>7.3295204099777717E-2</v>
          </cell>
          <cell r="EC306">
            <v>7.3295204099777717E-2</v>
          </cell>
          <cell r="ED306">
            <v>7.3295204099777717E-2</v>
          </cell>
          <cell r="EE306">
            <v>0.18722215391636021</v>
          </cell>
          <cell r="EF306">
            <v>0.18722215391636021</v>
          </cell>
          <cell r="EG306">
            <v>0.18722215391636021</v>
          </cell>
          <cell r="EH306">
            <v>0.18722215391636021</v>
          </cell>
          <cell r="EI306">
            <v>0.18722215391636021</v>
          </cell>
          <cell r="EJ306">
            <v>0.18722215391636021</v>
          </cell>
          <cell r="EK306">
            <v>0.18722215391636021</v>
          </cell>
          <cell r="EL306">
            <v>0.18722215391636021</v>
          </cell>
          <cell r="EM306">
            <v>0.18722215391636021</v>
          </cell>
          <cell r="EN306">
            <v>0.18722215391636021</v>
          </cell>
          <cell r="EO306">
            <v>0.18722215391636021</v>
          </cell>
          <cell r="EP306">
            <v>0.18722215391636021</v>
          </cell>
          <cell r="EQ306">
            <v>0.17897942898625982</v>
          </cell>
          <cell r="ER306">
            <v>0.17897942898625982</v>
          </cell>
          <cell r="ES306">
            <v>0.17897942898625982</v>
          </cell>
          <cell r="ET306">
            <v>0.17897942898625982</v>
          </cell>
          <cell r="EU306">
            <v>0.17897942898625982</v>
          </cell>
          <cell r="EV306">
            <v>0.17897942898625982</v>
          </cell>
          <cell r="EW306">
            <v>0.17897942898625982</v>
          </cell>
          <cell r="EX306">
            <v>0.17897942898625982</v>
          </cell>
          <cell r="EY306">
            <v>0.17897942898625982</v>
          </cell>
          <cell r="EZ306">
            <v>0.17897942898625982</v>
          </cell>
          <cell r="FA306">
            <v>0.17897942898625982</v>
          </cell>
          <cell r="FB306">
            <v>0.17897942898625982</v>
          </cell>
          <cell r="FC306">
            <v>0.22826674550699796</v>
          </cell>
          <cell r="FD306">
            <v>0.22826674550699796</v>
          </cell>
          <cell r="FE306">
            <v>0.22826674550699796</v>
          </cell>
          <cell r="FF306">
            <v>0.22826674550699796</v>
          </cell>
          <cell r="FG306">
            <v>0.22826674550699796</v>
          </cell>
          <cell r="FH306">
            <v>0.22826674550699796</v>
          </cell>
          <cell r="FI306">
            <v>0.22826674550699796</v>
          </cell>
          <cell r="FJ306">
            <v>0.22826674550699796</v>
          </cell>
          <cell r="FK306">
            <v>0.22826674550699796</v>
          </cell>
          <cell r="FL306">
            <v>0.22826674550699796</v>
          </cell>
          <cell r="FM306">
            <v>0.22826674550699796</v>
          </cell>
          <cell r="FN306">
            <v>0.22826674550699796</v>
          </cell>
          <cell r="FO306">
            <v>0.23222927947775979</v>
          </cell>
          <cell r="FP306">
            <v>0.23222927947775979</v>
          </cell>
          <cell r="FQ306">
            <v>0.23222927947775979</v>
          </cell>
          <cell r="FR306">
            <v>0.23222927947775979</v>
          </cell>
          <cell r="FS306">
            <v>0.23222927947775979</v>
          </cell>
          <cell r="FT306">
            <v>0.23222927947775979</v>
          </cell>
          <cell r="FU306">
            <v>0.23222927947775979</v>
          </cell>
          <cell r="FV306">
            <v>0.23222927947775979</v>
          </cell>
          <cell r="FW306">
            <v>0.23222927947775979</v>
          </cell>
        </row>
        <row r="307">
          <cell r="B307" t="str">
            <v>Co 128</v>
          </cell>
          <cell r="C307" t="str">
            <v>IL</v>
          </cell>
          <cell r="BH307">
            <v>-9.8594544364303347E-3</v>
          </cell>
          <cell r="BI307">
            <v>-9.8594544364303347E-3</v>
          </cell>
          <cell r="BJ307">
            <v>-9.8594544364303347E-3</v>
          </cell>
          <cell r="BK307">
            <v>-1.9428235883062198E-2</v>
          </cell>
          <cell r="BL307">
            <v>-1.9428235883062198E-2</v>
          </cell>
          <cell r="BM307">
            <v>-1.9428235883062198E-2</v>
          </cell>
          <cell r="BN307">
            <v>-1.9428235883062198E-2</v>
          </cell>
          <cell r="BO307">
            <v>-1.9428235883062198E-2</v>
          </cell>
          <cell r="BP307">
            <v>-1.9428235883062198E-2</v>
          </cell>
          <cell r="BQ307">
            <v>-1.9428235883062198E-2</v>
          </cell>
          <cell r="BR307">
            <v>-1.9428235883062198E-2</v>
          </cell>
          <cell r="BS307">
            <v>-1.9428235883062198E-2</v>
          </cell>
          <cell r="BT307">
            <v>-1.9428235883062198E-2</v>
          </cell>
          <cell r="BU307">
            <v>-1.9428235883062198E-2</v>
          </cell>
          <cell r="BV307">
            <v>-1.9428235883062198E-2</v>
          </cell>
          <cell r="BW307">
            <v>0.13497602605046893</v>
          </cell>
          <cell r="BX307">
            <v>0.13497602605046893</v>
          </cell>
          <cell r="BY307">
            <v>0.13497602605046893</v>
          </cell>
          <cell r="BZ307">
            <v>0.13497602605046893</v>
          </cell>
          <cell r="CA307">
            <v>0.13497602605046893</v>
          </cell>
          <cell r="CB307">
            <v>0.13497602605046893</v>
          </cell>
          <cell r="CC307">
            <v>0.13497602605046893</v>
          </cell>
          <cell r="CD307">
            <v>0.13497602605046893</v>
          </cell>
          <cell r="CE307">
            <v>0.13497602605046893</v>
          </cell>
          <cell r="CF307">
            <v>0.13497602605046893</v>
          </cell>
          <cell r="CG307">
            <v>0.13497602605046893</v>
          </cell>
          <cell r="CH307">
            <v>0.13497602605046893</v>
          </cell>
          <cell r="CI307">
            <v>8.7251115892535244E-2</v>
          </cell>
          <cell r="CJ307">
            <v>8.7251115892535244E-2</v>
          </cell>
          <cell r="CK307">
            <v>8.7251115892535244E-2</v>
          </cell>
          <cell r="CL307">
            <v>8.7251115892535244E-2</v>
          </cell>
          <cell r="CM307">
            <v>8.7251115892535244E-2</v>
          </cell>
          <cell r="CN307">
            <v>8.7251115892535244E-2</v>
          </cell>
          <cell r="CO307">
            <v>8.7251115892535244E-2</v>
          </cell>
          <cell r="CP307">
            <v>8.7251115892535244E-2</v>
          </cell>
          <cell r="CQ307">
            <v>8.7251115892535244E-2</v>
          </cell>
          <cell r="CR307">
            <v>8.7251115892535244E-2</v>
          </cell>
          <cell r="CS307">
            <v>8.7251115892535244E-2</v>
          </cell>
          <cell r="CT307">
            <v>8.7251115892535244E-2</v>
          </cell>
          <cell r="CU307">
            <v>7.2905994316764935E-2</v>
          </cell>
          <cell r="CV307">
            <v>7.2905994316764935E-2</v>
          </cell>
          <cell r="CW307">
            <v>7.2905994316764935E-2</v>
          </cell>
          <cell r="CX307">
            <v>7.2905994316764935E-2</v>
          </cell>
          <cell r="CY307">
            <v>7.2905994316764935E-2</v>
          </cell>
          <cell r="CZ307">
            <v>7.2905994316764935E-2</v>
          </cell>
          <cell r="DA307">
            <v>7.2905994316764935E-2</v>
          </cell>
          <cell r="DB307">
            <v>7.2905994316764935E-2</v>
          </cell>
          <cell r="DC307">
            <v>7.2905994316764935E-2</v>
          </cell>
          <cell r="DD307">
            <v>7.2905994316764935E-2</v>
          </cell>
          <cell r="DE307">
            <v>7.2905994316764935E-2</v>
          </cell>
          <cell r="DF307">
            <v>7.2905994316764935E-2</v>
          </cell>
          <cell r="DG307">
            <v>8.8704146384281313E-2</v>
          </cell>
          <cell r="DH307">
            <v>8.8704146384281313E-2</v>
          </cell>
          <cell r="DI307">
            <v>8.8704146384281313E-2</v>
          </cell>
          <cell r="DJ307">
            <v>8.8704146384281313E-2</v>
          </cell>
          <cell r="DK307">
            <v>8.8704146384281313E-2</v>
          </cell>
          <cell r="DL307">
            <v>8.8704146384281313E-2</v>
          </cell>
          <cell r="DM307">
            <v>8.8704146384281313E-2</v>
          </cell>
          <cell r="DN307">
            <v>8.8704146384281313E-2</v>
          </cell>
          <cell r="DO307">
            <v>8.8704146384281313E-2</v>
          </cell>
          <cell r="DP307">
            <v>8.8704146384281313E-2</v>
          </cell>
          <cell r="DQ307">
            <v>8.8704146384281313E-2</v>
          </cell>
          <cell r="DR307">
            <v>8.8704146384281313E-2</v>
          </cell>
          <cell r="DS307">
            <v>8.6099979014385819E-2</v>
          </cell>
          <cell r="DT307">
            <v>8.6099979014385819E-2</v>
          </cell>
          <cell r="DU307">
            <v>8.6099979014385819E-2</v>
          </cell>
          <cell r="DV307">
            <v>8.6099979014385819E-2</v>
          </cell>
          <cell r="DW307">
            <v>8.6099979014385819E-2</v>
          </cell>
          <cell r="DX307">
            <v>8.6099979014385819E-2</v>
          </cell>
          <cell r="DY307">
            <v>8.6099979014385819E-2</v>
          </cell>
          <cell r="DZ307">
            <v>8.6099979014385819E-2</v>
          </cell>
          <cell r="EA307">
            <v>8.6099979014385819E-2</v>
          </cell>
          <cell r="EB307">
            <v>8.6099979014385819E-2</v>
          </cell>
          <cell r="EC307">
            <v>8.6099979014385819E-2</v>
          </cell>
          <cell r="ED307">
            <v>8.6099979014385819E-2</v>
          </cell>
          <cell r="EE307">
            <v>0.11231807790669815</v>
          </cell>
          <cell r="EF307">
            <v>0.11231807790669815</v>
          </cell>
          <cell r="EG307">
            <v>0.11231807790669815</v>
          </cell>
          <cell r="EH307">
            <v>0.11231807790669815</v>
          </cell>
          <cell r="EI307">
            <v>0.11231807790669815</v>
          </cell>
          <cell r="EJ307">
            <v>0.11231807790669815</v>
          </cell>
          <cell r="EK307">
            <v>0.11231807790669815</v>
          </cell>
          <cell r="EL307">
            <v>0.11231807790669815</v>
          </cell>
          <cell r="EM307">
            <v>0.11231807790669815</v>
          </cell>
          <cell r="EN307">
            <v>0.11231807790669815</v>
          </cell>
          <cell r="EO307">
            <v>0.11231807790669815</v>
          </cell>
          <cell r="EP307">
            <v>0.11231807790669815</v>
          </cell>
          <cell r="EQ307">
            <v>0.10545814257823781</v>
          </cell>
          <cell r="ER307">
            <v>0.10545814257823781</v>
          </cell>
          <cell r="ES307">
            <v>0.10545814257823781</v>
          </cell>
          <cell r="ET307">
            <v>0.10545814257823781</v>
          </cell>
          <cell r="EU307">
            <v>0.10545814257823781</v>
          </cell>
          <cell r="EV307">
            <v>0.10545814257823781</v>
          </cell>
          <cell r="EW307">
            <v>0.10545814257823781</v>
          </cell>
          <cell r="EX307">
            <v>0.10545814257823781</v>
          </cell>
          <cell r="EY307">
            <v>0.10545814257823781</v>
          </cell>
          <cell r="EZ307">
            <v>0.10545814257823781</v>
          </cell>
          <cell r="FA307">
            <v>0.10545814257823781</v>
          </cell>
          <cell r="FB307">
            <v>0.10545814257823781</v>
          </cell>
          <cell r="FC307">
            <v>0.12424621753558016</v>
          </cell>
          <cell r="FD307">
            <v>0.12424621753558016</v>
          </cell>
          <cell r="FE307">
            <v>0.12424621753558016</v>
          </cell>
          <cell r="FF307">
            <v>0.12424621753558016</v>
          </cell>
          <cell r="FG307">
            <v>0.12424621753558016</v>
          </cell>
          <cell r="FH307">
            <v>0.12424621753558016</v>
          </cell>
          <cell r="FI307">
            <v>0.12424621753558016</v>
          </cell>
          <cell r="FJ307">
            <v>0.12424621753558016</v>
          </cell>
          <cell r="FK307">
            <v>0.12424621753558016</v>
          </cell>
          <cell r="FL307">
            <v>0.12424621753558016</v>
          </cell>
          <cell r="FM307">
            <v>0.12424621753558016</v>
          </cell>
          <cell r="FN307">
            <v>0.12424621753558016</v>
          </cell>
          <cell r="FO307">
            <v>0.12464709060539801</v>
          </cell>
          <cell r="FP307">
            <v>0.12464709060539801</v>
          </cell>
          <cell r="FQ307">
            <v>0.12464709060539801</v>
          </cell>
          <cell r="FR307">
            <v>0.12464709060539801</v>
          </cell>
          <cell r="FS307">
            <v>0.12464709060539801</v>
          </cell>
          <cell r="FT307">
            <v>0.12464709060539801</v>
          </cell>
          <cell r="FU307">
            <v>0.12464709060539801</v>
          </cell>
          <cell r="FV307">
            <v>0.12464709060539801</v>
          </cell>
          <cell r="FW307">
            <v>0.12464709060539801</v>
          </cell>
        </row>
        <row r="308">
          <cell r="B308" t="str">
            <v>Co 129</v>
          </cell>
          <cell r="C308" t="str">
            <v>IL</v>
          </cell>
          <cell r="BH308">
            <v>-0.10886124490212162</v>
          </cell>
          <cell r="BI308">
            <v>-0.10886124490212162</v>
          </cell>
          <cell r="BJ308">
            <v>-0.10886124490212162</v>
          </cell>
          <cell r="BK308">
            <v>-9.5097791822389199E-2</v>
          </cell>
          <cell r="BL308">
            <v>-9.5097791822389199E-2</v>
          </cell>
          <cell r="BM308">
            <v>-9.5097791822389199E-2</v>
          </cell>
          <cell r="BN308">
            <v>-9.5097791822389199E-2</v>
          </cell>
          <cell r="BO308">
            <v>-9.5097791822389199E-2</v>
          </cell>
          <cell r="BP308">
            <v>-9.5097791822389199E-2</v>
          </cell>
          <cell r="BQ308">
            <v>-9.5097791822389199E-2</v>
          </cell>
          <cell r="BR308">
            <v>-9.5097791822389199E-2</v>
          </cell>
          <cell r="BS308">
            <v>-9.5097791822389199E-2</v>
          </cell>
          <cell r="BT308">
            <v>-9.5097791822389199E-2</v>
          </cell>
          <cell r="BU308">
            <v>-9.5097791822389199E-2</v>
          </cell>
          <cell r="BV308">
            <v>-9.5097791822389199E-2</v>
          </cell>
          <cell r="BW308">
            <v>-0.10211615123045234</v>
          </cell>
          <cell r="BX308">
            <v>-0.10211615123045234</v>
          </cell>
          <cell r="BY308">
            <v>-0.10211615123045234</v>
          </cell>
          <cell r="BZ308">
            <v>-0.10211615123045234</v>
          </cell>
          <cell r="CA308">
            <v>-0.10211615123045234</v>
          </cell>
          <cell r="CB308">
            <v>-0.10211615123045234</v>
          </cell>
          <cell r="CC308">
            <v>-0.10211615123045234</v>
          </cell>
          <cell r="CD308">
            <v>-0.10211615123045234</v>
          </cell>
          <cell r="CE308">
            <v>-0.10211615123045234</v>
          </cell>
          <cell r="CF308">
            <v>-0.10211615123045234</v>
          </cell>
          <cell r="CG308">
            <v>-0.10211615123045234</v>
          </cell>
          <cell r="CH308">
            <v>-0.10211615123045234</v>
          </cell>
          <cell r="CI308">
            <v>-5.1194785424482955E-2</v>
          </cell>
          <cell r="CJ308">
            <v>-5.1194785424482955E-2</v>
          </cell>
          <cell r="CK308">
            <v>-5.1194785424482955E-2</v>
          </cell>
          <cell r="CL308">
            <v>-5.1194785424482955E-2</v>
          </cell>
          <cell r="CM308">
            <v>-5.1194785424482955E-2</v>
          </cell>
          <cell r="CN308">
            <v>-5.1194785424482955E-2</v>
          </cell>
          <cell r="CO308">
            <v>-5.1194785424482955E-2</v>
          </cell>
          <cell r="CP308">
            <v>-5.1194785424482955E-2</v>
          </cell>
          <cell r="CQ308">
            <v>-5.1194785424482955E-2</v>
          </cell>
          <cell r="CR308">
            <v>-5.1194785424482955E-2</v>
          </cell>
          <cell r="CS308">
            <v>-5.1194785424482955E-2</v>
          </cell>
          <cell r="CT308">
            <v>-5.1194785424482955E-2</v>
          </cell>
          <cell r="CU308">
            <v>9.2117968324078217E-2</v>
          </cell>
          <cell r="CV308">
            <v>9.2117968324078217E-2</v>
          </cell>
          <cell r="CW308">
            <v>9.2117968324078217E-2</v>
          </cell>
          <cell r="CX308">
            <v>9.2117968324078217E-2</v>
          </cell>
          <cell r="CY308">
            <v>9.2117968324078217E-2</v>
          </cell>
          <cell r="CZ308">
            <v>9.2117968324078217E-2</v>
          </cell>
          <cell r="DA308">
            <v>9.2117968324078217E-2</v>
          </cell>
          <cell r="DB308">
            <v>9.2117968324078217E-2</v>
          </cell>
          <cell r="DC308">
            <v>9.2117968324078217E-2</v>
          </cell>
          <cell r="DD308">
            <v>9.2117968324078217E-2</v>
          </cell>
          <cell r="DE308">
            <v>9.2117968324078217E-2</v>
          </cell>
          <cell r="DF308">
            <v>9.2117968324078217E-2</v>
          </cell>
          <cell r="DG308">
            <v>9.0851348048226796E-2</v>
          </cell>
          <cell r="DH308">
            <v>9.0851348048226796E-2</v>
          </cell>
          <cell r="DI308">
            <v>9.0851348048226796E-2</v>
          </cell>
          <cell r="DJ308">
            <v>9.0851348048226796E-2</v>
          </cell>
          <cell r="DK308">
            <v>9.0851348048226796E-2</v>
          </cell>
          <cell r="DL308">
            <v>9.0851348048226796E-2</v>
          </cell>
          <cell r="DM308">
            <v>9.0851348048226796E-2</v>
          </cell>
          <cell r="DN308">
            <v>9.0851348048226796E-2</v>
          </cell>
          <cell r="DO308">
            <v>9.0851348048226796E-2</v>
          </cell>
          <cell r="DP308">
            <v>9.0851348048226796E-2</v>
          </cell>
          <cell r="DQ308">
            <v>9.0851348048226796E-2</v>
          </cell>
          <cell r="DR308">
            <v>9.0851348048226796E-2</v>
          </cell>
          <cell r="DS308">
            <v>0.11700237982785348</v>
          </cell>
          <cell r="DT308">
            <v>0.11700237982785348</v>
          </cell>
          <cell r="DU308">
            <v>0.11700237982785348</v>
          </cell>
          <cell r="DV308">
            <v>0.11700237982785348</v>
          </cell>
          <cell r="DW308">
            <v>0.11700237982785348</v>
          </cell>
          <cell r="DX308">
            <v>0.11700237982785348</v>
          </cell>
          <cell r="DY308">
            <v>0.11700237982785348</v>
          </cell>
          <cell r="DZ308">
            <v>0.11700237982785348</v>
          </cell>
          <cell r="EA308">
            <v>0.11700237982785348</v>
          </cell>
          <cell r="EB308">
            <v>0.11700237982785348</v>
          </cell>
          <cell r="EC308">
            <v>0.11700237982785348</v>
          </cell>
          <cell r="ED308">
            <v>0.11700237982785348</v>
          </cell>
          <cell r="EE308">
            <v>0.13756020986568501</v>
          </cell>
          <cell r="EF308">
            <v>0.13756020986568501</v>
          </cell>
          <cell r="EG308">
            <v>0.13756020986568501</v>
          </cell>
          <cell r="EH308">
            <v>0.13756020986568501</v>
          </cell>
          <cell r="EI308">
            <v>0.13756020986568501</v>
          </cell>
          <cell r="EJ308">
            <v>0.13756020986568501</v>
          </cell>
          <cell r="EK308">
            <v>0.13756020986568501</v>
          </cell>
          <cell r="EL308">
            <v>0.13756020986568501</v>
          </cell>
          <cell r="EM308">
            <v>0.13756020986568501</v>
          </cell>
          <cell r="EN308">
            <v>0.13756020986568501</v>
          </cell>
          <cell r="EO308">
            <v>0.13756020986568501</v>
          </cell>
          <cell r="EP308">
            <v>0.13756020986568501</v>
          </cell>
          <cell r="EQ308">
            <v>0.13534789251510734</v>
          </cell>
          <cell r="ER308">
            <v>0.13534789251510734</v>
          </cell>
          <cell r="ES308">
            <v>0.13534789251510734</v>
          </cell>
          <cell r="ET308">
            <v>0.13534789251510734</v>
          </cell>
          <cell r="EU308">
            <v>0.13534789251510734</v>
          </cell>
          <cell r="EV308">
            <v>0.13534789251510734</v>
          </cell>
          <cell r="EW308">
            <v>0.13534789251510734</v>
          </cell>
          <cell r="EX308">
            <v>0.13534789251510734</v>
          </cell>
          <cell r="EY308">
            <v>0.13534789251510734</v>
          </cell>
          <cell r="EZ308">
            <v>0.13534789251510734</v>
          </cell>
          <cell r="FA308">
            <v>0.13534789251510734</v>
          </cell>
          <cell r="FB308">
            <v>0.13534789251510734</v>
          </cell>
          <cell r="FC308">
            <v>0.13906818538435492</v>
          </cell>
          <cell r="FD308">
            <v>0.13906818538435492</v>
          </cell>
          <cell r="FE308">
            <v>0.13906818538435492</v>
          </cell>
          <cell r="FF308">
            <v>0.13906818538435492</v>
          </cell>
          <cell r="FG308">
            <v>0.13906818538435492</v>
          </cell>
          <cell r="FH308">
            <v>0.13906818538435492</v>
          </cell>
          <cell r="FI308">
            <v>0.13906818538435492</v>
          </cell>
          <cell r="FJ308">
            <v>0.13906818538435492</v>
          </cell>
          <cell r="FK308">
            <v>0.13906818538435492</v>
          </cell>
          <cell r="FL308">
            <v>0.13906818538435492</v>
          </cell>
          <cell r="FM308">
            <v>0.13906818538435492</v>
          </cell>
          <cell r="FN308">
            <v>0.13906818538435492</v>
          </cell>
          <cell r="FO308">
            <v>0.14476411898596137</v>
          </cell>
          <cell r="FP308">
            <v>0.14476411898596137</v>
          </cell>
          <cell r="FQ308">
            <v>0.14476411898596137</v>
          </cell>
          <cell r="FR308">
            <v>0.14476411898596137</v>
          </cell>
          <cell r="FS308">
            <v>0.14476411898596137</v>
          </cell>
          <cell r="FT308">
            <v>0.14476411898596137</v>
          </cell>
          <cell r="FU308">
            <v>0.14476411898596137</v>
          </cell>
          <cell r="FV308">
            <v>0.14476411898596137</v>
          </cell>
          <cell r="FW308">
            <v>0.14476411898596137</v>
          </cell>
        </row>
        <row r="309">
          <cell r="B309" t="str">
            <v>Co 130</v>
          </cell>
          <cell r="C309" t="str">
            <v>IL</v>
          </cell>
          <cell r="BH309">
            <v>0.22705228117961801</v>
          </cell>
          <cell r="BI309">
            <v>0.22705228117961801</v>
          </cell>
          <cell r="BJ309">
            <v>0.22705228117961801</v>
          </cell>
          <cell r="BK309">
            <v>0.18569700261595187</v>
          </cell>
          <cell r="BL309">
            <v>0.18569700261595187</v>
          </cell>
          <cell r="BM309">
            <v>0.18569700261595187</v>
          </cell>
          <cell r="BN309">
            <v>0.18569700261595187</v>
          </cell>
          <cell r="BO309">
            <v>0.18569700261595187</v>
          </cell>
          <cell r="BP309">
            <v>0.18569700261595187</v>
          </cell>
          <cell r="BQ309">
            <v>0.18569700261595187</v>
          </cell>
          <cell r="BR309">
            <v>0.18569700261595187</v>
          </cell>
          <cell r="BS309">
            <v>0.18569700261595187</v>
          </cell>
          <cell r="BT309">
            <v>0.18569700261595187</v>
          </cell>
          <cell r="BU309">
            <v>0.18569700261595187</v>
          </cell>
          <cell r="BV309">
            <v>0.18569700261595187</v>
          </cell>
          <cell r="BW309">
            <v>0.1926538756552405</v>
          </cell>
          <cell r="BX309">
            <v>0.1926538756552405</v>
          </cell>
          <cell r="BY309">
            <v>0.1926538756552405</v>
          </cell>
          <cell r="BZ309">
            <v>0.1926538756552405</v>
          </cell>
          <cell r="CA309">
            <v>0.1926538756552405</v>
          </cell>
          <cell r="CB309">
            <v>0.1926538756552405</v>
          </cell>
          <cell r="CC309">
            <v>0.1926538756552405</v>
          </cell>
          <cell r="CD309">
            <v>0.1926538756552405</v>
          </cell>
          <cell r="CE309">
            <v>0.1926538756552405</v>
          </cell>
          <cell r="CF309">
            <v>0.1926538756552405</v>
          </cell>
          <cell r="CG309">
            <v>0.1926538756552405</v>
          </cell>
          <cell r="CH309">
            <v>0.1926538756552405</v>
          </cell>
          <cell r="CI309">
            <v>0.12391842335674569</v>
          </cell>
          <cell r="CJ309">
            <v>0.12391842335674569</v>
          </cell>
          <cell r="CK309">
            <v>0.12391842335674569</v>
          </cell>
          <cell r="CL309">
            <v>0.12391842335674569</v>
          </cell>
          <cell r="CM309">
            <v>0.12391842335674569</v>
          </cell>
          <cell r="CN309">
            <v>0.12391842335674569</v>
          </cell>
          <cell r="CO309">
            <v>0.12391842335674569</v>
          </cell>
          <cell r="CP309">
            <v>0.12391842335674569</v>
          </cell>
          <cell r="CQ309">
            <v>0.12391842335674569</v>
          </cell>
          <cell r="CR309">
            <v>0.12391842335674569</v>
          </cell>
          <cell r="CS309">
            <v>0.12391842335674569</v>
          </cell>
          <cell r="CT309">
            <v>0.12391842335674569</v>
          </cell>
          <cell r="CU309">
            <v>0.11334239203083331</v>
          </cell>
          <cell r="CV309">
            <v>0.11334239203083331</v>
          </cell>
          <cell r="CW309">
            <v>0.11334239203083331</v>
          </cell>
          <cell r="CX309">
            <v>0.11334239203083331</v>
          </cell>
          <cell r="CY309">
            <v>0.11334239203083331</v>
          </cell>
          <cell r="CZ309">
            <v>0.11334239203083331</v>
          </cell>
          <cell r="DA309">
            <v>0.11334239203083331</v>
          </cell>
          <cell r="DB309">
            <v>0.11334239203083331</v>
          </cell>
          <cell r="DC309">
            <v>0.11334239203083331</v>
          </cell>
          <cell r="DD309">
            <v>0.11334239203083331</v>
          </cell>
          <cell r="DE309">
            <v>0.11334239203083331</v>
          </cell>
          <cell r="DF309">
            <v>0.11334239203083331</v>
          </cell>
          <cell r="DG309">
            <v>0.10734477566759935</v>
          </cell>
          <cell r="DH309">
            <v>0.10734477566759935</v>
          </cell>
          <cell r="DI309">
            <v>0.10734477566759935</v>
          </cell>
          <cell r="DJ309">
            <v>0.10734477566759935</v>
          </cell>
          <cell r="DK309">
            <v>0.10734477566759935</v>
          </cell>
          <cell r="DL309">
            <v>0.10734477566759935</v>
          </cell>
          <cell r="DM309">
            <v>0.10734477566759935</v>
          </cell>
          <cell r="DN309">
            <v>0.10734477566759935</v>
          </cell>
          <cell r="DO309">
            <v>0.10734477566759935</v>
          </cell>
          <cell r="DP309">
            <v>0.10734477566759935</v>
          </cell>
          <cell r="DQ309">
            <v>0.10734477566759935</v>
          </cell>
          <cell r="DR309">
            <v>0.10734477566759935</v>
          </cell>
          <cell r="DS309">
            <v>0.11154645637713095</v>
          </cell>
          <cell r="DT309">
            <v>0.11154645637713095</v>
          </cell>
          <cell r="DU309">
            <v>0.11154645637713095</v>
          </cell>
          <cell r="DV309">
            <v>0.11154645637713095</v>
          </cell>
          <cell r="DW309">
            <v>0.11154645637713095</v>
          </cell>
          <cell r="DX309">
            <v>0.11154645637713095</v>
          </cell>
          <cell r="DY309">
            <v>0.11154645637713095</v>
          </cell>
          <cell r="DZ309">
            <v>0.11154645637713095</v>
          </cell>
          <cell r="EA309">
            <v>0.11154645637713095</v>
          </cell>
          <cell r="EB309">
            <v>0.11154645637713095</v>
          </cell>
          <cell r="EC309">
            <v>0.11154645637713095</v>
          </cell>
          <cell r="ED309">
            <v>0.11154645637713095</v>
          </cell>
          <cell r="EE309">
            <v>0.11138881085405389</v>
          </cell>
          <cell r="EF309">
            <v>0.11138881085405389</v>
          </cell>
          <cell r="EG309">
            <v>0.11138881085405389</v>
          </cell>
          <cell r="EH309">
            <v>0.11138881085405389</v>
          </cell>
          <cell r="EI309">
            <v>0.11138881085405389</v>
          </cell>
          <cell r="EJ309">
            <v>0.11138881085405389</v>
          </cell>
          <cell r="EK309">
            <v>0.11138881085405389</v>
          </cell>
          <cell r="EL309">
            <v>0.11138881085405389</v>
          </cell>
          <cell r="EM309">
            <v>0.11138881085405389</v>
          </cell>
          <cell r="EN309">
            <v>0.11138881085405389</v>
          </cell>
          <cell r="EO309">
            <v>0.11138881085405389</v>
          </cell>
          <cell r="EP309">
            <v>0.11138881085405389</v>
          </cell>
          <cell r="EQ309">
            <v>0.10436816897693954</v>
          </cell>
          <cell r="ER309">
            <v>0.10436816897693954</v>
          </cell>
          <cell r="ES309">
            <v>0.10436816897693954</v>
          </cell>
          <cell r="ET309">
            <v>0.10436816897693954</v>
          </cell>
          <cell r="EU309">
            <v>0.10436816897693954</v>
          </cell>
          <cell r="EV309">
            <v>0.10436816897693954</v>
          </cell>
          <cell r="EW309">
            <v>0.10436816897693954</v>
          </cell>
          <cell r="EX309">
            <v>0.10436816897693954</v>
          </cell>
          <cell r="EY309">
            <v>0.10436816897693954</v>
          </cell>
          <cell r="EZ309">
            <v>0.10436816897693954</v>
          </cell>
          <cell r="FA309">
            <v>0.10436816897693954</v>
          </cell>
          <cell r="FB309">
            <v>0.10436816897693954</v>
          </cell>
          <cell r="FC309">
            <v>0.1020189874577333</v>
          </cell>
          <cell r="FD309">
            <v>0.1020189874577333</v>
          </cell>
          <cell r="FE309">
            <v>0.1020189874577333</v>
          </cell>
          <cell r="FF309">
            <v>0.1020189874577333</v>
          </cell>
          <cell r="FG309">
            <v>0.1020189874577333</v>
          </cell>
          <cell r="FH309">
            <v>0.1020189874577333</v>
          </cell>
          <cell r="FI309">
            <v>0.1020189874577333</v>
          </cell>
          <cell r="FJ309">
            <v>0.1020189874577333</v>
          </cell>
          <cell r="FK309">
            <v>0.1020189874577333</v>
          </cell>
          <cell r="FL309">
            <v>0.1020189874577333</v>
          </cell>
          <cell r="FM309">
            <v>0.1020189874577333</v>
          </cell>
          <cell r="FN309">
            <v>0.1020189874577333</v>
          </cell>
          <cell r="FO309">
            <v>9.9616142343512001E-2</v>
          </cell>
          <cell r="FP309">
            <v>9.9616142343512001E-2</v>
          </cell>
          <cell r="FQ309">
            <v>9.9616142343512001E-2</v>
          </cell>
          <cell r="FR309">
            <v>9.9616142343512001E-2</v>
          </cell>
          <cell r="FS309">
            <v>9.9616142343512001E-2</v>
          </cell>
          <cell r="FT309">
            <v>9.9616142343512001E-2</v>
          </cell>
          <cell r="FU309">
            <v>9.9616142343512001E-2</v>
          </cell>
          <cell r="FV309">
            <v>9.9616142343512001E-2</v>
          </cell>
          <cell r="FW309">
            <v>9.9616142343512001E-2</v>
          </cell>
        </row>
        <row r="310">
          <cell r="B310" t="str">
            <v>Co 131</v>
          </cell>
          <cell r="C310" t="str">
            <v>IL</v>
          </cell>
          <cell r="BH310">
            <v>9.5460621781944324E-2</v>
          </cell>
          <cell r="BI310">
            <v>9.5460621781944324E-2</v>
          </cell>
          <cell r="BJ310">
            <v>9.5460621781944324E-2</v>
          </cell>
          <cell r="BK310">
            <v>7.3055331171824778E-2</v>
          </cell>
          <cell r="BL310">
            <v>7.3055331171824778E-2</v>
          </cell>
          <cell r="BM310">
            <v>7.3055331171824778E-2</v>
          </cell>
          <cell r="BN310">
            <v>7.3055331171824778E-2</v>
          </cell>
          <cell r="BO310">
            <v>7.3055331171824778E-2</v>
          </cell>
          <cell r="BP310">
            <v>7.3055331171824778E-2</v>
          </cell>
          <cell r="BQ310">
            <v>7.3055331171824778E-2</v>
          </cell>
          <cell r="BR310">
            <v>7.3055331171824778E-2</v>
          </cell>
          <cell r="BS310">
            <v>7.3055331171824778E-2</v>
          </cell>
          <cell r="BT310">
            <v>7.3055331171824778E-2</v>
          </cell>
          <cell r="BU310">
            <v>7.3055331171824778E-2</v>
          </cell>
          <cell r="BV310">
            <v>7.3055331171824778E-2</v>
          </cell>
          <cell r="BW310">
            <v>0.13057861384520553</v>
          </cell>
          <cell r="BX310">
            <v>0.13057861384520553</v>
          </cell>
          <cell r="BY310">
            <v>0.13057861384520553</v>
          </cell>
          <cell r="BZ310">
            <v>0.13057861384520553</v>
          </cell>
          <cell r="CA310">
            <v>0.13057861384520553</v>
          </cell>
          <cell r="CB310">
            <v>0.13057861384520553</v>
          </cell>
          <cell r="CC310">
            <v>0.13057861384520553</v>
          </cell>
          <cell r="CD310">
            <v>0.13057861384520553</v>
          </cell>
          <cell r="CE310">
            <v>0.13057861384520553</v>
          </cell>
          <cell r="CF310">
            <v>0.13057861384520553</v>
          </cell>
          <cell r="CG310">
            <v>0.13057861384520553</v>
          </cell>
          <cell r="CH310">
            <v>0.13057861384520553</v>
          </cell>
          <cell r="CI310">
            <v>5.9469458529067647E-2</v>
          </cell>
          <cell r="CJ310">
            <v>5.9469458529067647E-2</v>
          </cell>
          <cell r="CK310">
            <v>5.9469458529067647E-2</v>
          </cell>
          <cell r="CL310">
            <v>5.9469458529067647E-2</v>
          </cell>
          <cell r="CM310">
            <v>5.9469458529067647E-2</v>
          </cell>
          <cell r="CN310">
            <v>5.9469458529067647E-2</v>
          </cell>
          <cell r="CO310">
            <v>5.9469458529067647E-2</v>
          </cell>
          <cell r="CP310">
            <v>5.9469458529067647E-2</v>
          </cell>
          <cell r="CQ310">
            <v>5.9469458529067647E-2</v>
          </cell>
          <cell r="CR310">
            <v>5.9469458529067647E-2</v>
          </cell>
          <cell r="CS310">
            <v>5.9469458529067647E-2</v>
          </cell>
          <cell r="CT310">
            <v>5.9469458529067647E-2</v>
          </cell>
          <cell r="CU310">
            <v>5.2189072352183563E-2</v>
          </cell>
          <cell r="CV310">
            <v>5.2189072352183563E-2</v>
          </cell>
          <cell r="CW310">
            <v>5.2189072352183563E-2</v>
          </cell>
          <cell r="CX310">
            <v>5.2189072352183563E-2</v>
          </cell>
          <cell r="CY310">
            <v>5.2189072352183563E-2</v>
          </cell>
          <cell r="CZ310">
            <v>5.2189072352183563E-2</v>
          </cell>
          <cell r="DA310">
            <v>5.2189072352183563E-2</v>
          </cell>
          <cell r="DB310">
            <v>5.2189072352183563E-2</v>
          </cell>
          <cell r="DC310">
            <v>5.2189072352183563E-2</v>
          </cell>
          <cell r="DD310">
            <v>5.2189072352183563E-2</v>
          </cell>
          <cell r="DE310">
            <v>5.2189072352183563E-2</v>
          </cell>
          <cell r="DF310">
            <v>5.2189072352183563E-2</v>
          </cell>
          <cell r="DG310">
            <v>8.0583089554707651E-2</v>
          </cell>
          <cell r="DH310">
            <v>8.0583089554707651E-2</v>
          </cell>
          <cell r="DI310">
            <v>8.0583089554707651E-2</v>
          </cell>
          <cell r="DJ310">
            <v>8.0583089554707651E-2</v>
          </cell>
          <cell r="DK310">
            <v>8.0583089554707651E-2</v>
          </cell>
          <cell r="DL310">
            <v>8.0583089554707651E-2</v>
          </cell>
          <cell r="DM310">
            <v>8.0583089554707651E-2</v>
          </cell>
          <cell r="DN310">
            <v>8.0583089554707651E-2</v>
          </cell>
          <cell r="DO310">
            <v>8.0583089554707651E-2</v>
          </cell>
          <cell r="DP310">
            <v>8.0583089554707651E-2</v>
          </cell>
          <cell r="DQ310">
            <v>8.0583089554707651E-2</v>
          </cell>
          <cell r="DR310">
            <v>8.0583089554707651E-2</v>
          </cell>
          <cell r="DS310">
            <v>8.9023827243927545E-2</v>
          </cell>
          <cell r="DT310">
            <v>8.9023827243927545E-2</v>
          </cell>
          <cell r="DU310">
            <v>8.9023827243927545E-2</v>
          </cell>
          <cell r="DV310">
            <v>8.9023827243927545E-2</v>
          </cell>
          <cell r="DW310">
            <v>8.9023827243927545E-2</v>
          </cell>
          <cell r="DX310">
            <v>8.9023827243927545E-2</v>
          </cell>
          <cell r="DY310">
            <v>8.9023827243927545E-2</v>
          </cell>
          <cell r="DZ310">
            <v>8.9023827243927545E-2</v>
          </cell>
          <cell r="EA310">
            <v>8.9023827243927545E-2</v>
          </cell>
          <cell r="EB310">
            <v>8.9023827243927545E-2</v>
          </cell>
          <cell r="EC310">
            <v>8.9023827243927545E-2</v>
          </cell>
          <cell r="ED310">
            <v>8.9023827243927545E-2</v>
          </cell>
          <cell r="EE310">
            <v>0.10131447033496871</v>
          </cell>
          <cell r="EF310">
            <v>0.10131447033496871</v>
          </cell>
          <cell r="EG310">
            <v>0.10131447033496871</v>
          </cell>
          <cell r="EH310">
            <v>0.10131447033496871</v>
          </cell>
          <cell r="EI310">
            <v>0.10131447033496871</v>
          </cell>
          <cell r="EJ310">
            <v>0.10131447033496871</v>
          </cell>
          <cell r="EK310">
            <v>0.10131447033496871</v>
          </cell>
          <cell r="EL310">
            <v>0.10131447033496871</v>
          </cell>
          <cell r="EM310">
            <v>0.10131447033496871</v>
          </cell>
          <cell r="EN310">
            <v>0.10131447033496871</v>
          </cell>
          <cell r="EO310">
            <v>0.10131447033496871</v>
          </cell>
          <cell r="EP310">
            <v>0.10131447033496871</v>
          </cell>
          <cell r="EQ310">
            <v>9.7409186531422609E-2</v>
          </cell>
          <cell r="ER310">
            <v>9.7409186531422609E-2</v>
          </cell>
          <cell r="ES310">
            <v>9.7409186531422609E-2</v>
          </cell>
          <cell r="ET310">
            <v>9.7409186531422609E-2</v>
          </cell>
          <cell r="EU310">
            <v>9.7409186531422609E-2</v>
          </cell>
          <cell r="EV310">
            <v>9.7409186531422609E-2</v>
          </cell>
          <cell r="EW310">
            <v>9.7409186531422609E-2</v>
          </cell>
          <cell r="EX310">
            <v>9.7409186531422609E-2</v>
          </cell>
          <cell r="EY310">
            <v>9.7409186531422609E-2</v>
          </cell>
          <cell r="EZ310">
            <v>9.7409186531422609E-2</v>
          </cell>
          <cell r="FA310">
            <v>9.7409186531422609E-2</v>
          </cell>
          <cell r="FB310">
            <v>9.7409186531422609E-2</v>
          </cell>
          <cell r="FC310">
            <v>9.9968472067156797E-2</v>
          </cell>
          <cell r="FD310">
            <v>9.9968472067156797E-2</v>
          </cell>
          <cell r="FE310">
            <v>9.9968472067156797E-2</v>
          </cell>
          <cell r="FF310">
            <v>9.9968472067156797E-2</v>
          </cell>
          <cell r="FG310">
            <v>9.9968472067156797E-2</v>
          </cell>
          <cell r="FH310">
            <v>9.9968472067156797E-2</v>
          </cell>
          <cell r="FI310">
            <v>9.9968472067156797E-2</v>
          </cell>
          <cell r="FJ310">
            <v>9.9968472067156797E-2</v>
          </cell>
          <cell r="FK310">
            <v>9.9968472067156797E-2</v>
          </cell>
          <cell r="FL310">
            <v>9.9968472067156797E-2</v>
          </cell>
          <cell r="FM310">
            <v>9.9968472067156797E-2</v>
          </cell>
          <cell r="FN310">
            <v>9.9968472067156797E-2</v>
          </cell>
          <cell r="FO310">
            <v>0.1022740643017353</v>
          </cell>
          <cell r="FP310">
            <v>0.1022740643017353</v>
          </cell>
          <cell r="FQ310">
            <v>0.1022740643017353</v>
          </cell>
          <cell r="FR310">
            <v>0.1022740643017353</v>
          </cell>
          <cell r="FS310">
            <v>0.1022740643017353</v>
          </cell>
          <cell r="FT310">
            <v>0.1022740643017353</v>
          </cell>
          <cell r="FU310">
            <v>0.1022740643017353</v>
          </cell>
          <cell r="FV310">
            <v>0.1022740643017353</v>
          </cell>
          <cell r="FW310">
            <v>0.1022740643017353</v>
          </cell>
        </row>
        <row r="311">
          <cell r="B311" t="str">
            <v>Co 132</v>
          </cell>
          <cell r="C311" t="str">
            <v>IL</v>
          </cell>
          <cell r="BH311">
            <v>-0.33604063337038004</v>
          </cell>
          <cell r="BI311">
            <v>-0.33604063337038004</v>
          </cell>
          <cell r="BJ311">
            <v>-0.33604063337038004</v>
          </cell>
          <cell r="BK311">
            <v>-7.8458160920195461E-2</v>
          </cell>
          <cell r="BL311">
            <v>-7.8458160920195461E-2</v>
          </cell>
          <cell r="BM311">
            <v>-7.8458160920195461E-2</v>
          </cell>
          <cell r="BN311">
            <v>-7.8458160920195461E-2</v>
          </cell>
          <cell r="BO311">
            <v>-7.8458160920195461E-2</v>
          </cell>
          <cell r="BP311">
            <v>-7.8458160920195461E-2</v>
          </cell>
          <cell r="BQ311">
            <v>-7.8458160920195461E-2</v>
          </cell>
          <cell r="BR311">
            <v>-7.8458160920195461E-2</v>
          </cell>
          <cell r="BS311">
            <v>-7.8458160920195461E-2</v>
          </cell>
          <cell r="BT311">
            <v>-7.8458160920195461E-2</v>
          </cell>
          <cell r="BU311">
            <v>-7.8458160920195461E-2</v>
          </cell>
          <cell r="BV311">
            <v>-7.8458160920195461E-2</v>
          </cell>
          <cell r="BW311">
            <v>0.11007994437777058</v>
          </cell>
          <cell r="BX311">
            <v>0.11007994437777058</v>
          </cell>
          <cell r="BY311">
            <v>0.11007994437777058</v>
          </cell>
          <cell r="BZ311">
            <v>0.11007994437777058</v>
          </cell>
          <cell r="CA311">
            <v>0.11007994437777058</v>
          </cell>
          <cell r="CB311">
            <v>0.11007994437777058</v>
          </cell>
          <cell r="CC311">
            <v>0.11007994437777058</v>
          </cell>
          <cell r="CD311">
            <v>0.11007994437777058</v>
          </cell>
          <cell r="CE311">
            <v>0.11007994437777058</v>
          </cell>
          <cell r="CF311">
            <v>0.11007994437777058</v>
          </cell>
          <cell r="CG311">
            <v>0.11007994437777058</v>
          </cell>
          <cell r="CH311">
            <v>0.11007994437777058</v>
          </cell>
          <cell r="CI311">
            <v>5.9558582951539603E-2</v>
          </cell>
          <cell r="CJ311">
            <v>5.9558582951539603E-2</v>
          </cell>
          <cell r="CK311">
            <v>5.9558582951539603E-2</v>
          </cell>
          <cell r="CL311">
            <v>5.9558582951539603E-2</v>
          </cell>
          <cell r="CM311">
            <v>5.9558582951539603E-2</v>
          </cell>
          <cell r="CN311">
            <v>5.9558582951539603E-2</v>
          </cell>
          <cell r="CO311">
            <v>5.9558582951539603E-2</v>
          </cell>
          <cell r="CP311">
            <v>5.9558582951539603E-2</v>
          </cell>
          <cell r="CQ311">
            <v>5.9558582951539603E-2</v>
          </cell>
          <cell r="CR311">
            <v>5.9558582951539603E-2</v>
          </cell>
          <cell r="CS311">
            <v>5.9558582951539603E-2</v>
          </cell>
          <cell r="CT311">
            <v>5.9558582951539603E-2</v>
          </cell>
          <cell r="CU311">
            <v>4.6342969357971893E-2</v>
          </cell>
          <cell r="CV311">
            <v>4.6342969357971893E-2</v>
          </cell>
          <cell r="CW311">
            <v>4.6342969357971893E-2</v>
          </cell>
          <cell r="CX311">
            <v>4.6342969357971893E-2</v>
          </cell>
          <cell r="CY311">
            <v>4.6342969357971893E-2</v>
          </cell>
          <cell r="CZ311">
            <v>4.6342969357971893E-2</v>
          </cell>
          <cell r="DA311">
            <v>4.6342969357971893E-2</v>
          </cell>
          <cell r="DB311">
            <v>4.6342969357971893E-2</v>
          </cell>
          <cell r="DC311">
            <v>4.6342969357971893E-2</v>
          </cell>
          <cell r="DD311">
            <v>4.6342969357971893E-2</v>
          </cell>
          <cell r="DE311">
            <v>4.6342969357971893E-2</v>
          </cell>
          <cell r="DF311">
            <v>4.6342969357971893E-2</v>
          </cell>
          <cell r="DG311">
            <v>3.774812558422893E-2</v>
          </cell>
          <cell r="DH311">
            <v>3.774812558422893E-2</v>
          </cell>
          <cell r="DI311">
            <v>3.774812558422893E-2</v>
          </cell>
          <cell r="DJ311">
            <v>3.774812558422893E-2</v>
          </cell>
          <cell r="DK311">
            <v>3.774812558422893E-2</v>
          </cell>
          <cell r="DL311">
            <v>3.774812558422893E-2</v>
          </cell>
          <cell r="DM311">
            <v>3.774812558422893E-2</v>
          </cell>
          <cell r="DN311">
            <v>3.774812558422893E-2</v>
          </cell>
          <cell r="DO311">
            <v>3.774812558422893E-2</v>
          </cell>
          <cell r="DP311">
            <v>3.774812558422893E-2</v>
          </cell>
          <cell r="DQ311">
            <v>3.774812558422893E-2</v>
          </cell>
          <cell r="DR311">
            <v>3.774812558422893E-2</v>
          </cell>
          <cell r="DS311">
            <v>3.655124748387012E-2</v>
          </cell>
          <cell r="DT311">
            <v>3.655124748387012E-2</v>
          </cell>
          <cell r="DU311">
            <v>3.655124748387012E-2</v>
          </cell>
          <cell r="DV311">
            <v>3.655124748387012E-2</v>
          </cell>
          <cell r="DW311">
            <v>3.655124748387012E-2</v>
          </cell>
          <cell r="DX311">
            <v>3.655124748387012E-2</v>
          </cell>
          <cell r="DY311">
            <v>3.655124748387012E-2</v>
          </cell>
          <cell r="DZ311">
            <v>3.655124748387012E-2</v>
          </cell>
          <cell r="EA311">
            <v>3.655124748387012E-2</v>
          </cell>
          <cell r="EB311">
            <v>3.655124748387012E-2</v>
          </cell>
          <cell r="EC311">
            <v>3.655124748387012E-2</v>
          </cell>
          <cell r="ED311">
            <v>3.655124748387012E-2</v>
          </cell>
          <cell r="EE311">
            <v>3.3267445438027815E-2</v>
          </cell>
          <cell r="EF311">
            <v>3.3267445438027815E-2</v>
          </cell>
          <cell r="EG311">
            <v>3.3267445438027815E-2</v>
          </cell>
          <cell r="EH311">
            <v>3.3267445438027815E-2</v>
          </cell>
          <cell r="EI311">
            <v>3.3267445438027815E-2</v>
          </cell>
          <cell r="EJ311">
            <v>3.3267445438027815E-2</v>
          </cell>
          <cell r="EK311">
            <v>3.3267445438027815E-2</v>
          </cell>
          <cell r="EL311">
            <v>3.3267445438027815E-2</v>
          </cell>
          <cell r="EM311">
            <v>3.3267445438027815E-2</v>
          </cell>
          <cell r="EN311">
            <v>3.3267445438027815E-2</v>
          </cell>
          <cell r="EO311">
            <v>3.3267445438027815E-2</v>
          </cell>
          <cell r="EP311">
            <v>3.3267445438027815E-2</v>
          </cell>
          <cell r="EQ311">
            <v>2.8749904011117849E-2</v>
          </cell>
          <cell r="ER311">
            <v>2.8749904011117849E-2</v>
          </cell>
          <cell r="ES311">
            <v>2.8749904011117849E-2</v>
          </cell>
          <cell r="ET311">
            <v>2.8749904011117849E-2</v>
          </cell>
          <cell r="EU311">
            <v>2.8749904011117849E-2</v>
          </cell>
          <cell r="EV311">
            <v>2.8749904011117849E-2</v>
          </cell>
          <cell r="EW311">
            <v>2.8749904011117849E-2</v>
          </cell>
          <cell r="EX311">
            <v>2.8749904011117849E-2</v>
          </cell>
          <cell r="EY311">
            <v>2.8749904011117849E-2</v>
          </cell>
          <cell r="EZ311">
            <v>2.8749904011117849E-2</v>
          </cell>
          <cell r="FA311">
            <v>2.8749904011117849E-2</v>
          </cell>
          <cell r="FB311">
            <v>2.8749904011117849E-2</v>
          </cell>
          <cell r="FC311">
            <v>2.5822417967371752E-2</v>
          </cell>
          <cell r="FD311">
            <v>2.5822417967371752E-2</v>
          </cell>
          <cell r="FE311">
            <v>2.5822417967371752E-2</v>
          </cell>
          <cell r="FF311">
            <v>2.5822417967371752E-2</v>
          </cell>
          <cell r="FG311">
            <v>2.5822417967371752E-2</v>
          </cell>
          <cell r="FH311">
            <v>2.5822417967371752E-2</v>
          </cell>
          <cell r="FI311">
            <v>2.5822417967371752E-2</v>
          </cell>
          <cell r="FJ311">
            <v>2.5822417967371752E-2</v>
          </cell>
          <cell r="FK311">
            <v>2.5822417967371752E-2</v>
          </cell>
          <cell r="FL311">
            <v>2.5822417967371752E-2</v>
          </cell>
          <cell r="FM311">
            <v>2.5822417967371752E-2</v>
          </cell>
          <cell r="FN311">
            <v>2.5822417967371752E-2</v>
          </cell>
          <cell r="FO311">
            <v>2.2393520106984626E-2</v>
          </cell>
          <cell r="FP311">
            <v>2.2393520106984626E-2</v>
          </cell>
          <cell r="FQ311">
            <v>2.2393520106984626E-2</v>
          </cell>
          <cell r="FR311">
            <v>2.2393520106984626E-2</v>
          </cell>
          <cell r="FS311">
            <v>2.2393520106984626E-2</v>
          </cell>
          <cell r="FT311">
            <v>2.2393520106984626E-2</v>
          </cell>
          <cell r="FU311">
            <v>2.2393520106984626E-2</v>
          </cell>
          <cell r="FV311">
            <v>2.2393520106984626E-2</v>
          </cell>
          <cell r="FW311">
            <v>2.2393520106984626E-2</v>
          </cell>
        </row>
        <row r="312">
          <cell r="B312" t="str">
            <v>Co 133</v>
          </cell>
          <cell r="C312" t="str">
            <v>IL</v>
          </cell>
          <cell r="BH312">
            <v>-0.13748295599551341</v>
          </cell>
          <cell r="BI312">
            <v>-0.13748295599551341</v>
          </cell>
          <cell r="BJ312">
            <v>-0.13748295599551341</v>
          </cell>
          <cell r="BK312">
            <v>-9.8954259593780722E-2</v>
          </cell>
          <cell r="BL312">
            <v>-9.8954259593780722E-2</v>
          </cell>
          <cell r="BM312">
            <v>-9.8954259593780722E-2</v>
          </cell>
          <cell r="BN312">
            <v>-9.8954259593780722E-2</v>
          </cell>
          <cell r="BO312">
            <v>-9.8954259593780722E-2</v>
          </cell>
          <cell r="BP312">
            <v>-9.8954259593780722E-2</v>
          </cell>
          <cell r="BQ312">
            <v>-9.8954259593780722E-2</v>
          </cell>
          <cell r="BR312">
            <v>-9.8954259593780722E-2</v>
          </cell>
          <cell r="BS312">
            <v>-9.8954259593780722E-2</v>
          </cell>
          <cell r="BT312">
            <v>-9.8954259593780722E-2</v>
          </cell>
          <cell r="BU312">
            <v>-9.8954259593780722E-2</v>
          </cell>
          <cell r="BV312">
            <v>-9.8954259593780722E-2</v>
          </cell>
          <cell r="BW312">
            <v>-0.17515919972196128</v>
          </cell>
          <cell r="BX312">
            <v>-0.17515919972196128</v>
          </cell>
          <cell r="BY312">
            <v>-0.17515919972196128</v>
          </cell>
          <cell r="BZ312">
            <v>-0.17515919972196128</v>
          </cell>
          <cell r="CA312">
            <v>-0.17515919972196128</v>
          </cell>
          <cell r="CB312">
            <v>-0.17515919972196128</v>
          </cell>
          <cell r="CC312">
            <v>-0.17515919972196128</v>
          </cell>
          <cell r="CD312">
            <v>-0.17515919972196128</v>
          </cell>
          <cell r="CE312">
            <v>-0.17515919972196128</v>
          </cell>
          <cell r="CF312">
            <v>-0.17515919972196128</v>
          </cell>
          <cell r="CG312">
            <v>-0.17515919972196128</v>
          </cell>
          <cell r="CH312">
            <v>-0.17515919972196128</v>
          </cell>
          <cell r="CI312">
            <v>6.6933616386852168E-3</v>
          </cell>
          <cell r="CJ312">
            <v>6.6933616386852168E-3</v>
          </cell>
          <cell r="CK312">
            <v>6.6933616386852168E-3</v>
          </cell>
          <cell r="CL312">
            <v>6.6933616386852168E-3</v>
          </cell>
          <cell r="CM312">
            <v>6.6933616386852168E-3</v>
          </cell>
          <cell r="CN312">
            <v>6.6933616386852168E-3</v>
          </cell>
          <cell r="CO312">
            <v>6.6933616386852168E-3</v>
          </cell>
          <cell r="CP312">
            <v>6.6933616386852168E-3</v>
          </cell>
          <cell r="CQ312">
            <v>6.6933616386852168E-3</v>
          </cell>
          <cell r="CR312">
            <v>6.6933616386852168E-3</v>
          </cell>
          <cell r="CS312">
            <v>6.6933616386852168E-3</v>
          </cell>
          <cell r="CT312">
            <v>6.6933616386852168E-3</v>
          </cell>
          <cell r="CU312">
            <v>8.0248026978544992E-3</v>
          </cell>
          <cell r="CV312">
            <v>8.0248026978544992E-3</v>
          </cell>
          <cell r="CW312">
            <v>8.0248026978544992E-3</v>
          </cell>
          <cell r="CX312">
            <v>8.0248026978544992E-3</v>
          </cell>
          <cell r="CY312">
            <v>8.0248026978544992E-3</v>
          </cell>
          <cell r="CZ312">
            <v>8.0248026978544992E-3</v>
          </cell>
          <cell r="DA312">
            <v>8.0248026978544992E-3</v>
          </cell>
          <cell r="DB312">
            <v>8.0248026978544992E-3</v>
          </cell>
          <cell r="DC312">
            <v>8.0248026978544992E-3</v>
          </cell>
          <cell r="DD312">
            <v>8.0248026978544992E-3</v>
          </cell>
          <cell r="DE312">
            <v>8.0248026978544992E-3</v>
          </cell>
          <cell r="DF312">
            <v>8.0248026978544992E-3</v>
          </cell>
          <cell r="DG312">
            <v>-2.8377906149967445E-4</v>
          </cell>
          <cell r="DH312">
            <v>-2.8377906149967445E-4</v>
          </cell>
          <cell r="DI312">
            <v>-2.8377906149967445E-4</v>
          </cell>
          <cell r="DJ312">
            <v>-2.8377906149967445E-4</v>
          </cell>
          <cell r="DK312">
            <v>-2.8377906149967445E-4</v>
          </cell>
          <cell r="DL312">
            <v>-2.8377906149967445E-4</v>
          </cell>
          <cell r="DM312">
            <v>-2.8377906149967445E-4</v>
          </cell>
          <cell r="DN312">
            <v>-2.8377906149967445E-4</v>
          </cell>
          <cell r="DO312">
            <v>-2.8377906149967445E-4</v>
          </cell>
          <cell r="DP312">
            <v>-2.8377906149967445E-4</v>
          </cell>
          <cell r="DQ312">
            <v>-2.8377906149967445E-4</v>
          </cell>
          <cell r="DR312">
            <v>-2.8377906149967445E-4</v>
          </cell>
          <cell r="DS312">
            <v>2.7716981520273645E-2</v>
          </cell>
          <cell r="DT312">
            <v>2.7716981520273645E-2</v>
          </cell>
          <cell r="DU312">
            <v>2.7716981520273645E-2</v>
          </cell>
          <cell r="DV312">
            <v>2.7716981520273645E-2</v>
          </cell>
          <cell r="DW312">
            <v>2.7716981520273645E-2</v>
          </cell>
          <cell r="DX312">
            <v>2.7716981520273645E-2</v>
          </cell>
          <cell r="DY312">
            <v>2.7716981520273645E-2</v>
          </cell>
          <cell r="DZ312">
            <v>2.7716981520273645E-2</v>
          </cell>
          <cell r="EA312">
            <v>2.7716981520273645E-2</v>
          </cell>
          <cell r="EB312">
            <v>2.7716981520273645E-2</v>
          </cell>
          <cell r="EC312">
            <v>2.7716981520273645E-2</v>
          </cell>
          <cell r="ED312">
            <v>2.7716981520273645E-2</v>
          </cell>
          <cell r="EE312">
            <v>2.2367393403437144E-2</v>
          </cell>
          <cell r="EF312">
            <v>2.2367393403437144E-2</v>
          </cell>
          <cell r="EG312">
            <v>2.2367393403437144E-2</v>
          </cell>
          <cell r="EH312">
            <v>2.2367393403437144E-2</v>
          </cell>
          <cell r="EI312">
            <v>2.2367393403437144E-2</v>
          </cell>
          <cell r="EJ312">
            <v>2.2367393403437144E-2</v>
          </cell>
          <cell r="EK312">
            <v>2.2367393403437144E-2</v>
          </cell>
          <cell r="EL312">
            <v>2.2367393403437144E-2</v>
          </cell>
          <cell r="EM312">
            <v>2.2367393403437144E-2</v>
          </cell>
          <cell r="EN312">
            <v>2.2367393403437144E-2</v>
          </cell>
          <cell r="EO312">
            <v>2.2367393403437144E-2</v>
          </cell>
          <cell r="EP312">
            <v>2.2367393403437144E-2</v>
          </cell>
          <cell r="EQ312">
            <v>6.5749597564228601E-2</v>
          </cell>
          <cell r="ER312">
            <v>6.5749597564228601E-2</v>
          </cell>
          <cell r="ES312">
            <v>6.5749597564228601E-2</v>
          </cell>
          <cell r="ET312">
            <v>6.5749597564228601E-2</v>
          </cell>
          <cell r="EU312">
            <v>6.5749597564228601E-2</v>
          </cell>
          <cell r="EV312">
            <v>6.5749597564228601E-2</v>
          </cell>
          <cell r="EW312">
            <v>6.5749597564228601E-2</v>
          </cell>
          <cell r="EX312">
            <v>6.5749597564228601E-2</v>
          </cell>
          <cell r="EY312">
            <v>6.5749597564228601E-2</v>
          </cell>
          <cell r="EZ312">
            <v>6.5749597564228601E-2</v>
          </cell>
          <cell r="FA312">
            <v>6.5749597564228601E-2</v>
          </cell>
          <cell r="FB312">
            <v>6.5749597564228601E-2</v>
          </cell>
          <cell r="FC312">
            <v>6.5030255197480374E-2</v>
          </cell>
          <cell r="FD312">
            <v>6.5030255197480374E-2</v>
          </cell>
          <cell r="FE312">
            <v>6.5030255197480374E-2</v>
          </cell>
          <cell r="FF312">
            <v>6.5030255197480374E-2</v>
          </cell>
          <cell r="FG312">
            <v>6.5030255197480374E-2</v>
          </cell>
          <cell r="FH312">
            <v>6.5030255197480374E-2</v>
          </cell>
          <cell r="FI312">
            <v>6.5030255197480374E-2</v>
          </cell>
          <cell r="FJ312">
            <v>6.5030255197480374E-2</v>
          </cell>
          <cell r="FK312">
            <v>6.5030255197480374E-2</v>
          </cell>
          <cell r="FL312">
            <v>6.5030255197480374E-2</v>
          </cell>
          <cell r="FM312">
            <v>6.5030255197480374E-2</v>
          </cell>
          <cell r="FN312">
            <v>6.5030255197480374E-2</v>
          </cell>
          <cell r="FO312">
            <v>9.9367808651131651E-2</v>
          </cell>
          <cell r="FP312">
            <v>9.9367808651131651E-2</v>
          </cell>
          <cell r="FQ312">
            <v>9.9367808651131651E-2</v>
          </cell>
          <cell r="FR312">
            <v>9.9367808651131651E-2</v>
          </cell>
          <cell r="FS312">
            <v>9.9367808651131651E-2</v>
          </cell>
          <cell r="FT312">
            <v>9.9367808651131651E-2</v>
          </cell>
          <cell r="FU312">
            <v>9.9367808651131651E-2</v>
          </cell>
          <cell r="FV312">
            <v>9.9367808651131651E-2</v>
          </cell>
          <cell r="FW312">
            <v>9.9367808651131651E-2</v>
          </cell>
        </row>
        <row r="313">
          <cell r="B313" t="str">
            <v>Co 134</v>
          </cell>
          <cell r="C313" t="str">
            <v>IL</v>
          </cell>
          <cell r="BH313">
            <v>-5.8374639087148225E-2</v>
          </cell>
          <cell r="BI313">
            <v>-5.8374639087148225E-2</v>
          </cell>
          <cell r="BJ313">
            <v>-5.8374639087148225E-2</v>
          </cell>
          <cell r="BK313">
            <v>-7.2527159959885401E-2</v>
          </cell>
          <cell r="BL313">
            <v>-7.2527159959885401E-2</v>
          </cell>
          <cell r="BM313">
            <v>-7.2527159959885401E-2</v>
          </cell>
          <cell r="BN313">
            <v>-7.2527159959885401E-2</v>
          </cell>
          <cell r="BO313">
            <v>-7.2527159959885401E-2</v>
          </cell>
          <cell r="BP313">
            <v>-7.2527159959885401E-2</v>
          </cell>
          <cell r="BQ313">
            <v>-7.2527159959885401E-2</v>
          </cell>
          <cell r="BR313">
            <v>-7.2527159959885401E-2</v>
          </cell>
          <cell r="BS313">
            <v>-7.2527159959885401E-2</v>
          </cell>
          <cell r="BT313">
            <v>-7.2527159959885401E-2</v>
          </cell>
          <cell r="BU313">
            <v>-7.2527159959885401E-2</v>
          </cell>
          <cell r="BV313">
            <v>-7.2527159959885401E-2</v>
          </cell>
          <cell r="BW313">
            <v>-8.882469807236873E-2</v>
          </cell>
          <cell r="BX313">
            <v>-8.882469807236873E-2</v>
          </cell>
          <cell r="BY313">
            <v>-8.882469807236873E-2</v>
          </cell>
          <cell r="BZ313">
            <v>-8.882469807236873E-2</v>
          </cell>
          <cell r="CA313">
            <v>-8.882469807236873E-2</v>
          </cell>
          <cell r="CB313">
            <v>-8.882469807236873E-2</v>
          </cell>
          <cell r="CC313">
            <v>-8.882469807236873E-2</v>
          </cell>
          <cell r="CD313">
            <v>-8.882469807236873E-2</v>
          </cell>
          <cell r="CE313">
            <v>-8.882469807236873E-2</v>
          </cell>
          <cell r="CF313">
            <v>-8.882469807236873E-2</v>
          </cell>
          <cell r="CG313">
            <v>-8.882469807236873E-2</v>
          </cell>
          <cell r="CH313">
            <v>-8.882469807236873E-2</v>
          </cell>
          <cell r="CI313">
            <v>0.16239370260851921</v>
          </cell>
          <cell r="CJ313">
            <v>0.16239370260851921</v>
          </cell>
          <cell r="CK313">
            <v>0.16239370260851921</v>
          </cell>
          <cell r="CL313">
            <v>0.16239370260851921</v>
          </cell>
          <cell r="CM313">
            <v>0.16239370260851921</v>
          </cell>
          <cell r="CN313">
            <v>0.16239370260851921</v>
          </cell>
          <cell r="CO313">
            <v>0.16239370260851921</v>
          </cell>
          <cell r="CP313">
            <v>0.16239370260851921</v>
          </cell>
          <cell r="CQ313">
            <v>0.16239370260851921</v>
          </cell>
          <cell r="CR313">
            <v>0.16239370260851921</v>
          </cell>
          <cell r="CS313">
            <v>0.16239370260851921</v>
          </cell>
          <cell r="CT313">
            <v>0.16239370260851921</v>
          </cell>
          <cell r="CU313">
            <v>0.14778944053167278</v>
          </cell>
          <cell r="CV313">
            <v>0.14778944053167278</v>
          </cell>
          <cell r="CW313">
            <v>0.14778944053167278</v>
          </cell>
          <cell r="CX313">
            <v>0.14778944053167278</v>
          </cell>
          <cell r="CY313">
            <v>0.14778944053167278</v>
          </cell>
          <cell r="CZ313">
            <v>0.14778944053167278</v>
          </cell>
          <cell r="DA313">
            <v>0.14778944053167278</v>
          </cell>
          <cell r="DB313">
            <v>0.14778944053167278</v>
          </cell>
          <cell r="DC313">
            <v>0.14778944053167278</v>
          </cell>
          <cell r="DD313">
            <v>0.14778944053167278</v>
          </cell>
          <cell r="DE313">
            <v>0.14778944053167278</v>
          </cell>
          <cell r="DF313">
            <v>0.14778944053167278</v>
          </cell>
          <cell r="DG313">
            <v>0.15259105301059744</v>
          </cell>
          <cell r="DH313">
            <v>0.15259105301059744</v>
          </cell>
          <cell r="DI313">
            <v>0.15259105301059744</v>
          </cell>
          <cell r="DJ313">
            <v>0.15259105301059744</v>
          </cell>
          <cell r="DK313">
            <v>0.15259105301059744</v>
          </cell>
          <cell r="DL313">
            <v>0.15259105301059744</v>
          </cell>
          <cell r="DM313">
            <v>0.15259105301059744</v>
          </cell>
          <cell r="DN313">
            <v>0.15259105301059744</v>
          </cell>
          <cell r="DO313">
            <v>0.15259105301059744</v>
          </cell>
          <cell r="DP313">
            <v>0.15259105301059744</v>
          </cell>
          <cell r="DQ313">
            <v>0.15259105301059744</v>
          </cell>
          <cell r="DR313">
            <v>0.15259105301059744</v>
          </cell>
          <cell r="DS313">
            <v>0.16268343548091174</v>
          </cell>
          <cell r="DT313">
            <v>0.16268343548091174</v>
          </cell>
          <cell r="DU313">
            <v>0.16268343548091174</v>
          </cell>
          <cell r="DV313">
            <v>0.16268343548091174</v>
          </cell>
          <cell r="DW313">
            <v>0.16268343548091174</v>
          </cell>
          <cell r="DX313">
            <v>0.16268343548091174</v>
          </cell>
          <cell r="DY313">
            <v>0.16268343548091174</v>
          </cell>
          <cell r="DZ313">
            <v>0.16268343548091174</v>
          </cell>
          <cell r="EA313">
            <v>0.16268343548091174</v>
          </cell>
          <cell r="EB313">
            <v>0.16268343548091174</v>
          </cell>
          <cell r="EC313">
            <v>0.16268343548091174</v>
          </cell>
          <cell r="ED313">
            <v>0.16268343548091174</v>
          </cell>
          <cell r="EE313">
            <v>0.1669232302655973</v>
          </cell>
          <cell r="EF313">
            <v>0.1669232302655973</v>
          </cell>
          <cell r="EG313">
            <v>0.1669232302655973</v>
          </cell>
          <cell r="EH313">
            <v>0.1669232302655973</v>
          </cell>
          <cell r="EI313">
            <v>0.1669232302655973</v>
          </cell>
          <cell r="EJ313">
            <v>0.1669232302655973</v>
          </cell>
          <cell r="EK313">
            <v>0.1669232302655973</v>
          </cell>
          <cell r="EL313">
            <v>0.1669232302655973</v>
          </cell>
          <cell r="EM313">
            <v>0.1669232302655973</v>
          </cell>
          <cell r="EN313">
            <v>0.1669232302655973</v>
          </cell>
          <cell r="EO313">
            <v>0.1669232302655973</v>
          </cell>
          <cell r="EP313">
            <v>0.1669232302655973</v>
          </cell>
          <cell r="EQ313">
            <v>0.16239130900276585</v>
          </cell>
          <cell r="ER313">
            <v>0.16239130900276585</v>
          </cell>
          <cell r="ES313">
            <v>0.16239130900276585</v>
          </cell>
          <cell r="ET313">
            <v>0.16239130900276585</v>
          </cell>
          <cell r="EU313">
            <v>0.16239130900276585</v>
          </cell>
          <cell r="EV313">
            <v>0.16239130900276585</v>
          </cell>
          <cell r="EW313">
            <v>0.16239130900276585</v>
          </cell>
          <cell r="EX313">
            <v>0.16239130900276585</v>
          </cell>
          <cell r="EY313">
            <v>0.16239130900276585</v>
          </cell>
          <cell r="EZ313">
            <v>0.16239130900276585</v>
          </cell>
          <cell r="FA313">
            <v>0.16239130900276585</v>
          </cell>
          <cell r="FB313">
            <v>0.16239130900276585</v>
          </cell>
          <cell r="FC313">
            <v>0.16511039356423282</v>
          </cell>
          <cell r="FD313">
            <v>0.16511039356423282</v>
          </cell>
          <cell r="FE313">
            <v>0.16511039356423282</v>
          </cell>
          <cell r="FF313">
            <v>0.16511039356423282</v>
          </cell>
          <cell r="FG313">
            <v>0.16511039356423282</v>
          </cell>
          <cell r="FH313">
            <v>0.16511039356423282</v>
          </cell>
          <cell r="FI313">
            <v>0.16511039356423282</v>
          </cell>
          <cell r="FJ313">
            <v>0.16511039356423282</v>
          </cell>
          <cell r="FK313">
            <v>0.16511039356423282</v>
          </cell>
          <cell r="FL313">
            <v>0.16511039356423282</v>
          </cell>
          <cell r="FM313">
            <v>0.16511039356423282</v>
          </cell>
          <cell r="FN313">
            <v>0.16511039356423282</v>
          </cell>
          <cell r="FO313">
            <v>0.1705636564121199</v>
          </cell>
          <cell r="FP313">
            <v>0.1705636564121199</v>
          </cell>
          <cell r="FQ313">
            <v>0.1705636564121199</v>
          </cell>
          <cell r="FR313">
            <v>0.1705636564121199</v>
          </cell>
          <cell r="FS313">
            <v>0.1705636564121199</v>
          </cell>
          <cell r="FT313">
            <v>0.1705636564121199</v>
          </cell>
          <cell r="FU313">
            <v>0.1705636564121199</v>
          </cell>
          <cell r="FV313">
            <v>0.1705636564121199</v>
          </cell>
          <cell r="FW313">
            <v>0.1705636564121199</v>
          </cell>
        </row>
        <row r="314">
          <cell r="B314" t="str">
            <v>Co 135</v>
          </cell>
          <cell r="C314" t="str">
            <v>IL</v>
          </cell>
          <cell r="BH314">
            <v>-8.5121582969792831E-2</v>
          </cell>
          <cell r="BI314">
            <v>-8.5121582969792831E-2</v>
          </cell>
          <cell r="BJ314">
            <v>-8.5121582969792831E-2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  <cell r="ES314">
            <v>0</v>
          </cell>
          <cell r="ET314">
            <v>0</v>
          </cell>
          <cell r="EU314">
            <v>0</v>
          </cell>
          <cell r="EV314">
            <v>0</v>
          </cell>
          <cell r="EW314">
            <v>0</v>
          </cell>
          <cell r="EX314">
            <v>0</v>
          </cell>
          <cell r="EY314">
            <v>0</v>
          </cell>
          <cell r="EZ314">
            <v>0</v>
          </cell>
          <cell r="FA314">
            <v>0</v>
          </cell>
          <cell r="FB314">
            <v>0</v>
          </cell>
          <cell r="FC314">
            <v>0</v>
          </cell>
          <cell r="FD314">
            <v>0</v>
          </cell>
          <cell r="FE314">
            <v>0</v>
          </cell>
          <cell r="FF314">
            <v>0</v>
          </cell>
          <cell r="FG314">
            <v>0</v>
          </cell>
          <cell r="FH314">
            <v>0</v>
          </cell>
          <cell r="FI314">
            <v>0</v>
          </cell>
          <cell r="FJ314">
            <v>0</v>
          </cell>
          <cell r="FK314">
            <v>0</v>
          </cell>
          <cell r="FL314">
            <v>0</v>
          </cell>
          <cell r="FM314">
            <v>0</v>
          </cell>
          <cell r="FN314">
            <v>0</v>
          </cell>
          <cell r="FO314">
            <v>0</v>
          </cell>
          <cell r="FP314">
            <v>0</v>
          </cell>
          <cell r="FQ314">
            <v>0</v>
          </cell>
          <cell r="FR314">
            <v>0</v>
          </cell>
          <cell r="FS314">
            <v>0</v>
          </cell>
          <cell r="FT314">
            <v>0</v>
          </cell>
          <cell r="FU314">
            <v>0</v>
          </cell>
          <cell r="FV314">
            <v>0</v>
          </cell>
          <cell r="FW314">
            <v>0</v>
          </cell>
        </row>
        <row r="315">
          <cell r="B315" t="str">
            <v>Co 180</v>
          </cell>
          <cell r="C315" t="str">
            <v>NC</v>
          </cell>
          <cell r="BH315">
            <v>-78.688013111318298</v>
          </cell>
          <cell r="BI315">
            <v>-78.688013111318298</v>
          </cell>
          <cell r="BJ315">
            <v>-78.688013111318298</v>
          </cell>
          <cell r="BK315">
            <v>-70.841370455245269</v>
          </cell>
          <cell r="BL315">
            <v>-70.841370455245269</v>
          </cell>
          <cell r="BM315">
            <v>-70.841370455245269</v>
          </cell>
          <cell r="BN315">
            <v>-70.841370455245269</v>
          </cell>
          <cell r="BO315">
            <v>-70.841370455245269</v>
          </cell>
          <cell r="BP315">
            <v>-70.841370455245269</v>
          </cell>
          <cell r="BQ315">
            <v>-70.841370455245269</v>
          </cell>
          <cell r="BR315">
            <v>-70.841370455245269</v>
          </cell>
          <cell r="BS315">
            <v>-70.841370455245269</v>
          </cell>
          <cell r="BT315">
            <v>-70.841370455245269</v>
          </cell>
          <cell r="BU315">
            <v>-70.841370455245269</v>
          </cell>
          <cell r="BV315">
            <v>-70.841370455245269</v>
          </cell>
          <cell r="BW315">
            <v>1.1508909424714402</v>
          </cell>
          <cell r="BX315">
            <v>1.1508909424714402</v>
          </cell>
          <cell r="BY315">
            <v>1.1508909424714402</v>
          </cell>
          <cell r="BZ315">
            <v>1.1508909424714402</v>
          </cell>
          <cell r="CA315">
            <v>1.1508909424714402</v>
          </cell>
          <cell r="CB315">
            <v>1.1508909424714402</v>
          </cell>
          <cell r="CC315">
            <v>1.1508909424714402</v>
          </cell>
          <cell r="CD315">
            <v>1.1508909424714402</v>
          </cell>
          <cell r="CE315">
            <v>1.1508909424714402</v>
          </cell>
          <cell r="CF315">
            <v>1.1508909424714402</v>
          </cell>
          <cell r="CG315">
            <v>1.1508909424714402</v>
          </cell>
          <cell r="CH315">
            <v>1.1508909424714402</v>
          </cell>
          <cell r="CI315">
            <v>0.3423622996860044</v>
          </cell>
          <cell r="CJ315">
            <v>0.3423622996860044</v>
          </cell>
          <cell r="CK315">
            <v>0.3423622996860044</v>
          </cell>
          <cell r="CL315">
            <v>0.3423622996860044</v>
          </cell>
          <cell r="CM315">
            <v>0.3423622996860044</v>
          </cell>
          <cell r="CN315">
            <v>0.3423622996860044</v>
          </cell>
          <cell r="CO315">
            <v>0.3423622996860044</v>
          </cell>
          <cell r="CP315">
            <v>0.3423622996860044</v>
          </cell>
          <cell r="CQ315">
            <v>0.3423622996860044</v>
          </cell>
          <cell r="CR315">
            <v>0.3423622996860044</v>
          </cell>
          <cell r="CS315">
            <v>0.3423622996860044</v>
          </cell>
          <cell r="CT315">
            <v>0.3423622996860044</v>
          </cell>
          <cell r="CU315">
            <v>0.30029247458413155</v>
          </cell>
          <cell r="CV315">
            <v>0.30029247458413155</v>
          </cell>
          <cell r="CW315">
            <v>0.30029247458413155</v>
          </cell>
          <cell r="CX315">
            <v>0.30029247458413155</v>
          </cell>
          <cell r="CY315">
            <v>0.30029247458413155</v>
          </cell>
          <cell r="CZ315">
            <v>0.30029247458413155</v>
          </cell>
          <cell r="DA315">
            <v>0.30029247458413155</v>
          </cell>
          <cell r="DB315">
            <v>0.30029247458413155</v>
          </cell>
          <cell r="DC315">
            <v>0.30029247458413155</v>
          </cell>
          <cell r="DD315">
            <v>0.30029247458413155</v>
          </cell>
          <cell r="DE315">
            <v>0.30029247458413155</v>
          </cell>
          <cell r="DF315">
            <v>0.30029247458413155</v>
          </cell>
          <cell r="DG315">
            <v>0.21788248636300123</v>
          </cell>
          <cell r="DH315">
            <v>0.21788248636300123</v>
          </cell>
          <cell r="DI315">
            <v>0.21788248636300123</v>
          </cell>
          <cell r="DJ315">
            <v>0.21788248636300123</v>
          </cell>
          <cell r="DK315">
            <v>0.21788248636300123</v>
          </cell>
          <cell r="DL315">
            <v>0.21788248636300123</v>
          </cell>
          <cell r="DM315">
            <v>0.21788248636300123</v>
          </cell>
          <cell r="DN315">
            <v>0.21788248636300123</v>
          </cell>
          <cell r="DO315">
            <v>0.21788248636300123</v>
          </cell>
          <cell r="DP315">
            <v>0.21788248636300123</v>
          </cell>
          <cell r="DQ315">
            <v>0.21788248636300123</v>
          </cell>
          <cell r="DR315">
            <v>0.21788248636300123</v>
          </cell>
          <cell r="DS315">
            <v>0.24401808529417079</v>
          </cell>
          <cell r="DT315">
            <v>0.24401808529417079</v>
          </cell>
          <cell r="DU315">
            <v>0.24401808529417079</v>
          </cell>
          <cell r="DV315">
            <v>0.24401808529417079</v>
          </cell>
          <cell r="DW315">
            <v>0.24401808529417079</v>
          </cell>
          <cell r="DX315">
            <v>0.24401808529417079</v>
          </cell>
          <cell r="DY315">
            <v>0.24401808529417079</v>
          </cell>
          <cell r="DZ315">
            <v>0.24401808529417079</v>
          </cell>
          <cell r="EA315">
            <v>0.24401808529417079</v>
          </cell>
          <cell r="EB315">
            <v>0.24401808529417079</v>
          </cell>
          <cell r="EC315">
            <v>0.24401808529417079</v>
          </cell>
          <cell r="ED315">
            <v>0.24401808529417079</v>
          </cell>
          <cell r="EE315">
            <v>0.21457058566067755</v>
          </cell>
          <cell r="EF315">
            <v>0.21457058566067755</v>
          </cell>
          <cell r="EG315">
            <v>0.21457058566067755</v>
          </cell>
          <cell r="EH315">
            <v>0.21457058566067755</v>
          </cell>
          <cell r="EI315">
            <v>0.21457058566067755</v>
          </cell>
          <cell r="EJ315">
            <v>0.21457058566067755</v>
          </cell>
          <cell r="EK315">
            <v>0.21457058566067755</v>
          </cell>
          <cell r="EL315">
            <v>0.21457058566067755</v>
          </cell>
          <cell r="EM315">
            <v>0.21457058566067755</v>
          </cell>
          <cell r="EN315">
            <v>0.21457058566067755</v>
          </cell>
          <cell r="EO315">
            <v>0.21457058566067755</v>
          </cell>
          <cell r="EP315">
            <v>0.21457058566067755</v>
          </cell>
          <cell r="EQ315">
            <v>0.25972089329235609</v>
          </cell>
          <cell r="ER315">
            <v>0.25972089329235609</v>
          </cell>
          <cell r="ES315">
            <v>0.25972089329235609</v>
          </cell>
          <cell r="ET315">
            <v>0.25972089329235609</v>
          </cell>
          <cell r="EU315">
            <v>0.25972089329235609</v>
          </cell>
          <cell r="EV315">
            <v>0.25972089329235609</v>
          </cell>
          <cell r="EW315">
            <v>0.25972089329235609</v>
          </cell>
          <cell r="EX315">
            <v>0.25972089329235609</v>
          </cell>
          <cell r="EY315">
            <v>0.25972089329235609</v>
          </cell>
          <cell r="EZ315">
            <v>0.25972089329235609</v>
          </cell>
          <cell r="FA315">
            <v>0.25972089329235609</v>
          </cell>
          <cell r="FB315">
            <v>0.25972089329235609</v>
          </cell>
          <cell r="FC315">
            <v>0.31759343325924716</v>
          </cell>
          <cell r="FD315">
            <v>0.31759343325924716</v>
          </cell>
          <cell r="FE315">
            <v>0.31759343325924716</v>
          </cell>
          <cell r="FF315">
            <v>0.31759343325924716</v>
          </cell>
          <cell r="FG315">
            <v>0.31759343325924716</v>
          </cell>
          <cell r="FH315">
            <v>0.31759343325924716</v>
          </cell>
          <cell r="FI315">
            <v>0.31759343325924716</v>
          </cell>
          <cell r="FJ315">
            <v>0.31759343325924716</v>
          </cell>
          <cell r="FK315">
            <v>0.31759343325924716</v>
          </cell>
          <cell r="FL315">
            <v>0.31759343325924716</v>
          </cell>
          <cell r="FM315">
            <v>0.31759343325924716</v>
          </cell>
          <cell r="FN315">
            <v>0.31759343325924716</v>
          </cell>
          <cell r="FO315">
            <v>0.31166026859111273</v>
          </cell>
          <cell r="FP315">
            <v>0.31166026859111273</v>
          </cell>
          <cell r="FQ315">
            <v>0.31166026859111273</v>
          </cell>
          <cell r="FR315">
            <v>0.31166026859111273</v>
          </cell>
          <cell r="FS315">
            <v>0.31166026859111273</v>
          </cell>
          <cell r="FT315">
            <v>0.31166026859111273</v>
          </cell>
          <cell r="FU315">
            <v>0.31166026859111273</v>
          </cell>
          <cell r="FV315">
            <v>0.31166026859111273</v>
          </cell>
          <cell r="FW315">
            <v>0.31166026859111273</v>
          </cell>
        </row>
        <row r="316">
          <cell r="B316" t="str">
            <v>Co 450</v>
          </cell>
          <cell r="C316" t="str">
            <v>NV</v>
          </cell>
          <cell r="BH316">
            <v>-8.6026820712066063E-2</v>
          </cell>
          <cell r="BI316">
            <v>-8.6026820712066063E-2</v>
          </cell>
          <cell r="BJ316">
            <v>-8.6026820712066063E-2</v>
          </cell>
          <cell r="BK316">
            <v>9.5648285996904406E-2</v>
          </cell>
          <cell r="BL316">
            <v>9.5648285996904406E-2</v>
          </cell>
          <cell r="BM316">
            <v>9.5648285996904406E-2</v>
          </cell>
          <cell r="BN316">
            <v>9.5648285996904406E-2</v>
          </cell>
          <cell r="BO316">
            <v>9.5648285996904406E-2</v>
          </cell>
          <cell r="BP316">
            <v>9.5648285996904406E-2</v>
          </cell>
          <cell r="BQ316">
            <v>9.5648285996904406E-2</v>
          </cell>
          <cell r="BR316">
            <v>9.5648285996904406E-2</v>
          </cell>
          <cell r="BS316">
            <v>9.5648285996904406E-2</v>
          </cell>
          <cell r="BT316">
            <v>9.5648285996904406E-2</v>
          </cell>
          <cell r="BU316">
            <v>9.5648285996904406E-2</v>
          </cell>
          <cell r="BV316">
            <v>9.5648285996904406E-2</v>
          </cell>
          <cell r="BW316">
            <v>8.0011952791019844E-2</v>
          </cell>
          <cell r="BX316">
            <v>8.0011952791019844E-2</v>
          </cell>
          <cell r="BY316">
            <v>8.0011952791019844E-2</v>
          </cell>
          <cell r="BZ316">
            <v>8.0011952791019844E-2</v>
          </cell>
          <cell r="CA316">
            <v>8.0011952791019844E-2</v>
          </cell>
          <cell r="CB316">
            <v>8.0011952791019844E-2</v>
          </cell>
          <cell r="CC316">
            <v>8.0011952791019844E-2</v>
          </cell>
          <cell r="CD316">
            <v>8.0011952791019844E-2</v>
          </cell>
          <cell r="CE316">
            <v>8.0011952791019844E-2</v>
          </cell>
          <cell r="CF316">
            <v>8.0011952791019844E-2</v>
          </cell>
          <cell r="CG316">
            <v>8.0011952791019844E-2</v>
          </cell>
          <cell r="CH316">
            <v>8.0011952791019844E-2</v>
          </cell>
          <cell r="CI316">
            <v>1.46815348480244E-2</v>
          </cell>
          <cell r="CJ316">
            <v>1.46815348480244E-2</v>
          </cell>
          <cell r="CK316">
            <v>1.46815348480244E-2</v>
          </cell>
          <cell r="CL316">
            <v>1.46815348480244E-2</v>
          </cell>
          <cell r="CM316">
            <v>1.46815348480244E-2</v>
          </cell>
          <cell r="CN316">
            <v>1.46815348480244E-2</v>
          </cell>
          <cell r="CO316">
            <v>1.46815348480244E-2</v>
          </cell>
          <cell r="CP316">
            <v>1.46815348480244E-2</v>
          </cell>
          <cell r="CQ316">
            <v>1.46815348480244E-2</v>
          </cell>
          <cell r="CR316">
            <v>1.46815348480244E-2</v>
          </cell>
          <cell r="CS316">
            <v>1.46815348480244E-2</v>
          </cell>
          <cell r="CT316">
            <v>1.46815348480244E-2</v>
          </cell>
          <cell r="CU316">
            <v>1.403904143898576E-2</v>
          </cell>
          <cell r="CV316">
            <v>1.403904143898576E-2</v>
          </cell>
          <cell r="CW316">
            <v>1.403904143898576E-2</v>
          </cell>
          <cell r="CX316">
            <v>1.403904143898576E-2</v>
          </cell>
          <cell r="CY316">
            <v>1.403904143898576E-2</v>
          </cell>
          <cell r="CZ316">
            <v>1.403904143898576E-2</v>
          </cell>
          <cell r="DA316">
            <v>1.403904143898576E-2</v>
          </cell>
          <cell r="DB316">
            <v>1.403904143898576E-2</v>
          </cell>
          <cell r="DC316">
            <v>1.403904143898576E-2</v>
          </cell>
          <cell r="DD316">
            <v>1.403904143898576E-2</v>
          </cell>
          <cell r="DE316">
            <v>1.403904143898576E-2</v>
          </cell>
          <cell r="DF316">
            <v>1.403904143898576E-2</v>
          </cell>
          <cell r="DG316">
            <v>1.0605885917887511E-3</v>
          </cell>
          <cell r="DH316">
            <v>1.0605885917887511E-3</v>
          </cell>
          <cell r="DI316">
            <v>1.0605885917887511E-3</v>
          </cell>
          <cell r="DJ316">
            <v>1.0605885917887511E-3</v>
          </cell>
          <cell r="DK316">
            <v>1.0605885917887511E-3</v>
          </cell>
          <cell r="DL316">
            <v>1.0605885917887511E-3</v>
          </cell>
          <cell r="DM316">
            <v>1.0605885917887511E-3</v>
          </cell>
          <cell r="DN316">
            <v>1.0605885917887511E-3</v>
          </cell>
          <cell r="DO316">
            <v>1.0605885917887511E-3</v>
          </cell>
          <cell r="DP316">
            <v>1.0605885917887511E-3</v>
          </cell>
          <cell r="DQ316">
            <v>1.0605885917887511E-3</v>
          </cell>
          <cell r="DR316">
            <v>1.0605885917887511E-3</v>
          </cell>
          <cell r="DS316">
            <v>2.8861550986098074E-2</v>
          </cell>
          <cell r="DT316">
            <v>2.8861550986098074E-2</v>
          </cell>
          <cell r="DU316">
            <v>2.8861550986098074E-2</v>
          </cell>
          <cell r="DV316">
            <v>2.8861550986098074E-2</v>
          </cell>
          <cell r="DW316">
            <v>2.8861550986098074E-2</v>
          </cell>
          <cell r="DX316">
            <v>2.8861550986098074E-2</v>
          </cell>
          <cell r="DY316">
            <v>2.8861550986098074E-2</v>
          </cell>
          <cell r="DZ316">
            <v>2.8861550986098074E-2</v>
          </cell>
          <cell r="EA316">
            <v>2.8861550986098074E-2</v>
          </cell>
          <cell r="EB316">
            <v>2.8861550986098074E-2</v>
          </cell>
          <cell r="EC316">
            <v>2.8861550986098074E-2</v>
          </cell>
          <cell r="ED316">
            <v>2.8861550986098074E-2</v>
          </cell>
          <cell r="EE316">
            <v>4.5108705360959893E-2</v>
          </cell>
          <cell r="EF316">
            <v>4.5108705360959893E-2</v>
          </cell>
          <cell r="EG316">
            <v>4.5108705360959893E-2</v>
          </cell>
          <cell r="EH316">
            <v>4.5108705360959893E-2</v>
          </cell>
          <cell r="EI316">
            <v>4.5108705360959893E-2</v>
          </cell>
          <cell r="EJ316">
            <v>4.5108705360959893E-2</v>
          </cell>
          <cell r="EK316">
            <v>4.5108705360959893E-2</v>
          </cell>
          <cell r="EL316">
            <v>4.5108705360959893E-2</v>
          </cell>
          <cell r="EM316">
            <v>4.5108705360959893E-2</v>
          </cell>
          <cell r="EN316">
            <v>4.5108705360959893E-2</v>
          </cell>
          <cell r="EO316">
            <v>4.5108705360959893E-2</v>
          </cell>
          <cell r="EP316">
            <v>4.5108705360959893E-2</v>
          </cell>
          <cell r="EQ316">
            <v>5.7846869008429877E-2</v>
          </cell>
          <cell r="ER316">
            <v>5.7846869008429877E-2</v>
          </cell>
          <cell r="ES316">
            <v>5.7846869008429877E-2</v>
          </cell>
          <cell r="ET316">
            <v>5.7846869008429877E-2</v>
          </cell>
          <cell r="EU316">
            <v>5.7846869008429877E-2</v>
          </cell>
          <cell r="EV316">
            <v>5.7846869008429877E-2</v>
          </cell>
          <cell r="EW316">
            <v>5.7846869008429877E-2</v>
          </cell>
          <cell r="EX316">
            <v>5.7846869008429877E-2</v>
          </cell>
          <cell r="EY316">
            <v>5.7846869008429877E-2</v>
          </cell>
          <cell r="EZ316">
            <v>5.7846869008429877E-2</v>
          </cell>
          <cell r="FA316">
            <v>5.7846869008429877E-2</v>
          </cell>
          <cell r="FB316">
            <v>5.7846869008429877E-2</v>
          </cell>
          <cell r="FC316">
            <v>6.2237632806271953E-2</v>
          </cell>
          <cell r="FD316">
            <v>6.2237632806271953E-2</v>
          </cell>
          <cell r="FE316">
            <v>6.2237632806271953E-2</v>
          </cell>
          <cell r="FF316">
            <v>6.2237632806271953E-2</v>
          </cell>
          <cell r="FG316">
            <v>6.2237632806271953E-2</v>
          </cell>
          <cell r="FH316">
            <v>6.2237632806271953E-2</v>
          </cell>
          <cell r="FI316">
            <v>6.2237632806271953E-2</v>
          </cell>
          <cell r="FJ316">
            <v>6.2237632806271953E-2</v>
          </cell>
          <cell r="FK316">
            <v>6.2237632806271953E-2</v>
          </cell>
          <cell r="FL316">
            <v>6.2237632806271953E-2</v>
          </cell>
          <cell r="FM316">
            <v>6.2237632806271953E-2</v>
          </cell>
          <cell r="FN316">
            <v>6.2237632806271953E-2</v>
          </cell>
          <cell r="FO316">
            <v>5.5924257284762198E-2</v>
          </cell>
          <cell r="FP316">
            <v>5.5924257284762198E-2</v>
          </cell>
          <cell r="FQ316">
            <v>5.5924257284762198E-2</v>
          </cell>
          <cell r="FR316">
            <v>5.5924257284762198E-2</v>
          </cell>
          <cell r="FS316">
            <v>5.5924257284762198E-2</v>
          </cell>
          <cell r="FT316">
            <v>5.5924257284762198E-2</v>
          </cell>
          <cell r="FU316">
            <v>5.5924257284762198E-2</v>
          </cell>
          <cell r="FV316">
            <v>5.5924257284762198E-2</v>
          </cell>
          <cell r="FW316">
            <v>5.5924257284762198E-2</v>
          </cell>
        </row>
        <row r="317">
          <cell r="B317" t="str">
            <v>Co 451</v>
          </cell>
          <cell r="C317" t="str">
            <v>NV</v>
          </cell>
          <cell r="BH317">
            <v>-1.0900257423627857E-3</v>
          </cell>
          <cell r="BI317">
            <v>-1.0900257423627857E-3</v>
          </cell>
          <cell r="BJ317">
            <v>-1.0900257423627857E-3</v>
          </cell>
          <cell r="BK317">
            <v>1.9214089614592388E-2</v>
          </cell>
          <cell r="BL317">
            <v>1.9214089614592388E-2</v>
          </cell>
          <cell r="BM317">
            <v>1.9214089614592388E-2</v>
          </cell>
          <cell r="BN317">
            <v>1.9214089614592388E-2</v>
          </cell>
          <cell r="BO317">
            <v>1.9214089614592388E-2</v>
          </cell>
          <cell r="BP317">
            <v>1.9214089614592388E-2</v>
          </cell>
          <cell r="BQ317">
            <v>1.9214089614592388E-2</v>
          </cell>
          <cell r="BR317">
            <v>1.9214089614592388E-2</v>
          </cell>
          <cell r="BS317">
            <v>1.9214089614592388E-2</v>
          </cell>
          <cell r="BT317">
            <v>1.9214089614592388E-2</v>
          </cell>
          <cell r="BU317">
            <v>1.9214089614592388E-2</v>
          </cell>
          <cell r="BV317">
            <v>1.9214089614592388E-2</v>
          </cell>
          <cell r="BW317">
            <v>2.3196977051177837E-2</v>
          </cell>
          <cell r="BX317">
            <v>2.3196977051177837E-2</v>
          </cell>
          <cell r="BY317">
            <v>2.3196977051177837E-2</v>
          </cell>
          <cell r="BZ317">
            <v>2.3196977051177837E-2</v>
          </cell>
          <cell r="CA317">
            <v>2.3196977051177837E-2</v>
          </cell>
          <cell r="CB317">
            <v>2.3196977051177837E-2</v>
          </cell>
          <cell r="CC317">
            <v>2.3196977051177837E-2</v>
          </cell>
          <cell r="CD317">
            <v>2.3196977051177837E-2</v>
          </cell>
          <cell r="CE317">
            <v>2.3196977051177837E-2</v>
          </cell>
          <cell r="CF317">
            <v>2.3196977051177837E-2</v>
          </cell>
          <cell r="CG317">
            <v>2.3196977051177837E-2</v>
          </cell>
          <cell r="CH317">
            <v>2.3196977051177837E-2</v>
          </cell>
          <cell r="CI317">
            <v>8.3413801909525742E-2</v>
          </cell>
          <cell r="CJ317">
            <v>8.3413801909525742E-2</v>
          </cell>
          <cell r="CK317">
            <v>8.3413801909525742E-2</v>
          </cell>
          <cell r="CL317">
            <v>8.3413801909525742E-2</v>
          </cell>
          <cell r="CM317">
            <v>8.3413801909525742E-2</v>
          </cell>
          <cell r="CN317">
            <v>8.3413801909525742E-2</v>
          </cell>
          <cell r="CO317">
            <v>8.3413801909525742E-2</v>
          </cell>
          <cell r="CP317">
            <v>8.3413801909525742E-2</v>
          </cell>
          <cell r="CQ317">
            <v>8.3413801909525742E-2</v>
          </cell>
          <cell r="CR317">
            <v>8.3413801909525742E-2</v>
          </cell>
          <cell r="CS317">
            <v>8.3413801909525742E-2</v>
          </cell>
          <cell r="CT317">
            <v>8.3413801909525742E-2</v>
          </cell>
          <cell r="CU317">
            <v>0.11278459359649126</v>
          </cell>
          <cell r="CV317">
            <v>0.11278459359649126</v>
          </cell>
          <cell r="CW317">
            <v>0.11278459359649126</v>
          </cell>
          <cell r="CX317">
            <v>0.11278459359649126</v>
          </cell>
          <cell r="CY317">
            <v>0.11278459359649126</v>
          </cell>
          <cell r="CZ317">
            <v>0.11278459359649126</v>
          </cell>
          <cell r="DA317">
            <v>0.11278459359649126</v>
          </cell>
          <cell r="DB317">
            <v>0.11278459359649126</v>
          </cell>
          <cell r="DC317">
            <v>0.11278459359649126</v>
          </cell>
          <cell r="DD317">
            <v>0.11278459359649126</v>
          </cell>
          <cell r="DE317">
            <v>0.11278459359649126</v>
          </cell>
          <cell r="DF317">
            <v>0.11278459359649126</v>
          </cell>
          <cell r="DG317">
            <v>0.10614584185452465</v>
          </cell>
          <cell r="DH317">
            <v>0.10614584185452465</v>
          </cell>
          <cell r="DI317">
            <v>0.10614584185452465</v>
          </cell>
          <cell r="DJ317">
            <v>0.10614584185452465</v>
          </cell>
          <cell r="DK317">
            <v>0.10614584185452465</v>
          </cell>
          <cell r="DL317">
            <v>0.10614584185452465</v>
          </cell>
          <cell r="DM317">
            <v>0.10614584185452465</v>
          </cell>
          <cell r="DN317">
            <v>0.10614584185452465</v>
          </cell>
          <cell r="DO317">
            <v>0.10614584185452465</v>
          </cell>
          <cell r="DP317">
            <v>0.10614584185452465</v>
          </cell>
          <cell r="DQ317">
            <v>0.10614584185452465</v>
          </cell>
          <cell r="DR317">
            <v>0.10614584185452465</v>
          </cell>
          <cell r="DS317">
            <v>0.13044286089975007</v>
          </cell>
          <cell r="DT317">
            <v>0.13044286089975007</v>
          </cell>
          <cell r="DU317">
            <v>0.13044286089975007</v>
          </cell>
          <cell r="DV317">
            <v>0.13044286089975007</v>
          </cell>
          <cell r="DW317">
            <v>0.13044286089975007</v>
          </cell>
          <cell r="DX317">
            <v>0.13044286089975007</v>
          </cell>
          <cell r="DY317">
            <v>0.13044286089975007</v>
          </cell>
          <cell r="DZ317">
            <v>0.13044286089975007</v>
          </cell>
          <cell r="EA317">
            <v>0.13044286089975007</v>
          </cell>
          <cell r="EB317">
            <v>0.13044286089975007</v>
          </cell>
          <cell r="EC317">
            <v>0.13044286089975007</v>
          </cell>
          <cell r="ED317">
            <v>0.13044286089975007</v>
          </cell>
          <cell r="EE317">
            <v>0.12439604876410115</v>
          </cell>
          <cell r="EF317">
            <v>0.12439604876410115</v>
          </cell>
          <cell r="EG317">
            <v>0.12439604876410115</v>
          </cell>
          <cell r="EH317">
            <v>0.12439604876410115</v>
          </cell>
          <cell r="EI317">
            <v>0.12439604876410115</v>
          </cell>
          <cell r="EJ317">
            <v>0.12439604876410115</v>
          </cell>
          <cell r="EK317">
            <v>0.12439604876410115</v>
          </cell>
          <cell r="EL317">
            <v>0.12439604876410115</v>
          </cell>
          <cell r="EM317">
            <v>0.12439604876410115</v>
          </cell>
          <cell r="EN317">
            <v>0.12439604876410115</v>
          </cell>
          <cell r="EO317">
            <v>0.12439604876410115</v>
          </cell>
          <cell r="EP317">
            <v>0.12439604876410115</v>
          </cell>
          <cell r="EQ317">
            <v>0.13955180746386181</v>
          </cell>
          <cell r="ER317">
            <v>0.13955180746386181</v>
          </cell>
          <cell r="ES317">
            <v>0.13955180746386181</v>
          </cell>
          <cell r="ET317">
            <v>0.13955180746386181</v>
          </cell>
          <cell r="EU317">
            <v>0.13955180746386181</v>
          </cell>
          <cell r="EV317">
            <v>0.13955180746386181</v>
          </cell>
          <cell r="EW317">
            <v>0.13955180746386181</v>
          </cell>
          <cell r="EX317">
            <v>0.13955180746386181</v>
          </cell>
          <cell r="EY317">
            <v>0.13955180746386181</v>
          </cell>
          <cell r="EZ317">
            <v>0.13955180746386181</v>
          </cell>
          <cell r="FA317">
            <v>0.13955180746386181</v>
          </cell>
          <cell r="FB317">
            <v>0.13955180746386181</v>
          </cell>
          <cell r="FC317">
            <v>0.13355759426253425</v>
          </cell>
          <cell r="FD317">
            <v>0.13355759426253425</v>
          </cell>
          <cell r="FE317">
            <v>0.13355759426253425</v>
          </cell>
          <cell r="FF317">
            <v>0.13355759426253425</v>
          </cell>
          <cell r="FG317">
            <v>0.13355759426253425</v>
          </cell>
          <cell r="FH317">
            <v>0.13355759426253425</v>
          </cell>
          <cell r="FI317">
            <v>0.13355759426253425</v>
          </cell>
          <cell r="FJ317">
            <v>0.13355759426253425</v>
          </cell>
          <cell r="FK317">
            <v>0.13355759426253425</v>
          </cell>
          <cell r="FL317">
            <v>0.13355759426253425</v>
          </cell>
          <cell r="FM317">
            <v>0.13355759426253425</v>
          </cell>
          <cell r="FN317">
            <v>0.13355759426253425</v>
          </cell>
          <cell r="FO317">
            <v>0.14322417849408159</v>
          </cell>
          <cell r="FP317">
            <v>0.14322417849408159</v>
          </cell>
          <cell r="FQ317">
            <v>0.14322417849408159</v>
          </cell>
          <cell r="FR317">
            <v>0.14322417849408159</v>
          </cell>
          <cell r="FS317">
            <v>0.14322417849408159</v>
          </cell>
          <cell r="FT317">
            <v>0.14322417849408159</v>
          </cell>
          <cell r="FU317">
            <v>0.14322417849408159</v>
          </cell>
          <cell r="FV317">
            <v>0.14322417849408159</v>
          </cell>
          <cell r="FW317">
            <v>0.14322417849408159</v>
          </cell>
        </row>
        <row r="318">
          <cell r="B318" t="str">
            <v>Co 356</v>
          </cell>
          <cell r="C318" t="str">
            <v>LA</v>
          </cell>
          <cell r="BH318">
            <v>0.12388894522750418</v>
          </cell>
          <cell r="BI318">
            <v>0.12388894522750418</v>
          </cell>
          <cell r="BJ318">
            <v>0.12388894522750418</v>
          </cell>
          <cell r="BK318">
            <v>0.10039886025506742</v>
          </cell>
          <cell r="BL318">
            <v>0.10039886025506742</v>
          </cell>
          <cell r="BM318">
            <v>0.10039886025506742</v>
          </cell>
          <cell r="BN318">
            <v>0.10039886025506742</v>
          </cell>
          <cell r="BO318">
            <v>0.10039886025506742</v>
          </cell>
          <cell r="BP318">
            <v>0.10039886025506742</v>
          </cell>
          <cell r="BQ318">
            <v>0.10039886025506742</v>
          </cell>
          <cell r="BR318">
            <v>0.10039886025506742</v>
          </cell>
          <cell r="BS318">
            <v>0.10039886025506742</v>
          </cell>
          <cell r="BT318">
            <v>0.10039886025506742</v>
          </cell>
          <cell r="BU318">
            <v>0.10039886025506742</v>
          </cell>
          <cell r="BV318">
            <v>0.10039886025506742</v>
          </cell>
          <cell r="BW318">
            <v>8.3795026795224783E-2</v>
          </cell>
          <cell r="BX318">
            <v>8.3795026795224783E-2</v>
          </cell>
          <cell r="BY318">
            <v>8.3795026795224783E-2</v>
          </cell>
          <cell r="BZ318">
            <v>8.3795026795224783E-2</v>
          </cell>
          <cell r="CA318">
            <v>8.3795026795224783E-2</v>
          </cell>
          <cell r="CB318">
            <v>8.3795026795224783E-2</v>
          </cell>
          <cell r="CC318">
            <v>8.3795026795224783E-2</v>
          </cell>
          <cell r="CD318">
            <v>8.3795026795224783E-2</v>
          </cell>
          <cell r="CE318">
            <v>8.3795026795224783E-2</v>
          </cell>
          <cell r="CF318">
            <v>8.3795026795224783E-2</v>
          </cell>
          <cell r="CG318">
            <v>8.3795026795224783E-2</v>
          </cell>
          <cell r="CH318">
            <v>8.3795026795224783E-2</v>
          </cell>
          <cell r="CI318">
            <v>2.2494022742066033E-2</v>
          </cell>
          <cell r="CJ318">
            <v>2.2494022742066033E-2</v>
          </cell>
          <cell r="CK318">
            <v>2.2494022742066033E-2</v>
          </cell>
          <cell r="CL318">
            <v>2.2494022742066033E-2</v>
          </cell>
          <cell r="CM318">
            <v>2.2494022742066033E-2</v>
          </cell>
          <cell r="CN318">
            <v>2.2494022742066033E-2</v>
          </cell>
          <cell r="CO318">
            <v>2.2494022742066033E-2</v>
          </cell>
          <cell r="CP318">
            <v>2.2494022742066033E-2</v>
          </cell>
          <cell r="CQ318">
            <v>2.2494022742066033E-2</v>
          </cell>
          <cell r="CR318">
            <v>2.2494022742066033E-2</v>
          </cell>
          <cell r="CS318">
            <v>2.2494022742066033E-2</v>
          </cell>
          <cell r="CT318">
            <v>2.2494022742066033E-2</v>
          </cell>
          <cell r="CU318">
            <v>3.8189491565893192E-2</v>
          </cell>
          <cell r="CV318">
            <v>3.8189491565893192E-2</v>
          </cell>
          <cell r="CW318">
            <v>3.8189491565893192E-2</v>
          </cell>
          <cell r="CX318">
            <v>3.8189491565893192E-2</v>
          </cell>
          <cell r="CY318">
            <v>3.8189491565893192E-2</v>
          </cell>
          <cell r="CZ318">
            <v>3.8189491565893192E-2</v>
          </cell>
          <cell r="DA318">
            <v>3.8189491565893192E-2</v>
          </cell>
          <cell r="DB318">
            <v>3.8189491565893192E-2</v>
          </cell>
          <cell r="DC318">
            <v>3.8189491565893192E-2</v>
          </cell>
          <cell r="DD318">
            <v>3.8189491565893192E-2</v>
          </cell>
          <cell r="DE318">
            <v>3.8189491565893192E-2</v>
          </cell>
          <cell r="DF318">
            <v>3.8189491565893192E-2</v>
          </cell>
          <cell r="DG318">
            <v>5.2717725799879982E-2</v>
          </cell>
          <cell r="DH318">
            <v>5.2717725799879982E-2</v>
          </cell>
          <cell r="DI318">
            <v>5.2717725799879982E-2</v>
          </cell>
          <cell r="DJ318">
            <v>5.2717725799879982E-2</v>
          </cell>
          <cell r="DK318">
            <v>5.2717725799879982E-2</v>
          </cell>
          <cell r="DL318">
            <v>5.2717725799879982E-2</v>
          </cell>
          <cell r="DM318">
            <v>5.2717725799879982E-2</v>
          </cell>
          <cell r="DN318">
            <v>5.2717725799879982E-2</v>
          </cell>
          <cell r="DO318">
            <v>5.2717725799879982E-2</v>
          </cell>
          <cell r="DP318">
            <v>5.2717725799879982E-2</v>
          </cell>
          <cell r="DQ318">
            <v>5.2717725799879982E-2</v>
          </cell>
          <cell r="DR318">
            <v>5.2717725799879982E-2</v>
          </cell>
          <cell r="DS318">
            <v>7.7179138107883904E-2</v>
          </cell>
          <cell r="DT318">
            <v>7.7179138107883904E-2</v>
          </cell>
          <cell r="DU318">
            <v>7.7179138107883904E-2</v>
          </cell>
          <cell r="DV318">
            <v>7.7179138107883904E-2</v>
          </cell>
          <cell r="DW318">
            <v>7.7179138107883904E-2</v>
          </cell>
          <cell r="DX318">
            <v>7.7179138107883904E-2</v>
          </cell>
          <cell r="DY318">
            <v>7.7179138107883904E-2</v>
          </cell>
          <cell r="DZ318">
            <v>7.7179138107883904E-2</v>
          </cell>
          <cell r="EA318">
            <v>7.7179138107883904E-2</v>
          </cell>
          <cell r="EB318">
            <v>7.7179138107883904E-2</v>
          </cell>
          <cell r="EC318">
            <v>7.7179138107883904E-2</v>
          </cell>
          <cell r="ED318">
            <v>7.7179138107883904E-2</v>
          </cell>
          <cell r="EE318">
            <v>9.6847411835328981E-2</v>
          </cell>
          <cell r="EF318">
            <v>9.6847411835328981E-2</v>
          </cell>
          <cell r="EG318">
            <v>9.6847411835328981E-2</v>
          </cell>
          <cell r="EH318">
            <v>9.6847411835328981E-2</v>
          </cell>
          <cell r="EI318">
            <v>9.6847411835328981E-2</v>
          </cell>
          <cell r="EJ318">
            <v>9.6847411835328981E-2</v>
          </cell>
          <cell r="EK318">
            <v>9.6847411835328981E-2</v>
          </cell>
          <cell r="EL318">
            <v>9.6847411835328981E-2</v>
          </cell>
          <cell r="EM318">
            <v>9.6847411835328981E-2</v>
          </cell>
          <cell r="EN318">
            <v>9.6847411835328981E-2</v>
          </cell>
          <cell r="EO318">
            <v>9.6847411835328981E-2</v>
          </cell>
          <cell r="EP318">
            <v>9.6847411835328981E-2</v>
          </cell>
          <cell r="EQ318">
            <v>0.11418457180507646</v>
          </cell>
          <cell r="ER318">
            <v>0.11418457180507646</v>
          </cell>
          <cell r="ES318">
            <v>0.11418457180507646</v>
          </cell>
          <cell r="ET318">
            <v>0.11418457180507646</v>
          </cell>
          <cell r="EU318">
            <v>0.11418457180507646</v>
          </cell>
          <cell r="EV318">
            <v>0.11418457180507646</v>
          </cell>
          <cell r="EW318">
            <v>0.11418457180507646</v>
          </cell>
          <cell r="EX318">
            <v>0.11418457180507646</v>
          </cell>
          <cell r="EY318">
            <v>0.11418457180507646</v>
          </cell>
          <cell r="EZ318">
            <v>0.11418457180507646</v>
          </cell>
          <cell r="FA318">
            <v>0.11418457180507646</v>
          </cell>
          <cell r="FB318">
            <v>0.11418457180507646</v>
          </cell>
          <cell r="FC318">
            <v>0.13654974953824578</v>
          </cell>
          <cell r="FD318">
            <v>0.13654974953824578</v>
          </cell>
          <cell r="FE318">
            <v>0.13654974953824578</v>
          </cell>
          <cell r="FF318">
            <v>0.13654974953824578</v>
          </cell>
          <cell r="FG318">
            <v>0.13654974953824578</v>
          </cell>
          <cell r="FH318">
            <v>0.13654974953824578</v>
          </cell>
          <cell r="FI318">
            <v>0.13654974953824578</v>
          </cell>
          <cell r="FJ318">
            <v>0.13654974953824578</v>
          </cell>
          <cell r="FK318">
            <v>0.13654974953824578</v>
          </cell>
          <cell r="FL318">
            <v>0.13654974953824578</v>
          </cell>
          <cell r="FM318">
            <v>0.13654974953824578</v>
          </cell>
          <cell r="FN318">
            <v>0.13654974953824578</v>
          </cell>
          <cell r="FO318">
            <v>0.13898776966501189</v>
          </cell>
          <cell r="FP318">
            <v>0.13898776966501189</v>
          </cell>
          <cell r="FQ318">
            <v>0.13898776966501189</v>
          </cell>
          <cell r="FR318">
            <v>0.13898776966501189</v>
          </cell>
          <cell r="FS318">
            <v>0.13898776966501189</v>
          </cell>
          <cell r="FT318">
            <v>0.13898776966501189</v>
          </cell>
          <cell r="FU318">
            <v>0.13898776966501189</v>
          </cell>
          <cell r="FV318">
            <v>0.13898776966501189</v>
          </cell>
          <cell r="FW318">
            <v>0.13898776966501189</v>
          </cell>
        </row>
        <row r="319">
          <cell r="B319" t="str">
            <v>Co 357</v>
          </cell>
          <cell r="C319" t="str">
            <v>LA</v>
          </cell>
          <cell r="BH319">
            <v>2.811353883778429E-2</v>
          </cell>
          <cell r="BI319">
            <v>2.811353883778429E-2</v>
          </cell>
          <cell r="BJ319">
            <v>2.811353883778429E-2</v>
          </cell>
          <cell r="BK319">
            <v>3.4261785352982695E-2</v>
          </cell>
          <cell r="BL319">
            <v>3.4261785352982695E-2</v>
          </cell>
          <cell r="BM319">
            <v>3.4261785352982695E-2</v>
          </cell>
          <cell r="BN319">
            <v>3.4261785352982695E-2</v>
          </cell>
          <cell r="BO319">
            <v>3.4261785352982695E-2</v>
          </cell>
          <cell r="BP319">
            <v>3.4261785352982695E-2</v>
          </cell>
          <cell r="BQ319">
            <v>3.4261785352982695E-2</v>
          </cell>
          <cell r="BR319">
            <v>3.4261785352982695E-2</v>
          </cell>
          <cell r="BS319">
            <v>3.4261785352982695E-2</v>
          </cell>
          <cell r="BT319">
            <v>3.4261785352982695E-2</v>
          </cell>
          <cell r="BU319">
            <v>3.4261785352982695E-2</v>
          </cell>
          <cell r="BV319">
            <v>3.4261785352982695E-2</v>
          </cell>
          <cell r="BW319">
            <v>0.17105096563833333</v>
          </cell>
          <cell r="BX319">
            <v>0.17105096563833333</v>
          </cell>
          <cell r="BY319">
            <v>0.17105096563833333</v>
          </cell>
          <cell r="BZ319">
            <v>0.17105096563833333</v>
          </cell>
          <cell r="CA319">
            <v>0.17105096563833333</v>
          </cell>
          <cell r="CB319">
            <v>0.17105096563833333</v>
          </cell>
          <cell r="CC319">
            <v>0.17105096563833333</v>
          </cell>
          <cell r="CD319">
            <v>0.17105096563833333</v>
          </cell>
          <cell r="CE319">
            <v>0.17105096563833333</v>
          </cell>
          <cell r="CF319">
            <v>0.17105096563833333</v>
          </cell>
          <cell r="CG319">
            <v>0.17105096563833333</v>
          </cell>
          <cell r="CH319">
            <v>0.17105096563833333</v>
          </cell>
          <cell r="CI319">
            <v>7.1566943429497334E-2</v>
          </cell>
          <cell r="CJ319">
            <v>7.1566943429497334E-2</v>
          </cell>
          <cell r="CK319">
            <v>7.1566943429497334E-2</v>
          </cell>
          <cell r="CL319">
            <v>7.1566943429497334E-2</v>
          </cell>
          <cell r="CM319">
            <v>7.1566943429497334E-2</v>
          </cell>
          <cell r="CN319">
            <v>7.1566943429497334E-2</v>
          </cell>
          <cell r="CO319">
            <v>7.1566943429497334E-2</v>
          </cell>
          <cell r="CP319">
            <v>7.1566943429497334E-2</v>
          </cell>
          <cell r="CQ319">
            <v>7.1566943429497334E-2</v>
          </cell>
          <cell r="CR319">
            <v>7.1566943429497334E-2</v>
          </cell>
          <cell r="CS319">
            <v>7.1566943429497334E-2</v>
          </cell>
          <cell r="CT319">
            <v>7.1566943429497334E-2</v>
          </cell>
          <cell r="CU319">
            <v>6.2456152011100906E-2</v>
          </cell>
          <cell r="CV319">
            <v>6.2456152011100906E-2</v>
          </cell>
          <cell r="CW319">
            <v>6.2456152011100906E-2</v>
          </cell>
          <cell r="CX319">
            <v>6.2456152011100906E-2</v>
          </cell>
          <cell r="CY319">
            <v>6.2456152011100906E-2</v>
          </cell>
          <cell r="CZ319">
            <v>6.2456152011100906E-2</v>
          </cell>
          <cell r="DA319">
            <v>6.2456152011100906E-2</v>
          </cell>
          <cell r="DB319">
            <v>6.2456152011100906E-2</v>
          </cell>
          <cell r="DC319">
            <v>6.2456152011100906E-2</v>
          </cell>
          <cell r="DD319">
            <v>6.2456152011100906E-2</v>
          </cell>
          <cell r="DE319">
            <v>6.2456152011100906E-2</v>
          </cell>
          <cell r="DF319">
            <v>6.2456152011100906E-2</v>
          </cell>
          <cell r="DG319">
            <v>7.5006524199501406E-2</v>
          </cell>
          <cell r="DH319">
            <v>7.5006524199501406E-2</v>
          </cell>
          <cell r="DI319">
            <v>7.5006524199501406E-2</v>
          </cell>
          <cell r="DJ319">
            <v>7.5006524199501406E-2</v>
          </cell>
          <cell r="DK319">
            <v>7.5006524199501406E-2</v>
          </cell>
          <cell r="DL319">
            <v>7.5006524199501406E-2</v>
          </cell>
          <cell r="DM319">
            <v>7.5006524199501406E-2</v>
          </cell>
          <cell r="DN319">
            <v>7.5006524199501406E-2</v>
          </cell>
          <cell r="DO319">
            <v>7.5006524199501406E-2</v>
          </cell>
          <cell r="DP319">
            <v>7.5006524199501406E-2</v>
          </cell>
          <cell r="DQ319">
            <v>7.5006524199501406E-2</v>
          </cell>
          <cell r="DR319">
            <v>7.5006524199501406E-2</v>
          </cell>
          <cell r="DS319">
            <v>7.2389621923927339E-2</v>
          </cell>
          <cell r="DT319">
            <v>7.2389621923927339E-2</v>
          </cell>
          <cell r="DU319">
            <v>7.2389621923927339E-2</v>
          </cell>
          <cell r="DV319">
            <v>7.2389621923927339E-2</v>
          </cell>
          <cell r="DW319">
            <v>7.2389621923927339E-2</v>
          </cell>
          <cell r="DX319">
            <v>7.2389621923927339E-2</v>
          </cell>
          <cell r="DY319">
            <v>7.2389621923927339E-2</v>
          </cell>
          <cell r="DZ319">
            <v>7.2389621923927339E-2</v>
          </cell>
          <cell r="EA319">
            <v>7.2389621923927339E-2</v>
          </cell>
          <cell r="EB319">
            <v>7.2389621923927339E-2</v>
          </cell>
          <cell r="EC319">
            <v>7.2389621923927339E-2</v>
          </cell>
          <cell r="ED319">
            <v>7.2389621923927339E-2</v>
          </cell>
          <cell r="EE319">
            <v>9.7389792618370163E-2</v>
          </cell>
          <cell r="EF319">
            <v>9.7389792618370163E-2</v>
          </cell>
          <cell r="EG319">
            <v>9.7389792618370163E-2</v>
          </cell>
          <cell r="EH319">
            <v>9.7389792618370163E-2</v>
          </cell>
          <cell r="EI319">
            <v>9.7389792618370163E-2</v>
          </cell>
          <cell r="EJ319">
            <v>9.7389792618370163E-2</v>
          </cell>
          <cell r="EK319">
            <v>9.7389792618370163E-2</v>
          </cell>
          <cell r="EL319">
            <v>9.7389792618370163E-2</v>
          </cell>
          <cell r="EM319">
            <v>9.7389792618370163E-2</v>
          </cell>
          <cell r="EN319">
            <v>9.7389792618370163E-2</v>
          </cell>
          <cell r="EO319">
            <v>9.7389792618370163E-2</v>
          </cell>
          <cell r="EP319">
            <v>9.7389792618370163E-2</v>
          </cell>
          <cell r="EQ319">
            <v>9.306448903654102E-2</v>
          </cell>
          <cell r="ER319">
            <v>9.306448903654102E-2</v>
          </cell>
          <cell r="ES319">
            <v>9.306448903654102E-2</v>
          </cell>
          <cell r="ET319">
            <v>9.306448903654102E-2</v>
          </cell>
          <cell r="EU319">
            <v>9.306448903654102E-2</v>
          </cell>
          <cell r="EV319">
            <v>9.306448903654102E-2</v>
          </cell>
          <cell r="EW319">
            <v>9.306448903654102E-2</v>
          </cell>
          <cell r="EX319">
            <v>9.306448903654102E-2</v>
          </cell>
          <cell r="EY319">
            <v>9.306448903654102E-2</v>
          </cell>
          <cell r="EZ319">
            <v>9.306448903654102E-2</v>
          </cell>
          <cell r="FA319">
            <v>9.306448903654102E-2</v>
          </cell>
          <cell r="FB319">
            <v>9.306448903654102E-2</v>
          </cell>
          <cell r="FC319">
            <v>9.4454744113690661E-2</v>
          </cell>
          <cell r="FD319">
            <v>9.4454744113690661E-2</v>
          </cell>
          <cell r="FE319">
            <v>9.4454744113690661E-2</v>
          </cell>
          <cell r="FF319">
            <v>9.4454744113690661E-2</v>
          </cell>
          <cell r="FG319">
            <v>9.4454744113690661E-2</v>
          </cell>
          <cell r="FH319">
            <v>9.4454744113690661E-2</v>
          </cell>
          <cell r="FI319">
            <v>9.4454744113690661E-2</v>
          </cell>
          <cell r="FJ319">
            <v>9.4454744113690661E-2</v>
          </cell>
          <cell r="FK319">
            <v>9.4454744113690661E-2</v>
          </cell>
          <cell r="FL319">
            <v>9.4454744113690661E-2</v>
          </cell>
          <cell r="FM319">
            <v>9.4454744113690661E-2</v>
          </cell>
          <cell r="FN319">
            <v>9.4454744113690661E-2</v>
          </cell>
          <cell r="FO319">
            <v>9.3614404683297847E-2</v>
          </cell>
          <cell r="FP319">
            <v>9.3614404683297847E-2</v>
          </cell>
          <cell r="FQ319">
            <v>9.3614404683297847E-2</v>
          </cell>
          <cell r="FR319">
            <v>9.3614404683297847E-2</v>
          </cell>
          <cell r="FS319">
            <v>9.3614404683297847E-2</v>
          </cell>
          <cell r="FT319">
            <v>9.3614404683297847E-2</v>
          </cell>
          <cell r="FU319">
            <v>9.3614404683297847E-2</v>
          </cell>
          <cell r="FV319">
            <v>9.3614404683297847E-2</v>
          </cell>
          <cell r="FW319">
            <v>9.3614404683297847E-2</v>
          </cell>
        </row>
        <row r="320">
          <cell r="B320" t="str">
            <v>Co 332</v>
          </cell>
          <cell r="C320" t="str">
            <v>VA</v>
          </cell>
          <cell r="BH320">
            <v>0.25993949457282428</v>
          </cell>
          <cell r="BI320">
            <v>0.25993949457282428</v>
          </cell>
          <cell r="BJ320">
            <v>0.25993949457282428</v>
          </cell>
          <cell r="BK320">
            <v>0.29720396740458194</v>
          </cell>
          <cell r="BL320">
            <v>0.29720396740458194</v>
          </cell>
          <cell r="BM320">
            <v>0.29720396740458194</v>
          </cell>
          <cell r="BN320">
            <v>0.29720396740458194</v>
          </cell>
          <cell r="BO320">
            <v>0.29720396740458194</v>
          </cell>
          <cell r="BP320">
            <v>0.29720396740458194</v>
          </cell>
          <cell r="BQ320">
            <v>0.29720396740458194</v>
          </cell>
          <cell r="BR320">
            <v>0.29720396740458194</v>
          </cell>
          <cell r="BS320">
            <v>0.29720396740458194</v>
          </cell>
          <cell r="BT320">
            <v>0.29720396740458194</v>
          </cell>
          <cell r="BU320">
            <v>0.29720396740458194</v>
          </cell>
          <cell r="BV320">
            <v>0.29720396740458194</v>
          </cell>
          <cell r="BW320">
            <v>0.38875269234450333</v>
          </cell>
          <cell r="BX320">
            <v>0.38875269234450333</v>
          </cell>
          <cell r="BY320">
            <v>0.38875269234450333</v>
          </cell>
          <cell r="BZ320">
            <v>0.38875269234450333</v>
          </cell>
          <cell r="CA320">
            <v>0.38875269234450333</v>
          </cell>
          <cell r="CB320">
            <v>0.38875269234450333</v>
          </cell>
          <cell r="CC320">
            <v>0.38875269234450333</v>
          </cell>
          <cell r="CD320">
            <v>0.38875269234450333</v>
          </cell>
          <cell r="CE320">
            <v>0.38875269234450333</v>
          </cell>
          <cell r="CF320">
            <v>0.38875269234450333</v>
          </cell>
          <cell r="CG320">
            <v>0.38875269234450333</v>
          </cell>
          <cell r="CH320">
            <v>0.38875269234450333</v>
          </cell>
          <cell r="CI320">
            <v>0.26232243083638013</v>
          </cell>
          <cell r="CJ320">
            <v>0.26232243083638013</v>
          </cell>
          <cell r="CK320">
            <v>0.26232243083638013</v>
          </cell>
          <cell r="CL320">
            <v>0.26232243083638013</v>
          </cell>
          <cell r="CM320">
            <v>0.26232243083638013</v>
          </cell>
          <cell r="CN320">
            <v>0.26232243083638013</v>
          </cell>
          <cell r="CO320">
            <v>0.26232243083638013</v>
          </cell>
          <cell r="CP320">
            <v>0.26232243083638013</v>
          </cell>
          <cell r="CQ320">
            <v>0.26232243083638013</v>
          </cell>
          <cell r="CR320">
            <v>0.26232243083638013</v>
          </cell>
          <cell r="CS320">
            <v>0.26232243083638013</v>
          </cell>
          <cell r="CT320">
            <v>0.26232243083638013</v>
          </cell>
          <cell r="CU320">
            <v>0.2521703929278532</v>
          </cell>
          <cell r="CV320">
            <v>0.2521703929278532</v>
          </cell>
          <cell r="CW320">
            <v>0.2521703929278532</v>
          </cell>
          <cell r="CX320">
            <v>0.2521703929278532</v>
          </cell>
          <cell r="CY320">
            <v>0.2521703929278532</v>
          </cell>
          <cell r="CZ320">
            <v>0.2521703929278532</v>
          </cell>
          <cell r="DA320">
            <v>0.2521703929278532</v>
          </cell>
          <cell r="DB320">
            <v>0.2521703929278532</v>
          </cell>
          <cell r="DC320">
            <v>0.2521703929278532</v>
          </cell>
          <cell r="DD320">
            <v>0.2521703929278532</v>
          </cell>
          <cell r="DE320">
            <v>0.2521703929278532</v>
          </cell>
          <cell r="DF320">
            <v>0.2521703929278532</v>
          </cell>
          <cell r="DG320">
            <v>0.24801911978278027</v>
          </cell>
          <cell r="DH320">
            <v>0.24801911978278027</v>
          </cell>
          <cell r="DI320">
            <v>0.24801911978278027</v>
          </cell>
          <cell r="DJ320">
            <v>0.24801911978278027</v>
          </cell>
          <cell r="DK320">
            <v>0.24801911978278027</v>
          </cell>
          <cell r="DL320">
            <v>0.24801911978278027</v>
          </cell>
          <cell r="DM320">
            <v>0.24801911978278027</v>
          </cell>
          <cell r="DN320">
            <v>0.24801911978278027</v>
          </cell>
          <cell r="DO320">
            <v>0.24801911978278027</v>
          </cell>
          <cell r="DP320">
            <v>0.24801911978278027</v>
          </cell>
          <cell r="DQ320">
            <v>0.24801911978278027</v>
          </cell>
          <cell r="DR320">
            <v>0.24801911978278027</v>
          </cell>
          <cell r="DS320">
            <v>0.24687990189057415</v>
          </cell>
          <cell r="DT320">
            <v>0.24687990189057415</v>
          </cell>
          <cell r="DU320">
            <v>0.24687990189057415</v>
          </cell>
          <cell r="DV320">
            <v>0.24687990189057415</v>
          </cell>
          <cell r="DW320">
            <v>0.24687990189057415</v>
          </cell>
          <cell r="DX320">
            <v>0.24687990189057415</v>
          </cell>
          <cell r="DY320">
            <v>0.24687990189057415</v>
          </cell>
          <cell r="DZ320">
            <v>0.24687990189057415</v>
          </cell>
          <cell r="EA320">
            <v>0.24687990189057415</v>
          </cell>
          <cell r="EB320">
            <v>0.24687990189057415</v>
          </cell>
          <cell r="EC320">
            <v>0.24687990189057415</v>
          </cell>
          <cell r="ED320">
            <v>0.24687990189057415</v>
          </cell>
          <cell r="EE320">
            <v>0.24537648067694243</v>
          </cell>
          <cell r="EF320">
            <v>0.24537648067694243</v>
          </cell>
          <cell r="EG320">
            <v>0.24537648067694243</v>
          </cell>
          <cell r="EH320">
            <v>0.24537648067694243</v>
          </cell>
          <cell r="EI320">
            <v>0.24537648067694243</v>
          </cell>
          <cell r="EJ320">
            <v>0.24537648067694243</v>
          </cell>
          <cell r="EK320">
            <v>0.24537648067694243</v>
          </cell>
          <cell r="EL320">
            <v>0.24537648067694243</v>
          </cell>
          <cell r="EM320">
            <v>0.24537648067694243</v>
          </cell>
          <cell r="EN320">
            <v>0.24537648067694243</v>
          </cell>
          <cell r="EO320">
            <v>0.24537648067694243</v>
          </cell>
          <cell r="EP320">
            <v>0.24537648067694243</v>
          </cell>
          <cell r="EQ320">
            <v>0.23126376959411915</v>
          </cell>
          <cell r="ER320">
            <v>0.23126376959411915</v>
          </cell>
          <cell r="ES320">
            <v>0.23126376959411915</v>
          </cell>
          <cell r="ET320">
            <v>0.23126376959411915</v>
          </cell>
          <cell r="EU320">
            <v>0.23126376959411915</v>
          </cell>
          <cell r="EV320">
            <v>0.23126376959411915</v>
          </cell>
          <cell r="EW320">
            <v>0.23126376959411915</v>
          </cell>
          <cell r="EX320">
            <v>0.23126376959411915</v>
          </cell>
          <cell r="EY320">
            <v>0.23126376959411915</v>
          </cell>
          <cell r="EZ320">
            <v>0.23126376959411915</v>
          </cell>
          <cell r="FA320">
            <v>0.23126376959411915</v>
          </cell>
          <cell r="FB320">
            <v>0.23126376959411915</v>
          </cell>
          <cell r="FC320">
            <v>0.22814852607785555</v>
          </cell>
          <cell r="FD320">
            <v>0.22814852607785555</v>
          </cell>
          <cell r="FE320">
            <v>0.22814852607785555</v>
          </cell>
          <cell r="FF320">
            <v>0.22814852607785555</v>
          </cell>
          <cell r="FG320">
            <v>0.22814852607785555</v>
          </cell>
          <cell r="FH320">
            <v>0.22814852607785555</v>
          </cell>
          <cell r="FI320">
            <v>0.22814852607785555</v>
          </cell>
          <cell r="FJ320">
            <v>0.22814852607785555</v>
          </cell>
          <cell r="FK320">
            <v>0.22814852607785555</v>
          </cell>
          <cell r="FL320">
            <v>0.22814852607785555</v>
          </cell>
          <cell r="FM320">
            <v>0.22814852607785555</v>
          </cell>
          <cell r="FN320">
            <v>0.22814852607785555</v>
          </cell>
          <cell r="FO320">
            <v>0.2296348913488124</v>
          </cell>
          <cell r="FP320">
            <v>0.2296348913488124</v>
          </cell>
          <cell r="FQ320">
            <v>0.2296348913488124</v>
          </cell>
          <cell r="FR320">
            <v>0.2296348913488124</v>
          </cell>
          <cell r="FS320">
            <v>0.2296348913488124</v>
          </cell>
          <cell r="FT320">
            <v>0.2296348913488124</v>
          </cell>
          <cell r="FU320">
            <v>0.2296348913488124</v>
          </cell>
          <cell r="FV320">
            <v>0.2296348913488124</v>
          </cell>
          <cell r="FW320">
            <v>0.2296348913488124</v>
          </cell>
        </row>
        <row r="321">
          <cell r="B321" t="str">
            <v>Co 286</v>
          </cell>
          <cell r="C321" t="str">
            <v>MD</v>
          </cell>
          <cell r="BH321">
            <v>7.0846390683796251E-2</v>
          </cell>
          <cell r="BI321">
            <v>7.0846390683796251E-2</v>
          </cell>
          <cell r="BJ321">
            <v>7.0846390683796251E-2</v>
          </cell>
          <cell r="BK321">
            <v>-1.6142299717666213E-2</v>
          </cell>
          <cell r="BL321">
            <v>-1.6142299717666213E-2</v>
          </cell>
          <cell r="BM321">
            <v>-1.6142299717666213E-2</v>
          </cell>
          <cell r="BN321">
            <v>-1.6142299717666213E-2</v>
          </cell>
          <cell r="BO321">
            <v>-1.6142299717666213E-2</v>
          </cell>
          <cell r="BP321">
            <v>-1.6142299717666213E-2</v>
          </cell>
          <cell r="BQ321">
            <v>-1.6142299717666213E-2</v>
          </cell>
          <cell r="BR321">
            <v>-1.6142299717666213E-2</v>
          </cell>
          <cell r="BS321">
            <v>-1.6142299717666213E-2</v>
          </cell>
          <cell r="BT321">
            <v>-1.6142299717666213E-2</v>
          </cell>
          <cell r="BU321">
            <v>-1.6142299717666213E-2</v>
          </cell>
          <cell r="BV321">
            <v>-1.6142299717666213E-2</v>
          </cell>
          <cell r="BW321">
            <v>-2.8071523098447182E-2</v>
          </cell>
          <cell r="BX321">
            <v>-2.8071523098447182E-2</v>
          </cell>
          <cell r="BY321">
            <v>-2.8071523098447182E-2</v>
          </cell>
          <cell r="BZ321">
            <v>-2.8071523098447182E-2</v>
          </cell>
          <cell r="CA321">
            <v>-2.8071523098447182E-2</v>
          </cell>
          <cell r="CB321">
            <v>-2.8071523098447182E-2</v>
          </cell>
          <cell r="CC321">
            <v>-2.8071523098447182E-2</v>
          </cell>
          <cell r="CD321">
            <v>-2.8071523098447182E-2</v>
          </cell>
          <cell r="CE321">
            <v>-2.8071523098447182E-2</v>
          </cell>
          <cell r="CF321">
            <v>-2.8071523098447182E-2</v>
          </cell>
          <cell r="CG321">
            <v>-2.8071523098447182E-2</v>
          </cell>
          <cell r="CH321">
            <v>-2.8071523098447182E-2</v>
          </cell>
          <cell r="CI321">
            <v>2.0311633830377793E-2</v>
          </cell>
          <cell r="CJ321">
            <v>2.0311633830377793E-2</v>
          </cell>
          <cell r="CK321">
            <v>2.0311633830377793E-2</v>
          </cell>
          <cell r="CL321">
            <v>2.0311633830377793E-2</v>
          </cell>
          <cell r="CM321">
            <v>2.0311633830377793E-2</v>
          </cell>
          <cell r="CN321">
            <v>2.0311633830377793E-2</v>
          </cell>
          <cell r="CO321">
            <v>2.0311633830377793E-2</v>
          </cell>
          <cell r="CP321">
            <v>2.0311633830377793E-2</v>
          </cell>
          <cell r="CQ321">
            <v>2.0311633830377793E-2</v>
          </cell>
          <cell r="CR321">
            <v>2.0311633830377793E-2</v>
          </cell>
          <cell r="CS321">
            <v>2.0311633830377793E-2</v>
          </cell>
          <cell r="CT321">
            <v>2.0311633830377793E-2</v>
          </cell>
          <cell r="CU321">
            <v>6.0015873401145732E-2</v>
          </cell>
          <cell r="CV321">
            <v>6.0015873401145732E-2</v>
          </cell>
          <cell r="CW321">
            <v>6.0015873401145732E-2</v>
          </cell>
          <cell r="CX321">
            <v>6.0015873401145732E-2</v>
          </cell>
          <cell r="CY321">
            <v>6.0015873401145732E-2</v>
          </cell>
          <cell r="CZ321">
            <v>6.0015873401145732E-2</v>
          </cell>
          <cell r="DA321">
            <v>6.0015873401145732E-2</v>
          </cell>
          <cell r="DB321">
            <v>6.0015873401145732E-2</v>
          </cell>
          <cell r="DC321">
            <v>6.0015873401145732E-2</v>
          </cell>
          <cell r="DD321">
            <v>6.0015873401145732E-2</v>
          </cell>
          <cell r="DE321">
            <v>6.0015873401145732E-2</v>
          </cell>
          <cell r="DF321">
            <v>6.0015873401145732E-2</v>
          </cell>
          <cell r="DG321">
            <v>4.7350587722947819E-2</v>
          </cell>
          <cell r="DH321">
            <v>4.7350587722947819E-2</v>
          </cell>
          <cell r="DI321">
            <v>4.7350587722947819E-2</v>
          </cell>
          <cell r="DJ321">
            <v>4.7350587722947819E-2</v>
          </cell>
          <cell r="DK321">
            <v>4.7350587722947819E-2</v>
          </cell>
          <cell r="DL321">
            <v>4.7350587722947819E-2</v>
          </cell>
          <cell r="DM321">
            <v>4.7350587722947819E-2</v>
          </cell>
          <cell r="DN321">
            <v>4.7350587722947819E-2</v>
          </cell>
          <cell r="DO321">
            <v>4.7350587722947819E-2</v>
          </cell>
          <cell r="DP321">
            <v>4.7350587722947819E-2</v>
          </cell>
          <cell r="DQ321">
            <v>4.7350587722947819E-2</v>
          </cell>
          <cell r="DR321">
            <v>4.7350587722947819E-2</v>
          </cell>
          <cell r="DS321">
            <v>8.2630091504522038E-2</v>
          </cell>
          <cell r="DT321">
            <v>8.2630091504522038E-2</v>
          </cell>
          <cell r="DU321">
            <v>8.2630091504522038E-2</v>
          </cell>
          <cell r="DV321">
            <v>8.2630091504522038E-2</v>
          </cell>
          <cell r="DW321">
            <v>8.2630091504522038E-2</v>
          </cell>
          <cell r="DX321">
            <v>8.2630091504522038E-2</v>
          </cell>
          <cell r="DY321">
            <v>8.2630091504522038E-2</v>
          </cell>
          <cell r="DZ321">
            <v>8.2630091504522038E-2</v>
          </cell>
          <cell r="EA321">
            <v>8.2630091504522038E-2</v>
          </cell>
          <cell r="EB321">
            <v>8.2630091504522038E-2</v>
          </cell>
          <cell r="EC321">
            <v>8.2630091504522038E-2</v>
          </cell>
          <cell r="ED321">
            <v>8.2630091504522038E-2</v>
          </cell>
          <cell r="EE321">
            <v>8.5746064839153188E-2</v>
          </cell>
          <cell r="EF321">
            <v>8.5746064839153188E-2</v>
          </cell>
          <cell r="EG321">
            <v>8.5746064839153188E-2</v>
          </cell>
          <cell r="EH321">
            <v>8.5746064839153188E-2</v>
          </cell>
          <cell r="EI321">
            <v>8.5746064839153188E-2</v>
          </cell>
          <cell r="EJ321">
            <v>8.5746064839153188E-2</v>
          </cell>
          <cell r="EK321">
            <v>8.5746064839153188E-2</v>
          </cell>
          <cell r="EL321">
            <v>8.5746064839153188E-2</v>
          </cell>
          <cell r="EM321">
            <v>8.5746064839153188E-2</v>
          </cell>
          <cell r="EN321">
            <v>8.5746064839153188E-2</v>
          </cell>
          <cell r="EO321">
            <v>8.5746064839153188E-2</v>
          </cell>
          <cell r="EP321">
            <v>8.5746064839153188E-2</v>
          </cell>
          <cell r="EQ321">
            <v>0.11503073119803467</v>
          </cell>
          <cell r="ER321">
            <v>0.11503073119803467</v>
          </cell>
          <cell r="ES321">
            <v>0.11503073119803467</v>
          </cell>
          <cell r="ET321">
            <v>0.11503073119803467</v>
          </cell>
          <cell r="EU321">
            <v>0.11503073119803467</v>
          </cell>
          <cell r="EV321">
            <v>0.11503073119803467</v>
          </cell>
          <cell r="EW321">
            <v>0.11503073119803467</v>
          </cell>
          <cell r="EX321">
            <v>0.11503073119803467</v>
          </cell>
          <cell r="EY321">
            <v>0.11503073119803467</v>
          </cell>
          <cell r="EZ321">
            <v>0.11503073119803467</v>
          </cell>
          <cell r="FA321">
            <v>0.11503073119803467</v>
          </cell>
          <cell r="FB321">
            <v>0.11503073119803467</v>
          </cell>
          <cell r="FC321">
            <v>0.11859667507735284</v>
          </cell>
          <cell r="FD321">
            <v>0.11859667507735284</v>
          </cell>
          <cell r="FE321">
            <v>0.11859667507735284</v>
          </cell>
          <cell r="FF321">
            <v>0.11859667507735284</v>
          </cell>
          <cell r="FG321">
            <v>0.11859667507735284</v>
          </cell>
          <cell r="FH321">
            <v>0.11859667507735284</v>
          </cell>
          <cell r="FI321">
            <v>0.11859667507735284</v>
          </cell>
          <cell r="FJ321">
            <v>0.11859667507735284</v>
          </cell>
          <cell r="FK321">
            <v>0.11859667507735284</v>
          </cell>
          <cell r="FL321">
            <v>0.11859667507735284</v>
          </cell>
          <cell r="FM321">
            <v>0.11859667507735284</v>
          </cell>
          <cell r="FN321">
            <v>0.11859667507735284</v>
          </cell>
          <cell r="FO321">
            <v>0.13897120736846519</v>
          </cell>
          <cell r="FP321">
            <v>0.13897120736846519</v>
          </cell>
          <cell r="FQ321">
            <v>0.13897120736846519</v>
          </cell>
          <cell r="FR321">
            <v>0.13897120736846519</v>
          </cell>
          <cell r="FS321">
            <v>0.13897120736846519</v>
          </cell>
          <cell r="FT321">
            <v>0.13897120736846519</v>
          </cell>
          <cell r="FU321">
            <v>0.13897120736846519</v>
          </cell>
          <cell r="FV321">
            <v>0.13897120736846519</v>
          </cell>
          <cell r="FW321">
            <v>0.13897120736846519</v>
          </cell>
        </row>
        <row r="322">
          <cell r="B322" t="str">
            <v>Co 287</v>
          </cell>
          <cell r="C322" t="str">
            <v>MD</v>
          </cell>
          <cell r="BH322">
            <v>2.3741706742642942E-2</v>
          </cell>
          <cell r="BI322">
            <v>2.3741706742642942E-2</v>
          </cell>
          <cell r="BJ322">
            <v>2.3741706742642942E-2</v>
          </cell>
          <cell r="BK322">
            <v>6.3381083539596261E-2</v>
          </cell>
          <cell r="BL322">
            <v>6.3381083539596261E-2</v>
          </cell>
          <cell r="BM322">
            <v>6.3381083539596261E-2</v>
          </cell>
          <cell r="BN322">
            <v>6.3381083539596261E-2</v>
          </cell>
          <cell r="BO322">
            <v>6.3381083539596261E-2</v>
          </cell>
          <cell r="BP322">
            <v>6.3381083539596261E-2</v>
          </cell>
          <cell r="BQ322">
            <v>6.3381083539596261E-2</v>
          </cell>
          <cell r="BR322">
            <v>6.3381083539596261E-2</v>
          </cell>
          <cell r="BS322">
            <v>6.3381083539596261E-2</v>
          </cell>
          <cell r="BT322">
            <v>6.3381083539596261E-2</v>
          </cell>
          <cell r="BU322">
            <v>6.3381083539596261E-2</v>
          </cell>
          <cell r="BV322">
            <v>6.3381083539596261E-2</v>
          </cell>
          <cell r="BW322">
            <v>0.15570153669711637</v>
          </cell>
          <cell r="BX322">
            <v>0.15570153669711637</v>
          </cell>
          <cell r="BY322">
            <v>0.15570153669711637</v>
          </cell>
          <cell r="BZ322">
            <v>0.15570153669711637</v>
          </cell>
          <cell r="CA322">
            <v>0.15570153669711637</v>
          </cell>
          <cell r="CB322">
            <v>0.15570153669711637</v>
          </cell>
          <cell r="CC322">
            <v>0.15570153669711637</v>
          </cell>
          <cell r="CD322">
            <v>0.15570153669711637</v>
          </cell>
          <cell r="CE322">
            <v>0.15570153669711637</v>
          </cell>
          <cell r="CF322">
            <v>0.15570153669711637</v>
          </cell>
          <cell r="CG322">
            <v>0.15570153669711637</v>
          </cell>
          <cell r="CH322">
            <v>0.15570153669711637</v>
          </cell>
          <cell r="CI322">
            <v>0.10176581377793348</v>
          </cell>
          <cell r="CJ322">
            <v>0.10176581377793348</v>
          </cell>
          <cell r="CK322">
            <v>0.10176581377793348</v>
          </cell>
          <cell r="CL322">
            <v>0.10176581377793348</v>
          </cell>
          <cell r="CM322">
            <v>0.10176581377793348</v>
          </cell>
          <cell r="CN322">
            <v>0.10176581377793348</v>
          </cell>
          <cell r="CO322">
            <v>0.10176581377793348</v>
          </cell>
          <cell r="CP322">
            <v>0.10176581377793348</v>
          </cell>
          <cell r="CQ322">
            <v>0.10176581377793348</v>
          </cell>
          <cell r="CR322">
            <v>0.10176581377793348</v>
          </cell>
          <cell r="CS322">
            <v>0.10176581377793348</v>
          </cell>
          <cell r="CT322">
            <v>0.10176581377793348</v>
          </cell>
          <cell r="CU322">
            <v>0.10392146597781682</v>
          </cell>
          <cell r="CV322">
            <v>0.10392146597781682</v>
          </cell>
          <cell r="CW322">
            <v>0.10392146597781682</v>
          </cell>
          <cell r="CX322">
            <v>0.10392146597781682</v>
          </cell>
          <cell r="CY322">
            <v>0.10392146597781682</v>
          </cell>
          <cell r="CZ322">
            <v>0.10392146597781682</v>
          </cell>
          <cell r="DA322">
            <v>0.10392146597781682</v>
          </cell>
          <cell r="DB322">
            <v>0.10392146597781682</v>
          </cell>
          <cell r="DC322">
            <v>0.10392146597781682</v>
          </cell>
          <cell r="DD322">
            <v>0.10392146597781682</v>
          </cell>
          <cell r="DE322">
            <v>0.10392146597781682</v>
          </cell>
          <cell r="DF322">
            <v>0.10392146597781682</v>
          </cell>
          <cell r="DG322">
            <v>7.9973022346717978E-2</v>
          </cell>
          <cell r="DH322">
            <v>7.9973022346717978E-2</v>
          </cell>
          <cell r="DI322">
            <v>7.9973022346717978E-2</v>
          </cell>
          <cell r="DJ322">
            <v>7.9973022346717978E-2</v>
          </cell>
          <cell r="DK322">
            <v>7.9973022346717978E-2</v>
          </cell>
          <cell r="DL322">
            <v>7.9973022346717978E-2</v>
          </cell>
          <cell r="DM322">
            <v>7.9973022346717978E-2</v>
          </cell>
          <cell r="DN322">
            <v>7.9973022346717978E-2</v>
          </cell>
          <cell r="DO322">
            <v>7.9973022346717978E-2</v>
          </cell>
          <cell r="DP322">
            <v>7.9973022346717978E-2</v>
          </cell>
          <cell r="DQ322">
            <v>7.9973022346717978E-2</v>
          </cell>
          <cell r="DR322">
            <v>7.9973022346717978E-2</v>
          </cell>
          <cell r="DS322">
            <v>0.11636557201743773</v>
          </cell>
          <cell r="DT322">
            <v>0.11636557201743773</v>
          </cell>
          <cell r="DU322">
            <v>0.11636557201743773</v>
          </cell>
          <cell r="DV322">
            <v>0.11636557201743773</v>
          </cell>
          <cell r="DW322">
            <v>0.11636557201743773</v>
          </cell>
          <cell r="DX322">
            <v>0.11636557201743773</v>
          </cell>
          <cell r="DY322">
            <v>0.11636557201743773</v>
          </cell>
          <cell r="DZ322">
            <v>0.11636557201743773</v>
          </cell>
          <cell r="EA322">
            <v>0.11636557201743773</v>
          </cell>
          <cell r="EB322">
            <v>0.11636557201743773</v>
          </cell>
          <cell r="EC322">
            <v>0.11636557201743773</v>
          </cell>
          <cell r="ED322">
            <v>0.11636557201743773</v>
          </cell>
          <cell r="EE322">
            <v>0.11671181560111719</v>
          </cell>
          <cell r="EF322">
            <v>0.11671181560111719</v>
          </cell>
          <cell r="EG322">
            <v>0.11671181560111719</v>
          </cell>
          <cell r="EH322">
            <v>0.11671181560111719</v>
          </cell>
          <cell r="EI322">
            <v>0.11671181560111719</v>
          </cell>
          <cell r="EJ322">
            <v>0.11671181560111719</v>
          </cell>
          <cell r="EK322">
            <v>0.11671181560111719</v>
          </cell>
          <cell r="EL322">
            <v>0.11671181560111719</v>
          </cell>
          <cell r="EM322">
            <v>0.11671181560111719</v>
          </cell>
          <cell r="EN322">
            <v>0.11671181560111719</v>
          </cell>
          <cell r="EO322">
            <v>0.11671181560111719</v>
          </cell>
          <cell r="EP322">
            <v>0.11671181560111719</v>
          </cell>
          <cell r="EQ322">
            <v>0.15086906347153711</v>
          </cell>
          <cell r="ER322">
            <v>0.15086906347153711</v>
          </cell>
          <cell r="ES322">
            <v>0.15086906347153711</v>
          </cell>
          <cell r="ET322">
            <v>0.15086906347153711</v>
          </cell>
          <cell r="EU322">
            <v>0.15086906347153711</v>
          </cell>
          <cell r="EV322">
            <v>0.15086906347153711</v>
          </cell>
          <cell r="EW322">
            <v>0.15086906347153711</v>
          </cell>
          <cell r="EX322">
            <v>0.15086906347153711</v>
          </cell>
          <cell r="EY322">
            <v>0.15086906347153711</v>
          </cell>
          <cell r="EZ322">
            <v>0.15086906347153711</v>
          </cell>
          <cell r="FA322">
            <v>0.15086906347153711</v>
          </cell>
          <cell r="FB322">
            <v>0.15086906347153711</v>
          </cell>
          <cell r="FC322">
            <v>0.15140975542339152</v>
          </cell>
          <cell r="FD322">
            <v>0.15140975542339152</v>
          </cell>
          <cell r="FE322">
            <v>0.15140975542339152</v>
          </cell>
          <cell r="FF322">
            <v>0.15140975542339152</v>
          </cell>
          <cell r="FG322">
            <v>0.15140975542339152</v>
          </cell>
          <cell r="FH322">
            <v>0.15140975542339152</v>
          </cell>
          <cell r="FI322">
            <v>0.15140975542339152</v>
          </cell>
          <cell r="FJ322">
            <v>0.15140975542339152</v>
          </cell>
          <cell r="FK322">
            <v>0.15140975542339152</v>
          </cell>
          <cell r="FL322">
            <v>0.15140975542339152</v>
          </cell>
          <cell r="FM322">
            <v>0.15140975542339152</v>
          </cell>
          <cell r="FN322">
            <v>0.15140975542339152</v>
          </cell>
          <cell r="FO322">
            <v>0.16360178185659682</v>
          </cell>
          <cell r="FP322">
            <v>0.16360178185659682</v>
          </cell>
          <cell r="FQ322">
            <v>0.16360178185659682</v>
          </cell>
          <cell r="FR322">
            <v>0.16360178185659682</v>
          </cell>
          <cell r="FS322">
            <v>0.16360178185659682</v>
          </cell>
          <cell r="FT322">
            <v>0.16360178185659682</v>
          </cell>
          <cell r="FU322">
            <v>0.16360178185659682</v>
          </cell>
          <cell r="FV322">
            <v>0.16360178185659682</v>
          </cell>
          <cell r="FW322">
            <v>0.16360178185659682</v>
          </cell>
        </row>
        <row r="323">
          <cell r="B323" t="str">
            <v>Co 288</v>
          </cell>
          <cell r="C323" t="str">
            <v>MD</v>
          </cell>
          <cell r="BH323">
            <v>-0.22877641706920426</v>
          </cell>
          <cell r="BI323">
            <v>-0.22877641706920426</v>
          </cell>
          <cell r="BJ323">
            <v>-0.22877641706920426</v>
          </cell>
          <cell r="BK323">
            <v>-0.17626941972374249</v>
          </cell>
          <cell r="BL323">
            <v>-0.17626941972374249</v>
          </cell>
          <cell r="BM323">
            <v>-0.17626941972374249</v>
          </cell>
          <cell r="BN323">
            <v>-0.17626941972374249</v>
          </cell>
          <cell r="BO323">
            <v>-0.17626941972374249</v>
          </cell>
          <cell r="BP323">
            <v>-0.17626941972374249</v>
          </cell>
          <cell r="BQ323">
            <v>-0.17626941972374249</v>
          </cell>
          <cell r="BR323">
            <v>-0.17626941972374249</v>
          </cell>
          <cell r="BS323">
            <v>-0.17626941972374249</v>
          </cell>
          <cell r="BT323">
            <v>-0.17626941972374249</v>
          </cell>
          <cell r="BU323">
            <v>-0.17626941972374249</v>
          </cell>
          <cell r="BV323">
            <v>-0.17626941972374249</v>
          </cell>
          <cell r="BW323">
            <v>-0.11822864087869092</v>
          </cell>
          <cell r="BX323">
            <v>-0.11822864087869092</v>
          </cell>
          <cell r="BY323">
            <v>-0.11822864087869092</v>
          </cell>
          <cell r="BZ323">
            <v>-0.11822864087869092</v>
          </cell>
          <cell r="CA323">
            <v>-0.11822864087869092</v>
          </cell>
          <cell r="CB323">
            <v>-0.11822864087869092</v>
          </cell>
          <cell r="CC323">
            <v>-0.11822864087869092</v>
          </cell>
          <cell r="CD323">
            <v>-0.11822864087869092</v>
          </cell>
          <cell r="CE323">
            <v>-0.11822864087869092</v>
          </cell>
          <cell r="CF323">
            <v>-0.11822864087869092</v>
          </cell>
          <cell r="CG323">
            <v>-0.11822864087869092</v>
          </cell>
          <cell r="CH323">
            <v>-0.11822864087869092</v>
          </cell>
          <cell r="CI323">
            <v>-4.8419914023490371E-2</v>
          </cell>
          <cell r="CJ323">
            <v>-4.8419914023490371E-2</v>
          </cell>
          <cell r="CK323">
            <v>-4.8419914023490371E-2</v>
          </cell>
          <cell r="CL323">
            <v>-4.8419914023490371E-2</v>
          </cell>
          <cell r="CM323">
            <v>-4.8419914023490371E-2</v>
          </cell>
          <cell r="CN323">
            <v>-4.8419914023490371E-2</v>
          </cell>
          <cell r="CO323">
            <v>-4.8419914023490371E-2</v>
          </cell>
          <cell r="CP323">
            <v>-4.8419914023490371E-2</v>
          </cell>
          <cell r="CQ323">
            <v>-4.8419914023490371E-2</v>
          </cell>
          <cell r="CR323">
            <v>-4.8419914023490371E-2</v>
          </cell>
          <cell r="CS323">
            <v>-4.8419914023490371E-2</v>
          </cell>
          <cell r="CT323">
            <v>-4.8419914023490371E-2</v>
          </cell>
          <cell r="CU323">
            <v>-5.908308130080195E-3</v>
          </cell>
          <cell r="CV323">
            <v>-5.908308130080195E-3</v>
          </cell>
          <cell r="CW323">
            <v>-5.908308130080195E-3</v>
          </cell>
          <cell r="CX323">
            <v>-5.908308130080195E-3</v>
          </cell>
          <cell r="CY323">
            <v>-5.908308130080195E-3</v>
          </cell>
          <cell r="CZ323">
            <v>-5.908308130080195E-3</v>
          </cell>
          <cell r="DA323">
            <v>-5.908308130080195E-3</v>
          </cell>
          <cell r="DB323">
            <v>-5.908308130080195E-3</v>
          </cell>
          <cell r="DC323">
            <v>-5.908308130080195E-3</v>
          </cell>
          <cell r="DD323">
            <v>-5.908308130080195E-3</v>
          </cell>
          <cell r="DE323">
            <v>-5.908308130080195E-3</v>
          </cell>
          <cell r="DF323">
            <v>-5.908308130080195E-3</v>
          </cell>
          <cell r="DG323">
            <v>5.4034542312949095E-2</v>
          </cell>
          <cell r="DH323">
            <v>5.4034542312949095E-2</v>
          </cell>
          <cell r="DI323">
            <v>5.4034542312949095E-2</v>
          </cell>
          <cell r="DJ323">
            <v>5.4034542312949095E-2</v>
          </cell>
          <cell r="DK323">
            <v>5.4034542312949095E-2</v>
          </cell>
          <cell r="DL323">
            <v>5.4034542312949095E-2</v>
          </cell>
          <cell r="DM323">
            <v>5.4034542312949095E-2</v>
          </cell>
          <cell r="DN323">
            <v>5.4034542312949095E-2</v>
          </cell>
          <cell r="DO323">
            <v>5.4034542312949095E-2</v>
          </cell>
          <cell r="DP323">
            <v>5.4034542312949095E-2</v>
          </cell>
          <cell r="DQ323">
            <v>5.4034542312949095E-2</v>
          </cell>
          <cell r="DR323">
            <v>5.4034542312949095E-2</v>
          </cell>
          <cell r="DS323">
            <v>8.8194191606517536E-2</v>
          </cell>
          <cell r="DT323">
            <v>8.8194191606517536E-2</v>
          </cell>
          <cell r="DU323">
            <v>8.8194191606517536E-2</v>
          </cell>
          <cell r="DV323">
            <v>8.8194191606517536E-2</v>
          </cell>
          <cell r="DW323">
            <v>8.8194191606517536E-2</v>
          </cell>
          <cell r="DX323">
            <v>8.8194191606517536E-2</v>
          </cell>
          <cell r="DY323">
            <v>8.8194191606517536E-2</v>
          </cell>
          <cell r="DZ323">
            <v>8.8194191606517536E-2</v>
          </cell>
          <cell r="EA323">
            <v>8.8194191606517536E-2</v>
          </cell>
          <cell r="EB323">
            <v>8.8194191606517536E-2</v>
          </cell>
          <cell r="EC323">
            <v>8.8194191606517536E-2</v>
          </cell>
          <cell r="ED323">
            <v>8.8194191606517536E-2</v>
          </cell>
          <cell r="EE323">
            <v>9.2921944739963319E-2</v>
          </cell>
          <cell r="EF323">
            <v>9.2921944739963319E-2</v>
          </cell>
          <cell r="EG323">
            <v>9.2921944739963319E-2</v>
          </cell>
          <cell r="EH323">
            <v>9.2921944739963319E-2</v>
          </cell>
          <cell r="EI323">
            <v>9.2921944739963319E-2</v>
          </cell>
          <cell r="EJ323">
            <v>9.2921944739963319E-2</v>
          </cell>
          <cell r="EK323">
            <v>9.2921944739963319E-2</v>
          </cell>
          <cell r="EL323">
            <v>9.2921944739963319E-2</v>
          </cell>
          <cell r="EM323">
            <v>9.2921944739963319E-2</v>
          </cell>
          <cell r="EN323">
            <v>9.2921944739963319E-2</v>
          </cell>
          <cell r="EO323">
            <v>9.2921944739963319E-2</v>
          </cell>
          <cell r="EP323">
            <v>9.2921944739963319E-2</v>
          </cell>
          <cell r="EQ323">
            <v>0.11214443171102161</v>
          </cell>
          <cell r="ER323">
            <v>0.11214443171102161</v>
          </cell>
          <cell r="ES323">
            <v>0.11214443171102161</v>
          </cell>
          <cell r="ET323">
            <v>0.11214443171102161</v>
          </cell>
          <cell r="EU323">
            <v>0.11214443171102161</v>
          </cell>
          <cell r="EV323">
            <v>0.11214443171102161</v>
          </cell>
          <cell r="EW323">
            <v>0.11214443171102161</v>
          </cell>
          <cell r="EX323">
            <v>0.11214443171102161</v>
          </cell>
          <cell r="EY323">
            <v>0.11214443171102161</v>
          </cell>
          <cell r="EZ323">
            <v>0.11214443171102161</v>
          </cell>
          <cell r="FA323">
            <v>0.11214443171102161</v>
          </cell>
          <cell r="FB323">
            <v>0.11214443171102161</v>
          </cell>
          <cell r="FC323">
            <v>0.11283671143582558</v>
          </cell>
          <cell r="FD323">
            <v>0.11283671143582558</v>
          </cell>
          <cell r="FE323">
            <v>0.11283671143582558</v>
          </cell>
          <cell r="FF323">
            <v>0.11283671143582558</v>
          </cell>
          <cell r="FG323">
            <v>0.11283671143582558</v>
          </cell>
          <cell r="FH323">
            <v>0.11283671143582558</v>
          </cell>
          <cell r="FI323">
            <v>0.11283671143582558</v>
          </cell>
          <cell r="FJ323">
            <v>0.11283671143582558</v>
          </cell>
          <cell r="FK323">
            <v>0.11283671143582558</v>
          </cell>
          <cell r="FL323">
            <v>0.11283671143582558</v>
          </cell>
          <cell r="FM323">
            <v>0.11283671143582558</v>
          </cell>
          <cell r="FN323">
            <v>0.11283671143582558</v>
          </cell>
          <cell r="FO323">
            <v>0.11322224031827814</v>
          </cell>
          <cell r="FP323">
            <v>0.11322224031827814</v>
          </cell>
          <cell r="FQ323">
            <v>0.11322224031827814</v>
          </cell>
          <cell r="FR323">
            <v>0.11322224031827814</v>
          </cell>
          <cell r="FS323">
            <v>0.11322224031827814</v>
          </cell>
          <cell r="FT323">
            <v>0.11322224031827814</v>
          </cell>
          <cell r="FU323">
            <v>0.11322224031827814</v>
          </cell>
          <cell r="FV323">
            <v>0.11322224031827814</v>
          </cell>
          <cell r="FW323">
            <v>0.11322224031827814</v>
          </cell>
        </row>
        <row r="324">
          <cell r="B324" t="str">
            <v>Co 333</v>
          </cell>
          <cell r="C324" t="str">
            <v>VA</v>
          </cell>
          <cell r="BH324">
            <v>-4.226220010271986E-2</v>
          </cell>
          <cell r="BI324">
            <v>-4.226220010271986E-2</v>
          </cell>
          <cell r="BJ324">
            <v>-4.226220010271986E-2</v>
          </cell>
          <cell r="BK324">
            <v>6.0738169340143762E-2</v>
          </cell>
          <cell r="BL324">
            <v>6.0738169340143762E-2</v>
          </cell>
          <cell r="BM324">
            <v>6.0738169340143762E-2</v>
          </cell>
          <cell r="BN324">
            <v>6.0738169340143762E-2</v>
          </cell>
          <cell r="BO324">
            <v>6.0738169340143762E-2</v>
          </cell>
          <cell r="BP324">
            <v>6.0738169340143762E-2</v>
          </cell>
          <cell r="BQ324">
            <v>6.0738169340143762E-2</v>
          </cell>
          <cell r="BR324">
            <v>6.0738169340143762E-2</v>
          </cell>
          <cell r="BS324">
            <v>6.0738169340143762E-2</v>
          </cell>
          <cell r="BT324">
            <v>6.0738169340143762E-2</v>
          </cell>
          <cell r="BU324">
            <v>6.0738169340143762E-2</v>
          </cell>
          <cell r="BV324">
            <v>6.0738169340143762E-2</v>
          </cell>
          <cell r="BW324">
            <v>0.11704182841122214</v>
          </cell>
          <cell r="BX324">
            <v>0.11704182841122214</v>
          </cell>
          <cell r="BY324">
            <v>0.11704182841122214</v>
          </cell>
          <cell r="BZ324">
            <v>0.11704182841122214</v>
          </cell>
          <cell r="CA324">
            <v>0.11704182841122214</v>
          </cell>
          <cell r="CB324">
            <v>0.11704182841122214</v>
          </cell>
          <cell r="CC324">
            <v>0.11704182841122214</v>
          </cell>
          <cell r="CD324">
            <v>0.11704182841122214</v>
          </cell>
          <cell r="CE324">
            <v>0.11704182841122214</v>
          </cell>
          <cell r="CF324">
            <v>0.11704182841122214</v>
          </cell>
          <cell r="CG324">
            <v>0.11704182841122214</v>
          </cell>
          <cell r="CH324">
            <v>0.11704182841122214</v>
          </cell>
          <cell r="CI324">
            <v>7.8179458349575751E-2</v>
          </cell>
          <cell r="CJ324">
            <v>7.8179458349575751E-2</v>
          </cell>
          <cell r="CK324">
            <v>7.8179458349575751E-2</v>
          </cell>
          <cell r="CL324">
            <v>7.8179458349575751E-2</v>
          </cell>
          <cell r="CM324">
            <v>7.8179458349575751E-2</v>
          </cell>
          <cell r="CN324">
            <v>7.8179458349575751E-2</v>
          </cell>
          <cell r="CO324">
            <v>7.8179458349575751E-2</v>
          </cell>
          <cell r="CP324">
            <v>7.8179458349575751E-2</v>
          </cell>
          <cell r="CQ324">
            <v>7.8179458349575751E-2</v>
          </cell>
          <cell r="CR324">
            <v>7.8179458349575751E-2</v>
          </cell>
          <cell r="CS324">
            <v>7.8179458349575751E-2</v>
          </cell>
          <cell r="CT324">
            <v>7.8179458349575751E-2</v>
          </cell>
          <cell r="CU324">
            <v>7.6092779294152466E-2</v>
          </cell>
          <cell r="CV324">
            <v>7.6092779294152466E-2</v>
          </cell>
          <cell r="CW324">
            <v>7.6092779294152466E-2</v>
          </cell>
          <cell r="CX324">
            <v>7.6092779294152466E-2</v>
          </cell>
          <cell r="CY324">
            <v>7.6092779294152466E-2</v>
          </cell>
          <cell r="CZ324">
            <v>7.6092779294152466E-2</v>
          </cell>
          <cell r="DA324">
            <v>7.6092779294152466E-2</v>
          </cell>
          <cell r="DB324">
            <v>7.6092779294152466E-2</v>
          </cell>
          <cell r="DC324">
            <v>7.6092779294152466E-2</v>
          </cell>
          <cell r="DD324">
            <v>7.6092779294152466E-2</v>
          </cell>
          <cell r="DE324">
            <v>7.6092779294152466E-2</v>
          </cell>
          <cell r="DF324">
            <v>7.6092779294152466E-2</v>
          </cell>
          <cell r="DG324">
            <v>6.9511952869770757E-2</v>
          </cell>
          <cell r="DH324">
            <v>6.9511952869770757E-2</v>
          </cell>
          <cell r="DI324">
            <v>6.9511952869770757E-2</v>
          </cell>
          <cell r="DJ324">
            <v>6.9511952869770757E-2</v>
          </cell>
          <cell r="DK324">
            <v>6.9511952869770757E-2</v>
          </cell>
          <cell r="DL324">
            <v>6.9511952869770757E-2</v>
          </cell>
          <cell r="DM324">
            <v>6.9511952869770757E-2</v>
          </cell>
          <cell r="DN324">
            <v>6.9511952869770757E-2</v>
          </cell>
          <cell r="DO324">
            <v>6.9511952869770757E-2</v>
          </cell>
          <cell r="DP324">
            <v>6.9511952869770757E-2</v>
          </cell>
          <cell r="DQ324">
            <v>6.9511952869770757E-2</v>
          </cell>
          <cell r="DR324">
            <v>6.9511952869770757E-2</v>
          </cell>
          <cell r="DS324">
            <v>7.7924364778836602E-2</v>
          </cell>
          <cell r="DT324">
            <v>7.7924364778836602E-2</v>
          </cell>
          <cell r="DU324">
            <v>7.7924364778836602E-2</v>
          </cell>
          <cell r="DV324">
            <v>7.7924364778836602E-2</v>
          </cell>
          <cell r="DW324">
            <v>7.7924364778836602E-2</v>
          </cell>
          <cell r="DX324">
            <v>7.7924364778836602E-2</v>
          </cell>
          <cell r="DY324">
            <v>7.7924364778836602E-2</v>
          </cell>
          <cell r="DZ324">
            <v>7.7924364778836602E-2</v>
          </cell>
          <cell r="EA324">
            <v>7.7924364778836602E-2</v>
          </cell>
          <cell r="EB324">
            <v>7.7924364778836602E-2</v>
          </cell>
          <cell r="EC324">
            <v>7.7924364778836602E-2</v>
          </cell>
          <cell r="ED324">
            <v>7.7924364778836602E-2</v>
          </cell>
          <cell r="EE324">
            <v>7.895349764074551E-2</v>
          </cell>
          <cell r="EF324">
            <v>7.895349764074551E-2</v>
          </cell>
          <cell r="EG324">
            <v>7.895349764074551E-2</v>
          </cell>
          <cell r="EH324">
            <v>7.895349764074551E-2</v>
          </cell>
          <cell r="EI324">
            <v>7.895349764074551E-2</v>
          </cell>
          <cell r="EJ324">
            <v>7.895349764074551E-2</v>
          </cell>
          <cell r="EK324">
            <v>7.895349764074551E-2</v>
          </cell>
          <cell r="EL324">
            <v>7.895349764074551E-2</v>
          </cell>
          <cell r="EM324">
            <v>7.895349764074551E-2</v>
          </cell>
          <cell r="EN324">
            <v>7.895349764074551E-2</v>
          </cell>
          <cell r="EO324">
            <v>7.895349764074551E-2</v>
          </cell>
          <cell r="EP324">
            <v>7.895349764074551E-2</v>
          </cell>
          <cell r="EQ324">
            <v>8.6308036392204537E-2</v>
          </cell>
          <cell r="ER324">
            <v>8.6308036392204537E-2</v>
          </cell>
          <cell r="ES324">
            <v>8.6308036392204537E-2</v>
          </cell>
          <cell r="ET324">
            <v>8.6308036392204537E-2</v>
          </cell>
          <cell r="EU324">
            <v>8.6308036392204537E-2</v>
          </cell>
          <cell r="EV324">
            <v>8.6308036392204537E-2</v>
          </cell>
          <cell r="EW324">
            <v>8.6308036392204537E-2</v>
          </cell>
          <cell r="EX324">
            <v>8.6308036392204537E-2</v>
          </cell>
          <cell r="EY324">
            <v>8.6308036392204537E-2</v>
          </cell>
          <cell r="EZ324">
            <v>8.6308036392204537E-2</v>
          </cell>
          <cell r="FA324">
            <v>8.6308036392204537E-2</v>
          </cell>
          <cell r="FB324">
            <v>8.6308036392204537E-2</v>
          </cell>
          <cell r="FC324">
            <v>9.5016946543136721E-2</v>
          </cell>
          <cell r="FD324">
            <v>9.5016946543136721E-2</v>
          </cell>
          <cell r="FE324">
            <v>9.5016946543136721E-2</v>
          </cell>
          <cell r="FF324">
            <v>9.5016946543136721E-2</v>
          </cell>
          <cell r="FG324">
            <v>9.5016946543136721E-2</v>
          </cell>
          <cell r="FH324">
            <v>9.5016946543136721E-2</v>
          </cell>
          <cell r="FI324">
            <v>9.5016946543136721E-2</v>
          </cell>
          <cell r="FJ324">
            <v>9.5016946543136721E-2</v>
          </cell>
          <cell r="FK324">
            <v>9.5016946543136721E-2</v>
          </cell>
          <cell r="FL324">
            <v>9.5016946543136721E-2</v>
          </cell>
          <cell r="FM324">
            <v>9.5016946543136721E-2</v>
          </cell>
          <cell r="FN324">
            <v>9.5016946543136721E-2</v>
          </cell>
          <cell r="FO324">
            <v>0.1033860089455813</v>
          </cell>
          <cell r="FP324">
            <v>0.1033860089455813</v>
          </cell>
          <cell r="FQ324">
            <v>0.1033860089455813</v>
          </cell>
          <cell r="FR324">
            <v>0.1033860089455813</v>
          </cell>
          <cell r="FS324">
            <v>0.1033860089455813</v>
          </cell>
          <cell r="FT324">
            <v>0.1033860089455813</v>
          </cell>
          <cell r="FU324">
            <v>0.1033860089455813</v>
          </cell>
          <cell r="FV324">
            <v>0.1033860089455813</v>
          </cell>
          <cell r="FW324">
            <v>0.1033860089455813</v>
          </cell>
        </row>
        <row r="325">
          <cell r="B325" t="str">
            <v>Co 315</v>
          </cell>
          <cell r="C325" t="str">
            <v>PA</v>
          </cell>
          <cell r="BH325">
            <v>-1.481890690178613E-2</v>
          </cell>
          <cell r="BI325">
            <v>-1.481890690178613E-2</v>
          </cell>
          <cell r="BJ325">
            <v>-1.481890690178613E-2</v>
          </cell>
          <cell r="BK325">
            <v>-0.2928914051399753</v>
          </cell>
          <cell r="BL325">
            <v>-0.2928914051399753</v>
          </cell>
          <cell r="BM325">
            <v>-0.2928914051399753</v>
          </cell>
          <cell r="BN325">
            <v>-0.2928914051399753</v>
          </cell>
          <cell r="BO325">
            <v>-0.2928914051399753</v>
          </cell>
          <cell r="BP325">
            <v>-0.2928914051399753</v>
          </cell>
          <cell r="BQ325">
            <v>-0.2928914051399753</v>
          </cell>
          <cell r="BR325">
            <v>-0.2928914051399753</v>
          </cell>
          <cell r="BS325">
            <v>-0.2928914051399753</v>
          </cell>
          <cell r="BT325">
            <v>-0.2928914051399753</v>
          </cell>
          <cell r="BU325">
            <v>-0.2928914051399753</v>
          </cell>
          <cell r="BV325">
            <v>-0.2928914051399753</v>
          </cell>
          <cell r="BW325">
            <v>1.3536611994689555E-2</v>
          </cell>
          <cell r="BX325">
            <v>1.3536611994689555E-2</v>
          </cell>
          <cell r="BY325">
            <v>1.3536611994689555E-2</v>
          </cell>
          <cell r="BZ325">
            <v>1.3536611994689555E-2</v>
          </cell>
          <cell r="CA325">
            <v>1.3536611994689555E-2</v>
          </cell>
          <cell r="CB325">
            <v>1.3536611994689555E-2</v>
          </cell>
          <cell r="CC325">
            <v>1.3536611994689555E-2</v>
          </cell>
          <cell r="CD325">
            <v>1.3536611994689555E-2</v>
          </cell>
          <cell r="CE325">
            <v>1.3536611994689555E-2</v>
          </cell>
          <cell r="CF325">
            <v>1.3536611994689555E-2</v>
          </cell>
          <cell r="CG325">
            <v>1.3536611994689555E-2</v>
          </cell>
          <cell r="CH325">
            <v>1.3536611994689555E-2</v>
          </cell>
          <cell r="CI325">
            <v>-2.0886082879625678E-2</v>
          </cell>
          <cell r="CJ325">
            <v>-2.0886082879625678E-2</v>
          </cell>
          <cell r="CK325">
            <v>-2.0886082879625678E-2</v>
          </cell>
          <cell r="CL325">
            <v>-2.0886082879625678E-2</v>
          </cell>
          <cell r="CM325">
            <v>-2.0886082879625678E-2</v>
          </cell>
          <cell r="CN325">
            <v>-2.0886082879625678E-2</v>
          </cell>
          <cell r="CO325">
            <v>-2.0886082879625678E-2</v>
          </cell>
          <cell r="CP325">
            <v>-2.0886082879625678E-2</v>
          </cell>
          <cell r="CQ325">
            <v>-2.0886082879625678E-2</v>
          </cell>
          <cell r="CR325">
            <v>-2.0886082879625678E-2</v>
          </cell>
          <cell r="CS325">
            <v>-2.0886082879625678E-2</v>
          </cell>
          <cell r="CT325">
            <v>-2.0886082879625678E-2</v>
          </cell>
          <cell r="CU325">
            <v>2.1838430298996257E-2</v>
          </cell>
          <cell r="CV325">
            <v>2.1838430298996257E-2</v>
          </cell>
          <cell r="CW325">
            <v>2.1838430298996257E-2</v>
          </cell>
          <cell r="CX325">
            <v>2.1838430298996257E-2</v>
          </cell>
          <cell r="CY325">
            <v>2.1838430298996257E-2</v>
          </cell>
          <cell r="CZ325">
            <v>2.1838430298996257E-2</v>
          </cell>
          <cell r="DA325">
            <v>2.1838430298996257E-2</v>
          </cell>
          <cell r="DB325">
            <v>2.1838430298996257E-2</v>
          </cell>
          <cell r="DC325">
            <v>2.1838430298996257E-2</v>
          </cell>
          <cell r="DD325">
            <v>2.1838430298996257E-2</v>
          </cell>
          <cell r="DE325">
            <v>2.1838430298996257E-2</v>
          </cell>
          <cell r="DF325">
            <v>2.1838430298996257E-2</v>
          </cell>
          <cell r="DG325">
            <v>-1.465685718158153E-2</v>
          </cell>
          <cell r="DH325">
            <v>-1.465685718158153E-2</v>
          </cell>
          <cell r="DI325">
            <v>-1.465685718158153E-2</v>
          </cell>
          <cell r="DJ325">
            <v>-1.465685718158153E-2</v>
          </cell>
          <cell r="DK325">
            <v>-1.465685718158153E-2</v>
          </cell>
          <cell r="DL325">
            <v>-1.465685718158153E-2</v>
          </cell>
          <cell r="DM325">
            <v>-1.465685718158153E-2</v>
          </cell>
          <cell r="DN325">
            <v>-1.465685718158153E-2</v>
          </cell>
          <cell r="DO325">
            <v>-1.465685718158153E-2</v>
          </cell>
          <cell r="DP325">
            <v>-1.465685718158153E-2</v>
          </cell>
          <cell r="DQ325">
            <v>-1.465685718158153E-2</v>
          </cell>
          <cell r="DR325">
            <v>-1.465685718158153E-2</v>
          </cell>
          <cell r="DS325">
            <v>4.6897995402931811E-2</v>
          </cell>
          <cell r="DT325">
            <v>4.6897995402931811E-2</v>
          </cell>
          <cell r="DU325">
            <v>4.6897995402931811E-2</v>
          </cell>
          <cell r="DV325">
            <v>4.6897995402931811E-2</v>
          </cell>
          <cell r="DW325">
            <v>4.6897995402931811E-2</v>
          </cell>
          <cell r="DX325">
            <v>4.6897995402931811E-2</v>
          </cell>
          <cell r="DY325">
            <v>4.6897995402931811E-2</v>
          </cell>
          <cell r="DZ325">
            <v>4.6897995402931811E-2</v>
          </cell>
          <cell r="EA325">
            <v>4.6897995402931811E-2</v>
          </cell>
          <cell r="EB325">
            <v>4.6897995402931811E-2</v>
          </cell>
          <cell r="EC325">
            <v>4.6897995402931811E-2</v>
          </cell>
          <cell r="ED325">
            <v>4.6897995402931811E-2</v>
          </cell>
          <cell r="EE325">
            <v>7.6248126520705922E-2</v>
          </cell>
          <cell r="EF325">
            <v>7.6248126520705922E-2</v>
          </cell>
          <cell r="EG325">
            <v>7.6248126520705922E-2</v>
          </cell>
          <cell r="EH325">
            <v>7.6248126520705922E-2</v>
          </cell>
          <cell r="EI325">
            <v>7.6248126520705922E-2</v>
          </cell>
          <cell r="EJ325">
            <v>7.6248126520705922E-2</v>
          </cell>
          <cell r="EK325">
            <v>7.6248126520705922E-2</v>
          </cell>
          <cell r="EL325">
            <v>7.6248126520705922E-2</v>
          </cell>
          <cell r="EM325">
            <v>7.6248126520705922E-2</v>
          </cell>
          <cell r="EN325">
            <v>7.6248126520705922E-2</v>
          </cell>
          <cell r="EO325">
            <v>7.6248126520705922E-2</v>
          </cell>
          <cell r="EP325">
            <v>7.6248126520705922E-2</v>
          </cell>
          <cell r="EQ325">
            <v>5.9368486670766177E-2</v>
          </cell>
          <cell r="ER325">
            <v>5.9368486670766177E-2</v>
          </cell>
          <cell r="ES325">
            <v>5.9368486670766177E-2</v>
          </cell>
          <cell r="ET325">
            <v>5.9368486670766177E-2</v>
          </cell>
          <cell r="EU325">
            <v>5.9368486670766177E-2</v>
          </cell>
          <cell r="EV325">
            <v>5.9368486670766177E-2</v>
          </cell>
          <cell r="EW325">
            <v>5.9368486670766177E-2</v>
          </cell>
          <cell r="EX325">
            <v>5.9368486670766177E-2</v>
          </cell>
          <cell r="EY325">
            <v>5.9368486670766177E-2</v>
          </cell>
          <cell r="EZ325">
            <v>5.9368486670766177E-2</v>
          </cell>
          <cell r="FA325">
            <v>5.9368486670766177E-2</v>
          </cell>
          <cell r="FB325">
            <v>5.9368486670766177E-2</v>
          </cell>
          <cell r="FC325">
            <v>0.11986654847322806</v>
          </cell>
          <cell r="FD325">
            <v>0.11986654847322806</v>
          </cell>
          <cell r="FE325">
            <v>0.11986654847322806</v>
          </cell>
          <cell r="FF325">
            <v>0.11986654847322806</v>
          </cell>
          <cell r="FG325">
            <v>0.11986654847322806</v>
          </cell>
          <cell r="FH325">
            <v>0.11986654847322806</v>
          </cell>
          <cell r="FI325">
            <v>0.11986654847322806</v>
          </cell>
          <cell r="FJ325">
            <v>0.11986654847322806</v>
          </cell>
          <cell r="FK325">
            <v>0.11986654847322806</v>
          </cell>
          <cell r="FL325">
            <v>0.11986654847322806</v>
          </cell>
          <cell r="FM325">
            <v>0.11986654847322806</v>
          </cell>
          <cell r="FN325">
            <v>0.11986654847322806</v>
          </cell>
          <cell r="FO325">
            <v>0.16257574353994558</v>
          </cell>
          <cell r="FP325">
            <v>0.16257574353994558</v>
          </cell>
          <cell r="FQ325">
            <v>0.16257574353994558</v>
          </cell>
          <cell r="FR325">
            <v>0.16257574353994558</v>
          </cell>
          <cell r="FS325">
            <v>0.16257574353994558</v>
          </cell>
          <cell r="FT325">
            <v>0.16257574353994558</v>
          </cell>
          <cell r="FU325">
            <v>0.16257574353994558</v>
          </cell>
          <cell r="FV325">
            <v>0.16257574353994558</v>
          </cell>
          <cell r="FW325">
            <v>0.16257574353994558</v>
          </cell>
        </row>
        <row r="326">
          <cell r="B326" t="str">
            <v>Co 316</v>
          </cell>
          <cell r="C326" t="str">
            <v>PA</v>
          </cell>
          <cell r="BH326">
            <v>-7.2583432357426786E-2</v>
          </cell>
          <cell r="BI326">
            <v>-7.2583432357426786E-2</v>
          </cell>
          <cell r="BJ326">
            <v>-7.2583432357426786E-2</v>
          </cell>
          <cell r="BK326">
            <v>0.11224381483662323</v>
          </cell>
          <cell r="BL326">
            <v>0.11224381483662323</v>
          </cell>
          <cell r="BM326">
            <v>0.11224381483662323</v>
          </cell>
          <cell r="BN326">
            <v>0.11224381483662323</v>
          </cell>
          <cell r="BO326">
            <v>0.11224381483662323</v>
          </cell>
          <cell r="BP326">
            <v>0.11224381483662323</v>
          </cell>
          <cell r="BQ326">
            <v>0.11224381483662323</v>
          </cell>
          <cell r="BR326">
            <v>0.11224381483662323</v>
          </cell>
          <cell r="BS326">
            <v>0.11224381483662323</v>
          </cell>
          <cell r="BT326">
            <v>0.11224381483662323</v>
          </cell>
          <cell r="BU326">
            <v>0.11224381483662323</v>
          </cell>
          <cell r="BV326">
            <v>0.11224381483662323</v>
          </cell>
          <cell r="BW326">
            <v>0.16551142259194565</v>
          </cell>
          <cell r="BX326">
            <v>0.16551142259194565</v>
          </cell>
          <cell r="BY326">
            <v>0.16551142259194565</v>
          </cell>
          <cell r="BZ326">
            <v>0.16551142259194565</v>
          </cell>
          <cell r="CA326">
            <v>0.16551142259194565</v>
          </cell>
          <cell r="CB326">
            <v>0.16551142259194565</v>
          </cell>
          <cell r="CC326">
            <v>0.16551142259194565</v>
          </cell>
          <cell r="CD326">
            <v>0.16551142259194565</v>
          </cell>
          <cell r="CE326">
            <v>0.16551142259194565</v>
          </cell>
          <cell r="CF326">
            <v>0.16551142259194565</v>
          </cell>
          <cell r="CG326">
            <v>0.16551142259194565</v>
          </cell>
          <cell r="CH326">
            <v>0.16551142259194565</v>
          </cell>
          <cell r="CI326">
            <v>6.9852469746137916E-2</v>
          </cell>
          <cell r="CJ326">
            <v>6.9852469746137916E-2</v>
          </cell>
          <cell r="CK326">
            <v>6.9852469746137916E-2</v>
          </cell>
          <cell r="CL326">
            <v>6.9852469746137916E-2</v>
          </cell>
          <cell r="CM326">
            <v>6.9852469746137916E-2</v>
          </cell>
          <cell r="CN326">
            <v>6.9852469746137916E-2</v>
          </cell>
          <cell r="CO326">
            <v>6.9852469746137916E-2</v>
          </cell>
          <cell r="CP326">
            <v>6.9852469746137916E-2</v>
          </cell>
          <cell r="CQ326">
            <v>6.9852469746137916E-2</v>
          </cell>
          <cell r="CR326">
            <v>6.9852469746137916E-2</v>
          </cell>
          <cell r="CS326">
            <v>6.9852469746137916E-2</v>
          </cell>
          <cell r="CT326">
            <v>6.9852469746137916E-2</v>
          </cell>
          <cell r="CU326">
            <v>5.5310358168753092E-2</v>
          </cell>
          <cell r="CV326">
            <v>5.5310358168753092E-2</v>
          </cell>
          <cell r="CW326">
            <v>5.5310358168753092E-2</v>
          </cell>
          <cell r="CX326">
            <v>5.5310358168753092E-2</v>
          </cell>
          <cell r="CY326">
            <v>5.5310358168753092E-2</v>
          </cell>
          <cell r="CZ326">
            <v>5.5310358168753092E-2</v>
          </cell>
          <cell r="DA326">
            <v>5.5310358168753092E-2</v>
          </cell>
          <cell r="DB326">
            <v>5.5310358168753092E-2</v>
          </cell>
          <cell r="DC326">
            <v>5.5310358168753092E-2</v>
          </cell>
          <cell r="DD326">
            <v>5.5310358168753092E-2</v>
          </cell>
          <cell r="DE326">
            <v>5.5310358168753092E-2</v>
          </cell>
          <cell r="DF326">
            <v>5.5310358168753092E-2</v>
          </cell>
          <cell r="DG326">
            <v>2.821372136369572E-2</v>
          </cell>
          <cell r="DH326">
            <v>2.821372136369572E-2</v>
          </cell>
          <cell r="DI326">
            <v>2.821372136369572E-2</v>
          </cell>
          <cell r="DJ326">
            <v>2.821372136369572E-2</v>
          </cell>
          <cell r="DK326">
            <v>2.821372136369572E-2</v>
          </cell>
          <cell r="DL326">
            <v>2.821372136369572E-2</v>
          </cell>
          <cell r="DM326">
            <v>2.821372136369572E-2</v>
          </cell>
          <cell r="DN326">
            <v>2.821372136369572E-2</v>
          </cell>
          <cell r="DO326">
            <v>2.821372136369572E-2</v>
          </cell>
          <cell r="DP326">
            <v>2.821372136369572E-2</v>
          </cell>
          <cell r="DQ326">
            <v>2.821372136369572E-2</v>
          </cell>
          <cell r="DR326">
            <v>2.821372136369572E-2</v>
          </cell>
          <cell r="DS326">
            <v>6.2617503308071989E-2</v>
          </cell>
          <cell r="DT326">
            <v>6.2617503308071989E-2</v>
          </cell>
          <cell r="DU326">
            <v>6.2617503308071989E-2</v>
          </cell>
          <cell r="DV326">
            <v>6.2617503308071989E-2</v>
          </cell>
          <cell r="DW326">
            <v>6.2617503308071989E-2</v>
          </cell>
          <cell r="DX326">
            <v>6.2617503308071989E-2</v>
          </cell>
          <cell r="DY326">
            <v>6.2617503308071989E-2</v>
          </cell>
          <cell r="DZ326">
            <v>6.2617503308071989E-2</v>
          </cell>
          <cell r="EA326">
            <v>6.2617503308071989E-2</v>
          </cell>
          <cell r="EB326">
            <v>6.2617503308071989E-2</v>
          </cell>
          <cell r="EC326">
            <v>6.2617503308071989E-2</v>
          </cell>
          <cell r="ED326">
            <v>6.2617503308071989E-2</v>
          </cell>
          <cell r="EE326">
            <v>8.2457437524700847E-2</v>
          </cell>
          <cell r="EF326">
            <v>8.2457437524700847E-2</v>
          </cell>
          <cell r="EG326">
            <v>8.2457437524700847E-2</v>
          </cell>
          <cell r="EH326">
            <v>8.2457437524700847E-2</v>
          </cell>
          <cell r="EI326">
            <v>8.2457437524700847E-2</v>
          </cell>
          <cell r="EJ326">
            <v>8.2457437524700847E-2</v>
          </cell>
          <cell r="EK326">
            <v>8.2457437524700847E-2</v>
          </cell>
          <cell r="EL326">
            <v>8.2457437524700847E-2</v>
          </cell>
          <cell r="EM326">
            <v>8.2457437524700847E-2</v>
          </cell>
          <cell r="EN326">
            <v>8.2457437524700847E-2</v>
          </cell>
          <cell r="EO326">
            <v>8.2457437524700847E-2</v>
          </cell>
          <cell r="EP326">
            <v>8.2457437524700847E-2</v>
          </cell>
          <cell r="EQ326">
            <v>9.0747455354886195E-2</v>
          </cell>
          <cell r="ER326">
            <v>9.0747455354886195E-2</v>
          </cell>
          <cell r="ES326">
            <v>9.0747455354886195E-2</v>
          </cell>
          <cell r="ET326">
            <v>9.0747455354886195E-2</v>
          </cell>
          <cell r="EU326">
            <v>9.0747455354886195E-2</v>
          </cell>
          <cell r="EV326">
            <v>9.0747455354886195E-2</v>
          </cell>
          <cell r="EW326">
            <v>9.0747455354886195E-2</v>
          </cell>
          <cell r="EX326">
            <v>9.0747455354886195E-2</v>
          </cell>
          <cell r="EY326">
            <v>9.0747455354886195E-2</v>
          </cell>
          <cell r="EZ326">
            <v>9.0747455354886195E-2</v>
          </cell>
          <cell r="FA326">
            <v>9.0747455354886195E-2</v>
          </cell>
          <cell r="FB326">
            <v>9.0747455354886195E-2</v>
          </cell>
          <cell r="FC326">
            <v>9.3573887212256832E-2</v>
          </cell>
          <cell r="FD326">
            <v>9.3573887212256832E-2</v>
          </cell>
          <cell r="FE326">
            <v>9.3573887212256832E-2</v>
          </cell>
          <cell r="FF326">
            <v>9.3573887212256832E-2</v>
          </cell>
          <cell r="FG326">
            <v>9.3573887212256832E-2</v>
          </cell>
          <cell r="FH326">
            <v>9.3573887212256832E-2</v>
          </cell>
          <cell r="FI326">
            <v>9.3573887212256832E-2</v>
          </cell>
          <cell r="FJ326">
            <v>9.3573887212256832E-2</v>
          </cell>
          <cell r="FK326">
            <v>9.3573887212256832E-2</v>
          </cell>
          <cell r="FL326">
            <v>9.3573887212256832E-2</v>
          </cell>
          <cell r="FM326">
            <v>9.3573887212256832E-2</v>
          </cell>
          <cell r="FN326">
            <v>9.3573887212256832E-2</v>
          </cell>
          <cell r="FO326">
            <v>7.9681763563383828E-2</v>
          </cell>
          <cell r="FP326">
            <v>7.9681763563383828E-2</v>
          </cell>
          <cell r="FQ326">
            <v>7.9681763563383828E-2</v>
          </cell>
          <cell r="FR326">
            <v>7.9681763563383828E-2</v>
          </cell>
          <cell r="FS326">
            <v>7.9681763563383828E-2</v>
          </cell>
          <cell r="FT326">
            <v>7.9681763563383828E-2</v>
          </cell>
          <cell r="FU326">
            <v>7.9681763563383828E-2</v>
          </cell>
          <cell r="FV326">
            <v>7.9681763563383828E-2</v>
          </cell>
          <cell r="FW326">
            <v>7.9681763563383828E-2</v>
          </cell>
        </row>
        <row r="327">
          <cell r="B327" t="str">
            <v>Co 317</v>
          </cell>
          <cell r="C327" t="str">
            <v>PA</v>
          </cell>
          <cell r="BH327">
            <v>-3.0288133567907258E-2</v>
          </cell>
          <cell r="BI327">
            <v>-3.0288133567907258E-2</v>
          </cell>
          <cell r="BJ327">
            <v>-3.0288133567907258E-2</v>
          </cell>
          <cell r="BK327">
            <v>4.7508754483703293E-2</v>
          </cell>
          <cell r="BL327">
            <v>4.7508754483703293E-2</v>
          </cell>
          <cell r="BM327">
            <v>4.7508754483703293E-2</v>
          </cell>
          <cell r="BN327">
            <v>4.7508754483703293E-2</v>
          </cell>
          <cell r="BO327">
            <v>4.7508754483703293E-2</v>
          </cell>
          <cell r="BP327">
            <v>4.7508754483703293E-2</v>
          </cell>
          <cell r="BQ327">
            <v>4.7508754483703293E-2</v>
          </cell>
          <cell r="BR327">
            <v>4.7508754483703293E-2</v>
          </cell>
          <cell r="BS327">
            <v>4.7508754483703293E-2</v>
          </cell>
          <cell r="BT327">
            <v>4.7508754483703293E-2</v>
          </cell>
          <cell r="BU327">
            <v>4.7508754483703293E-2</v>
          </cell>
          <cell r="BV327">
            <v>4.7508754483703293E-2</v>
          </cell>
          <cell r="BW327">
            <v>3.8924740162033025E-2</v>
          </cell>
          <cell r="BX327">
            <v>3.8924740162033025E-2</v>
          </cell>
          <cell r="BY327">
            <v>3.8924740162033025E-2</v>
          </cell>
          <cell r="BZ327">
            <v>3.8924740162033025E-2</v>
          </cell>
          <cell r="CA327">
            <v>3.8924740162033025E-2</v>
          </cell>
          <cell r="CB327">
            <v>3.8924740162033025E-2</v>
          </cell>
          <cell r="CC327">
            <v>3.8924740162033025E-2</v>
          </cell>
          <cell r="CD327">
            <v>3.8924740162033025E-2</v>
          </cell>
          <cell r="CE327">
            <v>3.8924740162033025E-2</v>
          </cell>
          <cell r="CF327">
            <v>3.8924740162033025E-2</v>
          </cell>
          <cell r="CG327">
            <v>3.8924740162033025E-2</v>
          </cell>
          <cell r="CH327">
            <v>3.8924740162033025E-2</v>
          </cell>
          <cell r="CI327">
            <v>1.8804340481981607E-2</v>
          </cell>
          <cell r="CJ327">
            <v>1.8804340481981607E-2</v>
          </cell>
          <cell r="CK327">
            <v>1.8804340481981607E-2</v>
          </cell>
          <cell r="CL327">
            <v>1.8804340481981607E-2</v>
          </cell>
          <cell r="CM327">
            <v>1.8804340481981607E-2</v>
          </cell>
          <cell r="CN327">
            <v>1.8804340481981607E-2</v>
          </cell>
          <cell r="CO327">
            <v>1.8804340481981607E-2</v>
          </cell>
          <cell r="CP327">
            <v>1.8804340481981607E-2</v>
          </cell>
          <cell r="CQ327">
            <v>1.8804340481981607E-2</v>
          </cell>
          <cell r="CR327">
            <v>1.8804340481981607E-2</v>
          </cell>
          <cell r="CS327">
            <v>1.8804340481981607E-2</v>
          </cell>
          <cell r="CT327">
            <v>1.8804340481981607E-2</v>
          </cell>
          <cell r="CU327">
            <v>2.4162194776977709E-2</v>
          </cell>
          <cell r="CV327">
            <v>2.4162194776977709E-2</v>
          </cell>
          <cell r="CW327">
            <v>2.4162194776977709E-2</v>
          </cell>
          <cell r="CX327">
            <v>2.4162194776977709E-2</v>
          </cell>
          <cell r="CY327">
            <v>2.4162194776977709E-2</v>
          </cell>
          <cell r="CZ327">
            <v>2.4162194776977709E-2</v>
          </cell>
          <cell r="DA327">
            <v>2.4162194776977709E-2</v>
          </cell>
          <cell r="DB327">
            <v>2.4162194776977709E-2</v>
          </cell>
          <cell r="DC327">
            <v>2.4162194776977709E-2</v>
          </cell>
          <cell r="DD327">
            <v>2.4162194776977709E-2</v>
          </cell>
          <cell r="DE327">
            <v>2.4162194776977709E-2</v>
          </cell>
          <cell r="DF327">
            <v>2.4162194776977709E-2</v>
          </cell>
          <cell r="DG327">
            <v>4.1612999719515924E-2</v>
          </cell>
          <cell r="DH327">
            <v>4.1612999719515924E-2</v>
          </cell>
          <cell r="DI327">
            <v>4.1612999719515924E-2</v>
          </cell>
          <cell r="DJ327">
            <v>4.1612999719515924E-2</v>
          </cell>
          <cell r="DK327">
            <v>4.1612999719515924E-2</v>
          </cell>
          <cell r="DL327">
            <v>4.1612999719515924E-2</v>
          </cell>
          <cell r="DM327">
            <v>4.1612999719515924E-2</v>
          </cell>
          <cell r="DN327">
            <v>4.1612999719515924E-2</v>
          </cell>
          <cell r="DO327">
            <v>4.1612999719515924E-2</v>
          </cell>
          <cell r="DP327">
            <v>4.1612999719515924E-2</v>
          </cell>
          <cell r="DQ327">
            <v>4.1612999719515924E-2</v>
          </cell>
          <cell r="DR327">
            <v>4.1612999719515924E-2</v>
          </cell>
          <cell r="DS327">
            <v>9.5364992783820726E-2</v>
          </cell>
          <cell r="DT327">
            <v>9.5364992783820726E-2</v>
          </cell>
          <cell r="DU327">
            <v>9.5364992783820726E-2</v>
          </cell>
          <cell r="DV327">
            <v>9.5364992783820726E-2</v>
          </cell>
          <cell r="DW327">
            <v>9.5364992783820726E-2</v>
          </cell>
          <cell r="DX327">
            <v>9.5364992783820726E-2</v>
          </cell>
          <cell r="DY327">
            <v>9.5364992783820726E-2</v>
          </cell>
          <cell r="DZ327">
            <v>9.5364992783820726E-2</v>
          </cell>
          <cell r="EA327">
            <v>9.5364992783820726E-2</v>
          </cell>
          <cell r="EB327">
            <v>9.5364992783820726E-2</v>
          </cell>
          <cell r="EC327">
            <v>9.5364992783820726E-2</v>
          </cell>
          <cell r="ED327">
            <v>9.5364992783820726E-2</v>
          </cell>
          <cell r="EE327">
            <v>0.10663810092649832</v>
          </cell>
          <cell r="EF327">
            <v>0.10663810092649832</v>
          </cell>
          <cell r="EG327">
            <v>0.10663810092649832</v>
          </cell>
          <cell r="EH327">
            <v>0.10663810092649832</v>
          </cell>
          <cell r="EI327">
            <v>0.10663810092649832</v>
          </cell>
          <cell r="EJ327">
            <v>0.10663810092649832</v>
          </cell>
          <cell r="EK327">
            <v>0.10663810092649832</v>
          </cell>
          <cell r="EL327">
            <v>0.10663810092649832</v>
          </cell>
          <cell r="EM327">
            <v>0.10663810092649832</v>
          </cell>
          <cell r="EN327">
            <v>0.10663810092649832</v>
          </cell>
          <cell r="EO327">
            <v>0.10663810092649832</v>
          </cell>
          <cell r="EP327">
            <v>0.10663810092649832</v>
          </cell>
          <cell r="EQ327">
            <v>0.11852926396953938</v>
          </cell>
          <cell r="ER327">
            <v>0.11852926396953938</v>
          </cell>
          <cell r="ES327">
            <v>0.11852926396953938</v>
          </cell>
          <cell r="ET327">
            <v>0.11852926396953938</v>
          </cell>
          <cell r="EU327">
            <v>0.11852926396953938</v>
          </cell>
          <cell r="EV327">
            <v>0.11852926396953938</v>
          </cell>
          <cell r="EW327">
            <v>0.11852926396953938</v>
          </cell>
          <cell r="EX327">
            <v>0.11852926396953938</v>
          </cell>
          <cell r="EY327">
            <v>0.11852926396953938</v>
          </cell>
          <cell r="EZ327">
            <v>0.11852926396953938</v>
          </cell>
          <cell r="FA327">
            <v>0.11852926396953938</v>
          </cell>
          <cell r="FB327">
            <v>0.11852926396953938</v>
          </cell>
          <cell r="FC327">
            <v>0.1206767461123134</v>
          </cell>
          <cell r="FD327">
            <v>0.1206767461123134</v>
          </cell>
          <cell r="FE327">
            <v>0.1206767461123134</v>
          </cell>
          <cell r="FF327">
            <v>0.1206767461123134</v>
          </cell>
          <cell r="FG327">
            <v>0.1206767461123134</v>
          </cell>
          <cell r="FH327">
            <v>0.1206767461123134</v>
          </cell>
          <cell r="FI327">
            <v>0.1206767461123134</v>
          </cell>
          <cell r="FJ327">
            <v>0.1206767461123134</v>
          </cell>
          <cell r="FK327">
            <v>0.1206767461123134</v>
          </cell>
          <cell r="FL327">
            <v>0.1206767461123134</v>
          </cell>
          <cell r="FM327">
            <v>0.1206767461123134</v>
          </cell>
          <cell r="FN327">
            <v>0.1206767461123134</v>
          </cell>
          <cell r="FO327">
            <v>0.12339846119653874</v>
          </cell>
          <cell r="FP327">
            <v>0.12339846119653874</v>
          </cell>
          <cell r="FQ327">
            <v>0.12339846119653874</v>
          </cell>
          <cell r="FR327">
            <v>0.12339846119653874</v>
          </cell>
          <cell r="FS327">
            <v>0.12339846119653874</v>
          </cell>
          <cell r="FT327">
            <v>0.12339846119653874</v>
          </cell>
          <cell r="FU327">
            <v>0.12339846119653874</v>
          </cell>
          <cell r="FV327">
            <v>0.12339846119653874</v>
          </cell>
          <cell r="FW327">
            <v>0.12339846119653874</v>
          </cell>
        </row>
        <row r="328">
          <cell r="B328" t="str">
            <v>Co 385</v>
          </cell>
          <cell r="C328" t="str">
            <v>GA</v>
          </cell>
          <cell r="BH328">
            <v>0.2910908418804124</v>
          </cell>
          <cell r="BI328">
            <v>0.2910908418804124</v>
          </cell>
          <cell r="BJ328">
            <v>0.2910908418804124</v>
          </cell>
          <cell r="BK328">
            <v>0.31202211240002131</v>
          </cell>
          <cell r="BL328">
            <v>0.31202211240002131</v>
          </cell>
          <cell r="BM328">
            <v>0.31202211240002131</v>
          </cell>
          <cell r="BN328">
            <v>0.31202211240002131</v>
          </cell>
          <cell r="BO328">
            <v>0.31202211240002131</v>
          </cell>
          <cell r="BP328">
            <v>0.31202211240002131</v>
          </cell>
          <cell r="BQ328">
            <v>0.31202211240002131</v>
          </cell>
          <cell r="BR328">
            <v>0.31202211240002131</v>
          </cell>
          <cell r="BS328">
            <v>0.31202211240002131</v>
          </cell>
          <cell r="BT328">
            <v>0.31202211240002131</v>
          </cell>
          <cell r="BU328">
            <v>0.31202211240002131</v>
          </cell>
          <cell r="BV328">
            <v>0.31202211240002131</v>
          </cell>
          <cell r="BW328">
            <v>0.47552202715939551</v>
          </cell>
          <cell r="BX328">
            <v>0.47552202715939551</v>
          </cell>
          <cell r="BY328">
            <v>0.47552202715939551</v>
          </cell>
          <cell r="BZ328">
            <v>0.47552202715939551</v>
          </cell>
          <cell r="CA328">
            <v>0.47552202715939551</v>
          </cell>
          <cell r="CB328">
            <v>0.47552202715939551</v>
          </cell>
          <cell r="CC328">
            <v>0.47552202715939551</v>
          </cell>
          <cell r="CD328">
            <v>0.47552202715939551</v>
          </cell>
          <cell r="CE328">
            <v>0.47552202715939551</v>
          </cell>
          <cell r="CF328">
            <v>0.47552202715939551</v>
          </cell>
          <cell r="CG328">
            <v>0.47552202715939551</v>
          </cell>
          <cell r="CH328">
            <v>0.47552202715939551</v>
          </cell>
          <cell r="CI328">
            <v>0.30635957405199377</v>
          </cell>
          <cell r="CJ328">
            <v>0.30635957405199377</v>
          </cell>
          <cell r="CK328">
            <v>0.30635957405199377</v>
          </cell>
          <cell r="CL328">
            <v>0.30635957405199377</v>
          </cell>
          <cell r="CM328">
            <v>0.30635957405199377</v>
          </cell>
          <cell r="CN328">
            <v>0.30635957405199377</v>
          </cell>
          <cell r="CO328">
            <v>0.30635957405199377</v>
          </cell>
          <cell r="CP328">
            <v>0.30635957405199377</v>
          </cell>
          <cell r="CQ328">
            <v>0.30635957405199377</v>
          </cell>
          <cell r="CR328">
            <v>0.30635957405199377</v>
          </cell>
          <cell r="CS328">
            <v>0.30635957405199377</v>
          </cell>
          <cell r="CT328">
            <v>0.30635957405199377</v>
          </cell>
          <cell r="CU328">
            <v>0.2970271970612372</v>
          </cell>
          <cell r="CV328">
            <v>0.2970271970612372</v>
          </cell>
          <cell r="CW328">
            <v>0.2970271970612372</v>
          </cell>
          <cell r="CX328">
            <v>0.2970271970612372</v>
          </cell>
          <cell r="CY328">
            <v>0.2970271970612372</v>
          </cell>
          <cell r="CZ328">
            <v>0.2970271970612372</v>
          </cell>
          <cell r="DA328">
            <v>0.2970271970612372</v>
          </cell>
          <cell r="DB328">
            <v>0.2970271970612372</v>
          </cell>
          <cell r="DC328">
            <v>0.2970271970612372</v>
          </cell>
          <cell r="DD328">
            <v>0.2970271970612372</v>
          </cell>
          <cell r="DE328">
            <v>0.2970271970612372</v>
          </cell>
          <cell r="DF328">
            <v>0.2970271970612372</v>
          </cell>
          <cell r="DG328">
            <v>0.29752170935645061</v>
          </cell>
          <cell r="DH328">
            <v>0.29752170935645061</v>
          </cell>
          <cell r="DI328">
            <v>0.29752170935645061</v>
          </cell>
          <cell r="DJ328">
            <v>0.29752170935645061</v>
          </cell>
          <cell r="DK328">
            <v>0.29752170935645061</v>
          </cell>
          <cell r="DL328">
            <v>0.29752170935645061</v>
          </cell>
          <cell r="DM328">
            <v>0.29752170935645061</v>
          </cell>
          <cell r="DN328">
            <v>0.29752170935645061</v>
          </cell>
          <cell r="DO328">
            <v>0.29752170935645061</v>
          </cell>
          <cell r="DP328">
            <v>0.29752170935645061</v>
          </cell>
          <cell r="DQ328">
            <v>0.29752170935645061</v>
          </cell>
          <cell r="DR328">
            <v>0.29752170935645061</v>
          </cell>
          <cell r="DS328">
            <v>0.2935608604007981</v>
          </cell>
          <cell r="DT328">
            <v>0.2935608604007981</v>
          </cell>
          <cell r="DU328">
            <v>0.2935608604007981</v>
          </cell>
          <cell r="DV328">
            <v>0.2935608604007981</v>
          </cell>
          <cell r="DW328">
            <v>0.2935608604007981</v>
          </cell>
          <cell r="DX328">
            <v>0.2935608604007981</v>
          </cell>
          <cell r="DY328">
            <v>0.2935608604007981</v>
          </cell>
          <cell r="DZ328">
            <v>0.2935608604007981</v>
          </cell>
          <cell r="EA328">
            <v>0.2935608604007981</v>
          </cell>
          <cell r="EB328">
            <v>0.2935608604007981</v>
          </cell>
          <cell r="EC328">
            <v>0.2935608604007981</v>
          </cell>
          <cell r="ED328">
            <v>0.2935608604007981</v>
          </cell>
          <cell r="EE328">
            <v>0.28525478890052774</v>
          </cell>
          <cell r="EF328">
            <v>0.28525478890052774</v>
          </cell>
          <cell r="EG328">
            <v>0.28525478890052774</v>
          </cell>
          <cell r="EH328">
            <v>0.28525478890052774</v>
          </cell>
          <cell r="EI328">
            <v>0.28525478890052774</v>
          </cell>
          <cell r="EJ328">
            <v>0.28525478890052774</v>
          </cell>
          <cell r="EK328">
            <v>0.28525478890052774</v>
          </cell>
          <cell r="EL328">
            <v>0.28525478890052774</v>
          </cell>
          <cell r="EM328">
            <v>0.28525478890052774</v>
          </cell>
          <cell r="EN328">
            <v>0.28525478890052774</v>
          </cell>
          <cell r="EO328">
            <v>0.28525478890052774</v>
          </cell>
          <cell r="EP328">
            <v>0.28525478890052774</v>
          </cell>
          <cell r="EQ328">
            <v>0.27065103858548251</v>
          </cell>
          <cell r="ER328">
            <v>0.27065103858548251</v>
          </cell>
          <cell r="ES328">
            <v>0.27065103858548251</v>
          </cell>
          <cell r="ET328">
            <v>0.27065103858548251</v>
          </cell>
          <cell r="EU328">
            <v>0.27065103858548251</v>
          </cell>
          <cell r="EV328">
            <v>0.27065103858548251</v>
          </cell>
          <cell r="EW328">
            <v>0.27065103858548251</v>
          </cell>
          <cell r="EX328">
            <v>0.27065103858548251</v>
          </cell>
          <cell r="EY328">
            <v>0.27065103858548251</v>
          </cell>
          <cell r="EZ328">
            <v>0.27065103858548251</v>
          </cell>
          <cell r="FA328">
            <v>0.27065103858548251</v>
          </cell>
          <cell r="FB328">
            <v>0.27065103858548251</v>
          </cell>
          <cell r="FC328">
            <v>0.26951003695157266</v>
          </cell>
          <cell r="FD328">
            <v>0.26951003695157266</v>
          </cell>
          <cell r="FE328">
            <v>0.26951003695157266</v>
          </cell>
          <cell r="FF328">
            <v>0.26951003695157266</v>
          </cell>
          <cell r="FG328">
            <v>0.26951003695157266</v>
          </cell>
          <cell r="FH328">
            <v>0.26951003695157266</v>
          </cell>
          <cell r="FI328">
            <v>0.26951003695157266</v>
          </cell>
          <cell r="FJ328">
            <v>0.26951003695157266</v>
          </cell>
          <cell r="FK328">
            <v>0.26951003695157266</v>
          </cell>
          <cell r="FL328">
            <v>0.26951003695157266</v>
          </cell>
          <cell r="FM328">
            <v>0.26951003695157266</v>
          </cell>
          <cell r="FN328">
            <v>0.26951003695157266</v>
          </cell>
          <cell r="FO328">
            <v>0.27172863096859468</v>
          </cell>
          <cell r="FP328">
            <v>0.27172863096859468</v>
          </cell>
          <cell r="FQ328">
            <v>0.27172863096859468</v>
          </cell>
          <cell r="FR328">
            <v>0.27172863096859468</v>
          </cell>
          <cell r="FS328">
            <v>0.27172863096859468</v>
          </cell>
          <cell r="FT328">
            <v>0.27172863096859468</v>
          </cell>
          <cell r="FU328">
            <v>0.27172863096859468</v>
          </cell>
          <cell r="FV328">
            <v>0.27172863096859468</v>
          </cell>
          <cell r="FW328">
            <v>0.27172863096859468</v>
          </cell>
        </row>
        <row r="329">
          <cell r="B329" t="str">
            <v>Co 181</v>
          </cell>
          <cell r="C329" t="str">
            <v>NC</v>
          </cell>
          <cell r="BH329">
            <v>5.1140138940259317E-2</v>
          </cell>
          <cell r="BI329">
            <v>5.1140138940259317E-2</v>
          </cell>
          <cell r="BJ329">
            <v>5.1140138940259317E-2</v>
          </cell>
          <cell r="BK329">
            <v>1.8096039117604611E-2</v>
          </cell>
          <cell r="BL329">
            <v>1.8096039117604611E-2</v>
          </cell>
          <cell r="BM329">
            <v>1.8096039117604611E-2</v>
          </cell>
          <cell r="BN329">
            <v>1.8096039117604611E-2</v>
          </cell>
          <cell r="BO329">
            <v>1.8096039117604611E-2</v>
          </cell>
          <cell r="BP329">
            <v>1.8096039117604611E-2</v>
          </cell>
          <cell r="BQ329">
            <v>1.8096039117604611E-2</v>
          </cell>
          <cell r="BR329">
            <v>1.8096039117604611E-2</v>
          </cell>
          <cell r="BS329">
            <v>1.8096039117604611E-2</v>
          </cell>
          <cell r="BT329">
            <v>1.8096039117604611E-2</v>
          </cell>
          <cell r="BU329">
            <v>1.8096039117604611E-2</v>
          </cell>
          <cell r="BV329">
            <v>1.8096039117604611E-2</v>
          </cell>
          <cell r="BW329">
            <v>4.5547565608582842E-2</v>
          </cell>
          <cell r="BX329">
            <v>4.5547565608582842E-2</v>
          </cell>
          <cell r="BY329">
            <v>4.5547565608582842E-2</v>
          </cell>
          <cell r="BZ329">
            <v>4.5547565608582842E-2</v>
          </cell>
          <cell r="CA329">
            <v>4.5547565608582842E-2</v>
          </cell>
          <cell r="CB329">
            <v>4.5547565608582842E-2</v>
          </cell>
          <cell r="CC329">
            <v>4.5547565608582842E-2</v>
          </cell>
          <cell r="CD329">
            <v>4.5547565608582842E-2</v>
          </cell>
          <cell r="CE329">
            <v>4.5547565608582842E-2</v>
          </cell>
          <cell r="CF329">
            <v>4.5547565608582842E-2</v>
          </cell>
          <cell r="CG329">
            <v>4.5547565608582842E-2</v>
          </cell>
          <cell r="CH329">
            <v>4.5547565608582842E-2</v>
          </cell>
          <cell r="CI329">
            <v>1.0018427224332632E-2</v>
          </cell>
          <cell r="CJ329">
            <v>1.0018427224332632E-2</v>
          </cell>
          <cell r="CK329">
            <v>1.0018427224332632E-2</v>
          </cell>
          <cell r="CL329">
            <v>1.0018427224332632E-2</v>
          </cell>
          <cell r="CM329">
            <v>1.0018427224332632E-2</v>
          </cell>
          <cell r="CN329">
            <v>1.0018427224332632E-2</v>
          </cell>
          <cell r="CO329">
            <v>1.0018427224332632E-2</v>
          </cell>
          <cell r="CP329">
            <v>1.0018427224332632E-2</v>
          </cell>
          <cell r="CQ329">
            <v>1.0018427224332632E-2</v>
          </cell>
          <cell r="CR329">
            <v>1.0018427224332632E-2</v>
          </cell>
          <cell r="CS329">
            <v>1.0018427224332632E-2</v>
          </cell>
          <cell r="CT329">
            <v>1.0018427224332632E-2</v>
          </cell>
          <cell r="CU329">
            <v>3.0478430102949431E-2</v>
          </cell>
          <cell r="CV329">
            <v>3.0478430102949431E-2</v>
          </cell>
          <cell r="CW329">
            <v>3.0478430102949431E-2</v>
          </cell>
          <cell r="CX329">
            <v>3.0478430102949431E-2</v>
          </cell>
          <cell r="CY329">
            <v>3.0478430102949431E-2</v>
          </cell>
          <cell r="CZ329">
            <v>3.0478430102949431E-2</v>
          </cell>
          <cell r="DA329">
            <v>3.0478430102949431E-2</v>
          </cell>
          <cell r="DB329">
            <v>3.0478430102949431E-2</v>
          </cell>
          <cell r="DC329">
            <v>3.0478430102949431E-2</v>
          </cell>
          <cell r="DD329">
            <v>3.0478430102949431E-2</v>
          </cell>
          <cell r="DE329">
            <v>3.0478430102949431E-2</v>
          </cell>
          <cell r="DF329">
            <v>3.0478430102949431E-2</v>
          </cell>
          <cell r="DG329">
            <v>0.11427307665139068</v>
          </cell>
          <cell r="DH329">
            <v>0.11427307665139068</v>
          </cell>
          <cell r="DI329">
            <v>0.11427307665139068</v>
          </cell>
          <cell r="DJ329">
            <v>0.11427307665139068</v>
          </cell>
          <cell r="DK329">
            <v>0.11427307665139068</v>
          </cell>
          <cell r="DL329">
            <v>0.11427307665139068</v>
          </cell>
          <cell r="DM329">
            <v>0.11427307665139068</v>
          </cell>
          <cell r="DN329">
            <v>0.11427307665139068</v>
          </cell>
          <cell r="DO329">
            <v>0.11427307665139068</v>
          </cell>
          <cell r="DP329">
            <v>0.11427307665139068</v>
          </cell>
          <cell r="DQ329">
            <v>0.11427307665139068</v>
          </cell>
          <cell r="DR329">
            <v>0.11427307665139068</v>
          </cell>
          <cell r="DS329">
            <v>0.13431586422163905</v>
          </cell>
          <cell r="DT329">
            <v>0.13431586422163905</v>
          </cell>
          <cell r="DU329">
            <v>0.13431586422163905</v>
          </cell>
          <cell r="DV329">
            <v>0.13431586422163905</v>
          </cell>
          <cell r="DW329">
            <v>0.13431586422163905</v>
          </cell>
          <cell r="DX329">
            <v>0.13431586422163905</v>
          </cell>
          <cell r="DY329">
            <v>0.13431586422163905</v>
          </cell>
          <cell r="DZ329">
            <v>0.13431586422163905</v>
          </cell>
          <cell r="EA329">
            <v>0.13431586422163905</v>
          </cell>
          <cell r="EB329">
            <v>0.13431586422163905</v>
          </cell>
          <cell r="EC329">
            <v>0.13431586422163905</v>
          </cell>
          <cell r="ED329">
            <v>0.13431586422163905</v>
          </cell>
          <cell r="EE329">
            <v>0.17832842105293667</v>
          </cell>
          <cell r="EF329">
            <v>0.17832842105293667</v>
          </cell>
          <cell r="EG329">
            <v>0.17832842105293667</v>
          </cell>
          <cell r="EH329">
            <v>0.17832842105293667</v>
          </cell>
          <cell r="EI329">
            <v>0.17832842105293667</v>
          </cell>
          <cell r="EJ329">
            <v>0.17832842105293667</v>
          </cell>
          <cell r="EK329">
            <v>0.17832842105293667</v>
          </cell>
          <cell r="EL329">
            <v>0.17832842105293667</v>
          </cell>
          <cell r="EM329">
            <v>0.17832842105293667</v>
          </cell>
          <cell r="EN329">
            <v>0.17832842105293667</v>
          </cell>
          <cell r="EO329">
            <v>0.17832842105293667</v>
          </cell>
          <cell r="EP329">
            <v>0.17832842105293667</v>
          </cell>
          <cell r="EQ329">
            <v>0.17074004033827148</v>
          </cell>
          <cell r="ER329">
            <v>0.17074004033827148</v>
          </cell>
          <cell r="ES329">
            <v>0.17074004033827148</v>
          </cell>
          <cell r="ET329">
            <v>0.17074004033827148</v>
          </cell>
          <cell r="EU329">
            <v>0.17074004033827148</v>
          </cell>
          <cell r="EV329">
            <v>0.17074004033827148</v>
          </cell>
          <cell r="EW329">
            <v>0.17074004033827148</v>
          </cell>
          <cell r="EX329">
            <v>0.17074004033827148</v>
          </cell>
          <cell r="EY329">
            <v>0.17074004033827148</v>
          </cell>
          <cell r="EZ329">
            <v>0.17074004033827148</v>
          </cell>
          <cell r="FA329">
            <v>0.17074004033827148</v>
          </cell>
          <cell r="FB329">
            <v>0.17074004033827148</v>
          </cell>
          <cell r="FC329">
            <v>0.17078592041255006</v>
          </cell>
          <cell r="FD329">
            <v>0.17078592041255006</v>
          </cell>
          <cell r="FE329">
            <v>0.17078592041255006</v>
          </cell>
          <cell r="FF329">
            <v>0.17078592041255006</v>
          </cell>
          <cell r="FG329">
            <v>0.17078592041255006</v>
          </cell>
          <cell r="FH329">
            <v>0.17078592041255006</v>
          </cell>
          <cell r="FI329">
            <v>0.17078592041255006</v>
          </cell>
          <cell r="FJ329">
            <v>0.17078592041255006</v>
          </cell>
          <cell r="FK329">
            <v>0.17078592041255006</v>
          </cell>
          <cell r="FL329">
            <v>0.17078592041255006</v>
          </cell>
          <cell r="FM329">
            <v>0.17078592041255006</v>
          </cell>
          <cell r="FN329">
            <v>0.17078592041255006</v>
          </cell>
          <cell r="FO329">
            <v>0.1727654617462015</v>
          </cell>
          <cell r="FP329">
            <v>0.1727654617462015</v>
          </cell>
          <cell r="FQ329">
            <v>0.1727654617462015</v>
          </cell>
          <cell r="FR329">
            <v>0.1727654617462015</v>
          </cell>
          <cell r="FS329">
            <v>0.1727654617462015</v>
          </cell>
          <cell r="FT329">
            <v>0.1727654617462015</v>
          </cell>
          <cell r="FU329">
            <v>0.1727654617462015</v>
          </cell>
          <cell r="FV329">
            <v>0.1727654617462015</v>
          </cell>
          <cell r="FW329">
            <v>0.1727654617462015</v>
          </cell>
        </row>
        <row r="330">
          <cell r="B330" t="str">
            <v>Co 300</v>
          </cell>
          <cell r="C330" t="str">
            <v>NJ</v>
          </cell>
          <cell r="BH330">
            <v>-0.10369138450356907</v>
          </cell>
          <cell r="BI330">
            <v>-0.10369138450356907</v>
          </cell>
          <cell r="BJ330">
            <v>-0.10369138450356907</v>
          </cell>
          <cell r="BK330">
            <v>5.6905645851142259E-2</v>
          </cell>
          <cell r="BL330">
            <v>5.6905645851142259E-2</v>
          </cell>
          <cell r="BM330">
            <v>5.6905645851142259E-2</v>
          </cell>
          <cell r="BN330">
            <v>5.6905645851142259E-2</v>
          </cell>
          <cell r="BO330">
            <v>5.6905645851142259E-2</v>
          </cell>
          <cell r="BP330">
            <v>5.6905645851142259E-2</v>
          </cell>
          <cell r="BQ330">
            <v>5.6905645851142259E-2</v>
          </cell>
          <cell r="BR330">
            <v>5.6905645851142259E-2</v>
          </cell>
          <cell r="BS330">
            <v>5.6905645851142259E-2</v>
          </cell>
          <cell r="BT330">
            <v>5.6905645851142259E-2</v>
          </cell>
          <cell r="BU330">
            <v>5.6905645851142259E-2</v>
          </cell>
          <cell r="BV330">
            <v>5.6905645851142259E-2</v>
          </cell>
          <cell r="BW330">
            <v>7.7703729399281357E-2</v>
          </cell>
          <cell r="BX330">
            <v>7.7703729399281357E-2</v>
          </cell>
          <cell r="BY330">
            <v>7.7703729399281357E-2</v>
          </cell>
          <cell r="BZ330">
            <v>7.7703729399281357E-2</v>
          </cell>
          <cell r="CA330">
            <v>7.7703729399281357E-2</v>
          </cell>
          <cell r="CB330">
            <v>7.7703729399281357E-2</v>
          </cell>
          <cell r="CC330">
            <v>7.7703729399281357E-2</v>
          </cell>
          <cell r="CD330">
            <v>7.7703729399281357E-2</v>
          </cell>
          <cell r="CE330">
            <v>7.7703729399281357E-2</v>
          </cell>
          <cell r="CF330">
            <v>7.7703729399281357E-2</v>
          </cell>
          <cell r="CG330">
            <v>7.7703729399281357E-2</v>
          </cell>
          <cell r="CH330">
            <v>7.7703729399281357E-2</v>
          </cell>
          <cell r="CI330">
            <v>5.971250778207219E-2</v>
          </cell>
          <cell r="CJ330">
            <v>5.971250778207219E-2</v>
          </cell>
          <cell r="CK330">
            <v>5.971250778207219E-2</v>
          </cell>
          <cell r="CL330">
            <v>5.971250778207219E-2</v>
          </cell>
          <cell r="CM330">
            <v>5.971250778207219E-2</v>
          </cell>
          <cell r="CN330">
            <v>5.971250778207219E-2</v>
          </cell>
          <cell r="CO330">
            <v>5.971250778207219E-2</v>
          </cell>
          <cell r="CP330">
            <v>5.971250778207219E-2</v>
          </cell>
          <cell r="CQ330">
            <v>5.971250778207219E-2</v>
          </cell>
          <cell r="CR330">
            <v>5.971250778207219E-2</v>
          </cell>
          <cell r="CS330">
            <v>5.971250778207219E-2</v>
          </cell>
          <cell r="CT330">
            <v>5.971250778207219E-2</v>
          </cell>
          <cell r="CU330">
            <v>7.0769314526963986E-2</v>
          </cell>
          <cell r="CV330">
            <v>7.0769314526963986E-2</v>
          </cell>
          <cell r="CW330">
            <v>7.0769314526963986E-2</v>
          </cell>
          <cell r="CX330">
            <v>7.0769314526963986E-2</v>
          </cell>
          <cell r="CY330">
            <v>7.0769314526963986E-2</v>
          </cell>
          <cell r="CZ330">
            <v>7.0769314526963986E-2</v>
          </cell>
          <cell r="DA330">
            <v>7.0769314526963986E-2</v>
          </cell>
          <cell r="DB330">
            <v>7.0769314526963986E-2</v>
          </cell>
          <cell r="DC330">
            <v>7.0769314526963986E-2</v>
          </cell>
          <cell r="DD330">
            <v>7.0769314526963986E-2</v>
          </cell>
          <cell r="DE330">
            <v>7.0769314526963986E-2</v>
          </cell>
          <cell r="DF330">
            <v>7.0769314526963986E-2</v>
          </cell>
          <cell r="DG330">
            <v>0.10449499802771499</v>
          </cell>
          <cell r="DH330">
            <v>0.10449499802771499</v>
          </cell>
          <cell r="DI330">
            <v>0.10449499802771499</v>
          </cell>
          <cell r="DJ330">
            <v>0.10449499802771499</v>
          </cell>
          <cell r="DK330">
            <v>0.10449499802771499</v>
          </cell>
          <cell r="DL330">
            <v>0.10449499802771499</v>
          </cell>
          <cell r="DM330">
            <v>0.10449499802771499</v>
          </cell>
          <cell r="DN330">
            <v>0.10449499802771499</v>
          </cell>
          <cell r="DO330">
            <v>0.10449499802771499</v>
          </cell>
          <cell r="DP330">
            <v>0.10449499802771499</v>
          </cell>
          <cell r="DQ330">
            <v>0.10449499802771499</v>
          </cell>
          <cell r="DR330">
            <v>0.10449499802771499</v>
          </cell>
          <cell r="DS330">
            <v>0.10776006821397356</v>
          </cell>
          <cell r="DT330">
            <v>0.10776006821397356</v>
          </cell>
          <cell r="DU330">
            <v>0.10776006821397356</v>
          </cell>
          <cell r="DV330">
            <v>0.10776006821397356</v>
          </cell>
          <cell r="DW330">
            <v>0.10776006821397356</v>
          </cell>
          <cell r="DX330">
            <v>0.10776006821397356</v>
          </cell>
          <cell r="DY330">
            <v>0.10776006821397356</v>
          </cell>
          <cell r="DZ330">
            <v>0.10776006821397356</v>
          </cell>
          <cell r="EA330">
            <v>0.10776006821397356</v>
          </cell>
          <cell r="EB330">
            <v>0.10776006821397356</v>
          </cell>
          <cell r="EC330">
            <v>0.10776006821397356</v>
          </cell>
          <cell r="ED330">
            <v>0.10776006821397356</v>
          </cell>
          <cell r="EE330">
            <v>0.13810660571185787</v>
          </cell>
          <cell r="EF330">
            <v>0.13810660571185787</v>
          </cell>
          <cell r="EG330">
            <v>0.13810660571185787</v>
          </cell>
          <cell r="EH330">
            <v>0.13810660571185787</v>
          </cell>
          <cell r="EI330">
            <v>0.13810660571185787</v>
          </cell>
          <cell r="EJ330">
            <v>0.13810660571185787</v>
          </cell>
          <cell r="EK330">
            <v>0.13810660571185787</v>
          </cell>
          <cell r="EL330">
            <v>0.13810660571185787</v>
          </cell>
          <cell r="EM330">
            <v>0.13810660571185787</v>
          </cell>
          <cell r="EN330">
            <v>0.13810660571185787</v>
          </cell>
          <cell r="EO330">
            <v>0.13810660571185787</v>
          </cell>
          <cell r="EP330">
            <v>0.13810660571185787</v>
          </cell>
          <cell r="EQ330">
            <v>0.14008982206319895</v>
          </cell>
          <cell r="ER330">
            <v>0.14008982206319895</v>
          </cell>
          <cell r="ES330">
            <v>0.14008982206319895</v>
          </cell>
          <cell r="ET330">
            <v>0.14008982206319895</v>
          </cell>
          <cell r="EU330">
            <v>0.14008982206319895</v>
          </cell>
          <cell r="EV330">
            <v>0.14008982206319895</v>
          </cell>
          <cell r="EW330">
            <v>0.14008982206319895</v>
          </cell>
          <cell r="EX330">
            <v>0.14008982206319895</v>
          </cell>
          <cell r="EY330">
            <v>0.14008982206319895</v>
          </cell>
          <cell r="EZ330">
            <v>0.14008982206319895</v>
          </cell>
          <cell r="FA330">
            <v>0.14008982206319895</v>
          </cell>
          <cell r="FB330">
            <v>0.14008982206319895</v>
          </cell>
          <cell r="FC330">
            <v>0.1555199847857979</v>
          </cell>
          <cell r="FD330">
            <v>0.1555199847857979</v>
          </cell>
          <cell r="FE330">
            <v>0.1555199847857979</v>
          </cell>
          <cell r="FF330">
            <v>0.1555199847857979</v>
          </cell>
          <cell r="FG330">
            <v>0.1555199847857979</v>
          </cell>
          <cell r="FH330">
            <v>0.1555199847857979</v>
          </cell>
          <cell r="FI330">
            <v>0.1555199847857979</v>
          </cell>
          <cell r="FJ330">
            <v>0.1555199847857979</v>
          </cell>
          <cell r="FK330">
            <v>0.1555199847857979</v>
          </cell>
          <cell r="FL330">
            <v>0.1555199847857979</v>
          </cell>
          <cell r="FM330">
            <v>0.1555199847857979</v>
          </cell>
          <cell r="FN330">
            <v>0.1555199847857979</v>
          </cell>
          <cell r="FO330">
            <v>0.15845086837051017</v>
          </cell>
          <cell r="FP330">
            <v>0.15845086837051017</v>
          </cell>
          <cell r="FQ330">
            <v>0.15845086837051017</v>
          </cell>
          <cell r="FR330">
            <v>0.15845086837051017</v>
          </cell>
          <cell r="FS330">
            <v>0.15845086837051017</v>
          </cell>
          <cell r="FT330">
            <v>0.15845086837051017</v>
          </cell>
          <cell r="FU330">
            <v>0.15845086837051017</v>
          </cell>
          <cell r="FV330">
            <v>0.15845086837051017</v>
          </cell>
          <cell r="FW330">
            <v>0.15845086837051017</v>
          </cell>
        </row>
        <row r="331">
          <cell r="B331" t="str">
            <v>Co 150</v>
          </cell>
          <cell r="C331" t="str">
            <v>IN</v>
          </cell>
          <cell r="BH331">
            <v>-4.0941045884417777E-2</v>
          </cell>
          <cell r="BI331">
            <v>-4.0941045884417777E-2</v>
          </cell>
          <cell r="BJ331">
            <v>-4.0941045884417777E-2</v>
          </cell>
          <cell r="BK331">
            <v>1.3445320586059911E-2</v>
          </cell>
          <cell r="BL331">
            <v>1.3445320586059911E-2</v>
          </cell>
          <cell r="BM331">
            <v>1.3445320586059911E-2</v>
          </cell>
          <cell r="BN331">
            <v>1.3445320586059911E-2</v>
          </cell>
          <cell r="BO331">
            <v>1.3445320586059911E-2</v>
          </cell>
          <cell r="BP331">
            <v>1.3445320586059911E-2</v>
          </cell>
          <cell r="BQ331">
            <v>1.3445320586059911E-2</v>
          </cell>
          <cell r="BR331">
            <v>1.3445320586059911E-2</v>
          </cell>
          <cell r="BS331">
            <v>1.3445320586059911E-2</v>
          </cell>
          <cell r="BT331">
            <v>1.3445320586059911E-2</v>
          </cell>
          <cell r="BU331">
            <v>1.3445320586059911E-2</v>
          </cell>
          <cell r="BV331">
            <v>1.3445320586059911E-2</v>
          </cell>
          <cell r="BW331">
            <v>8.1952549584534788E-3</v>
          </cell>
          <cell r="BX331">
            <v>8.1952549584534788E-3</v>
          </cell>
          <cell r="BY331">
            <v>8.1952549584534788E-3</v>
          </cell>
          <cell r="BZ331">
            <v>8.1952549584534788E-3</v>
          </cell>
          <cell r="CA331">
            <v>8.1952549584534788E-3</v>
          </cell>
          <cell r="CB331">
            <v>8.1952549584534788E-3</v>
          </cell>
          <cell r="CC331">
            <v>8.1952549584534788E-3</v>
          </cell>
          <cell r="CD331">
            <v>8.1952549584534788E-3</v>
          </cell>
          <cell r="CE331">
            <v>8.1952549584534788E-3</v>
          </cell>
          <cell r="CF331">
            <v>8.1952549584534788E-3</v>
          </cell>
          <cell r="CG331">
            <v>8.1952549584534788E-3</v>
          </cell>
          <cell r="CH331">
            <v>8.1952549584534788E-3</v>
          </cell>
          <cell r="CI331">
            <v>7.3205615604373345E-2</v>
          </cell>
          <cell r="CJ331">
            <v>7.3205615604373345E-2</v>
          </cell>
          <cell r="CK331">
            <v>7.3205615604373345E-2</v>
          </cell>
          <cell r="CL331">
            <v>7.3205615604373345E-2</v>
          </cell>
          <cell r="CM331">
            <v>7.3205615604373345E-2</v>
          </cell>
          <cell r="CN331">
            <v>7.3205615604373345E-2</v>
          </cell>
          <cell r="CO331">
            <v>7.3205615604373345E-2</v>
          </cell>
          <cell r="CP331">
            <v>7.3205615604373345E-2</v>
          </cell>
          <cell r="CQ331">
            <v>7.3205615604373345E-2</v>
          </cell>
          <cell r="CR331">
            <v>7.3205615604373345E-2</v>
          </cell>
          <cell r="CS331">
            <v>7.3205615604373345E-2</v>
          </cell>
          <cell r="CT331">
            <v>7.3205615604373345E-2</v>
          </cell>
          <cell r="CU331">
            <v>7.6202162386743322E-2</v>
          </cell>
          <cell r="CV331">
            <v>7.6202162386743322E-2</v>
          </cell>
          <cell r="CW331">
            <v>7.6202162386743322E-2</v>
          </cell>
          <cell r="CX331">
            <v>7.6202162386743322E-2</v>
          </cell>
          <cell r="CY331">
            <v>7.6202162386743322E-2</v>
          </cell>
          <cell r="CZ331">
            <v>7.6202162386743322E-2</v>
          </cell>
          <cell r="DA331">
            <v>7.6202162386743322E-2</v>
          </cell>
          <cell r="DB331">
            <v>7.6202162386743322E-2</v>
          </cell>
          <cell r="DC331">
            <v>7.6202162386743322E-2</v>
          </cell>
          <cell r="DD331">
            <v>7.6202162386743322E-2</v>
          </cell>
          <cell r="DE331">
            <v>7.6202162386743322E-2</v>
          </cell>
          <cell r="DF331">
            <v>7.6202162386743322E-2</v>
          </cell>
          <cell r="DG331">
            <v>0.11626386742039728</v>
          </cell>
          <cell r="DH331">
            <v>0.11626386742039728</v>
          </cell>
          <cell r="DI331">
            <v>0.11626386742039728</v>
          </cell>
          <cell r="DJ331">
            <v>0.11626386742039728</v>
          </cell>
          <cell r="DK331">
            <v>0.11626386742039728</v>
          </cell>
          <cell r="DL331">
            <v>0.11626386742039728</v>
          </cell>
          <cell r="DM331">
            <v>0.11626386742039728</v>
          </cell>
          <cell r="DN331">
            <v>0.11626386742039728</v>
          </cell>
          <cell r="DO331">
            <v>0.11626386742039728</v>
          </cell>
          <cell r="DP331">
            <v>0.11626386742039728</v>
          </cell>
          <cell r="DQ331">
            <v>0.11626386742039728</v>
          </cell>
          <cell r="DR331">
            <v>0.11626386742039728</v>
          </cell>
          <cell r="DS331">
            <v>0.11463458235192761</v>
          </cell>
          <cell r="DT331">
            <v>0.11463458235192761</v>
          </cell>
          <cell r="DU331">
            <v>0.11463458235192761</v>
          </cell>
          <cell r="DV331">
            <v>0.11463458235192761</v>
          </cell>
          <cell r="DW331">
            <v>0.11463458235192761</v>
          </cell>
          <cell r="DX331">
            <v>0.11463458235192761</v>
          </cell>
          <cell r="DY331">
            <v>0.11463458235192761</v>
          </cell>
          <cell r="DZ331">
            <v>0.11463458235192761</v>
          </cell>
          <cell r="EA331">
            <v>0.11463458235192761</v>
          </cell>
          <cell r="EB331">
            <v>0.11463458235192761</v>
          </cell>
          <cell r="EC331">
            <v>0.11463458235192761</v>
          </cell>
          <cell r="ED331">
            <v>0.11463458235192761</v>
          </cell>
          <cell r="EE331">
            <v>0.13372619797366511</v>
          </cell>
          <cell r="EF331">
            <v>0.13372619797366511</v>
          </cell>
          <cell r="EG331">
            <v>0.13372619797366511</v>
          </cell>
          <cell r="EH331">
            <v>0.13372619797366511</v>
          </cell>
          <cell r="EI331">
            <v>0.13372619797366511</v>
          </cell>
          <cell r="EJ331">
            <v>0.13372619797366511</v>
          </cell>
          <cell r="EK331">
            <v>0.13372619797366511</v>
          </cell>
          <cell r="EL331">
            <v>0.13372619797366511</v>
          </cell>
          <cell r="EM331">
            <v>0.13372619797366511</v>
          </cell>
          <cell r="EN331">
            <v>0.13372619797366511</v>
          </cell>
          <cell r="EO331">
            <v>0.13372619797366511</v>
          </cell>
          <cell r="EP331">
            <v>0.13372619797366511</v>
          </cell>
          <cell r="EQ331">
            <v>0.12379498237133958</v>
          </cell>
          <cell r="ER331">
            <v>0.12379498237133958</v>
          </cell>
          <cell r="ES331">
            <v>0.12379498237133958</v>
          </cell>
          <cell r="ET331">
            <v>0.12379498237133958</v>
          </cell>
          <cell r="EU331">
            <v>0.12379498237133958</v>
          </cell>
          <cell r="EV331">
            <v>0.12379498237133958</v>
          </cell>
          <cell r="EW331">
            <v>0.12379498237133958</v>
          </cell>
          <cell r="EX331">
            <v>0.12379498237133958</v>
          </cell>
          <cell r="EY331">
            <v>0.12379498237133958</v>
          </cell>
          <cell r="EZ331">
            <v>0.12379498237133958</v>
          </cell>
          <cell r="FA331">
            <v>0.12379498237133958</v>
          </cell>
          <cell r="FB331">
            <v>0.12379498237133958</v>
          </cell>
          <cell r="FC331">
            <v>0.12938165872022667</v>
          </cell>
          <cell r="FD331">
            <v>0.12938165872022667</v>
          </cell>
          <cell r="FE331">
            <v>0.12938165872022667</v>
          </cell>
          <cell r="FF331">
            <v>0.12938165872022667</v>
          </cell>
          <cell r="FG331">
            <v>0.12938165872022667</v>
          </cell>
          <cell r="FH331">
            <v>0.12938165872022667</v>
          </cell>
          <cell r="FI331">
            <v>0.12938165872022667</v>
          </cell>
          <cell r="FJ331">
            <v>0.12938165872022667</v>
          </cell>
          <cell r="FK331">
            <v>0.12938165872022667</v>
          </cell>
          <cell r="FL331">
            <v>0.12938165872022667</v>
          </cell>
          <cell r="FM331">
            <v>0.12938165872022667</v>
          </cell>
          <cell r="FN331">
            <v>0.12938165872022667</v>
          </cell>
          <cell r="FO331">
            <v>0.12666413405658172</v>
          </cell>
          <cell r="FP331">
            <v>0.12666413405658172</v>
          </cell>
          <cell r="FQ331">
            <v>0.12666413405658172</v>
          </cell>
          <cell r="FR331">
            <v>0.12666413405658172</v>
          </cell>
          <cell r="FS331">
            <v>0.12666413405658172</v>
          </cell>
          <cell r="FT331">
            <v>0.12666413405658172</v>
          </cell>
          <cell r="FU331">
            <v>0.12666413405658172</v>
          </cell>
          <cell r="FV331">
            <v>0.12666413405658172</v>
          </cell>
          <cell r="FW331">
            <v>0.12666413405658172</v>
          </cell>
        </row>
        <row r="332">
          <cell r="B332" t="str">
            <v>Co 241</v>
          </cell>
          <cell r="C332" t="str">
            <v>FL</v>
          </cell>
          <cell r="BH332">
            <v>8.8312304732534999E-2</v>
          </cell>
          <cell r="BI332">
            <v>8.8312304732534999E-2</v>
          </cell>
          <cell r="BJ332">
            <v>8.8312304732534999E-2</v>
          </cell>
          <cell r="BK332">
            <v>0.18986459724087124</v>
          </cell>
          <cell r="BL332">
            <v>0.18986459724087124</v>
          </cell>
          <cell r="BM332">
            <v>0.18986459724087124</v>
          </cell>
          <cell r="BN332">
            <v>0.18986459724087124</v>
          </cell>
          <cell r="BO332">
            <v>0.18986459724087124</v>
          </cell>
          <cell r="BP332">
            <v>0.18986459724087124</v>
          </cell>
          <cell r="BQ332">
            <v>0.18986459724087124</v>
          </cell>
          <cell r="BR332">
            <v>0.18986459724087124</v>
          </cell>
          <cell r="BS332">
            <v>0.18986459724087124</v>
          </cell>
          <cell r="BT332">
            <v>0.18986459724087124</v>
          </cell>
          <cell r="BU332">
            <v>0.18986459724087124</v>
          </cell>
          <cell r="BV332">
            <v>0.18986459724087124</v>
          </cell>
          <cell r="BW332">
            <v>3.9755467770801738E-2</v>
          </cell>
          <cell r="BX332">
            <v>3.9755467770801738E-2</v>
          </cell>
          <cell r="BY332">
            <v>3.9755467770801738E-2</v>
          </cell>
          <cell r="BZ332">
            <v>3.9755467770801738E-2</v>
          </cell>
          <cell r="CA332">
            <v>3.9755467770801738E-2</v>
          </cell>
          <cell r="CB332">
            <v>3.9755467770801738E-2</v>
          </cell>
          <cell r="CC332">
            <v>3.9755467770801738E-2</v>
          </cell>
          <cell r="CD332">
            <v>3.9755467770801738E-2</v>
          </cell>
          <cell r="CE332">
            <v>3.9755467770801738E-2</v>
          </cell>
          <cell r="CF332">
            <v>3.9755467770801738E-2</v>
          </cell>
          <cell r="CG332">
            <v>3.9755467770801738E-2</v>
          </cell>
          <cell r="CH332">
            <v>3.9755467770801738E-2</v>
          </cell>
          <cell r="CI332">
            <v>1.3587214184137213E-2</v>
          </cell>
          <cell r="CJ332">
            <v>1.3587214184137213E-2</v>
          </cell>
          <cell r="CK332">
            <v>1.3587214184137213E-2</v>
          </cell>
          <cell r="CL332">
            <v>1.3587214184137213E-2</v>
          </cell>
          <cell r="CM332">
            <v>1.3587214184137213E-2</v>
          </cell>
          <cell r="CN332">
            <v>1.3587214184137213E-2</v>
          </cell>
          <cell r="CO332">
            <v>1.3587214184137213E-2</v>
          </cell>
          <cell r="CP332">
            <v>1.3587214184137213E-2</v>
          </cell>
          <cell r="CQ332">
            <v>1.3587214184137213E-2</v>
          </cell>
          <cell r="CR332">
            <v>1.3587214184137213E-2</v>
          </cell>
          <cell r="CS332">
            <v>1.3587214184137213E-2</v>
          </cell>
          <cell r="CT332">
            <v>1.3587214184137213E-2</v>
          </cell>
          <cell r="CU332">
            <v>-3.2699105090575185E-2</v>
          </cell>
          <cell r="CV332">
            <v>-3.2699105090575185E-2</v>
          </cell>
          <cell r="CW332">
            <v>-3.2699105090575185E-2</v>
          </cell>
          <cell r="CX332">
            <v>-3.2699105090575185E-2</v>
          </cell>
          <cell r="CY332">
            <v>-3.2699105090575185E-2</v>
          </cell>
          <cell r="CZ332">
            <v>-3.2699105090575185E-2</v>
          </cell>
          <cell r="DA332">
            <v>-3.2699105090575185E-2</v>
          </cell>
          <cell r="DB332">
            <v>-3.2699105090575185E-2</v>
          </cell>
          <cell r="DC332">
            <v>-3.2699105090575185E-2</v>
          </cell>
          <cell r="DD332">
            <v>-3.2699105090575185E-2</v>
          </cell>
          <cell r="DE332">
            <v>-3.2699105090575185E-2</v>
          </cell>
          <cell r="DF332">
            <v>-3.2699105090575185E-2</v>
          </cell>
          <cell r="DG332">
            <v>-5.0496500940309573E-2</v>
          </cell>
          <cell r="DH332">
            <v>-5.0496500940309573E-2</v>
          </cell>
          <cell r="DI332">
            <v>-5.0496500940309573E-2</v>
          </cell>
          <cell r="DJ332">
            <v>-5.0496500940309573E-2</v>
          </cell>
          <cell r="DK332">
            <v>-5.0496500940309573E-2</v>
          </cell>
          <cell r="DL332">
            <v>-5.0496500940309573E-2</v>
          </cell>
          <cell r="DM332">
            <v>-5.0496500940309573E-2</v>
          </cell>
          <cell r="DN332">
            <v>-5.0496500940309573E-2</v>
          </cell>
          <cell r="DO332">
            <v>-5.0496500940309573E-2</v>
          </cell>
          <cell r="DP332">
            <v>-5.0496500940309573E-2</v>
          </cell>
          <cell r="DQ332">
            <v>-5.0496500940309573E-2</v>
          </cell>
          <cell r="DR332">
            <v>-5.0496500940309573E-2</v>
          </cell>
          <cell r="DS332">
            <v>-1.948922688132235E-2</v>
          </cell>
          <cell r="DT332">
            <v>-1.948922688132235E-2</v>
          </cell>
          <cell r="DU332">
            <v>-1.948922688132235E-2</v>
          </cell>
          <cell r="DV332">
            <v>-1.948922688132235E-2</v>
          </cell>
          <cell r="DW332">
            <v>-1.948922688132235E-2</v>
          </cell>
          <cell r="DX332">
            <v>-1.948922688132235E-2</v>
          </cell>
          <cell r="DY332">
            <v>-1.948922688132235E-2</v>
          </cell>
          <cell r="DZ332">
            <v>-1.948922688132235E-2</v>
          </cell>
          <cell r="EA332">
            <v>-1.948922688132235E-2</v>
          </cell>
          <cell r="EB332">
            <v>-1.948922688132235E-2</v>
          </cell>
          <cell r="EC332">
            <v>-1.948922688132235E-2</v>
          </cell>
          <cell r="ED332">
            <v>-1.948922688132235E-2</v>
          </cell>
          <cell r="EE332">
            <v>-9.9747242170956339E-3</v>
          </cell>
          <cell r="EF332">
            <v>-9.9747242170956339E-3</v>
          </cell>
          <cell r="EG332">
            <v>-9.9747242170956339E-3</v>
          </cell>
          <cell r="EH332">
            <v>-9.9747242170956339E-3</v>
          </cell>
          <cell r="EI332">
            <v>-9.9747242170956339E-3</v>
          </cell>
          <cell r="EJ332">
            <v>-9.9747242170956339E-3</v>
          </cell>
          <cell r="EK332">
            <v>-9.9747242170956339E-3</v>
          </cell>
          <cell r="EL332">
            <v>-9.9747242170956339E-3</v>
          </cell>
          <cell r="EM332">
            <v>-9.9747242170956339E-3</v>
          </cell>
          <cell r="EN332">
            <v>-9.9747242170956339E-3</v>
          </cell>
          <cell r="EO332">
            <v>-9.9747242170956339E-3</v>
          </cell>
          <cell r="EP332">
            <v>-9.9747242170956339E-3</v>
          </cell>
          <cell r="EQ332">
            <v>2.4565442956223434E-2</v>
          </cell>
          <cell r="ER332">
            <v>2.4565442956223434E-2</v>
          </cell>
          <cell r="ES332">
            <v>2.4565442956223434E-2</v>
          </cell>
          <cell r="ET332">
            <v>2.4565442956223434E-2</v>
          </cell>
          <cell r="EU332">
            <v>2.4565442956223434E-2</v>
          </cell>
          <cell r="EV332">
            <v>2.4565442956223434E-2</v>
          </cell>
          <cell r="EW332">
            <v>2.4565442956223434E-2</v>
          </cell>
          <cell r="EX332">
            <v>2.4565442956223434E-2</v>
          </cell>
          <cell r="EY332">
            <v>2.4565442956223434E-2</v>
          </cell>
          <cell r="EZ332">
            <v>2.4565442956223434E-2</v>
          </cell>
          <cell r="FA332">
            <v>2.4565442956223434E-2</v>
          </cell>
          <cell r="FB332">
            <v>2.4565442956223434E-2</v>
          </cell>
          <cell r="FC332">
            <v>3.9595764146419313E-2</v>
          </cell>
          <cell r="FD332">
            <v>3.9595764146419313E-2</v>
          </cell>
          <cell r="FE332">
            <v>3.9595764146419313E-2</v>
          </cell>
          <cell r="FF332">
            <v>3.9595764146419313E-2</v>
          </cell>
          <cell r="FG332">
            <v>3.9595764146419313E-2</v>
          </cell>
          <cell r="FH332">
            <v>3.9595764146419313E-2</v>
          </cell>
          <cell r="FI332">
            <v>3.9595764146419313E-2</v>
          </cell>
          <cell r="FJ332">
            <v>3.9595764146419313E-2</v>
          </cell>
          <cell r="FK332">
            <v>3.9595764146419313E-2</v>
          </cell>
          <cell r="FL332">
            <v>3.9595764146419313E-2</v>
          </cell>
          <cell r="FM332">
            <v>3.9595764146419313E-2</v>
          </cell>
          <cell r="FN332">
            <v>3.9595764146419313E-2</v>
          </cell>
          <cell r="FO332">
            <v>4.4878228828298686E-2</v>
          </cell>
          <cell r="FP332">
            <v>4.4878228828298686E-2</v>
          </cell>
          <cell r="FQ332">
            <v>4.4878228828298686E-2</v>
          </cell>
          <cell r="FR332">
            <v>4.4878228828298686E-2</v>
          </cell>
          <cell r="FS332">
            <v>4.4878228828298686E-2</v>
          </cell>
          <cell r="FT332">
            <v>4.4878228828298686E-2</v>
          </cell>
          <cell r="FU332">
            <v>4.4878228828298686E-2</v>
          </cell>
          <cell r="FV332">
            <v>4.4878228828298686E-2</v>
          </cell>
          <cell r="FW332">
            <v>4.4878228828298686E-2</v>
          </cell>
        </row>
        <row r="333">
          <cell r="B333" t="str">
            <v>Co 242</v>
          </cell>
          <cell r="C333" t="str">
            <v>FL</v>
          </cell>
          <cell r="BH333">
            <v>-0.13127129227701498</v>
          </cell>
          <cell r="BI333">
            <v>-0.13127129227701498</v>
          </cell>
          <cell r="BJ333">
            <v>-0.13127129227701498</v>
          </cell>
          <cell r="BK333">
            <v>-0.10118061486413342</v>
          </cell>
          <cell r="BL333">
            <v>-0.10118061486413342</v>
          </cell>
          <cell r="BM333">
            <v>-0.10118061486413342</v>
          </cell>
          <cell r="BN333">
            <v>-0.10118061486413342</v>
          </cell>
          <cell r="BO333">
            <v>-0.10118061486413342</v>
          </cell>
          <cell r="BP333">
            <v>-0.10118061486413342</v>
          </cell>
          <cell r="BQ333">
            <v>-0.10118061486413342</v>
          </cell>
          <cell r="BR333">
            <v>-0.10118061486413342</v>
          </cell>
          <cell r="BS333">
            <v>-0.10118061486413342</v>
          </cell>
          <cell r="BT333">
            <v>-0.10118061486413342</v>
          </cell>
          <cell r="BU333">
            <v>-0.10118061486413342</v>
          </cell>
          <cell r="BV333">
            <v>-0.10118061486413342</v>
          </cell>
          <cell r="BW333">
            <v>-0.79890540724127668</v>
          </cell>
          <cell r="BX333">
            <v>-0.79890540724127668</v>
          </cell>
          <cell r="BY333">
            <v>-0.79890540724127668</v>
          </cell>
          <cell r="BZ333">
            <v>-0.79890540724127668</v>
          </cell>
          <cell r="CA333">
            <v>-0.79890540724127668</v>
          </cell>
          <cell r="CB333">
            <v>-0.79890540724127668</v>
          </cell>
          <cell r="CC333">
            <v>-0.79890540724127668</v>
          </cell>
          <cell r="CD333">
            <v>-0.79890540724127668</v>
          </cell>
          <cell r="CE333">
            <v>-0.79890540724127668</v>
          </cell>
          <cell r="CF333">
            <v>-0.79890540724127668</v>
          </cell>
          <cell r="CG333">
            <v>-0.79890540724127668</v>
          </cell>
          <cell r="CH333">
            <v>-0.79890540724127668</v>
          </cell>
          <cell r="CI333">
            <v>0.12379922278736424</v>
          </cell>
          <cell r="CJ333">
            <v>0.12379922278736424</v>
          </cell>
          <cell r="CK333">
            <v>0.12379922278736424</v>
          </cell>
          <cell r="CL333">
            <v>0.12379922278736424</v>
          </cell>
          <cell r="CM333">
            <v>0.12379922278736424</v>
          </cell>
          <cell r="CN333">
            <v>0.12379922278736424</v>
          </cell>
          <cell r="CO333">
            <v>0.12379922278736424</v>
          </cell>
          <cell r="CP333">
            <v>0.12379922278736424</v>
          </cell>
          <cell r="CQ333">
            <v>0.12379922278736424</v>
          </cell>
          <cell r="CR333">
            <v>0.12379922278736424</v>
          </cell>
          <cell r="CS333">
            <v>0.12379922278736424</v>
          </cell>
          <cell r="CT333">
            <v>0.12379922278736424</v>
          </cell>
          <cell r="CU333">
            <v>0.13976752306467458</v>
          </cell>
          <cell r="CV333">
            <v>0.13976752306467458</v>
          </cell>
          <cell r="CW333">
            <v>0.13976752306467458</v>
          </cell>
          <cell r="CX333">
            <v>0.13976752306467458</v>
          </cell>
          <cell r="CY333">
            <v>0.13976752306467458</v>
          </cell>
          <cell r="CZ333">
            <v>0.13976752306467458</v>
          </cell>
          <cell r="DA333">
            <v>0.13976752306467458</v>
          </cell>
          <cell r="DB333">
            <v>0.13976752306467458</v>
          </cell>
          <cell r="DC333">
            <v>0.13976752306467458</v>
          </cell>
          <cell r="DD333">
            <v>0.13976752306467458</v>
          </cell>
          <cell r="DE333">
            <v>0.13976752306467458</v>
          </cell>
          <cell r="DF333">
            <v>0.13976752306467458</v>
          </cell>
          <cell r="DG333">
            <v>0.12770239035232431</v>
          </cell>
          <cell r="DH333">
            <v>0.12770239035232431</v>
          </cell>
          <cell r="DI333">
            <v>0.12770239035232431</v>
          </cell>
          <cell r="DJ333">
            <v>0.12770239035232431</v>
          </cell>
          <cell r="DK333">
            <v>0.12770239035232431</v>
          </cell>
          <cell r="DL333">
            <v>0.12770239035232431</v>
          </cell>
          <cell r="DM333">
            <v>0.12770239035232431</v>
          </cell>
          <cell r="DN333">
            <v>0.12770239035232431</v>
          </cell>
          <cell r="DO333">
            <v>0.12770239035232431</v>
          </cell>
          <cell r="DP333">
            <v>0.12770239035232431</v>
          </cell>
          <cell r="DQ333">
            <v>0.12770239035232431</v>
          </cell>
          <cell r="DR333">
            <v>0.12770239035232431</v>
          </cell>
          <cell r="DS333">
            <v>6.2983473741990578E-2</v>
          </cell>
          <cell r="DT333">
            <v>6.2983473741990578E-2</v>
          </cell>
          <cell r="DU333">
            <v>6.2983473741990578E-2</v>
          </cell>
          <cell r="DV333">
            <v>6.2983473741990578E-2</v>
          </cell>
          <cell r="DW333">
            <v>6.2983473741990578E-2</v>
          </cell>
          <cell r="DX333">
            <v>6.2983473741990578E-2</v>
          </cell>
          <cell r="DY333">
            <v>6.2983473741990578E-2</v>
          </cell>
          <cell r="DZ333">
            <v>6.2983473741990578E-2</v>
          </cell>
          <cell r="EA333">
            <v>6.2983473741990578E-2</v>
          </cell>
          <cell r="EB333">
            <v>6.2983473741990578E-2</v>
          </cell>
          <cell r="EC333">
            <v>6.2983473741990578E-2</v>
          </cell>
          <cell r="ED333">
            <v>6.2983473741990578E-2</v>
          </cell>
          <cell r="EE333">
            <v>4.7916116608714691E-2</v>
          </cell>
          <cell r="EF333">
            <v>4.7916116608714691E-2</v>
          </cell>
          <cell r="EG333">
            <v>4.7916116608714691E-2</v>
          </cell>
          <cell r="EH333">
            <v>4.7916116608714691E-2</v>
          </cell>
          <cell r="EI333">
            <v>4.7916116608714691E-2</v>
          </cell>
          <cell r="EJ333">
            <v>4.7916116608714691E-2</v>
          </cell>
          <cell r="EK333">
            <v>4.7916116608714691E-2</v>
          </cell>
          <cell r="EL333">
            <v>4.7916116608714691E-2</v>
          </cell>
          <cell r="EM333">
            <v>4.7916116608714691E-2</v>
          </cell>
          <cell r="EN333">
            <v>4.7916116608714691E-2</v>
          </cell>
          <cell r="EO333">
            <v>4.7916116608714691E-2</v>
          </cell>
          <cell r="EP333">
            <v>4.7916116608714691E-2</v>
          </cell>
          <cell r="EQ333">
            <v>4.4968716760286472E-2</v>
          </cell>
          <cell r="ER333">
            <v>4.4968716760286472E-2</v>
          </cell>
          <cell r="ES333">
            <v>4.4968716760286472E-2</v>
          </cell>
          <cell r="ET333">
            <v>4.4968716760286472E-2</v>
          </cell>
          <cell r="EU333">
            <v>4.4968716760286472E-2</v>
          </cell>
          <cell r="EV333">
            <v>4.4968716760286472E-2</v>
          </cell>
          <cell r="EW333">
            <v>4.4968716760286472E-2</v>
          </cell>
          <cell r="EX333">
            <v>4.4968716760286472E-2</v>
          </cell>
          <cell r="EY333">
            <v>4.4968716760286472E-2</v>
          </cell>
          <cell r="EZ333">
            <v>4.4968716760286472E-2</v>
          </cell>
          <cell r="FA333">
            <v>4.4968716760286472E-2</v>
          </cell>
          <cell r="FB333">
            <v>4.4968716760286472E-2</v>
          </cell>
          <cell r="FC333">
            <v>0.16965883478571306</v>
          </cell>
          <cell r="FD333">
            <v>0.16965883478571306</v>
          </cell>
          <cell r="FE333">
            <v>0.16965883478571306</v>
          </cell>
          <cell r="FF333">
            <v>0.16965883478571306</v>
          </cell>
          <cell r="FG333">
            <v>0.16965883478571306</v>
          </cell>
          <cell r="FH333">
            <v>0.16965883478571306</v>
          </cell>
          <cell r="FI333">
            <v>0.16965883478571306</v>
          </cell>
          <cell r="FJ333">
            <v>0.16965883478571306</v>
          </cell>
          <cell r="FK333">
            <v>0.16965883478571306</v>
          </cell>
          <cell r="FL333">
            <v>0.16965883478571306</v>
          </cell>
          <cell r="FM333">
            <v>0.16965883478571306</v>
          </cell>
          <cell r="FN333">
            <v>0.16965883478571306</v>
          </cell>
          <cell r="FO333">
            <v>0.19134155659960772</v>
          </cell>
          <cell r="FP333">
            <v>0.19134155659960772</v>
          </cell>
          <cell r="FQ333">
            <v>0.19134155659960772</v>
          </cell>
          <cell r="FR333">
            <v>0.19134155659960772</v>
          </cell>
          <cell r="FS333">
            <v>0.19134155659960772</v>
          </cell>
          <cell r="FT333">
            <v>0.19134155659960772</v>
          </cell>
          <cell r="FU333">
            <v>0.19134155659960772</v>
          </cell>
          <cell r="FV333">
            <v>0.19134155659960772</v>
          </cell>
          <cell r="FW333">
            <v>0.19134155659960772</v>
          </cell>
        </row>
        <row r="334">
          <cell r="B334" t="str">
            <v>Co 246</v>
          </cell>
          <cell r="C334" t="str">
            <v>FL</v>
          </cell>
          <cell r="BH334">
            <v>7.2585067846974083E-3</v>
          </cell>
          <cell r="BI334">
            <v>7.2585067846974083E-3</v>
          </cell>
          <cell r="BJ334">
            <v>7.2585067846974083E-3</v>
          </cell>
          <cell r="BK334">
            <v>0.34400944474642947</v>
          </cell>
          <cell r="BL334">
            <v>0.34400944474642947</v>
          </cell>
          <cell r="BM334">
            <v>0.34400944474642947</v>
          </cell>
          <cell r="BN334">
            <v>0.34400944474642947</v>
          </cell>
          <cell r="BO334">
            <v>0.34400944474642947</v>
          </cell>
          <cell r="BP334">
            <v>0.34400944474642947</v>
          </cell>
          <cell r="BQ334">
            <v>0.34400944474642947</v>
          </cell>
          <cell r="BR334">
            <v>0.34400944474642947</v>
          </cell>
          <cell r="BS334">
            <v>0.34400944474642947</v>
          </cell>
          <cell r="BT334">
            <v>0.34400944474642947</v>
          </cell>
          <cell r="BU334">
            <v>0.34400944474642947</v>
          </cell>
          <cell r="BV334">
            <v>0.34400944474642947</v>
          </cell>
          <cell r="BW334">
            <v>9.8383005065575097E-2</v>
          </cell>
          <cell r="BX334">
            <v>9.8383005065575097E-2</v>
          </cell>
          <cell r="BY334">
            <v>9.8383005065575097E-2</v>
          </cell>
          <cell r="BZ334">
            <v>9.8383005065575097E-2</v>
          </cell>
          <cell r="CA334">
            <v>9.8383005065575097E-2</v>
          </cell>
          <cell r="CB334">
            <v>9.8383005065575097E-2</v>
          </cell>
          <cell r="CC334">
            <v>9.8383005065575097E-2</v>
          </cell>
          <cell r="CD334">
            <v>9.8383005065575097E-2</v>
          </cell>
          <cell r="CE334">
            <v>9.8383005065575097E-2</v>
          </cell>
          <cell r="CF334">
            <v>9.8383005065575097E-2</v>
          </cell>
          <cell r="CG334">
            <v>9.8383005065575097E-2</v>
          </cell>
          <cell r="CH334">
            <v>9.8383005065575097E-2</v>
          </cell>
          <cell r="CI334">
            <v>9.1132782613253013E-2</v>
          </cell>
          <cell r="CJ334">
            <v>9.1132782613253013E-2</v>
          </cell>
          <cell r="CK334">
            <v>9.1132782613253013E-2</v>
          </cell>
          <cell r="CL334">
            <v>9.1132782613253013E-2</v>
          </cell>
          <cell r="CM334">
            <v>9.1132782613253013E-2</v>
          </cell>
          <cell r="CN334">
            <v>9.1132782613253013E-2</v>
          </cell>
          <cell r="CO334">
            <v>9.1132782613253013E-2</v>
          </cell>
          <cell r="CP334">
            <v>9.1132782613253013E-2</v>
          </cell>
          <cell r="CQ334">
            <v>9.1132782613253013E-2</v>
          </cell>
          <cell r="CR334">
            <v>9.1132782613253013E-2</v>
          </cell>
          <cell r="CS334">
            <v>9.1132782613253013E-2</v>
          </cell>
          <cell r="CT334">
            <v>9.1132782613253013E-2</v>
          </cell>
          <cell r="CU334">
            <v>0.11166140957382449</v>
          </cell>
          <cell r="CV334">
            <v>0.11166140957382449</v>
          </cell>
          <cell r="CW334">
            <v>0.11166140957382449</v>
          </cell>
          <cell r="CX334">
            <v>0.11166140957382449</v>
          </cell>
          <cell r="CY334">
            <v>0.11166140957382449</v>
          </cell>
          <cell r="CZ334">
            <v>0.11166140957382449</v>
          </cell>
          <cell r="DA334">
            <v>0.11166140957382449</v>
          </cell>
          <cell r="DB334">
            <v>0.11166140957382449</v>
          </cell>
          <cell r="DC334">
            <v>0.11166140957382449</v>
          </cell>
          <cell r="DD334">
            <v>0.11166140957382449</v>
          </cell>
          <cell r="DE334">
            <v>0.11166140957382449</v>
          </cell>
          <cell r="DF334">
            <v>0.11166140957382449</v>
          </cell>
          <cell r="DG334">
            <v>0.1243065999132854</v>
          </cell>
          <cell r="DH334">
            <v>0.1243065999132854</v>
          </cell>
          <cell r="DI334">
            <v>0.1243065999132854</v>
          </cell>
          <cell r="DJ334">
            <v>0.1243065999132854</v>
          </cell>
          <cell r="DK334">
            <v>0.1243065999132854</v>
          </cell>
          <cell r="DL334">
            <v>0.1243065999132854</v>
          </cell>
          <cell r="DM334">
            <v>0.1243065999132854</v>
          </cell>
          <cell r="DN334">
            <v>0.1243065999132854</v>
          </cell>
          <cell r="DO334">
            <v>0.1243065999132854</v>
          </cell>
          <cell r="DP334">
            <v>0.1243065999132854</v>
          </cell>
          <cell r="DQ334">
            <v>0.1243065999132854</v>
          </cell>
          <cell r="DR334">
            <v>0.1243065999132854</v>
          </cell>
          <cell r="DS334">
            <v>0.13719664106978041</v>
          </cell>
          <cell r="DT334">
            <v>0.13719664106978041</v>
          </cell>
          <cell r="DU334">
            <v>0.13719664106978041</v>
          </cell>
          <cell r="DV334">
            <v>0.13719664106978041</v>
          </cell>
          <cell r="DW334">
            <v>0.13719664106978041</v>
          </cell>
          <cell r="DX334">
            <v>0.13719664106978041</v>
          </cell>
          <cell r="DY334">
            <v>0.13719664106978041</v>
          </cell>
          <cell r="DZ334">
            <v>0.13719664106978041</v>
          </cell>
          <cell r="EA334">
            <v>0.13719664106978041</v>
          </cell>
          <cell r="EB334">
            <v>0.13719664106978041</v>
          </cell>
          <cell r="EC334">
            <v>0.13719664106978041</v>
          </cell>
          <cell r="ED334">
            <v>0.13719664106978041</v>
          </cell>
          <cell r="EE334">
            <v>0.13688882927032178</v>
          </cell>
          <cell r="EF334">
            <v>0.13688882927032178</v>
          </cell>
          <cell r="EG334">
            <v>0.13688882927032178</v>
          </cell>
          <cell r="EH334">
            <v>0.13688882927032178</v>
          </cell>
          <cell r="EI334">
            <v>0.13688882927032178</v>
          </cell>
          <cell r="EJ334">
            <v>0.13688882927032178</v>
          </cell>
          <cell r="EK334">
            <v>0.13688882927032178</v>
          </cell>
          <cell r="EL334">
            <v>0.13688882927032178</v>
          </cell>
          <cell r="EM334">
            <v>0.13688882927032178</v>
          </cell>
          <cell r="EN334">
            <v>0.13688882927032178</v>
          </cell>
          <cell r="EO334">
            <v>0.13688882927032178</v>
          </cell>
          <cell r="EP334">
            <v>0.13688882927032178</v>
          </cell>
          <cell r="EQ334">
            <v>0.13061422794536859</v>
          </cell>
          <cell r="ER334">
            <v>0.13061422794536859</v>
          </cell>
          <cell r="ES334">
            <v>0.13061422794536859</v>
          </cell>
          <cell r="ET334">
            <v>0.13061422794536859</v>
          </cell>
          <cell r="EU334">
            <v>0.13061422794536859</v>
          </cell>
          <cell r="EV334">
            <v>0.13061422794536859</v>
          </cell>
          <cell r="EW334">
            <v>0.13061422794536859</v>
          </cell>
          <cell r="EX334">
            <v>0.13061422794536859</v>
          </cell>
          <cell r="EY334">
            <v>0.13061422794536859</v>
          </cell>
          <cell r="EZ334">
            <v>0.13061422794536859</v>
          </cell>
          <cell r="FA334">
            <v>0.13061422794536859</v>
          </cell>
          <cell r="FB334">
            <v>0.13061422794536859</v>
          </cell>
          <cell r="FC334">
            <v>0.13524433247251635</v>
          </cell>
          <cell r="FD334">
            <v>0.13524433247251635</v>
          </cell>
          <cell r="FE334">
            <v>0.13524433247251635</v>
          </cell>
          <cell r="FF334">
            <v>0.13524433247251635</v>
          </cell>
          <cell r="FG334">
            <v>0.13524433247251635</v>
          </cell>
          <cell r="FH334">
            <v>0.13524433247251635</v>
          </cell>
          <cell r="FI334">
            <v>0.13524433247251635</v>
          </cell>
          <cell r="FJ334">
            <v>0.13524433247251635</v>
          </cell>
          <cell r="FK334">
            <v>0.13524433247251635</v>
          </cell>
          <cell r="FL334">
            <v>0.13524433247251635</v>
          </cell>
          <cell r="FM334">
            <v>0.13524433247251635</v>
          </cell>
          <cell r="FN334">
            <v>0.13524433247251635</v>
          </cell>
          <cell r="FO334">
            <v>0.13811256033968455</v>
          </cell>
          <cell r="FP334">
            <v>0.13811256033968455</v>
          </cell>
          <cell r="FQ334">
            <v>0.13811256033968455</v>
          </cell>
          <cell r="FR334">
            <v>0.13811256033968455</v>
          </cell>
          <cell r="FS334">
            <v>0.13811256033968455</v>
          </cell>
          <cell r="FT334">
            <v>0.13811256033968455</v>
          </cell>
          <cell r="FU334">
            <v>0.13811256033968455</v>
          </cell>
          <cell r="FV334">
            <v>0.13811256033968455</v>
          </cell>
          <cell r="FW334">
            <v>0.13811256033968455</v>
          </cell>
        </row>
        <row r="335">
          <cell r="B335" t="str">
            <v>Co 400</v>
          </cell>
          <cell r="C335" t="str">
            <v>SC</v>
          </cell>
          <cell r="BH335">
            <v>3.6921691609027772E-2</v>
          </cell>
          <cell r="BI335">
            <v>3.6921691609027772E-2</v>
          </cell>
          <cell r="BJ335">
            <v>3.6921691609027772E-2</v>
          </cell>
          <cell r="BK335">
            <v>1.0691478118078062E-2</v>
          </cell>
          <cell r="BL335">
            <v>1.0691478118078062E-2</v>
          </cell>
          <cell r="BM335">
            <v>1.0691478118078062E-2</v>
          </cell>
          <cell r="BN335">
            <v>1.0691478118078062E-2</v>
          </cell>
          <cell r="BO335">
            <v>1.0691478118078062E-2</v>
          </cell>
          <cell r="BP335">
            <v>1.0691478118078062E-2</v>
          </cell>
          <cell r="BQ335">
            <v>1.0691478118078062E-2</v>
          </cell>
          <cell r="BR335">
            <v>1.0691478118078062E-2</v>
          </cell>
          <cell r="BS335">
            <v>1.0691478118078062E-2</v>
          </cell>
          <cell r="BT335">
            <v>1.0691478118078062E-2</v>
          </cell>
          <cell r="BU335">
            <v>1.0691478118078062E-2</v>
          </cell>
          <cell r="BV335">
            <v>1.0691478118078062E-2</v>
          </cell>
          <cell r="BW335">
            <v>4.2326247229305898E-2</v>
          </cell>
          <cell r="BX335">
            <v>4.2326247229305898E-2</v>
          </cell>
          <cell r="BY335">
            <v>4.2326247229305898E-2</v>
          </cell>
          <cell r="BZ335">
            <v>4.2326247229305898E-2</v>
          </cell>
          <cell r="CA335">
            <v>4.2326247229305898E-2</v>
          </cell>
          <cell r="CB335">
            <v>4.2326247229305898E-2</v>
          </cell>
          <cell r="CC335">
            <v>4.2326247229305898E-2</v>
          </cell>
          <cell r="CD335">
            <v>4.2326247229305898E-2</v>
          </cell>
          <cell r="CE335">
            <v>4.2326247229305898E-2</v>
          </cell>
          <cell r="CF335">
            <v>4.2326247229305898E-2</v>
          </cell>
          <cell r="CG335">
            <v>4.2326247229305898E-2</v>
          </cell>
          <cell r="CH335">
            <v>4.2326247229305898E-2</v>
          </cell>
          <cell r="CI335">
            <v>2.5038915661863885E-2</v>
          </cell>
          <cell r="CJ335">
            <v>2.5038915661863885E-2</v>
          </cell>
          <cell r="CK335">
            <v>2.5038915661863885E-2</v>
          </cell>
          <cell r="CL335">
            <v>2.5038915661863885E-2</v>
          </cell>
          <cell r="CM335">
            <v>2.5038915661863885E-2</v>
          </cell>
          <cell r="CN335">
            <v>2.5038915661863885E-2</v>
          </cell>
          <cell r="CO335">
            <v>2.5038915661863885E-2</v>
          </cell>
          <cell r="CP335">
            <v>2.5038915661863885E-2</v>
          </cell>
          <cell r="CQ335">
            <v>2.5038915661863885E-2</v>
          </cell>
          <cell r="CR335">
            <v>2.5038915661863885E-2</v>
          </cell>
          <cell r="CS335">
            <v>2.5038915661863885E-2</v>
          </cell>
          <cell r="CT335">
            <v>2.5038915661863885E-2</v>
          </cell>
          <cell r="CU335">
            <v>1.2986127502135262E-2</v>
          </cell>
          <cell r="CV335">
            <v>1.2986127502135262E-2</v>
          </cell>
          <cell r="CW335">
            <v>1.2986127502135262E-2</v>
          </cell>
          <cell r="CX335">
            <v>1.2986127502135262E-2</v>
          </cell>
          <cell r="CY335">
            <v>1.2986127502135262E-2</v>
          </cell>
          <cell r="CZ335">
            <v>1.2986127502135262E-2</v>
          </cell>
          <cell r="DA335">
            <v>1.2986127502135262E-2</v>
          </cell>
          <cell r="DB335">
            <v>1.2986127502135262E-2</v>
          </cell>
          <cell r="DC335">
            <v>1.2986127502135262E-2</v>
          </cell>
          <cell r="DD335">
            <v>1.2986127502135262E-2</v>
          </cell>
          <cell r="DE335">
            <v>1.2986127502135262E-2</v>
          </cell>
          <cell r="DF335">
            <v>1.2986127502135262E-2</v>
          </cell>
          <cell r="DG335">
            <v>4.4709291149428891E-2</v>
          </cell>
          <cell r="DH335">
            <v>4.4709291149428891E-2</v>
          </cell>
          <cell r="DI335">
            <v>4.4709291149428891E-2</v>
          </cell>
          <cell r="DJ335">
            <v>4.4709291149428891E-2</v>
          </cell>
          <cell r="DK335">
            <v>4.4709291149428891E-2</v>
          </cell>
          <cell r="DL335">
            <v>4.4709291149428891E-2</v>
          </cell>
          <cell r="DM335">
            <v>4.4709291149428891E-2</v>
          </cell>
          <cell r="DN335">
            <v>4.4709291149428891E-2</v>
          </cell>
          <cell r="DO335">
            <v>4.4709291149428891E-2</v>
          </cell>
          <cell r="DP335">
            <v>4.4709291149428891E-2</v>
          </cell>
          <cell r="DQ335">
            <v>4.4709291149428891E-2</v>
          </cell>
          <cell r="DR335">
            <v>4.4709291149428891E-2</v>
          </cell>
          <cell r="DS335">
            <v>6.3557533265863053E-2</v>
          </cell>
          <cell r="DT335">
            <v>6.3557533265863053E-2</v>
          </cell>
          <cell r="DU335">
            <v>6.3557533265863053E-2</v>
          </cell>
          <cell r="DV335">
            <v>6.3557533265863053E-2</v>
          </cell>
          <cell r="DW335">
            <v>6.3557533265863053E-2</v>
          </cell>
          <cell r="DX335">
            <v>6.3557533265863053E-2</v>
          </cell>
          <cell r="DY335">
            <v>6.3557533265863053E-2</v>
          </cell>
          <cell r="DZ335">
            <v>6.3557533265863053E-2</v>
          </cell>
          <cell r="EA335">
            <v>6.3557533265863053E-2</v>
          </cell>
          <cell r="EB335">
            <v>6.3557533265863053E-2</v>
          </cell>
          <cell r="EC335">
            <v>6.3557533265863053E-2</v>
          </cell>
          <cell r="ED335">
            <v>6.3557533265863053E-2</v>
          </cell>
          <cell r="EE335">
            <v>8.7779960706593135E-2</v>
          </cell>
          <cell r="EF335">
            <v>8.7779960706593135E-2</v>
          </cell>
          <cell r="EG335">
            <v>8.7779960706593135E-2</v>
          </cell>
          <cell r="EH335">
            <v>8.7779960706593135E-2</v>
          </cell>
          <cell r="EI335">
            <v>8.7779960706593135E-2</v>
          </cell>
          <cell r="EJ335">
            <v>8.7779960706593135E-2</v>
          </cell>
          <cell r="EK335">
            <v>8.7779960706593135E-2</v>
          </cell>
          <cell r="EL335">
            <v>8.7779960706593135E-2</v>
          </cell>
          <cell r="EM335">
            <v>8.7779960706593135E-2</v>
          </cell>
          <cell r="EN335">
            <v>8.7779960706593135E-2</v>
          </cell>
          <cell r="EO335">
            <v>8.7779960706593135E-2</v>
          </cell>
          <cell r="EP335">
            <v>8.7779960706593135E-2</v>
          </cell>
          <cell r="EQ335">
            <v>9.4209135023985063E-2</v>
          </cell>
          <cell r="ER335">
            <v>9.4209135023985063E-2</v>
          </cell>
          <cell r="ES335">
            <v>9.4209135023985063E-2</v>
          </cell>
          <cell r="ET335">
            <v>9.4209135023985063E-2</v>
          </cell>
          <cell r="EU335">
            <v>9.4209135023985063E-2</v>
          </cell>
          <cell r="EV335">
            <v>9.4209135023985063E-2</v>
          </cell>
          <cell r="EW335">
            <v>9.4209135023985063E-2</v>
          </cell>
          <cell r="EX335">
            <v>9.4209135023985063E-2</v>
          </cell>
          <cell r="EY335">
            <v>9.4209135023985063E-2</v>
          </cell>
          <cell r="EZ335">
            <v>9.4209135023985063E-2</v>
          </cell>
          <cell r="FA335">
            <v>9.4209135023985063E-2</v>
          </cell>
          <cell r="FB335">
            <v>9.4209135023985063E-2</v>
          </cell>
          <cell r="FC335">
            <v>9.6135955070460355E-2</v>
          </cell>
          <cell r="FD335">
            <v>9.6135955070460355E-2</v>
          </cell>
          <cell r="FE335">
            <v>9.6135955070460355E-2</v>
          </cell>
          <cell r="FF335">
            <v>9.6135955070460355E-2</v>
          </cell>
          <cell r="FG335">
            <v>9.6135955070460355E-2</v>
          </cell>
          <cell r="FH335">
            <v>9.6135955070460355E-2</v>
          </cell>
          <cell r="FI335">
            <v>9.6135955070460355E-2</v>
          </cell>
          <cell r="FJ335">
            <v>9.6135955070460355E-2</v>
          </cell>
          <cell r="FK335">
            <v>9.6135955070460355E-2</v>
          </cell>
          <cell r="FL335">
            <v>9.6135955070460355E-2</v>
          </cell>
          <cell r="FM335">
            <v>9.6135955070460355E-2</v>
          </cell>
          <cell r="FN335">
            <v>9.6135955070460355E-2</v>
          </cell>
          <cell r="FO335">
            <v>9.5743281663385887E-2</v>
          </cell>
          <cell r="FP335">
            <v>9.5743281663385887E-2</v>
          </cell>
          <cell r="FQ335">
            <v>9.5743281663385887E-2</v>
          </cell>
          <cell r="FR335">
            <v>9.5743281663385887E-2</v>
          </cell>
          <cell r="FS335">
            <v>9.5743281663385887E-2</v>
          </cell>
          <cell r="FT335">
            <v>9.5743281663385887E-2</v>
          </cell>
          <cell r="FU335">
            <v>9.5743281663385887E-2</v>
          </cell>
          <cell r="FV335">
            <v>9.5743281663385887E-2</v>
          </cell>
          <cell r="FW335">
            <v>9.5743281663385887E-2</v>
          </cell>
        </row>
        <row r="336">
          <cell r="B336" t="str">
            <v>Co 401</v>
          </cell>
          <cell r="C336" t="str">
            <v>SC</v>
          </cell>
          <cell r="BH336">
            <v>1.9180906992500236E-2</v>
          </cell>
          <cell r="BI336">
            <v>1.9180906992500236E-2</v>
          </cell>
          <cell r="BJ336">
            <v>1.9180906992500236E-2</v>
          </cell>
          <cell r="BK336">
            <v>7.727847940151392E-3</v>
          </cell>
          <cell r="BL336">
            <v>7.727847940151392E-3</v>
          </cell>
          <cell r="BM336">
            <v>7.727847940151392E-3</v>
          </cell>
          <cell r="BN336">
            <v>7.727847940151392E-3</v>
          </cell>
          <cell r="BO336">
            <v>7.727847940151392E-3</v>
          </cell>
          <cell r="BP336">
            <v>7.727847940151392E-3</v>
          </cell>
          <cell r="BQ336">
            <v>7.727847940151392E-3</v>
          </cell>
          <cell r="BR336">
            <v>7.727847940151392E-3</v>
          </cell>
          <cell r="BS336">
            <v>7.727847940151392E-3</v>
          </cell>
          <cell r="BT336">
            <v>7.727847940151392E-3</v>
          </cell>
          <cell r="BU336">
            <v>7.727847940151392E-3</v>
          </cell>
          <cell r="BV336">
            <v>7.727847940151392E-3</v>
          </cell>
          <cell r="BW336">
            <v>1.4651904177705578E-3</v>
          </cell>
          <cell r="BX336">
            <v>1.4651904177705578E-3</v>
          </cell>
          <cell r="BY336">
            <v>1.4651904177705578E-3</v>
          </cell>
          <cell r="BZ336">
            <v>1.4651904177705578E-3</v>
          </cell>
          <cell r="CA336">
            <v>1.4651904177705578E-3</v>
          </cell>
          <cell r="CB336">
            <v>1.4651904177705578E-3</v>
          </cell>
          <cell r="CC336">
            <v>1.4651904177705578E-3</v>
          </cell>
          <cell r="CD336">
            <v>1.4651904177705578E-3</v>
          </cell>
          <cell r="CE336">
            <v>1.4651904177705578E-3</v>
          </cell>
          <cell r="CF336">
            <v>1.4651904177705578E-3</v>
          </cell>
          <cell r="CG336">
            <v>1.4651904177705578E-3</v>
          </cell>
          <cell r="CH336">
            <v>1.4651904177705578E-3</v>
          </cell>
          <cell r="CI336">
            <v>2.3139338188491922E-2</v>
          </cell>
          <cell r="CJ336">
            <v>2.3139338188491922E-2</v>
          </cell>
          <cell r="CK336">
            <v>2.3139338188491922E-2</v>
          </cell>
          <cell r="CL336">
            <v>2.3139338188491922E-2</v>
          </cell>
          <cell r="CM336">
            <v>2.3139338188491922E-2</v>
          </cell>
          <cell r="CN336">
            <v>2.3139338188491922E-2</v>
          </cell>
          <cell r="CO336">
            <v>2.3139338188491922E-2</v>
          </cell>
          <cell r="CP336">
            <v>2.3139338188491922E-2</v>
          </cell>
          <cell r="CQ336">
            <v>2.3139338188491922E-2</v>
          </cell>
          <cell r="CR336">
            <v>2.3139338188491922E-2</v>
          </cell>
          <cell r="CS336">
            <v>2.3139338188491922E-2</v>
          </cell>
          <cell r="CT336">
            <v>2.3139338188491922E-2</v>
          </cell>
          <cell r="CU336">
            <v>4.8533310469089229E-2</v>
          </cell>
          <cell r="CV336">
            <v>4.8533310469089229E-2</v>
          </cell>
          <cell r="CW336">
            <v>4.8533310469089229E-2</v>
          </cell>
          <cell r="CX336">
            <v>4.8533310469089229E-2</v>
          </cell>
          <cell r="CY336">
            <v>4.8533310469089229E-2</v>
          </cell>
          <cell r="CZ336">
            <v>4.8533310469089229E-2</v>
          </cell>
          <cell r="DA336">
            <v>4.8533310469089229E-2</v>
          </cell>
          <cell r="DB336">
            <v>4.8533310469089229E-2</v>
          </cell>
          <cell r="DC336">
            <v>4.8533310469089229E-2</v>
          </cell>
          <cell r="DD336">
            <v>4.8533310469089229E-2</v>
          </cell>
          <cell r="DE336">
            <v>4.8533310469089229E-2</v>
          </cell>
          <cell r="DF336">
            <v>4.8533310469089229E-2</v>
          </cell>
          <cell r="DG336">
            <v>4.1260328499929236E-2</v>
          </cell>
          <cell r="DH336">
            <v>4.1260328499929236E-2</v>
          </cell>
          <cell r="DI336">
            <v>4.1260328499929236E-2</v>
          </cell>
          <cell r="DJ336">
            <v>4.1260328499929236E-2</v>
          </cell>
          <cell r="DK336">
            <v>4.1260328499929236E-2</v>
          </cell>
          <cell r="DL336">
            <v>4.1260328499929236E-2</v>
          </cell>
          <cell r="DM336">
            <v>4.1260328499929236E-2</v>
          </cell>
          <cell r="DN336">
            <v>4.1260328499929236E-2</v>
          </cell>
          <cell r="DO336">
            <v>4.1260328499929236E-2</v>
          </cell>
          <cell r="DP336">
            <v>4.1260328499929236E-2</v>
          </cell>
          <cell r="DQ336">
            <v>4.1260328499929236E-2</v>
          </cell>
          <cell r="DR336">
            <v>4.1260328499929236E-2</v>
          </cell>
          <cell r="DS336">
            <v>7.6758599074946032E-2</v>
          </cell>
          <cell r="DT336">
            <v>7.6758599074946032E-2</v>
          </cell>
          <cell r="DU336">
            <v>7.6758599074946032E-2</v>
          </cell>
          <cell r="DV336">
            <v>7.6758599074946032E-2</v>
          </cell>
          <cell r="DW336">
            <v>7.6758599074946032E-2</v>
          </cell>
          <cell r="DX336">
            <v>7.6758599074946032E-2</v>
          </cell>
          <cell r="DY336">
            <v>7.6758599074946032E-2</v>
          </cell>
          <cell r="DZ336">
            <v>7.6758599074946032E-2</v>
          </cell>
          <cell r="EA336">
            <v>7.6758599074946032E-2</v>
          </cell>
          <cell r="EB336">
            <v>7.6758599074946032E-2</v>
          </cell>
          <cell r="EC336">
            <v>7.6758599074946032E-2</v>
          </cell>
          <cell r="ED336">
            <v>7.6758599074946032E-2</v>
          </cell>
          <cell r="EE336">
            <v>8.2437809453212926E-2</v>
          </cell>
          <cell r="EF336">
            <v>8.2437809453212926E-2</v>
          </cell>
          <cell r="EG336">
            <v>8.2437809453212926E-2</v>
          </cell>
          <cell r="EH336">
            <v>8.2437809453212926E-2</v>
          </cell>
          <cell r="EI336">
            <v>8.2437809453212926E-2</v>
          </cell>
          <cell r="EJ336">
            <v>8.2437809453212926E-2</v>
          </cell>
          <cell r="EK336">
            <v>8.2437809453212926E-2</v>
          </cell>
          <cell r="EL336">
            <v>8.2437809453212926E-2</v>
          </cell>
          <cell r="EM336">
            <v>8.2437809453212926E-2</v>
          </cell>
          <cell r="EN336">
            <v>8.2437809453212926E-2</v>
          </cell>
          <cell r="EO336">
            <v>8.2437809453212926E-2</v>
          </cell>
          <cell r="EP336">
            <v>8.2437809453212926E-2</v>
          </cell>
          <cell r="EQ336">
            <v>0.10172303165103526</v>
          </cell>
          <cell r="ER336">
            <v>0.10172303165103526</v>
          </cell>
          <cell r="ES336">
            <v>0.10172303165103526</v>
          </cell>
          <cell r="ET336">
            <v>0.10172303165103526</v>
          </cell>
          <cell r="EU336">
            <v>0.10172303165103526</v>
          </cell>
          <cell r="EV336">
            <v>0.10172303165103526</v>
          </cell>
          <cell r="EW336">
            <v>0.10172303165103526</v>
          </cell>
          <cell r="EX336">
            <v>0.10172303165103526</v>
          </cell>
          <cell r="EY336">
            <v>0.10172303165103526</v>
          </cell>
          <cell r="EZ336">
            <v>0.10172303165103526</v>
          </cell>
          <cell r="FA336">
            <v>0.10172303165103526</v>
          </cell>
          <cell r="FB336">
            <v>0.10172303165103526</v>
          </cell>
          <cell r="FC336">
            <v>0.10571397504510831</v>
          </cell>
          <cell r="FD336">
            <v>0.10571397504510831</v>
          </cell>
          <cell r="FE336">
            <v>0.10571397504510831</v>
          </cell>
          <cell r="FF336">
            <v>0.10571397504510831</v>
          </cell>
          <cell r="FG336">
            <v>0.10571397504510831</v>
          </cell>
          <cell r="FH336">
            <v>0.10571397504510831</v>
          </cell>
          <cell r="FI336">
            <v>0.10571397504510831</v>
          </cell>
          <cell r="FJ336">
            <v>0.10571397504510831</v>
          </cell>
          <cell r="FK336">
            <v>0.10571397504510831</v>
          </cell>
          <cell r="FL336">
            <v>0.10571397504510831</v>
          </cell>
          <cell r="FM336">
            <v>0.10571397504510831</v>
          </cell>
          <cell r="FN336">
            <v>0.10571397504510831</v>
          </cell>
          <cell r="FO336">
            <v>0.11866947307637217</v>
          </cell>
          <cell r="FP336">
            <v>0.11866947307637217</v>
          </cell>
          <cell r="FQ336">
            <v>0.11866947307637217</v>
          </cell>
          <cell r="FR336">
            <v>0.11866947307637217</v>
          </cell>
          <cell r="FS336">
            <v>0.11866947307637217</v>
          </cell>
          <cell r="FT336">
            <v>0.11866947307637217</v>
          </cell>
          <cell r="FU336">
            <v>0.11866947307637217</v>
          </cell>
          <cell r="FV336">
            <v>0.11866947307637217</v>
          </cell>
          <cell r="FW336">
            <v>0.11866947307637217</v>
          </cell>
        </row>
        <row r="337">
          <cell r="B337" t="str">
            <v>Co 248</v>
          </cell>
          <cell r="C337" t="str">
            <v>FL</v>
          </cell>
          <cell r="BH337">
            <v>-3.0591272838731809E-2</v>
          </cell>
          <cell r="BI337">
            <v>-3.0591272838731809E-2</v>
          </cell>
          <cell r="BJ337">
            <v>-3.0591272838731809E-2</v>
          </cell>
          <cell r="BK337">
            <v>-3.8508380166520091E-2</v>
          </cell>
          <cell r="BL337">
            <v>-3.8508380166520091E-2</v>
          </cell>
          <cell r="BM337">
            <v>-3.8508380166520091E-2</v>
          </cell>
          <cell r="BN337">
            <v>-3.8508380166520091E-2</v>
          </cell>
          <cell r="BO337">
            <v>-3.8508380166520091E-2</v>
          </cell>
          <cell r="BP337">
            <v>-3.8508380166520091E-2</v>
          </cell>
          <cell r="BQ337">
            <v>-3.8508380166520091E-2</v>
          </cell>
          <cell r="BR337">
            <v>-3.8508380166520091E-2</v>
          </cell>
          <cell r="BS337">
            <v>-3.8508380166520091E-2</v>
          </cell>
          <cell r="BT337">
            <v>-3.8508380166520091E-2</v>
          </cell>
          <cell r="BU337">
            <v>-3.8508380166520091E-2</v>
          </cell>
          <cell r="BV337">
            <v>-3.8508380166520091E-2</v>
          </cell>
          <cell r="BW337">
            <v>0.16222591931272384</v>
          </cell>
          <cell r="BX337">
            <v>0.16222591931272384</v>
          </cell>
          <cell r="BY337">
            <v>0.16222591931272384</v>
          </cell>
          <cell r="BZ337">
            <v>0.16222591931272384</v>
          </cell>
          <cell r="CA337">
            <v>0.16222591931272384</v>
          </cell>
          <cell r="CB337">
            <v>0.16222591931272384</v>
          </cell>
          <cell r="CC337">
            <v>0.16222591931272384</v>
          </cell>
          <cell r="CD337">
            <v>0.16222591931272384</v>
          </cell>
          <cell r="CE337">
            <v>0.16222591931272384</v>
          </cell>
          <cell r="CF337">
            <v>0.16222591931272384</v>
          </cell>
          <cell r="CG337">
            <v>0.16222591931272384</v>
          </cell>
          <cell r="CH337">
            <v>0.16222591931272384</v>
          </cell>
          <cell r="CI337">
            <v>0.14023583906898071</v>
          </cell>
          <cell r="CJ337">
            <v>0.14023583906898071</v>
          </cell>
          <cell r="CK337">
            <v>0.14023583906898071</v>
          </cell>
          <cell r="CL337">
            <v>0.14023583906898071</v>
          </cell>
          <cell r="CM337">
            <v>0.14023583906898071</v>
          </cell>
          <cell r="CN337">
            <v>0.14023583906898071</v>
          </cell>
          <cell r="CO337">
            <v>0.14023583906898071</v>
          </cell>
          <cell r="CP337">
            <v>0.14023583906898071</v>
          </cell>
          <cell r="CQ337">
            <v>0.14023583906898071</v>
          </cell>
          <cell r="CR337">
            <v>0.14023583906898071</v>
          </cell>
          <cell r="CS337">
            <v>0.14023583906898071</v>
          </cell>
          <cell r="CT337">
            <v>0.14023583906898071</v>
          </cell>
          <cell r="CU337">
            <v>9.4548592341351337E-2</v>
          </cell>
          <cell r="CV337">
            <v>9.4548592341351337E-2</v>
          </cell>
          <cell r="CW337">
            <v>9.4548592341351337E-2</v>
          </cell>
          <cell r="CX337">
            <v>9.4548592341351337E-2</v>
          </cell>
          <cell r="CY337">
            <v>9.4548592341351337E-2</v>
          </cell>
          <cell r="CZ337">
            <v>9.4548592341351337E-2</v>
          </cell>
          <cell r="DA337">
            <v>9.4548592341351337E-2</v>
          </cell>
          <cell r="DB337">
            <v>9.4548592341351337E-2</v>
          </cell>
          <cell r="DC337">
            <v>9.4548592341351337E-2</v>
          </cell>
          <cell r="DD337">
            <v>9.4548592341351337E-2</v>
          </cell>
          <cell r="DE337">
            <v>9.4548592341351337E-2</v>
          </cell>
          <cell r="DF337">
            <v>9.4548592341351337E-2</v>
          </cell>
          <cell r="DG337">
            <v>7.7591686317226405E-2</v>
          </cell>
          <cell r="DH337">
            <v>7.7591686317226405E-2</v>
          </cell>
          <cell r="DI337">
            <v>7.7591686317226405E-2</v>
          </cell>
          <cell r="DJ337">
            <v>7.7591686317226405E-2</v>
          </cell>
          <cell r="DK337">
            <v>7.7591686317226405E-2</v>
          </cell>
          <cell r="DL337">
            <v>7.7591686317226405E-2</v>
          </cell>
          <cell r="DM337">
            <v>7.7591686317226405E-2</v>
          </cell>
          <cell r="DN337">
            <v>7.7591686317226405E-2</v>
          </cell>
          <cell r="DO337">
            <v>7.7591686317226405E-2</v>
          </cell>
          <cell r="DP337">
            <v>7.7591686317226405E-2</v>
          </cell>
          <cell r="DQ337">
            <v>7.7591686317226405E-2</v>
          </cell>
          <cell r="DR337">
            <v>7.7591686317226405E-2</v>
          </cell>
          <cell r="DS337">
            <v>8.0239398028196282E-2</v>
          </cell>
          <cell r="DT337">
            <v>8.0239398028196282E-2</v>
          </cell>
          <cell r="DU337">
            <v>8.0239398028196282E-2</v>
          </cell>
          <cell r="DV337">
            <v>8.0239398028196282E-2</v>
          </cell>
          <cell r="DW337">
            <v>8.0239398028196282E-2</v>
          </cell>
          <cell r="DX337">
            <v>8.0239398028196282E-2</v>
          </cell>
          <cell r="DY337">
            <v>8.0239398028196282E-2</v>
          </cell>
          <cell r="DZ337">
            <v>8.0239398028196282E-2</v>
          </cell>
          <cell r="EA337">
            <v>8.0239398028196282E-2</v>
          </cell>
          <cell r="EB337">
            <v>8.0239398028196282E-2</v>
          </cell>
          <cell r="EC337">
            <v>8.0239398028196282E-2</v>
          </cell>
          <cell r="ED337">
            <v>8.0239398028196282E-2</v>
          </cell>
          <cell r="EE337">
            <v>9.2042494098165048E-2</v>
          </cell>
          <cell r="EF337">
            <v>9.2042494098165048E-2</v>
          </cell>
          <cell r="EG337">
            <v>9.2042494098165048E-2</v>
          </cell>
          <cell r="EH337">
            <v>9.2042494098165048E-2</v>
          </cell>
          <cell r="EI337">
            <v>9.2042494098165048E-2</v>
          </cell>
          <cell r="EJ337">
            <v>9.2042494098165048E-2</v>
          </cell>
          <cell r="EK337">
            <v>9.2042494098165048E-2</v>
          </cell>
          <cell r="EL337">
            <v>9.2042494098165048E-2</v>
          </cell>
          <cell r="EM337">
            <v>9.2042494098165048E-2</v>
          </cell>
          <cell r="EN337">
            <v>9.2042494098165048E-2</v>
          </cell>
          <cell r="EO337">
            <v>9.2042494098165048E-2</v>
          </cell>
          <cell r="EP337">
            <v>9.2042494098165048E-2</v>
          </cell>
          <cell r="EQ337">
            <v>9.0833727430293179E-2</v>
          </cell>
          <cell r="ER337">
            <v>9.0833727430293179E-2</v>
          </cell>
          <cell r="ES337">
            <v>9.0833727430293179E-2</v>
          </cell>
          <cell r="ET337">
            <v>9.0833727430293179E-2</v>
          </cell>
          <cell r="EU337">
            <v>9.0833727430293179E-2</v>
          </cell>
          <cell r="EV337">
            <v>9.0833727430293179E-2</v>
          </cell>
          <cell r="EW337">
            <v>9.0833727430293179E-2</v>
          </cell>
          <cell r="EX337">
            <v>9.0833727430293179E-2</v>
          </cell>
          <cell r="EY337">
            <v>9.0833727430293179E-2</v>
          </cell>
          <cell r="EZ337">
            <v>9.0833727430293179E-2</v>
          </cell>
          <cell r="FA337">
            <v>9.0833727430293179E-2</v>
          </cell>
          <cell r="FB337">
            <v>9.0833727430293179E-2</v>
          </cell>
          <cell r="FC337">
            <v>0.10245628216915859</v>
          </cell>
          <cell r="FD337">
            <v>0.10245628216915859</v>
          </cell>
          <cell r="FE337">
            <v>0.10245628216915859</v>
          </cell>
          <cell r="FF337">
            <v>0.10245628216915859</v>
          </cell>
          <cell r="FG337">
            <v>0.10245628216915859</v>
          </cell>
          <cell r="FH337">
            <v>0.10245628216915859</v>
          </cell>
          <cell r="FI337">
            <v>0.10245628216915859</v>
          </cell>
          <cell r="FJ337">
            <v>0.10245628216915859</v>
          </cell>
          <cell r="FK337">
            <v>0.10245628216915859</v>
          </cell>
          <cell r="FL337">
            <v>0.10245628216915859</v>
          </cell>
          <cell r="FM337">
            <v>0.10245628216915859</v>
          </cell>
          <cell r="FN337">
            <v>0.10245628216915859</v>
          </cell>
          <cell r="FO337">
            <v>0.10236806468353556</v>
          </cell>
          <cell r="FP337">
            <v>0.10236806468353556</v>
          </cell>
          <cell r="FQ337">
            <v>0.10236806468353556</v>
          </cell>
          <cell r="FR337">
            <v>0.10236806468353556</v>
          </cell>
          <cell r="FS337">
            <v>0.10236806468353556</v>
          </cell>
          <cell r="FT337">
            <v>0.10236806468353556</v>
          </cell>
          <cell r="FU337">
            <v>0.10236806468353556</v>
          </cell>
          <cell r="FV337">
            <v>0.10236806468353556</v>
          </cell>
          <cell r="FW337">
            <v>0.10236806468353556</v>
          </cell>
        </row>
        <row r="338">
          <cell r="B338" t="str">
            <v>Co 249</v>
          </cell>
          <cell r="C338" t="str">
            <v>FL</v>
          </cell>
          <cell r="BH338">
            <v>-0.12545451459850862</v>
          </cell>
          <cell r="BI338">
            <v>-0.12545451459850862</v>
          </cell>
          <cell r="BJ338">
            <v>-0.12545451459850862</v>
          </cell>
          <cell r="BK338">
            <v>-3.6867766174243956E-2</v>
          </cell>
          <cell r="BL338">
            <v>-3.6867766174243956E-2</v>
          </cell>
          <cell r="BM338">
            <v>-3.6867766174243956E-2</v>
          </cell>
          <cell r="BN338">
            <v>-3.6867766174243956E-2</v>
          </cell>
          <cell r="BO338">
            <v>-3.6867766174243956E-2</v>
          </cell>
          <cell r="BP338">
            <v>-3.6867766174243956E-2</v>
          </cell>
          <cell r="BQ338">
            <v>-3.6867766174243956E-2</v>
          </cell>
          <cell r="BR338">
            <v>-3.6867766174243956E-2</v>
          </cell>
          <cell r="BS338">
            <v>-3.6867766174243956E-2</v>
          </cell>
          <cell r="BT338">
            <v>-3.6867766174243956E-2</v>
          </cell>
          <cell r="BU338">
            <v>-3.6867766174243956E-2</v>
          </cell>
          <cell r="BV338">
            <v>-3.6867766174243956E-2</v>
          </cell>
          <cell r="BW338">
            <v>3.5152875152719289E-2</v>
          </cell>
          <cell r="BX338">
            <v>3.5152875152719289E-2</v>
          </cell>
          <cell r="BY338">
            <v>3.5152875152719289E-2</v>
          </cell>
          <cell r="BZ338">
            <v>3.5152875152719289E-2</v>
          </cell>
          <cell r="CA338">
            <v>3.5152875152719289E-2</v>
          </cell>
          <cell r="CB338">
            <v>3.5152875152719289E-2</v>
          </cell>
          <cell r="CC338">
            <v>3.5152875152719289E-2</v>
          </cell>
          <cell r="CD338">
            <v>3.5152875152719289E-2</v>
          </cell>
          <cell r="CE338">
            <v>3.5152875152719289E-2</v>
          </cell>
          <cell r="CF338">
            <v>3.5152875152719289E-2</v>
          </cell>
          <cell r="CG338">
            <v>3.5152875152719289E-2</v>
          </cell>
          <cell r="CH338">
            <v>3.5152875152719289E-2</v>
          </cell>
          <cell r="CI338">
            <v>0.12999649196030677</v>
          </cell>
          <cell r="CJ338">
            <v>0.12999649196030677</v>
          </cell>
          <cell r="CK338">
            <v>0.12999649196030677</v>
          </cell>
          <cell r="CL338">
            <v>0.12999649196030677</v>
          </cell>
          <cell r="CM338">
            <v>0.12999649196030677</v>
          </cell>
          <cell r="CN338">
            <v>0.12999649196030677</v>
          </cell>
          <cell r="CO338">
            <v>0.12999649196030677</v>
          </cell>
          <cell r="CP338">
            <v>0.12999649196030677</v>
          </cell>
          <cell r="CQ338">
            <v>0.12999649196030677</v>
          </cell>
          <cell r="CR338">
            <v>0.12999649196030677</v>
          </cell>
          <cell r="CS338">
            <v>0.12999649196030677</v>
          </cell>
          <cell r="CT338">
            <v>0.12999649196030677</v>
          </cell>
          <cell r="CU338">
            <v>0.1091976013969056</v>
          </cell>
          <cell r="CV338">
            <v>0.1091976013969056</v>
          </cell>
          <cell r="CW338">
            <v>0.1091976013969056</v>
          </cell>
          <cell r="CX338">
            <v>0.1091976013969056</v>
          </cell>
          <cell r="CY338">
            <v>0.1091976013969056</v>
          </cell>
          <cell r="CZ338">
            <v>0.1091976013969056</v>
          </cell>
          <cell r="DA338">
            <v>0.1091976013969056</v>
          </cell>
          <cell r="DB338">
            <v>0.1091976013969056</v>
          </cell>
          <cell r="DC338">
            <v>0.1091976013969056</v>
          </cell>
          <cell r="DD338">
            <v>0.1091976013969056</v>
          </cell>
          <cell r="DE338">
            <v>0.1091976013969056</v>
          </cell>
          <cell r="DF338">
            <v>0.1091976013969056</v>
          </cell>
          <cell r="DG338">
            <v>9.1111712425398464E-2</v>
          </cell>
          <cell r="DH338">
            <v>9.1111712425398464E-2</v>
          </cell>
          <cell r="DI338">
            <v>9.1111712425398464E-2</v>
          </cell>
          <cell r="DJ338">
            <v>9.1111712425398464E-2</v>
          </cell>
          <cell r="DK338">
            <v>9.1111712425398464E-2</v>
          </cell>
          <cell r="DL338">
            <v>9.1111712425398464E-2</v>
          </cell>
          <cell r="DM338">
            <v>9.1111712425398464E-2</v>
          </cell>
          <cell r="DN338">
            <v>9.1111712425398464E-2</v>
          </cell>
          <cell r="DO338">
            <v>9.1111712425398464E-2</v>
          </cell>
          <cell r="DP338">
            <v>9.1111712425398464E-2</v>
          </cell>
          <cell r="DQ338">
            <v>9.1111712425398464E-2</v>
          </cell>
          <cell r="DR338">
            <v>9.1111712425398464E-2</v>
          </cell>
          <cell r="DS338">
            <v>9.3646101174737026E-2</v>
          </cell>
          <cell r="DT338">
            <v>9.3646101174737026E-2</v>
          </cell>
          <cell r="DU338">
            <v>9.3646101174737026E-2</v>
          </cell>
          <cell r="DV338">
            <v>9.3646101174737026E-2</v>
          </cell>
          <cell r="DW338">
            <v>9.3646101174737026E-2</v>
          </cell>
          <cell r="DX338">
            <v>9.3646101174737026E-2</v>
          </cell>
          <cell r="DY338">
            <v>9.3646101174737026E-2</v>
          </cell>
          <cell r="DZ338">
            <v>9.3646101174737026E-2</v>
          </cell>
          <cell r="EA338">
            <v>9.3646101174737026E-2</v>
          </cell>
          <cell r="EB338">
            <v>9.3646101174737026E-2</v>
          </cell>
          <cell r="EC338">
            <v>9.3646101174737026E-2</v>
          </cell>
          <cell r="ED338">
            <v>9.3646101174737026E-2</v>
          </cell>
          <cell r="EE338">
            <v>9.312374798882532E-2</v>
          </cell>
          <cell r="EF338">
            <v>9.312374798882532E-2</v>
          </cell>
          <cell r="EG338">
            <v>9.312374798882532E-2</v>
          </cell>
          <cell r="EH338">
            <v>9.312374798882532E-2</v>
          </cell>
          <cell r="EI338">
            <v>9.312374798882532E-2</v>
          </cell>
          <cell r="EJ338">
            <v>9.312374798882532E-2</v>
          </cell>
          <cell r="EK338">
            <v>9.312374798882532E-2</v>
          </cell>
          <cell r="EL338">
            <v>9.312374798882532E-2</v>
          </cell>
          <cell r="EM338">
            <v>9.312374798882532E-2</v>
          </cell>
          <cell r="EN338">
            <v>9.312374798882532E-2</v>
          </cell>
          <cell r="EO338">
            <v>9.312374798882532E-2</v>
          </cell>
          <cell r="EP338">
            <v>9.312374798882532E-2</v>
          </cell>
          <cell r="EQ338">
            <v>9.4523095382565231E-2</v>
          </cell>
          <cell r="ER338">
            <v>9.4523095382565231E-2</v>
          </cell>
          <cell r="ES338">
            <v>9.4523095382565231E-2</v>
          </cell>
          <cell r="ET338">
            <v>9.4523095382565231E-2</v>
          </cell>
          <cell r="EU338">
            <v>9.4523095382565231E-2</v>
          </cell>
          <cell r="EV338">
            <v>9.4523095382565231E-2</v>
          </cell>
          <cell r="EW338">
            <v>9.4523095382565231E-2</v>
          </cell>
          <cell r="EX338">
            <v>9.4523095382565231E-2</v>
          </cell>
          <cell r="EY338">
            <v>9.4523095382565231E-2</v>
          </cell>
          <cell r="EZ338">
            <v>9.4523095382565231E-2</v>
          </cell>
          <cell r="FA338">
            <v>9.4523095382565231E-2</v>
          </cell>
          <cell r="FB338">
            <v>9.4523095382565231E-2</v>
          </cell>
          <cell r="FC338">
            <v>0.10038933989993108</v>
          </cell>
          <cell r="FD338">
            <v>0.10038933989993108</v>
          </cell>
          <cell r="FE338">
            <v>0.10038933989993108</v>
          </cell>
          <cell r="FF338">
            <v>0.10038933989993108</v>
          </cell>
          <cell r="FG338">
            <v>0.10038933989993108</v>
          </cell>
          <cell r="FH338">
            <v>0.10038933989993108</v>
          </cell>
          <cell r="FI338">
            <v>0.10038933989993108</v>
          </cell>
          <cell r="FJ338">
            <v>0.10038933989993108</v>
          </cell>
          <cell r="FK338">
            <v>0.10038933989993108</v>
          </cell>
          <cell r="FL338">
            <v>0.10038933989993108</v>
          </cell>
          <cell r="FM338">
            <v>0.10038933989993108</v>
          </cell>
          <cell r="FN338">
            <v>0.10038933989993108</v>
          </cell>
          <cell r="FO338">
            <v>0.11157496452023535</v>
          </cell>
          <cell r="FP338">
            <v>0.11157496452023535</v>
          </cell>
          <cell r="FQ338">
            <v>0.11157496452023535</v>
          </cell>
          <cell r="FR338">
            <v>0.11157496452023535</v>
          </cell>
          <cell r="FS338">
            <v>0.11157496452023535</v>
          </cell>
          <cell r="FT338">
            <v>0.11157496452023535</v>
          </cell>
          <cell r="FU338">
            <v>0.11157496452023535</v>
          </cell>
          <cell r="FV338">
            <v>0.11157496452023535</v>
          </cell>
          <cell r="FW338">
            <v>0.11157496452023535</v>
          </cell>
        </row>
        <row r="339">
          <cell r="B339" t="str">
            <v>Co 402</v>
          </cell>
          <cell r="C339" t="str">
            <v>SC</v>
          </cell>
          <cell r="BH339">
            <v>-0.28200638992696397</v>
          </cell>
          <cell r="BI339">
            <v>-0.28200638992696397</v>
          </cell>
          <cell r="BJ339">
            <v>-0.28200638992696397</v>
          </cell>
          <cell r="BK339">
            <v>-9.7715576620030706E-2</v>
          </cell>
          <cell r="BL339">
            <v>-9.7715576620030706E-2</v>
          </cell>
          <cell r="BM339">
            <v>-9.7715576620030706E-2</v>
          </cell>
          <cell r="BN339">
            <v>-9.7715576620030706E-2</v>
          </cell>
          <cell r="BO339">
            <v>-9.7715576620030706E-2</v>
          </cell>
          <cell r="BP339">
            <v>-9.7715576620030706E-2</v>
          </cell>
          <cell r="BQ339">
            <v>-9.7715576620030706E-2</v>
          </cell>
          <cell r="BR339">
            <v>-9.7715576620030706E-2</v>
          </cell>
          <cell r="BS339">
            <v>-9.7715576620030706E-2</v>
          </cell>
          <cell r="BT339">
            <v>-9.7715576620030706E-2</v>
          </cell>
          <cell r="BU339">
            <v>-9.7715576620030706E-2</v>
          </cell>
          <cell r="BV339">
            <v>-9.7715576620030706E-2</v>
          </cell>
          <cell r="BW339">
            <v>8.9691220953331305E-2</v>
          </cell>
          <cell r="BX339">
            <v>8.9691220953331305E-2</v>
          </cell>
          <cell r="BY339">
            <v>8.9691220953331305E-2</v>
          </cell>
          <cell r="BZ339">
            <v>8.9691220953331305E-2</v>
          </cell>
          <cell r="CA339">
            <v>8.9691220953331305E-2</v>
          </cell>
          <cell r="CB339">
            <v>8.9691220953331305E-2</v>
          </cell>
          <cell r="CC339">
            <v>8.9691220953331305E-2</v>
          </cell>
          <cell r="CD339">
            <v>8.9691220953331305E-2</v>
          </cell>
          <cell r="CE339">
            <v>8.9691220953331305E-2</v>
          </cell>
          <cell r="CF339">
            <v>8.9691220953331305E-2</v>
          </cell>
          <cell r="CG339">
            <v>8.9691220953331305E-2</v>
          </cell>
          <cell r="CH339">
            <v>8.9691220953331305E-2</v>
          </cell>
          <cell r="CI339">
            <v>6.5585380814248403E-2</v>
          </cell>
          <cell r="CJ339">
            <v>6.5585380814248403E-2</v>
          </cell>
          <cell r="CK339">
            <v>6.5585380814248403E-2</v>
          </cell>
          <cell r="CL339">
            <v>6.5585380814248403E-2</v>
          </cell>
          <cell r="CM339">
            <v>6.5585380814248403E-2</v>
          </cell>
          <cell r="CN339">
            <v>6.5585380814248403E-2</v>
          </cell>
          <cell r="CO339">
            <v>6.5585380814248403E-2</v>
          </cell>
          <cell r="CP339">
            <v>6.5585380814248403E-2</v>
          </cell>
          <cell r="CQ339">
            <v>6.5585380814248403E-2</v>
          </cell>
          <cell r="CR339">
            <v>6.5585380814248403E-2</v>
          </cell>
          <cell r="CS339">
            <v>6.5585380814248403E-2</v>
          </cell>
          <cell r="CT339">
            <v>6.5585380814248403E-2</v>
          </cell>
          <cell r="CU339">
            <v>3.353203141775505E-2</v>
          </cell>
          <cell r="CV339">
            <v>3.353203141775505E-2</v>
          </cell>
          <cell r="CW339">
            <v>3.353203141775505E-2</v>
          </cell>
          <cell r="CX339">
            <v>3.353203141775505E-2</v>
          </cell>
          <cell r="CY339">
            <v>3.353203141775505E-2</v>
          </cell>
          <cell r="CZ339">
            <v>3.353203141775505E-2</v>
          </cell>
          <cell r="DA339">
            <v>3.353203141775505E-2</v>
          </cell>
          <cell r="DB339">
            <v>3.353203141775505E-2</v>
          </cell>
          <cell r="DC339">
            <v>3.353203141775505E-2</v>
          </cell>
          <cell r="DD339">
            <v>3.353203141775505E-2</v>
          </cell>
          <cell r="DE339">
            <v>3.353203141775505E-2</v>
          </cell>
          <cell r="DF339">
            <v>3.353203141775505E-2</v>
          </cell>
          <cell r="DG339">
            <v>1.2740560065486014E-2</v>
          </cell>
          <cell r="DH339">
            <v>1.2740560065486014E-2</v>
          </cell>
          <cell r="DI339">
            <v>1.2740560065486014E-2</v>
          </cell>
          <cell r="DJ339">
            <v>1.2740560065486014E-2</v>
          </cell>
          <cell r="DK339">
            <v>1.2740560065486014E-2</v>
          </cell>
          <cell r="DL339">
            <v>1.2740560065486014E-2</v>
          </cell>
          <cell r="DM339">
            <v>1.2740560065486014E-2</v>
          </cell>
          <cell r="DN339">
            <v>1.2740560065486014E-2</v>
          </cell>
          <cell r="DO339">
            <v>1.2740560065486014E-2</v>
          </cell>
          <cell r="DP339">
            <v>1.2740560065486014E-2</v>
          </cell>
          <cell r="DQ339">
            <v>1.2740560065486014E-2</v>
          </cell>
          <cell r="DR339">
            <v>1.2740560065486014E-2</v>
          </cell>
          <cell r="DS339">
            <v>0.21939121050395691</v>
          </cell>
          <cell r="DT339">
            <v>0.21939121050395691</v>
          </cell>
          <cell r="DU339">
            <v>0.21939121050395691</v>
          </cell>
          <cell r="DV339">
            <v>0.21939121050395691</v>
          </cell>
          <cell r="DW339">
            <v>0.21939121050395691</v>
          </cell>
          <cell r="DX339">
            <v>0.21939121050395691</v>
          </cell>
          <cell r="DY339">
            <v>0.21939121050395691</v>
          </cell>
          <cell r="DZ339">
            <v>0.21939121050395691</v>
          </cell>
          <cell r="EA339">
            <v>0.21939121050395691</v>
          </cell>
          <cell r="EB339">
            <v>0.21939121050395691</v>
          </cell>
          <cell r="EC339">
            <v>0.21939121050395691</v>
          </cell>
          <cell r="ED339">
            <v>0.21939121050395691</v>
          </cell>
          <cell r="EE339">
            <v>0.3837548602601159</v>
          </cell>
          <cell r="EF339">
            <v>0.3837548602601159</v>
          </cell>
          <cell r="EG339">
            <v>0.3837548602601159</v>
          </cell>
          <cell r="EH339">
            <v>0.3837548602601159</v>
          </cell>
          <cell r="EI339">
            <v>0.3837548602601159</v>
          </cell>
          <cell r="EJ339">
            <v>0.3837548602601159</v>
          </cell>
          <cell r="EK339">
            <v>0.3837548602601159</v>
          </cell>
          <cell r="EL339">
            <v>0.3837548602601159</v>
          </cell>
          <cell r="EM339">
            <v>0.3837548602601159</v>
          </cell>
          <cell r="EN339">
            <v>0.3837548602601159</v>
          </cell>
          <cell r="EO339">
            <v>0.3837548602601159</v>
          </cell>
          <cell r="EP339">
            <v>0.3837548602601159</v>
          </cell>
          <cell r="EQ339">
            <v>0.38478100385158298</v>
          </cell>
          <cell r="ER339">
            <v>0.38478100385158298</v>
          </cell>
          <cell r="ES339">
            <v>0.38478100385158298</v>
          </cell>
          <cell r="ET339">
            <v>0.38478100385158298</v>
          </cell>
          <cell r="EU339">
            <v>0.38478100385158298</v>
          </cell>
          <cell r="EV339">
            <v>0.38478100385158298</v>
          </cell>
          <cell r="EW339">
            <v>0.38478100385158298</v>
          </cell>
          <cell r="EX339">
            <v>0.38478100385158298</v>
          </cell>
          <cell r="EY339">
            <v>0.38478100385158298</v>
          </cell>
          <cell r="EZ339">
            <v>0.38478100385158298</v>
          </cell>
          <cell r="FA339">
            <v>0.38478100385158298</v>
          </cell>
          <cell r="FB339">
            <v>0.38478100385158298</v>
          </cell>
          <cell r="FC339">
            <v>0.40245515613624189</v>
          </cell>
          <cell r="FD339">
            <v>0.40245515613624189</v>
          </cell>
          <cell r="FE339">
            <v>0.40245515613624189</v>
          </cell>
          <cell r="FF339">
            <v>0.40245515613624189</v>
          </cell>
          <cell r="FG339">
            <v>0.40245515613624189</v>
          </cell>
          <cell r="FH339">
            <v>0.40245515613624189</v>
          </cell>
          <cell r="FI339">
            <v>0.40245515613624189</v>
          </cell>
          <cell r="FJ339">
            <v>0.40245515613624189</v>
          </cell>
          <cell r="FK339">
            <v>0.40245515613624189</v>
          </cell>
          <cell r="FL339">
            <v>0.40245515613624189</v>
          </cell>
          <cell r="FM339">
            <v>0.40245515613624189</v>
          </cell>
          <cell r="FN339">
            <v>0.40245515613624189</v>
          </cell>
          <cell r="FO339">
            <v>0.42162865147239786</v>
          </cell>
          <cell r="FP339">
            <v>0.42162865147239786</v>
          </cell>
          <cell r="FQ339">
            <v>0.42162865147239786</v>
          </cell>
          <cell r="FR339">
            <v>0.42162865147239786</v>
          </cell>
          <cell r="FS339">
            <v>0.42162865147239786</v>
          </cell>
          <cell r="FT339">
            <v>0.42162865147239786</v>
          </cell>
          <cell r="FU339">
            <v>0.42162865147239786</v>
          </cell>
          <cell r="FV339">
            <v>0.42162865147239786</v>
          </cell>
          <cell r="FW339">
            <v>0.42162865147239786</v>
          </cell>
        </row>
        <row r="340">
          <cell r="B340" t="str">
            <v>Co 403</v>
          </cell>
          <cell r="C340" t="str">
            <v>SC</v>
          </cell>
          <cell r="BH340">
            <v>-0.1213626211793668</v>
          </cell>
          <cell r="BI340">
            <v>-0.1213626211793668</v>
          </cell>
          <cell r="BJ340">
            <v>-0.1213626211793668</v>
          </cell>
          <cell r="BK340">
            <v>-7.8933088232891399E-2</v>
          </cell>
          <cell r="BL340">
            <v>-7.8933088232891399E-2</v>
          </cell>
          <cell r="BM340">
            <v>-7.8933088232891399E-2</v>
          </cell>
          <cell r="BN340">
            <v>-7.8933088232891399E-2</v>
          </cell>
          <cell r="BO340">
            <v>-7.8933088232891399E-2</v>
          </cell>
          <cell r="BP340">
            <v>-7.8933088232891399E-2</v>
          </cell>
          <cell r="BQ340">
            <v>-7.8933088232891399E-2</v>
          </cell>
          <cell r="BR340">
            <v>-7.8933088232891399E-2</v>
          </cell>
          <cell r="BS340">
            <v>-7.8933088232891399E-2</v>
          </cell>
          <cell r="BT340">
            <v>-7.8933088232891399E-2</v>
          </cell>
          <cell r="BU340">
            <v>-7.8933088232891399E-2</v>
          </cell>
          <cell r="BV340">
            <v>-7.8933088232891399E-2</v>
          </cell>
          <cell r="BW340">
            <v>-1.5556899746136719E-2</v>
          </cell>
          <cell r="BX340">
            <v>-1.5556899746136719E-2</v>
          </cell>
          <cell r="BY340">
            <v>-1.5556899746136719E-2</v>
          </cell>
          <cell r="BZ340">
            <v>-1.5556899746136719E-2</v>
          </cell>
          <cell r="CA340">
            <v>-1.5556899746136719E-2</v>
          </cell>
          <cell r="CB340">
            <v>-1.5556899746136719E-2</v>
          </cell>
          <cell r="CC340">
            <v>-1.5556899746136719E-2</v>
          </cell>
          <cell r="CD340">
            <v>-1.5556899746136719E-2</v>
          </cell>
          <cell r="CE340">
            <v>-1.5556899746136719E-2</v>
          </cell>
          <cell r="CF340">
            <v>-1.5556899746136719E-2</v>
          </cell>
          <cell r="CG340">
            <v>-1.5556899746136719E-2</v>
          </cell>
          <cell r="CH340">
            <v>-1.5556899746136719E-2</v>
          </cell>
          <cell r="CI340">
            <v>8.0272976187191532E-3</v>
          </cell>
          <cell r="CJ340">
            <v>8.0272976187191532E-3</v>
          </cell>
          <cell r="CK340">
            <v>8.0272976187191532E-3</v>
          </cell>
          <cell r="CL340">
            <v>8.0272976187191532E-3</v>
          </cell>
          <cell r="CM340">
            <v>8.0272976187191532E-3</v>
          </cell>
          <cell r="CN340">
            <v>8.0272976187191532E-3</v>
          </cell>
          <cell r="CO340">
            <v>8.0272976187191532E-3</v>
          </cell>
          <cell r="CP340">
            <v>8.0272976187191532E-3</v>
          </cell>
          <cell r="CQ340">
            <v>8.0272976187191532E-3</v>
          </cell>
          <cell r="CR340">
            <v>8.0272976187191532E-3</v>
          </cell>
          <cell r="CS340">
            <v>8.0272976187191532E-3</v>
          </cell>
          <cell r="CT340">
            <v>8.0272976187191532E-3</v>
          </cell>
          <cell r="CU340">
            <v>2.9146219201067837E-2</v>
          </cell>
          <cell r="CV340">
            <v>2.9146219201067837E-2</v>
          </cell>
          <cell r="CW340">
            <v>2.9146219201067837E-2</v>
          </cell>
          <cell r="CX340">
            <v>2.9146219201067837E-2</v>
          </cell>
          <cell r="CY340">
            <v>2.9146219201067837E-2</v>
          </cell>
          <cell r="CZ340">
            <v>2.9146219201067837E-2</v>
          </cell>
          <cell r="DA340">
            <v>2.9146219201067837E-2</v>
          </cell>
          <cell r="DB340">
            <v>2.9146219201067837E-2</v>
          </cell>
          <cell r="DC340">
            <v>2.9146219201067837E-2</v>
          </cell>
          <cell r="DD340">
            <v>2.9146219201067837E-2</v>
          </cell>
          <cell r="DE340">
            <v>2.9146219201067837E-2</v>
          </cell>
          <cell r="DF340">
            <v>2.9146219201067837E-2</v>
          </cell>
          <cell r="DG340">
            <v>0.10260565599683266</v>
          </cell>
          <cell r="DH340">
            <v>0.10260565599683266</v>
          </cell>
          <cell r="DI340">
            <v>0.10260565599683266</v>
          </cell>
          <cell r="DJ340">
            <v>0.10260565599683266</v>
          </cell>
          <cell r="DK340">
            <v>0.10260565599683266</v>
          </cell>
          <cell r="DL340">
            <v>0.10260565599683266</v>
          </cell>
          <cell r="DM340">
            <v>0.10260565599683266</v>
          </cell>
          <cell r="DN340">
            <v>0.10260565599683266</v>
          </cell>
          <cell r="DO340">
            <v>0.10260565599683266</v>
          </cell>
          <cell r="DP340">
            <v>0.10260565599683266</v>
          </cell>
          <cell r="DQ340">
            <v>0.10260565599683266</v>
          </cell>
          <cell r="DR340">
            <v>0.10260565599683266</v>
          </cell>
          <cell r="DS340">
            <v>0.15532183660197879</v>
          </cell>
          <cell r="DT340">
            <v>0.15532183660197879</v>
          </cell>
          <cell r="DU340">
            <v>0.15532183660197879</v>
          </cell>
          <cell r="DV340">
            <v>0.15532183660197879</v>
          </cell>
          <cell r="DW340">
            <v>0.15532183660197879</v>
          </cell>
          <cell r="DX340">
            <v>0.15532183660197879</v>
          </cell>
          <cell r="DY340">
            <v>0.15532183660197879</v>
          </cell>
          <cell r="DZ340">
            <v>0.15532183660197879</v>
          </cell>
          <cell r="EA340">
            <v>0.15532183660197879</v>
          </cell>
          <cell r="EB340">
            <v>0.15532183660197879</v>
          </cell>
          <cell r="EC340">
            <v>0.15532183660197879</v>
          </cell>
          <cell r="ED340">
            <v>0.15532183660197879</v>
          </cell>
          <cell r="EE340">
            <v>0.12730796477396711</v>
          </cell>
          <cell r="EF340">
            <v>0.12730796477396711</v>
          </cell>
          <cell r="EG340">
            <v>0.12730796477396711</v>
          </cell>
          <cell r="EH340">
            <v>0.12730796477396711</v>
          </cell>
          <cell r="EI340">
            <v>0.12730796477396711</v>
          </cell>
          <cell r="EJ340">
            <v>0.12730796477396711</v>
          </cell>
          <cell r="EK340">
            <v>0.12730796477396711</v>
          </cell>
          <cell r="EL340">
            <v>0.12730796477396711</v>
          </cell>
          <cell r="EM340">
            <v>0.12730796477396711</v>
          </cell>
          <cell r="EN340">
            <v>0.12730796477396711</v>
          </cell>
          <cell r="EO340">
            <v>0.12730796477396711</v>
          </cell>
          <cell r="EP340">
            <v>0.12730796477396711</v>
          </cell>
          <cell r="EQ340">
            <v>0.12806346537697147</v>
          </cell>
          <cell r="ER340">
            <v>0.12806346537697147</v>
          </cell>
          <cell r="ES340">
            <v>0.12806346537697147</v>
          </cell>
          <cell r="ET340">
            <v>0.12806346537697147</v>
          </cell>
          <cell r="EU340">
            <v>0.12806346537697147</v>
          </cell>
          <cell r="EV340">
            <v>0.12806346537697147</v>
          </cell>
          <cell r="EW340">
            <v>0.12806346537697147</v>
          </cell>
          <cell r="EX340">
            <v>0.12806346537697147</v>
          </cell>
          <cell r="EY340">
            <v>0.12806346537697147</v>
          </cell>
          <cell r="EZ340">
            <v>0.12806346537697147</v>
          </cell>
          <cell r="FA340">
            <v>0.12806346537697147</v>
          </cell>
          <cell r="FB340">
            <v>0.12806346537697147</v>
          </cell>
          <cell r="FC340">
            <v>0.12088266325063493</v>
          </cell>
          <cell r="FD340">
            <v>0.12088266325063493</v>
          </cell>
          <cell r="FE340">
            <v>0.12088266325063493</v>
          </cell>
          <cell r="FF340">
            <v>0.12088266325063493</v>
          </cell>
          <cell r="FG340">
            <v>0.12088266325063493</v>
          </cell>
          <cell r="FH340">
            <v>0.12088266325063493</v>
          </cell>
          <cell r="FI340">
            <v>0.12088266325063493</v>
          </cell>
          <cell r="FJ340">
            <v>0.12088266325063493</v>
          </cell>
          <cell r="FK340">
            <v>0.12088266325063493</v>
          </cell>
          <cell r="FL340">
            <v>0.12088266325063493</v>
          </cell>
          <cell r="FM340">
            <v>0.12088266325063493</v>
          </cell>
          <cell r="FN340">
            <v>0.12088266325063493</v>
          </cell>
          <cell r="FO340">
            <v>0.11679553489559993</v>
          </cell>
          <cell r="FP340">
            <v>0.11679553489559993</v>
          </cell>
          <cell r="FQ340">
            <v>0.11679553489559993</v>
          </cell>
          <cell r="FR340">
            <v>0.11679553489559993</v>
          </cell>
          <cell r="FS340">
            <v>0.11679553489559993</v>
          </cell>
          <cell r="FT340">
            <v>0.11679553489559993</v>
          </cell>
          <cell r="FU340">
            <v>0.11679553489559993</v>
          </cell>
          <cell r="FV340">
            <v>0.11679553489559993</v>
          </cell>
          <cell r="FW340">
            <v>0.11679553489559993</v>
          </cell>
        </row>
        <row r="341">
          <cell r="B341" t="str">
            <v>Co 406</v>
          </cell>
          <cell r="C341" t="str">
            <v>SC</v>
          </cell>
          <cell r="BH341">
            <v>-6.5884192806913003E-2</v>
          </cell>
          <cell r="BI341">
            <v>-6.5884192806913003E-2</v>
          </cell>
          <cell r="BJ341">
            <v>-6.5884192806913003E-2</v>
          </cell>
          <cell r="BK341">
            <v>-6.1970082159959528E-2</v>
          </cell>
          <cell r="BL341">
            <v>-6.1970082159959528E-2</v>
          </cell>
          <cell r="BM341">
            <v>-6.1970082159959528E-2</v>
          </cell>
          <cell r="BN341">
            <v>-6.1970082159959528E-2</v>
          </cell>
          <cell r="BO341">
            <v>-6.1970082159959528E-2</v>
          </cell>
          <cell r="BP341">
            <v>-6.1970082159959528E-2</v>
          </cell>
          <cell r="BQ341">
            <v>-6.1970082159959528E-2</v>
          </cell>
          <cell r="BR341">
            <v>-6.1970082159959528E-2</v>
          </cell>
          <cell r="BS341">
            <v>-6.1970082159959528E-2</v>
          </cell>
          <cell r="BT341">
            <v>-6.1970082159959528E-2</v>
          </cell>
          <cell r="BU341">
            <v>-6.1970082159959528E-2</v>
          </cell>
          <cell r="BV341">
            <v>-6.1970082159959528E-2</v>
          </cell>
          <cell r="BW341">
            <v>-7.186202095806081E-2</v>
          </cell>
          <cell r="BX341">
            <v>-7.186202095806081E-2</v>
          </cell>
          <cell r="BY341">
            <v>-7.186202095806081E-2</v>
          </cell>
          <cell r="BZ341">
            <v>-7.186202095806081E-2</v>
          </cell>
          <cell r="CA341">
            <v>-7.186202095806081E-2</v>
          </cell>
          <cell r="CB341">
            <v>-7.186202095806081E-2</v>
          </cell>
          <cell r="CC341">
            <v>-7.186202095806081E-2</v>
          </cell>
          <cell r="CD341">
            <v>-7.186202095806081E-2</v>
          </cell>
          <cell r="CE341">
            <v>-7.186202095806081E-2</v>
          </cell>
          <cell r="CF341">
            <v>-7.186202095806081E-2</v>
          </cell>
          <cell r="CG341">
            <v>-7.186202095806081E-2</v>
          </cell>
          <cell r="CH341">
            <v>-7.186202095806081E-2</v>
          </cell>
          <cell r="CI341">
            <v>-5.4676943125893586E-2</v>
          </cell>
          <cell r="CJ341">
            <v>-5.4676943125893586E-2</v>
          </cell>
          <cell r="CK341">
            <v>-5.4676943125893586E-2</v>
          </cell>
          <cell r="CL341">
            <v>-5.4676943125893586E-2</v>
          </cell>
          <cell r="CM341">
            <v>-5.4676943125893586E-2</v>
          </cell>
          <cell r="CN341">
            <v>-5.4676943125893586E-2</v>
          </cell>
          <cell r="CO341">
            <v>-5.4676943125893586E-2</v>
          </cell>
          <cell r="CP341">
            <v>-5.4676943125893586E-2</v>
          </cell>
          <cell r="CQ341">
            <v>-5.4676943125893586E-2</v>
          </cell>
          <cell r="CR341">
            <v>-5.4676943125893586E-2</v>
          </cell>
          <cell r="CS341">
            <v>-5.4676943125893586E-2</v>
          </cell>
          <cell r="CT341">
            <v>-5.4676943125893586E-2</v>
          </cell>
          <cell r="CU341">
            <v>3.9628338006554478E-2</v>
          </cell>
          <cell r="CV341">
            <v>3.9628338006554478E-2</v>
          </cell>
          <cell r="CW341">
            <v>3.9628338006554478E-2</v>
          </cell>
          <cell r="CX341">
            <v>3.9628338006554478E-2</v>
          </cell>
          <cell r="CY341">
            <v>3.9628338006554478E-2</v>
          </cell>
          <cell r="CZ341">
            <v>3.9628338006554478E-2</v>
          </cell>
          <cell r="DA341">
            <v>3.9628338006554478E-2</v>
          </cell>
          <cell r="DB341">
            <v>3.9628338006554478E-2</v>
          </cell>
          <cell r="DC341">
            <v>3.9628338006554478E-2</v>
          </cell>
          <cell r="DD341">
            <v>3.9628338006554478E-2</v>
          </cell>
          <cell r="DE341">
            <v>3.9628338006554478E-2</v>
          </cell>
          <cell r="DF341">
            <v>3.9628338006554478E-2</v>
          </cell>
          <cell r="DG341">
            <v>4.0064417652297062E-2</v>
          </cell>
          <cell r="DH341">
            <v>4.0064417652297062E-2</v>
          </cell>
          <cell r="DI341">
            <v>4.0064417652297062E-2</v>
          </cell>
          <cell r="DJ341">
            <v>4.0064417652297062E-2</v>
          </cell>
          <cell r="DK341">
            <v>4.0064417652297062E-2</v>
          </cell>
          <cell r="DL341">
            <v>4.0064417652297062E-2</v>
          </cell>
          <cell r="DM341">
            <v>4.0064417652297062E-2</v>
          </cell>
          <cell r="DN341">
            <v>4.0064417652297062E-2</v>
          </cell>
          <cell r="DO341">
            <v>4.0064417652297062E-2</v>
          </cell>
          <cell r="DP341">
            <v>4.0064417652297062E-2</v>
          </cell>
          <cell r="DQ341">
            <v>4.0064417652297062E-2</v>
          </cell>
          <cell r="DR341">
            <v>4.0064417652297062E-2</v>
          </cell>
          <cell r="DS341">
            <v>0.12531870097325168</v>
          </cell>
          <cell r="DT341">
            <v>0.12531870097325168</v>
          </cell>
          <cell r="DU341">
            <v>0.12531870097325168</v>
          </cell>
          <cell r="DV341">
            <v>0.12531870097325168</v>
          </cell>
          <cell r="DW341">
            <v>0.12531870097325168</v>
          </cell>
          <cell r="DX341">
            <v>0.12531870097325168</v>
          </cell>
          <cell r="DY341">
            <v>0.12531870097325168</v>
          </cell>
          <cell r="DZ341">
            <v>0.12531870097325168</v>
          </cell>
          <cell r="EA341">
            <v>0.12531870097325168</v>
          </cell>
          <cell r="EB341">
            <v>0.12531870097325168</v>
          </cell>
          <cell r="EC341">
            <v>0.12531870097325168</v>
          </cell>
          <cell r="ED341">
            <v>0.12531870097325168</v>
          </cell>
          <cell r="EE341">
            <v>0.13127397763504808</v>
          </cell>
          <cell r="EF341">
            <v>0.13127397763504808</v>
          </cell>
          <cell r="EG341">
            <v>0.13127397763504808</v>
          </cell>
          <cell r="EH341">
            <v>0.13127397763504808</v>
          </cell>
          <cell r="EI341">
            <v>0.13127397763504808</v>
          </cell>
          <cell r="EJ341">
            <v>0.13127397763504808</v>
          </cell>
          <cell r="EK341">
            <v>0.13127397763504808</v>
          </cell>
          <cell r="EL341">
            <v>0.13127397763504808</v>
          </cell>
          <cell r="EM341">
            <v>0.13127397763504808</v>
          </cell>
          <cell r="EN341">
            <v>0.13127397763504808</v>
          </cell>
          <cell r="EO341">
            <v>0.13127397763504808</v>
          </cell>
          <cell r="EP341">
            <v>0.13127397763504808</v>
          </cell>
          <cell r="EQ341">
            <v>0.14744444782280938</v>
          </cell>
          <cell r="ER341">
            <v>0.14744444782280938</v>
          </cell>
          <cell r="ES341">
            <v>0.14744444782280938</v>
          </cell>
          <cell r="ET341">
            <v>0.14744444782280938</v>
          </cell>
          <cell r="EU341">
            <v>0.14744444782280938</v>
          </cell>
          <cell r="EV341">
            <v>0.14744444782280938</v>
          </cell>
          <cell r="EW341">
            <v>0.14744444782280938</v>
          </cell>
          <cell r="EX341">
            <v>0.14744444782280938</v>
          </cell>
          <cell r="EY341">
            <v>0.14744444782280938</v>
          </cell>
          <cell r="EZ341">
            <v>0.14744444782280938</v>
          </cell>
          <cell r="FA341">
            <v>0.14744444782280938</v>
          </cell>
          <cell r="FB341">
            <v>0.14744444782280938</v>
          </cell>
          <cell r="FC341">
            <v>0.14802614770017419</v>
          </cell>
          <cell r="FD341">
            <v>0.14802614770017419</v>
          </cell>
          <cell r="FE341">
            <v>0.14802614770017419</v>
          </cell>
          <cell r="FF341">
            <v>0.14802614770017419</v>
          </cell>
          <cell r="FG341">
            <v>0.14802614770017419</v>
          </cell>
          <cell r="FH341">
            <v>0.14802614770017419</v>
          </cell>
          <cell r="FI341">
            <v>0.14802614770017419</v>
          </cell>
          <cell r="FJ341">
            <v>0.14802614770017419</v>
          </cell>
          <cell r="FK341">
            <v>0.14802614770017419</v>
          </cell>
          <cell r="FL341">
            <v>0.14802614770017419</v>
          </cell>
          <cell r="FM341">
            <v>0.14802614770017419</v>
          </cell>
          <cell r="FN341">
            <v>0.14802614770017419</v>
          </cell>
          <cell r="FO341">
            <v>0.14676531475548771</v>
          </cell>
          <cell r="FP341">
            <v>0.14676531475548771</v>
          </cell>
          <cell r="FQ341">
            <v>0.14676531475548771</v>
          </cell>
          <cell r="FR341">
            <v>0.14676531475548771</v>
          </cell>
          <cell r="FS341">
            <v>0.14676531475548771</v>
          </cell>
          <cell r="FT341">
            <v>0.14676531475548771</v>
          </cell>
          <cell r="FU341">
            <v>0.14676531475548771</v>
          </cell>
          <cell r="FV341">
            <v>0.14676531475548771</v>
          </cell>
          <cell r="FW341">
            <v>0.14676531475548771</v>
          </cell>
        </row>
        <row r="342">
          <cell r="B342" t="str">
            <v>Co 182</v>
          </cell>
          <cell r="C342" t="str">
            <v>NC</v>
          </cell>
          <cell r="BH342">
            <v>-2.8213129523421202E-2</v>
          </cell>
          <cell r="BI342">
            <v>-2.8213129523421202E-2</v>
          </cell>
          <cell r="BJ342">
            <v>-2.8213129523421202E-2</v>
          </cell>
          <cell r="BK342">
            <v>-2.9240273987468583E-2</v>
          </cell>
          <cell r="BL342">
            <v>-2.9240273987468583E-2</v>
          </cell>
          <cell r="BM342">
            <v>-2.9240273987468583E-2</v>
          </cell>
          <cell r="BN342">
            <v>-2.9240273987468583E-2</v>
          </cell>
          <cell r="BO342">
            <v>-2.9240273987468583E-2</v>
          </cell>
          <cell r="BP342">
            <v>-2.9240273987468583E-2</v>
          </cell>
          <cell r="BQ342">
            <v>-2.9240273987468583E-2</v>
          </cell>
          <cell r="BR342">
            <v>-2.9240273987468583E-2</v>
          </cell>
          <cell r="BS342">
            <v>-2.9240273987468583E-2</v>
          </cell>
          <cell r="BT342">
            <v>-2.9240273987468583E-2</v>
          </cell>
          <cell r="BU342">
            <v>-2.9240273987468583E-2</v>
          </cell>
          <cell r="BV342">
            <v>-2.9240273987468583E-2</v>
          </cell>
          <cell r="BW342">
            <v>2.2936199919381534E-2</v>
          </cell>
          <cell r="BX342">
            <v>2.2936199919381534E-2</v>
          </cell>
          <cell r="BY342">
            <v>2.2936199919381534E-2</v>
          </cell>
          <cell r="BZ342">
            <v>2.2936199919381534E-2</v>
          </cell>
          <cell r="CA342">
            <v>2.2936199919381534E-2</v>
          </cell>
          <cell r="CB342">
            <v>2.2936199919381534E-2</v>
          </cell>
          <cell r="CC342">
            <v>2.2936199919381534E-2</v>
          </cell>
          <cell r="CD342">
            <v>2.2936199919381534E-2</v>
          </cell>
          <cell r="CE342">
            <v>2.2936199919381534E-2</v>
          </cell>
          <cell r="CF342">
            <v>2.2936199919381534E-2</v>
          </cell>
          <cell r="CG342">
            <v>2.2936199919381534E-2</v>
          </cell>
          <cell r="CH342">
            <v>2.2936199919381534E-2</v>
          </cell>
          <cell r="CI342">
            <v>2.4859556543584554E-2</v>
          </cell>
          <cell r="CJ342">
            <v>2.4859556543584554E-2</v>
          </cell>
          <cell r="CK342">
            <v>2.4859556543584554E-2</v>
          </cell>
          <cell r="CL342">
            <v>2.4859556543584554E-2</v>
          </cell>
          <cell r="CM342">
            <v>2.4859556543584554E-2</v>
          </cell>
          <cell r="CN342">
            <v>2.4859556543584554E-2</v>
          </cell>
          <cell r="CO342">
            <v>2.4859556543584554E-2</v>
          </cell>
          <cell r="CP342">
            <v>2.4859556543584554E-2</v>
          </cell>
          <cell r="CQ342">
            <v>2.4859556543584554E-2</v>
          </cell>
          <cell r="CR342">
            <v>2.4859556543584554E-2</v>
          </cell>
          <cell r="CS342">
            <v>2.4859556543584554E-2</v>
          </cell>
          <cell r="CT342">
            <v>2.4859556543584554E-2</v>
          </cell>
          <cell r="CU342">
            <v>4.6003867655132931E-2</v>
          </cell>
          <cell r="CV342">
            <v>4.6003867655132931E-2</v>
          </cell>
          <cell r="CW342">
            <v>4.6003867655132931E-2</v>
          </cell>
          <cell r="CX342">
            <v>4.6003867655132931E-2</v>
          </cell>
          <cell r="CY342">
            <v>4.6003867655132931E-2</v>
          </cell>
          <cell r="CZ342">
            <v>4.6003867655132931E-2</v>
          </cell>
          <cell r="DA342">
            <v>4.6003867655132931E-2</v>
          </cell>
          <cell r="DB342">
            <v>4.6003867655132931E-2</v>
          </cell>
          <cell r="DC342">
            <v>4.6003867655132931E-2</v>
          </cell>
          <cell r="DD342">
            <v>4.6003867655132931E-2</v>
          </cell>
          <cell r="DE342">
            <v>4.6003867655132931E-2</v>
          </cell>
          <cell r="DF342">
            <v>4.6003867655132931E-2</v>
          </cell>
          <cell r="DG342">
            <v>5.5526638991653582E-2</v>
          </cell>
          <cell r="DH342">
            <v>5.5526638991653582E-2</v>
          </cell>
          <cell r="DI342">
            <v>5.5526638991653582E-2</v>
          </cell>
          <cell r="DJ342">
            <v>5.5526638991653582E-2</v>
          </cell>
          <cell r="DK342">
            <v>5.5526638991653582E-2</v>
          </cell>
          <cell r="DL342">
            <v>5.5526638991653582E-2</v>
          </cell>
          <cell r="DM342">
            <v>5.5526638991653582E-2</v>
          </cell>
          <cell r="DN342">
            <v>5.5526638991653582E-2</v>
          </cell>
          <cell r="DO342">
            <v>5.5526638991653582E-2</v>
          </cell>
          <cell r="DP342">
            <v>5.5526638991653582E-2</v>
          </cell>
          <cell r="DQ342">
            <v>5.5526638991653582E-2</v>
          </cell>
          <cell r="DR342">
            <v>5.5526638991653582E-2</v>
          </cell>
          <cell r="DS342">
            <v>8.1345315480189376E-2</v>
          </cell>
          <cell r="DT342">
            <v>8.1345315480189376E-2</v>
          </cell>
          <cell r="DU342">
            <v>8.1345315480189376E-2</v>
          </cell>
          <cell r="DV342">
            <v>8.1345315480189376E-2</v>
          </cell>
          <cell r="DW342">
            <v>8.1345315480189376E-2</v>
          </cell>
          <cell r="DX342">
            <v>8.1345315480189376E-2</v>
          </cell>
          <cell r="DY342">
            <v>8.1345315480189376E-2</v>
          </cell>
          <cell r="DZ342">
            <v>8.1345315480189376E-2</v>
          </cell>
          <cell r="EA342">
            <v>8.1345315480189376E-2</v>
          </cell>
          <cell r="EB342">
            <v>8.1345315480189376E-2</v>
          </cell>
          <cell r="EC342">
            <v>8.1345315480189376E-2</v>
          </cell>
          <cell r="ED342">
            <v>8.1345315480189376E-2</v>
          </cell>
          <cell r="EE342">
            <v>9.7737217922325814E-2</v>
          </cell>
          <cell r="EF342">
            <v>9.7737217922325814E-2</v>
          </cell>
          <cell r="EG342">
            <v>9.7737217922325814E-2</v>
          </cell>
          <cell r="EH342">
            <v>9.7737217922325814E-2</v>
          </cell>
          <cell r="EI342">
            <v>9.7737217922325814E-2</v>
          </cell>
          <cell r="EJ342">
            <v>9.7737217922325814E-2</v>
          </cell>
          <cell r="EK342">
            <v>9.7737217922325814E-2</v>
          </cell>
          <cell r="EL342">
            <v>9.7737217922325814E-2</v>
          </cell>
          <cell r="EM342">
            <v>9.7737217922325814E-2</v>
          </cell>
          <cell r="EN342">
            <v>9.7737217922325814E-2</v>
          </cell>
          <cell r="EO342">
            <v>9.7737217922325814E-2</v>
          </cell>
          <cell r="EP342">
            <v>9.7737217922325814E-2</v>
          </cell>
          <cell r="EQ342">
            <v>9.377563167485134E-2</v>
          </cell>
          <cell r="ER342">
            <v>9.377563167485134E-2</v>
          </cell>
          <cell r="ES342">
            <v>9.377563167485134E-2</v>
          </cell>
          <cell r="ET342">
            <v>9.377563167485134E-2</v>
          </cell>
          <cell r="EU342">
            <v>9.377563167485134E-2</v>
          </cell>
          <cell r="EV342">
            <v>9.377563167485134E-2</v>
          </cell>
          <cell r="EW342">
            <v>9.377563167485134E-2</v>
          </cell>
          <cell r="EX342">
            <v>9.377563167485134E-2</v>
          </cell>
          <cell r="EY342">
            <v>9.377563167485134E-2</v>
          </cell>
          <cell r="EZ342">
            <v>9.377563167485134E-2</v>
          </cell>
          <cell r="FA342">
            <v>9.377563167485134E-2</v>
          </cell>
          <cell r="FB342">
            <v>9.377563167485134E-2</v>
          </cell>
          <cell r="FC342">
            <v>9.3088632327180593E-2</v>
          </cell>
          <cell r="FD342">
            <v>9.3088632327180593E-2</v>
          </cell>
          <cell r="FE342">
            <v>9.3088632327180593E-2</v>
          </cell>
          <cell r="FF342">
            <v>9.3088632327180593E-2</v>
          </cell>
          <cell r="FG342">
            <v>9.3088632327180593E-2</v>
          </cell>
          <cell r="FH342">
            <v>9.3088632327180593E-2</v>
          </cell>
          <cell r="FI342">
            <v>9.3088632327180593E-2</v>
          </cell>
          <cell r="FJ342">
            <v>9.3088632327180593E-2</v>
          </cell>
          <cell r="FK342">
            <v>9.3088632327180593E-2</v>
          </cell>
          <cell r="FL342">
            <v>9.3088632327180593E-2</v>
          </cell>
          <cell r="FM342">
            <v>9.3088632327180593E-2</v>
          </cell>
          <cell r="FN342">
            <v>9.3088632327180593E-2</v>
          </cell>
          <cell r="FO342">
            <v>8.9388556848956552E-2</v>
          </cell>
          <cell r="FP342">
            <v>8.9388556848956552E-2</v>
          </cell>
          <cell r="FQ342">
            <v>8.9388556848956552E-2</v>
          </cell>
          <cell r="FR342">
            <v>8.9388556848956552E-2</v>
          </cell>
          <cell r="FS342">
            <v>8.9388556848956552E-2</v>
          </cell>
          <cell r="FT342">
            <v>8.9388556848956552E-2</v>
          </cell>
          <cell r="FU342">
            <v>8.9388556848956552E-2</v>
          </cell>
          <cell r="FV342">
            <v>8.9388556848956552E-2</v>
          </cell>
          <cell r="FW342">
            <v>8.9388556848956552E-2</v>
          </cell>
        </row>
        <row r="343">
          <cell r="B343" t="str">
            <v>Co 183</v>
          </cell>
          <cell r="C343" t="str">
            <v>NC</v>
          </cell>
          <cell r="BH343">
            <v>-3.2284853665177866E-2</v>
          </cell>
          <cell r="BI343">
            <v>-3.2284853665177866E-2</v>
          </cell>
          <cell r="BJ343">
            <v>-3.2284853665177866E-2</v>
          </cell>
          <cell r="BK343">
            <v>-7.322375110380649E-3</v>
          </cell>
          <cell r="BL343">
            <v>-7.322375110380649E-3</v>
          </cell>
          <cell r="BM343">
            <v>-7.322375110380649E-3</v>
          </cell>
          <cell r="BN343">
            <v>-7.322375110380649E-3</v>
          </cell>
          <cell r="BO343">
            <v>-7.322375110380649E-3</v>
          </cell>
          <cell r="BP343">
            <v>-7.322375110380649E-3</v>
          </cell>
          <cell r="BQ343">
            <v>-7.322375110380649E-3</v>
          </cell>
          <cell r="BR343">
            <v>-7.322375110380649E-3</v>
          </cell>
          <cell r="BS343">
            <v>-7.322375110380649E-3</v>
          </cell>
          <cell r="BT343">
            <v>-7.322375110380649E-3</v>
          </cell>
          <cell r="BU343">
            <v>-7.322375110380649E-3</v>
          </cell>
          <cell r="BV343">
            <v>-7.322375110380649E-3</v>
          </cell>
          <cell r="BW343">
            <v>-2.5788918143962412E-2</v>
          </cell>
          <cell r="BX343">
            <v>-2.5788918143962412E-2</v>
          </cell>
          <cell r="BY343">
            <v>-2.5788918143962412E-2</v>
          </cell>
          <cell r="BZ343">
            <v>-2.5788918143962412E-2</v>
          </cell>
          <cell r="CA343">
            <v>-2.5788918143962412E-2</v>
          </cell>
          <cell r="CB343">
            <v>-2.5788918143962412E-2</v>
          </cell>
          <cell r="CC343">
            <v>-2.5788918143962412E-2</v>
          </cell>
          <cell r="CD343">
            <v>-2.5788918143962412E-2</v>
          </cell>
          <cell r="CE343">
            <v>-2.5788918143962412E-2</v>
          </cell>
          <cell r="CF343">
            <v>-2.5788918143962412E-2</v>
          </cell>
          <cell r="CG343">
            <v>-2.5788918143962412E-2</v>
          </cell>
          <cell r="CH343">
            <v>-2.5788918143962412E-2</v>
          </cell>
          <cell r="CI343">
            <v>-1.9849171011777231E-2</v>
          </cell>
          <cell r="CJ343">
            <v>-1.9849171011777231E-2</v>
          </cell>
          <cell r="CK343">
            <v>-1.9849171011777231E-2</v>
          </cell>
          <cell r="CL343">
            <v>-1.9849171011777231E-2</v>
          </cell>
          <cell r="CM343">
            <v>-1.9849171011777231E-2</v>
          </cell>
          <cell r="CN343">
            <v>-1.9849171011777231E-2</v>
          </cell>
          <cell r="CO343">
            <v>-1.9849171011777231E-2</v>
          </cell>
          <cell r="CP343">
            <v>-1.9849171011777231E-2</v>
          </cell>
          <cell r="CQ343">
            <v>-1.9849171011777231E-2</v>
          </cell>
          <cell r="CR343">
            <v>-1.9849171011777231E-2</v>
          </cell>
          <cell r="CS343">
            <v>-1.9849171011777231E-2</v>
          </cell>
          <cell r="CT343">
            <v>-1.9849171011777231E-2</v>
          </cell>
          <cell r="CU343">
            <v>-2.5894139223779514E-3</v>
          </cell>
          <cell r="CV343">
            <v>-2.5894139223779514E-3</v>
          </cell>
          <cell r="CW343">
            <v>-2.5894139223779514E-3</v>
          </cell>
          <cell r="CX343">
            <v>-2.5894139223779514E-3</v>
          </cell>
          <cell r="CY343">
            <v>-2.5894139223779514E-3</v>
          </cell>
          <cell r="CZ343">
            <v>-2.5894139223779514E-3</v>
          </cell>
          <cell r="DA343">
            <v>-2.5894139223779514E-3</v>
          </cell>
          <cell r="DB343">
            <v>-2.5894139223779514E-3</v>
          </cell>
          <cell r="DC343">
            <v>-2.5894139223779514E-3</v>
          </cell>
          <cell r="DD343">
            <v>-2.5894139223779514E-3</v>
          </cell>
          <cell r="DE343">
            <v>-2.5894139223779514E-3</v>
          </cell>
          <cell r="DF343">
            <v>-2.5894139223779514E-3</v>
          </cell>
          <cell r="DG343">
            <v>2.7904675521503882E-2</v>
          </cell>
          <cell r="DH343">
            <v>2.7904675521503882E-2</v>
          </cell>
          <cell r="DI343">
            <v>2.7904675521503882E-2</v>
          </cell>
          <cell r="DJ343">
            <v>2.7904675521503882E-2</v>
          </cell>
          <cell r="DK343">
            <v>2.7904675521503882E-2</v>
          </cell>
          <cell r="DL343">
            <v>2.7904675521503882E-2</v>
          </cell>
          <cell r="DM343">
            <v>2.7904675521503882E-2</v>
          </cell>
          <cell r="DN343">
            <v>2.7904675521503882E-2</v>
          </cell>
          <cell r="DO343">
            <v>2.7904675521503882E-2</v>
          </cell>
          <cell r="DP343">
            <v>2.7904675521503882E-2</v>
          </cell>
          <cell r="DQ343">
            <v>2.7904675521503882E-2</v>
          </cell>
          <cell r="DR343">
            <v>2.7904675521503882E-2</v>
          </cell>
          <cell r="DS343">
            <v>4.8061828103256057E-2</v>
          </cell>
          <cell r="DT343">
            <v>4.8061828103256057E-2</v>
          </cell>
          <cell r="DU343">
            <v>4.8061828103256057E-2</v>
          </cell>
          <cell r="DV343">
            <v>4.8061828103256057E-2</v>
          </cell>
          <cell r="DW343">
            <v>4.8061828103256057E-2</v>
          </cell>
          <cell r="DX343">
            <v>4.8061828103256057E-2</v>
          </cell>
          <cell r="DY343">
            <v>4.8061828103256057E-2</v>
          </cell>
          <cell r="DZ343">
            <v>4.8061828103256057E-2</v>
          </cell>
          <cell r="EA343">
            <v>4.8061828103256057E-2</v>
          </cell>
          <cell r="EB343">
            <v>4.8061828103256057E-2</v>
          </cell>
          <cell r="EC343">
            <v>4.8061828103256057E-2</v>
          </cell>
          <cell r="ED343">
            <v>4.8061828103256057E-2</v>
          </cell>
          <cell r="EE343">
            <v>9.4632808088671652E-2</v>
          </cell>
          <cell r="EF343">
            <v>9.4632808088671652E-2</v>
          </cell>
          <cell r="EG343">
            <v>9.4632808088671652E-2</v>
          </cell>
          <cell r="EH343">
            <v>9.4632808088671652E-2</v>
          </cell>
          <cell r="EI343">
            <v>9.4632808088671652E-2</v>
          </cell>
          <cell r="EJ343">
            <v>9.4632808088671652E-2</v>
          </cell>
          <cell r="EK343">
            <v>9.4632808088671652E-2</v>
          </cell>
          <cell r="EL343">
            <v>9.4632808088671652E-2</v>
          </cell>
          <cell r="EM343">
            <v>9.4632808088671652E-2</v>
          </cell>
          <cell r="EN343">
            <v>9.4632808088671652E-2</v>
          </cell>
          <cell r="EO343">
            <v>9.4632808088671652E-2</v>
          </cell>
          <cell r="EP343">
            <v>9.4632808088671652E-2</v>
          </cell>
          <cell r="EQ343">
            <v>9.8082734467188515E-2</v>
          </cell>
          <cell r="ER343">
            <v>9.8082734467188515E-2</v>
          </cell>
          <cell r="ES343">
            <v>9.8082734467188515E-2</v>
          </cell>
          <cell r="ET343">
            <v>9.8082734467188515E-2</v>
          </cell>
          <cell r="EU343">
            <v>9.8082734467188515E-2</v>
          </cell>
          <cell r="EV343">
            <v>9.8082734467188515E-2</v>
          </cell>
          <cell r="EW343">
            <v>9.8082734467188515E-2</v>
          </cell>
          <cell r="EX343">
            <v>9.8082734467188515E-2</v>
          </cell>
          <cell r="EY343">
            <v>9.8082734467188515E-2</v>
          </cell>
          <cell r="EZ343">
            <v>9.8082734467188515E-2</v>
          </cell>
          <cell r="FA343">
            <v>9.8082734467188515E-2</v>
          </cell>
          <cell r="FB343">
            <v>9.8082734467188515E-2</v>
          </cell>
          <cell r="FC343">
            <v>0.11279785600705747</v>
          </cell>
          <cell r="FD343">
            <v>0.11279785600705747</v>
          </cell>
          <cell r="FE343">
            <v>0.11279785600705747</v>
          </cell>
          <cell r="FF343">
            <v>0.11279785600705747</v>
          </cell>
          <cell r="FG343">
            <v>0.11279785600705747</v>
          </cell>
          <cell r="FH343">
            <v>0.11279785600705747</v>
          </cell>
          <cell r="FI343">
            <v>0.11279785600705747</v>
          </cell>
          <cell r="FJ343">
            <v>0.11279785600705747</v>
          </cell>
          <cell r="FK343">
            <v>0.11279785600705747</v>
          </cell>
          <cell r="FL343">
            <v>0.11279785600705747</v>
          </cell>
          <cell r="FM343">
            <v>0.11279785600705747</v>
          </cell>
          <cell r="FN343">
            <v>0.11279785600705747</v>
          </cell>
          <cell r="FO343">
            <v>0.11518668827418881</v>
          </cell>
          <cell r="FP343">
            <v>0.11518668827418881</v>
          </cell>
          <cell r="FQ343">
            <v>0.11518668827418881</v>
          </cell>
          <cell r="FR343">
            <v>0.11518668827418881</v>
          </cell>
          <cell r="FS343">
            <v>0.11518668827418881</v>
          </cell>
          <cell r="FT343">
            <v>0.11518668827418881</v>
          </cell>
          <cell r="FU343">
            <v>0.11518668827418881</v>
          </cell>
          <cell r="FV343">
            <v>0.11518668827418881</v>
          </cell>
          <cell r="FW343">
            <v>0.11518668827418881</v>
          </cell>
        </row>
        <row r="344">
          <cell r="B344" t="str">
            <v>Co 201</v>
          </cell>
          <cell r="C344" t="str">
            <v>NC</v>
          </cell>
          <cell r="BH344">
            <v>0.36342047022066148</v>
          </cell>
          <cell r="BI344">
            <v>0.36342047022066148</v>
          </cell>
          <cell r="BJ344">
            <v>0.36342047022066148</v>
          </cell>
          <cell r="BK344">
            <v>0.35685997237650902</v>
          </cell>
          <cell r="BL344">
            <v>0.35685997237650902</v>
          </cell>
          <cell r="BM344">
            <v>0.35685997237650902</v>
          </cell>
          <cell r="BN344">
            <v>0.35685997237650902</v>
          </cell>
          <cell r="BO344">
            <v>0.35685997237650902</v>
          </cell>
          <cell r="BP344">
            <v>0.35685997237650902</v>
          </cell>
          <cell r="BQ344">
            <v>0.35685997237650902</v>
          </cell>
          <cell r="BR344">
            <v>0.35685997237650902</v>
          </cell>
          <cell r="BS344">
            <v>0.35685997237650902</v>
          </cell>
          <cell r="BT344">
            <v>0.35685997237650902</v>
          </cell>
          <cell r="BU344">
            <v>0.35685997237650902</v>
          </cell>
          <cell r="BV344">
            <v>0.35685997237650902</v>
          </cell>
          <cell r="BW344" t="str">
            <v>NA</v>
          </cell>
          <cell r="BX344" t="str">
            <v>NA</v>
          </cell>
          <cell r="BY344" t="str">
            <v>NA</v>
          </cell>
          <cell r="BZ344" t="str">
            <v>NA</v>
          </cell>
          <cell r="CA344" t="str">
            <v>NA</v>
          </cell>
          <cell r="CB344" t="str">
            <v>NA</v>
          </cell>
          <cell r="CC344" t="str">
            <v>NA</v>
          </cell>
          <cell r="CD344" t="str">
            <v>NA</v>
          </cell>
          <cell r="CE344" t="str">
            <v>NA</v>
          </cell>
          <cell r="CF344" t="str">
            <v>NA</v>
          </cell>
          <cell r="CG344" t="str">
            <v>NA</v>
          </cell>
          <cell r="CH344" t="str">
            <v>NA</v>
          </cell>
          <cell r="CI344" t="str">
            <v>NA</v>
          </cell>
          <cell r="CJ344" t="str">
            <v>NA</v>
          </cell>
          <cell r="CK344" t="str">
            <v>NA</v>
          </cell>
          <cell r="CL344" t="str">
            <v>NA</v>
          </cell>
          <cell r="CM344" t="str">
            <v>NA</v>
          </cell>
          <cell r="CN344" t="str">
            <v>NA</v>
          </cell>
          <cell r="CO344" t="str">
            <v>NA</v>
          </cell>
          <cell r="CP344" t="str">
            <v>NA</v>
          </cell>
          <cell r="CQ344" t="str">
            <v>NA</v>
          </cell>
          <cell r="CR344" t="str">
            <v>NA</v>
          </cell>
          <cell r="CS344" t="str">
            <v>NA</v>
          </cell>
          <cell r="CT344" t="str">
            <v>NA</v>
          </cell>
          <cell r="CU344" t="str">
            <v>NA</v>
          </cell>
          <cell r="CV344" t="str">
            <v>NA</v>
          </cell>
          <cell r="CW344" t="str">
            <v>NA</v>
          </cell>
          <cell r="CX344" t="str">
            <v>NA</v>
          </cell>
          <cell r="CY344" t="str">
            <v>NA</v>
          </cell>
          <cell r="CZ344" t="str">
            <v>NA</v>
          </cell>
          <cell r="DA344" t="str">
            <v>NA</v>
          </cell>
          <cell r="DB344" t="str">
            <v>NA</v>
          </cell>
          <cell r="DC344" t="str">
            <v>NA</v>
          </cell>
          <cell r="DD344" t="str">
            <v>NA</v>
          </cell>
          <cell r="DE344" t="str">
            <v>NA</v>
          </cell>
          <cell r="DF344" t="str">
            <v>NA</v>
          </cell>
          <cell r="DG344" t="str">
            <v>NA</v>
          </cell>
          <cell r="DH344" t="str">
            <v>NA</v>
          </cell>
          <cell r="DI344" t="str">
            <v>NA</v>
          </cell>
          <cell r="DJ344" t="str">
            <v>NA</v>
          </cell>
          <cell r="DK344" t="str">
            <v>NA</v>
          </cell>
          <cell r="DL344" t="str">
            <v>NA</v>
          </cell>
          <cell r="DM344" t="str">
            <v>NA</v>
          </cell>
          <cell r="DN344" t="str">
            <v>NA</v>
          </cell>
          <cell r="DO344" t="str">
            <v>NA</v>
          </cell>
          <cell r="DP344" t="str">
            <v>NA</v>
          </cell>
          <cell r="DQ344" t="str">
            <v>NA</v>
          </cell>
          <cell r="DR344" t="str">
            <v>NA</v>
          </cell>
          <cell r="DS344" t="str">
            <v>NA</v>
          </cell>
          <cell r="DT344" t="str">
            <v>NA</v>
          </cell>
          <cell r="DU344" t="str">
            <v>NA</v>
          </cell>
          <cell r="DV344" t="str">
            <v>NA</v>
          </cell>
          <cell r="DW344" t="str">
            <v>NA</v>
          </cell>
          <cell r="DX344" t="str">
            <v>NA</v>
          </cell>
          <cell r="DY344" t="str">
            <v>NA</v>
          </cell>
          <cell r="DZ344" t="str">
            <v>NA</v>
          </cell>
          <cell r="EA344" t="str">
            <v>NA</v>
          </cell>
          <cell r="EB344" t="str">
            <v>NA</v>
          </cell>
          <cell r="EC344" t="str">
            <v>NA</v>
          </cell>
          <cell r="ED344" t="str">
            <v>NA</v>
          </cell>
          <cell r="EE344" t="str">
            <v>NA</v>
          </cell>
          <cell r="EF344" t="str">
            <v>NA</v>
          </cell>
          <cell r="EG344" t="str">
            <v>NA</v>
          </cell>
          <cell r="EH344" t="str">
            <v>NA</v>
          </cell>
          <cell r="EI344" t="str">
            <v>NA</v>
          </cell>
          <cell r="EJ344" t="str">
            <v>NA</v>
          </cell>
          <cell r="EK344" t="str">
            <v>NA</v>
          </cell>
          <cell r="EL344" t="str">
            <v>NA</v>
          </cell>
          <cell r="EM344" t="str">
            <v>NA</v>
          </cell>
          <cell r="EN344" t="str">
            <v>NA</v>
          </cell>
          <cell r="EO344" t="str">
            <v>NA</v>
          </cell>
          <cell r="EP344" t="str">
            <v>NA</v>
          </cell>
          <cell r="EQ344" t="str">
            <v>NA</v>
          </cell>
          <cell r="ER344" t="str">
            <v>NA</v>
          </cell>
          <cell r="ES344" t="str">
            <v>NA</v>
          </cell>
          <cell r="ET344" t="str">
            <v>NA</v>
          </cell>
          <cell r="EU344" t="str">
            <v>NA</v>
          </cell>
          <cell r="EV344" t="str">
            <v>NA</v>
          </cell>
          <cell r="EW344" t="str">
            <v>NA</v>
          </cell>
          <cell r="EX344" t="str">
            <v>NA</v>
          </cell>
          <cell r="EY344" t="str">
            <v>NA</v>
          </cell>
          <cell r="EZ344" t="str">
            <v>NA</v>
          </cell>
          <cell r="FA344" t="str">
            <v>NA</v>
          </cell>
          <cell r="FB344" t="str">
            <v>NA</v>
          </cell>
          <cell r="FC344" t="str">
            <v>NA</v>
          </cell>
          <cell r="FD344" t="str">
            <v>NA</v>
          </cell>
          <cell r="FE344" t="str">
            <v>NA</v>
          </cell>
          <cell r="FF344" t="str">
            <v>NA</v>
          </cell>
          <cell r="FG344" t="str">
            <v>NA</v>
          </cell>
          <cell r="FH344" t="str">
            <v>NA</v>
          </cell>
          <cell r="FI344" t="str">
            <v>NA</v>
          </cell>
          <cell r="FJ344" t="str">
            <v>NA</v>
          </cell>
          <cell r="FK344" t="str">
            <v>NA</v>
          </cell>
          <cell r="FL344" t="str">
            <v>NA</v>
          </cell>
          <cell r="FM344" t="str">
            <v>NA</v>
          </cell>
          <cell r="FN344" t="str">
            <v>NA</v>
          </cell>
          <cell r="FO344" t="str">
            <v>NA</v>
          </cell>
          <cell r="FP344" t="str">
            <v>NA</v>
          </cell>
          <cell r="FQ344" t="str">
            <v>NA</v>
          </cell>
          <cell r="FR344" t="str">
            <v>NA</v>
          </cell>
          <cell r="FS344" t="str">
            <v>NA</v>
          </cell>
          <cell r="FT344" t="str">
            <v>NA</v>
          </cell>
          <cell r="FU344" t="str">
            <v>NA</v>
          </cell>
          <cell r="FV344" t="str">
            <v>NA</v>
          </cell>
          <cell r="FW344" t="str">
            <v>NA</v>
          </cell>
        </row>
        <row r="345">
          <cell r="B345" t="str">
            <v>Co 202</v>
          </cell>
          <cell r="C345" t="str">
            <v>NC</v>
          </cell>
          <cell r="BH345">
            <v>0.82765932558193855</v>
          </cell>
          <cell r="BI345">
            <v>0.82765932558193855</v>
          </cell>
          <cell r="BJ345">
            <v>0.82765932558193855</v>
          </cell>
          <cell r="BK345">
            <v>0.62483980057612643</v>
          </cell>
          <cell r="BL345">
            <v>0.62483980057612643</v>
          </cell>
          <cell r="BM345">
            <v>0.62483980057612643</v>
          </cell>
          <cell r="BN345">
            <v>0.62483980057612643</v>
          </cell>
          <cell r="BO345">
            <v>0.62483980057612643</v>
          </cell>
          <cell r="BP345">
            <v>0.62483980057612643</v>
          </cell>
          <cell r="BQ345">
            <v>0.62483980057612643</v>
          </cell>
          <cell r="BR345">
            <v>0.62483980057612643</v>
          </cell>
          <cell r="BS345">
            <v>0.62483980057612643</v>
          </cell>
          <cell r="BT345">
            <v>0.62483980057612643</v>
          </cell>
          <cell r="BU345">
            <v>0.62483980057612643</v>
          </cell>
          <cell r="BV345">
            <v>0.62483980057612643</v>
          </cell>
          <cell r="BW345">
            <v>1.6851144377437282</v>
          </cell>
          <cell r="BX345">
            <v>1.6851144377437282</v>
          </cell>
          <cell r="BY345">
            <v>1.6851144377437282</v>
          </cell>
          <cell r="BZ345">
            <v>1.6851144377437282</v>
          </cell>
          <cell r="CA345">
            <v>1.6851144377437282</v>
          </cell>
          <cell r="CB345">
            <v>1.6851144377437282</v>
          </cell>
          <cell r="CC345">
            <v>1.6851144377437282</v>
          </cell>
          <cell r="CD345">
            <v>1.6851144377437282</v>
          </cell>
          <cell r="CE345">
            <v>1.6851144377437282</v>
          </cell>
          <cell r="CF345">
            <v>1.6851144377437282</v>
          </cell>
          <cell r="CG345">
            <v>1.6851144377437282</v>
          </cell>
          <cell r="CH345">
            <v>1.6851144377437282</v>
          </cell>
          <cell r="CI345">
            <v>0.9907806109185805</v>
          </cell>
          <cell r="CJ345">
            <v>0.9907806109185805</v>
          </cell>
          <cell r="CK345">
            <v>0.9907806109185805</v>
          </cell>
          <cell r="CL345">
            <v>0.9907806109185805</v>
          </cell>
          <cell r="CM345">
            <v>0.9907806109185805</v>
          </cell>
          <cell r="CN345">
            <v>0.9907806109185805</v>
          </cell>
          <cell r="CO345">
            <v>0.9907806109185805</v>
          </cell>
          <cell r="CP345">
            <v>0.9907806109185805</v>
          </cell>
          <cell r="CQ345">
            <v>0.9907806109185805</v>
          </cell>
          <cell r="CR345">
            <v>0.9907806109185805</v>
          </cell>
          <cell r="CS345">
            <v>0.9907806109185805</v>
          </cell>
          <cell r="CT345">
            <v>0.9907806109185805</v>
          </cell>
          <cell r="CU345">
            <v>1.1535772898035539</v>
          </cell>
          <cell r="CV345">
            <v>1.1535772898035539</v>
          </cell>
          <cell r="CW345">
            <v>1.1535772898035539</v>
          </cell>
          <cell r="CX345">
            <v>1.1535772898035539</v>
          </cell>
          <cell r="CY345">
            <v>1.1535772898035539</v>
          </cell>
          <cell r="CZ345">
            <v>1.1535772898035539</v>
          </cell>
          <cell r="DA345">
            <v>1.1535772898035539</v>
          </cell>
          <cell r="DB345">
            <v>1.1535772898035539</v>
          </cell>
          <cell r="DC345">
            <v>1.1535772898035539</v>
          </cell>
          <cell r="DD345">
            <v>1.1535772898035539</v>
          </cell>
          <cell r="DE345">
            <v>1.1535772898035539</v>
          </cell>
          <cell r="DF345">
            <v>1.1535772898035539</v>
          </cell>
          <cell r="DG345">
            <v>1.3852848145071524</v>
          </cell>
          <cell r="DH345">
            <v>1.3852848145071524</v>
          </cell>
          <cell r="DI345">
            <v>1.3852848145071524</v>
          </cell>
          <cell r="DJ345">
            <v>1.3852848145071524</v>
          </cell>
          <cell r="DK345">
            <v>1.3852848145071524</v>
          </cell>
          <cell r="DL345">
            <v>1.3852848145071524</v>
          </cell>
          <cell r="DM345">
            <v>1.3852848145071524</v>
          </cell>
          <cell r="DN345">
            <v>1.3852848145071524</v>
          </cell>
          <cell r="DO345">
            <v>1.3852848145071524</v>
          </cell>
          <cell r="DP345">
            <v>1.3852848145071524</v>
          </cell>
          <cell r="DQ345">
            <v>1.3852848145071524</v>
          </cell>
          <cell r="DR345">
            <v>1.3852848145071524</v>
          </cell>
          <cell r="DS345">
            <v>1.7062137779974567</v>
          </cell>
          <cell r="DT345">
            <v>1.7062137779974567</v>
          </cell>
          <cell r="DU345">
            <v>1.7062137779974567</v>
          </cell>
          <cell r="DV345">
            <v>1.7062137779974567</v>
          </cell>
          <cell r="DW345">
            <v>1.7062137779974567</v>
          </cell>
          <cell r="DX345">
            <v>1.7062137779974567</v>
          </cell>
          <cell r="DY345">
            <v>1.7062137779974567</v>
          </cell>
          <cell r="DZ345">
            <v>1.7062137779974567</v>
          </cell>
          <cell r="EA345">
            <v>1.7062137779974567</v>
          </cell>
          <cell r="EB345">
            <v>1.7062137779974567</v>
          </cell>
          <cell r="EC345">
            <v>1.7062137779974567</v>
          </cell>
          <cell r="ED345">
            <v>1.7062137779974567</v>
          </cell>
          <cell r="EE345">
            <v>2.1072135486205301</v>
          </cell>
          <cell r="EF345">
            <v>2.1072135486205301</v>
          </cell>
          <cell r="EG345">
            <v>2.1072135486205301</v>
          </cell>
          <cell r="EH345">
            <v>2.1072135486205301</v>
          </cell>
          <cell r="EI345">
            <v>2.1072135486205301</v>
          </cell>
          <cell r="EJ345">
            <v>2.1072135486205301</v>
          </cell>
          <cell r="EK345">
            <v>2.1072135486205301</v>
          </cell>
          <cell r="EL345">
            <v>2.1072135486205301</v>
          </cell>
          <cell r="EM345">
            <v>2.1072135486205301</v>
          </cell>
          <cell r="EN345">
            <v>2.1072135486205301</v>
          </cell>
          <cell r="EO345">
            <v>2.1072135486205301</v>
          </cell>
          <cell r="EP345">
            <v>2.1072135486205301</v>
          </cell>
          <cell r="EQ345">
            <v>2.593706787668745</v>
          </cell>
          <cell r="ER345">
            <v>2.593706787668745</v>
          </cell>
          <cell r="ES345">
            <v>2.593706787668745</v>
          </cell>
          <cell r="ET345">
            <v>2.593706787668745</v>
          </cell>
          <cell r="EU345">
            <v>2.593706787668745</v>
          </cell>
          <cell r="EV345">
            <v>2.593706787668745</v>
          </cell>
          <cell r="EW345">
            <v>2.593706787668745</v>
          </cell>
          <cell r="EX345">
            <v>2.593706787668745</v>
          </cell>
          <cell r="EY345">
            <v>2.593706787668745</v>
          </cell>
          <cell r="EZ345">
            <v>2.593706787668745</v>
          </cell>
          <cell r="FA345">
            <v>2.593706787668745</v>
          </cell>
          <cell r="FB345">
            <v>2.593706787668745</v>
          </cell>
          <cell r="FC345">
            <v>3.5777365998233441</v>
          </cell>
          <cell r="FD345">
            <v>3.5777365998233441</v>
          </cell>
          <cell r="FE345">
            <v>3.5777365998233441</v>
          </cell>
          <cell r="FF345">
            <v>3.5777365998233441</v>
          </cell>
          <cell r="FG345">
            <v>3.5777365998233441</v>
          </cell>
          <cell r="FH345">
            <v>3.5777365998233441</v>
          </cell>
          <cell r="FI345">
            <v>3.5777365998233441</v>
          </cell>
          <cell r="FJ345">
            <v>3.5777365998233441</v>
          </cell>
          <cell r="FK345">
            <v>3.5777365998233441</v>
          </cell>
          <cell r="FL345">
            <v>3.5777365998233441</v>
          </cell>
          <cell r="FM345">
            <v>3.5777365998233441</v>
          </cell>
          <cell r="FN345">
            <v>3.5777365998233441</v>
          </cell>
          <cell r="FO345">
            <v>5.6279739329722434</v>
          </cell>
          <cell r="FP345">
            <v>5.6279739329722434</v>
          </cell>
          <cell r="FQ345">
            <v>5.6279739329722434</v>
          </cell>
          <cell r="FR345">
            <v>5.6279739329722434</v>
          </cell>
          <cell r="FS345">
            <v>5.6279739329722434</v>
          </cell>
          <cell r="FT345">
            <v>5.6279739329722434</v>
          </cell>
          <cell r="FU345">
            <v>5.6279739329722434</v>
          </cell>
          <cell r="FV345">
            <v>5.6279739329722434</v>
          </cell>
          <cell r="FW345">
            <v>5.6279739329722434</v>
          </cell>
        </row>
        <row r="346">
          <cell r="B346" t="str">
            <v>Co 187</v>
          </cell>
          <cell r="C346" t="str">
            <v>NC</v>
          </cell>
          <cell r="BH346">
            <v>3.9866995319060829E-2</v>
          </cell>
          <cell r="BI346">
            <v>3.9866995319060829E-2</v>
          </cell>
          <cell r="BJ346">
            <v>3.9866995319060829E-2</v>
          </cell>
          <cell r="BK346">
            <v>-5.6441184733823563E-2</v>
          </cell>
          <cell r="BL346">
            <v>-5.6441184733823563E-2</v>
          </cell>
          <cell r="BM346">
            <v>-5.6441184733823563E-2</v>
          </cell>
          <cell r="BN346">
            <v>-5.6441184733823563E-2</v>
          </cell>
          <cell r="BO346">
            <v>-5.6441184733823563E-2</v>
          </cell>
          <cell r="BP346">
            <v>-5.6441184733823563E-2</v>
          </cell>
          <cell r="BQ346">
            <v>-5.6441184733823563E-2</v>
          </cell>
          <cell r="BR346">
            <v>-5.6441184733823563E-2</v>
          </cell>
          <cell r="BS346">
            <v>-5.6441184733823563E-2</v>
          </cell>
          <cell r="BT346">
            <v>-5.6441184733823563E-2</v>
          </cell>
          <cell r="BU346">
            <v>-5.6441184733823563E-2</v>
          </cell>
          <cell r="BV346">
            <v>-5.6441184733823563E-2</v>
          </cell>
          <cell r="BW346">
            <v>0.11644813023490097</v>
          </cell>
          <cell r="BX346">
            <v>0.11644813023490097</v>
          </cell>
          <cell r="BY346">
            <v>0.11644813023490097</v>
          </cell>
          <cell r="BZ346">
            <v>0.11644813023490097</v>
          </cell>
          <cell r="CA346">
            <v>0.11644813023490097</v>
          </cell>
          <cell r="CB346">
            <v>0.11644813023490097</v>
          </cell>
          <cell r="CC346">
            <v>0.11644813023490097</v>
          </cell>
          <cell r="CD346">
            <v>0.11644813023490097</v>
          </cell>
          <cell r="CE346">
            <v>0.11644813023490097</v>
          </cell>
          <cell r="CF346">
            <v>0.11644813023490097</v>
          </cell>
          <cell r="CG346">
            <v>0.11644813023490097</v>
          </cell>
          <cell r="CH346">
            <v>0.11644813023490097</v>
          </cell>
          <cell r="CI346">
            <v>7.5889083106499083E-2</v>
          </cell>
          <cell r="CJ346">
            <v>7.5889083106499083E-2</v>
          </cell>
          <cell r="CK346">
            <v>7.5889083106499083E-2</v>
          </cell>
          <cell r="CL346">
            <v>7.5889083106499083E-2</v>
          </cell>
          <cell r="CM346">
            <v>7.5889083106499083E-2</v>
          </cell>
          <cell r="CN346">
            <v>7.5889083106499083E-2</v>
          </cell>
          <cell r="CO346">
            <v>7.5889083106499083E-2</v>
          </cell>
          <cell r="CP346">
            <v>7.5889083106499083E-2</v>
          </cell>
          <cell r="CQ346">
            <v>7.5889083106499083E-2</v>
          </cell>
          <cell r="CR346">
            <v>7.5889083106499083E-2</v>
          </cell>
          <cell r="CS346">
            <v>7.5889083106499083E-2</v>
          </cell>
          <cell r="CT346">
            <v>7.5889083106499083E-2</v>
          </cell>
          <cell r="CU346">
            <v>9.2279810108364571E-2</v>
          </cell>
          <cell r="CV346">
            <v>9.2279810108364571E-2</v>
          </cell>
          <cell r="CW346">
            <v>9.2279810108364571E-2</v>
          </cell>
          <cell r="CX346">
            <v>9.2279810108364571E-2</v>
          </cell>
          <cell r="CY346">
            <v>9.2279810108364571E-2</v>
          </cell>
          <cell r="CZ346">
            <v>9.2279810108364571E-2</v>
          </cell>
          <cell r="DA346">
            <v>9.2279810108364571E-2</v>
          </cell>
          <cell r="DB346">
            <v>9.2279810108364571E-2</v>
          </cell>
          <cell r="DC346">
            <v>9.2279810108364571E-2</v>
          </cell>
          <cell r="DD346">
            <v>9.2279810108364571E-2</v>
          </cell>
          <cell r="DE346">
            <v>9.2279810108364571E-2</v>
          </cell>
          <cell r="DF346">
            <v>9.2279810108364571E-2</v>
          </cell>
          <cell r="DG346">
            <v>9.2202409819262907E-2</v>
          </cell>
          <cell r="DH346">
            <v>9.2202409819262907E-2</v>
          </cell>
          <cell r="DI346">
            <v>9.2202409819262907E-2</v>
          </cell>
          <cell r="DJ346">
            <v>9.2202409819262907E-2</v>
          </cell>
          <cell r="DK346">
            <v>9.2202409819262907E-2</v>
          </cell>
          <cell r="DL346">
            <v>9.2202409819262907E-2</v>
          </cell>
          <cell r="DM346">
            <v>9.2202409819262907E-2</v>
          </cell>
          <cell r="DN346">
            <v>9.2202409819262907E-2</v>
          </cell>
          <cell r="DO346">
            <v>9.2202409819262907E-2</v>
          </cell>
          <cell r="DP346">
            <v>9.2202409819262907E-2</v>
          </cell>
          <cell r="DQ346">
            <v>9.2202409819262907E-2</v>
          </cell>
          <cell r="DR346">
            <v>9.2202409819262907E-2</v>
          </cell>
          <cell r="DS346">
            <v>0.12117116393044358</v>
          </cell>
          <cell r="DT346">
            <v>0.12117116393044358</v>
          </cell>
          <cell r="DU346">
            <v>0.12117116393044358</v>
          </cell>
          <cell r="DV346">
            <v>0.12117116393044358</v>
          </cell>
          <cell r="DW346">
            <v>0.12117116393044358</v>
          </cell>
          <cell r="DX346">
            <v>0.12117116393044358</v>
          </cell>
          <cell r="DY346">
            <v>0.12117116393044358</v>
          </cell>
          <cell r="DZ346">
            <v>0.12117116393044358</v>
          </cell>
          <cell r="EA346">
            <v>0.12117116393044358</v>
          </cell>
          <cell r="EB346">
            <v>0.12117116393044358</v>
          </cell>
          <cell r="EC346">
            <v>0.12117116393044358</v>
          </cell>
          <cell r="ED346">
            <v>0.12117116393044358</v>
          </cell>
          <cell r="EE346">
            <v>0.12632379484005826</v>
          </cell>
          <cell r="EF346">
            <v>0.12632379484005826</v>
          </cell>
          <cell r="EG346">
            <v>0.12632379484005826</v>
          </cell>
          <cell r="EH346">
            <v>0.12632379484005826</v>
          </cell>
          <cell r="EI346">
            <v>0.12632379484005826</v>
          </cell>
          <cell r="EJ346">
            <v>0.12632379484005826</v>
          </cell>
          <cell r="EK346">
            <v>0.12632379484005826</v>
          </cell>
          <cell r="EL346">
            <v>0.12632379484005826</v>
          </cell>
          <cell r="EM346">
            <v>0.12632379484005826</v>
          </cell>
          <cell r="EN346">
            <v>0.12632379484005826</v>
          </cell>
          <cell r="EO346">
            <v>0.12632379484005826</v>
          </cell>
          <cell r="EP346">
            <v>0.12632379484005826</v>
          </cell>
          <cell r="EQ346">
            <v>0.12179171161318286</v>
          </cell>
          <cell r="ER346">
            <v>0.12179171161318286</v>
          </cell>
          <cell r="ES346">
            <v>0.12179171161318286</v>
          </cell>
          <cell r="ET346">
            <v>0.12179171161318286</v>
          </cell>
          <cell r="EU346">
            <v>0.12179171161318286</v>
          </cell>
          <cell r="EV346">
            <v>0.12179171161318286</v>
          </cell>
          <cell r="EW346">
            <v>0.12179171161318286</v>
          </cell>
          <cell r="EX346">
            <v>0.12179171161318286</v>
          </cell>
          <cell r="EY346">
            <v>0.12179171161318286</v>
          </cell>
          <cell r="EZ346">
            <v>0.12179171161318286</v>
          </cell>
          <cell r="FA346">
            <v>0.12179171161318286</v>
          </cell>
          <cell r="FB346">
            <v>0.12179171161318286</v>
          </cell>
          <cell r="FC346">
            <v>0.1195318995576776</v>
          </cell>
          <cell r="FD346">
            <v>0.1195318995576776</v>
          </cell>
          <cell r="FE346">
            <v>0.1195318995576776</v>
          </cell>
          <cell r="FF346">
            <v>0.1195318995576776</v>
          </cell>
          <cell r="FG346">
            <v>0.1195318995576776</v>
          </cell>
          <cell r="FH346">
            <v>0.1195318995576776</v>
          </cell>
          <cell r="FI346">
            <v>0.1195318995576776</v>
          </cell>
          <cell r="FJ346">
            <v>0.1195318995576776</v>
          </cell>
          <cell r="FK346">
            <v>0.1195318995576776</v>
          </cell>
          <cell r="FL346">
            <v>0.1195318995576776</v>
          </cell>
          <cell r="FM346">
            <v>0.1195318995576776</v>
          </cell>
          <cell r="FN346">
            <v>0.1195318995576776</v>
          </cell>
          <cell r="FO346">
            <v>0.11754772758193162</v>
          </cell>
          <cell r="FP346">
            <v>0.11754772758193162</v>
          </cell>
          <cell r="FQ346">
            <v>0.11754772758193162</v>
          </cell>
          <cell r="FR346">
            <v>0.11754772758193162</v>
          </cell>
          <cell r="FS346">
            <v>0.11754772758193162</v>
          </cell>
          <cell r="FT346">
            <v>0.11754772758193162</v>
          </cell>
          <cell r="FU346">
            <v>0.11754772758193162</v>
          </cell>
          <cell r="FV346">
            <v>0.11754772758193162</v>
          </cell>
          <cell r="FW346">
            <v>0.11754772758193162</v>
          </cell>
        </row>
        <row r="347">
          <cell r="B347" t="str">
            <v>Co 188</v>
          </cell>
          <cell r="C347" t="str">
            <v>NC</v>
          </cell>
          <cell r="BH347">
            <v>-5.2401470839616937E-2</v>
          </cell>
          <cell r="BI347">
            <v>-5.2401470839616937E-2</v>
          </cell>
          <cell r="BJ347">
            <v>-5.2401470839616937E-2</v>
          </cell>
          <cell r="BK347">
            <v>4.4842175487346071E-2</v>
          </cell>
          <cell r="BL347">
            <v>4.4842175487346071E-2</v>
          </cell>
          <cell r="BM347">
            <v>4.4842175487346071E-2</v>
          </cell>
          <cell r="BN347">
            <v>4.4842175487346071E-2</v>
          </cell>
          <cell r="BO347">
            <v>4.4842175487346071E-2</v>
          </cell>
          <cell r="BP347">
            <v>4.4842175487346071E-2</v>
          </cell>
          <cell r="BQ347">
            <v>4.4842175487346071E-2</v>
          </cell>
          <cell r="BR347">
            <v>4.4842175487346071E-2</v>
          </cell>
          <cell r="BS347">
            <v>4.4842175487346071E-2</v>
          </cell>
          <cell r="BT347">
            <v>4.4842175487346071E-2</v>
          </cell>
          <cell r="BU347">
            <v>4.4842175487346071E-2</v>
          </cell>
          <cell r="BV347">
            <v>4.4842175487346071E-2</v>
          </cell>
          <cell r="BW347">
            <v>0.11944026068924499</v>
          </cell>
          <cell r="BX347">
            <v>0.11944026068924499</v>
          </cell>
          <cell r="BY347">
            <v>0.11944026068924499</v>
          </cell>
          <cell r="BZ347">
            <v>0.11944026068924499</v>
          </cell>
          <cell r="CA347">
            <v>0.11944026068924499</v>
          </cell>
          <cell r="CB347">
            <v>0.11944026068924499</v>
          </cell>
          <cell r="CC347">
            <v>0.11944026068924499</v>
          </cell>
          <cell r="CD347">
            <v>0.11944026068924499</v>
          </cell>
          <cell r="CE347">
            <v>0.11944026068924499</v>
          </cell>
          <cell r="CF347">
            <v>0.11944026068924499</v>
          </cell>
          <cell r="CG347">
            <v>0.11944026068924499</v>
          </cell>
          <cell r="CH347">
            <v>0.11944026068924499</v>
          </cell>
          <cell r="CI347">
            <v>4.1917141364407268E-3</v>
          </cell>
          <cell r="CJ347">
            <v>4.1917141364407268E-3</v>
          </cell>
          <cell r="CK347">
            <v>4.1917141364407268E-3</v>
          </cell>
          <cell r="CL347">
            <v>4.1917141364407268E-3</v>
          </cell>
          <cell r="CM347">
            <v>4.1917141364407268E-3</v>
          </cell>
          <cell r="CN347">
            <v>4.1917141364407268E-3</v>
          </cell>
          <cell r="CO347">
            <v>4.1917141364407268E-3</v>
          </cell>
          <cell r="CP347">
            <v>4.1917141364407268E-3</v>
          </cell>
          <cell r="CQ347">
            <v>4.1917141364407268E-3</v>
          </cell>
          <cell r="CR347">
            <v>4.1917141364407268E-3</v>
          </cell>
          <cell r="CS347">
            <v>4.1917141364407268E-3</v>
          </cell>
          <cell r="CT347">
            <v>4.1917141364407268E-3</v>
          </cell>
          <cell r="CU347">
            <v>4.5142513294211699E-2</v>
          </cell>
          <cell r="CV347">
            <v>4.5142513294211699E-2</v>
          </cell>
          <cell r="CW347">
            <v>4.5142513294211699E-2</v>
          </cell>
          <cell r="CX347">
            <v>4.5142513294211699E-2</v>
          </cell>
          <cell r="CY347">
            <v>4.5142513294211699E-2</v>
          </cell>
          <cell r="CZ347">
            <v>4.5142513294211699E-2</v>
          </cell>
          <cell r="DA347">
            <v>4.5142513294211699E-2</v>
          </cell>
          <cell r="DB347">
            <v>4.5142513294211699E-2</v>
          </cell>
          <cell r="DC347">
            <v>4.5142513294211699E-2</v>
          </cell>
          <cell r="DD347">
            <v>4.5142513294211699E-2</v>
          </cell>
          <cell r="DE347">
            <v>4.5142513294211699E-2</v>
          </cell>
          <cell r="DF347">
            <v>4.5142513294211699E-2</v>
          </cell>
          <cell r="DG347">
            <v>4.6270548557188214E-2</v>
          </cell>
          <cell r="DH347">
            <v>4.6270548557188214E-2</v>
          </cell>
          <cell r="DI347">
            <v>4.6270548557188214E-2</v>
          </cell>
          <cell r="DJ347">
            <v>4.6270548557188214E-2</v>
          </cell>
          <cell r="DK347">
            <v>4.6270548557188214E-2</v>
          </cell>
          <cell r="DL347">
            <v>4.6270548557188214E-2</v>
          </cell>
          <cell r="DM347">
            <v>4.6270548557188214E-2</v>
          </cell>
          <cell r="DN347">
            <v>4.6270548557188214E-2</v>
          </cell>
          <cell r="DO347">
            <v>4.6270548557188214E-2</v>
          </cell>
          <cell r="DP347">
            <v>4.6270548557188214E-2</v>
          </cell>
          <cell r="DQ347">
            <v>4.6270548557188214E-2</v>
          </cell>
          <cell r="DR347">
            <v>4.6270548557188214E-2</v>
          </cell>
          <cell r="DS347">
            <v>0.12212833090781323</v>
          </cell>
          <cell r="DT347">
            <v>0.12212833090781323</v>
          </cell>
          <cell r="DU347">
            <v>0.12212833090781323</v>
          </cell>
          <cell r="DV347">
            <v>0.12212833090781323</v>
          </cell>
          <cell r="DW347">
            <v>0.12212833090781323</v>
          </cell>
          <cell r="DX347">
            <v>0.12212833090781323</v>
          </cell>
          <cell r="DY347">
            <v>0.12212833090781323</v>
          </cell>
          <cell r="DZ347">
            <v>0.12212833090781323</v>
          </cell>
          <cell r="EA347">
            <v>0.12212833090781323</v>
          </cell>
          <cell r="EB347">
            <v>0.12212833090781323</v>
          </cell>
          <cell r="EC347">
            <v>0.12212833090781323</v>
          </cell>
          <cell r="ED347">
            <v>0.12212833090781323</v>
          </cell>
          <cell r="EE347">
            <v>0.14632814348561263</v>
          </cell>
          <cell r="EF347">
            <v>0.14632814348561263</v>
          </cell>
          <cell r="EG347">
            <v>0.14632814348561263</v>
          </cell>
          <cell r="EH347">
            <v>0.14632814348561263</v>
          </cell>
          <cell r="EI347">
            <v>0.14632814348561263</v>
          </cell>
          <cell r="EJ347">
            <v>0.14632814348561263</v>
          </cell>
          <cell r="EK347">
            <v>0.14632814348561263</v>
          </cell>
          <cell r="EL347">
            <v>0.14632814348561263</v>
          </cell>
          <cell r="EM347">
            <v>0.14632814348561263</v>
          </cell>
          <cell r="EN347">
            <v>0.14632814348561263</v>
          </cell>
          <cell r="EO347">
            <v>0.14632814348561263</v>
          </cell>
          <cell r="EP347">
            <v>0.14632814348561263</v>
          </cell>
          <cell r="EQ347">
            <v>0.16123056786538273</v>
          </cell>
          <cell r="ER347">
            <v>0.16123056786538273</v>
          </cell>
          <cell r="ES347">
            <v>0.16123056786538273</v>
          </cell>
          <cell r="ET347">
            <v>0.16123056786538273</v>
          </cell>
          <cell r="EU347">
            <v>0.16123056786538273</v>
          </cell>
          <cell r="EV347">
            <v>0.16123056786538273</v>
          </cell>
          <cell r="EW347">
            <v>0.16123056786538273</v>
          </cell>
          <cell r="EX347">
            <v>0.16123056786538273</v>
          </cell>
          <cell r="EY347">
            <v>0.16123056786538273</v>
          </cell>
          <cell r="EZ347">
            <v>0.16123056786538273</v>
          </cell>
          <cell r="FA347">
            <v>0.16123056786538273</v>
          </cell>
          <cell r="FB347">
            <v>0.16123056786538273</v>
          </cell>
          <cell r="FC347">
            <v>0.17400292126759648</v>
          </cell>
          <cell r="FD347">
            <v>0.17400292126759648</v>
          </cell>
          <cell r="FE347">
            <v>0.17400292126759648</v>
          </cell>
          <cell r="FF347">
            <v>0.17400292126759648</v>
          </cell>
          <cell r="FG347">
            <v>0.17400292126759648</v>
          </cell>
          <cell r="FH347">
            <v>0.17400292126759648</v>
          </cell>
          <cell r="FI347">
            <v>0.17400292126759648</v>
          </cell>
          <cell r="FJ347">
            <v>0.17400292126759648</v>
          </cell>
          <cell r="FK347">
            <v>0.17400292126759648</v>
          </cell>
          <cell r="FL347">
            <v>0.17400292126759648</v>
          </cell>
          <cell r="FM347">
            <v>0.17400292126759648</v>
          </cell>
          <cell r="FN347">
            <v>0.17400292126759648</v>
          </cell>
          <cell r="FO347">
            <v>0.18437689278611499</v>
          </cell>
          <cell r="FP347">
            <v>0.18437689278611499</v>
          </cell>
          <cell r="FQ347">
            <v>0.18437689278611499</v>
          </cell>
          <cell r="FR347">
            <v>0.18437689278611499</v>
          </cell>
          <cell r="FS347">
            <v>0.18437689278611499</v>
          </cell>
          <cell r="FT347">
            <v>0.18437689278611499</v>
          </cell>
          <cell r="FU347">
            <v>0.18437689278611499</v>
          </cell>
          <cell r="FV347">
            <v>0.18437689278611499</v>
          </cell>
          <cell r="FW347">
            <v>0.18437689278611499</v>
          </cell>
        </row>
        <row r="348">
          <cell r="B348" t="str">
            <v>Co 250</v>
          </cell>
          <cell r="C348" t="str">
            <v>FL</v>
          </cell>
          <cell r="BH348">
            <v>0.12883951924828152</v>
          </cell>
          <cell r="BI348">
            <v>0.12883951924828152</v>
          </cell>
          <cell r="BJ348">
            <v>0.12883951924828152</v>
          </cell>
          <cell r="BK348">
            <v>0.23101108420450728</v>
          </cell>
          <cell r="BL348">
            <v>0.23101108420450728</v>
          </cell>
          <cell r="BM348">
            <v>0.23101108420450728</v>
          </cell>
          <cell r="BN348">
            <v>0.23101108420450728</v>
          </cell>
          <cell r="BO348">
            <v>0.23101108420450728</v>
          </cell>
          <cell r="BP348">
            <v>0.23101108420450728</v>
          </cell>
          <cell r="BQ348">
            <v>0.23101108420450728</v>
          </cell>
          <cell r="BR348">
            <v>0.23101108420450728</v>
          </cell>
          <cell r="BS348">
            <v>0.23101108420450728</v>
          </cell>
          <cell r="BT348">
            <v>0.23101108420450728</v>
          </cell>
          <cell r="BU348">
            <v>0.23101108420450728</v>
          </cell>
          <cell r="BV348">
            <v>0.23101108420450728</v>
          </cell>
          <cell r="BW348">
            <v>0.27467732171679665</v>
          </cell>
          <cell r="BX348">
            <v>0.27467732171679665</v>
          </cell>
          <cell r="BY348">
            <v>0.27467732171679665</v>
          </cell>
          <cell r="BZ348">
            <v>0.27467732171679665</v>
          </cell>
          <cell r="CA348">
            <v>0.27467732171679665</v>
          </cell>
          <cell r="CB348">
            <v>0.27467732171679665</v>
          </cell>
          <cell r="CC348">
            <v>0.27467732171679665</v>
          </cell>
          <cell r="CD348">
            <v>0.27467732171679665</v>
          </cell>
          <cell r="CE348">
            <v>0.27467732171679665</v>
          </cell>
          <cell r="CF348">
            <v>0.27467732171679665</v>
          </cell>
          <cell r="CG348">
            <v>0.27467732171679665</v>
          </cell>
          <cell r="CH348">
            <v>0.27467732171679665</v>
          </cell>
          <cell r="CI348">
            <v>0.19580176854965065</v>
          </cell>
          <cell r="CJ348">
            <v>0.19580176854965065</v>
          </cell>
          <cell r="CK348">
            <v>0.19580176854965065</v>
          </cell>
          <cell r="CL348">
            <v>0.19580176854965065</v>
          </cell>
          <cell r="CM348">
            <v>0.19580176854965065</v>
          </cell>
          <cell r="CN348">
            <v>0.19580176854965065</v>
          </cell>
          <cell r="CO348">
            <v>0.19580176854965065</v>
          </cell>
          <cell r="CP348">
            <v>0.19580176854965065</v>
          </cell>
          <cell r="CQ348">
            <v>0.19580176854965065</v>
          </cell>
          <cell r="CR348">
            <v>0.19580176854965065</v>
          </cell>
          <cell r="CS348">
            <v>0.19580176854965065</v>
          </cell>
          <cell r="CT348">
            <v>0.19580176854965065</v>
          </cell>
          <cell r="CU348">
            <v>4.1726039664981299E-2</v>
          </cell>
          <cell r="CV348">
            <v>4.1726039664981299E-2</v>
          </cell>
          <cell r="CW348">
            <v>4.1726039664981299E-2</v>
          </cell>
          <cell r="CX348">
            <v>4.1726039664981299E-2</v>
          </cell>
          <cell r="CY348">
            <v>4.1726039664981299E-2</v>
          </cell>
          <cell r="CZ348">
            <v>4.1726039664981299E-2</v>
          </cell>
          <cell r="DA348">
            <v>4.1726039664981299E-2</v>
          </cell>
          <cell r="DB348">
            <v>4.1726039664981299E-2</v>
          </cell>
          <cell r="DC348">
            <v>4.1726039664981299E-2</v>
          </cell>
          <cell r="DD348">
            <v>4.1726039664981299E-2</v>
          </cell>
          <cell r="DE348">
            <v>4.1726039664981299E-2</v>
          </cell>
          <cell r="DF348">
            <v>4.1726039664981299E-2</v>
          </cell>
          <cell r="DG348">
            <v>2.7606557837109892E-2</v>
          </cell>
          <cell r="DH348">
            <v>2.7606557837109892E-2</v>
          </cell>
          <cell r="DI348">
            <v>2.7606557837109892E-2</v>
          </cell>
          <cell r="DJ348">
            <v>2.7606557837109892E-2</v>
          </cell>
          <cell r="DK348">
            <v>2.7606557837109892E-2</v>
          </cell>
          <cell r="DL348">
            <v>2.7606557837109892E-2</v>
          </cell>
          <cell r="DM348">
            <v>2.7606557837109892E-2</v>
          </cell>
          <cell r="DN348">
            <v>2.7606557837109892E-2</v>
          </cell>
          <cell r="DO348">
            <v>2.7606557837109892E-2</v>
          </cell>
          <cell r="DP348">
            <v>2.7606557837109892E-2</v>
          </cell>
          <cell r="DQ348">
            <v>2.7606557837109892E-2</v>
          </cell>
          <cell r="DR348">
            <v>2.7606557837109892E-2</v>
          </cell>
          <cell r="DS348">
            <v>2.5291278557309317E-2</v>
          </cell>
          <cell r="DT348">
            <v>2.5291278557309317E-2</v>
          </cell>
          <cell r="DU348">
            <v>2.5291278557309317E-2</v>
          </cell>
          <cell r="DV348">
            <v>2.5291278557309317E-2</v>
          </cell>
          <cell r="DW348">
            <v>2.5291278557309317E-2</v>
          </cell>
          <cell r="DX348">
            <v>2.5291278557309317E-2</v>
          </cell>
          <cell r="DY348">
            <v>2.5291278557309317E-2</v>
          </cell>
          <cell r="DZ348">
            <v>2.5291278557309317E-2</v>
          </cell>
          <cell r="EA348">
            <v>2.5291278557309317E-2</v>
          </cell>
          <cell r="EB348">
            <v>2.5291278557309317E-2</v>
          </cell>
          <cell r="EC348">
            <v>2.5291278557309317E-2</v>
          </cell>
          <cell r="ED348">
            <v>2.5291278557309317E-2</v>
          </cell>
          <cell r="EE348">
            <v>1.4068996855448594E-2</v>
          </cell>
          <cell r="EF348">
            <v>1.4068996855448594E-2</v>
          </cell>
          <cell r="EG348">
            <v>1.4068996855448594E-2</v>
          </cell>
          <cell r="EH348">
            <v>1.4068996855448594E-2</v>
          </cell>
          <cell r="EI348">
            <v>1.4068996855448594E-2</v>
          </cell>
          <cell r="EJ348">
            <v>1.4068996855448594E-2</v>
          </cell>
          <cell r="EK348">
            <v>1.4068996855448594E-2</v>
          </cell>
          <cell r="EL348">
            <v>1.4068996855448594E-2</v>
          </cell>
          <cell r="EM348">
            <v>1.4068996855448594E-2</v>
          </cell>
          <cell r="EN348">
            <v>1.4068996855448594E-2</v>
          </cell>
          <cell r="EO348">
            <v>1.4068996855448594E-2</v>
          </cell>
          <cell r="EP348">
            <v>1.4068996855448594E-2</v>
          </cell>
          <cell r="EQ348">
            <v>0.1032795023305513</v>
          </cell>
          <cell r="ER348">
            <v>0.1032795023305513</v>
          </cell>
          <cell r="ES348">
            <v>0.1032795023305513</v>
          </cell>
          <cell r="ET348">
            <v>0.1032795023305513</v>
          </cell>
          <cell r="EU348">
            <v>0.1032795023305513</v>
          </cell>
          <cell r="EV348">
            <v>0.1032795023305513</v>
          </cell>
          <cell r="EW348">
            <v>0.1032795023305513</v>
          </cell>
          <cell r="EX348">
            <v>0.1032795023305513</v>
          </cell>
          <cell r="EY348">
            <v>0.1032795023305513</v>
          </cell>
          <cell r="EZ348">
            <v>0.1032795023305513</v>
          </cell>
          <cell r="FA348">
            <v>0.1032795023305513</v>
          </cell>
          <cell r="FB348">
            <v>0.1032795023305513</v>
          </cell>
          <cell r="FC348">
            <v>0.11657328151056591</v>
          </cell>
          <cell r="FD348">
            <v>0.11657328151056591</v>
          </cell>
          <cell r="FE348">
            <v>0.11657328151056591</v>
          </cell>
          <cell r="FF348">
            <v>0.11657328151056591</v>
          </cell>
          <cell r="FG348">
            <v>0.11657328151056591</v>
          </cell>
          <cell r="FH348">
            <v>0.11657328151056591</v>
          </cell>
          <cell r="FI348">
            <v>0.11657328151056591</v>
          </cell>
          <cell r="FJ348">
            <v>0.11657328151056591</v>
          </cell>
          <cell r="FK348">
            <v>0.11657328151056591</v>
          </cell>
          <cell r="FL348">
            <v>0.11657328151056591</v>
          </cell>
          <cell r="FM348">
            <v>0.11657328151056591</v>
          </cell>
          <cell r="FN348">
            <v>0.11657328151056591</v>
          </cell>
          <cell r="FO348">
            <v>0.16507771247787176</v>
          </cell>
          <cell r="FP348">
            <v>0.16507771247787176</v>
          </cell>
          <cell r="FQ348">
            <v>0.16507771247787176</v>
          </cell>
          <cell r="FR348">
            <v>0.16507771247787176</v>
          </cell>
          <cell r="FS348">
            <v>0.16507771247787176</v>
          </cell>
          <cell r="FT348">
            <v>0.16507771247787176</v>
          </cell>
          <cell r="FU348">
            <v>0.16507771247787176</v>
          </cell>
          <cell r="FV348">
            <v>0.16507771247787176</v>
          </cell>
          <cell r="FW348">
            <v>0.16507771247787176</v>
          </cell>
        </row>
        <row r="349">
          <cell r="B349" t="str">
            <v>Co 251</v>
          </cell>
          <cell r="C349" t="str">
            <v>FL</v>
          </cell>
          <cell r="BH349">
            <v>3.3785488794420108E-2</v>
          </cell>
          <cell r="BI349">
            <v>3.3785488794420108E-2</v>
          </cell>
          <cell r="BJ349">
            <v>3.3785488794420108E-2</v>
          </cell>
          <cell r="BK349">
            <v>6.8797284378009291E-2</v>
          </cell>
          <cell r="BL349">
            <v>6.8797284378009291E-2</v>
          </cell>
          <cell r="BM349">
            <v>6.8797284378009291E-2</v>
          </cell>
          <cell r="BN349">
            <v>6.8797284378009291E-2</v>
          </cell>
          <cell r="BO349">
            <v>6.8797284378009291E-2</v>
          </cell>
          <cell r="BP349">
            <v>6.8797284378009291E-2</v>
          </cell>
          <cell r="BQ349">
            <v>6.8797284378009291E-2</v>
          </cell>
          <cell r="BR349">
            <v>6.8797284378009291E-2</v>
          </cell>
          <cell r="BS349">
            <v>6.8797284378009291E-2</v>
          </cell>
          <cell r="BT349">
            <v>6.8797284378009291E-2</v>
          </cell>
          <cell r="BU349">
            <v>6.8797284378009291E-2</v>
          </cell>
          <cell r="BV349">
            <v>6.8797284378009291E-2</v>
          </cell>
          <cell r="BW349">
            <v>0.19206456969961991</v>
          </cell>
          <cell r="BX349">
            <v>0.19206456969961991</v>
          </cell>
          <cell r="BY349">
            <v>0.19206456969961991</v>
          </cell>
          <cell r="BZ349">
            <v>0.19206456969961991</v>
          </cell>
          <cell r="CA349">
            <v>0.19206456969961991</v>
          </cell>
          <cell r="CB349">
            <v>0.19206456969961991</v>
          </cell>
          <cell r="CC349">
            <v>0.19206456969961991</v>
          </cell>
          <cell r="CD349">
            <v>0.19206456969961991</v>
          </cell>
          <cell r="CE349">
            <v>0.19206456969961991</v>
          </cell>
          <cell r="CF349">
            <v>0.19206456969961991</v>
          </cell>
          <cell r="CG349">
            <v>0.19206456969961991</v>
          </cell>
          <cell r="CH349">
            <v>0.19206456969961991</v>
          </cell>
          <cell r="CI349">
            <v>0.14663125196969343</v>
          </cell>
          <cell r="CJ349">
            <v>0.14663125196969343</v>
          </cell>
          <cell r="CK349">
            <v>0.14663125196969343</v>
          </cell>
          <cell r="CL349">
            <v>0.14663125196969343</v>
          </cell>
          <cell r="CM349">
            <v>0.14663125196969343</v>
          </cell>
          <cell r="CN349">
            <v>0.14663125196969343</v>
          </cell>
          <cell r="CO349">
            <v>0.14663125196969343</v>
          </cell>
          <cell r="CP349">
            <v>0.14663125196969343</v>
          </cell>
          <cell r="CQ349">
            <v>0.14663125196969343</v>
          </cell>
          <cell r="CR349">
            <v>0.14663125196969343</v>
          </cell>
          <cell r="CS349">
            <v>0.14663125196969343</v>
          </cell>
          <cell r="CT349">
            <v>0.14663125196969343</v>
          </cell>
          <cell r="CU349">
            <v>7.8976885927285786E-2</v>
          </cell>
          <cell r="CV349">
            <v>7.8976885927285786E-2</v>
          </cell>
          <cell r="CW349">
            <v>7.8976885927285786E-2</v>
          </cell>
          <cell r="CX349">
            <v>7.8976885927285786E-2</v>
          </cell>
          <cell r="CY349">
            <v>7.8976885927285786E-2</v>
          </cell>
          <cell r="CZ349">
            <v>7.8976885927285786E-2</v>
          </cell>
          <cell r="DA349">
            <v>7.8976885927285786E-2</v>
          </cell>
          <cell r="DB349">
            <v>7.8976885927285786E-2</v>
          </cell>
          <cell r="DC349">
            <v>7.8976885927285786E-2</v>
          </cell>
          <cell r="DD349">
            <v>7.8976885927285786E-2</v>
          </cell>
          <cell r="DE349">
            <v>7.8976885927285786E-2</v>
          </cell>
          <cell r="DF349">
            <v>7.8976885927285786E-2</v>
          </cell>
          <cell r="DG349">
            <v>6.5527585483059009E-2</v>
          </cell>
          <cell r="DH349">
            <v>6.5527585483059009E-2</v>
          </cell>
          <cell r="DI349">
            <v>6.5527585483059009E-2</v>
          </cell>
          <cell r="DJ349">
            <v>6.5527585483059009E-2</v>
          </cell>
          <cell r="DK349">
            <v>6.5527585483059009E-2</v>
          </cell>
          <cell r="DL349">
            <v>6.5527585483059009E-2</v>
          </cell>
          <cell r="DM349">
            <v>6.5527585483059009E-2</v>
          </cell>
          <cell r="DN349">
            <v>6.5527585483059009E-2</v>
          </cell>
          <cell r="DO349">
            <v>6.5527585483059009E-2</v>
          </cell>
          <cell r="DP349">
            <v>6.5527585483059009E-2</v>
          </cell>
          <cell r="DQ349">
            <v>6.5527585483059009E-2</v>
          </cell>
          <cell r="DR349">
            <v>6.5527585483059009E-2</v>
          </cell>
          <cell r="DS349">
            <v>6.3300286833419275E-2</v>
          </cell>
          <cell r="DT349">
            <v>6.3300286833419275E-2</v>
          </cell>
          <cell r="DU349">
            <v>6.3300286833419275E-2</v>
          </cell>
          <cell r="DV349">
            <v>6.3300286833419275E-2</v>
          </cell>
          <cell r="DW349">
            <v>6.3300286833419275E-2</v>
          </cell>
          <cell r="DX349">
            <v>6.3300286833419275E-2</v>
          </cell>
          <cell r="DY349">
            <v>6.3300286833419275E-2</v>
          </cell>
          <cell r="DZ349">
            <v>6.3300286833419275E-2</v>
          </cell>
          <cell r="EA349">
            <v>6.3300286833419275E-2</v>
          </cell>
          <cell r="EB349">
            <v>6.3300286833419275E-2</v>
          </cell>
          <cell r="EC349">
            <v>6.3300286833419275E-2</v>
          </cell>
          <cell r="ED349">
            <v>6.3300286833419275E-2</v>
          </cell>
          <cell r="EE349">
            <v>6.8818908889083749E-2</v>
          </cell>
          <cell r="EF349">
            <v>6.8818908889083749E-2</v>
          </cell>
          <cell r="EG349">
            <v>6.8818908889083749E-2</v>
          </cell>
          <cell r="EH349">
            <v>6.8818908889083749E-2</v>
          </cell>
          <cell r="EI349">
            <v>6.8818908889083749E-2</v>
          </cell>
          <cell r="EJ349">
            <v>6.8818908889083749E-2</v>
          </cell>
          <cell r="EK349">
            <v>6.8818908889083749E-2</v>
          </cell>
          <cell r="EL349">
            <v>6.8818908889083749E-2</v>
          </cell>
          <cell r="EM349">
            <v>6.8818908889083749E-2</v>
          </cell>
          <cell r="EN349">
            <v>6.8818908889083749E-2</v>
          </cell>
          <cell r="EO349">
            <v>6.8818908889083749E-2</v>
          </cell>
          <cell r="EP349">
            <v>6.8818908889083749E-2</v>
          </cell>
          <cell r="EQ349">
            <v>0.11507174862575591</v>
          </cell>
          <cell r="ER349">
            <v>0.11507174862575591</v>
          </cell>
          <cell r="ES349">
            <v>0.11507174862575591</v>
          </cell>
          <cell r="ET349">
            <v>0.11507174862575591</v>
          </cell>
          <cell r="EU349">
            <v>0.11507174862575591</v>
          </cell>
          <cell r="EV349">
            <v>0.11507174862575591</v>
          </cell>
          <cell r="EW349">
            <v>0.11507174862575591</v>
          </cell>
          <cell r="EX349">
            <v>0.11507174862575591</v>
          </cell>
          <cell r="EY349">
            <v>0.11507174862575591</v>
          </cell>
          <cell r="EZ349">
            <v>0.11507174862575591</v>
          </cell>
          <cell r="FA349">
            <v>0.11507174862575591</v>
          </cell>
          <cell r="FB349">
            <v>0.11507174862575591</v>
          </cell>
          <cell r="FC349">
            <v>0.12482317236580956</v>
          </cell>
          <cell r="FD349">
            <v>0.12482317236580956</v>
          </cell>
          <cell r="FE349">
            <v>0.12482317236580956</v>
          </cell>
          <cell r="FF349">
            <v>0.12482317236580956</v>
          </cell>
          <cell r="FG349">
            <v>0.12482317236580956</v>
          </cell>
          <cell r="FH349">
            <v>0.12482317236580956</v>
          </cell>
          <cell r="FI349">
            <v>0.12482317236580956</v>
          </cell>
          <cell r="FJ349">
            <v>0.12482317236580956</v>
          </cell>
          <cell r="FK349">
            <v>0.12482317236580956</v>
          </cell>
          <cell r="FL349">
            <v>0.12482317236580956</v>
          </cell>
          <cell r="FM349">
            <v>0.12482317236580956</v>
          </cell>
          <cell r="FN349">
            <v>0.12482317236580956</v>
          </cell>
          <cell r="FO349">
            <v>0.16198606055902323</v>
          </cell>
          <cell r="FP349">
            <v>0.16198606055902323</v>
          </cell>
          <cell r="FQ349">
            <v>0.16198606055902323</v>
          </cell>
          <cell r="FR349">
            <v>0.16198606055902323</v>
          </cell>
          <cell r="FS349">
            <v>0.16198606055902323</v>
          </cell>
          <cell r="FT349">
            <v>0.16198606055902323</v>
          </cell>
          <cell r="FU349">
            <v>0.16198606055902323</v>
          </cell>
          <cell r="FV349">
            <v>0.16198606055902323</v>
          </cell>
          <cell r="FW349">
            <v>0.16198606055902323</v>
          </cell>
        </row>
        <row r="350">
          <cell r="B350" t="str">
            <v>Co 252</v>
          </cell>
          <cell r="C350" t="str">
            <v>FL</v>
          </cell>
          <cell r="BH350">
            <v>-0.10197567472294311</v>
          </cell>
          <cell r="BI350">
            <v>-0.10197567472294311</v>
          </cell>
          <cell r="BJ350">
            <v>-0.10197567472294311</v>
          </cell>
          <cell r="BK350">
            <v>-0.10977247659993403</v>
          </cell>
          <cell r="BL350">
            <v>-0.10977247659993403</v>
          </cell>
          <cell r="BM350">
            <v>-0.10977247659993403</v>
          </cell>
          <cell r="BN350">
            <v>-0.10977247659993403</v>
          </cell>
          <cell r="BO350">
            <v>-0.10977247659993403</v>
          </cell>
          <cell r="BP350">
            <v>-0.10977247659993403</v>
          </cell>
          <cell r="BQ350">
            <v>-0.10977247659993403</v>
          </cell>
          <cell r="BR350">
            <v>-0.10977247659993403</v>
          </cell>
          <cell r="BS350">
            <v>-0.10977247659993403</v>
          </cell>
          <cell r="BT350">
            <v>-0.10977247659993403</v>
          </cell>
          <cell r="BU350">
            <v>-0.10977247659993403</v>
          </cell>
          <cell r="BV350">
            <v>-0.10977247659993403</v>
          </cell>
          <cell r="BW350">
            <v>-4.3227860385771869E-3</v>
          </cell>
          <cell r="BX350">
            <v>-4.3227860385771869E-3</v>
          </cell>
          <cell r="BY350">
            <v>-4.3227860385771869E-3</v>
          </cell>
          <cell r="BZ350">
            <v>-4.3227860385771869E-3</v>
          </cell>
          <cell r="CA350">
            <v>-4.3227860385771869E-3</v>
          </cell>
          <cell r="CB350">
            <v>-4.3227860385771869E-3</v>
          </cell>
          <cell r="CC350">
            <v>-4.3227860385771869E-3</v>
          </cell>
          <cell r="CD350">
            <v>-4.3227860385771869E-3</v>
          </cell>
          <cell r="CE350">
            <v>-4.3227860385771869E-3</v>
          </cell>
          <cell r="CF350">
            <v>-4.3227860385771869E-3</v>
          </cell>
          <cell r="CG350">
            <v>-4.3227860385771869E-3</v>
          </cell>
          <cell r="CH350">
            <v>-4.3227860385771869E-3</v>
          </cell>
          <cell r="CI350">
            <v>7.9700464965928603E-3</v>
          </cell>
          <cell r="CJ350">
            <v>7.9700464965928603E-3</v>
          </cell>
          <cell r="CK350">
            <v>7.9700464965928603E-3</v>
          </cell>
          <cell r="CL350">
            <v>7.9700464965928603E-3</v>
          </cell>
          <cell r="CM350">
            <v>7.9700464965928603E-3</v>
          </cell>
          <cell r="CN350">
            <v>7.9700464965928603E-3</v>
          </cell>
          <cell r="CO350">
            <v>7.9700464965928603E-3</v>
          </cell>
          <cell r="CP350">
            <v>7.9700464965928603E-3</v>
          </cell>
          <cell r="CQ350">
            <v>7.9700464965928603E-3</v>
          </cell>
          <cell r="CR350">
            <v>7.9700464965928603E-3</v>
          </cell>
          <cell r="CS350">
            <v>7.9700464965928603E-3</v>
          </cell>
          <cell r="CT350">
            <v>7.9700464965928603E-3</v>
          </cell>
          <cell r="CU350">
            <v>6.6477125418541741E-2</v>
          </cell>
          <cell r="CV350">
            <v>6.6477125418541741E-2</v>
          </cell>
          <cell r="CW350">
            <v>6.6477125418541741E-2</v>
          </cell>
          <cell r="CX350">
            <v>6.6477125418541741E-2</v>
          </cell>
          <cell r="CY350">
            <v>6.6477125418541741E-2</v>
          </cell>
          <cell r="CZ350">
            <v>6.6477125418541741E-2</v>
          </cell>
          <cell r="DA350">
            <v>6.6477125418541741E-2</v>
          </cell>
          <cell r="DB350">
            <v>6.6477125418541741E-2</v>
          </cell>
          <cell r="DC350">
            <v>6.6477125418541741E-2</v>
          </cell>
          <cell r="DD350">
            <v>6.6477125418541741E-2</v>
          </cell>
          <cell r="DE350">
            <v>6.6477125418541741E-2</v>
          </cell>
          <cell r="DF350">
            <v>6.6477125418541741E-2</v>
          </cell>
          <cell r="DG350">
            <v>6.4537718392072091E-2</v>
          </cell>
          <cell r="DH350">
            <v>6.4537718392072091E-2</v>
          </cell>
          <cell r="DI350">
            <v>6.4537718392072091E-2</v>
          </cell>
          <cell r="DJ350">
            <v>6.4537718392072091E-2</v>
          </cell>
          <cell r="DK350">
            <v>6.4537718392072091E-2</v>
          </cell>
          <cell r="DL350">
            <v>6.4537718392072091E-2</v>
          </cell>
          <cell r="DM350">
            <v>6.4537718392072091E-2</v>
          </cell>
          <cell r="DN350">
            <v>6.4537718392072091E-2</v>
          </cell>
          <cell r="DO350">
            <v>6.4537718392072091E-2</v>
          </cell>
          <cell r="DP350">
            <v>6.4537718392072091E-2</v>
          </cell>
          <cell r="DQ350">
            <v>6.4537718392072091E-2</v>
          </cell>
          <cell r="DR350">
            <v>6.4537718392072091E-2</v>
          </cell>
          <cell r="DS350">
            <v>9.5731407357918047E-2</v>
          </cell>
          <cell r="DT350">
            <v>9.5731407357918047E-2</v>
          </cell>
          <cell r="DU350">
            <v>9.5731407357918047E-2</v>
          </cell>
          <cell r="DV350">
            <v>9.5731407357918047E-2</v>
          </cell>
          <cell r="DW350">
            <v>9.5731407357918047E-2</v>
          </cell>
          <cell r="DX350">
            <v>9.5731407357918047E-2</v>
          </cell>
          <cell r="DY350">
            <v>9.5731407357918047E-2</v>
          </cell>
          <cell r="DZ350">
            <v>9.5731407357918047E-2</v>
          </cell>
          <cell r="EA350">
            <v>9.5731407357918047E-2</v>
          </cell>
          <cell r="EB350">
            <v>9.5731407357918047E-2</v>
          </cell>
          <cell r="EC350">
            <v>9.5731407357918047E-2</v>
          </cell>
          <cell r="ED350">
            <v>9.5731407357918047E-2</v>
          </cell>
          <cell r="EE350">
            <v>8.6877015938237254E-2</v>
          </cell>
          <cell r="EF350">
            <v>8.6877015938237254E-2</v>
          </cell>
          <cell r="EG350">
            <v>8.6877015938237254E-2</v>
          </cell>
          <cell r="EH350">
            <v>8.6877015938237254E-2</v>
          </cell>
          <cell r="EI350">
            <v>8.6877015938237254E-2</v>
          </cell>
          <cell r="EJ350">
            <v>8.6877015938237254E-2</v>
          </cell>
          <cell r="EK350">
            <v>8.6877015938237254E-2</v>
          </cell>
          <cell r="EL350">
            <v>8.6877015938237254E-2</v>
          </cell>
          <cell r="EM350">
            <v>8.6877015938237254E-2</v>
          </cell>
          <cell r="EN350">
            <v>8.6877015938237254E-2</v>
          </cell>
          <cell r="EO350">
            <v>8.6877015938237254E-2</v>
          </cell>
          <cell r="EP350">
            <v>8.6877015938237254E-2</v>
          </cell>
          <cell r="EQ350">
            <v>8.4346589248004894E-2</v>
          </cell>
          <cell r="ER350">
            <v>8.4346589248004894E-2</v>
          </cell>
          <cell r="ES350">
            <v>8.4346589248004894E-2</v>
          </cell>
          <cell r="ET350">
            <v>8.4346589248004894E-2</v>
          </cell>
          <cell r="EU350">
            <v>8.4346589248004894E-2</v>
          </cell>
          <cell r="EV350">
            <v>8.4346589248004894E-2</v>
          </cell>
          <cell r="EW350">
            <v>8.4346589248004894E-2</v>
          </cell>
          <cell r="EX350">
            <v>8.4346589248004894E-2</v>
          </cell>
          <cell r="EY350">
            <v>8.4346589248004894E-2</v>
          </cell>
          <cell r="EZ350">
            <v>8.4346589248004894E-2</v>
          </cell>
          <cell r="FA350">
            <v>8.4346589248004894E-2</v>
          </cell>
          <cell r="FB350">
            <v>8.4346589248004894E-2</v>
          </cell>
          <cell r="FC350">
            <v>7.9232026217065474E-2</v>
          </cell>
          <cell r="FD350">
            <v>7.9232026217065474E-2</v>
          </cell>
          <cell r="FE350">
            <v>7.9232026217065474E-2</v>
          </cell>
          <cell r="FF350">
            <v>7.9232026217065474E-2</v>
          </cell>
          <cell r="FG350">
            <v>7.9232026217065474E-2</v>
          </cell>
          <cell r="FH350">
            <v>7.9232026217065474E-2</v>
          </cell>
          <cell r="FI350">
            <v>7.9232026217065474E-2</v>
          </cell>
          <cell r="FJ350">
            <v>7.9232026217065474E-2</v>
          </cell>
          <cell r="FK350">
            <v>7.9232026217065474E-2</v>
          </cell>
          <cell r="FL350">
            <v>7.9232026217065474E-2</v>
          </cell>
          <cell r="FM350">
            <v>7.9232026217065474E-2</v>
          </cell>
          <cell r="FN350">
            <v>7.9232026217065474E-2</v>
          </cell>
          <cell r="FO350">
            <v>9.229870504389362E-2</v>
          </cell>
          <cell r="FP350">
            <v>9.229870504389362E-2</v>
          </cell>
          <cell r="FQ350">
            <v>9.229870504389362E-2</v>
          </cell>
          <cell r="FR350">
            <v>9.229870504389362E-2</v>
          </cell>
          <cell r="FS350">
            <v>9.229870504389362E-2</v>
          </cell>
          <cell r="FT350">
            <v>9.229870504389362E-2</v>
          </cell>
          <cell r="FU350">
            <v>9.229870504389362E-2</v>
          </cell>
          <cell r="FV350">
            <v>9.229870504389362E-2</v>
          </cell>
          <cell r="FW350">
            <v>9.229870504389362E-2</v>
          </cell>
        </row>
        <row r="351">
          <cell r="B351" t="str">
            <v>Co 220</v>
          </cell>
          <cell r="C351" t="str">
            <v>TN</v>
          </cell>
          <cell r="BH351">
            <v>-4.7406983594730751E-2</v>
          </cell>
          <cell r="BI351">
            <v>-4.7406983594730751E-2</v>
          </cell>
          <cell r="BJ351">
            <v>-4.7406983594730751E-2</v>
          </cell>
          <cell r="BK351">
            <v>5.7582897606704472E-2</v>
          </cell>
          <cell r="BL351">
            <v>5.7582897606704472E-2</v>
          </cell>
          <cell r="BM351">
            <v>5.7582897606704472E-2</v>
          </cell>
          <cell r="BN351">
            <v>5.7582897606704472E-2</v>
          </cell>
          <cell r="BO351">
            <v>5.7582897606704472E-2</v>
          </cell>
          <cell r="BP351">
            <v>5.7582897606704472E-2</v>
          </cell>
          <cell r="BQ351">
            <v>5.7582897606704472E-2</v>
          </cell>
          <cell r="BR351">
            <v>5.7582897606704472E-2</v>
          </cell>
          <cell r="BS351">
            <v>5.7582897606704472E-2</v>
          </cell>
          <cell r="BT351">
            <v>5.7582897606704472E-2</v>
          </cell>
          <cell r="BU351">
            <v>5.7582897606704472E-2</v>
          </cell>
          <cell r="BV351">
            <v>5.7582897606704472E-2</v>
          </cell>
          <cell r="BW351">
            <v>0.27642493217633229</v>
          </cell>
          <cell r="BX351">
            <v>0.27642493217633229</v>
          </cell>
          <cell r="BY351">
            <v>0.27642493217633229</v>
          </cell>
          <cell r="BZ351">
            <v>0.27642493217633229</v>
          </cell>
          <cell r="CA351">
            <v>0.27642493217633229</v>
          </cell>
          <cell r="CB351">
            <v>0.27642493217633229</v>
          </cell>
          <cell r="CC351">
            <v>0.27642493217633229</v>
          </cell>
          <cell r="CD351">
            <v>0.27642493217633229</v>
          </cell>
          <cell r="CE351">
            <v>0.27642493217633229</v>
          </cell>
          <cell r="CF351">
            <v>0.27642493217633229</v>
          </cell>
          <cell r="CG351">
            <v>0.27642493217633229</v>
          </cell>
          <cell r="CH351">
            <v>0.27642493217633229</v>
          </cell>
          <cell r="CI351">
            <v>0.198424962989871</v>
          </cell>
          <cell r="CJ351">
            <v>0.198424962989871</v>
          </cell>
          <cell r="CK351">
            <v>0.198424962989871</v>
          </cell>
          <cell r="CL351">
            <v>0.198424962989871</v>
          </cell>
          <cell r="CM351">
            <v>0.198424962989871</v>
          </cell>
          <cell r="CN351">
            <v>0.198424962989871</v>
          </cell>
          <cell r="CO351">
            <v>0.198424962989871</v>
          </cell>
          <cell r="CP351">
            <v>0.198424962989871</v>
          </cell>
          <cell r="CQ351">
            <v>0.198424962989871</v>
          </cell>
          <cell r="CR351">
            <v>0.198424962989871</v>
          </cell>
          <cell r="CS351">
            <v>0.198424962989871</v>
          </cell>
          <cell r="CT351">
            <v>0.198424962989871</v>
          </cell>
          <cell r="CU351">
            <v>0.1701305402415744</v>
          </cell>
          <cell r="CV351">
            <v>0.1701305402415744</v>
          </cell>
          <cell r="CW351">
            <v>0.1701305402415744</v>
          </cell>
          <cell r="CX351">
            <v>0.1701305402415744</v>
          </cell>
          <cell r="CY351">
            <v>0.1701305402415744</v>
          </cell>
          <cell r="CZ351">
            <v>0.1701305402415744</v>
          </cell>
          <cell r="DA351">
            <v>0.1701305402415744</v>
          </cell>
          <cell r="DB351">
            <v>0.1701305402415744</v>
          </cell>
          <cell r="DC351">
            <v>0.1701305402415744</v>
          </cell>
          <cell r="DD351">
            <v>0.1701305402415744</v>
          </cell>
          <cell r="DE351">
            <v>0.1701305402415744</v>
          </cell>
          <cell r="DF351">
            <v>0.1701305402415744</v>
          </cell>
          <cell r="DG351">
            <v>0.15191589137166392</v>
          </cell>
          <cell r="DH351">
            <v>0.15191589137166392</v>
          </cell>
          <cell r="DI351">
            <v>0.15191589137166392</v>
          </cell>
          <cell r="DJ351">
            <v>0.15191589137166392</v>
          </cell>
          <cell r="DK351">
            <v>0.15191589137166392</v>
          </cell>
          <cell r="DL351">
            <v>0.15191589137166392</v>
          </cell>
          <cell r="DM351">
            <v>0.15191589137166392</v>
          </cell>
          <cell r="DN351">
            <v>0.15191589137166392</v>
          </cell>
          <cell r="DO351">
            <v>0.15191589137166392</v>
          </cell>
          <cell r="DP351">
            <v>0.15191589137166392</v>
          </cell>
          <cell r="DQ351">
            <v>0.15191589137166392</v>
          </cell>
          <cell r="DR351">
            <v>0.15191589137166392</v>
          </cell>
          <cell r="DS351">
            <v>0.14196305290818301</v>
          </cell>
          <cell r="DT351">
            <v>0.14196305290818301</v>
          </cell>
          <cell r="DU351">
            <v>0.14196305290818301</v>
          </cell>
          <cell r="DV351">
            <v>0.14196305290818301</v>
          </cell>
          <cell r="DW351">
            <v>0.14196305290818301</v>
          </cell>
          <cell r="DX351">
            <v>0.14196305290818301</v>
          </cell>
          <cell r="DY351">
            <v>0.14196305290818301</v>
          </cell>
          <cell r="DZ351">
            <v>0.14196305290818301</v>
          </cell>
          <cell r="EA351">
            <v>0.14196305290818301</v>
          </cell>
          <cell r="EB351">
            <v>0.14196305290818301</v>
          </cell>
          <cell r="EC351">
            <v>0.14196305290818301</v>
          </cell>
          <cell r="ED351">
            <v>0.14196305290818301</v>
          </cell>
          <cell r="EE351">
            <v>0.13854524894664802</v>
          </cell>
          <cell r="EF351">
            <v>0.13854524894664802</v>
          </cell>
          <cell r="EG351">
            <v>0.13854524894664802</v>
          </cell>
          <cell r="EH351">
            <v>0.13854524894664802</v>
          </cell>
          <cell r="EI351">
            <v>0.13854524894664802</v>
          </cell>
          <cell r="EJ351">
            <v>0.13854524894664802</v>
          </cell>
          <cell r="EK351">
            <v>0.13854524894664802</v>
          </cell>
          <cell r="EL351">
            <v>0.13854524894664802</v>
          </cell>
          <cell r="EM351">
            <v>0.13854524894664802</v>
          </cell>
          <cell r="EN351">
            <v>0.13854524894664802</v>
          </cell>
          <cell r="EO351">
            <v>0.13854524894664802</v>
          </cell>
          <cell r="EP351">
            <v>0.13854524894664802</v>
          </cell>
          <cell r="EQ351">
            <v>0.13119988687099243</v>
          </cell>
          <cell r="ER351">
            <v>0.13119988687099243</v>
          </cell>
          <cell r="ES351">
            <v>0.13119988687099243</v>
          </cell>
          <cell r="ET351">
            <v>0.13119988687099243</v>
          </cell>
          <cell r="EU351">
            <v>0.13119988687099243</v>
          </cell>
          <cell r="EV351">
            <v>0.13119988687099243</v>
          </cell>
          <cell r="EW351">
            <v>0.13119988687099243</v>
          </cell>
          <cell r="EX351">
            <v>0.13119988687099243</v>
          </cell>
          <cell r="EY351">
            <v>0.13119988687099243</v>
          </cell>
          <cell r="EZ351">
            <v>0.13119988687099243</v>
          </cell>
          <cell r="FA351">
            <v>0.13119988687099243</v>
          </cell>
          <cell r="FB351">
            <v>0.13119988687099243</v>
          </cell>
          <cell r="FC351">
            <v>0.1297563038320802</v>
          </cell>
          <cell r="FD351">
            <v>0.1297563038320802</v>
          </cell>
          <cell r="FE351">
            <v>0.1297563038320802</v>
          </cell>
          <cell r="FF351">
            <v>0.1297563038320802</v>
          </cell>
          <cell r="FG351">
            <v>0.1297563038320802</v>
          </cell>
          <cell r="FH351">
            <v>0.1297563038320802</v>
          </cell>
          <cell r="FI351">
            <v>0.1297563038320802</v>
          </cell>
          <cell r="FJ351">
            <v>0.1297563038320802</v>
          </cell>
          <cell r="FK351">
            <v>0.1297563038320802</v>
          </cell>
          <cell r="FL351">
            <v>0.1297563038320802</v>
          </cell>
          <cell r="FM351">
            <v>0.1297563038320802</v>
          </cell>
          <cell r="FN351">
            <v>0.1297563038320802</v>
          </cell>
          <cell r="FO351">
            <v>0.12792803209809467</v>
          </cell>
          <cell r="FP351">
            <v>0.12792803209809467</v>
          </cell>
          <cell r="FQ351">
            <v>0.12792803209809467</v>
          </cell>
          <cell r="FR351">
            <v>0.12792803209809467</v>
          </cell>
          <cell r="FS351">
            <v>0.12792803209809467</v>
          </cell>
          <cell r="FT351">
            <v>0.12792803209809467</v>
          </cell>
          <cell r="FU351">
            <v>0.12792803209809467</v>
          </cell>
          <cell r="FV351">
            <v>0.12792803209809467</v>
          </cell>
          <cell r="FW351">
            <v>0.12792803209809467</v>
          </cell>
        </row>
        <row r="352">
          <cell r="B352" t="str">
            <v>Co 900</v>
          </cell>
          <cell r="C352" t="str">
            <v>Non-Operating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61.591018151663484</v>
          </cell>
          <cell r="BP352">
            <v>61.591018151663484</v>
          </cell>
          <cell r="BQ352">
            <v>61.591018151663484</v>
          </cell>
          <cell r="BR352">
            <v>61.591018151663484</v>
          </cell>
          <cell r="BS352">
            <v>61.591018151663484</v>
          </cell>
          <cell r="BT352">
            <v>61.591018151663484</v>
          </cell>
          <cell r="BU352">
            <v>61.591018151663484</v>
          </cell>
          <cell r="BV352">
            <v>61.591018151663484</v>
          </cell>
          <cell r="BW352" t="str">
            <v>NA</v>
          </cell>
          <cell r="BX352" t="str">
            <v>NA</v>
          </cell>
          <cell r="BY352" t="str">
            <v>NA</v>
          </cell>
          <cell r="BZ352" t="str">
            <v>NA</v>
          </cell>
          <cell r="CA352" t="str">
            <v>NA</v>
          </cell>
          <cell r="CB352" t="str">
            <v>NA</v>
          </cell>
          <cell r="CC352" t="str">
            <v>NA</v>
          </cell>
          <cell r="CD352" t="str">
            <v>NA</v>
          </cell>
          <cell r="CE352" t="str">
            <v>NA</v>
          </cell>
          <cell r="CF352" t="str">
            <v>NA</v>
          </cell>
          <cell r="CG352" t="str">
            <v>NA</v>
          </cell>
          <cell r="CH352" t="str">
            <v>NA</v>
          </cell>
          <cell r="CI352" t="str">
            <v>NA</v>
          </cell>
          <cell r="CJ352" t="str">
            <v>NA</v>
          </cell>
          <cell r="CK352" t="str">
            <v>NA</v>
          </cell>
          <cell r="CL352" t="str">
            <v>NA</v>
          </cell>
          <cell r="CM352" t="str">
            <v>NA</v>
          </cell>
          <cell r="CN352" t="str">
            <v>NA</v>
          </cell>
          <cell r="CO352" t="str">
            <v>NA</v>
          </cell>
          <cell r="CP352" t="str">
            <v>NA</v>
          </cell>
          <cell r="CQ352" t="str">
            <v>NA</v>
          </cell>
          <cell r="CR352" t="str">
            <v>NA</v>
          </cell>
          <cell r="CS352" t="str">
            <v>NA</v>
          </cell>
          <cell r="CT352" t="str">
            <v>NA</v>
          </cell>
          <cell r="CU352" t="str">
            <v>NA</v>
          </cell>
          <cell r="CV352" t="str">
            <v>NA</v>
          </cell>
          <cell r="CW352" t="str">
            <v>NA</v>
          </cell>
          <cell r="CX352" t="str">
            <v>NA</v>
          </cell>
          <cell r="CY352" t="str">
            <v>NA</v>
          </cell>
          <cell r="CZ352" t="str">
            <v>NA</v>
          </cell>
          <cell r="DA352" t="str">
            <v>NA</v>
          </cell>
          <cell r="DB352" t="str">
            <v>NA</v>
          </cell>
          <cell r="DC352" t="str">
            <v>NA</v>
          </cell>
          <cell r="DD352" t="str">
            <v>NA</v>
          </cell>
          <cell r="DE352" t="str">
            <v>NA</v>
          </cell>
          <cell r="DF352" t="str">
            <v>NA</v>
          </cell>
          <cell r="DG352" t="str">
            <v>NA</v>
          </cell>
          <cell r="DH352" t="str">
            <v>NA</v>
          </cell>
          <cell r="DI352" t="str">
            <v>NA</v>
          </cell>
          <cell r="DJ352" t="str">
            <v>NA</v>
          </cell>
          <cell r="DK352" t="str">
            <v>NA</v>
          </cell>
          <cell r="DL352" t="str">
            <v>NA</v>
          </cell>
          <cell r="DM352" t="str">
            <v>NA</v>
          </cell>
          <cell r="DN352" t="str">
            <v>NA</v>
          </cell>
          <cell r="DO352" t="str">
            <v>NA</v>
          </cell>
          <cell r="DP352" t="str">
            <v>NA</v>
          </cell>
          <cell r="DQ352" t="str">
            <v>NA</v>
          </cell>
          <cell r="DR352" t="str">
            <v>NA</v>
          </cell>
          <cell r="DS352" t="str">
            <v>NA</v>
          </cell>
          <cell r="DT352" t="str">
            <v>NA</v>
          </cell>
          <cell r="DU352" t="str">
            <v>NA</v>
          </cell>
          <cell r="DV352" t="str">
            <v>NA</v>
          </cell>
          <cell r="DW352" t="str">
            <v>NA</v>
          </cell>
          <cell r="DX352" t="str">
            <v>NA</v>
          </cell>
          <cell r="DY352" t="str">
            <v>NA</v>
          </cell>
          <cell r="DZ352" t="str">
            <v>NA</v>
          </cell>
          <cell r="EA352" t="str">
            <v>NA</v>
          </cell>
          <cell r="EB352" t="str">
            <v>NA</v>
          </cell>
          <cell r="EC352" t="str">
            <v>NA</v>
          </cell>
          <cell r="ED352" t="str">
            <v>NA</v>
          </cell>
          <cell r="EE352" t="str">
            <v>NA</v>
          </cell>
          <cell r="EF352" t="str">
            <v>NA</v>
          </cell>
          <cell r="EG352" t="str">
            <v>NA</v>
          </cell>
          <cell r="EH352" t="str">
            <v>NA</v>
          </cell>
          <cell r="EI352" t="str">
            <v>NA</v>
          </cell>
          <cell r="EJ352" t="str">
            <v>NA</v>
          </cell>
          <cell r="EK352" t="str">
            <v>NA</v>
          </cell>
          <cell r="EL352" t="str">
            <v>NA</v>
          </cell>
          <cell r="EM352" t="str">
            <v>NA</v>
          </cell>
          <cell r="EN352" t="str">
            <v>NA</v>
          </cell>
          <cell r="EO352" t="str">
            <v>NA</v>
          </cell>
          <cell r="EP352" t="str">
            <v>NA</v>
          </cell>
          <cell r="EQ352" t="str">
            <v>NA</v>
          </cell>
          <cell r="ER352" t="str">
            <v>NA</v>
          </cell>
          <cell r="ES352" t="str">
            <v>NA</v>
          </cell>
          <cell r="ET352" t="str">
            <v>NA</v>
          </cell>
          <cell r="EU352" t="str">
            <v>NA</v>
          </cell>
          <cell r="EV352" t="str">
            <v>NA</v>
          </cell>
          <cell r="EW352" t="str">
            <v>NA</v>
          </cell>
          <cell r="EX352" t="str">
            <v>NA</v>
          </cell>
          <cell r="EY352" t="str">
            <v>NA</v>
          </cell>
          <cell r="EZ352" t="str">
            <v>NA</v>
          </cell>
          <cell r="FA352" t="str">
            <v>NA</v>
          </cell>
          <cell r="FB352" t="str">
            <v>NA</v>
          </cell>
          <cell r="FC352" t="str">
            <v>NA</v>
          </cell>
          <cell r="FD352" t="str">
            <v>NA</v>
          </cell>
          <cell r="FE352" t="str">
            <v>NA</v>
          </cell>
          <cell r="FF352" t="str">
            <v>NA</v>
          </cell>
          <cell r="FG352" t="str">
            <v>NA</v>
          </cell>
          <cell r="FH352" t="str">
            <v>NA</v>
          </cell>
          <cell r="FI352" t="str">
            <v>NA</v>
          </cell>
          <cell r="FJ352" t="str">
            <v>NA</v>
          </cell>
          <cell r="FK352" t="str">
            <v>NA</v>
          </cell>
          <cell r="FL352" t="str">
            <v>NA</v>
          </cell>
          <cell r="FM352" t="str">
            <v>NA</v>
          </cell>
          <cell r="FN352" t="str">
            <v>NA</v>
          </cell>
          <cell r="FO352" t="str">
            <v>NA</v>
          </cell>
          <cell r="FP352" t="str">
            <v>NA</v>
          </cell>
          <cell r="FQ352" t="str">
            <v>NA</v>
          </cell>
          <cell r="FR352" t="str">
            <v>NA</v>
          </cell>
          <cell r="FS352" t="str">
            <v>NA</v>
          </cell>
          <cell r="FT352" t="str">
            <v>NA</v>
          </cell>
          <cell r="FU352" t="str">
            <v>NA</v>
          </cell>
          <cell r="FV352" t="str">
            <v>NA</v>
          </cell>
          <cell r="FW352" t="str">
            <v>NA</v>
          </cell>
        </row>
        <row r="353">
          <cell r="B353" t="str">
            <v>Co 254</v>
          </cell>
          <cell r="C353" t="str">
            <v>FL</v>
          </cell>
          <cell r="BH353">
            <v>0.77343075979932985</v>
          </cell>
          <cell r="BI353">
            <v>0.77343075979932985</v>
          </cell>
          <cell r="BJ353">
            <v>0.77343075979932985</v>
          </cell>
          <cell r="BK353">
            <v>1.3086920185133095</v>
          </cell>
          <cell r="BL353">
            <v>1.3086920185133095</v>
          </cell>
          <cell r="BM353">
            <v>1.3086920185133095</v>
          </cell>
          <cell r="BN353">
            <v>1.3086920185133095</v>
          </cell>
          <cell r="BO353">
            <v>1.3086920185133095</v>
          </cell>
          <cell r="BP353">
            <v>1.3086920185133095</v>
          </cell>
          <cell r="BQ353">
            <v>1.3086920185133095</v>
          </cell>
          <cell r="BR353">
            <v>1.3086920185133095</v>
          </cell>
          <cell r="BS353">
            <v>1.3086920185133095</v>
          </cell>
          <cell r="BT353">
            <v>1.3086920185133095</v>
          </cell>
          <cell r="BU353">
            <v>1.3086920185133095</v>
          </cell>
          <cell r="BV353">
            <v>1.3086920185133095</v>
          </cell>
          <cell r="BW353">
            <v>1.5258832549823451</v>
          </cell>
          <cell r="BX353">
            <v>1.5258832549823451</v>
          </cell>
          <cell r="BY353">
            <v>1.5258832549823451</v>
          </cell>
          <cell r="BZ353">
            <v>1.5258832549823451</v>
          </cell>
          <cell r="CA353">
            <v>1.5258832549823451</v>
          </cell>
          <cell r="CB353">
            <v>1.5258832549823451</v>
          </cell>
          <cell r="CC353">
            <v>1.5258832549823451</v>
          </cell>
          <cell r="CD353">
            <v>1.5258832549823451</v>
          </cell>
          <cell r="CE353">
            <v>1.5258832549823451</v>
          </cell>
          <cell r="CF353">
            <v>1.5258832549823451</v>
          </cell>
          <cell r="CG353">
            <v>1.5258832549823451</v>
          </cell>
          <cell r="CH353">
            <v>1.5258832549823451</v>
          </cell>
          <cell r="CI353">
            <v>0.84971799792549685</v>
          </cell>
          <cell r="CJ353">
            <v>0.84971799792549685</v>
          </cell>
          <cell r="CK353">
            <v>0.84971799792549685</v>
          </cell>
          <cell r="CL353">
            <v>0.84971799792549685</v>
          </cell>
          <cell r="CM353">
            <v>0.84971799792549685</v>
          </cell>
          <cell r="CN353">
            <v>0.84971799792549685</v>
          </cell>
          <cell r="CO353">
            <v>0.84971799792549685</v>
          </cell>
          <cell r="CP353">
            <v>0.84971799792549685</v>
          </cell>
          <cell r="CQ353">
            <v>0.84971799792549685</v>
          </cell>
          <cell r="CR353">
            <v>0.84971799792549685</v>
          </cell>
          <cell r="CS353">
            <v>0.84971799792549685</v>
          </cell>
          <cell r="CT353">
            <v>0.84971799792549685</v>
          </cell>
          <cell r="CU353">
            <v>0.63869208586578097</v>
          </cell>
          <cell r="CV353">
            <v>0.63869208586578097</v>
          </cell>
          <cell r="CW353">
            <v>0.63869208586578097</v>
          </cell>
          <cell r="CX353">
            <v>0.63869208586578097</v>
          </cell>
          <cell r="CY353">
            <v>0.63869208586578097</v>
          </cell>
          <cell r="CZ353">
            <v>0.63869208586578097</v>
          </cell>
          <cell r="DA353">
            <v>0.63869208586578097</v>
          </cell>
          <cell r="DB353">
            <v>0.63869208586578097</v>
          </cell>
          <cell r="DC353">
            <v>0.63869208586578097</v>
          </cell>
          <cell r="DD353">
            <v>0.63869208586578097</v>
          </cell>
          <cell r="DE353">
            <v>0.63869208586578097</v>
          </cell>
          <cell r="DF353">
            <v>0.63869208586578097</v>
          </cell>
          <cell r="DG353">
            <v>0.51033208314572942</v>
          </cell>
          <cell r="DH353">
            <v>0.51033208314572942</v>
          </cell>
          <cell r="DI353">
            <v>0.51033208314572942</v>
          </cell>
          <cell r="DJ353">
            <v>0.51033208314572942</v>
          </cell>
          <cell r="DK353">
            <v>0.51033208314572942</v>
          </cell>
          <cell r="DL353">
            <v>0.51033208314572942</v>
          </cell>
          <cell r="DM353">
            <v>0.51033208314572942</v>
          </cell>
          <cell r="DN353">
            <v>0.51033208314572942</v>
          </cell>
          <cell r="DO353">
            <v>0.51033208314572942</v>
          </cell>
          <cell r="DP353">
            <v>0.51033208314572942</v>
          </cell>
          <cell r="DQ353">
            <v>0.51033208314572942</v>
          </cell>
          <cell r="DR353">
            <v>0.51033208314572942</v>
          </cell>
          <cell r="DS353">
            <v>0.42907133682657056</v>
          </cell>
          <cell r="DT353">
            <v>0.42907133682657056</v>
          </cell>
          <cell r="DU353">
            <v>0.42907133682657056</v>
          </cell>
          <cell r="DV353">
            <v>0.42907133682657056</v>
          </cell>
          <cell r="DW353">
            <v>0.42907133682657056</v>
          </cell>
          <cell r="DX353">
            <v>0.42907133682657056</v>
          </cell>
          <cell r="DY353">
            <v>0.42907133682657056</v>
          </cell>
          <cell r="DZ353">
            <v>0.42907133682657056</v>
          </cell>
          <cell r="EA353">
            <v>0.42907133682657056</v>
          </cell>
          <cell r="EB353">
            <v>0.42907133682657056</v>
          </cell>
          <cell r="EC353">
            <v>0.42907133682657056</v>
          </cell>
          <cell r="ED353">
            <v>0.42907133682657056</v>
          </cell>
          <cell r="EE353">
            <v>0.41195597460927302</v>
          </cell>
          <cell r="EF353">
            <v>0.41195597460927302</v>
          </cell>
          <cell r="EG353">
            <v>0.41195597460927302</v>
          </cell>
          <cell r="EH353">
            <v>0.41195597460927302</v>
          </cell>
          <cell r="EI353">
            <v>0.41195597460927302</v>
          </cell>
          <cell r="EJ353">
            <v>0.41195597460927302</v>
          </cell>
          <cell r="EK353">
            <v>0.41195597460927302</v>
          </cell>
          <cell r="EL353">
            <v>0.41195597460927302</v>
          </cell>
          <cell r="EM353">
            <v>0.41195597460927302</v>
          </cell>
          <cell r="EN353">
            <v>0.41195597460927302</v>
          </cell>
          <cell r="EO353">
            <v>0.41195597460927302</v>
          </cell>
          <cell r="EP353">
            <v>0.41195597460927302</v>
          </cell>
          <cell r="EQ353">
            <v>0.39956317980181522</v>
          </cell>
          <cell r="ER353">
            <v>0.39956317980181522</v>
          </cell>
          <cell r="ES353">
            <v>0.39956317980181522</v>
          </cell>
          <cell r="ET353">
            <v>0.39956317980181522</v>
          </cell>
          <cell r="EU353">
            <v>0.39956317980181522</v>
          </cell>
          <cell r="EV353">
            <v>0.39956317980181522</v>
          </cell>
          <cell r="EW353">
            <v>0.39956317980181522</v>
          </cell>
          <cell r="EX353">
            <v>0.39956317980181522</v>
          </cell>
          <cell r="EY353">
            <v>0.39956317980181522</v>
          </cell>
          <cell r="EZ353">
            <v>0.39956317980181522</v>
          </cell>
          <cell r="FA353">
            <v>0.39956317980181522</v>
          </cell>
          <cell r="FB353">
            <v>0.39956317980181522</v>
          </cell>
          <cell r="FC353">
            <v>0.40614209686530639</v>
          </cell>
          <cell r="FD353">
            <v>0.40614209686530639</v>
          </cell>
          <cell r="FE353">
            <v>0.40614209686530639</v>
          </cell>
          <cell r="FF353">
            <v>0.40614209686530639</v>
          </cell>
          <cell r="FG353">
            <v>0.40614209686530639</v>
          </cell>
          <cell r="FH353">
            <v>0.40614209686530639</v>
          </cell>
          <cell r="FI353">
            <v>0.40614209686530639</v>
          </cell>
          <cell r="FJ353">
            <v>0.40614209686530639</v>
          </cell>
          <cell r="FK353">
            <v>0.40614209686530639</v>
          </cell>
          <cell r="FL353">
            <v>0.40614209686530639</v>
          </cell>
          <cell r="FM353">
            <v>0.40614209686530639</v>
          </cell>
          <cell r="FN353">
            <v>0.40614209686530639</v>
          </cell>
          <cell r="FO353">
            <v>0.41397617759171434</v>
          </cell>
          <cell r="FP353">
            <v>0.41397617759171434</v>
          </cell>
          <cell r="FQ353">
            <v>0.41397617759171434</v>
          </cell>
          <cell r="FR353">
            <v>0.41397617759171434</v>
          </cell>
          <cell r="FS353">
            <v>0.41397617759171434</v>
          </cell>
          <cell r="FT353">
            <v>0.41397617759171434</v>
          </cell>
          <cell r="FU353">
            <v>0.41397617759171434</v>
          </cell>
          <cell r="FV353">
            <v>0.41397617759171434</v>
          </cell>
          <cell r="FW353">
            <v>0.41397617759171434</v>
          </cell>
        </row>
        <row r="354">
          <cell r="B354" t="str">
            <v>Co 255</v>
          </cell>
          <cell r="C354" t="str">
            <v>FL</v>
          </cell>
          <cell r="BH354">
            <v>-1.9739859721243317E-2</v>
          </cell>
          <cell r="BI354">
            <v>-1.9739859721243317E-2</v>
          </cell>
          <cell r="BJ354">
            <v>-1.9739859721243317E-2</v>
          </cell>
          <cell r="BK354">
            <v>2.0651127701965137E-2</v>
          </cell>
          <cell r="BL354">
            <v>2.0651127701965137E-2</v>
          </cell>
          <cell r="BM354">
            <v>2.0651127701965137E-2</v>
          </cell>
          <cell r="BN354">
            <v>2.0651127701965137E-2</v>
          </cell>
          <cell r="BO354">
            <v>2.0651127701965137E-2</v>
          </cell>
          <cell r="BP354">
            <v>2.0651127701965137E-2</v>
          </cell>
          <cell r="BQ354">
            <v>2.0651127701965137E-2</v>
          </cell>
          <cell r="BR354">
            <v>2.0651127701965137E-2</v>
          </cell>
          <cell r="BS354">
            <v>2.0651127701965137E-2</v>
          </cell>
          <cell r="BT354">
            <v>2.0651127701965137E-2</v>
          </cell>
          <cell r="BU354">
            <v>2.0651127701965137E-2</v>
          </cell>
          <cell r="BV354">
            <v>2.0651127701965137E-2</v>
          </cell>
          <cell r="BW354">
            <v>4.0322103689164016E-2</v>
          </cell>
          <cell r="BX354">
            <v>4.0322103689164016E-2</v>
          </cell>
          <cell r="BY354">
            <v>4.0322103689164016E-2</v>
          </cell>
          <cell r="BZ354">
            <v>4.0322103689164016E-2</v>
          </cell>
          <cell r="CA354">
            <v>4.0322103689164016E-2</v>
          </cell>
          <cell r="CB354">
            <v>4.0322103689164016E-2</v>
          </cell>
          <cell r="CC354">
            <v>4.0322103689164016E-2</v>
          </cell>
          <cell r="CD354">
            <v>4.0322103689164016E-2</v>
          </cell>
          <cell r="CE354">
            <v>4.0322103689164016E-2</v>
          </cell>
          <cell r="CF354">
            <v>4.0322103689164016E-2</v>
          </cell>
          <cell r="CG354">
            <v>4.0322103689164016E-2</v>
          </cell>
          <cell r="CH354">
            <v>4.0322103689164016E-2</v>
          </cell>
          <cell r="CI354">
            <v>3.9534249672151613E-2</v>
          </cell>
          <cell r="CJ354">
            <v>3.9534249672151613E-2</v>
          </cell>
          <cell r="CK354">
            <v>3.9534249672151613E-2</v>
          </cell>
          <cell r="CL354">
            <v>3.9534249672151613E-2</v>
          </cell>
          <cell r="CM354">
            <v>3.9534249672151613E-2</v>
          </cell>
          <cell r="CN354">
            <v>3.9534249672151613E-2</v>
          </cell>
          <cell r="CO354">
            <v>3.9534249672151613E-2</v>
          </cell>
          <cell r="CP354">
            <v>3.9534249672151613E-2</v>
          </cell>
          <cell r="CQ354">
            <v>3.9534249672151613E-2</v>
          </cell>
          <cell r="CR354">
            <v>3.9534249672151613E-2</v>
          </cell>
          <cell r="CS354">
            <v>3.9534249672151613E-2</v>
          </cell>
          <cell r="CT354">
            <v>3.9534249672151613E-2</v>
          </cell>
          <cell r="CU354">
            <v>8.5612009026353797E-2</v>
          </cell>
          <cell r="CV354">
            <v>8.5612009026353797E-2</v>
          </cell>
          <cell r="CW354">
            <v>8.5612009026353797E-2</v>
          </cell>
          <cell r="CX354">
            <v>8.5612009026353797E-2</v>
          </cell>
          <cell r="CY354">
            <v>8.5612009026353797E-2</v>
          </cell>
          <cell r="CZ354">
            <v>8.5612009026353797E-2</v>
          </cell>
          <cell r="DA354">
            <v>8.5612009026353797E-2</v>
          </cell>
          <cell r="DB354">
            <v>8.5612009026353797E-2</v>
          </cell>
          <cell r="DC354">
            <v>8.5612009026353797E-2</v>
          </cell>
          <cell r="DD354">
            <v>8.5612009026353797E-2</v>
          </cell>
          <cell r="DE354">
            <v>8.5612009026353797E-2</v>
          </cell>
          <cell r="DF354">
            <v>8.5612009026353797E-2</v>
          </cell>
          <cell r="DG354">
            <v>7.4701540288781079E-2</v>
          </cell>
          <cell r="DH354">
            <v>7.4701540288781079E-2</v>
          </cell>
          <cell r="DI354">
            <v>7.4701540288781079E-2</v>
          </cell>
          <cell r="DJ354">
            <v>7.4701540288781079E-2</v>
          </cell>
          <cell r="DK354">
            <v>7.4701540288781079E-2</v>
          </cell>
          <cell r="DL354">
            <v>7.4701540288781079E-2</v>
          </cell>
          <cell r="DM354">
            <v>7.4701540288781079E-2</v>
          </cell>
          <cell r="DN354">
            <v>7.4701540288781079E-2</v>
          </cell>
          <cell r="DO354">
            <v>7.4701540288781079E-2</v>
          </cell>
          <cell r="DP354">
            <v>7.4701540288781079E-2</v>
          </cell>
          <cell r="DQ354">
            <v>7.4701540288781079E-2</v>
          </cell>
          <cell r="DR354">
            <v>7.4701540288781079E-2</v>
          </cell>
          <cell r="DS354">
            <v>9.2107008242107657E-2</v>
          </cell>
          <cell r="DT354">
            <v>9.2107008242107657E-2</v>
          </cell>
          <cell r="DU354">
            <v>9.2107008242107657E-2</v>
          </cell>
          <cell r="DV354">
            <v>9.2107008242107657E-2</v>
          </cell>
          <cell r="DW354">
            <v>9.2107008242107657E-2</v>
          </cell>
          <cell r="DX354">
            <v>9.2107008242107657E-2</v>
          </cell>
          <cell r="DY354">
            <v>9.2107008242107657E-2</v>
          </cell>
          <cell r="DZ354">
            <v>9.2107008242107657E-2</v>
          </cell>
          <cell r="EA354">
            <v>9.2107008242107657E-2</v>
          </cell>
          <cell r="EB354">
            <v>9.2107008242107657E-2</v>
          </cell>
          <cell r="EC354">
            <v>9.2107008242107657E-2</v>
          </cell>
          <cell r="ED354">
            <v>9.2107008242107657E-2</v>
          </cell>
          <cell r="EE354">
            <v>0.10400693515180665</v>
          </cell>
          <cell r="EF354">
            <v>0.10400693515180665</v>
          </cell>
          <cell r="EG354">
            <v>0.10400693515180665</v>
          </cell>
          <cell r="EH354">
            <v>0.10400693515180665</v>
          </cell>
          <cell r="EI354">
            <v>0.10400693515180665</v>
          </cell>
          <cell r="EJ354">
            <v>0.10400693515180665</v>
          </cell>
          <cell r="EK354">
            <v>0.10400693515180665</v>
          </cell>
          <cell r="EL354">
            <v>0.10400693515180665</v>
          </cell>
          <cell r="EM354">
            <v>0.10400693515180665</v>
          </cell>
          <cell r="EN354">
            <v>0.10400693515180665</v>
          </cell>
          <cell r="EO354">
            <v>0.10400693515180665</v>
          </cell>
          <cell r="EP354">
            <v>0.10400693515180665</v>
          </cell>
          <cell r="EQ354">
            <v>0.10718914547043654</v>
          </cell>
          <cell r="ER354">
            <v>0.10718914547043654</v>
          </cell>
          <cell r="ES354">
            <v>0.10718914547043654</v>
          </cell>
          <cell r="ET354">
            <v>0.10718914547043654</v>
          </cell>
          <cell r="EU354">
            <v>0.10718914547043654</v>
          </cell>
          <cell r="EV354">
            <v>0.10718914547043654</v>
          </cell>
          <cell r="EW354">
            <v>0.10718914547043654</v>
          </cell>
          <cell r="EX354">
            <v>0.10718914547043654</v>
          </cell>
          <cell r="EY354">
            <v>0.10718914547043654</v>
          </cell>
          <cell r="EZ354">
            <v>0.10718914547043654</v>
          </cell>
          <cell r="FA354">
            <v>0.10718914547043654</v>
          </cell>
          <cell r="FB354">
            <v>0.10718914547043654</v>
          </cell>
          <cell r="FC354">
            <v>0.11583914826898256</v>
          </cell>
          <cell r="FD354">
            <v>0.11583914826898256</v>
          </cell>
          <cell r="FE354">
            <v>0.11583914826898256</v>
          </cell>
          <cell r="FF354">
            <v>0.11583914826898256</v>
          </cell>
          <cell r="FG354">
            <v>0.11583914826898256</v>
          </cell>
          <cell r="FH354">
            <v>0.11583914826898256</v>
          </cell>
          <cell r="FI354">
            <v>0.11583914826898256</v>
          </cell>
          <cell r="FJ354">
            <v>0.11583914826898256</v>
          </cell>
          <cell r="FK354">
            <v>0.11583914826898256</v>
          </cell>
          <cell r="FL354">
            <v>0.11583914826898256</v>
          </cell>
          <cell r="FM354">
            <v>0.11583914826898256</v>
          </cell>
          <cell r="FN354">
            <v>0.11583914826898256</v>
          </cell>
          <cell r="FO354">
            <v>0.12402029818117248</v>
          </cell>
          <cell r="FP354">
            <v>0.12402029818117248</v>
          </cell>
          <cell r="FQ354">
            <v>0.12402029818117248</v>
          </cell>
          <cell r="FR354">
            <v>0.12402029818117248</v>
          </cell>
          <cell r="FS354">
            <v>0.12402029818117248</v>
          </cell>
          <cell r="FT354">
            <v>0.12402029818117248</v>
          </cell>
          <cell r="FU354">
            <v>0.12402029818117248</v>
          </cell>
          <cell r="FV354">
            <v>0.12402029818117248</v>
          </cell>
          <cell r="FW354">
            <v>0.12402029818117248</v>
          </cell>
        </row>
        <row r="355">
          <cell r="B355" t="str">
            <v>Co 256</v>
          </cell>
          <cell r="C355" t="str">
            <v>FL</v>
          </cell>
          <cell r="BH355">
            <v>-0.1548070129889807</v>
          </cell>
          <cell r="BI355">
            <v>-0.1548070129889807</v>
          </cell>
          <cell r="BJ355">
            <v>-0.1548070129889807</v>
          </cell>
          <cell r="BK355">
            <v>-0.17825262898600147</v>
          </cell>
          <cell r="BL355">
            <v>-0.17825262898600147</v>
          </cell>
          <cell r="BM355">
            <v>-0.17825262898600147</v>
          </cell>
          <cell r="BN355">
            <v>-0.17825262898600147</v>
          </cell>
          <cell r="BO355">
            <v>-0.17825262898600147</v>
          </cell>
          <cell r="BP355">
            <v>-0.17825262898600147</v>
          </cell>
          <cell r="BQ355">
            <v>-0.17825262898600147</v>
          </cell>
          <cell r="BR355">
            <v>-0.17825262898600147</v>
          </cell>
          <cell r="BS355">
            <v>-0.17825262898600147</v>
          </cell>
          <cell r="BT355">
            <v>-0.17825262898600147</v>
          </cell>
          <cell r="BU355">
            <v>-0.17825262898600147</v>
          </cell>
          <cell r="BV355">
            <v>-0.17825262898600147</v>
          </cell>
          <cell r="BW355">
            <v>-0.22085273013469517</v>
          </cell>
          <cell r="BX355">
            <v>-0.22085273013469517</v>
          </cell>
          <cell r="BY355">
            <v>-0.22085273013469517</v>
          </cell>
          <cell r="BZ355">
            <v>-0.22085273013469517</v>
          </cell>
          <cell r="CA355">
            <v>-0.22085273013469517</v>
          </cell>
          <cell r="CB355">
            <v>-0.22085273013469517</v>
          </cell>
          <cell r="CC355">
            <v>-0.22085273013469517</v>
          </cell>
          <cell r="CD355">
            <v>-0.22085273013469517</v>
          </cell>
          <cell r="CE355">
            <v>-0.22085273013469517</v>
          </cell>
          <cell r="CF355">
            <v>-0.22085273013469517</v>
          </cell>
          <cell r="CG355">
            <v>-0.22085273013469517</v>
          </cell>
          <cell r="CH355">
            <v>-0.22085273013469517</v>
          </cell>
          <cell r="CI355">
            <v>-7.3075084992938577E-2</v>
          </cell>
          <cell r="CJ355">
            <v>-7.3075084992938577E-2</v>
          </cell>
          <cell r="CK355">
            <v>-7.3075084992938577E-2</v>
          </cell>
          <cell r="CL355">
            <v>-7.3075084992938577E-2</v>
          </cell>
          <cell r="CM355">
            <v>-7.3075084992938577E-2</v>
          </cell>
          <cell r="CN355">
            <v>-7.3075084992938577E-2</v>
          </cell>
          <cell r="CO355">
            <v>-7.3075084992938577E-2</v>
          </cell>
          <cell r="CP355">
            <v>-7.3075084992938577E-2</v>
          </cell>
          <cell r="CQ355">
            <v>-7.3075084992938577E-2</v>
          </cell>
          <cell r="CR355">
            <v>-7.3075084992938577E-2</v>
          </cell>
          <cell r="CS355">
            <v>-7.3075084992938577E-2</v>
          </cell>
          <cell r="CT355">
            <v>-7.3075084992938577E-2</v>
          </cell>
          <cell r="CU355">
            <v>9.5932990633784323E-3</v>
          </cell>
          <cell r="CV355">
            <v>9.5932990633784323E-3</v>
          </cell>
          <cell r="CW355">
            <v>9.5932990633784323E-3</v>
          </cell>
          <cell r="CX355">
            <v>9.5932990633784323E-3</v>
          </cell>
          <cell r="CY355">
            <v>9.5932990633784323E-3</v>
          </cell>
          <cell r="CZ355">
            <v>9.5932990633784323E-3</v>
          </cell>
          <cell r="DA355">
            <v>9.5932990633784323E-3</v>
          </cell>
          <cell r="DB355">
            <v>9.5932990633784323E-3</v>
          </cell>
          <cell r="DC355">
            <v>9.5932990633784323E-3</v>
          </cell>
          <cell r="DD355">
            <v>9.5932990633784323E-3</v>
          </cell>
          <cell r="DE355">
            <v>9.5932990633784323E-3</v>
          </cell>
          <cell r="DF355">
            <v>9.5932990633784323E-3</v>
          </cell>
          <cell r="DG355">
            <v>4.5914151687114794E-3</v>
          </cell>
          <cell r="DH355">
            <v>4.5914151687114794E-3</v>
          </cell>
          <cell r="DI355">
            <v>4.5914151687114794E-3</v>
          </cell>
          <cell r="DJ355">
            <v>4.5914151687114794E-3</v>
          </cell>
          <cell r="DK355">
            <v>4.5914151687114794E-3</v>
          </cell>
          <cell r="DL355">
            <v>4.5914151687114794E-3</v>
          </cell>
          <cell r="DM355">
            <v>4.5914151687114794E-3</v>
          </cell>
          <cell r="DN355">
            <v>4.5914151687114794E-3</v>
          </cell>
          <cell r="DO355">
            <v>4.5914151687114794E-3</v>
          </cell>
          <cell r="DP355">
            <v>4.5914151687114794E-3</v>
          </cell>
          <cell r="DQ355">
            <v>4.5914151687114794E-3</v>
          </cell>
          <cell r="DR355">
            <v>4.5914151687114794E-3</v>
          </cell>
          <cell r="DS355">
            <v>0.10971809361012347</v>
          </cell>
          <cell r="DT355">
            <v>0.10971809361012347</v>
          </cell>
          <cell r="DU355">
            <v>0.10971809361012347</v>
          </cell>
          <cell r="DV355">
            <v>0.10971809361012347</v>
          </cell>
          <cell r="DW355">
            <v>0.10971809361012347</v>
          </cell>
          <cell r="DX355">
            <v>0.10971809361012347</v>
          </cell>
          <cell r="DY355">
            <v>0.10971809361012347</v>
          </cell>
          <cell r="DZ355">
            <v>0.10971809361012347</v>
          </cell>
          <cell r="EA355">
            <v>0.10971809361012347</v>
          </cell>
          <cell r="EB355">
            <v>0.10971809361012347</v>
          </cell>
          <cell r="EC355">
            <v>0.10971809361012347</v>
          </cell>
          <cell r="ED355">
            <v>0.10971809361012347</v>
          </cell>
          <cell r="EE355">
            <v>0.10314447870076368</v>
          </cell>
          <cell r="EF355">
            <v>0.10314447870076368</v>
          </cell>
          <cell r="EG355">
            <v>0.10314447870076368</v>
          </cell>
          <cell r="EH355">
            <v>0.10314447870076368</v>
          </cell>
          <cell r="EI355">
            <v>0.10314447870076368</v>
          </cell>
          <cell r="EJ355">
            <v>0.10314447870076368</v>
          </cell>
          <cell r="EK355">
            <v>0.10314447870076368</v>
          </cell>
          <cell r="EL355">
            <v>0.10314447870076368</v>
          </cell>
          <cell r="EM355">
            <v>0.10314447870076368</v>
          </cell>
          <cell r="EN355">
            <v>0.10314447870076368</v>
          </cell>
          <cell r="EO355">
            <v>0.10314447870076368</v>
          </cell>
          <cell r="EP355">
            <v>0.10314447870076368</v>
          </cell>
          <cell r="EQ355">
            <v>0.13823826163439243</v>
          </cell>
          <cell r="ER355">
            <v>0.13823826163439243</v>
          </cell>
          <cell r="ES355">
            <v>0.13823826163439243</v>
          </cell>
          <cell r="ET355">
            <v>0.13823826163439243</v>
          </cell>
          <cell r="EU355">
            <v>0.13823826163439243</v>
          </cell>
          <cell r="EV355">
            <v>0.13823826163439243</v>
          </cell>
          <cell r="EW355">
            <v>0.13823826163439243</v>
          </cell>
          <cell r="EX355">
            <v>0.13823826163439243</v>
          </cell>
          <cell r="EY355">
            <v>0.13823826163439243</v>
          </cell>
          <cell r="EZ355">
            <v>0.13823826163439243</v>
          </cell>
          <cell r="FA355">
            <v>0.13823826163439243</v>
          </cell>
          <cell r="FB355">
            <v>0.13823826163439243</v>
          </cell>
          <cell r="FC355">
            <v>0.15320760243596979</v>
          </cell>
          <cell r="FD355">
            <v>0.15320760243596979</v>
          </cell>
          <cell r="FE355">
            <v>0.15320760243596979</v>
          </cell>
          <cell r="FF355">
            <v>0.15320760243596979</v>
          </cell>
          <cell r="FG355">
            <v>0.15320760243596979</v>
          </cell>
          <cell r="FH355">
            <v>0.15320760243596979</v>
          </cell>
          <cell r="FI355">
            <v>0.15320760243596979</v>
          </cell>
          <cell r="FJ355">
            <v>0.15320760243596979</v>
          </cell>
          <cell r="FK355">
            <v>0.15320760243596979</v>
          </cell>
          <cell r="FL355">
            <v>0.15320760243596979</v>
          </cell>
          <cell r="FM355">
            <v>0.15320760243596979</v>
          </cell>
          <cell r="FN355">
            <v>0.15320760243596979</v>
          </cell>
          <cell r="FO355">
            <v>0.15989928448424084</v>
          </cell>
          <cell r="FP355">
            <v>0.15989928448424084</v>
          </cell>
          <cell r="FQ355">
            <v>0.15989928448424084</v>
          </cell>
          <cell r="FR355">
            <v>0.15989928448424084</v>
          </cell>
          <cell r="FS355">
            <v>0.15989928448424084</v>
          </cell>
          <cell r="FT355">
            <v>0.15989928448424084</v>
          </cell>
          <cell r="FU355">
            <v>0.15989928448424084</v>
          </cell>
          <cell r="FV355">
            <v>0.15989928448424084</v>
          </cell>
          <cell r="FW355">
            <v>0.15989928448424084</v>
          </cell>
        </row>
        <row r="356">
          <cell r="B356" t="str">
            <v>Co 257</v>
          </cell>
          <cell r="C356" t="str">
            <v>FL</v>
          </cell>
          <cell r="BH356">
            <v>-0.72416572561944492</v>
          </cell>
          <cell r="BI356">
            <v>-0.72416572561944492</v>
          </cell>
          <cell r="BJ356">
            <v>-0.72416572561944492</v>
          </cell>
          <cell r="BK356">
            <v>-0.61022640713250287</v>
          </cell>
          <cell r="BL356">
            <v>-0.61022640713250287</v>
          </cell>
          <cell r="BM356">
            <v>-0.61022640713250287</v>
          </cell>
          <cell r="BN356">
            <v>-0.61022640713250287</v>
          </cell>
          <cell r="BO356">
            <v>-0.61022640713250287</v>
          </cell>
          <cell r="BP356">
            <v>-0.61022640713250287</v>
          </cell>
          <cell r="BQ356">
            <v>-0.61022640713250287</v>
          </cell>
          <cell r="BR356">
            <v>-0.61022640713250287</v>
          </cell>
          <cell r="BS356">
            <v>-0.61022640713250287</v>
          </cell>
          <cell r="BT356">
            <v>-0.61022640713250287</v>
          </cell>
          <cell r="BU356">
            <v>-0.61022640713250287</v>
          </cell>
          <cell r="BV356">
            <v>-0.61022640713250287</v>
          </cell>
          <cell r="BW356" t="str">
            <v>NA</v>
          </cell>
          <cell r="BX356" t="str">
            <v>NA</v>
          </cell>
          <cell r="BY356" t="str">
            <v>NA</v>
          </cell>
          <cell r="BZ356" t="str">
            <v>NA</v>
          </cell>
          <cell r="CA356" t="str">
            <v>NA</v>
          </cell>
          <cell r="CB356" t="str">
            <v>NA</v>
          </cell>
          <cell r="CC356" t="str">
            <v>NA</v>
          </cell>
          <cell r="CD356" t="str">
            <v>NA</v>
          </cell>
          <cell r="CE356" t="str">
            <v>NA</v>
          </cell>
          <cell r="CF356" t="str">
            <v>NA</v>
          </cell>
          <cell r="CG356" t="str">
            <v>NA</v>
          </cell>
          <cell r="CH356" t="str">
            <v>NA</v>
          </cell>
          <cell r="CI356" t="str">
            <v>NA</v>
          </cell>
          <cell r="CJ356" t="str">
            <v>NA</v>
          </cell>
          <cell r="CK356" t="str">
            <v>NA</v>
          </cell>
          <cell r="CL356" t="str">
            <v>NA</v>
          </cell>
          <cell r="CM356" t="str">
            <v>NA</v>
          </cell>
          <cell r="CN356" t="str">
            <v>NA</v>
          </cell>
          <cell r="CO356" t="str">
            <v>NA</v>
          </cell>
          <cell r="CP356" t="str">
            <v>NA</v>
          </cell>
          <cell r="CQ356" t="str">
            <v>NA</v>
          </cell>
          <cell r="CR356" t="str">
            <v>NA</v>
          </cell>
          <cell r="CS356" t="str">
            <v>NA</v>
          </cell>
          <cell r="CT356" t="str">
            <v>NA</v>
          </cell>
          <cell r="CU356" t="str">
            <v>NA</v>
          </cell>
          <cell r="CV356" t="str">
            <v>NA</v>
          </cell>
          <cell r="CW356" t="str">
            <v>NA</v>
          </cell>
          <cell r="CX356" t="str">
            <v>NA</v>
          </cell>
          <cell r="CY356" t="str">
            <v>NA</v>
          </cell>
          <cell r="CZ356" t="str">
            <v>NA</v>
          </cell>
          <cell r="DA356" t="str">
            <v>NA</v>
          </cell>
          <cell r="DB356" t="str">
            <v>NA</v>
          </cell>
          <cell r="DC356" t="str">
            <v>NA</v>
          </cell>
          <cell r="DD356" t="str">
            <v>NA</v>
          </cell>
          <cell r="DE356" t="str">
            <v>NA</v>
          </cell>
          <cell r="DF356" t="str">
            <v>NA</v>
          </cell>
          <cell r="DG356" t="str">
            <v>NA</v>
          </cell>
          <cell r="DH356" t="str">
            <v>NA</v>
          </cell>
          <cell r="DI356" t="str">
            <v>NA</v>
          </cell>
          <cell r="DJ356" t="str">
            <v>NA</v>
          </cell>
          <cell r="DK356" t="str">
            <v>NA</v>
          </cell>
          <cell r="DL356" t="str">
            <v>NA</v>
          </cell>
          <cell r="DM356" t="str">
            <v>NA</v>
          </cell>
          <cell r="DN356" t="str">
            <v>NA</v>
          </cell>
          <cell r="DO356" t="str">
            <v>NA</v>
          </cell>
          <cell r="DP356" t="str">
            <v>NA</v>
          </cell>
          <cell r="DQ356" t="str">
            <v>NA</v>
          </cell>
          <cell r="DR356" t="str">
            <v>NA</v>
          </cell>
          <cell r="DS356" t="str">
            <v>NA</v>
          </cell>
          <cell r="DT356" t="str">
            <v>NA</v>
          </cell>
          <cell r="DU356" t="str">
            <v>NA</v>
          </cell>
          <cell r="DV356" t="str">
            <v>NA</v>
          </cell>
          <cell r="DW356" t="str">
            <v>NA</v>
          </cell>
          <cell r="DX356" t="str">
            <v>NA</v>
          </cell>
          <cell r="DY356" t="str">
            <v>NA</v>
          </cell>
          <cell r="DZ356" t="str">
            <v>NA</v>
          </cell>
          <cell r="EA356" t="str">
            <v>NA</v>
          </cell>
          <cell r="EB356" t="str">
            <v>NA</v>
          </cell>
          <cell r="EC356" t="str">
            <v>NA</v>
          </cell>
          <cell r="ED356" t="str">
            <v>NA</v>
          </cell>
          <cell r="EE356" t="str">
            <v>NA</v>
          </cell>
          <cell r="EF356" t="str">
            <v>NA</v>
          </cell>
          <cell r="EG356" t="str">
            <v>NA</v>
          </cell>
          <cell r="EH356" t="str">
            <v>NA</v>
          </cell>
          <cell r="EI356" t="str">
            <v>NA</v>
          </cell>
          <cell r="EJ356" t="str">
            <v>NA</v>
          </cell>
          <cell r="EK356" t="str">
            <v>NA</v>
          </cell>
          <cell r="EL356" t="str">
            <v>NA</v>
          </cell>
          <cell r="EM356" t="str">
            <v>NA</v>
          </cell>
          <cell r="EN356" t="str">
            <v>NA</v>
          </cell>
          <cell r="EO356" t="str">
            <v>NA</v>
          </cell>
          <cell r="EP356" t="str">
            <v>NA</v>
          </cell>
          <cell r="EQ356" t="str">
            <v>NA</v>
          </cell>
          <cell r="ER356" t="str">
            <v>NA</v>
          </cell>
          <cell r="ES356" t="str">
            <v>NA</v>
          </cell>
          <cell r="ET356" t="str">
            <v>NA</v>
          </cell>
          <cell r="EU356" t="str">
            <v>NA</v>
          </cell>
          <cell r="EV356" t="str">
            <v>NA</v>
          </cell>
          <cell r="EW356" t="str">
            <v>NA</v>
          </cell>
          <cell r="EX356" t="str">
            <v>NA</v>
          </cell>
          <cell r="EY356" t="str">
            <v>NA</v>
          </cell>
          <cell r="EZ356" t="str">
            <v>NA</v>
          </cell>
          <cell r="FA356" t="str">
            <v>NA</v>
          </cell>
          <cell r="FB356" t="str">
            <v>NA</v>
          </cell>
          <cell r="FC356" t="str">
            <v>NA</v>
          </cell>
          <cell r="FD356" t="str">
            <v>NA</v>
          </cell>
          <cell r="FE356" t="str">
            <v>NA</v>
          </cell>
          <cell r="FF356" t="str">
            <v>NA</v>
          </cell>
          <cell r="FG356" t="str">
            <v>NA</v>
          </cell>
          <cell r="FH356" t="str">
            <v>NA</v>
          </cell>
          <cell r="FI356" t="str">
            <v>NA</v>
          </cell>
          <cell r="FJ356" t="str">
            <v>NA</v>
          </cell>
          <cell r="FK356" t="str">
            <v>NA</v>
          </cell>
          <cell r="FL356" t="str">
            <v>NA</v>
          </cell>
          <cell r="FM356" t="str">
            <v>NA</v>
          </cell>
          <cell r="FN356" t="str">
            <v>NA</v>
          </cell>
          <cell r="FO356" t="str">
            <v>NA</v>
          </cell>
          <cell r="FP356" t="str">
            <v>NA</v>
          </cell>
          <cell r="FQ356" t="str">
            <v>NA</v>
          </cell>
          <cell r="FR356" t="str">
            <v>NA</v>
          </cell>
          <cell r="FS356" t="str">
            <v>NA</v>
          </cell>
          <cell r="FT356" t="str">
            <v>NA</v>
          </cell>
          <cell r="FU356" t="str">
            <v>NA</v>
          </cell>
          <cell r="FV356" t="str">
            <v>NA</v>
          </cell>
          <cell r="FW356" t="str">
            <v>NA</v>
          </cell>
        </row>
        <row r="357">
          <cell r="B357" t="str">
            <v>Co 259</v>
          </cell>
          <cell r="C357" t="str">
            <v>FL</v>
          </cell>
          <cell r="BH357">
            <v>2.2833948321318166E-2</v>
          </cell>
          <cell r="BI357">
            <v>2.2833948321318166E-2</v>
          </cell>
          <cell r="BJ357">
            <v>2.2833948321318166E-2</v>
          </cell>
          <cell r="BK357">
            <v>1.4041707888325124E-2</v>
          </cell>
          <cell r="BL357">
            <v>1.4041707888325124E-2</v>
          </cell>
          <cell r="BM357">
            <v>1.4041707888325124E-2</v>
          </cell>
          <cell r="BN357">
            <v>1.4041707888325124E-2</v>
          </cell>
          <cell r="BO357">
            <v>1.4041707888325124E-2</v>
          </cell>
          <cell r="BP357">
            <v>1.4041707888325124E-2</v>
          </cell>
          <cell r="BQ357">
            <v>1.4041707888325124E-2</v>
          </cell>
          <cell r="BR357">
            <v>1.4041707888325124E-2</v>
          </cell>
          <cell r="BS357">
            <v>1.4041707888325124E-2</v>
          </cell>
          <cell r="BT357">
            <v>1.4041707888325124E-2</v>
          </cell>
          <cell r="BU357">
            <v>1.4041707888325124E-2</v>
          </cell>
          <cell r="BV357">
            <v>1.4041707888325124E-2</v>
          </cell>
          <cell r="BW357">
            <v>3.0282473284966048E-2</v>
          </cell>
          <cell r="BX357">
            <v>3.0282473284966048E-2</v>
          </cell>
          <cell r="BY357">
            <v>3.0282473284966048E-2</v>
          </cell>
          <cell r="BZ357">
            <v>3.0282473284966048E-2</v>
          </cell>
          <cell r="CA357">
            <v>3.0282473284966048E-2</v>
          </cell>
          <cell r="CB357">
            <v>3.0282473284966048E-2</v>
          </cell>
          <cell r="CC357">
            <v>3.0282473284966048E-2</v>
          </cell>
          <cell r="CD357">
            <v>3.0282473284966048E-2</v>
          </cell>
          <cell r="CE357">
            <v>3.0282473284966048E-2</v>
          </cell>
          <cell r="CF357">
            <v>3.0282473284966048E-2</v>
          </cell>
          <cell r="CG357">
            <v>3.0282473284966048E-2</v>
          </cell>
          <cell r="CH357">
            <v>3.0282473284966048E-2</v>
          </cell>
          <cell r="CI357">
            <v>5.9718959898812471E-2</v>
          </cell>
          <cell r="CJ357">
            <v>5.9718959898812471E-2</v>
          </cell>
          <cell r="CK357">
            <v>5.9718959898812471E-2</v>
          </cell>
          <cell r="CL357">
            <v>5.9718959898812471E-2</v>
          </cell>
          <cell r="CM357">
            <v>5.9718959898812471E-2</v>
          </cell>
          <cell r="CN357">
            <v>5.9718959898812471E-2</v>
          </cell>
          <cell r="CO357">
            <v>5.9718959898812471E-2</v>
          </cell>
          <cell r="CP357">
            <v>5.9718959898812471E-2</v>
          </cell>
          <cell r="CQ357">
            <v>5.9718959898812471E-2</v>
          </cell>
          <cell r="CR357">
            <v>5.9718959898812471E-2</v>
          </cell>
          <cell r="CS357">
            <v>5.9718959898812471E-2</v>
          </cell>
          <cell r="CT357">
            <v>5.9718959898812471E-2</v>
          </cell>
          <cell r="CU357">
            <v>0.11052469766165612</v>
          </cell>
          <cell r="CV357">
            <v>0.11052469766165612</v>
          </cell>
          <cell r="CW357">
            <v>0.11052469766165612</v>
          </cell>
          <cell r="CX357">
            <v>0.11052469766165612</v>
          </cell>
          <cell r="CY357">
            <v>0.11052469766165612</v>
          </cell>
          <cell r="CZ357">
            <v>0.11052469766165612</v>
          </cell>
          <cell r="DA357">
            <v>0.11052469766165612</v>
          </cell>
          <cell r="DB357">
            <v>0.11052469766165612</v>
          </cell>
          <cell r="DC357">
            <v>0.11052469766165612</v>
          </cell>
          <cell r="DD357">
            <v>0.11052469766165612</v>
          </cell>
          <cell r="DE357">
            <v>0.11052469766165612</v>
          </cell>
          <cell r="DF357">
            <v>0.11052469766165612</v>
          </cell>
          <cell r="DG357">
            <v>0.10744161176071131</v>
          </cell>
          <cell r="DH357">
            <v>0.10744161176071131</v>
          </cell>
          <cell r="DI357">
            <v>0.10744161176071131</v>
          </cell>
          <cell r="DJ357">
            <v>0.10744161176071131</v>
          </cell>
          <cell r="DK357">
            <v>0.10744161176071131</v>
          </cell>
          <cell r="DL357">
            <v>0.10744161176071131</v>
          </cell>
          <cell r="DM357">
            <v>0.10744161176071131</v>
          </cell>
          <cell r="DN357">
            <v>0.10744161176071131</v>
          </cell>
          <cell r="DO357">
            <v>0.10744161176071131</v>
          </cell>
          <cell r="DP357">
            <v>0.10744161176071131</v>
          </cell>
          <cell r="DQ357">
            <v>0.10744161176071131</v>
          </cell>
          <cell r="DR357">
            <v>0.10744161176071131</v>
          </cell>
          <cell r="DS357">
            <v>0.10981151339403777</v>
          </cell>
          <cell r="DT357">
            <v>0.10981151339403777</v>
          </cell>
          <cell r="DU357">
            <v>0.10981151339403777</v>
          </cell>
          <cell r="DV357">
            <v>0.10981151339403777</v>
          </cell>
          <cell r="DW357">
            <v>0.10981151339403777</v>
          </cell>
          <cell r="DX357">
            <v>0.10981151339403777</v>
          </cell>
          <cell r="DY357">
            <v>0.10981151339403777</v>
          </cell>
          <cell r="DZ357">
            <v>0.10981151339403777</v>
          </cell>
          <cell r="EA357">
            <v>0.10981151339403777</v>
          </cell>
          <cell r="EB357">
            <v>0.10981151339403777</v>
          </cell>
          <cell r="EC357">
            <v>0.10981151339403777</v>
          </cell>
          <cell r="ED357">
            <v>0.10981151339403777</v>
          </cell>
          <cell r="EE357">
            <v>0.1220600569690628</v>
          </cell>
          <cell r="EF357">
            <v>0.1220600569690628</v>
          </cell>
          <cell r="EG357">
            <v>0.1220600569690628</v>
          </cell>
          <cell r="EH357">
            <v>0.1220600569690628</v>
          </cell>
          <cell r="EI357">
            <v>0.1220600569690628</v>
          </cell>
          <cell r="EJ357">
            <v>0.1220600569690628</v>
          </cell>
          <cell r="EK357">
            <v>0.1220600569690628</v>
          </cell>
          <cell r="EL357">
            <v>0.1220600569690628</v>
          </cell>
          <cell r="EM357">
            <v>0.1220600569690628</v>
          </cell>
          <cell r="EN357">
            <v>0.1220600569690628</v>
          </cell>
          <cell r="EO357">
            <v>0.1220600569690628</v>
          </cell>
          <cell r="EP357">
            <v>0.1220600569690628</v>
          </cell>
          <cell r="EQ357">
            <v>0.11667796738477509</v>
          </cell>
          <cell r="ER357">
            <v>0.11667796738477509</v>
          </cell>
          <cell r="ES357">
            <v>0.11667796738477509</v>
          </cell>
          <cell r="ET357">
            <v>0.11667796738477509</v>
          </cell>
          <cell r="EU357">
            <v>0.11667796738477509</v>
          </cell>
          <cell r="EV357">
            <v>0.11667796738477509</v>
          </cell>
          <cell r="EW357">
            <v>0.11667796738477509</v>
          </cell>
          <cell r="EX357">
            <v>0.11667796738477509</v>
          </cell>
          <cell r="EY357">
            <v>0.11667796738477509</v>
          </cell>
          <cell r="EZ357">
            <v>0.11667796738477509</v>
          </cell>
          <cell r="FA357">
            <v>0.11667796738477509</v>
          </cell>
          <cell r="FB357">
            <v>0.11667796738477509</v>
          </cell>
          <cell r="FC357">
            <v>0.12122513341263981</v>
          </cell>
          <cell r="FD357">
            <v>0.12122513341263981</v>
          </cell>
          <cell r="FE357">
            <v>0.12122513341263981</v>
          </cell>
          <cell r="FF357">
            <v>0.12122513341263981</v>
          </cell>
          <cell r="FG357">
            <v>0.12122513341263981</v>
          </cell>
          <cell r="FH357">
            <v>0.12122513341263981</v>
          </cell>
          <cell r="FI357">
            <v>0.12122513341263981</v>
          </cell>
          <cell r="FJ357">
            <v>0.12122513341263981</v>
          </cell>
          <cell r="FK357">
            <v>0.12122513341263981</v>
          </cell>
          <cell r="FL357">
            <v>0.12122513341263981</v>
          </cell>
          <cell r="FM357">
            <v>0.12122513341263981</v>
          </cell>
          <cell r="FN357">
            <v>0.12122513341263981</v>
          </cell>
          <cell r="FO357">
            <v>0.12715024029352612</v>
          </cell>
          <cell r="FP357">
            <v>0.12715024029352612</v>
          </cell>
          <cell r="FQ357">
            <v>0.12715024029352612</v>
          </cell>
          <cell r="FR357">
            <v>0.12715024029352612</v>
          </cell>
          <cell r="FS357">
            <v>0.12715024029352612</v>
          </cell>
          <cell r="FT357">
            <v>0.12715024029352612</v>
          </cell>
          <cell r="FU357">
            <v>0.12715024029352612</v>
          </cell>
          <cell r="FV357">
            <v>0.12715024029352612</v>
          </cell>
          <cell r="FW357">
            <v>0.12715024029352612</v>
          </cell>
        </row>
        <row r="358">
          <cell r="B358" t="str">
            <v>Co 260</v>
          </cell>
          <cell r="C358" t="str">
            <v>FL</v>
          </cell>
          <cell r="BH358">
            <v>-1.1356492362388629E-2</v>
          </cell>
          <cell r="BI358">
            <v>-1.1356492362388629E-2</v>
          </cell>
          <cell r="BJ358">
            <v>-1.1356492362388629E-2</v>
          </cell>
          <cell r="BK358">
            <v>6.2492990531924753E-2</v>
          </cell>
          <cell r="BL358">
            <v>6.2492990531924753E-2</v>
          </cell>
          <cell r="BM358">
            <v>6.2492990531924753E-2</v>
          </cell>
          <cell r="BN358">
            <v>6.2492990531924753E-2</v>
          </cell>
          <cell r="BO358">
            <v>6.2492990531924753E-2</v>
          </cell>
          <cell r="BP358">
            <v>6.2492990531924753E-2</v>
          </cell>
          <cell r="BQ358">
            <v>6.2492990531924753E-2</v>
          </cell>
          <cell r="BR358">
            <v>6.2492990531924753E-2</v>
          </cell>
          <cell r="BS358">
            <v>6.2492990531924753E-2</v>
          </cell>
          <cell r="BT358">
            <v>6.2492990531924753E-2</v>
          </cell>
          <cell r="BU358">
            <v>6.2492990531924753E-2</v>
          </cell>
          <cell r="BV358">
            <v>6.2492990531924753E-2</v>
          </cell>
          <cell r="BW358">
            <v>0.15084820364435433</v>
          </cell>
          <cell r="BX358">
            <v>0.15084820364435433</v>
          </cell>
          <cell r="BY358">
            <v>0.15084820364435433</v>
          </cell>
          <cell r="BZ358">
            <v>0.15084820364435433</v>
          </cell>
          <cell r="CA358">
            <v>0.15084820364435433</v>
          </cell>
          <cell r="CB358">
            <v>0.15084820364435433</v>
          </cell>
          <cell r="CC358">
            <v>0.15084820364435433</v>
          </cell>
          <cell r="CD358">
            <v>0.15084820364435433</v>
          </cell>
          <cell r="CE358">
            <v>0.15084820364435433</v>
          </cell>
          <cell r="CF358">
            <v>0.15084820364435433</v>
          </cell>
          <cell r="CG358">
            <v>0.15084820364435433</v>
          </cell>
          <cell r="CH358">
            <v>0.15084820364435433</v>
          </cell>
          <cell r="CI358">
            <v>2.6388872515146169E-2</v>
          </cell>
          <cell r="CJ358">
            <v>2.6388872515146169E-2</v>
          </cell>
          <cell r="CK358">
            <v>2.6388872515146169E-2</v>
          </cell>
          <cell r="CL358">
            <v>2.6388872515146169E-2</v>
          </cell>
          <cell r="CM358">
            <v>2.6388872515146169E-2</v>
          </cell>
          <cell r="CN358">
            <v>2.6388872515146169E-2</v>
          </cell>
          <cell r="CO358">
            <v>2.6388872515146169E-2</v>
          </cell>
          <cell r="CP358">
            <v>2.6388872515146169E-2</v>
          </cell>
          <cell r="CQ358">
            <v>2.6388872515146169E-2</v>
          </cell>
          <cell r="CR358">
            <v>2.6388872515146169E-2</v>
          </cell>
          <cell r="CS358">
            <v>2.6388872515146169E-2</v>
          </cell>
          <cell r="CT358">
            <v>2.6388872515146169E-2</v>
          </cell>
          <cell r="CU358">
            <v>4.3938577174450218E-2</v>
          </cell>
          <cell r="CV358">
            <v>4.3938577174450218E-2</v>
          </cell>
          <cell r="CW358">
            <v>4.3938577174450218E-2</v>
          </cell>
          <cell r="CX358">
            <v>4.3938577174450218E-2</v>
          </cell>
          <cell r="CY358">
            <v>4.3938577174450218E-2</v>
          </cell>
          <cell r="CZ358">
            <v>4.3938577174450218E-2</v>
          </cell>
          <cell r="DA358">
            <v>4.3938577174450218E-2</v>
          </cell>
          <cell r="DB358">
            <v>4.3938577174450218E-2</v>
          </cell>
          <cell r="DC358">
            <v>4.3938577174450218E-2</v>
          </cell>
          <cell r="DD358">
            <v>4.3938577174450218E-2</v>
          </cell>
          <cell r="DE358">
            <v>4.3938577174450218E-2</v>
          </cell>
          <cell r="DF358">
            <v>4.3938577174450218E-2</v>
          </cell>
          <cell r="DG358">
            <v>4.436052363380754E-2</v>
          </cell>
          <cell r="DH358">
            <v>4.436052363380754E-2</v>
          </cell>
          <cell r="DI358">
            <v>4.436052363380754E-2</v>
          </cell>
          <cell r="DJ358">
            <v>4.436052363380754E-2</v>
          </cell>
          <cell r="DK358">
            <v>4.436052363380754E-2</v>
          </cell>
          <cell r="DL358">
            <v>4.436052363380754E-2</v>
          </cell>
          <cell r="DM358">
            <v>4.436052363380754E-2</v>
          </cell>
          <cell r="DN358">
            <v>4.436052363380754E-2</v>
          </cell>
          <cell r="DO358">
            <v>4.436052363380754E-2</v>
          </cell>
          <cell r="DP358">
            <v>4.436052363380754E-2</v>
          </cell>
          <cell r="DQ358">
            <v>4.436052363380754E-2</v>
          </cell>
          <cell r="DR358">
            <v>4.436052363380754E-2</v>
          </cell>
          <cell r="DS358">
            <v>5.1575241395415965E-2</v>
          </cell>
          <cell r="DT358">
            <v>5.1575241395415965E-2</v>
          </cell>
          <cell r="DU358">
            <v>5.1575241395415965E-2</v>
          </cell>
          <cell r="DV358">
            <v>5.1575241395415965E-2</v>
          </cell>
          <cell r="DW358">
            <v>5.1575241395415965E-2</v>
          </cell>
          <cell r="DX358">
            <v>5.1575241395415965E-2</v>
          </cell>
          <cell r="DY358">
            <v>5.1575241395415965E-2</v>
          </cell>
          <cell r="DZ358">
            <v>5.1575241395415965E-2</v>
          </cell>
          <cell r="EA358">
            <v>5.1575241395415965E-2</v>
          </cell>
          <cell r="EB358">
            <v>5.1575241395415965E-2</v>
          </cell>
          <cell r="EC358">
            <v>5.1575241395415965E-2</v>
          </cell>
          <cell r="ED358">
            <v>5.1575241395415965E-2</v>
          </cell>
          <cell r="EE358">
            <v>6.4943564092424078E-2</v>
          </cell>
          <cell r="EF358">
            <v>6.4943564092424078E-2</v>
          </cell>
          <cell r="EG358">
            <v>6.4943564092424078E-2</v>
          </cell>
          <cell r="EH358">
            <v>6.4943564092424078E-2</v>
          </cell>
          <cell r="EI358">
            <v>6.4943564092424078E-2</v>
          </cell>
          <cell r="EJ358">
            <v>6.4943564092424078E-2</v>
          </cell>
          <cell r="EK358">
            <v>6.4943564092424078E-2</v>
          </cell>
          <cell r="EL358">
            <v>6.4943564092424078E-2</v>
          </cell>
          <cell r="EM358">
            <v>6.4943564092424078E-2</v>
          </cell>
          <cell r="EN358">
            <v>6.4943564092424078E-2</v>
          </cell>
          <cell r="EO358">
            <v>6.4943564092424078E-2</v>
          </cell>
          <cell r="EP358">
            <v>6.4943564092424078E-2</v>
          </cell>
          <cell r="EQ358">
            <v>6.3603182972742103E-2</v>
          </cell>
          <cell r="ER358">
            <v>6.3603182972742103E-2</v>
          </cell>
          <cell r="ES358">
            <v>6.3603182972742103E-2</v>
          </cell>
          <cell r="ET358">
            <v>6.3603182972742103E-2</v>
          </cell>
          <cell r="EU358">
            <v>6.3603182972742103E-2</v>
          </cell>
          <cell r="EV358">
            <v>6.3603182972742103E-2</v>
          </cell>
          <cell r="EW358">
            <v>6.3603182972742103E-2</v>
          </cell>
          <cell r="EX358">
            <v>6.3603182972742103E-2</v>
          </cell>
          <cell r="EY358">
            <v>6.3603182972742103E-2</v>
          </cell>
          <cell r="EZ358">
            <v>6.3603182972742103E-2</v>
          </cell>
          <cell r="FA358">
            <v>6.3603182972742103E-2</v>
          </cell>
          <cell r="FB358">
            <v>6.3603182972742103E-2</v>
          </cell>
          <cell r="FC358">
            <v>7.3661539068020518E-2</v>
          </cell>
          <cell r="FD358">
            <v>7.3661539068020518E-2</v>
          </cell>
          <cell r="FE358">
            <v>7.3661539068020518E-2</v>
          </cell>
          <cell r="FF358">
            <v>7.3661539068020518E-2</v>
          </cell>
          <cell r="FG358">
            <v>7.3661539068020518E-2</v>
          </cell>
          <cell r="FH358">
            <v>7.3661539068020518E-2</v>
          </cell>
          <cell r="FI358">
            <v>7.3661539068020518E-2</v>
          </cell>
          <cell r="FJ358">
            <v>7.3661539068020518E-2</v>
          </cell>
          <cell r="FK358">
            <v>7.3661539068020518E-2</v>
          </cell>
          <cell r="FL358">
            <v>7.3661539068020518E-2</v>
          </cell>
          <cell r="FM358">
            <v>7.3661539068020518E-2</v>
          </cell>
          <cell r="FN358">
            <v>7.3661539068020518E-2</v>
          </cell>
          <cell r="FO358">
            <v>6.8602714783107643E-2</v>
          </cell>
          <cell r="FP358">
            <v>6.8602714783107643E-2</v>
          </cell>
          <cell r="FQ358">
            <v>6.8602714783107643E-2</v>
          </cell>
          <cell r="FR358">
            <v>6.8602714783107643E-2</v>
          </cell>
          <cell r="FS358">
            <v>6.8602714783107643E-2</v>
          </cell>
          <cell r="FT358">
            <v>6.8602714783107643E-2</v>
          </cell>
          <cell r="FU358">
            <v>6.8602714783107643E-2</v>
          </cell>
          <cell r="FV358">
            <v>6.8602714783107643E-2</v>
          </cell>
          <cell r="FW358">
            <v>6.8602714783107643E-2</v>
          </cell>
        </row>
        <row r="359">
          <cell r="B359" t="str">
            <v>Co 262</v>
          </cell>
          <cell r="C359" t="str">
            <v>FL</v>
          </cell>
          <cell r="BH359">
            <v>-4.997094382237529E-2</v>
          </cell>
          <cell r="BI359">
            <v>-4.997094382237529E-2</v>
          </cell>
          <cell r="BJ359">
            <v>-4.997094382237529E-2</v>
          </cell>
          <cell r="BK359">
            <v>-4.6875479517046216E-2</v>
          </cell>
          <cell r="BL359">
            <v>-4.6875479517046216E-2</v>
          </cell>
          <cell r="BM359">
            <v>-4.6875479517046216E-2</v>
          </cell>
          <cell r="BN359">
            <v>-4.6875479517046216E-2</v>
          </cell>
          <cell r="BO359">
            <v>-4.6875479517046216E-2</v>
          </cell>
          <cell r="BP359">
            <v>-4.6875479517046216E-2</v>
          </cell>
          <cell r="BQ359">
            <v>-4.6875479517046216E-2</v>
          </cell>
          <cell r="BR359">
            <v>-4.6875479517046216E-2</v>
          </cell>
          <cell r="BS359">
            <v>-4.6875479517046216E-2</v>
          </cell>
          <cell r="BT359">
            <v>-4.6875479517046216E-2</v>
          </cell>
          <cell r="BU359">
            <v>-4.6875479517046216E-2</v>
          </cell>
          <cell r="BV359">
            <v>-4.6875479517046216E-2</v>
          </cell>
          <cell r="BW359" t="str">
            <v>NA</v>
          </cell>
          <cell r="BX359" t="str">
            <v>NA</v>
          </cell>
          <cell r="BY359" t="str">
            <v>NA</v>
          </cell>
          <cell r="BZ359" t="str">
            <v>NA</v>
          </cell>
          <cell r="CA359" t="str">
            <v>NA</v>
          </cell>
          <cell r="CB359" t="str">
            <v>NA</v>
          </cell>
          <cell r="CC359" t="str">
            <v>NA</v>
          </cell>
          <cell r="CD359" t="str">
            <v>NA</v>
          </cell>
          <cell r="CE359" t="str">
            <v>NA</v>
          </cell>
          <cell r="CF359" t="str">
            <v>NA</v>
          </cell>
          <cell r="CG359" t="str">
            <v>NA</v>
          </cell>
          <cell r="CH359" t="str">
            <v>NA</v>
          </cell>
          <cell r="CI359" t="str">
            <v>NA</v>
          </cell>
          <cell r="CJ359" t="str">
            <v>NA</v>
          </cell>
          <cell r="CK359" t="str">
            <v>NA</v>
          </cell>
          <cell r="CL359" t="str">
            <v>NA</v>
          </cell>
          <cell r="CM359" t="str">
            <v>NA</v>
          </cell>
          <cell r="CN359" t="str">
            <v>NA</v>
          </cell>
          <cell r="CO359" t="str">
            <v>NA</v>
          </cell>
          <cell r="CP359" t="str">
            <v>NA</v>
          </cell>
          <cell r="CQ359" t="str">
            <v>NA</v>
          </cell>
          <cell r="CR359" t="str">
            <v>NA</v>
          </cell>
          <cell r="CS359" t="str">
            <v>NA</v>
          </cell>
          <cell r="CT359" t="str">
            <v>NA</v>
          </cell>
          <cell r="CU359" t="str">
            <v>NA</v>
          </cell>
          <cell r="CV359" t="str">
            <v>NA</v>
          </cell>
          <cell r="CW359" t="str">
            <v>NA</v>
          </cell>
          <cell r="CX359" t="str">
            <v>NA</v>
          </cell>
          <cell r="CY359" t="str">
            <v>NA</v>
          </cell>
          <cell r="CZ359" t="str">
            <v>NA</v>
          </cell>
          <cell r="DA359" t="str">
            <v>NA</v>
          </cell>
          <cell r="DB359" t="str">
            <v>NA</v>
          </cell>
          <cell r="DC359" t="str">
            <v>NA</v>
          </cell>
          <cell r="DD359" t="str">
            <v>NA</v>
          </cell>
          <cell r="DE359" t="str">
            <v>NA</v>
          </cell>
          <cell r="DF359" t="str">
            <v>NA</v>
          </cell>
          <cell r="DG359" t="str">
            <v>NA</v>
          </cell>
          <cell r="DH359" t="str">
            <v>NA</v>
          </cell>
          <cell r="DI359" t="str">
            <v>NA</v>
          </cell>
          <cell r="DJ359" t="str">
            <v>NA</v>
          </cell>
          <cell r="DK359" t="str">
            <v>NA</v>
          </cell>
          <cell r="DL359" t="str">
            <v>NA</v>
          </cell>
          <cell r="DM359" t="str">
            <v>NA</v>
          </cell>
          <cell r="DN359" t="str">
            <v>NA</v>
          </cell>
          <cell r="DO359" t="str">
            <v>NA</v>
          </cell>
          <cell r="DP359" t="str">
            <v>NA</v>
          </cell>
          <cell r="DQ359" t="str">
            <v>NA</v>
          </cell>
          <cell r="DR359" t="str">
            <v>NA</v>
          </cell>
          <cell r="DS359" t="str">
            <v>NA</v>
          </cell>
          <cell r="DT359" t="str">
            <v>NA</v>
          </cell>
          <cell r="DU359" t="str">
            <v>NA</v>
          </cell>
          <cell r="DV359" t="str">
            <v>NA</v>
          </cell>
          <cell r="DW359" t="str">
            <v>NA</v>
          </cell>
          <cell r="DX359" t="str">
            <v>NA</v>
          </cell>
          <cell r="DY359" t="str">
            <v>NA</v>
          </cell>
          <cell r="DZ359" t="str">
            <v>NA</v>
          </cell>
          <cell r="EA359" t="str">
            <v>NA</v>
          </cell>
          <cell r="EB359" t="str">
            <v>NA</v>
          </cell>
          <cell r="EC359" t="str">
            <v>NA</v>
          </cell>
          <cell r="ED359" t="str">
            <v>NA</v>
          </cell>
          <cell r="EE359" t="str">
            <v>NA</v>
          </cell>
          <cell r="EF359" t="str">
            <v>NA</v>
          </cell>
          <cell r="EG359" t="str">
            <v>NA</v>
          </cell>
          <cell r="EH359" t="str">
            <v>NA</v>
          </cell>
          <cell r="EI359" t="str">
            <v>NA</v>
          </cell>
          <cell r="EJ359" t="str">
            <v>NA</v>
          </cell>
          <cell r="EK359" t="str">
            <v>NA</v>
          </cell>
          <cell r="EL359" t="str">
            <v>NA</v>
          </cell>
          <cell r="EM359" t="str">
            <v>NA</v>
          </cell>
          <cell r="EN359" t="str">
            <v>NA</v>
          </cell>
          <cell r="EO359" t="str">
            <v>NA</v>
          </cell>
          <cell r="EP359" t="str">
            <v>NA</v>
          </cell>
          <cell r="EQ359" t="str">
            <v>NA</v>
          </cell>
          <cell r="ER359" t="str">
            <v>NA</v>
          </cell>
          <cell r="ES359" t="str">
            <v>NA</v>
          </cell>
          <cell r="ET359" t="str">
            <v>NA</v>
          </cell>
          <cell r="EU359" t="str">
            <v>NA</v>
          </cell>
          <cell r="EV359" t="str">
            <v>NA</v>
          </cell>
          <cell r="EW359" t="str">
            <v>NA</v>
          </cell>
          <cell r="EX359" t="str">
            <v>NA</v>
          </cell>
          <cell r="EY359" t="str">
            <v>NA</v>
          </cell>
          <cell r="EZ359" t="str">
            <v>NA</v>
          </cell>
          <cell r="FA359" t="str">
            <v>NA</v>
          </cell>
          <cell r="FB359" t="str">
            <v>NA</v>
          </cell>
          <cell r="FC359" t="str">
            <v>NA</v>
          </cell>
          <cell r="FD359" t="str">
            <v>NA</v>
          </cell>
          <cell r="FE359" t="str">
            <v>NA</v>
          </cell>
          <cell r="FF359" t="str">
            <v>NA</v>
          </cell>
          <cell r="FG359" t="str">
            <v>NA</v>
          </cell>
          <cell r="FH359" t="str">
            <v>NA</v>
          </cell>
          <cell r="FI359" t="str">
            <v>NA</v>
          </cell>
          <cell r="FJ359" t="str">
            <v>NA</v>
          </cell>
          <cell r="FK359" t="str">
            <v>NA</v>
          </cell>
          <cell r="FL359" t="str">
            <v>NA</v>
          </cell>
          <cell r="FM359" t="str">
            <v>NA</v>
          </cell>
          <cell r="FN359" t="str">
            <v>NA</v>
          </cell>
          <cell r="FO359" t="str">
            <v>NA</v>
          </cell>
          <cell r="FP359" t="str">
            <v>NA</v>
          </cell>
          <cell r="FQ359" t="str">
            <v>NA</v>
          </cell>
          <cell r="FR359" t="str">
            <v>NA</v>
          </cell>
          <cell r="FS359" t="str">
            <v>NA</v>
          </cell>
          <cell r="FT359" t="str">
            <v>NA</v>
          </cell>
          <cell r="FU359" t="str">
            <v>NA</v>
          </cell>
          <cell r="FV359" t="str">
            <v>NA</v>
          </cell>
          <cell r="FW359" t="str">
            <v>NA</v>
          </cell>
        </row>
        <row r="360">
          <cell r="B360" t="str">
            <v>Co 189</v>
          </cell>
          <cell r="C360" t="str">
            <v>NC</v>
          </cell>
          <cell r="BH360">
            <v>-18.032263940289702</v>
          </cell>
          <cell r="BI360">
            <v>-18.032263940289702</v>
          </cell>
          <cell r="BJ360">
            <v>-18.032263940289702</v>
          </cell>
          <cell r="BK360">
            <v>-677.45594655252887</v>
          </cell>
          <cell r="BL360">
            <v>-677.45594655252887</v>
          </cell>
          <cell r="BM360">
            <v>-677.45594655252887</v>
          </cell>
          <cell r="BN360">
            <v>-677.45594655252887</v>
          </cell>
          <cell r="BO360">
            <v>-677.45594655252887</v>
          </cell>
          <cell r="BP360">
            <v>-677.45594655252887</v>
          </cell>
          <cell r="BQ360">
            <v>-677.45594655252887</v>
          </cell>
          <cell r="BR360">
            <v>-677.45594655252887</v>
          </cell>
          <cell r="BS360">
            <v>-677.45594655252887</v>
          </cell>
          <cell r="BT360">
            <v>-677.45594655252887</v>
          </cell>
          <cell r="BU360">
            <v>-677.45594655252887</v>
          </cell>
          <cell r="BV360">
            <v>-677.45594655252887</v>
          </cell>
          <cell r="BW360">
            <v>-5.1525267105214541</v>
          </cell>
          <cell r="BX360">
            <v>-5.1525267105214541</v>
          </cell>
          <cell r="BY360">
            <v>-5.1525267105214541</v>
          </cell>
          <cell r="BZ360">
            <v>-5.1525267105214541</v>
          </cell>
          <cell r="CA360">
            <v>-5.1525267105214541</v>
          </cell>
          <cell r="CB360">
            <v>-5.1525267105214541</v>
          </cell>
          <cell r="CC360">
            <v>-5.1525267105214541</v>
          </cell>
          <cell r="CD360">
            <v>-5.1525267105214541</v>
          </cell>
          <cell r="CE360">
            <v>-5.1525267105214541</v>
          </cell>
          <cell r="CF360">
            <v>-5.1525267105214541</v>
          </cell>
          <cell r="CG360">
            <v>-5.1525267105214541</v>
          </cell>
          <cell r="CH360">
            <v>-5.1525267105214541</v>
          </cell>
          <cell r="CI360">
            <v>-2.7754823075464308</v>
          </cell>
          <cell r="CJ360">
            <v>-2.7754823075464308</v>
          </cell>
          <cell r="CK360">
            <v>-2.7754823075464308</v>
          </cell>
          <cell r="CL360">
            <v>-2.7754823075464308</v>
          </cell>
          <cell r="CM360">
            <v>-2.7754823075464308</v>
          </cell>
          <cell r="CN360">
            <v>-2.7754823075464308</v>
          </cell>
          <cell r="CO360">
            <v>-2.7754823075464308</v>
          </cell>
          <cell r="CP360">
            <v>-2.7754823075464308</v>
          </cell>
          <cell r="CQ360">
            <v>-2.7754823075464308</v>
          </cell>
          <cell r="CR360">
            <v>-2.7754823075464308</v>
          </cell>
          <cell r="CS360">
            <v>-2.7754823075464308</v>
          </cell>
          <cell r="CT360">
            <v>-2.7754823075464308</v>
          </cell>
          <cell r="CU360">
            <v>-2.4862689291041296</v>
          </cell>
          <cell r="CV360">
            <v>-2.4862689291041296</v>
          </cell>
          <cell r="CW360">
            <v>-2.4862689291041296</v>
          </cell>
          <cell r="CX360">
            <v>-2.4862689291041296</v>
          </cell>
          <cell r="CY360">
            <v>-2.4862689291041296</v>
          </cell>
          <cell r="CZ360">
            <v>-2.4862689291041296</v>
          </cell>
          <cell r="DA360">
            <v>-2.4862689291041296</v>
          </cell>
          <cell r="DB360">
            <v>-2.4862689291041296</v>
          </cell>
          <cell r="DC360">
            <v>-2.4862689291041296</v>
          </cell>
          <cell r="DD360">
            <v>-2.4862689291041296</v>
          </cell>
          <cell r="DE360">
            <v>-2.4862689291041296</v>
          </cell>
          <cell r="DF360">
            <v>-2.4862689291041296</v>
          </cell>
          <cell r="DG360">
            <v>-2.2241225014253958</v>
          </cell>
          <cell r="DH360">
            <v>-2.2241225014253958</v>
          </cell>
          <cell r="DI360">
            <v>-2.2241225014253958</v>
          </cell>
          <cell r="DJ360">
            <v>-2.2241225014253958</v>
          </cell>
          <cell r="DK360">
            <v>-2.2241225014253958</v>
          </cell>
          <cell r="DL360">
            <v>-2.2241225014253958</v>
          </cell>
          <cell r="DM360">
            <v>-2.2241225014253958</v>
          </cell>
          <cell r="DN360">
            <v>-2.2241225014253958</v>
          </cell>
          <cell r="DO360">
            <v>-2.2241225014253958</v>
          </cell>
          <cell r="DP360">
            <v>-2.2241225014253958</v>
          </cell>
          <cell r="DQ360">
            <v>-2.2241225014253958</v>
          </cell>
          <cell r="DR360">
            <v>-2.2241225014253958</v>
          </cell>
          <cell r="DS360">
            <v>-1.9723070962657876</v>
          </cell>
          <cell r="DT360">
            <v>-1.9723070962657876</v>
          </cell>
          <cell r="DU360">
            <v>-1.9723070962657876</v>
          </cell>
          <cell r="DV360">
            <v>-1.9723070962657876</v>
          </cell>
          <cell r="DW360">
            <v>-1.9723070962657876</v>
          </cell>
          <cell r="DX360">
            <v>-1.9723070962657876</v>
          </cell>
          <cell r="DY360">
            <v>-1.9723070962657876</v>
          </cell>
          <cell r="DZ360">
            <v>-1.9723070962657876</v>
          </cell>
          <cell r="EA360">
            <v>-1.9723070962657876</v>
          </cell>
          <cell r="EB360">
            <v>-1.9723070962657876</v>
          </cell>
          <cell r="EC360">
            <v>-1.9723070962657876</v>
          </cell>
          <cell r="ED360">
            <v>-1.9723070962657876</v>
          </cell>
          <cell r="EE360">
            <v>-1.7807211902559219</v>
          </cell>
          <cell r="EF360">
            <v>-1.7807211902559219</v>
          </cell>
          <cell r="EG360">
            <v>-1.7807211902559219</v>
          </cell>
          <cell r="EH360">
            <v>-1.7807211902559219</v>
          </cell>
          <cell r="EI360">
            <v>-1.7807211902559219</v>
          </cell>
          <cell r="EJ360">
            <v>-1.7807211902559219</v>
          </cell>
          <cell r="EK360">
            <v>-1.7807211902559219</v>
          </cell>
          <cell r="EL360">
            <v>-1.7807211902559219</v>
          </cell>
          <cell r="EM360">
            <v>-1.7807211902559219</v>
          </cell>
          <cell r="EN360">
            <v>-1.7807211902559219</v>
          </cell>
          <cell r="EO360">
            <v>-1.7807211902559219</v>
          </cell>
          <cell r="EP360">
            <v>-1.7807211902559219</v>
          </cell>
          <cell r="EQ360">
            <v>-1.5662937602269382</v>
          </cell>
          <cell r="ER360">
            <v>-1.5662937602269382</v>
          </cell>
          <cell r="ES360">
            <v>-1.5662937602269382</v>
          </cell>
          <cell r="ET360">
            <v>-1.5662937602269382</v>
          </cell>
          <cell r="EU360">
            <v>-1.5662937602269382</v>
          </cell>
          <cell r="EV360">
            <v>-1.5662937602269382</v>
          </cell>
          <cell r="EW360">
            <v>-1.5662937602269382</v>
          </cell>
          <cell r="EX360">
            <v>-1.5662937602269382</v>
          </cell>
          <cell r="EY360">
            <v>-1.5662937602269382</v>
          </cell>
          <cell r="EZ360">
            <v>-1.5662937602269382</v>
          </cell>
          <cell r="FA360">
            <v>-1.5662937602269382</v>
          </cell>
          <cell r="FB360">
            <v>-1.5662937602269382</v>
          </cell>
          <cell r="FC360">
            <v>-1.4520420778307668</v>
          </cell>
          <cell r="FD360">
            <v>-1.4520420778307668</v>
          </cell>
          <cell r="FE360">
            <v>-1.4520420778307668</v>
          </cell>
          <cell r="FF360">
            <v>-1.4520420778307668</v>
          </cell>
          <cell r="FG360">
            <v>-1.4520420778307668</v>
          </cell>
          <cell r="FH360">
            <v>-1.4520420778307668</v>
          </cell>
          <cell r="FI360">
            <v>-1.4520420778307668</v>
          </cell>
          <cell r="FJ360">
            <v>-1.4520420778307668</v>
          </cell>
          <cell r="FK360">
            <v>-1.4520420778307668</v>
          </cell>
          <cell r="FL360">
            <v>-1.4520420778307668</v>
          </cell>
          <cell r="FM360">
            <v>-1.4520420778307668</v>
          </cell>
          <cell r="FN360">
            <v>-1.4520420778307668</v>
          </cell>
          <cell r="FO360">
            <v>-1.3800136113455108</v>
          </cell>
          <cell r="FP360">
            <v>-1.3800136113455108</v>
          </cell>
          <cell r="FQ360">
            <v>-1.3800136113455108</v>
          </cell>
          <cell r="FR360">
            <v>-1.3800136113455108</v>
          </cell>
          <cell r="FS360">
            <v>-1.3800136113455108</v>
          </cell>
          <cell r="FT360">
            <v>-1.3800136113455108</v>
          </cell>
          <cell r="FU360">
            <v>-1.3800136113455108</v>
          </cell>
          <cell r="FV360">
            <v>-1.3800136113455108</v>
          </cell>
          <cell r="FW360">
            <v>-1.3800136113455108</v>
          </cell>
        </row>
        <row r="361">
          <cell r="B361" t="str">
            <v>Co 191</v>
          </cell>
          <cell r="C361" t="str">
            <v>NC</v>
          </cell>
          <cell r="BH361">
            <v>-0.28269742506815626</v>
          </cell>
          <cell r="BI361">
            <v>-0.28269742506815626</v>
          </cell>
          <cell r="BJ361">
            <v>-0.28269742506815626</v>
          </cell>
          <cell r="BK361">
            <v>-0.43637018674894257</v>
          </cell>
          <cell r="BL361">
            <v>-0.43637018674894257</v>
          </cell>
          <cell r="BM361">
            <v>-0.43637018674894257</v>
          </cell>
          <cell r="BN361">
            <v>-0.43637018674894257</v>
          </cell>
          <cell r="BO361">
            <v>-0.43637018674894257</v>
          </cell>
          <cell r="BP361">
            <v>-0.43637018674894257</v>
          </cell>
          <cell r="BQ361">
            <v>-0.43637018674894257</v>
          </cell>
          <cell r="BR361">
            <v>-0.43637018674894257</v>
          </cell>
          <cell r="BS361">
            <v>-0.43637018674894257</v>
          </cell>
          <cell r="BT361">
            <v>-0.43637018674894257</v>
          </cell>
          <cell r="BU361">
            <v>-0.43637018674894257</v>
          </cell>
          <cell r="BV361">
            <v>-0.43637018674894257</v>
          </cell>
          <cell r="BW361">
            <v>-0.20274051192055306</v>
          </cell>
          <cell r="BX361">
            <v>-0.20274051192055306</v>
          </cell>
          <cell r="BY361">
            <v>-0.20274051192055306</v>
          </cell>
          <cell r="BZ361">
            <v>-0.20274051192055306</v>
          </cell>
          <cell r="CA361">
            <v>-0.20274051192055306</v>
          </cell>
          <cell r="CB361">
            <v>-0.20274051192055306</v>
          </cell>
          <cell r="CC361">
            <v>-0.20274051192055306</v>
          </cell>
          <cell r="CD361">
            <v>-0.20274051192055306</v>
          </cell>
          <cell r="CE361">
            <v>-0.20274051192055306</v>
          </cell>
          <cell r="CF361">
            <v>-0.20274051192055306</v>
          </cell>
          <cell r="CG361">
            <v>-0.20274051192055306</v>
          </cell>
          <cell r="CH361">
            <v>-0.20274051192055306</v>
          </cell>
          <cell r="CI361">
            <v>-0.2251133847580512</v>
          </cell>
          <cell r="CJ361">
            <v>-0.2251133847580512</v>
          </cell>
          <cell r="CK361">
            <v>-0.2251133847580512</v>
          </cell>
          <cell r="CL361">
            <v>-0.2251133847580512</v>
          </cell>
          <cell r="CM361">
            <v>-0.2251133847580512</v>
          </cell>
          <cell r="CN361">
            <v>-0.2251133847580512</v>
          </cell>
          <cell r="CO361">
            <v>-0.2251133847580512</v>
          </cell>
          <cell r="CP361">
            <v>-0.2251133847580512</v>
          </cell>
          <cell r="CQ361">
            <v>-0.2251133847580512</v>
          </cell>
          <cell r="CR361">
            <v>-0.2251133847580512</v>
          </cell>
          <cell r="CS361">
            <v>-0.2251133847580512</v>
          </cell>
          <cell r="CT361">
            <v>-0.2251133847580512</v>
          </cell>
          <cell r="CU361">
            <v>-7.1368351544694411E-2</v>
          </cell>
          <cell r="CV361">
            <v>-7.1368351544694411E-2</v>
          </cell>
          <cell r="CW361">
            <v>-7.1368351544694411E-2</v>
          </cell>
          <cell r="CX361">
            <v>-7.1368351544694411E-2</v>
          </cell>
          <cell r="CY361">
            <v>-7.1368351544694411E-2</v>
          </cell>
          <cell r="CZ361">
            <v>-7.1368351544694411E-2</v>
          </cell>
          <cell r="DA361">
            <v>-7.1368351544694411E-2</v>
          </cell>
          <cell r="DB361">
            <v>-7.1368351544694411E-2</v>
          </cell>
          <cell r="DC361">
            <v>-7.1368351544694411E-2</v>
          </cell>
          <cell r="DD361">
            <v>-7.1368351544694411E-2</v>
          </cell>
          <cell r="DE361">
            <v>-7.1368351544694411E-2</v>
          </cell>
          <cell r="DF361">
            <v>-7.1368351544694411E-2</v>
          </cell>
          <cell r="DG361">
            <v>-5.9538341239806239E-2</v>
          </cell>
          <cell r="DH361">
            <v>-5.9538341239806239E-2</v>
          </cell>
          <cell r="DI361">
            <v>-5.9538341239806239E-2</v>
          </cell>
          <cell r="DJ361">
            <v>-5.9538341239806239E-2</v>
          </cell>
          <cell r="DK361">
            <v>-5.9538341239806239E-2</v>
          </cell>
          <cell r="DL361">
            <v>-5.9538341239806239E-2</v>
          </cell>
          <cell r="DM361">
            <v>-5.9538341239806239E-2</v>
          </cell>
          <cell r="DN361">
            <v>-5.9538341239806239E-2</v>
          </cell>
          <cell r="DO361">
            <v>-5.9538341239806239E-2</v>
          </cell>
          <cell r="DP361">
            <v>-5.9538341239806239E-2</v>
          </cell>
          <cell r="DQ361">
            <v>-5.9538341239806239E-2</v>
          </cell>
          <cell r="DR361">
            <v>-5.9538341239806239E-2</v>
          </cell>
          <cell r="DS361">
            <v>-1.9578105141203929E-3</v>
          </cell>
          <cell r="DT361">
            <v>-1.9578105141203929E-3</v>
          </cell>
          <cell r="DU361">
            <v>-1.9578105141203929E-3</v>
          </cell>
          <cell r="DV361">
            <v>-1.9578105141203929E-3</v>
          </cell>
          <cell r="DW361">
            <v>-1.9578105141203929E-3</v>
          </cell>
          <cell r="DX361">
            <v>-1.9578105141203929E-3</v>
          </cell>
          <cell r="DY361">
            <v>-1.9578105141203929E-3</v>
          </cell>
          <cell r="DZ361">
            <v>-1.9578105141203929E-3</v>
          </cell>
          <cell r="EA361">
            <v>-1.9578105141203929E-3</v>
          </cell>
          <cell r="EB361">
            <v>-1.9578105141203929E-3</v>
          </cell>
          <cell r="EC361">
            <v>-1.9578105141203929E-3</v>
          </cell>
          <cell r="ED361">
            <v>-1.9578105141203929E-3</v>
          </cell>
          <cell r="EE361">
            <v>2.968103872654837E-3</v>
          </cell>
          <cell r="EF361">
            <v>2.968103872654837E-3</v>
          </cell>
          <cell r="EG361">
            <v>2.968103872654837E-3</v>
          </cell>
          <cell r="EH361">
            <v>2.968103872654837E-3</v>
          </cell>
          <cell r="EI361">
            <v>2.968103872654837E-3</v>
          </cell>
          <cell r="EJ361">
            <v>2.968103872654837E-3</v>
          </cell>
          <cell r="EK361">
            <v>2.968103872654837E-3</v>
          </cell>
          <cell r="EL361">
            <v>2.968103872654837E-3</v>
          </cell>
          <cell r="EM361">
            <v>2.968103872654837E-3</v>
          </cell>
          <cell r="EN361">
            <v>2.968103872654837E-3</v>
          </cell>
          <cell r="EO361">
            <v>2.968103872654837E-3</v>
          </cell>
          <cell r="EP361">
            <v>2.968103872654837E-3</v>
          </cell>
          <cell r="EQ361">
            <v>6.4101517712176773E-2</v>
          </cell>
          <cell r="ER361">
            <v>6.4101517712176773E-2</v>
          </cell>
          <cell r="ES361">
            <v>6.4101517712176773E-2</v>
          </cell>
          <cell r="ET361">
            <v>6.4101517712176773E-2</v>
          </cell>
          <cell r="EU361">
            <v>6.4101517712176773E-2</v>
          </cell>
          <cell r="EV361">
            <v>6.4101517712176773E-2</v>
          </cell>
          <cell r="EW361">
            <v>6.4101517712176773E-2</v>
          </cell>
          <cell r="EX361">
            <v>6.4101517712176773E-2</v>
          </cell>
          <cell r="EY361">
            <v>6.4101517712176773E-2</v>
          </cell>
          <cell r="EZ361">
            <v>6.4101517712176773E-2</v>
          </cell>
          <cell r="FA361">
            <v>6.4101517712176773E-2</v>
          </cell>
          <cell r="FB361">
            <v>6.4101517712176773E-2</v>
          </cell>
          <cell r="FC361">
            <v>0.10939414725859525</v>
          </cell>
          <cell r="FD361">
            <v>0.10939414725859525</v>
          </cell>
          <cell r="FE361">
            <v>0.10939414725859525</v>
          </cell>
          <cell r="FF361">
            <v>0.10939414725859525</v>
          </cell>
          <cell r="FG361">
            <v>0.10939414725859525</v>
          </cell>
          <cell r="FH361">
            <v>0.10939414725859525</v>
          </cell>
          <cell r="FI361">
            <v>0.10939414725859525</v>
          </cell>
          <cell r="FJ361">
            <v>0.10939414725859525</v>
          </cell>
          <cell r="FK361">
            <v>0.10939414725859525</v>
          </cell>
          <cell r="FL361">
            <v>0.10939414725859525</v>
          </cell>
          <cell r="FM361">
            <v>0.10939414725859525</v>
          </cell>
          <cell r="FN361">
            <v>0.10939414725859525</v>
          </cell>
          <cell r="FO361">
            <v>0.12607379834128588</v>
          </cell>
          <cell r="FP361">
            <v>0.12607379834128588</v>
          </cell>
          <cell r="FQ361">
            <v>0.12607379834128588</v>
          </cell>
          <cell r="FR361">
            <v>0.12607379834128588</v>
          </cell>
          <cell r="FS361">
            <v>0.12607379834128588</v>
          </cell>
          <cell r="FT361">
            <v>0.12607379834128588</v>
          </cell>
          <cell r="FU361">
            <v>0.12607379834128588</v>
          </cell>
          <cell r="FV361">
            <v>0.12607379834128588</v>
          </cell>
          <cell r="FW361">
            <v>0.12607379834128588</v>
          </cell>
        </row>
        <row r="362">
          <cell r="B362" t="str">
            <v>Co 452</v>
          </cell>
          <cell r="C362" t="str">
            <v>NV</v>
          </cell>
          <cell r="BH362">
            <v>-0.12422219836928487</v>
          </cell>
          <cell r="BI362">
            <v>-0.12422219836928487</v>
          </cell>
          <cell r="BJ362">
            <v>-0.12422219836928487</v>
          </cell>
          <cell r="BK362">
            <v>-0.22200358817203741</v>
          </cell>
          <cell r="BL362">
            <v>-0.22200358817203741</v>
          </cell>
          <cell r="BM362">
            <v>-0.22200358817203741</v>
          </cell>
          <cell r="BN362">
            <v>-0.22200358817203741</v>
          </cell>
          <cell r="BO362">
            <v>-0.22200358817203741</v>
          </cell>
          <cell r="BP362">
            <v>-0.22200358817203741</v>
          </cell>
          <cell r="BQ362">
            <v>-0.22200358817203741</v>
          </cell>
          <cell r="BR362">
            <v>-0.22200358817203741</v>
          </cell>
          <cell r="BS362">
            <v>-0.22200358817203741</v>
          </cell>
          <cell r="BT362">
            <v>-0.22200358817203741</v>
          </cell>
          <cell r="BU362">
            <v>-0.22200358817203741</v>
          </cell>
          <cell r="BV362">
            <v>-0.22200358817203741</v>
          </cell>
          <cell r="BW362">
            <v>9.9399830586404642E-2</v>
          </cell>
          <cell r="BX362">
            <v>9.9399830586404642E-2</v>
          </cell>
          <cell r="BY362">
            <v>9.9399830586404642E-2</v>
          </cell>
          <cell r="BZ362">
            <v>9.9399830586404642E-2</v>
          </cell>
          <cell r="CA362">
            <v>9.9399830586404642E-2</v>
          </cell>
          <cell r="CB362">
            <v>9.9399830586404642E-2</v>
          </cell>
          <cell r="CC362">
            <v>9.9399830586404642E-2</v>
          </cell>
          <cell r="CD362">
            <v>9.9399830586404642E-2</v>
          </cell>
          <cell r="CE362">
            <v>9.9399830586404642E-2</v>
          </cell>
          <cell r="CF362">
            <v>9.9399830586404642E-2</v>
          </cell>
          <cell r="CG362">
            <v>9.9399830586404642E-2</v>
          </cell>
          <cell r="CH362">
            <v>9.9399830586404642E-2</v>
          </cell>
          <cell r="CI362">
            <v>-4.7639741439602069E-2</v>
          </cell>
          <cell r="CJ362">
            <v>-4.7639741439602069E-2</v>
          </cell>
          <cell r="CK362">
            <v>-4.7639741439602069E-2</v>
          </cell>
          <cell r="CL362">
            <v>-4.7639741439602069E-2</v>
          </cell>
          <cell r="CM362">
            <v>-4.7639741439602069E-2</v>
          </cell>
          <cell r="CN362">
            <v>-4.7639741439602069E-2</v>
          </cell>
          <cell r="CO362">
            <v>-4.7639741439602069E-2</v>
          </cell>
          <cell r="CP362">
            <v>-4.7639741439602069E-2</v>
          </cell>
          <cell r="CQ362">
            <v>-4.7639741439602069E-2</v>
          </cell>
          <cell r="CR362">
            <v>-4.7639741439602069E-2</v>
          </cell>
          <cell r="CS362">
            <v>-4.7639741439602069E-2</v>
          </cell>
          <cell r="CT362">
            <v>-4.7639741439602069E-2</v>
          </cell>
          <cell r="CU362">
            <v>-8.2335622331941097E-3</v>
          </cell>
          <cell r="CV362">
            <v>-8.2335622331941097E-3</v>
          </cell>
          <cell r="CW362">
            <v>-8.2335622331941097E-3</v>
          </cell>
          <cell r="CX362">
            <v>-8.2335622331941097E-3</v>
          </cell>
          <cell r="CY362">
            <v>-8.2335622331941097E-3</v>
          </cell>
          <cell r="CZ362">
            <v>-8.2335622331941097E-3</v>
          </cell>
          <cell r="DA362">
            <v>-8.2335622331941097E-3</v>
          </cell>
          <cell r="DB362">
            <v>-8.2335622331941097E-3</v>
          </cell>
          <cell r="DC362">
            <v>-8.2335622331941097E-3</v>
          </cell>
          <cell r="DD362">
            <v>-8.2335622331941097E-3</v>
          </cell>
          <cell r="DE362">
            <v>-8.2335622331941097E-3</v>
          </cell>
          <cell r="DF362">
            <v>-8.2335622331941097E-3</v>
          </cell>
          <cell r="DG362">
            <v>0.12749586961119724</v>
          </cell>
          <cell r="DH362">
            <v>0.12749586961119724</v>
          </cell>
          <cell r="DI362">
            <v>0.12749586961119724</v>
          </cell>
          <cell r="DJ362">
            <v>0.12749586961119724</v>
          </cell>
          <cell r="DK362">
            <v>0.12749586961119724</v>
          </cell>
          <cell r="DL362">
            <v>0.12749586961119724</v>
          </cell>
          <cell r="DM362">
            <v>0.12749586961119724</v>
          </cell>
          <cell r="DN362">
            <v>0.12749586961119724</v>
          </cell>
          <cell r="DO362">
            <v>0.12749586961119724</v>
          </cell>
          <cell r="DP362">
            <v>0.12749586961119724</v>
          </cell>
          <cell r="DQ362">
            <v>0.12749586961119724</v>
          </cell>
          <cell r="DR362">
            <v>0.12749586961119724</v>
          </cell>
          <cell r="DS362">
            <v>0.12369265498122002</v>
          </cell>
          <cell r="DT362">
            <v>0.12369265498122002</v>
          </cell>
          <cell r="DU362">
            <v>0.12369265498122002</v>
          </cell>
          <cell r="DV362">
            <v>0.12369265498122002</v>
          </cell>
          <cell r="DW362">
            <v>0.12369265498122002</v>
          </cell>
          <cell r="DX362">
            <v>0.12369265498122002</v>
          </cell>
          <cell r="DY362">
            <v>0.12369265498122002</v>
          </cell>
          <cell r="DZ362">
            <v>0.12369265498122002</v>
          </cell>
          <cell r="EA362">
            <v>0.12369265498122002</v>
          </cell>
          <cell r="EB362">
            <v>0.12369265498122002</v>
          </cell>
          <cell r="EC362">
            <v>0.12369265498122002</v>
          </cell>
          <cell r="ED362">
            <v>0.12369265498122002</v>
          </cell>
          <cell r="EE362">
            <v>0.16859211814231634</v>
          </cell>
          <cell r="EF362">
            <v>0.16859211814231634</v>
          </cell>
          <cell r="EG362">
            <v>0.16859211814231634</v>
          </cell>
          <cell r="EH362">
            <v>0.16859211814231634</v>
          </cell>
          <cell r="EI362">
            <v>0.16859211814231634</v>
          </cell>
          <cell r="EJ362">
            <v>0.16859211814231634</v>
          </cell>
          <cell r="EK362">
            <v>0.16859211814231634</v>
          </cell>
          <cell r="EL362">
            <v>0.16859211814231634</v>
          </cell>
          <cell r="EM362">
            <v>0.16859211814231634</v>
          </cell>
          <cell r="EN362">
            <v>0.16859211814231634</v>
          </cell>
          <cell r="EO362">
            <v>0.16859211814231634</v>
          </cell>
          <cell r="EP362">
            <v>0.16859211814231634</v>
          </cell>
          <cell r="EQ362">
            <v>0.1126682748343394</v>
          </cell>
          <cell r="ER362">
            <v>0.1126682748343394</v>
          </cell>
          <cell r="ES362">
            <v>0.1126682748343394</v>
          </cell>
          <cell r="ET362">
            <v>0.1126682748343394</v>
          </cell>
          <cell r="EU362">
            <v>0.1126682748343394</v>
          </cell>
          <cell r="EV362">
            <v>0.1126682748343394</v>
          </cell>
          <cell r="EW362">
            <v>0.1126682748343394</v>
          </cell>
          <cell r="EX362">
            <v>0.1126682748343394</v>
          </cell>
          <cell r="EY362">
            <v>0.1126682748343394</v>
          </cell>
          <cell r="EZ362">
            <v>0.1126682748343394</v>
          </cell>
          <cell r="FA362">
            <v>0.1126682748343394</v>
          </cell>
          <cell r="FB362">
            <v>0.1126682748343394</v>
          </cell>
          <cell r="FC362">
            <v>0.10910640714965719</v>
          </cell>
          <cell r="FD362">
            <v>0.10910640714965719</v>
          </cell>
          <cell r="FE362">
            <v>0.10910640714965719</v>
          </cell>
          <cell r="FF362">
            <v>0.10910640714965719</v>
          </cell>
          <cell r="FG362">
            <v>0.10910640714965719</v>
          </cell>
          <cell r="FH362">
            <v>0.10910640714965719</v>
          </cell>
          <cell r="FI362">
            <v>0.10910640714965719</v>
          </cell>
          <cell r="FJ362">
            <v>0.10910640714965719</v>
          </cell>
          <cell r="FK362">
            <v>0.10910640714965719</v>
          </cell>
          <cell r="FL362">
            <v>0.10910640714965719</v>
          </cell>
          <cell r="FM362">
            <v>0.10910640714965719</v>
          </cell>
          <cell r="FN362">
            <v>0.10910640714965719</v>
          </cell>
          <cell r="FO362">
            <v>0.1281050000592783</v>
          </cell>
          <cell r="FP362">
            <v>0.1281050000592783</v>
          </cell>
          <cell r="FQ362">
            <v>0.1281050000592783</v>
          </cell>
          <cell r="FR362">
            <v>0.1281050000592783</v>
          </cell>
          <cell r="FS362">
            <v>0.1281050000592783</v>
          </cell>
          <cell r="FT362">
            <v>0.1281050000592783</v>
          </cell>
          <cell r="FU362">
            <v>0.1281050000592783</v>
          </cell>
          <cell r="FV362">
            <v>0.1281050000592783</v>
          </cell>
          <cell r="FW362">
            <v>0.1281050000592783</v>
          </cell>
        </row>
        <row r="363">
          <cell r="B363" t="str">
            <v>Co 425</v>
          </cell>
          <cell r="C363" t="str">
            <v>AZ</v>
          </cell>
          <cell r="BH363">
            <v>2.0702202097346713E-2</v>
          </cell>
          <cell r="BI363">
            <v>2.0702202097346713E-2</v>
          </cell>
          <cell r="BJ363">
            <v>2.0702202097346713E-2</v>
          </cell>
          <cell r="BK363">
            <v>5.4470678540728935E-2</v>
          </cell>
          <cell r="BL363">
            <v>5.4470678540728935E-2</v>
          </cell>
          <cell r="BM363">
            <v>5.4470678540728935E-2</v>
          </cell>
          <cell r="BN363">
            <v>5.4470678540728935E-2</v>
          </cell>
          <cell r="BO363">
            <v>5.4470678540728935E-2</v>
          </cell>
          <cell r="BP363">
            <v>5.4470678540728935E-2</v>
          </cell>
          <cell r="BQ363">
            <v>5.4470678540728935E-2</v>
          </cell>
          <cell r="BR363">
            <v>5.4470678540728935E-2</v>
          </cell>
          <cell r="BS363">
            <v>5.4470678540728935E-2</v>
          </cell>
          <cell r="BT363">
            <v>5.4470678540728935E-2</v>
          </cell>
          <cell r="BU363">
            <v>5.4470678540728935E-2</v>
          </cell>
          <cell r="BV363">
            <v>5.4470678540728935E-2</v>
          </cell>
          <cell r="BW363">
            <v>5.0680368687185409E-2</v>
          </cell>
          <cell r="BX363">
            <v>5.0680368687185409E-2</v>
          </cell>
          <cell r="BY363">
            <v>5.0680368687185409E-2</v>
          </cell>
          <cell r="BZ363">
            <v>5.0680368687185409E-2</v>
          </cell>
          <cell r="CA363">
            <v>5.0680368687185409E-2</v>
          </cell>
          <cell r="CB363">
            <v>5.0680368687185409E-2</v>
          </cell>
          <cell r="CC363">
            <v>5.0680368687185409E-2</v>
          </cell>
          <cell r="CD363">
            <v>5.0680368687185409E-2</v>
          </cell>
          <cell r="CE363">
            <v>5.0680368687185409E-2</v>
          </cell>
          <cell r="CF363">
            <v>5.0680368687185409E-2</v>
          </cell>
          <cell r="CG363">
            <v>5.0680368687185409E-2</v>
          </cell>
          <cell r="CH363">
            <v>5.0680368687185409E-2</v>
          </cell>
          <cell r="CI363">
            <v>0.1255911805594698</v>
          </cell>
          <cell r="CJ363">
            <v>0.1255911805594698</v>
          </cell>
          <cell r="CK363">
            <v>0.1255911805594698</v>
          </cell>
          <cell r="CL363">
            <v>0.1255911805594698</v>
          </cell>
          <cell r="CM363">
            <v>0.1255911805594698</v>
          </cell>
          <cell r="CN363">
            <v>0.1255911805594698</v>
          </cell>
          <cell r="CO363">
            <v>0.1255911805594698</v>
          </cell>
          <cell r="CP363">
            <v>0.1255911805594698</v>
          </cell>
          <cell r="CQ363">
            <v>0.1255911805594698</v>
          </cell>
          <cell r="CR363">
            <v>0.1255911805594698</v>
          </cell>
          <cell r="CS363">
            <v>0.1255911805594698</v>
          </cell>
          <cell r="CT363">
            <v>0.1255911805594698</v>
          </cell>
          <cell r="CU363">
            <v>0.11647465917441285</v>
          </cell>
          <cell r="CV363">
            <v>0.11647465917441285</v>
          </cell>
          <cell r="CW363">
            <v>0.11647465917441285</v>
          </cell>
          <cell r="CX363">
            <v>0.11647465917441285</v>
          </cell>
          <cell r="CY363">
            <v>0.11647465917441285</v>
          </cell>
          <cell r="CZ363">
            <v>0.11647465917441285</v>
          </cell>
          <cell r="DA363">
            <v>0.11647465917441285</v>
          </cell>
          <cell r="DB363">
            <v>0.11647465917441285</v>
          </cell>
          <cell r="DC363">
            <v>0.11647465917441285</v>
          </cell>
          <cell r="DD363">
            <v>0.11647465917441285</v>
          </cell>
          <cell r="DE363">
            <v>0.11647465917441285</v>
          </cell>
          <cell r="DF363">
            <v>0.11647465917441285</v>
          </cell>
          <cell r="DG363">
            <v>0.13062532419072878</v>
          </cell>
          <cell r="DH363">
            <v>0.13062532419072878</v>
          </cell>
          <cell r="DI363">
            <v>0.13062532419072878</v>
          </cell>
          <cell r="DJ363">
            <v>0.13062532419072878</v>
          </cell>
          <cell r="DK363">
            <v>0.13062532419072878</v>
          </cell>
          <cell r="DL363">
            <v>0.13062532419072878</v>
          </cell>
          <cell r="DM363">
            <v>0.13062532419072878</v>
          </cell>
          <cell r="DN363">
            <v>0.13062532419072878</v>
          </cell>
          <cell r="DO363">
            <v>0.13062532419072878</v>
          </cell>
          <cell r="DP363">
            <v>0.13062532419072878</v>
          </cell>
          <cell r="DQ363">
            <v>0.13062532419072878</v>
          </cell>
          <cell r="DR363">
            <v>0.13062532419072878</v>
          </cell>
          <cell r="DS363">
            <v>0.12642706961947872</v>
          </cell>
          <cell r="DT363">
            <v>0.12642706961947872</v>
          </cell>
          <cell r="DU363">
            <v>0.12642706961947872</v>
          </cell>
          <cell r="DV363">
            <v>0.12642706961947872</v>
          </cell>
          <cell r="DW363">
            <v>0.12642706961947872</v>
          </cell>
          <cell r="DX363">
            <v>0.12642706961947872</v>
          </cell>
          <cell r="DY363">
            <v>0.12642706961947872</v>
          </cell>
          <cell r="DZ363">
            <v>0.12642706961947872</v>
          </cell>
          <cell r="EA363">
            <v>0.12642706961947872</v>
          </cell>
          <cell r="EB363">
            <v>0.12642706961947872</v>
          </cell>
          <cell r="EC363">
            <v>0.12642706961947872</v>
          </cell>
          <cell r="ED363">
            <v>0.12642706961947872</v>
          </cell>
          <cell r="EE363">
            <v>0.12588739973717397</v>
          </cell>
          <cell r="EF363">
            <v>0.12588739973717397</v>
          </cell>
          <cell r="EG363">
            <v>0.12588739973717397</v>
          </cell>
          <cell r="EH363">
            <v>0.12588739973717397</v>
          </cell>
          <cell r="EI363">
            <v>0.12588739973717397</v>
          </cell>
          <cell r="EJ363">
            <v>0.12588739973717397</v>
          </cell>
          <cell r="EK363">
            <v>0.12588739973717397</v>
          </cell>
          <cell r="EL363">
            <v>0.12588739973717397</v>
          </cell>
          <cell r="EM363">
            <v>0.12588739973717397</v>
          </cell>
          <cell r="EN363">
            <v>0.12588739973717397</v>
          </cell>
          <cell r="EO363">
            <v>0.12588739973717397</v>
          </cell>
          <cell r="EP363">
            <v>0.12588739973717397</v>
          </cell>
          <cell r="EQ363">
            <v>0.10768437628282022</v>
          </cell>
          <cell r="ER363">
            <v>0.10768437628282022</v>
          </cell>
          <cell r="ES363">
            <v>0.10768437628282022</v>
          </cell>
          <cell r="ET363">
            <v>0.10768437628282022</v>
          </cell>
          <cell r="EU363">
            <v>0.10768437628282022</v>
          </cell>
          <cell r="EV363">
            <v>0.10768437628282022</v>
          </cell>
          <cell r="EW363">
            <v>0.10768437628282022</v>
          </cell>
          <cell r="EX363">
            <v>0.10768437628282022</v>
          </cell>
          <cell r="EY363">
            <v>0.10768437628282022</v>
          </cell>
          <cell r="EZ363">
            <v>0.10768437628282022</v>
          </cell>
          <cell r="FA363">
            <v>0.10768437628282022</v>
          </cell>
          <cell r="FB363">
            <v>0.10768437628282022</v>
          </cell>
          <cell r="FC363">
            <v>9.7641081715913555E-2</v>
          </cell>
          <cell r="FD363">
            <v>9.7641081715913555E-2</v>
          </cell>
          <cell r="FE363">
            <v>9.7641081715913555E-2</v>
          </cell>
          <cell r="FF363">
            <v>9.7641081715913555E-2</v>
          </cell>
          <cell r="FG363">
            <v>9.7641081715913555E-2</v>
          </cell>
          <cell r="FH363">
            <v>9.7641081715913555E-2</v>
          </cell>
          <cell r="FI363">
            <v>9.7641081715913555E-2</v>
          </cell>
          <cell r="FJ363">
            <v>9.7641081715913555E-2</v>
          </cell>
          <cell r="FK363">
            <v>9.7641081715913555E-2</v>
          </cell>
          <cell r="FL363">
            <v>9.7641081715913555E-2</v>
          </cell>
          <cell r="FM363">
            <v>9.7641081715913555E-2</v>
          </cell>
          <cell r="FN363">
            <v>9.7641081715913555E-2</v>
          </cell>
          <cell r="FO363">
            <v>9.3529948955170514E-2</v>
          </cell>
          <cell r="FP363">
            <v>9.3529948955170514E-2</v>
          </cell>
          <cell r="FQ363">
            <v>9.3529948955170514E-2</v>
          </cell>
          <cell r="FR363">
            <v>9.3529948955170514E-2</v>
          </cell>
          <cell r="FS363">
            <v>9.3529948955170514E-2</v>
          </cell>
          <cell r="FT363">
            <v>9.3529948955170514E-2</v>
          </cell>
          <cell r="FU363">
            <v>9.3529948955170514E-2</v>
          </cell>
          <cell r="FV363">
            <v>9.3529948955170514E-2</v>
          </cell>
          <cell r="FW363">
            <v>9.3529948955170514E-2</v>
          </cell>
        </row>
        <row r="364">
          <cell r="B364" t="str">
            <v>Co 453</v>
          </cell>
          <cell r="C364" t="str">
            <v>NV</v>
          </cell>
          <cell r="BH364">
            <v>9.6181805555969779E-2</v>
          </cell>
          <cell r="BI364">
            <v>9.6181805555969779E-2</v>
          </cell>
          <cell r="BJ364">
            <v>9.6181805555969779E-2</v>
          </cell>
          <cell r="BK364">
            <v>5.2544132295314225E-2</v>
          </cell>
          <cell r="BL364">
            <v>5.2544132295314225E-2</v>
          </cell>
          <cell r="BM364">
            <v>5.2544132295314225E-2</v>
          </cell>
          <cell r="BN364">
            <v>5.2544132295314225E-2</v>
          </cell>
          <cell r="BO364">
            <v>5.2544132295314225E-2</v>
          </cell>
          <cell r="BP364">
            <v>5.2544132295314225E-2</v>
          </cell>
          <cell r="BQ364">
            <v>5.2544132295314225E-2</v>
          </cell>
          <cell r="BR364">
            <v>5.2544132295314225E-2</v>
          </cell>
          <cell r="BS364">
            <v>5.2544132295314225E-2</v>
          </cell>
          <cell r="BT364">
            <v>5.2544132295314225E-2</v>
          </cell>
          <cell r="BU364">
            <v>5.2544132295314225E-2</v>
          </cell>
          <cell r="BV364">
            <v>5.2544132295314225E-2</v>
          </cell>
          <cell r="BW364">
            <v>0.11111771082412261</v>
          </cell>
          <cell r="BX364">
            <v>0.11111771082412261</v>
          </cell>
          <cell r="BY364">
            <v>0.11111771082412261</v>
          </cell>
          <cell r="BZ364">
            <v>0.11111771082412261</v>
          </cell>
          <cell r="CA364">
            <v>0.11111771082412261</v>
          </cell>
          <cell r="CB364">
            <v>0.11111771082412261</v>
          </cell>
          <cell r="CC364">
            <v>0.11111771082412261</v>
          </cell>
          <cell r="CD364">
            <v>0.11111771082412261</v>
          </cell>
          <cell r="CE364">
            <v>0.11111771082412261</v>
          </cell>
          <cell r="CF364">
            <v>0.11111771082412261</v>
          </cell>
          <cell r="CG364">
            <v>0.11111771082412261</v>
          </cell>
          <cell r="CH364">
            <v>0.11111771082412261</v>
          </cell>
          <cell r="CI364">
            <v>0.10428782584542692</v>
          </cell>
          <cell r="CJ364">
            <v>0.10428782584542692</v>
          </cell>
          <cell r="CK364">
            <v>0.10428782584542692</v>
          </cell>
          <cell r="CL364">
            <v>0.10428782584542692</v>
          </cell>
          <cell r="CM364">
            <v>0.10428782584542692</v>
          </cell>
          <cell r="CN364">
            <v>0.10428782584542692</v>
          </cell>
          <cell r="CO364">
            <v>0.10428782584542692</v>
          </cell>
          <cell r="CP364">
            <v>0.10428782584542692</v>
          </cell>
          <cell r="CQ364">
            <v>0.10428782584542692</v>
          </cell>
          <cell r="CR364">
            <v>0.10428782584542692</v>
          </cell>
          <cell r="CS364">
            <v>0.10428782584542692</v>
          </cell>
          <cell r="CT364">
            <v>0.10428782584542692</v>
          </cell>
          <cell r="CU364">
            <v>9.6697085977359445E-2</v>
          </cell>
          <cell r="CV364">
            <v>9.6697085977359445E-2</v>
          </cell>
          <cell r="CW364">
            <v>9.6697085977359445E-2</v>
          </cell>
          <cell r="CX364">
            <v>9.6697085977359445E-2</v>
          </cell>
          <cell r="CY364">
            <v>9.6697085977359445E-2</v>
          </cell>
          <cell r="CZ364">
            <v>9.6697085977359445E-2</v>
          </cell>
          <cell r="DA364">
            <v>9.6697085977359445E-2</v>
          </cell>
          <cell r="DB364">
            <v>9.6697085977359445E-2</v>
          </cell>
          <cell r="DC364">
            <v>9.6697085977359445E-2</v>
          </cell>
          <cell r="DD364">
            <v>9.6697085977359445E-2</v>
          </cell>
          <cell r="DE364">
            <v>9.6697085977359445E-2</v>
          </cell>
          <cell r="DF364">
            <v>9.6697085977359445E-2</v>
          </cell>
          <cell r="DG364">
            <v>0.10327121043411502</v>
          </cell>
          <cell r="DH364">
            <v>0.10327121043411502</v>
          </cell>
          <cell r="DI364">
            <v>0.10327121043411502</v>
          </cell>
          <cell r="DJ364">
            <v>0.10327121043411502</v>
          </cell>
          <cell r="DK364">
            <v>0.10327121043411502</v>
          </cell>
          <cell r="DL364">
            <v>0.10327121043411502</v>
          </cell>
          <cell r="DM364">
            <v>0.10327121043411502</v>
          </cell>
          <cell r="DN364">
            <v>0.10327121043411502</v>
          </cell>
          <cell r="DO364">
            <v>0.10327121043411502</v>
          </cell>
          <cell r="DP364">
            <v>0.10327121043411502</v>
          </cell>
          <cell r="DQ364">
            <v>0.10327121043411502</v>
          </cell>
          <cell r="DR364">
            <v>0.10327121043411502</v>
          </cell>
          <cell r="DS364">
            <v>0.11646146824579406</v>
          </cell>
          <cell r="DT364">
            <v>0.11646146824579406</v>
          </cell>
          <cell r="DU364">
            <v>0.11646146824579406</v>
          </cell>
          <cell r="DV364">
            <v>0.11646146824579406</v>
          </cell>
          <cell r="DW364">
            <v>0.11646146824579406</v>
          </cell>
          <cell r="DX364">
            <v>0.11646146824579406</v>
          </cell>
          <cell r="DY364">
            <v>0.11646146824579406</v>
          </cell>
          <cell r="DZ364">
            <v>0.11646146824579406</v>
          </cell>
          <cell r="EA364">
            <v>0.11646146824579406</v>
          </cell>
          <cell r="EB364">
            <v>0.11646146824579406</v>
          </cell>
          <cell r="EC364">
            <v>0.11646146824579406</v>
          </cell>
          <cell r="ED364">
            <v>0.11646146824579406</v>
          </cell>
          <cell r="EE364">
            <v>9.0852007806873261E-2</v>
          </cell>
          <cell r="EF364">
            <v>9.0852007806873261E-2</v>
          </cell>
          <cell r="EG364">
            <v>9.0852007806873261E-2</v>
          </cell>
          <cell r="EH364">
            <v>9.0852007806873261E-2</v>
          </cell>
          <cell r="EI364">
            <v>9.0852007806873261E-2</v>
          </cell>
          <cell r="EJ364">
            <v>9.0852007806873261E-2</v>
          </cell>
          <cell r="EK364">
            <v>9.0852007806873261E-2</v>
          </cell>
          <cell r="EL364">
            <v>9.0852007806873261E-2</v>
          </cell>
          <cell r="EM364">
            <v>9.0852007806873261E-2</v>
          </cell>
          <cell r="EN364">
            <v>9.0852007806873261E-2</v>
          </cell>
          <cell r="EO364">
            <v>9.0852007806873261E-2</v>
          </cell>
          <cell r="EP364">
            <v>9.0852007806873261E-2</v>
          </cell>
          <cell r="EQ364">
            <v>9.3919579072607784E-2</v>
          </cell>
          <cell r="ER364">
            <v>9.3919579072607784E-2</v>
          </cell>
          <cell r="ES364">
            <v>9.3919579072607784E-2</v>
          </cell>
          <cell r="ET364">
            <v>9.3919579072607784E-2</v>
          </cell>
          <cell r="EU364">
            <v>9.3919579072607784E-2</v>
          </cell>
          <cell r="EV364">
            <v>9.3919579072607784E-2</v>
          </cell>
          <cell r="EW364">
            <v>9.3919579072607784E-2</v>
          </cell>
          <cell r="EX364">
            <v>9.3919579072607784E-2</v>
          </cell>
          <cell r="EY364">
            <v>9.3919579072607784E-2</v>
          </cell>
          <cell r="EZ364">
            <v>9.3919579072607784E-2</v>
          </cell>
          <cell r="FA364">
            <v>9.3919579072607784E-2</v>
          </cell>
          <cell r="FB364">
            <v>9.3919579072607784E-2</v>
          </cell>
          <cell r="FC364">
            <v>0.12560449842040644</v>
          </cell>
          <cell r="FD364">
            <v>0.12560449842040644</v>
          </cell>
          <cell r="FE364">
            <v>0.12560449842040644</v>
          </cell>
          <cell r="FF364">
            <v>0.12560449842040644</v>
          </cell>
          <cell r="FG364">
            <v>0.12560449842040644</v>
          </cell>
          <cell r="FH364">
            <v>0.12560449842040644</v>
          </cell>
          <cell r="FI364">
            <v>0.12560449842040644</v>
          </cell>
          <cell r="FJ364">
            <v>0.12560449842040644</v>
          </cell>
          <cell r="FK364">
            <v>0.12560449842040644</v>
          </cell>
          <cell r="FL364">
            <v>0.12560449842040644</v>
          </cell>
          <cell r="FM364">
            <v>0.12560449842040644</v>
          </cell>
          <cell r="FN364">
            <v>0.12560449842040644</v>
          </cell>
          <cell r="FO364">
            <v>0.13229424428028486</v>
          </cell>
          <cell r="FP364">
            <v>0.13229424428028486</v>
          </cell>
          <cell r="FQ364">
            <v>0.13229424428028486</v>
          </cell>
          <cell r="FR364">
            <v>0.13229424428028486</v>
          </cell>
          <cell r="FS364">
            <v>0.13229424428028486</v>
          </cell>
          <cell r="FT364">
            <v>0.13229424428028486</v>
          </cell>
          <cell r="FU364">
            <v>0.13229424428028486</v>
          </cell>
          <cell r="FV364">
            <v>0.13229424428028486</v>
          </cell>
          <cell r="FW364">
            <v>0.13229424428028486</v>
          </cell>
        </row>
        <row r="365">
          <cell r="B365" t="str">
            <v>Co 151</v>
          </cell>
          <cell r="C365" t="str">
            <v>IN</v>
          </cell>
          <cell r="BH365">
            <v>-6.0469410915866474E-2</v>
          </cell>
          <cell r="BI365">
            <v>-6.0469410915866474E-2</v>
          </cell>
          <cell r="BJ365">
            <v>-6.0469410915866474E-2</v>
          </cell>
          <cell r="BK365">
            <v>-2.820269708074102E-2</v>
          </cell>
          <cell r="BL365">
            <v>-2.820269708074102E-2</v>
          </cell>
          <cell r="BM365">
            <v>-2.820269708074102E-2</v>
          </cell>
          <cell r="BN365">
            <v>-2.820269708074102E-2</v>
          </cell>
          <cell r="BO365">
            <v>-2.820269708074102E-2</v>
          </cell>
          <cell r="BP365">
            <v>-2.820269708074102E-2</v>
          </cell>
          <cell r="BQ365">
            <v>-2.820269708074102E-2</v>
          </cell>
          <cell r="BR365">
            <v>-2.820269708074102E-2</v>
          </cell>
          <cell r="BS365">
            <v>-2.820269708074102E-2</v>
          </cell>
          <cell r="BT365">
            <v>-2.820269708074102E-2</v>
          </cell>
          <cell r="BU365">
            <v>-2.820269708074102E-2</v>
          </cell>
          <cell r="BV365">
            <v>-2.820269708074102E-2</v>
          </cell>
          <cell r="BW365">
            <v>-0.10618232765000425</v>
          </cell>
          <cell r="BX365">
            <v>-0.10618232765000425</v>
          </cell>
          <cell r="BY365">
            <v>-0.10618232765000425</v>
          </cell>
          <cell r="BZ365">
            <v>-0.10618232765000425</v>
          </cell>
          <cell r="CA365">
            <v>-0.10618232765000425</v>
          </cell>
          <cell r="CB365">
            <v>-0.10618232765000425</v>
          </cell>
          <cell r="CC365">
            <v>-0.10618232765000425</v>
          </cell>
          <cell r="CD365">
            <v>-0.10618232765000425</v>
          </cell>
          <cell r="CE365">
            <v>-0.10618232765000425</v>
          </cell>
          <cell r="CF365">
            <v>-0.10618232765000425</v>
          </cell>
          <cell r="CG365">
            <v>-0.10618232765000425</v>
          </cell>
          <cell r="CH365">
            <v>-0.10618232765000425</v>
          </cell>
          <cell r="CI365">
            <v>4.8961362177859062E-3</v>
          </cell>
          <cell r="CJ365">
            <v>4.8961362177859062E-3</v>
          </cell>
          <cell r="CK365">
            <v>4.8961362177859062E-3</v>
          </cell>
          <cell r="CL365">
            <v>4.8961362177859062E-3</v>
          </cell>
          <cell r="CM365">
            <v>4.8961362177859062E-3</v>
          </cell>
          <cell r="CN365">
            <v>4.8961362177859062E-3</v>
          </cell>
          <cell r="CO365">
            <v>4.8961362177859062E-3</v>
          </cell>
          <cell r="CP365">
            <v>4.8961362177859062E-3</v>
          </cell>
          <cell r="CQ365">
            <v>4.8961362177859062E-3</v>
          </cell>
          <cell r="CR365">
            <v>4.8961362177859062E-3</v>
          </cell>
          <cell r="CS365">
            <v>4.8961362177859062E-3</v>
          </cell>
          <cell r="CT365">
            <v>4.8961362177859062E-3</v>
          </cell>
          <cell r="CU365">
            <v>2.1935951737642425E-2</v>
          </cell>
          <cell r="CV365">
            <v>2.1935951737642425E-2</v>
          </cell>
          <cell r="CW365">
            <v>2.1935951737642425E-2</v>
          </cell>
          <cell r="CX365">
            <v>2.1935951737642425E-2</v>
          </cell>
          <cell r="CY365">
            <v>2.1935951737642425E-2</v>
          </cell>
          <cell r="CZ365">
            <v>2.1935951737642425E-2</v>
          </cell>
          <cell r="DA365">
            <v>2.1935951737642425E-2</v>
          </cell>
          <cell r="DB365">
            <v>2.1935951737642425E-2</v>
          </cell>
          <cell r="DC365">
            <v>2.1935951737642425E-2</v>
          </cell>
          <cell r="DD365">
            <v>2.1935951737642425E-2</v>
          </cell>
          <cell r="DE365">
            <v>2.1935951737642425E-2</v>
          </cell>
          <cell r="DF365">
            <v>2.1935951737642425E-2</v>
          </cell>
          <cell r="DG365">
            <v>2.0593022019744979E-2</v>
          </cell>
          <cell r="DH365">
            <v>2.0593022019744979E-2</v>
          </cell>
          <cell r="DI365">
            <v>2.0593022019744979E-2</v>
          </cell>
          <cell r="DJ365">
            <v>2.0593022019744979E-2</v>
          </cell>
          <cell r="DK365">
            <v>2.0593022019744979E-2</v>
          </cell>
          <cell r="DL365">
            <v>2.0593022019744979E-2</v>
          </cell>
          <cell r="DM365">
            <v>2.0593022019744979E-2</v>
          </cell>
          <cell r="DN365">
            <v>2.0593022019744979E-2</v>
          </cell>
          <cell r="DO365">
            <v>2.0593022019744979E-2</v>
          </cell>
          <cell r="DP365">
            <v>2.0593022019744979E-2</v>
          </cell>
          <cell r="DQ365">
            <v>2.0593022019744979E-2</v>
          </cell>
          <cell r="DR365">
            <v>2.0593022019744979E-2</v>
          </cell>
          <cell r="DS365">
            <v>0.12167814537433162</v>
          </cell>
          <cell r="DT365">
            <v>0.12167814537433162</v>
          </cell>
          <cell r="DU365">
            <v>0.12167814537433162</v>
          </cell>
          <cell r="DV365">
            <v>0.12167814537433162</v>
          </cell>
          <cell r="DW365">
            <v>0.12167814537433162</v>
          </cell>
          <cell r="DX365">
            <v>0.12167814537433162</v>
          </cell>
          <cell r="DY365">
            <v>0.12167814537433162</v>
          </cell>
          <cell r="DZ365">
            <v>0.12167814537433162</v>
          </cell>
          <cell r="EA365">
            <v>0.12167814537433162</v>
          </cell>
          <cell r="EB365">
            <v>0.12167814537433162</v>
          </cell>
          <cell r="EC365">
            <v>0.12167814537433162</v>
          </cell>
          <cell r="ED365">
            <v>0.12167814537433162</v>
          </cell>
          <cell r="EE365">
            <v>0.12737237819638486</v>
          </cell>
          <cell r="EF365">
            <v>0.12737237819638486</v>
          </cell>
          <cell r="EG365">
            <v>0.12737237819638486</v>
          </cell>
          <cell r="EH365">
            <v>0.12737237819638486</v>
          </cell>
          <cell r="EI365">
            <v>0.12737237819638486</v>
          </cell>
          <cell r="EJ365">
            <v>0.12737237819638486</v>
          </cell>
          <cell r="EK365">
            <v>0.12737237819638486</v>
          </cell>
          <cell r="EL365">
            <v>0.12737237819638486</v>
          </cell>
          <cell r="EM365">
            <v>0.12737237819638486</v>
          </cell>
          <cell r="EN365">
            <v>0.12737237819638486</v>
          </cell>
          <cell r="EO365">
            <v>0.12737237819638486</v>
          </cell>
          <cell r="EP365">
            <v>0.12737237819638486</v>
          </cell>
          <cell r="EQ365">
            <v>0.15707844868310294</v>
          </cell>
          <cell r="ER365">
            <v>0.15707844868310294</v>
          </cell>
          <cell r="ES365">
            <v>0.15707844868310294</v>
          </cell>
          <cell r="ET365">
            <v>0.15707844868310294</v>
          </cell>
          <cell r="EU365">
            <v>0.15707844868310294</v>
          </cell>
          <cell r="EV365">
            <v>0.15707844868310294</v>
          </cell>
          <cell r="EW365">
            <v>0.15707844868310294</v>
          </cell>
          <cell r="EX365">
            <v>0.15707844868310294</v>
          </cell>
          <cell r="EY365">
            <v>0.15707844868310294</v>
          </cell>
          <cell r="EZ365">
            <v>0.15707844868310294</v>
          </cell>
          <cell r="FA365">
            <v>0.15707844868310294</v>
          </cell>
          <cell r="FB365">
            <v>0.15707844868310294</v>
          </cell>
          <cell r="FC365">
            <v>0.1647375144808082</v>
          </cell>
          <cell r="FD365">
            <v>0.1647375144808082</v>
          </cell>
          <cell r="FE365">
            <v>0.1647375144808082</v>
          </cell>
          <cell r="FF365">
            <v>0.1647375144808082</v>
          </cell>
          <cell r="FG365">
            <v>0.1647375144808082</v>
          </cell>
          <cell r="FH365">
            <v>0.1647375144808082</v>
          </cell>
          <cell r="FI365">
            <v>0.1647375144808082</v>
          </cell>
          <cell r="FJ365">
            <v>0.1647375144808082</v>
          </cell>
          <cell r="FK365">
            <v>0.1647375144808082</v>
          </cell>
          <cell r="FL365">
            <v>0.1647375144808082</v>
          </cell>
          <cell r="FM365">
            <v>0.1647375144808082</v>
          </cell>
          <cell r="FN365">
            <v>0.1647375144808082</v>
          </cell>
          <cell r="FO365">
            <v>0.20115917735221631</v>
          </cell>
          <cell r="FP365">
            <v>0.20115917735221631</v>
          </cell>
          <cell r="FQ365">
            <v>0.20115917735221631</v>
          </cell>
          <cell r="FR365">
            <v>0.20115917735221631</v>
          </cell>
          <cell r="FS365">
            <v>0.20115917735221631</v>
          </cell>
          <cell r="FT365">
            <v>0.20115917735221631</v>
          </cell>
          <cell r="FU365">
            <v>0.20115917735221631</v>
          </cell>
          <cell r="FV365">
            <v>0.20115917735221631</v>
          </cell>
          <cell r="FW365">
            <v>0.20115917735221631</v>
          </cell>
        </row>
        <row r="366">
          <cell r="B366" t="str">
            <v>Co 152</v>
          </cell>
          <cell r="C366" t="str">
            <v>IN</v>
          </cell>
          <cell r="BH366">
            <v>-0.54880843332262286</v>
          </cell>
          <cell r="BI366">
            <v>-0.54880843332262286</v>
          </cell>
          <cell r="BJ366">
            <v>-0.54880843332262286</v>
          </cell>
          <cell r="BK366">
            <v>-0.27946466255484537</v>
          </cell>
          <cell r="BL366">
            <v>-0.27946466255484537</v>
          </cell>
          <cell r="BM366">
            <v>-0.27946466255484537</v>
          </cell>
          <cell r="BN366">
            <v>-0.27946466255484537</v>
          </cell>
          <cell r="BO366">
            <v>-0.27946466255484537</v>
          </cell>
          <cell r="BP366">
            <v>-0.27946466255484537</v>
          </cell>
          <cell r="BQ366">
            <v>-0.27946466255484537</v>
          </cell>
          <cell r="BR366">
            <v>-0.27946466255484537</v>
          </cell>
          <cell r="BS366">
            <v>-0.27946466255484537</v>
          </cell>
          <cell r="BT366">
            <v>-0.27946466255484537</v>
          </cell>
          <cell r="BU366">
            <v>-0.27946466255484537</v>
          </cell>
          <cell r="BV366">
            <v>-0.27946466255484537</v>
          </cell>
          <cell r="BW366">
            <v>-0.38708473253489223</v>
          </cell>
          <cell r="BX366">
            <v>-0.38708473253489223</v>
          </cell>
          <cell r="BY366">
            <v>-0.38708473253489223</v>
          </cell>
          <cell r="BZ366">
            <v>-0.38708473253489223</v>
          </cell>
          <cell r="CA366">
            <v>-0.38708473253489223</v>
          </cell>
          <cell r="CB366">
            <v>-0.38708473253489223</v>
          </cell>
          <cell r="CC366">
            <v>-0.38708473253489223</v>
          </cell>
          <cell r="CD366">
            <v>-0.38708473253489223</v>
          </cell>
          <cell r="CE366">
            <v>-0.38708473253489223</v>
          </cell>
          <cell r="CF366">
            <v>-0.38708473253489223</v>
          </cell>
          <cell r="CG366">
            <v>-0.38708473253489223</v>
          </cell>
          <cell r="CH366">
            <v>-0.38708473253489223</v>
          </cell>
          <cell r="CI366">
            <v>-0.23042861804723339</v>
          </cell>
          <cell r="CJ366">
            <v>-0.23042861804723339</v>
          </cell>
          <cell r="CK366">
            <v>-0.23042861804723339</v>
          </cell>
          <cell r="CL366">
            <v>-0.23042861804723339</v>
          </cell>
          <cell r="CM366">
            <v>-0.23042861804723339</v>
          </cell>
          <cell r="CN366">
            <v>-0.23042861804723339</v>
          </cell>
          <cell r="CO366">
            <v>-0.23042861804723339</v>
          </cell>
          <cell r="CP366">
            <v>-0.23042861804723339</v>
          </cell>
          <cell r="CQ366">
            <v>-0.23042861804723339</v>
          </cell>
          <cell r="CR366">
            <v>-0.23042861804723339</v>
          </cell>
          <cell r="CS366">
            <v>-0.23042861804723339</v>
          </cell>
          <cell r="CT366">
            <v>-0.23042861804723339</v>
          </cell>
          <cell r="CU366">
            <v>-0.15620371978073583</v>
          </cell>
          <cell r="CV366">
            <v>-0.15620371978073583</v>
          </cell>
          <cell r="CW366">
            <v>-0.15620371978073583</v>
          </cell>
          <cell r="CX366">
            <v>-0.15620371978073583</v>
          </cell>
          <cell r="CY366">
            <v>-0.15620371978073583</v>
          </cell>
          <cell r="CZ366">
            <v>-0.15620371978073583</v>
          </cell>
          <cell r="DA366">
            <v>-0.15620371978073583</v>
          </cell>
          <cell r="DB366">
            <v>-0.15620371978073583</v>
          </cell>
          <cell r="DC366">
            <v>-0.15620371978073583</v>
          </cell>
          <cell r="DD366">
            <v>-0.15620371978073583</v>
          </cell>
          <cell r="DE366">
            <v>-0.15620371978073583</v>
          </cell>
          <cell r="DF366">
            <v>-0.15620371978073583</v>
          </cell>
          <cell r="DG366">
            <v>-0.15084261169088975</v>
          </cell>
          <cell r="DH366">
            <v>-0.15084261169088975</v>
          </cell>
          <cell r="DI366">
            <v>-0.15084261169088975</v>
          </cell>
          <cell r="DJ366">
            <v>-0.15084261169088975</v>
          </cell>
          <cell r="DK366">
            <v>-0.15084261169088975</v>
          </cell>
          <cell r="DL366">
            <v>-0.15084261169088975</v>
          </cell>
          <cell r="DM366">
            <v>-0.15084261169088975</v>
          </cell>
          <cell r="DN366">
            <v>-0.15084261169088975</v>
          </cell>
          <cell r="DO366">
            <v>-0.15084261169088975</v>
          </cell>
          <cell r="DP366">
            <v>-0.15084261169088975</v>
          </cell>
          <cell r="DQ366">
            <v>-0.15084261169088975</v>
          </cell>
          <cell r="DR366">
            <v>-0.15084261169088975</v>
          </cell>
          <cell r="DS366">
            <v>1.8903483424584235E-2</v>
          </cell>
          <cell r="DT366">
            <v>1.8903483424584235E-2</v>
          </cell>
          <cell r="DU366">
            <v>1.8903483424584235E-2</v>
          </cell>
          <cell r="DV366">
            <v>1.8903483424584235E-2</v>
          </cell>
          <cell r="DW366">
            <v>1.8903483424584235E-2</v>
          </cell>
          <cell r="DX366">
            <v>1.8903483424584235E-2</v>
          </cell>
          <cell r="DY366">
            <v>1.8903483424584235E-2</v>
          </cell>
          <cell r="DZ366">
            <v>1.8903483424584235E-2</v>
          </cell>
          <cell r="EA366">
            <v>1.8903483424584235E-2</v>
          </cell>
          <cell r="EB366">
            <v>1.8903483424584235E-2</v>
          </cell>
          <cell r="EC366">
            <v>1.8903483424584235E-2</v>
          </cell>
          <cell r="ED366">
            <v>1.8903483424584235E-2</v>
          </cell>
          <cell r="EE366">
            <v>4.1514314334049028E-2</v>
          </cell>
          <cell r="EF366">
            <v>4.1514314334049028E-2</v>
          </cell>
          <cell r="EG366">
            <v>4.1514314334049028E-2</v>
          </cell>
          <cell r="EH366">
            <v>4.1514314334049028E-2</v>
          </cell>
          <cell r="EI366">
            <v>4.1514314334049028E-2</v>
          </cell>
          <cell r="EJ366">
            <v>4.1514314334049028E-2</v>
          </cell>
          <cell r="EK366">
            <v>4.1514314334049028E-2</v>
          </cell>
          <cell r="EL366">
            <v>4.1514314334049028E-2</v>
          </cell>
          <cell r="EM366">
            <v>4.1514314334049028E-2</v>
          </cell>
          <cell r="EN366">
            <v>4.1514314334049028E-2</v>
          </cell>
          <cell r="EO366">
            <v>4.1514314334049028E-2</v>
          </cell>
          <cell r="EP366">
            <v>4.1514314334049028E-2</v>
          </cell>
          <cell r="EQ366">
            <v>0.128389466458044</v>
          </cell>
          <cell r="ER366">
            <v>0.128389466458044</v>
          </cell>
          <cell r="ES366">
            <v>0.128389466458044</v>
          </cell>
          <cell r="ET366">
            <v>0.128389466458044</v>
          </cell>
          <cell r="EU366">
            <v>0.128389466458044</v>
          </cell>
          <cell r="EV366">
            <v>0.128389466458044</v>
          </cell>
          <cell r="EW366">
            <v>0.128389466458044</v>
          </cell>
          <cell r="EX366">
            <v>0.128389466458044</v>
          </cell>
          <cell r="EY366">
            <v>0.128389466458044</v>
          </cell>
          <cell r="EZ366">
            <v>0.128389466458044</v>
          </cell>
          <cell r="FA366">
            <v>0.128389466458044</v>
          </cell>
          <cell r="FB366">
            <v>0.128389466458044</v>
          </cell>
          <cell r="FC366">
            <v>0.14059171582358004</v>
          </cell>
          <cell r="FD366">
            <v>0.14059171582358004</v>
          </cell>
          <cell r="FE366">
            <v>0.14059171582358004</v>
          </cell>
          <cell r="FF366">
            <v>0.14059171582358004</v>
          </cell>
          <cell r="FG366">
            <v>0.14059171582358004</v>
          </cell>
          <cell r="FH366">
            <v>0.14059171582358004</v>
          </cell>
          <cell r="FI366">
            <v>0.14059171582358004</v>
          </cell>
          <cell r="FJ366">
            <v>0.14059171582358004</v>
          </cell>
          <cell r="FK366">
            <v>0.14059171582358004</v>
          </cell>
          <cell r="FL366">
            <v>0.14059171582358004</v>
          </cell>
          <cell r="FM366">
            <v>0.14059171582358004</v>
          </cell>
          <cell r="FN366">
            <v>0.14059171582358004</v>
          </cell>
          <cell r="FO366">
            <v>0.1856677694344665</v>
          </cell>
          <cell r="FP366">
            <v>0.1856677694344665</v>
          </cell>
          <cell r="FQ366">
            <v>0.1856677694344665</v>
          </cell>
          <cell r="FR366">
            <v>0.1856677694344665</v>
          </cell>
          <cell r="FS366">
            <v>0.1856677694344665</v>
          </cell>
          <cell r="FT366">
            <v>0.1856677694344665</v>
          </cell>
          <cell r="FU366">
            <v>0.1856677694344665</v>
          </cell>
          <cell r="FV366">
            <v>0.1856677694344665</v>
          </cell>
          <cell r="FW366">
            <v>0.1856677694344665</v>
          </cell>
        </row>
        <row r="367">
          <cell r="B367" t="str">
            <v>Co 345</v>
          </cell>
          <cell r="C367" t="str">
            <v>KY</v>
          </cell>
          <cell r="BH367">
            <v>-8.9331827405092906E-2</v>
          </cell>
          <cell r="BI367">
            <v>-8.9331827405092906E-2</v>
          </cell>
          <cell r="BJ367">
            <v>-8.9331827405092906E-2</v>
          </cell>
          <cell r="BK367">
            <v>3.6931932743195457E-2</v>
          </cell>
          <cell r="BL367">
            <v>3.6931932743195457E-2</v>
          </cell>
          <cell r="BM367">
            <v>3.6931932743195457E-2</v>
          </cell>
          <cell r="BN367">
            <v>3.6931932743195457E-2</v>
          </cell>
          <cell r="BO367">
            <v>3.6931932743195457E-2</v>
          </cell>
          <cell r="BP367">
            <v>3.6931932743195457E-2</v>
          </cell>
          <cell r="BQ367">
            <v>3.6931932743195457E-2</v>
          </cell>
          <cell r="BR367">
            <v>3.6931932743195457E-2</v>
          </cell>
          <cell r="BS367">
            <v>3.6931932743195457E-2</v>
          </cell>
          <cell r="BT367">
            <v>3.6931932743195457E-2</v>
          </cell>
          <cell r="BU367">
            <v>3.6931932743195457E-2</v>
          </cell>
          <cell r="BV367">
            <v>3.6931932743195457E-2</v>
          </cell>
          <cell r="BW367">
            <v>2.6000663674348629E-2</v>
          </cell>
          <cell r="BX367">
            <v>2.6000663674348629E-2</v>
          </cell>
          <cell r="BY367">
            <v>2.6000663674348629E-2</v>
          </cell>
          <cell r="BZ367">
            <v>2.6000663674348629E-2</v>
          </cell>
          <cell r="CA367">
            <v>2.6000663674348629E-2</v>
          </cell>
          <cell r="CB367">
            <v>2.6000663674348629E-2</v>
          </cell>
          <cell r="CC367">
            <v>2.6000663674348629E-2</v>
          </cell>
          <cell r="CD367">
            <v>2.6000663674348629E-2</v>
          </cell>
          <cell r="CE367">
            <v>2.6000663674348629E-2</v>
          </cell>
          <cell r="CF367">
            <v>2.6000663674348629E-2</v>
          </cell>
          <cell r="CG367">
            <v>2.6000663674348629E-2</v>
          </cell>
          <cell r="CH367">
            <v>2.6000663674348629E-2</v>
          </cell>
          <cell r="CI367">
            <v>2.2756924037326275E-2</v>
          </cell>
          <cell r="CJ367">
            <v>2.2756924037326275E-2</v>
          </cell>
          <cell r="CK367">
            <v>2.2756924037326275E-2</v>
          </cell>
          <cell r="CL367">
            <v>2.2756924037326275E-2</v>
          </cell>
          <cell r="CM367">
            <v>2.2756924037326275E-2</v>
          </cell>
          <cell r="CN367">
            <v>2.2756924037326275E-2</v>
          </cell>
          <cell r="CO367">
            <v>2.2756924037326275E-2</v>
          </cell>
          <cell r="CP367">
            <v>2.2756924037326275E-2</v>
          </cell>
          <cell r="CQ367">
            <v>2.2756924037326275E-2</v>
          </cell>
          <cell r="CR367">
            <v>2.2756924037326275E-2</v>
          </cell>
          <cell r="CS367">
            <v>2.2756924037326275E-2</v>
          </cell>
          <cell r="CT367">
            <v>2.2756924037326275E-2</v>
          </cell>
          <cell r="CU367">
            <v>1.6017388952180026E-2</v>
          </cell>
          <cell r="CV367">
            <v>1.6017388952180026E-2</v>
          </cell>
          <cell r="CW367">
            <v>1.6017388952180026E-2</v>
          </cell>
          <cell r="CX367">
            <v>1.6017388952180026E-2</v>
          </cell>
          <cell r="CY367">
            <v>1.6017388952180026E-2</v>
          </cell>
          <cell r="CZ367">
            <v>1.6017388952180026E-2</v>
          </cell>
          <cell r="DA367">
            <v>1.6017388952180026E-2</v>
          </cell>
          <cell r="DB367">
            <v>1.6017388952180026E-2</v>
          </cell>
          <cell r="DC367">
            <v>1.6017388952180026E-2</v>
          </cell>
          <cell r="DD367">
            <v>1.6017388952180026E-2</v>
          </cell>
          <cell r="DE367">
            <v>1.6017388952180026E-2</v>
          </cell>
          <cell r="DF367">
            <v>1.6017388952180026E-2</v>
          </cell>
          <cell r="DG367">
            <v>3.7207260484493569E-2</v>
          </cell>
          <cell r="DH367">
            <v>3.7207260484493569E-2</v>
          </cell>
          <cell r="DI367">
            <v>3.7207260484493569E-2</v>
          </cell>
          <cell r="DJ367">
            <v>3.7207260484493569E-2</v>
          </cell>
          <cell r="DK367">
            <v>3.7207260484493569E-2</v>
          </cell>
          <cell r="DL367">
            <v>3.7207260484493569E-2</v>
          </cell>
          <cell r="DM367">
            <v>3.7207260484493569E-2</v>
          </cell>
          <cell r="DN367">
            <v>3.7207260484493569E-2</v>
          </cell>
          <cell r="DO367">
            <v>3.7207260484493569E-2</v>
          </cell>
          <cell r="DP367">
            <v>3.7207260484493569E-2</v>
          </cell>
          <cell r="DQ367">
            <v>3.7207260484493569E-2</v>
          </cell>
          <cell r="DR367">
            <v>3.7207260484493569E-2</v>
          </cell>
          <cell r="DS367">
            <v>3.7751248035317049E-2</v>
          </cell>
          <cell r="DT367">
            <v>3.7751248035317049E-2</v>
          </cell>
          <cell r="DU367">
            <v>3.7751248035317049E-2</v>
          </cell>
          <cell r="DV367">
            <v>3.7751248035317049E-2</v>
          </cell>
          <cell r="DW367">
            <v>3.7751248035317049E-2</v>
          </cell>
          <cell r="DX367">
            <v>3.7751248035317049E-2</v>
          </cell>
          <cell r="DY367">
            <v>3.7751248035317049E-2</v>
          </cell>
          <cell r="DZ367">
            <v>3.7751248035317049E-2</v>
          </cell>
          <cell r="EA367">
            <v>3.7751248035317049E-2</v>
          </cell>
          <cell r="EB367">
            <v>3.7751248035317049E-2</v>
          </cell>
          <cell r="EC367">
            <v>3.7751248035317049E-2</v>
          </cell>
          <cell r="ED367">
            <v>3.7751248035317049E-2</v>
          </cell>
          <cell r="EE367">
            <v>5.9657468593659141E-2</v>
          </cell>
          <cell r="EF367">
            <v>5.9657468593659141E-2</v>
          </cell>
          <cell r="EG367">
            <v>5.9657468593659141E-2</v>
          </cell>
          <cell r="EH367">
            <v>5.9657468593659141E-2</v>
          </cell>
          <cell r="EI367">
            <v>5.9657468593659141E-2</v>
          </cell>
          <cell r="EJ367">
            <v>5.9657468593659141E-2</v>
          </cell>
          <cell r="EK367">
            <v>5.9657468593659141E-2</v>
          </cell>
          <cell r="EL367">
            <v>5.9657468593659141E-2</v>
          </cell>
          <cell r="EM367">
            <v>5.9657468593659141E-2</v>
          </cell>
          <cell r="EN367">
            <v>5.9657468593659141E-2</v>
          </cell>
          <cell r="EO367">
            <v>5.9657468593659141E-2</v>
          </cell>
          <cell r="EP367">
            <v>5.9657468593659141E-2</v>
          </cell>
          <cell r="EQ367">
            <v>7.5476749168851401E-2</v>
          </cell>
          <cell r="ER367">
            <v>7.5476749168851401E-2</v>
          </cell>
          <cell r="ES367">
            <v>7.5476749168851401E-2</v>
          </cell>
          <cell r="ET367">
            <v>7.5476749168851401E-2</v>
          </cell>
          <cell r="EU367">
            <v>7.5476749168851401E-2</v>
          </cell>
          <cell r="EV367">
            <v>7.5476749168851401E-2</v>
          </cell>
          <cell r="EW367">
            <v>7.5476749168851401E-2</v>
          </cell>
          <cell r="EX367">
            <v>7.5476749168851401E-2</v>
          </cell>
          <cell r="EY367">
            <v>7.5476749168851401E-2</v>
          </cell>
          <cell r="EZ367">
            <v>7.5476749168851401E-2</v>
          </cell>
          <cell r="FA367">
            <v>7.5476749168851401E-2</v>
          </cell>
          <cell r="FB367">
            <v>7.5476749168851401E-2</v>
          </cell>
          <cell r="FC367">
            <v>8.424865203539865E-2</v>
          </cell>
          <cell r="FD367">
            <v>8.424865203539865E-2</v>
          </cell>
          <cell r="FE367">
            <v>8.424865203539865E-2</v>
          </cell>
          <cell r="FF367">
            <v>8.424865203539865E-2</v>
          </cell>
          <cell r="FG367">
            <v>8.424865203539865E-2</v>
          </cell>
          <cell r="FH367">
            <v>8.424865203539865E-2</v>
          </cell>
          <cell r="FI367">
            <v>8.424865203539865E-2</v>
          </cell>
          <cell r="FJ367">
            <v>8.424865203539865E-2</v>
          </cell>
          <cell r="FK367">
            <v>8.424865203539865E-2</v>
          </cell>
          <cell r="FL367">
            <v>8.424865203539865E-2</v>
          </cell>
          <cell r="FM367">
            <v>8.424865203539865E-2</v>
          </cell>
          <cell r="FN367">
            <v>8.424865203539865E-2</v>
          </cell>
          <cell r="FO367">
            <v>8.9998011855989074E-2</v>
          </cell>
          <cell r="FP367">
            <v>8.9998011855989074E-2</v>
          </cell>
          <cell r="FQ367">
            <v>8.9998011855989074E-2</v>
          </cell>
          <cell r="FR367">
            <v>8.9998011855989074E-2</v>
          </cell>
          <cell r="FS367">
            <v>8.9998011855989074E-2</v>
          </cell>
          <cell r="FT367">
            <v>8.9998011855989074E-2</v>
          </cell>
          <cell r="FU367">
            <v>8.9998011855989074E-2</v>
          </cell>
          <cell r="FV367">
            <v>8.9998011855989074E-2</v>
          </cell>
          <cell r="FW367">
            <v>8.9998011855989074E-2</v>
          </cell>
        </row>
        <row r="368">
          <cell r="B368" t="str">
            <v>Co 386</v>
          </cell>
          <cell r="C368" t="str">
            <v>GA</v>
          </cell>
          <cell r="BH368">
            <v>0.23339031344469929</v>
          </cell>
          <cell r="BI368">
            <v>0.23339031344469929</v>
          </cell>
          <cell r="BJ368">
            <v>0.23339031344469929</v>
          </cell>
          <cell r="BK368">
            <v>0.27276383161978957</v>
          </cell>
          <cell r="BL368">
            <v>0.27276383161978957</v>
          </cell>
          <cell r="BM368">
            <v>0.27276383161978957</v>
          </cell>
          <cell r="BN368">
            <v>0.27276383161978957</v>
          </cell>
          <cell r="BO368">
            <v>0.27276383161978957</v>
          </cell>
          <cell r="BP368">
            <v>0.27276383161978957</v>
          </cell>
          <cell r="BQ368">
            <v>0.27276383161978957</v>
          </cell>
          <cell r="BR368">
            <v>0.27276383161978957</v>
          </cell>
          <cell r="BS368">
            <v>0.27276383161978957</v>
          </cell>
          <cell r="BT368">
            <v>0.27276383161978957</v>
          </cell>
          <cell r="BU368">
            <v>0.27276383161978957</v>
          </cell>
          <cell r="BV368">
            <v>0.27276383161978957</v>
          </cell>
          <cell r="BW368">
            <v>0.45194538130543954</v>
          </cell>
          <cell r="BX368">
            <v>0.45194538130543954</v>
          </cell>
          <cell r="BY368">
            <v>0.45194538130543954</v>
          </cell>
          <cell r="BZ368">
            <v>0.45194538130543954</v>
          </cell>
          <cell r="CA368">
            <v>0.45194538130543954</v>
          </cell>
          <cell r="CB368">
            <v>0.45194538130543954</v>
          </cell>
          <cell r="CC368">
            <v>0.45194538130543954</v>
          </cell>
          <cell r="CD368">
            <v>0.45194538130543954</v>
          </cell>
          <cell r="CE368">
            <v>0.45194538130543954</v>
          </cell>
          <cell r="CF368">
            <v>0.45194538130543954</v>
          </cell>
          <cell r="CG368">
            <v>0.45194538130543954</v>
          </cell>
          <cell r="CH368">
            <v>0.45194538130543954</v>
          </cell>
          <cell r="CI368">
            <v>0.34012335595842597</v>
          </cell>
          <cell r="CJ368">
            <v>0.34012335595842597</v>
          </cell>
          <cell r="CK368">
            <v>0.34012335595842597</v>
          </cell>
          <cell r="CL368">
            <v>0.34012335595842597</v>
          </cell>
          <cell r="CM368">
            <v>0.34012335595842597</v>
          </cell>
          <cell r="CN368">
            <v>0.34012335595842597</v>
          </cell>
          <cell r="CO368">
            <v>0.34012335595842597</v>
          </cell>
          <cell r="CP368">
            <v>0.34012335595842597</v>
          </cell>
          <cell r="CQ368">
            <v>0.34012335595842597</v>
          </cell>
          <cell r="CR368">
            <v>0.34012335595842597</v>
          </cell>
          <cell r="CS368">
            <v>0.34012335595842597</v>
          </cell>
          <cell r="CT368">
            <v>0.34012335595842597</v>
          </cell>
          <cell r="CU368">
            <v>0.32708580107176588</v>
          </cell>
          <cell r="CV368">
            <v>0.32708580107176588</v>
          </cell>
          <cell r="CW368">
            <v>0.32708580107176588</v>
          </cell>
          <cell r="CX368">
            <v>0.32708580107176588</v>
          </cell>
          <cell r="CY368">
            <v>0.32708580107176588</v>
          </cell>
          <cell r="CZ368">
            <v>0.32708580107176588</v>
          </cell>
          <cell r="DA368">
            <v>0.32708580107176588</v>
          </cell>
          <cell r="DB368">
            <v>0.32708580107176588</v>
          </cell>
          <cell r="DC368">
            <v>0.32708580107176588</v>
          </cell>
          <cell r="DD368">
            <v>0.32708580107176588</v>
          </cell>
          <cell r="DE368">
            <v>0.32708580107176588</v>
          </cell>
          <cell r="DF368">
            <v>0.32708580107176588</v>
          </cell>
          <cell r="DG368">
            <v>0.33258592664776809</v>
          </cell>
          <cell r="DH368">
            <v>0.33258592664776809</v>
          </cell>
          <cell r="DI368">
            <v>0.33258592664776809</v>
          </cell>
          <cell r="DJ368">
            <v>0.33258592664776809</v>
          </cell>
          <cell r="DK368">
            <v>0.33258592664776809</v>
          </cell>
          <cell r="DL368">
            <v>0.33258592664776809</v>
          </cell>
          <cell r="DM368">
            <v>0.33258592664776809</v>
          </cell>
          <cell r="DN368">
            <v>0.33258592664776809</v>
          </cell>
          <cell r="DO368">
            <v>0.33258592664776809</v>
          </cell>
          <cell r="DP368">
            <v>0.33258592664776809</v>
          </cell>
          <cell r="DQ368">
            <v>0.33258592664776809</v>
          </cell>
          <cell r="DR368">
            <v>0.33258592664776809</v>
          </cell>
          <cell r="DS368">
            <v>0.33371073957850156</v>
          </cell>
          <cell r="DT368">
            <v>0.33371073957850156</v>
          </cell>
          <cell r="DU368">
            <v>0.33371073957850156</v>
          </cell>
          <cell r="DV368">
            <v>0.33371073957850156</v>
          </cell>
          <cell r="DW368">
            <v>0.33371073957850156</v>
          </cell>
          <cell r="DX368">
            <v>0.33371073957850156</v>
          </cell>
          <cell r="DY368">
            <v>0.33371073957850156</v>
          </cell>
          <cell r="DZ368">
            <v>0.33371073957850156</v>
          </cell>
          <cell r="EA368">
            <v>0.33371073957850156</v>
          </cell>
          <cell r="EB368">
            <v>0.33371073957850156</v>
          </cell>
          <cell r="EC368">
            <v>0.33371073957850156</v>
          </cell>
          <cell r="ED368">
            <v>0.33371073957850156</v>
          </cell>
          <cell r="EE368">
            <v>0.35304836978730358</v>
          </cell>
          <cell r="EF368">
            <v>0.35304836978730358</v>
          </cell>
          <cell r="EG368">
            <v>0.35304836978730358</v>
          </cell>
          <cell r="EH368">
            <v>0.35304836978730358</v>
          </cell>
          <cell r="EI368">
            <v>0.35304836978730358</v>
          </cell>
          <cell r="EJ368">
            <v>0.35304836978730358</v>
          </cell>
          <cell r="EK368">
            <v>0.35304836978730358</v>
          </cell>
          <cell r="EL368">
            <v>0.35304836978730358</v>
          </cell>
          <cell r="EM368">
            <v>0.35304836978730358</v>
          </cell>
          <cell r="EN368">
            <v>0.35304836978730358</v>
          </cell>
          <cell r="EO368">
            <v>0.35304836978730358</v>
          </cell>
          <cell r="EP368">
            <v>0.35304836978730358</v>
          </cell>
          <cell r="EQ368">
            <v>0.36037571761791709</v>
          </cell>
          <cell r="ER368">
            <v>0.36037571761791709</v>
          </cell>
          <cell r="ES368">
            <v>0.36037571761791709</v>
          </cell>
          <cell r="ET368">
            <v>0.36037571761791709</v>
          </cell>
          <cell r="EU368">
            <v>0.36037571761791709</v>
          </cell>
          <cell r="EV368">
            <v>0.36037571761791709</v>
          </cell>
          <cell r="EW368">
            <v>0.36037571761791709</v>
          </cell>
          <cell r="EX368">
            <v>0.36037571761791709</v>
          </cell>
          <cell r="EY368">
            <v>0.36037571761791709</v>
          </cell>
          <cell r="EZ368">
            <v>0.36037571761791709</v>
          </cell>
          <cell r="FA368">
            <v>0.36037571761791709</v>
          </cell>
          <cell r="FB368">
            <v>0.36037571761791709</v>
          </cell>
          <cell r="FC368">
            <v>0.38433266079071404</v>
          </cell>
          <cell r="FD368">
            <v>0.38433266079071404</v>
          </cell>
          <cell r="FE368">
            <v>0.38433266079071404</v>
          </cell>
          <cell r="FF368">
            <v>0.38433266079071404</v>
          </cell>
          <cell r="FG368">
            <v>0.38433266079071404</v>
          </cell>
          <cell r="FH368">
            <v>0.38433266079071404</v>
          </cell>
          <cell r="FI368">
            <v>0.38433266079071404</v>
          </cell>
          <cell r="FJ368">
            <v>0.38433266079071404</v>
          </cell>
          <cell r="FK368">
            <v>0.38433266079071404</v>
          </cell>
          <cell r="FL368">
            <v>0.38433266079071404</v>
          </cell>
          <cell r="FM368">
            <v>0.38433266079071404</v>
          </cell>
          <cell r="FN368">
            <v>0.38433266079071404</v>
          </cell>
          <cell r="FO368">
            <v>0.41495025351425724</v>
          </cell>
          <cell r="FP368">
            <v>0.41495025351425724</v>
          </cell>
          <cell r="FQ368">
            <v>0.41495025351425724</v>
          </cell>
          <cell r="FR368">
            <v>0.41495025351425724</v>
          </cell>
          <cell r="FS368">
            <v>0.41495025351425724</v>
          </cell>
          <cell r="FT368">
            <v>0.41495025351425724</v>
          </cell>
          <cell r="FU368">
            <v>0.41495025351425724</v>
          </cell>
          <cell r="FV368">
            <v>0.41495025351425724</v>
          </cell>
          <cell r="FW368">
            <v>0.41495025351425724</v>
          </cell>
        </row>
        <row r="369">
          <cell r="B369" t="str">
            <v>Co 426</v>
          </cell>
          <cell r="C369" t="str">
            <v>AZ</v>
          </cell>
          <cell r="BH369">
            <v>-2.7200754763295421E-2</v>
          </cell>
          <cell r="BI369">
            <v>-2.7200754763295421E-2</v>
          </cell>
          <cell r="BJ369">
            <v>-2.7200754763295421E-2</v>
          </cell>
          <cell r="BK369">
            <v>-5.5424598816598412E-2</v>
          </cell>
          <cell r="BL369">
            <v>-5.5424598816598412E-2</v>
          </cell>
          <cell r="BM369">
            <v>-5.5424598816598412E-2</v>
          </cell>
          <cell r="BN369">
            <v>-5.5424598816598412E-2</v>
          </cell>
          <cell r="BO369">
            <v>-5.5424598816598412E-2</v>
          </cell>
          <cell r="BP369">
            <v>-5.5424598816598412E-2</v>
          </cell>
          <cell r="BQ369">
            <v>-5.5424598816598412E-2</v>
          </cell>
          <cell r="BR369">
            <v>-5.5424598816598412E-2</v>
          </cell>
          <cell r="BS369">
            <v>-5.5424598816598412E-2</v>
          </cell>
          <cell r="BT369">
            <v>-5.5424598816598412E-2</v>
          </cell>
          <cell r="BU369">
            <v>-5.5424598816598412E-2</v>
          </cell>
          <cell r="BV369">
            <v>-5.5424598816598412E-2</v>
          </cell>
          <cell r="BW369">
            <v>-4.8080235088092234E-2</v>
          </cell>
          <cell r="BX369">
            <v>-4.8080235088092234E-2</v>
          </cell>
          <cell r="BY369">
            <v>-4.8080235088092234E-2</v>
          </cell>
          <cell r="BZ369">
            <v>-4.8080235088092234E-2</v>
          </cell>
          <cell r="CA369">
            <v>-4.8080235088092234E-2</v>
          </cell>
          <cell r="CB369">
            <v>-4.8080235088092234E-2</v>
          </cell>
          <cell r="CC369">
            <v>-4.8080235088092234E-2</v>
          </cell>
          <cell r="CD369">
            <v>-4.8080235088092234E-2</v>
          </cell>
          <cell r="CE369">
            <v>-4.8080235088092234E-2</v>
          </cell>
          <cell r="CF369">
            <v>-4.8080235088092234E-2</v>
          </cell>
          <cell r="CG369">
            <v>-4.8080235088092234E-2</v>
          </cell>
          <cell r="CH369">
            <v>-4.8080235088092234E-2</v>
          </cell>
          <cell r="CI369">
            <v>-4.3353822080966067E-2</v>
          </cell>
          <cell r="CJ369">
            <v>-4.3353822080966067E-2</v>
          </cell>
          <cell r="CK369">
            <v>-4.3353822080966067E-2</v>
          </cell>
          <cell r="CL369">
            <v>-4.3353822080966067E-2</v>
          </cell>
          <cell r="CM369">
            <v>-4.3353822080966067E-2</v>
          </cell>
          <cell r="CN369">
            <v>-4.3353822080966067E-2</v>
          </cell>
          <cell r="CO369">
            <v>-4.3353822080966067E-2</v>
          </cell>
          <cell r="CP369">
            <v>-4.3353822080966067E-2</v>
          </cell>
          <cell r="CQ369">
            <v>-4.3353822080966067E-2</v>
          </cell>
          <cell r="CR369">
            <v>-4.3353822080966067E-2</v>
          </cell>
          <cell r="CS369">
            <v>-4.3353822080966067E-2</v>
          </cell>
          <cell r="CT369">
            <v>-4.3353822080966067E-2</v>
          </cell>
          <cell r="CU369">
            <v>-4.0412357689896837E-2</v>
          </cell>
          <cell r="CV369">
            <v>-4.0412357689896837E-2</v>
          </cell>
          <cell r="CW369">
            <v>-4.0412357689896837E-2</v>
          </cell>
          <cell r="CX369">
            <v>-4.0412357689896837E-2</v>
          </cell>
          <cell r="CY369">
            <v>-4.0412357689896837E-2</v>
          </cell>
          <cell r="CZ369">
            <v>-4.0412357689896837E-2</v>
          </cell>
          <cell r="DA369">
            <v>-4.0412357689896837E-2</v>
          </cell>
          <cell r="DB369">
            <v>-4.0412357689896837E-2</v>
          </cell>
          <cell r="DC369">
            <v>-4.0412357689896837E-2</v>
          </cell>
          <cell r="DD369">
            <v>-4.0412357689896837E-2</v>
          </cell>
          <cell r="DE369">
            <v>-4.0412357689896837E-2</v>
          </cell>
          <cell r="DF369">
            <v>-4.0412357689896837E-2</v>
          </cell>
          <cell r="DG369">
            <v>-3.9434653010947104E-2</v>
          </cell>
          <cell r="DH369">
            <v>-3.9434653010947104E-2</v>
          </cell>
          <cell r="DI369">
            <v>-3.9434653010947104E-2</v>
          </cell>
          <cell r="DJ369">
            <v>-3.9434653010947104E-2</v>
          </cell>
          <cell r="DK369">
            <v>-3.9434653010947104E-2</v>
          </cell>
          <cell r="DL369">
            <v>-3.9434653010947104E-2</v>
          </cell>
          <cell r="DM369">
            <v>-3.9434653010947104E-2</v>
          </cell>
          <cell r="DN369">
            <v>-3.9434653010947104E-2</v>
          </cell>
          <cell r="DO369">
            <v>-3.9434653010947104E-2</v>
          </cell>
          <cell r="DP369">
            <v>-3.9434653010947104E-2</v>
          </cell>
          <cell r="DQ369">
            <v>-3.9434653010947104E-2</v>
          </cell>
          <cell r="DR369">
            <v>-3.9434653010947104E-2</v>
          </cell>
          <cell r="DS369">
            <v>-3.4285229193997416E-2</v>
          </cell>
          <cell r="DT369">
            <v>-3.4285229193997416E-2</v>
          </cell>
          <cell r="DU369">
            <v>-3.4285229193997416E-2</v>
          </cell>
          <cell r="DV369">
            <v>-3.4285229193997416E-2</v>
          </cell>
          <cell r="DW369">
            <v>-3.4285229193997416E-2</v>
          </cell>
          <cell r="DX369">
            <v>-3.4285229193997416E-2</v>
          </cell>
          <cell r="DY369">
            <v>-3.4285229193997416E-2</v>
          </cell>
          <cell r="DZ369">
            <v>-3.4285229193997416E-2</v>
          </cell>
          <cell r="EA369">
            <v>-3.4285229193997416E-2</v>
          </cell>
          <cell r="EB369">
            <v>-3.4285229193997416E-2</v>
          </cell>
          <cell r="EC369">
            <v>-3.4285229193997416E-2</v>
          </cell>
          <cell r="ED369">
            <v>-3.4285229193997416E-2</v>
          </cell>
          <cell r="EE369">
            <v>-3.1010350902900458E-2</v>
          </cell>
          <cell r="EF369">
            <v>-3.1010350902900458E-2</v>
          </cell>
          <cell r="EG369">
            <v>-3.1010350902900458E-2</v>
          </cell>
          <cell r="EH369">
            <v>-3.1010350902900458E-2</v>
          </cell>
          <cell r="EI369">
            <v>-3.1010350902900458E-2</v>
          </cell>
          <cell r="EJ369">
            <v>-3.1010350902900458E-2</v>
          </cell>
          <cell r="EK369">
            <v>-3.1010350902900458E-2</v>
          </cell>
          <cell r="EL369">
            <v>-3.1010350902900458E-2</v>
          </cell>
          <cell r="EM369">
            <v>-3.1010350902900458E-2</v>
          </cell>
          <cell r="EN369">
            <v>-3.1010350902900458E-2</v>
          </cell>
          <cell r="EO369">
            <v>-3.1010350902900458E-2</v>
          </cell>
          <cell r="EP369">
            <v>-3.1010350902900458E-2</v>
          </cell>
          <cell r="EQ369">
            <v>-2.8887719792336213E-2</v>
          </cell>
          <cell r="ER369">
            <v>-2.8887719792336213E-2</v>
          </cell>
          <cell r="ES369">
            <v>-2.8887719792336213E-2</v>
          </cell>
          <cell r="ET369">
            <v>-2.8887719792336213E-2</v>
          </cell>
          <cell r="EU369">
            <v>-2.8887719792336213E-2</v>
          </cell>
          <cell r="EV369">
            <v>-2.8887719792336213E-2</v>
          </cell>
          <cell r="EW369">
            <v>-2.8887719792336213E-2</v>
          </cell>
          <cell r="EX369">
            <v>-2.8887719792336213E-2</v>
          </cell>
          <cell r="EY369">
            <v>-2.8887719792336213E-2</v>
          </cell>
          <cell r="EZ369">
            <v>-2.8887719792336213E-2</v>
          </cell>
          <cell r="FA369">
            <v>-2.8887719792336213E-2</v>
          </cell>
          <cell r="FB369">
            <v>-2.8887719792336213E-2</v>
          </cell>
          <cell r="FC369">
            <v>-2.871741110205293E-2</v>
          </cell>
          <cell r="FD369">
            <v>-2.871741110205293E-2</v>
          </cell>
          <cell r="FE369">
            <v>-2.871741110205293E-2</v>
          </cell>
          <cell r="FF369">
            <v>-2.871741110205293E-2</v>
          </cell>
          <cell r="FG369">
            <v>-2.871741110205293E-2</v>
          </cell>
          <cell r="FH369">
            <v>-2.871741110205293E-2</v>
          </cell>
          <cell r="FI369">
            <v>-2.871741110205293E-2</v>
          </cell>
          <cell r="FJ369">
            <v>-2.871741110205293E-2</v>
          </cell>
          <cell r="FK369">
            <v>-2.871741110205293E-2</v>
          </cell>
          <cell r="FL369">
            <v>-2.871741110205293E-2</v>
          </cell>
          <cell r="FM369">
            <v>-2.871741110205293E-2</v>
          </cell>
          <cell r="FN369">
            <v>-2.871741110205293E-2</v>
          </cell>
          <cell r="FO369">
            <v>-2.8881141264047751E-2</v>
          </cell>
          <cell r="FP369">
            <v>-2.8881141264047751E-2</v>
          </cell>
          <cell r="FQ369">
            <v>-2.8881141264047751E-2</v>
          </cell>
          <cell r="FR369">
            <v>-2.8881141264047751E-2</v>
          </cell>
          <cell r="FS369">
            <v>-2.8881141264047751E-2</v>
          </cell>
          <cell r="FT369">
            <v>-2.8881141264047751E-2</v>
          </cell>
          <cell r="FU369">
            <v>-2.8881141264047751E-2</v>
          </cell>
          <cell r="FV369">
            <v>-2.8881141264047751E-2</v>
          </cell>
          <cell r="FW369">
            <v>-2.8881141264047751E-2</v>
          </cell>
        </row>
        <row r="370">
          <cell r="B370" t="str">
            <v>Co 427</v>
          </cell>
          <cell r="C370" t="str">
            <v>AZ</v>
          </cell>
          <cell r="BH370">
            <v>-4.2833775912879624E-2</v>
          </cell>
          <cell r="BI370">
            <v>-4.2833775912879624E-2</v>
          </cell>
          <cell r="BJ370">
            <v>-4.2833775912879624E-2</v>
          </cell>
          <cell r="BK370">
            <v>-0.46481889772005858</v>
          </cell>
          <cell r="BL370">
            <v>-0.46481889772005858</v>
          </cell>
          <cell r="BM370">
            <v>-0.46481889772005858</v>
          </cell>
          <cell r="BN370">
            <v>-0.46481889772005858</v>
          </cell>
          <cell r="BO370">
            <v>-0.46481889772005858</v>
          </cell>
          <cell r="BP370">
            <v>-0.46481889772005858</v>
          </cell>
          <cell r="BQ370">
            <v>-0.46481889772005858</v>
          </cell>
          <cell r="BR370">
            <v>-0.46481889772005858</v>
          </cell>
          <cell r="BS370">
            <v>-0.46481889772005858</v>
          </cell>
          <cell r="BT370">
            <v>-0.46481889772005858</v>
          </cell>
          <cell r="BU370">
            <v>-0.46481889772005858</v>
          </cell>
          <cell r="BV370">
            <v>-0.46481889772005858</v>
          </cell>
          <cell r="BW370">
            <v>-4.1050608165471701E-2</v>
          </cell>
          <cell r="BX370">
            <v>-4.1050608165471701E-2</v>
          </cell>
          <cell r="BY370">
            <v>-4.1050608165471701E-2</v>
          </cell>
          <cell r="BZ370">
            <v>-4.1050608165471701E-2</v>
          </cell>
          <cell r="CA370">
            <v>-4.1050608165471701E-2</v>
          </cell>
          <cell r="CB370">
            <v>-4.1050608165471701E-2</v>
          </cell>
          <cell r="CC370">
            <v>-4.1050608165471701E-2</v>
          </cell>
          <cell r="CD370">
            <v>-4.1050608165471701E-2</v>
          </cell>
          <cell r="CE370">
            <v>-4.1050608165471701E-2</v>
          </cell>
          <cell r="CF370">
            <v>-4.1050608165471701E-2</v>
          </cell>
          <cell r="CG370">
            <v>-4.1050608165471701E-2</v>
          </cell>
          <cell r="CH370">
            <v>-4.1050608165471701E-2</v>
          </cell>
          <cell r="CI370">
            <v>-3.9295043201831088E-2</v>
          </cell>
          <cell r="CJ370">
            <v>-3.9295043201831088E-2</v>
          </cell>
          <cell r="CK370">
            <v>-3.9295043201831088E-2</v>
          </cell>
          <cell r="CL370">
            <v>-3.9295043201831088E-2</v>
          </cell>
          <cell r="CM370">
            <v>-3.9295043201831088E-2</v>
          </cell>
          <cell r="CN370">
            <v>-3.9295043201831088E-2</v>
          </cell>
          <cell r="CO370">
            <v>-3.9295043201831088E-2</v>
          </cell>
          <cell r="CP370">
            <v>-3.9295043201831088E-2</v>
          </cell>
          <cell r="CQ370">
            <v>-3.9295043201831088E-2</v>
          </cell>
          <cell r="CR370">
            <v>-3.9295043201831088E-2</v>
          </cell>
          <cell r="CS370">
            <v>-3.9295043201831088E-2</v>
          </cell>
          <cell r="CT370">
            <v>-3.9295043201831088E-2</v>
          </cell>
          <cell r="CU370">
            <v>-4.1306195778834785E-2</v>
          </cell>
          <cell r="CV370">
            <v>-4.1306195778834785E-2</v>
          </cell>
          <cell r="CW370">
            <v>-4.1306195778834785E-2</v>
          </cell>
          <cell r="CX370">
            <v>-4.1306195778834785E-2</v>
          </cell>
          <cell r="CY370">
            <v>-4.1306195778834785E-2</v>
          </cell>
          <cell r="CZ370">
            <v>-4.1306195778834785E-2</v>
          </cell>
          <cell r="DA370">
            <v>-4.1306195778834785E-2</v>
          </cell>
          <cell r="DB370">
            <v>-4.1306195778834785E-2</v>
          </cell>
          <cell r="DC370">
            <v>-4.1306195778834785E-2</v>
          </cell>
          <cell r="DD370">
            <v>-4.1306195778834785E-2</v>
          </cell>
          <cell r="DE370">
            <v>-4.1306195778834785E-2</v>
          </cell>
          <cell r="DF370">
            <v>-4.1306195778834785E-2</v>
          </cell>
          <cell r="DG370">
            <v>-4.2351695737047709E-2</v>
          </cell>
          <cell r="DH370">
            <v>-4.2351695737047709E-2</v>
          </cell>
          <cell r="DI370">
            <v>-4.2351695737047709E-2</v>
          </cell>
          <cell r="DJ370">
            <v>-4.2351695737047709E-2</v>
          </cell>
          <cell r="DK370">
            <v>-4.2351695737047709E-2</v>
          </cell>
          <cell r="DL370">
            <v>-4.2351695737047709E-2</v>
          </cell>
          <cell r="DM370">
            <v>-4.2351695737047709E-2</v>
          </cell>
          <cell r="DN370">
            <v>-4.2351695737047709E-2</v>
          </cell>
          <cell r="DO370">
            <v>-4.2351695737047709E-2</v>
          </cell>
          <cell r="DP370">
            <v>-4.2351695737047709E-2</v>
          </cell>
          <cell r="DQ370">
            <v>-4.2351695737047709E-2</v>
          </cell>
          <cell r="DR370">
            <v>-4.2351695737047709E-2</v>
          </cell>
          <cell r="DS370">
            <v>-3.6991390769277904E-2</v>
          </cell>
          <cell r="DT370">
            <v>-3.6991390769277904E-2</v>
          </cell>
          <cell r="DU370">
            <v>-3.6991390769277904E-2</v>
          </cell>
          <cell r="DV370">
            <v>-3.6991390769277904E-2</v>
          </cell>
          <cell r="DW370">
            <v>-3.6991390769277904E-2</v>
          </cell>
          <cell r="DX370">
            <v>-3.6991390769277904E-2</v>
          </cell>
          <cell r="DY370">
            <v>-3.6991390769277904E-2</v>
          </cell>
          <cell r="DZ370">
            <v>-3.6991390769277904E-2</v>
          </cell>
          <cell r="EA370">
            <v>-3.6991390769277904E-2</v>
          </cell>
          <cell r="EB370">
            <v>-3.6991390769277904E-2</v>
          </cell>
          <cell r="EC370">
            <v>-3.6991390769277904E-2</v>
          </cell>
          <cell r="ED370">
            <v>-3.6991390769277904E-2</v>
          </cell>
          <cell r="EE370">
            <v>-3.2971319537797125E-2</v>
          </cell>
          <cell r="EF370">
            <v>-3.2971319537797125E-2</v>
          </cell>
          <cell r="EG370">
            <v>-3.2971319537797125E-2</v>
          </cell>
          <cell r="EH370">
            <v>-3.2971319537797125E-2</v>
          </cell>
          <cell r="EI370">
            <v>-3.2971319537797125E-2</v>
          </cell>
          <cell r="EJ370">
            <v>-3.2971319537797125E-2</v>
          </cell>
          <cell r="EK370">
            <v>-3.2971319537797125E-2</v>
          </cell>
          <cell r="EL370">
            <v>-3.2971319537797125E-2</v>
          </cell>
          <cell r="EM370">
            <v>-3.2971319537797125E-2</v>
          </cell>
          <cell r="EN370">
            <v>-3.2971319537797125E-2</v>
          </cell>
          <cell r="EO370">
            <v>-3.2971319537797125E-2</v>
          </cell>
          <cell r="EP370">
            <v>-3.2971319537797125E-2</v>
          </cell>
          <cell r="EQ370">
            <v>-3.1781720802567005E-2</v>
          </cell>
          <cell r="ER370">
            <v>-3.1781720802567005E-2</v>
          </cell>
          <cell r="ES370">
            <v>-3.1781720802567005E-2</v>
          </cell>
          <cell r="ET370">
            <v>-3.1781720802567005E-2</v>
          </cell>
          <cell r="EU370">
            <v>-3.1781720802567005E-2</v>
          </cell>
          <cell r="EV370">
            <v>-3.1781720802567005E-2</v>
          </cell>
          <cell r="EW370">
            <v>-3.1781720802567005E-2</v>
          </cell>
          <cell r="EX370">
            <v>-3.1781720802567005E-2</v>
          </cell>
          <cell r="EY370">
            <v>-3.1781720802567005E-2</v>
          </cell>
          <cell r="EZ370">
            <v>-3.1781720802567005E-2</v>
          </cell>
          <cell r="FA370">
            <v>-3.1781720802567005E-2</v>
          </cell>
          <cell r="FB370">
            <v>-3.1781720802567005E-2</v>
          </cell>
          <cell r="FC370">
            <v>-3.2207213865524456E-2</v>
          </cell>
          <cell r="FD370">
            <v>-3.2207213865524456E-2</v>
          </cell>
          <cell r="FE370">
            <v>-3.2207213865524456E-2</v>
          </cell>
          <cell r="FF370">
            <v>-3.2207213865524456E-2</v>
          </cell>
          <cell r="FG370">
            <v>-3.2207213865524456E-2</v>
          </cell>
          <cell r="FH370">
            <v>-3.2207213865524456E-2</v>
          </cell>
          <cell r="FI370">
            <v>-3.2207213865524456E-2</v>
          </cell>
          <cell r="FJ370">
            <v>-3.2207213865524456E-2</v>
          </cell>
          <cell r="FK370">
            <v>-3.2207213865524456E-2</v>
          </cell>
          <cell r="FL370">
            <v>-3.2207213865524456E-2</v>
          </cell>
          <cell r="FM370">
            <v>-3.2207213865524456E-2</v>
          </cell>
          <cell r="FN370">
            <v>-3.2207213865524456E-2</v>
          </cell>
          <cell r="FO370">
            <v>-3.26127916546671E-2</v>
          </cell>
          <cell r="FP370">
            <v>-3.26127916546671E-2</v>
          </cell>
          <cell r="FQ370">
            <v>-3.26127916546671E-2</v>
          </cell>
          <cell r="FR370">
            <v>-3.26127916546671E-2</v>
          </cell>
          <cell r="FS370">
            <v>-3.26127916546671E-2</v>
          </cell>
          <cell r="FT370">
            <v>-3.26127916546671E-2</v>
          </cell>
          <cell r="FU370">
            <v>-3.26127916546671E-2</v>
          </cell>
          <cell r="FV370">
            <v>-3.26127916546671E-2</v>
          </cell>
          <cell r="FW370">
            <v>-3.26127916546671E-2</v>
          </cell>
        </row>
        <row r="373">
          <cell r="CF373">
            <v>2012</v>
          </cell>
          <cell r="CG373">
            <v>2013</v>
          </cell>
          <cell r="CH373">
            <v>2014</v>
          </cell>
          <cell r="CI373">
            <v>2015</v>
          </cell>
          <cell r="CJ373">
            <v>2016</v>
          </cell>
          <cell r="CK373">
            <v>2017</v>
          </cell>
          <cell r="CL373">
            <v>2018</v>
          </cell>
          <cell r="CM373">
            <v>2019</v>
          </cell>
        </row>
        <row r="374">
          <cell r="B374" t="str">
            <v>Co 101</v>
          </cell>
          <cell r="CF374">
            <v>-7.2951659449851089E-2</v>
          </cell>
          <cell r="CG374">
            <v>-1.2206444901633211E-2</v>
          </cell>
          <cell r="CH374">
            <v>-1.2364391189543932E-2</v>
          </cell>
          <cell r="CI374">
            <v>-1.2417610347314331E-2</v>
          </cell>
          <cell r="CJ374">
            <v>-1.2523559197969556E-2</v>
          </cell>
          <cell r="CK374">
            <v>-1.2083852781983501E-2</v>
          </cell>
          <cell r="CL374">
            <v>-1.219783494020317E-2</v>
          </cell>
          <cell r="CM374">
            <v>-1.2564364317500199E-2</v>
          </cell>
        </row>
        <row r="375">
          <cell r="B375" t="str">
            <v>Co 102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</row>
        <row r="376">
          <cell r="B376" t="str">
            <v>Co 103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</row>
        <row r="377">
          <cell r="B377" t="str">
            <v>Co 104</v>
          </cell>
          <cell r="CF377">
            <v>-8.7225581372365801E-2</v>
          </cell>
          <cell r="CG377">
            <v>-9.0161438267747793E-2</v>
          </cell>
          <cell r="CH377">
            <v>-6.4365534618031642E-2</v>
          </cell>
          <cell r="CI377">
            <v>-3.2818606239420872E-2</v>
          </cell>
          <cell r="CJ377">
            <v>-2.0276838989755222E-3</v>
          </cell>
          <cell r="CK377">
            <v>2.5778323166094894E-2</v>
          </cell>
          <cell r="CL377">
            <v>5.4683881687147537E-2</v>
          </cell>
          <cell r="CM377">
            <v>8.7085009274669528E-2</v>
          </cell>
        </row>
        <row r="378">
          <cell r="B378" t="str">
            <v>Co 105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</row>
        <row r="379">
          <cell r="B379" t="str">
            <v>Co 110</v>
          </cell>
          <cell r="CF379">
            <v>-0.14647382809704751</v>
          </cell>
          <cell r="CG379">
            <v>-0.11668686544356366</v>
          </cell>
          <cell r="CH379">
            <v>-7.3923179892393595E-2</v>
          </cell>
          <cell r="CI379">
            <v>-3.7094859121318123E-2</v>
          </cell>
          <cell r="CJ379">
            <v>1.3470474708034414E-2</v>
          </cell>
          <cell r="CK379">
            <v>2.0874342107348409E-2</v>
          </cell>
          <cell r="CL379">
            <v>3.4157316163292754E-2</v>
          </cell>
          <cell r="CM379">
            <v>2.9336845779659809E-2</v>
          </cell>
        </row>
        <row r="380">
          <cell r="B380" t="str">
            <v>Co 111</v>
          </cell>
          <cell r="CF380">
            <v>0.19189668000804738</v>
          </cell>
          <cell r="CG380">
            <v>0.18500510477044849</v>
          </cell>
          <cell r="CH380">
            <v>0.1858957365438848</v>
          </cell>
          <cell r="CI380">
            <v>0.18938171990589014</v>
          </cell>
          <cell r="CJ380">
            <v>0.18760917617220016</v>
          </cell>
          <cell r="CK380">
            <v>0.17605425307566325</v>
          </cell>
          <cell r="CL380">
            <v>0.17294719107117792</v>
          </cell>
          <cell r="CM380">
            <v>0.17292288448780221</v>
          </cell>
        </row>
        <row r="381">
          <cell r="B381" t="str">
            <v>Co 112</v>
          </cell>
          <cell r="CF381">
            <v>0.14251063856808593</v>
          </cell>
          <cell r="CG381">
            <v>0.14709449249665205</v>
          </cell>
          <cell r="CH381">
            <v>0.15394470713169955</v>
          </cell>
          <cell r="CI381">
            <v>0.20092640798864073</v>
          </cell>
          <cell r="CJ381">
            <v>0.20594011210514979</v>
          </cell>
          <cell r="CK381">
            <v>0.19959668023198351</v>
          </cell>
          <cell r="CL381">
            <v>0.20224061976025792</v>
          </cell>
          <cell r="CM381">
            <v>0.20886427560399504</v>
          </cell>
        </row>
        <row r="382">
          <cell r="B382" t="str">
            <v>Co 113</v>
          </cell>
          <cell r="CF382">
            <v>0.14951363612910379</v>
          </cell>
          <cell r="CG382">
            <v>0.11028674363246649</v>
          </cell>
          <cell r="CH382">
            <v>0.10362369231703127</v>
          </cell>
          <cell r="CI382">
            <v>0.12154139185160458</v>
          </cell>
          <cell r="CJ382">
            <v>0.13517138290686426</v>
          </cell>
          <cell r="CK382">
            <v>0.12927092688562125</v>
          </cell>
          <cell r="CL382">
            <v>0.12928922341485641</v>
          </cell>
          <cell r="CM382">
            <v>0.13079187484157637</v>
          </cell>
        </row>
        <row r="383">
          <cell r="B383" t="str">
            <v>Co 114</v>
          </cell>
          <cell r="CF383">
            <v>8.0842969542029658E-2</v>
          </cell>
          <cell r="CG383">
            <v>8.5857521165241577E-2</v>
          </cell>
          <cell r="CH383">
            <v>8.1942850196299558E-2</v>
          </cell>
          <cell r="CI383">
            <v>0.10321640951674632</v>
          </cell>
          <cell r="CJ383">
            <v>0.10217633412156614</v>
          </cell>
          <cell r="CK383">
            <v>9.5934754078918563E-2</v>
          </cell>
          <cell r="CL383">
            <v>9.416068149108954E-2</v>
          </cell>
          <cell r="CM383">
            <v>9.3248874929846765E-2</v>
          </cell>
        </row>
        <row r="384">
          <cell r="B384" t="str">
            <v>Co 117</v>
          </cell>
          <cell r="CF384">
            <v>6.8527027145958985E-2</v>
          </cell>
          <cell r="CG384">
            <v>6.8313777895310984E-2</v>
          </cell>
          <cell r="CH384">
            <v>0.14355761851205334</v>
          </cell>
          <cell r="CI384">
            <v>0.14601149283419454</v>
          </cell>
          <cell r="CJ384">
            <v>0.18507080866185294</v>
          </cell>
          <cell r="CK384">
            <v>0.1805477810367204</v>
          </cell>
          <cell r="CL384">
            <v>0.18415516408776281</v>
          </cell>
          <cell r="CM384">
            <v>0.19127690962118571</v>
          </cell>
        </row>
        <row r="385">
          <cell r="B385" t="str">
            <v>Co 118</v>
          </cell>
          <cell r="CF385">
            <v>2.7593050135009563E-2</v>
          </cell>
          <cell r="CG385">
            <v>2.5437255503141978E-2</v>
          </cell>
          <cell r="CH385">
            <v>4.7652976267390658E-2</v>
          </cell>
          <cell r="CI385">
            <v>0.10020747133316239</v>
          </cell>
          <cell r="CJ385">
            <v>0.1135102888973484</v>
          </cell>
          <cell r="CK385">
            <v>0.13344551191182191</v>
          </cell>
          <cell r="CL385">
            <v>0.13501861812788823</v>
          </cell>
          <cell r="CM385">
            <v>0.14367240347667629</v>
          </cell>
        </row>
        <row r="386">
          <cell r="B386" t="str">
            <v>Co 119</v>
          </cell>
          <cell r="CF386">
            <v>8.246318390978126E-2</v>
          </cell>
          <cell r="CG386">
            <v>6.9950204328133633E-2</v>
          </cell>
          <cell r="CH386">
            <v>5.634574742731821E-2</v>
          </cell>
          <cell r="CI386">
            <v>6.6452594754995459E-2</v>
          </cell>
          <cell r="CJ386">
            <v>6.9313315843531217E-2</v>
          </cell>
          <cell r="CK386">
            <v>7.4213688920713519E-2</v>
          </cell>
          <cell r="CL386">
            <v>9.3713781955530512E-2</v>
          </cell>
          <cell r="CM386">
            <v>9.9614698067373331E-2</v>
          </cell>
        </row>
        <row r="387">
          <cell r="B387" t="str">
            <v>Co 120</v>
          </cell>
          <cell r="CF387">
            <v>0.17758666543288634</v>
          </cell>
          <cell r="CG387">
            <v>0.19733422143360174</v>
          </cell>
          <cell r="CH387">
            <v>0.16982503774851726</v>
          </cell>
          <cell r="CI387">
            <v>0.1961637485591306</v>
          </cell>
          <cell r="CJ387">
            <v>0.1982544429900549</v>
          </cell>
          <cell r="CK387">
            <v>0.19303961610959863</v>
          </cell>
          <cell r="CL387">
            <v>0.19647704811021954</v>
          </cell>
          <cell r="CM387">
            <v>0.20197299660326887</v>
          </cell>
        </row>
        <row r="388">
          <cell r="B388" t="str">
            <v>Co 121</v>
          </cell>
          <cell r="CF388">
            <v>6.6308753288002856E-2</v>
          </cell>
          <cell r="CG388">
            <v>5.1383595890835437E-2</v>
          </cell>
          <cell r="CH388">
            <v>5.0466592066939528E-2</v>
          </cell>
          <cell r="CI388">
            <v>6.2749627042547371E-2</v>
          </cell>
          <cell r="CJ388">
            <v>7.3189419331066388E-2</v>
          </cell>
          <cell r="CK388">
            <v>9.3309951480289768E-2</v>
          </cell>
          <cell r="CL388">
            <v>9.6458365322881365E-2</v>
          </cell>
          <cell r="CM388">
            <v>0.10430536303617044</v>
          </cell>
        </row>
        <row r="389">
          <cell r="B389" t="str">
            <v>Co 122</v>
          </cell>
          <cell r="CF389">
            <v>-4.158203689851888E-2</v>
          </cell>
          <cell r="CG389">
            <v>-2.0529617501339522E-2</v>
          </cell>
          <cell r="CH389">
            <v>1.2046077167190522E-2</v>
          </cell>
          <cell r="CI389">
            <v>3.5624819036470717E-2</v>
          </cell>
          <cell r="CJ389">
            <v>7.5409914019569299E-2</v>
          </cell>
          <cell r="CK389">
            <v>7.6366131614925975E-2</v>
          </cell>
          <cell r="CL389">
            <v>8.6565247600101203E-2</v>
          </cell>
          <cell r="CM389">
            <v>8.1896358563248783E-2</v>
          </cell>
        </row>
        <row r="390">
          <cell r="B390" t="str">
            <v>Co 123</v>
          </cell>
          <cell r="CF390">
            <v>0.15044251178933762</v>
          </cell>
          <cell r="CG390">
            <v>0.15245033799494104</v>
          </cell>
          <cell r="CH390">
            <v>0.12583121626660296</v>
          </cell>
          <cell r="CI390">
            <v>0.12637763655290701</v>
          </cell>
          <cell r="CJ390">
            <v>0.1291530592152299</v>
          </cell>
          <cell r="CK390">
            <v>0.124910903966548</v>
          </cell>
          <cell r="CL390">
            <v>0.12620901058639367</v>
          </cell>
          <cell r="CM390">
            <v>0.12948571367108885</v>
          </cell>
        </row>
        <row r="391">
          <cell r="B391" t="str">
            <v>Co 124</v>
          </cell>
          <cell r="CF391">
            <v>-1.9912486756538214E-2</v>
          </cell>
          <cell r="CG391">
            <v>5.3044013648479396E-2</v>
          </cell>
          <cell r="CH391">
            <v>4.7268037080851616E-2</v>
          </cell>
          <cell r="CI391">
            <v>8.6999019255762144E-2</v>
          </cell>
          <cell r="CJ391">
            <v>0.11231157874840449</v>
          </cell>
          <cell r="CK391">
            <v>0.12001397707760153</v>
          </cell>
          <cell r="CL391">
            <v>0.12734799882956999</v>
          </cell>
          <cell r="CM391">
            <v>0.12536761000515176</v>
          </cell>
        </row>
        <row r="392">
          <cell r="B392" t="str">
            <v>Co 125</v>
          </cell>
          <cell r="CF392">
            <v>-0.21740253304434193</v>
          </cell>
          <cell r="CG392">
            <v>-2.4569159606873125E-2</v>
          </cell>
          <cell r="CH392">
            <v>-3.6557801419572919E-2</v>
          </cell>
          <cell r="CI392">
            <v>4.7239548395621202E-2</v>
          </cell>
          <cell r="CJ392">
            <v>6.8308733544392847E-2</v>
          </cell>
          <cell r="CK392">
            <v>8.8080084638609724E-2</v>
          </cell>
          <cell r="CL392">
            <v>0.10828439829782094</v>
          </cell>
          <cell r="CM392">
            <v>0.11147813956603066</v>
          </cell>
        </row>
        <row r="393">
          <cell r="B393" t="str">
            <v>Co 126</v>
          </cell>
          <cell r="CF393">
            <v>-2.3801584570452467E-2</v>
          </cell>
          <cell r="CG393">
            <v>-2.8117100881730275E-2</v>
          </cell>
          <cell r="CH393">
            <v>0.11585253750103001</v>
          </cell>
          <cell r="CI393">
            <v>5.9454876341439908E-2</v>
          </cell>
          <cell r="CJ393">
            <v>0.12532361135103626</v>
          </cell>
          <cell r="CK393">
            <v>0.12202427525896903</v>
          </cell>
          <cell r="CL393">
            <v>0.12438031168739458</v>
          </cell>
          <cell r="CM393">
            <v>0.12888142713454598</v>
          </cell>
        </row>
        <row r="394">
          <cell r="B394" t="str">
            <v>Co 127</v>
          </cell>
          <cell r="CF394">
            <v>-6.3518668345017737E-2</v>
          </cell>
          <cell r="CG394">
            <v>-6.6799233598582239E-2</v>
          </cell>
          <cell r="CH394">
            <v>7.6505549322922542E-2</v>
          </cell>
          <cell r="CI394">
            <v>7.3295204099777717E-2</v>
          </cell>
          <cell r="CJ394">
            <v>0.18722215391636021</v>
          </cell>
          <cell r="CK394">
            <v>0.17897942898625982</v>
          </cell>
          <cell r="CL394">
            <v>0.22826674550699796</v>
          </cell>
          <cell r="CM394">
            <v>0.23222927947775979</v>
          </cell>
        </row>
        <row r="395">
          <cell r="B395" t="str">
            <v>Co 128</v>
          </cell>
          <cell r="CF395">
            <v>8.7251115892535244E-2</v>
          </cell>
          <cell r="CG395">
            <v>7.2905994316764935E-2</v>
          </cell>
          <cell r="CH395">
            <v>8.8704146384281313E-2</v>
          </cell>
          <cell r="CI395">
            <v>8.6099979014385819E-2</v>
          </cell>
          <cell r="CJ395">
            <v>0.11231807790669815</v>
          </cell>
          <cell r="CK395">
            <v>0.10545814257823781</v>
          </cell>
          <cell r="CL395">
            <v>0.12424621753558016</v>
          </cell>
          <cell r="CM395">
            <v>0.12464709060539801</v>
          </cell>
        </row>
        <row r="396">
          <cell r="B396" t="str">
            <v>Co 129</v>
          </cell>
          <cell r="CF396">
            <v>-5.1194785424482955E-2</v>
          </cell>
          <cell r="CG396">
            <v>9.2117968324078217E-2</v>
          </cell>
          <cell r="CH396">
            <v>9.0851348048226796E-2</v>
          </cell>
          <cell r="CI396">
            <v>0.11700237982785348</v>
          </cell>
          <cell r="CJ396">
            <v>0.13756020986568501</v>
          </cell>
          <cell r="CK396">
            <v>0.13534789251510734</v>
          </cell>
          <cell r="CL396">
            <v>0.13906818538435492</v>
          </cell>
          <cell r="CM396">
            <v>0.14476411898596137</v>
          </cell>
        </row>
        <row r="397">
          <cell r="B397" t="str">
            <v>Co 130</v>
          </cell>
          <cell r="CF397">
            <v>0.12391842335674569</v>
          </cell>
          <cell r="CG397">
            <v>0.11334239203083331</v>
          </cell>
          <cell r="CH397">
            <v>0.10734477566759935</v>
          </cell>
          <cell r="CI397">
            <v>0.11154645637713095</v>
          </cell>
          <cell r="CJ397">
            <v>0.11138881085405389</v>
          </cell>
          <cell r="CK397">
            <v>0.10436816897693954</v>
          </cell>
          <cell r="CL397">
            <v>0.1020189874577333</v>
          </cell>
          <cell r="CM397">
            <v>9.9616142343512001E-2</v>
          </cell>
        </row>
        <row r="398">
          <cell r="B398" t="str">
            <v>Co 131</v>
          </cell>
          <cell r="CF398">
            <v>5.9469458529067647E-2</v>
          </cell>
          <cell r="CG398">
            <v>5.2189072352183563E-2</v>
          </cell>
          <cell r="CH398">
            <v>8.0583089554707651E-2</v>
          </cell>
          <cell r="CI398">
            <v>8.9023827243927545E-2</v>
          </cell>
          <cell r="CJ398">
            <v>0.10131447033496871</v>
          </cell>
          <cell r="CK398">
            <v>9.7409186531422609E-2</v>
          </cell>
          <cell r="CL398">
            <v>9.9968472067156797E-2</v>
          </cell>
          <cell r="CM398">
            <v>0.1022740643017353</v>
          </cell>
        </row>
        <row r="399">
          <cell r="B399" t="str">
            <v>Co 132</v>
          </cell>
          <cell r="CF399">
            <v>5.9558582951539603E-2</v>
          </cell>
          <cell r="CG399">
            <v>4.6342969357971893E-2</v>
          </cell>
          <cell r="CH399">
            <v>3.774812558422893E-2</v>
          </cell>
          <cell r="CI399">
            <v>3.655124748387012E-2</v>
          </cell>
          <cell r="CJ399">
            <v>3.3267445438027815E-2</v>
          </cell>
          <cell r="CK399">
            <v>2.8749904011117849E-2</v>
          </cell>
          <cell r="CL399">
            <v>2.5822417967371752E-2</v>
          </cell>
          <cell r="CM399">
            <v>2.2393520106984626E-2</v>
          </cell>
        </row>
        <row r="400">
          <cell r="B400" t="str">
            <v>Co 133</v>
          </cell>
          <cell r="CF400">
            <v>6.6933616386852168E-3</v>
          </cell>
          <cell r="CG400">
            <v>8.0248026978544992E-3</v>
          </cell>
          <cell r="CH400">
            <v>-2.8377906149967445E-4</v>
          </cell>
          <cell r="CI400">
            <v>2.7716981520273645E-2</v>
          </cell>
          <cell r="CJ400">
            <v>2.2367393403437144E-2</v>
          </cell>
          <cell r="CK400">
            <v>6.5749597564228601E-2</v>
          </cell>
          <cell r="CL400">
            <v>6.5030255197480374E-2</v>
          </cell>
          <cell r="CM400">
            <v>9.9367808651131651E-2</v>
          </cell>
        </row>
        <row r="401">
          <cell r="B401" t="str">
            <v>Co 134</v>
          </cell>
          <cell r="CF401">
            <v>0.16239370260851921</v>
          </cell>
          <cell r="CG401">
            <v>0.14778944053167278</v>
          </cell>
          <cell r="CH401">
            <v>0.15259105301059744</v>
          </cell>
          <cell r="CI401">
            <v>0.16268343548091174</v>
          </cell>
          <cell r="CJ401">
            <v>0.1669232302655973</v>
          </cell>
          <cell r="CK401">
            <v>0.16239130900276585</v>
          </cell>
          <cell r="CL401">
            <v>0.16511039356423282</v>
          </cell>
          <cell r="CM401">
            <v>0.1705636564121199</v>
          </cell>
        </row>
        <row r="402">
          <cell r="B402" t="str">
            <v>Co 135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</row>
        <row r="403">
          <cell r="B403" t="str">
            <v>Co 180</v>
          </cell>
          <cell r="CF403">
            <v>0.3423622996860044</v>
          </cell>
          <cell r="CG403">
            <v>0.30029247458413155</v>
          </cell>
          <cell r="CH403">
            <v>0.21788248636300123</v>
          </cell>
          <cell r="CI403">
            <v>0.24401808529417079</v>
          </cell>
          <cell r="CJ403">
            <v>0.21457058566067755</v>
          </cell>
          <cell r="CK403">
            <v>0.25972089329235609</v>
          </cell>
          <cell r="CL403">
            <v>0.31759343325924716</v>
          </cell>
          <cell r="CM403">
            <v>0.31166026859111273</v>
          </cell>
        </row>
        <row r="404">
          <cell r="B404" t="str">
            <v>Co 450</v>
          </cell>
          <cell r="CF404">
            <v>1.46815348480244E-2</v>
          </cell>
          <cell r="CG404">
            <v>1.403904143898576E-2</v>
          </cell>
          <cell r="CH404">
            <v>1.0605885917887511E-3</v>
          </cell>
          <cell r="CI404">
            <v>2.8861550986098074E-2</v>
          </cell>
          <cell r="CJ404">
            <v>4.5108705360959893E-2</v>
          </cell>
          <cell r="CK404">
            <v>5.7846869008429877E-2</v>
          </cell>
          <cell r="CL404">
            <v>6.2237632806271953E-2</v>
          </cell>
          <cell r="CM404">
            <v>5.5924257284762198E-2</v>
          </cell>
        </row>
        <row r="405">
          <cell r="B405" t="str">
            <v>Co 451</v>
          </cell>
          <cell r="CF405">
            <v>8.3413801909525742E-2</v>
          </cell>
          <cell r="CG405">
            <v>0.11278459359649126</v>
          </cell>
          <cell r="CH405">
            <v>0.10614584185452465</v>
          </cell>
          <cell r="CI405">
            <v>0.13044286089975007</v>
          </cell>
          <cell r="CJ405">
            <v>0.12439604876410115</v>
          </cell>
          <cell r="CK405">
            <v>0.13955180746386181</v>
          </cell>
          <cell r="CL405">
            <v>0.13355759426253425</v>
          </cell>
          <cell r="CM405">
            <v>0.14322417849408159</v>
          </cell>
        </row>
        <row r="406">
          <cell r="B406" t="str">
            <v>Co 356</v>
          </cell>
          <cell r="CF406">
            <v>2.2494022742066033E-2</v>
          </cell>
          <cell r="CG406">
            <v>3.8189491565893192E-2</v>
          </cell>
          <cell r="CH406">
            <v>5.2717725799879982E-2</v>
          </cell>
          <cell r="CI406">
            <v>7.7179138107883904E-2</v>
          </cell>
          <cell r="CJ406">
            <v>9.6847411835328981E-2</v>
          </cell>
          <cell r="CK406">
            <v>0.11418457180507646</v>
          </cell>
          <cell r="CL406">
            <v>0.13654974953824578</v>
          </cell>
          <cell r="CM406">
            <v>0.13898776966501189</v>
          </cell>
        </row>
        <row r="407">
          <cell r="B407" t="str">
            <v>Co 357</v>
          </cell>
          <cell r="CF407">
            <v>7.1566943429497334E-2</v>
          </cell>
          <cell r="CG407">
            <v>6.2456152011100906E-2</v>
          </cell>
          <cell r="CH407">
            <v>7.5006524199501406E-2</v>
          </cell>
          <cell r="CI407">
            <v>7.2389621923927339E-2</v>
          </cell>
          <cell r="CJ407">
            <v>9.7389792618370163E-2</v>
          </cell>
          <cell r="CK407">
            <v>9.306448903654102E-2</v>
          </cell>
          <cell r="CL407">
            <v>9.4454744113690661E-2</v>
          </cell>
          <cell r="CM407">
            <v>9.3614404683297847E-2</v>
          </cell>
        </row>
        <row r="408">
          <cell r="B408" t="str">
            <v>Co 332</v>
          </cell>
          <cell r="CF408">
            <v>0.26232243083638013</v>
          </cell>
          <cell r="CG408">
            <v>0.2521703929278532</v>
          </cell>
          <cell r="CH408">
            <v>0.24801911978278027</v>
          </cell>
          <cell r="CI408">
            <v>0.24687990189057415</v>
          </cell>
          <cell r="CJ408">
            <v>0.24537648067694243</v>
          </cell>
          <cell r="CK408">
            <v>0.23126376959411915</v>
          </cell>
          <cell r="CL408">
            <v>0.22814852607785555</v>
          </cell>
          <cell r="CM408">
            <v>0.2296348913488124</v>
          </cell>
        </row>
        <row r="409">
          <cell r="B409" t="str">
            <v>Co 286</v>
          </cell>
          <cell r="CF409">
            <v>2.0311633830377793E-2</v>
          </cell>
          <cell r="CG409">
            <v>6.0015873401145732E-2</v>
          </cell>
          <cell r="CH409">
            <v>4.7350587722947819E-2</v>
          </cell>
          <cell r="CI409">
            <v>8.2630091504522038E-2</v>
          </cell>
          <cell r="CJ409">
            <v>8.5746064839153188E-2</v>
          </cell>
          <cell r="CK409">
            <v>0.11503073119803467</v>
          </cell>
          <cell r="CL409">
            <v>0.11859667507735284</v>
          </cell>
          <cell r="CM409">
            <v>0.13897120736846519</v>
          </cell>
        </row>
        <row r="410">
          <cell r="B410" t="str">
            <v>Co 287</v>
          </cell>
          <cell r="CF410">
            <v>0.10176581377793348</v>
          </cell>
          <cell r="CG410">
            <v>0.10392146597781682</v>
          </cell>
          <cell r="CH410">
            <v>7.9973022346717978E-2</v>
          </cell>
          <cell r="CI410">
            <v>0.11636557201743773</v>
          </cell>
          <cell r="CJ410">
            <v>0.11671181560111719</v>
          </cell>
          <cell r="CK410">
            <v>0.15086906347153711</v>
          </cell>
          <cell r="CL410">
            <v>0.15140975542339152</v>
          </cell>
          <cell r="CM410">
            <v>0.16360178185659682</v>
          </cell>
        </row>
        <row r="411">
          <cell r="B411" t="str">
            <v>Co 288</v>
          </cell>
          <cell r="CF411">
            <v>-4.8419914023490371E-2</v>
          </cell>
          <cell r="CG411">
            <v>-5.908308130080195E-3</v>
          </cell>
          <cell r="CH411">
            <v>5.4034542312949095E-2</v>
          </cell>
          <cell r="CI411">
            <v>8.8194191606517536E-2</v>
          </cell>
          <cell r="CJ411">
            <v>9.2921944739963319E-2</v>
          </cell>
          <cell r="CK411">
            <v>0.11214443171102161</v>
          </cell>
          <cell r="CL411">
            <v>0.11283671143582558</v>
          </cell>
          <cell r="CM411">
            <v>0.11322224031827814</v>
          </cell>
        </row>
        <row r="412">
          <cell r="B412" t="str">
            <v>Co 333</v>
          </cell>
          <cell r="CF412">
            <v>7.8179458349575751E-2</v>
          </cell>
          <cell r="CG412">
            <v>7.6092779294152466E-2</v>
          </cell>
          <cell r="CH412">
            <v>6.9511952869770757E-2</v>
          </cell>
          <cell r="CI412">
            <v>7.7924364778836602E-2</v>
          </cell>
          <cell r="CJ412">
            <v>7.895349764074551E-2</v>
          </cell>
          <cell r="CK412">
            <v>8.6308036392204537E-2</v>
          </cell>
          <cell r="CL412">
            <v>9.5016946543136721E-2</v>
          </cell>
          <cell r="CM412">
            <v>0.1033860089455813</v>
          </cell>
        </row>
        <row r="413">
          <cell r="B413" t="str">
            <v>Co 315</v>
          </cell>
          <cell r="CF413">
            <v>-2.0886082879625678E-2</v>
          </cell>
          <cell r="CG413">
            <v>2.1838430298996257E-2</v>
          </cell>
          <cell r="CH413">
            <v>-1.465685718158153E-2</v>
          </cell>
          <cell r="CI413">
            <v>4.6897995402931811E-2</v>
          </cell>
          <cell r="CJ413">
            <v>7.6248126520705922E-2</v>
          </cell>
          <cell r="CK413">
            <v>5.9368486670766177E-2</v>
          </cell>
          <cell r="CL413">
            <v>0.11986654847322806</v>
          </cell>
          <cell r="CM413">
            <v>0.16257574353994558</v>
          </cell>
        </row>
        <row r="414">
          <cell r="B414" t="str">
            <v>Co 316</v>
          </cell>
          <cell r="CF414">
            <v>6.9852469746137916E-2</v>
          </cell>
          <cell r="CG414">
            <v>5.5310358168753092E-2</v>
          </cell>
          <cell r="CH414">
            <v>2.821372136369572E-2</v>
          </cell>
          <cell r="CI414">
            <v>6.2617503308071989E-2</v>
          </cell>
          <cell r="CJ414">
            <v>8.2457437524700847E-2</v>
          </cell>
          <cell r="CK414">
            <v>9.0747455354886195E-2</v>
          </cell>
          <cell r="CL414">
            <v>9.3573887212256832E-2</v>
          </cell>
          <cell r="CM414">
            <v>7.9681763563383828E-2</v>
          </cell>
        </row>
        <row r="415">
          <cell r="B415" t="str">
            <v>Co 317</v>
          </cell>
          <cell r="CF415">
            <v>1.8804340481981607E-2</v>
          </cell>
          <cell r="CG415">
            <v>2.4162194776977709E-2</v>
          </cell>
          <cell r="CH415">
            <v>4.1612999719515924E-2</v>
          </cell>
          <cell r="CI415">
            <v>9.5364992783820726E-2</v>
          </cell>
          <cell r="CJ415">
            <v>0.10663810092649832</v>
          </cell>
          <cell r="CK415">
            <v>0.11852926396953938</v>
          </cell>
          <cell r="CL415">
            <v>0.1206767461123134</v>
          </cell>
          <cell r="CM415">
            <v>0.12339846119653874</v>
          </cell>
        </row>
        <row r="416">
          <cell r="B416" t="str">
            <v>Co 385</v>
          </cell>
          <cell r="CF416">
            <v>0.30635957405199377</v>
          </cell>
          <cell r="CG416">
            <v>0.2970271970612372</v>
          </cell>
          <cell r="CH416">
            <v>0.29752170935645061</v>
          </cell>
          <cell r="CI416">
            <v>0.2935608604007981</v>
          </cell>
          <cell r="CJ416">
            <v>0.28525478890052774</v>
          </cell>
          <cell r="CK416">
            <v>0.27065103858548251</v>
          </cell>
          <cell r="CL416">
            <v>0.26951003695157266</v>
          </cell>
          <cell r="CM416">
            <v>0.27172863096859468</v>
          </cell>
        </row>
        <row r="417">
          <cell r="B417" t="str">
            <v>Co 181</v>
          </cell>
          <cell r="CF417">
            <v>1.0018427224332632E-2</v>
          </cell>
          <cell r="CG417">
            <v>3.0478430102949431E-2</v>
          </cell>
          <cell r="CH417">
            <v>0.11427307665139068</v>
          </cell>
          <cell r="CI417">
            <v>0.13431586422163905</v>
          </cell>
          <cell r="CJ417">
            <v>0.17832842105293667</v>
          </cell>
          <cell r="CK417">
            <v>0.17074004033827148</v>
          </cell>
          <cell r="CL417">
            <v>0.17078592041255006</v>
          </cell>
          <cell r="CM417">
            <v>0.1727654617462015</v>
          </cell>
        </row>
        <row r="418">
          <cell r="B418" t="str">
            <v>Co 300</v>
          </cell>
          <cell r="CF418">
            <v>5.971250778207219E-2</v>
          </cell>
          <cell r="CG418">
            <v>7.0769314526963986E-2</v>
          </cell>
          <cell r="CH418">
            <v>0.10449499802771499</v>
          </cell>
          <cell r="CI418">
            <v>0.10776006821397356</v>
          </cell>
          <cell r="CJ418">
            <v>0.13810660571185787</v>
          </cell>
          <cell r="CK418">
            <v>0.14008982206319895</v>
          </cell>
          <cell r="CL418">
            <v>0.1555199847857979</v>
          </cell>
          <cell r="CM418">
            <v>0.15845086837051017</v>
          </cell>
        </row>
        <row r="419">
          <cell r="B419" t="str">
            <v>Co 150</v>
          </cell>
          <cell r="CF419">
            <v>7.3205615604373345E-2</v>
          </cell>
          <cell r="CG419">
            <v>7.6202162386743322E-2</v>
          </cell>
          <cell r="CH419">
            <v>0.11626386742039728</v>
          </cell>
          <cell r="CI419">
            <v>0.11463458235192761</v>
          </cell>
          <cell r="CJ419">
            <v>0.13372619797366511</v>
          </cell>
          <cell r="CK419">
            <v>0.12379498237133958</v>
          </cell>
          <cell r="CL419">
            <v>0.12938165872022667</v>
          </cell>
          <cell r="CM419">
            <v>0.12666413405658172</v>
          </cell>
        </row>
        <row r="420">
          <cell r="B420" t="str">
            <v>Co 241</v>
          </cell>
          <cell r="CF420">
            <v>1.3587214184137213E-2</v>
          </cell>
          <cell r="CG420">
            <v>-3.2699105090575185E-2</v>
          </cell>
          <cell r="CH420">
            <v>-5.0496500940309573E-2</v>
          </cell>
          <cell r="CI420">
            <v>-1.948922688132235E-2</v>
          </cell>
          <cell r="CJ420">
            <v>-9.9747242170956339E-3</v>
          </cell>
          <cell r="CK420">
            <v>2.4565442956223434E-2</v>
          </cell>
          <cell r="CL420">
            <v>3.9595764146419313E-2</v>
          </cell>
          <cell r="CM420">
            <v>4.4878228828298686E-2</v>
          </cell>
        </row>
        <row r="421">
          <cell r="B421" t="str">
            <v>Co 242</v>
          </cell>
          <cell r="CF421">
            <v>0.12379922278736424</v>
          </cell>
          <cell r="CG421">
            <v>0.13976752306467458</v>
          </cell>
          <cell r="CH421">
            <v>0.12770239035232431</v>
          </cell>
          <cell r="CI421">
            <v>6.2983473741990578E-2</v>
          </cell>
          <cell r="CJ421">
            <v>4.7916116608714691E-2</v>
          </cell>
          <cell r="CK421">
            <v>4.4968716760286472E-2</v>
          </cell>
          <cell r="CL421">
            <v>0.16965883478571306</v>
          </cell>
          <cell r="CM421">
            <v>0.19134155659960772</v>
          </cell>
        </row>
        <row r="422">
          <cell r="B422" t="str">
            <v>Co 246</v>
          </cell>
          <cell r="CF422">
            <v>9.1132782613253013E-2</v>
          </cell>
          <cell r="CG422">
            <v>0.11166140957382449</v>
          </cell>
          <cell r="CH422">
            <v>0.1243065999132854</v>
          </cell>
          <cell r="CI422">
            <v>0.13719664106978041</v>
          </cell>
          <cell r="CJ422">
            <v>0.13688882927032178</v>
          </cell>
          <cell r="CK422">
            <v>0.13061422794536859</v>
          </cell>
          <cell r="CL422">
            <v>0.13524433247251635</v>
          </cell>
          <cell r="CM422">
            <v>0.13811256033968455</v>
          </cell>
        </row>
        <row r="423">
          <cell r="B423" t="str">
            <v>Co 400</v>
          </cell>
          <cell r="CF423">
            <v>2.5038915661863885E-2</v>
          </cell>
          <cell r="CG423">
            <v>1.2986127502135262E-2</v>
          </cell>
          <cell r="CH423">
            <v>4.4709291149428891E-2</v>
          </cell>
          <cell r="CI423">
            <v>6.3557533265863053E-2</v>
          </cell>
          <cell r="CJ423">
            <v>8.7779960706593135E-2</v>
          </cell>
          <cell r="CK423">
            <v>9.4209135023985063E-2</v>
          </cell>
          <cell r="CL423">
            <v>9.6135955070460355E-2</v>
          </cell>
          <cell r="CM423">
            <v>9.5743281663385887E-2</v>
          </cell>
        </row>
        <row r="424">
          <cell r="B424" t="str">
            <v>Co 401</v>
          </cell>
          <cell r="CF424">
            <v>2.3139338188491922E-2</v>
          </cell>
          <cell r="CG424">
            <v>4.8533310469089229E-2</v>
          </cell>
          <cell r="CH424">
            <v>4.1260328499929236E-2</v>
          </cell>
          <cell r="CI424">
            <v>7.6758599074946032E-2</v>
          </cell>
          <cell r="CJ424">
            <v>8.2437809453212926E-2</v>
          </cell>
          <cell r="CK424">
            <v>0.10172303165103526</v>
          </cell>
          <cell r="CL424">
            <v>0.10571397504510831</v>
          </cell>
          <cell r="CM424">
            <v>0.11866947307637217</v>
          </cell>
        </row>
        <row r="425">
          <cell r="B425" t="str">
            <v>Co 248</v>
          </cell>
          <cell r="CF425">
            <v>0.14023583906898071</v>
          </cell>
          <cell r="CG425">
            <v>9.4548592341351337E-2</v>
          </cell>
          <cell r="CH425">
            <v>7.7591686317226405E-2</v>
          </cell>
          <cell r="CI425">
            <v>8.0239398028196282E-2</v>
          </cell>
          <cell r="CJ425">
            <v>9.2042494098165048E-2</v>
          </cell>
          <cell r="CK425">
            <v>9.0833727430293179E-2</v>
          </cell>
          <cell r="CL425">
            <v>0.10245628216915859</v>
          </cell>
          <cell r="CM425">
            <v>0.10236806468353556</v>
          </cell>
        </row>
        <row r="426">
          <cell r="B426" t="str">
            <v>Co 249</v>
          </cell>
          <cell r="CF426">
            <v>0.12999649196030677</v>
          </cell>
          <cell r="CG426">
            <v>0.1091976013969056</v>
          </cell>
          <cell r="CH426">
            <v>9.1111712425398464E-2</v>
          </cell>
          <cell r="CI426">
            <v>9.3646101174737026E-2</v>
          </cell>
          <cell r="CJ426">
            <v>9.312374798882532E-2</v>
          </cell>
          <cell r="CK426">
            <v>9.4523095382565231E-2</v>
          </cell>
          <cell r="CL426">
            <v>0.10038933989993108</v>
          </cell>
          <cell r="CM426">
            <v>0.11157496452023535</v>
          </cell>
        </row>
        <row r="427">
          <cell r="B427" t="str">
            <v>Co 402</v>
          </cell>
          <cell r="CF427">
            <v>6.5585380814248403E-2</v>
          </cell>
          <cell r="CG427">
            <v>3.353203141775505E-2</v>
          </cell>
          <cell r="CH427">
            <v>1.2740560065486014E-2</v>
          </cell>
          <cell r="CI427">
            <v>0.21939121050395691</v>
          </cell>
          <cell r="CJ427">
            <v>0.3837548602601159</v>
          </cell>
          <cell r="CK427">
            <v>0.38478100385158298</v>
          </cell>
          <cell r="CL427">
            <v>0.40245515613624189</v>
          </cell>
          <cell r="CM427">
            <v>0.42162865147239786</v>
          </cell>
        </row>
        <row r="428">
          <cell r="B428" t="str">
            <v>Co 403</v>
          </cell>
          <cell r="CF428">
            <v>8.0272976187191532E-3</v>
          </cell>
          <cell r="CG428">
            <v>2.9146219201067837E-2</v>
          </cell>
          <cell r="CH428">
            <v>0.10260565599683266</v>
          </cell>
          <cell r="CI428">
            <v>0.15532183660197879</v>
          </cell>
          <cell r="CJ428">
            <v>0.12730796477396711</v>
          </cell>
          <cell r="CK428">
            <v>0.12806346537697147</v>
          </cell>
          <cell r="CL428">
            <v>0.12088266325063493</v>
          </cell>
          <cell r="CM428">
            <v>0.11679553489559993</v>
          </cell>
        </row>
        <row r="429">
          <cell r="B429" t="str">
            <v>Co 406</v>
          </cell>
          <cell r="CF429">
            <v>-5.4676943125893586E-2</v>
          </cell>
          <cell r="CG429">
            <v>3.9628338006554478E-2</v>
          </cell>
          <cell r="CH429">
            <v>4.0064417652297062E-2</v>
          </cell>
          <cell r="CI429">
            <v>0.12531870097325168</v>
          </cell>
          <cell r="CJ429">
            <v>0.13127397763504808</v>
          </cell>
          <cell r="CK429">
            <v>0.14744444782280938</v>
          </cell>
          <cell r="CL429">
            <v>0.14802614770017419</v>
          </cell>
          <cell r="CM429">
            <v>0.14676531475548771</v>
          </cell>
        </row>
        <row r="430">
          <cell r="B430" t="str">
            <v>Co 182</v>
          </cell>
          <cell r="CF430">
            <v>2.4859556543584554E-2</v>
          </cell>
          <cell r="CG430">
            <v>4.6003867655132931E-2</v>
          </cell>
          <cell r="CH430">
            <v>5.5526638991653582E-2</v>
          </cell>
          <cell r="CI430">
            <v>8.1345315480189376E-2</v>
          </cell>
          <cell r="CJ430">
            <v>9.7737217922325814E-2</v>
          </cell>
          <cell r="CK430">
            <v>9.377563167485134E-2</v>
          </cell>
          <cell r="CL430">
            <v>9.3088632327180593E-2</v>
          </cell>
          <cell r="CM430">
            <v>8.9388556848956552E-2</v>
          </cell>
        </row>
        <row r="431">
          <cell r="B431" t="str">
            <v>Co 183</v>
          </cell>
          <cell r="CF431">
            <v>-1.9849171011777231E-2</v>
          </cell>
          <cell r="CG431">
            <v>-2.5894139223779514E-3</v>
          </cell>
          <cell r="CH431">
            <v>2.7904675521503882E-2</v>
          </cell>
          <cell r="CI431">
            <v>4.8061828103256057E-2</v>
          </cell>
          <cell r="CJ431">
            <v>9.4632808088671652E-2</v>
          </cell>
          <cell r="CK431">
            <v>9.8082734467188515E-2</v>
          </cell>
          <cell r="CL431">
            <v>0.11279785600705747</v>
          </cell>
          <cell r="CM431">
            <v>0.11518668827418881</v>
          </cell>
        </row>
        <row r="432">
          <cell r="B432" t="str">
            <v>Co 201</v>
          </cell>
          <cell r="CF432" t="str">
            <v>NA</v>
          </cell>
          <cell r="CG432" t="str">
            <v>NA</v>
          </cell>
          <cell r="CH432" t="str">
            <v>NA</v>
          </cell>
          <cell r="CI432" t="str">
            <v>NA</v>
          </cell>
          <cell r="CJ432" t="str">
            <v>NA</v>
          </cell>
          <cell r="CK432" t="str">
            <v>NA</v>
          </cell>
          <cell r="CL432" t="str">
            <v>NA</v>
          </cell>
          <cell r="CM432" t="str">
            <v>NA</v>
          </cell>
        </row>
        <row r="433">
          <cell r="B433" t="str">
            <v>Co 202</v>
          </cell>
          <cell r="CF433">
            <v>0.9907806109185805</v>
          </cell>
          <cell r="CG433">
            <v>1.1535772898035539</v>
          </cell>
          <cell r="CH433">
            <v>1.3852848145071524</v>
          </cell>
          <cell r="CI433">
            <v>1.7062137779974567</v>
          </cell>
          <cell r="CJ433">
            <v>2.1072135486205301</v>
          </cell>
          <cell r="CK433">
            <v>2.593706787668745</v>
          </cell>
          <cell r="CL433">
            <v>3.5777365998233441</v>
          </cell>
          <cell r="CM433">
            <v>5.6279739329722434</v>
          </cell>
        </row>
        <row r="434">
          <cell r="B434" t="str">
            <v>Co 187</v>
          </cell>
          <cell r="CF434">
            <v>7.5889083106499083E-2</v>
          </cell>
          <cell r="CG434">
            <v>9.2279810108364571E-2</v>
          </cell>
          <cell r="CH434">
            <v>9.2202409819262907E-2</v>
          </cell>
          <cell r="CI434">
            <v>0.12117116393044358</v>
          </cell>
          <cell r="CJ434">
            <v>0.12632379484005826</v>
          </cell>
          <cell r="CK434">
            <v>0.12179171161318286</v>
          </cell>
          <cell r="CL434">
            <v>0.1195318995576776</v>
          </cell>
          <cell r="CM434">
            <v>0.11754772758193162</v>
          </cell>
        </row>
        <row r="435">
          <cell r="B435" t="str">
            <v>Co 188</v>
          </cell>
          <cell r="CF435">
            <v>4.1917141364407268E-3</v>
          </cell>
          <cell r="CG435">
            <v>4.5142513294211699E-2</v>
          </cell>
          <cell r="CH435">
            <v>4.6270548557188214E-2</v>
          </cell>
          <cell r="CI435">
            <v>0.12212833090781323</v>
          </cell>
          <cell r="CJ435">
            <v>0.14632814348561263</v>
          </cell>
          <cell r="CK435">
            <v>0.16123056786538273</v>
          </cell>
          <cell r="CL435">
            <v>0.17400292126759648</v>
          </cell>
          <cell r="CM435">
            <v>0.18437689278611499</v>
          </cell>
        </row>
        <row r="436">
          <cell r="B436" t="str">
            <v>Co 250</v>
          </cell>
          <cell r="CF436">
            <v>0.19580176854965065</v>
          </cell>
          <cell r="CG436">
            <v>4.1726039664981299E-2</v>
          </cell>
          <cell r="CH436">
            <v>2.7606557837109892E-2</v>
          </cell>
          <cell r="CI436">
            <v>2.5291278557309317E-2</v>
          </cell>
          <cell r="CJ436">
            <v>1.4068996855448594E-2</v>
          </cell>
          <cell r="CK436">
            <v>0.1032795023305513</v>
          </cell>
          <cell r="CL436">
            <v>0.11657328151056591</v>
          </cell>
          <cell r="CM436">
            <v>0.16507771247787176</v>
          </cell>
        </row>
        <row r="437">
          <cell r="B437" t="str">
            <v>Co 251</v>
          </cell>
          <cell r="CF437">
            <v>0.14663125196969343</v>
          </cell>
          <cell r="CG437">
            <v>7.8976885927285786E-2</v>
          </cell>
          <cell r="CH437">
            <v>6.5527585483059009E-2</v>
          </cell>
          <cell r="CI437">
            <v>6.3300286833419275E-2</v>
          </cell>
          <cell r="CJ437">
            <v>6.8818908889083749E-2</v>
          </cell>
          <cell r="CK437">
            <v>0.11507174862575591</v>
          </cell>
          <cell r="CL437">
            <v>0.12482317236580956</v>
          </cell>
          <cell r="CM437">
            <v>0.16198606055902323</v>
          </cell>
        </row>
        <row r="438">
          <cell r="B438" t="str">
            <v>Co 252</v>
          </cell>
          <cell r="CF438">
            <v>7.9700464965928603E-3</v>
          </cell>
          <cell r="CG438">
            <v>6.6477125418541741E-2</v>
          </cell>
          <cell r="CH438">
            <v>6.4537718392072091E-2</v>
          </cell>
          <cell r="CI438">
            <v>9.5731407357918047E-2</v>
          </cell>
          <cell r="CJ438">
            <v>8.6877015938237254E-2</v>
          </cell>
          <cell r="CK438">
            <v>8.4346589248004894E-2</v>
          </cell>
          <cell r="CL438">
            <v>7.9232026217065474E-2</v>
          </cell>
          <cell r="CM438">
            <v>9.229870504389362E-2</v>
          </cell>
        </row>
        <row r="439">
          <cell r="B439" t="str">
            <v>Co 220</v>
          </cell>
          <cell r="CF439">
            <v>0.198424962989871</v>
          </cell>
          <cell r="CG439">
            <v>0.1701305402415744</v>
          </cell>
          <cell r="CH439">
            <v>0.15191589137166392</v>
          </cell>
          <cell r="CI439">
            <v>0.14196305290818301</v>
          </cell>
          <cell r="CJ439">
            <v>0.13854524894664802</v>
          </cell>
          <cell r="CK439">
            <v>0.13119988687099243</v>
          </cell>
          <cell r="CL439">
            <v>0.1297563038320802</v>
          </cell>
          <cell r="CM439">
            <v>0.12792803209809467</v>
          </cell>
        </row>
        <row r="440">
          <cell r="B440" t="str">
            <v>Co 900</v>
          </cell>
          <cell r="CF440" t="str">
            <v>NA</v>
          </cell>
          <cell r="CG440" t="str">
            <v>NA</v>
          </cell>
          <cell r="CH440" t="str">
            <v>NA</v>
          </cell>
          <cell r="CI440" t="str">
            <v>NA</v>
          </cell>
          <cell r="CJ440" t="str">
            <v>NA</v>
          </cell>
          <cell r="CK440" t="str">
            <v>NA</v>
          </cell>
          <cell r="CL440" t="str">
            <v>NA</v>
          </cell>
          <cell r="CM440" t="str">
            <v>NA</v>
          </cell>
        </row>
        <row r="441">
          <cell r="B441" t="str">
            <v>Co 254</v>
          </cell>
          <cell r="CF441">
            <v>0.84971799792549685</v>
          </cell>
          <cell r="CG441">
            <v>0.63869208586578097</v>
          </cell>
          <cell r="CH441">
            <v>0.51033208314572942</v>
          </cell>
          <cell r="CI441">
            <v>0.42907133682657056</v>
          </cell>
          <cell r="CJ441">
            <v>0.41195597460927302</v>
          </cell>
          <cell r="CK441">
            <v>0.39956317980181522</v>
          </cell>
          <cell r="CL441">
            <v>0.40614209686530639</v>
          </cell>
          <cell r="CM441">
            <v>0.41397617759171434</v>
          </cell>
        </row>
        <row r="442">
          <cell r="B442" t="str">
            <v>Co 255</v>
          </cell>
          <cell r="CF442">
            <v>3.9534249672151613E-2</v>
          </cell>
          <cell r="CG442">
            <v>8.5612009026353797E-2</v>
          </cell>
          <cell r="CH442">
            <v>7.4701540288781079E-2</v>
          </cell>
          <cell r="CI442">
            <v>9.2107008242107657E-2</v>
          </cell>
          <cell r="CJ442">
            <v>0.10400693515180665</v>
          </cell>
          <cell r="CK442">
            <v>0.10718914547043654</v>
          </cell>
          <cell r="CL442">
            <v>0.11583914826898256</v>
          </cell>
          <cell r="CM442">
            <v>0.12402029818117248</v>
          </cell>
        </row>
        <row r="443">
          <cell r="B443" t="str">
            <v>Co 256</v>
          </cell>
          <cell r="CF443">
            <v>-7.3075084992938577E-2</v>
          </cell>
          <cell r="CG443">
            <v>9.5932990633784323E-3</v>
          </cell>
          <cell r="CH443">
            <v>4.5914151687114794E-3</v>
          </cell>
          <cell r="CI443">
            <v>0.10971809361012347</v>
          </cell>
          <cell r="CJ443">
            <v>0.10314447870076368</v>
          </cell>
          <cell r="CK443">
            <v>0.13823826163439243</v>
          </cell>
          <cell r="CL443">
            <v>0.15320760243596979</v>
          </cell>
          <cell r="CM443">
            <v>0.15989928448424084</v>
          </cell>
        </row>
        <row r="444">
          <cell r="B444" t="str">
            <v>Co 257</v>
          </cell>
          <cell r="CF444" t="str">
            <v>NA</v>
          </cell>
          <cell r="CG444" t="str">
            <v>NA</v>
          </cell>
          <cell r="CH444" t="str">
            <v>NA</v>
          </cell>
          <cell r="CI444" t="str">
            <v>NA</v>
          </cell>
          <cell r="CJ444" t="str">
            <v>NA</v>
          </cell>
          <cell r="CK444" t="str">
            <v>NA</v>
          </cell>
          <cell r="CL444" t="str">
            <v>NA</v>
          </cell>
          <cell r="CM444" t="str">
            <v>NA</v>
          </cell>
        </row>
        <row r="445">
          <cell r="B445" t="str">
            <v>Co 259</v>
          </cell>
          <cell r="CF445">
            <v>5.9718959898812471E-2</v>
          </cell>
          <cell r="CG445">
            <v>0.11052469766165612</v>
          </cell>
          <cell r="CH445">
            <v>0.10744161176071131</v>
          </cell>
          <cell r="CI445">
            <v>0.10981151339403777</v>
          </cell>
          <cell r="CJ445">
            <v>0.1220600569690628</v>
          </cell>
          <cell r="CK445">
            <v>0.11667796738477509</v>
          </cell>
          <cell r="CL445">
            <v>0.12122513341263981</v>
          </cell>
          <cell r="CM445">
            <v>0.12715024029352612</v>
          </cell>
        </row>
        <row r="446">
          <cell r="B446" t="str">
            <v>Co 260</v>
          </cell>
          <cell r="CF446">
            <v>2.6388872515146169E-2</v>
          </cell>
          <cell r="CG446">
            <v>4.3938577174450218E-2</v>
          </cell>
          <cell r="CH446">
            <v>4.436052363380754E-2</v>
          </cell>
          <cell r="CI446">
            <v>5.1575241395415965E-2</v>
          </cell>
          <cell r="CJ446">
            <v>6.4943564092424078E-2</v>
          </cell>
          <cell r="CK446">
            <v>6.3603182972742103E-2</v>
          </cell>
          <cell r="CL446">
            <v>7.3661539068020518E-2</v>
          </cell>
          <cell r="CM446">
            <v>6.8602714783107643E-2</v>
          </cell>
        </row>
        <row r="447">
          <cell r="B447" t="str">
            <v>Co 262</v>
          </cell>
          <cell r="CF447" t="str">
            <v>NA</v>
          </cell>
          <cell r="CG447" t="str">
            <v>NA</v>
          </cell>
          <cell r="CH447" t="str">
            <v>NA</v>
          </cell>
          <cell r="CI447" t="str">
            <v>NA</v>
          </cell>
          <cell r="CJ447" t="str">
            <v>NA</v>
          </cell>
          <cell r="CK447" t="str">
            <v>NA</v>
          </cell>
          <cell r="CL447" t="str">
            <v>NA</v>
          </cell>
          <cell r="CM447" t="str">
            <v>NA</v>
          </cell>
        </row>
        <row r="448">
          <cell r="B448" t="str">
            <v>Co 189</v>
          </cell>
          <cell r="CF448">
            <v>-2.7754823075464308</v>
          </cell>
          <cell r="CG448">
            <v>-2.4862689291041296</v>
          </cell>
          <cell r="CH448">
            <v>-2.2241225014253958</v>
          </cell>
          <cell r="CI448">
            <v>-1.9723070962657876</v>
          </cell>
          <cell r="CJ448">
            <v>-1.7807211902559219</v>
          </cell>
          <cell r="CK448">
            <v>-1.5662937602269382</v>
          </cell>
          <cell r="CL448">
            <v>-1.4520420778307668</v>
          </cell>
          <cell r="CM448">
            <v>-1.3800136113455108</v>
          </cell>
        </row>
        <row r="449">
          <cell r="B449" t="str">
            <v>Co 191</v>
          </cell>
          <cell r="CF449">
            <v>-0.2251133847580512</v>
          </cell>
          <cell r="CG449">
            <v>-7.1368351544694411E-2</v>
          </cell>
          <cell r="CH449">
            <v>-5.9538341239806239E-2</v>
          </cell>
          <cell r="CI449">
            <v>-1.9578105141203929E-3</v>
          </cell>
          <cell r="CJ449">
            <v>2.968103872654837E-3</v>
          </cell>
          <cell r="CK449">
            <v>6.4101517712176773E-2</v>
          </cell>
          <cell r="CL449">
            <v>0.10939414725859525</v>
          </cell>
          <cell r="CM449">
            <v>0.12607379834128588</v>
          </cell>
        </row>
        <row r="450">
          <cell r="B450" t="str">
            <v>Co 452</v>
          </cell>
          <cell r="CF450">
            <v>-4.7639741439602069E-2</v>
          </cell>
          <cell r="CG450">
            <v>-8.2335622331941097E-3</v>
          </cell>
          <cell r="CH450">
            <v>0.12749586961119724</v>
          </cell>
          <cell r="CI450">
            <v>0.12369265498122002</v>
          </cell>
          <cell r="CJ450">
            <v>0.16859211814231634</v>
          </cell>
          <cell r="CK450">
            <v>0.1126682748343394</v>
          </cell>
          <cell r="CL450">
            <v>0.10910640714965719</v>
          </cell>
          <cell r="CM450">
            <v>0.1281050000592783</v>
          </cell>
        </row>
        <row r="451">
          <cell r="B451" t="str">
            <v>Co 425</v>
          </cell>
          <cell r="CF451">
            <v>0.1255911805594698</v>
          </cell>
          <cell r="CG451">
            <v>0.11647465917441285</v>
          </cell>
          <cell r="CH451">
            <v>0.13062532419072878</v>
          </cell>
          <cell r="CI451">
            <v>0.12642706961947872</v>
          </cell>
          <cell r="CJ451">
            <v>0.12588739973717397</v>
          </cell>
          <cell r="CK451">
            <v>0.10768437628282022</v>
          </cell>
          <cell r="CL451">
            <v>9.7641081715913555E-2</v>
          </cell>
          <cell r="CM451">
            <v>9.3529948955170514E-2</v>
          </cell>
        </row>
        <row r="452">
          <cell r="B452" t="str">
            <v>Co 453</v>
          </cell>
          <cell r="CF452">
            <v>0.10428782584542692</v>
          </cell>
          <cell r="CG452">
            <v>9.6697085977359445E-2</v>
          </cell>
          <cell r="CH452">
            <v>0.10327121043411502</v>
          </cell>
          <cell r="CI452">
            <v>0.11646146824579406</v>
          </cell>
          <cell r="CJ452">
            <v>9.0852007806873261E-2</v>
          </cell>
          <cell r="CK452">
            <v>9.3919579072607784E-2</v>
          </cell>
          <cell r="CL452">
            <v>0.12560449842040644</v>
          </cell>
          <cell r="CM452">
            <v>0.13229424428028486</v>
          </cell>
        </row>
        <row r="453">
          <cell r="B453" t="str">
            <v>Co 151</v>
          </cell>
          <cell r="CF453">
            <v>4.8961362177859062E-3</v>
          </cell>
          <cell r="CG453">
            <v>2.1935951737642425E-2</v>
          </cell>
          <cell r="CH453">
            <v>2.0593022019744979E-2</v>
          </cell>
          <cell r="CI453">
            <v>0.12167814537433162</v>
          </cell>
          <cell r="CJ453">
            <v>0.12737237819638486</v>
          </cell>
          <cell r="CK453">
            <v>0.15707844868310294</v>
          </cell>
          <cell r="CL453">
            <v>0.1647375144808082</v>
          </cell>
          <cell r="CM453">
            <v>0.20115917735221631</v>
          </cell>
        </row>
        <row r="454">
          <cell r="B454" t="str">
            <v>Co 152</v>
          </cell>
          <cell r="CF454">
            <v>-0.23042861804723339</v>
          </cell>
          <cell r="CG454">
            <v>-0.15620371978073583</v>
          </cell>
          <cell r="CH454">
            <v>-0.15084261169088975</v>
          </cell>
          <cell r="CI454">
            <v>1.8903483424584235E-2</v>
          </cell>
          <cell r="CJ454">
            <v>4.1514314334049028E-2</v>
          </cell>
          <cell r="CK454">
            <v>0.128389466458044</v>
          </cell>
          <cell r="CL454">
            <v>0.14059171582358004</v>
          </cell>
          <cell r="CM454">
            <v>0.1856677694344665</v>
          </cell>
        </row>
        <row r="455">
          <cell r="B455" t="str">
            <v>Co 345</v>
          </cell>
          <cell r="CF455">
            <v>2.2756924037326275E-2</v>
          </cell>
          <cell r="CG455">
            <v>1.6017388952180026E-2</v>
          </cell>
          <cell r="CH455">
            <v>3.7207260484493569E-2</v>
          </cell>
          <cell r="CI455">
            <v>3.7751248035317049E-2</v>
          </cell>
          <cell r="CJ455">
            <v>5.9657468593659141E-2</v>
          </cell>
          <cell r="CK455">
            <v>7.5476749168851401E-2</v>
          </cell>
          <cell r="CL455">
            <v>8.424865203539865E-2</v>
          </cell>
          <cell r="CM455">
            <v>8.9998011855989074E-2</v>
          </cell>
        </row>
        <row r="456">
          <cell r="B456" t="str">
            <v>Co 386</v>
          </cell>
          <cell r="CF456">
            <v>0.34012335595842597</v>
          </cell>
          <cell r="CG456">
            <v>0.32708580107176588</v>
          </cell>
          <cell r="CH456">
            <v>0.33258592664776809</v>
          </cell>
          <cell r="CI456">
            <v>0.33371073957850156</v>
          </cell>
          <cell r="CJ456">
            <v>0.35304836978730358</v>
          </cell>
          <cell r="CK456">
            <v>0.36037571761791709</v>
          </cell>
          <cell r="CL456">
            <v>0.38433266079071404</v>
          </cell>
          <cell r="CM456">
            <v>0.41495025351425724</v>
          </cell>
        </row>
        <row r="457">
          <cell r="B457" t="str">
            <v>Co 426</v>
          </cell>
          <cell r="CF457">
            <v>-4.3353822080966067E-2</v>
          </cell>
          <cell r="CG457">
            <v>-4.0412357689896837E-2</v>
          </cell>
          <cell r="CH457">
            <v>-3.9434653010947104E-2</v>
          </cell>
          <cell r="CI457">
            <v>-3.4285229193997416E-2</v>
          </cell>
          <cell r="CJ457">
            <v>-3.1010350902900458E-2</v>
          </cell>
          <cell r="CK457">
            <v>-2.8887719792336213E-2</v>
          </cell>
          <cell r="CL457">
            <v>-2.871741110205293E-2</v>
          </cell>
          <cell r="CM457">
            <v>-2.8881141264047751E-2</v>
          </cell>
        </row>
        <row r="458">
          <cell r="B458" t="str">
            <v>Co 427</v>
          </cell>
          <cell r="CF458">
            <v>-3.9295043201831088E-2</v>
          </cell>
          <cell r="CG458">
            <v>-4.1306195778834785E-2</v>
          </cell>
          <cell r="CH458">
            <v>-4.2351695737047709E-2</v>
          </cell>
          <cell r="CI458">
            <v>-3.6991390769277904E-2</v>
          </cell>
          <cell r="CJ458">
            <v>-3.2971319537797125E-2</v>
          </cell>
          <cell r="CK458">
            <v>-3.1781720802567005E-2</v>
          </cell>
          <cell r="CL458">
            <v>-3.2207213865524456E-2</v>
          </cell>
          <cell r="CM458">
            <v>-3.26127916546671E-2</v>
          </cell>
        </row>
        <row r="476">
          <cell r="B476" t="str">
            <v>Co 101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74950.984200000006</v>
          </cell>
          <cell r="BU476">
            <v>74198.209999999992</v>
          </cell>
          <cell r="BV476">
            <v>74091.114200000011</v>
          </cell>
          <cell r="BW476">
            <v>73711.972500000003</v>
          </cell>
          <cell r="BX476">
            <v>73502.120800000004</v>
          </cell>
          <cell r="BY476">
            <v>76805.290000000008</v>
          </cell>
          <cell r="BZ476">
            <v>74421.527700000006</v>
          </cell>
          <cell r="CA476">
            <v>74527.75</v>
          </cell>
          <cell r="CB476">
            <v>74527.75</v>
          </cell>
          <cell r="CC476">
            <v>74527.75</v>
          </cell>
          <cell r="CD476">
            <v>74527.75</v>
          </cell>
          <cell r="CE476">
            <v>74527.75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  <cell r="DF476">
            <v>0</v>
          </cell>
          <cell r="DG476">
            <v>0</v>
          </cell>
          <cell r="DH476">
            <v>0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0</v>
          </cell>
          <cell r="EB476">
            <v>0</v>
          </cell>
          <cell r="EC476">
            <v>0</v>
          </cell>
          <cell r="ED476">
            <v>0</v>
          </cell>
          <cell r="EE476">
            <v>0</v>
          </cell>
          <cell r="EF476">
            <v>0</v>
          </cell>
          <cell r="EG476">
            <v>0</v>
          </cell>
          <cell r="EH476">
            <v>0</v>
          </cell>
          <cell r="EI476">
            <v>0</v>
          </cell>
          <cell r="EJ476">
            <v>0</v>
          </cell>
          <cell r="EK476">
            <v>0</v>
          </cell>
          <cell r="EL476">
            <v>0</v>
          </cell>
          <cell r="EM476">
            <v>0</v>
          </cell>
          <cell r="EN476">
            <v>0</v>
          </cell>
          <cell r="EO476">
            <v>0</v>
          </cell>
          <cell r="EP476">
            <v>0</v>
          </cell>
          <cell r="EQ476">
            <v>0</v>
          </cell>
          <cell r="ER476">
            <v>0</v>
          </cell>
          <cell r="ES476">
            <v>0</v>
          </cell>
          <cell r="ET476">
            <v>0</v>
          </cell>
          <cell r="EU476">
            <v>0</v>
          </cell>
          <cell r="EV476">
            <v>0</v>
          </cell>
          <cell r="EW476">
            <v>0</v>
          </cell>
          <cell r="EX476">
            <v>0</v>
          </cell>
          <cell r="EY476">
            <v>0</v>
          </cell>
          <cell r="EZ476">
            <v>0</v>
          </cell>
          <cell r="FA476">
            <v>0</v>
          </cell>
          <cell r="FB476">
            <v>0</v>
          </cell>
          <cell r="FC476">
            <v>0</v>
          </cell>
          <cell r="FD476">
            <v>0</v>
          </cell>
          <cell r="FE476">
            <v>0</v>
          </cell>
          <cell r="FF476">
            <v>0</v>
          </cell>
          <cell r="FG476">
            <v>0</v>
          </cell>
          <cell r="FH476">
            <v>0</v>
          </cell>
          <cell r="FI476">
            <v>0</v>
          </cell>
          <cell r="FJ476">
            <v>0</v>
          </cell>
          <cell r="FK476">
            <v>0</v>
          </cell>
          <cell r="FL476">
            <v>0</v>
          </cell>
          <cell r="FM476">
            <v>0</v>
          </cell>
          <cell r="FN476">
            <v>0</v>
          </cell>
          <cell r="FO476">
            <v>0</v>
          </cell>
          <cell r="FP476">
            <v>0</v>
          </cell>
          <cell r="FQ476">
            <v>0</v>
          </cell>
          <cell r="FR476">
            <v>0</v>
          </cell>
          <cell r="FS476">
            <v>0</v>
          </cell>
          <cell r="FT476">
            <v>0</v>
          </cell>
          <cell r="FU476">
            <v>0</v>
          </cell>
          <cell r="FV476">
            <v>0</v>
          </cell>
          <cell r="FW476">
            <v>0</v>
          </cell>
        </row>
        <row r="477">
          <cell r="B477" t="str">
            <v>Co 102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0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  <cell r="DD477">
            <v>0</v>
          </cell>
          <cell r="DE477">
            <v>0</v>
          </cell>
          <cell r="DF477">
            <v>0</v>
          </cell>
          <cell r="DG477">
            <v>0</v>
          </cell>
          <cell r="DH477">
            <v>0</v>
          </cell>
          <cell r="DI477">
            <v>0</v>
          </cell>
          <cell r="DJ477">
            <v>0</v>
          </cell>
          <cell r="DK477">
            <v>0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0</v>
          </cell>
          <cell r="EE477">
            <v>0</v>
          </cell>
          <cell r="EF477">
            <v>0</v>
          </cell>
          <cell r="EG477">
            <v>0</v>
          </cell>
          <cell r="EH477">
            <v>0</v>
          </cell>
          <cell r="EI477">
            <v>0</v>
          </cell>
          <cell r="EJ477">
            <v>0</v>
          </cell>
          <cell r="EK477">
            <v>0</v>
          </cell>
          <cell r="EL477">
            <v>0</v>
          </cell>
          <cell r="EM477">
            <v>0</v>
          </cell>
          <cell r="EN477">
            <v>0</v>
          </cell>
          <cell r="EO477">
            <v>0</v>
          </cell>
          <cell r="EP477">
            <v>0</v>
          </cell>
          <cell r="EQ477">
            <v>0</v>
          </cell>
          <cell r="ER477">
            <v>0</v>
          </cell>
          <cell r="ES477">
            <v>0</v>
          </cell>
          <cell r="ET477">
            <v>0</v>
          </cell>
          <cell r="EU477">
            <v>0</v>
          </cell>
          <cell r="EV477">
            <v>0</v>
          </cell>
          <cell r="EW477">
            <v>0</v>
          </cell>
          <cell r="EX477">
            <v>0</v>
          </cell>
          <cell r="EY477">
            <v>0</v>
          </cell>
          <cell r="EZ477">
            <v>0</v>
          </cell>
          <cell r="FA477">
            <v>0</v>
          </cell>
          <cell r="FB477">
            <v>0</v>
          </cell>
          <cell r="FC477">
            <v>0</v>
          </cell>
          <cell r="FD477">
            <v>0</v>
          </cell>
          <cell r="FE477">
            <v>0</v>
          </cell>
          <cell r="FF477">
            <v>0</v>
          </cell>
          <cell r="FG477">
            <v>0</v>
          </cell>
          <cell r="FH477">
            <v>0</v>
          </cell>
          <cell r="FI477">
            <v>0</v>
          </cell>
          <cell r="FJ477">
            <v>0</v>
          </cell>
          <cell r="FK477">
            <v>0</v>
          </cell>
          <cell r="FL477">
            <v>0</v>
          </cell>
          <cell r="FM477">
            <v>0</v>
          </cell>
          <cell r="FN477">
            <v>0</v>
          </cell>
          <cell r="FO477">
            <v>0</v>
          </cell>
          <cell r="FP477">
            <v>0</v>
          </cell>
          <cell r="FQ477">
            <v>0</v>
          </cell>
          <cell r="FR477">
            <v>0</v>
          </cell>
          <cell r="FS477">
            <v>0</v>
          </cell>
          <cell r="FT477">
            <v>0</v>
          </cell>
          <cell r="FU477">
            <v>0</v>
          </cell>
          <cell r="FV477">
            <v>0</v>
          </cell>
          <cell r="FW477">
            <v>0</v>
          </cell>
        </row>
        <row r="478">
          <cell r="B478" t="str">
            <v>Co 103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0</v>
          </cell>
          <cell r="CX478">
            <v>0</v>
          </cell>
          <cell r="CY478">
            <v>0</v>
          </cell>
          <cell r="CZ478">
            <v>0</v>
          </cell>
          <cell r="DA478">
            <v>0</v>
          </cell>
          <cell r="DB478">
            <v>0</v>
          </cell>
          <cell r="DC478">
            <v>0</v>
          </cell>
          <cell r="DD478">
            <v>0</v>
          </cell>
          <cell r="DE478">
            <v>0</v>
          </cell>
          <cell r="DF478">
            <v>0</v>
          </cell>
          <cell r="DG478">
            <v>0</v>
          </cell>
          <cell r="DH478">
            <v>0</v>
          </cell>
          <cell r="DI478">
            <v>0</v>
          </cell>
          <cell r="DJ478">
            <v>0</v>
          </cell>
          <cell r="DK478">
            <v>0</v>
          </cell>
          <cell r="DL478">
            <v>0</v>
          </cell>
          <cell r="DM478">
            <v>0</v>
          </cell>
          <cell r="DN478">
            <v>0</v>
          </cell>
          <cell r="DO478">
            <v>0</v>
          </cell>
          <cell r="DP478">
            <v>0</v>
          </cell>
          <cell r="DQ478">
            <v>0</v>
          </cell>
          <cell r="DR478">
            <v>0</v>
          </cell>
          <cell r="DS478">
            <v>0</v>
          </cell>
          <cell r="DT478">
            <v>0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  <cell r="DZ478">
            <v>0</v>
          </cell>
          <cell r="EA478">
            <v>0</v>
          </cell>
          <cell r="EB478">
            <v>0</v>
          </cell>
          <cell r="EC478">
            <v>0</v>
          </cell>
          <cell r="ED478">
            <v>0</v>
          </cell>
          <cell r="EE478">
            <v>0</v>
          </cell>
          <cell r="EF478">
            <v>0</v>
          </cell>
          <cell r="EG478">
            <v>0</v>
          </cell>
          <cell r="EH478">
            <v>0</v>
          </cell>
          <cell r="EI478">
            <v>0</v>
          </cell>
          <cell r="EJ478">
            <v>0</v>
          </cell>
          <cell r="EK478">
            <v>0</v>
          </cell>
          <cell r="EL478">
            <v>0</v>
          </cell>
          <cell r="EM478">
            <v>0</v>
          </cell>
          <cell r="EN478">
            <v>0</v>
          </cell>
          <cell r="EO478">
            <v>0</v>
          </cell>
          <cell r="EP478">
            <v>0</v>
          </cell>
          <cell r="EQ478">
            <v>0</v>
          </cell>
          <cell r="ER478">
            <v>0</v>
          </cell>
          <cell r="ES478">
            <v>0</v>
          </cell>
          <cell r="ET478">
            <v>0</v>
          </cell>
          <cell r="EU478">
            <v>0</v>
          </cell>
          <cell r="EV478">
            <v>0</v>
          </cell>
          <cell r="EW478">
            <v>0</v>
          </cell>
          <cell r="EX478">
            <v>0</v>
          </cell>
          <cell r="EY478">
            <v>0</v>
          </cell>
          <cell r="EZ478">
            <v>0</v>
          </cell>
          <cell r="FA478">
            <v>0</v>
          </cell>
          <cell r="FB478">
            <v>0</v>
          </cell>
          <cell r="FC478">
            <v>0</v>
          </cell>
          <cell r="FD478">
            <v>0</v>
          </cell>
          <cell r="FE478">
            <v>0</v>
          </cell>
          <cell r="FF478">
            <v>0</v>
          </cell>
          <cell r="FG478">
            <v>0</v>
          </cell>
          <cell r="FH478">
            <v>0</v>
          </cell>
          <cell r="FI478">
            <v>0</v>
          </cell>
          <cell r="FJ478">
            <v>0</v>
          </cell>
          <cell r="FK478">
            <v>0</v>
          </cell>
          <cell r="FL478">
            <v>0</v>
          </cell>
          <cell r="FM478">
            <v>0</v>
          </cell>
          <cell r="FN478">
            <v>0</v>
          </cell>
          <cell r="FO478">
            <v>0</v>
          </cell>
          <cell r="FP478">
            <v>0</v>
          </cell>
          <cell r="FQ478">
            <v>0</v>
          </cell>
          <cell r="FR478">
            <v>0</v>
          </cell>
          <cell r="FS478">
            <v>0</v>
          </cell>
          <cell r="FT478">
            <v>0</v>
          </cell>
          <cell r="FU478">
            <v>0</v>
          </cell>
          <cell r="FV478">
            <v>0</v>
          </cell>
          <cell r="FW478">
            <v>0</v>
          </cell>
        </row>
        <row r="479">
          <cell r="B479" t="str">
            <v>Co 104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-12397.809999999998</v>
          </cell>
          <cell r="BU479">
            <v>-67385.180000000022</v>
          </cell>
          <cell r="BV479">
            <v>-22353.390000000014</v>
          </cell>
          <cell r="BW479">
            <v>-41055.97</v>
          </cell>
          <cell r="BX479">
            <v>-9517.9199999999837</v>
          </cell>
          <cell r="BY479">
            <v>43303.889999999956</v>
          </cell>
          <cell r="BZ479">
            <v>80936.099999999977</v>
          </cell>
          <cell r="CA479">
            <v>93380.94</v>
          </cell>
          <cell r="CB479">
            <v>76437.859999999986</v>
          </cell>
          <cell r="CC479">
            <v>-11095.600000000035</v>
          </cell>
          <cell r="CD479">
            <v>4827.2200000000303</v>
          </cell>
          <cell r="CE479">
            <v>94919.719999999972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0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  <cell r="DB479">
            <v>0</v>
          </cell>
          <cell r="DC479">
            <v>0</v>
          </cell>
          <cell r="DD479">
            <v>0</v>
          </cell>
          <cell r="DE479">
            <v>0</v>
          </cell>
          <cell r="DF479">
            <v>0</v>
          </cell>
          <cell r="DG479">
            <v>0</v>
          </cell>
          <cell r="DH479">
            <v>0</v>
          </cell>
          <cell r="DI479">
            <v>0</v>
          </cell>
          <cell r="DJ479">
            <v>0</v>
          </cell>
          <cell r="DK479">
            <v>0</v>
          </cell>
          <cell r="DL479">
            <v>0</v>
          </cell>
          <cell r="DM479">
            <v>0</v>
          </cell>
          <cell r="DN479">
            <v>0</v>
          </cell>
          <cell r="DO479">
            <v>0</v>
          </cell>
          <cell r="DP479">
            <v>0</v>
          </cell>
          <cell r="DQ479">
            <v>0</v>
          </cell>
          <cell r="DR479">
            <v>0</v>
          </cell>
          <cell r="DS479">
            <v>0</v>
          </cell>
          <cell r="DT479">
            <v>0</v>
          </cell>
          <cell r="DU479">
            <v>0</v>
          </cell>
          <cell r="DV479">
            <v>0</v>
          </cell>
          <cell r="DW479">
            <v>0</v>
          </cell>
          <cell r="DX479">
            <v>0</v>
          </cell>
          <cell r="DY479">
            <v>0</v>
          </cell>
          <cell r="DZ479">
            <v>0</v>
          </cell>
          <cell r="EA479">
            <v>0</v>
          </cell>
          <cell r="EB479">
            <v>0</v>
          </cell>
          <cell r="EC479">
            <v>0</v>
          </cell>
          <cell r="ED479">
            <v>0</v>
          </cell>
          <cell r="EE479">
            <v>0</v>
          </cell>
          <cell r="EF479">
            <v>0</v>
          </cell>
          <cell r="EG479">
            <v>0</v>
          </cell>
          <cell r="EH479">
            <v>0</v>
          </cell>
          <cell r="EI479">
            <v>0</v>
          </cell>
          <cell r="EJ479">
            <v>0</v>
          </cell>
          <cell r="EK479">
            <v>0</v>
          </cell>
          <cell r="EL479">
            <v>0</v>
          </cell>
          <cell r="EM479">
            <v>0</v>
          </cell>
          <cell r="EN479">
            <v>0</v>
          </cell>
          <cell r="EO479">
            <v>0</v>
          </cell>
          <cell r="EP479">
            <v>0</v>
          </cell>
          <cell r="EQ479">
            <v>0</v>
          </cell>
          <cell r="ER479">
            <v>0</v>
          </cell>
          <cell r="ES479">
            <v>0</v>
          </cell>
          <cell r="ET479">
            <v>0</v>
          </cell>
          <cell r="EU479">
            <v>0</v>
          </cell>
          <cell r="EV479">
            <v>0</v>
          </cell>
          <cell r="EW479">
            <v>0</v>
          </cell>
          <cell r="EX479">
            <v>0</v>
          </cell>
          <cell r="EY479">
            <v>0</v>
          </cell>
          <cell r="EZ479">
            <v>0</v>
          </cell>
          <cell r="FA479">
            <v>0</v>
          </cell>
          <cell r="FB479">
            <v>0</v>
          </cell>
          <cell r="FC479">
            <v>0</v>
          </cell>
          <cell r="FD479">
            <v>0</v>
          </cell>
          <cell r="FE479">
            <v>0</v>
          </cell>
          <cell r="FF479">
            <v>0</v>
          </cell>
          <cell r="FG479">
            <v>0</v>
          </cell>
          <cell r="FH479">
            <v>0</v>
          </cell>
          <cell r="FI479">
            <v>0</v>
          </cell>
          <cell r="FJ479">
            <v>0</v>
          </cell>
          <cell r="FK479">
            <v>0</v>
          </cell>
          <cell r="FL479">
            <v>0</v>
          </cell>
          <cell r="FM479">
            <v>0</v>
          </cell>
          <cell r="FN479">
            <v>0</v>
          </cell>
          <cell r="FO479">
            <v>0</v>
          </cell>
          <cell r="FP479">
            <v>0</v>
          </cell>
          <cell r="FQ479">
            <v>0</v>
          </cell>
          <cell r="FR479">
            <v>0</v>
          </cell>
          <cell r="FS479">
            <v>0</v>
          </cell>
          <cell r="FT479">
            <v>0</v>
          </cell>
          <cell r="FU479">
            <v>0</v>
          </cell>
          <cell r="FV479">
            <v>0</v>
          </cell>
          <cell r="FW479">
            <v>0</v>
          </cell>
        </row>
        <row r="480">
          <cell r="B480" t="str">
            <v>Co 105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E480">
            <v>0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  <cell r="EE480">
            <v>0</v>
          </cell>
          <cell r="EF480">
            <v>0</v>
          </cell>
          <cell r="EG480">
            <v>0</v>
          </cell>
          <cell r="EH480">
            <v>0</v>
          </cell>
          <cell r="EI480">
            <v>0</v>
          </cell>
          <cell r="EJ480">
            <v>0</v>
          </cell>
          <cell r="EK480">
            <v>0</v>
          </cell>
          <cell r="EL480">
            <v>0</v>
          </cell>
          <cell r="EM480">
            <v>0</v>
          </cell>
          <cell r="EN480">
            <v>0</v>
          </cell>
          <cell r="EO480">
            <v>0</v>
          </cell>
          <cell r="EP480">
            <v>0</v>
          </cell>
          <cell r="EQ480">
            <v>0</v>
          </cell>
          <cell r="ER480">
            <v>0</v>
          </cell>
          <cell r="ES480">
            <v>0</v>
          </cell>
          <cell r="ET480">
            <v>0</v>
          </cell>
          <cell r="EU480">
            <v>0</v>
          </cell>
          <cell r="EV480">
            <v>0</v>
          </cell>
          <cell r="EW480">
            <v>0</v>
          </cell>
          <cell r="EX480">
            <v>0</v>
          </cell>
          <cell r="EY480">
            <v>0</v>
          </cell>
          <cell r="EZ480">
            <v>0</v>
          </cell>
          <cell r="FA480">
            <v>0</v>
          </cell>
          <cell r="FB480">
            <v>0</v>
          </cell>
          <cell r="FC480">
            <v>0</v>
          </cell>
          <cell r="FD480">
            <v>0</v>
          </cell>
          <cell r="FE480">
            <v>0</v>
          </cell>
          <cell r="FF480">
            <v>0</v>
          </cell>
          <cell r="FG480">
            <v>0</v>
          </cell>
          <cell r="FH480">
            <v>0</v>
          </cell>
          <cell r="FI480">
            <v>0</v>
          </cell>
          <cell r="FJ480">
            <v>0</v>
          </cell>
          <cell r="FK480">
            <v>0</v>
          </cell>
          <cell r="FL480">
            <v>0</v>
          </cell>
          <cell r="FM480">
            <v>0</v>
          </cell>
          <cell r="FN480">
            <v>0</v>
          </cell>
          <cell r="FO480">
            <v>0</v>
          </cell>
          <cell r="FP480">
            <v>0</v>
          </cell>
          <cell r="FQ480">
            <v>0</v>
          </cell>
          <cell r="FR480">
            <v>0</v>
          </cell>
          <cell r="FS480">
            <v>0</v>
          </cell>
          <cell r="FT480">
            <v>0</v>
          </cell>
          <cell r="FU480">
            <v>0</v>
          </cell>
          <cell r="FV480">
            <v>0</v>
          </cell>
          <cell r="FW480">
            <v>0</v>
          </cell>
        </row>
        <row r="481">
          <cell r="B481" t="str">
            <v>Co 110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7549.3184047216891</v>
          </cell>
          <cell r="BU481">
            <v>3419.280213036076</v>
          </cell>
          <cell r="BV481">
            <v>-9454.6893947079334</v>
          </cell>
          <cell r="BW481">
            <v>11466.747816002789</v>
          </cell>
          <cell r="BX481">
            <v>-9892.0400593850136</v>
          </cell>
          <cell r="BY481">
            <v>6860.2483439934294</v>
          </cell>
          <cell r="BZ481">
            <v>19742.688369746487</v>
          </cell>
          <cell r="CA481">
            <v>12155.478597229529</v>
          </cell>
          <cell r="CB481">
            <v>11736.259305453557</v>
          </cell>
          <cell r="CC481">
            <v>1652.1595277855304</v>
          </cell>
          <cell r="CD481">
            <v>6954.4676691127388</v>
          </cell>
          <cell r="CE481">
            <v>14487.700566363703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0</v>
          </cell>
          <cell r="CX481">
            <v>0</v>
          </cell>
          <cell r="CY481">
            <v>0</v>
          </cell>
          <cell r="CZ481">
            <v>0</v>
          </cell>
          <cell r="DA481">
            <v>0</v>
          </cell>
          <cell r="DB481">
            <v>0</v>
          </cell>
          <cell r="DC481">
            <v>0</v>
          </cell>
          <cell r="DD481">
            <v>0</v>
          </cell>
          <cell r="DE481">
            <v>0</v>
          </cell>
          <cell r="DF481">
            <v>0</v>
          </cell>
          <cell r="DG481">
            <v>0</v>
          </cell>
          <cell r="DH481">
            <v>0</v>
          </cell>
          <cell r="DI481">
            <v>0</v>
          </cell>
          <cell r="DJ481">
            <v>0</v>
          </cell>
          <cell r="DK481">
            <v>0</v>
          </cell>
          <cell r="DL481">
            <v>0</v>
          </cell>
          <cell r="DM481">
            <v>0</v>
          </cell>
          <cell r="DN481">
            <v>0</v>
          </cell>
          <cell r="DO481">
            <v>0</v>
          </cell>
          <cell r="DP481">
            <v>0</v>
          </cell>
          <cell r="DQ481">
            <v>0</v>
          </cell>
          <cell r="DR481">
            <v>0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>
            <v>0</v>
          </cell>
          <cell r="DZ481">
            <v>0</v>
          </cell>
          <cell r="EA481">
            <v>0</v>
          </cell>
          <cell r="EB481">
            <v>0</v>
          </cell>
          <cell r="EC481">
            <v>0</v>
          </cell>
          <cell r="ED481">
            <v>0</v>
          </cell>
          <cell r="EE481">
            <v>0</v>
          </cell>
          <cell r="EF481">
            <v>0</v>
          </cell>
          <cell r="EG481">
            <v>0</v>
          </cell>
          <cell r="EH481">
            <v>0</v>
          </cell>
          <cell r="EI481">
            <v>0</v>
          </cell>
          <cell r="EJ481">
            <v>0</v>
          </cell>
          <cell r="EK481">
            <v>0</v>
          </cell>
          <cell r="EL481">
            <v>0</v>
          </cell>
          <cell r="EM481">
            <v>0</v>
          </cell>
          <cell r="EN481">
            <v>0</v>
          </cell>
          <cell r="EO481">
            <v>0</v>
          </cell>
          <cell r="EP481">
            <v>0</v>
          </cell>
          <cell r="EQ481">
            <v>0</v>
          </cell>
          <cell r="ER481">
            <v>0</v>
          </cell>
          <cell r="ES481">
            <v>0</v>
          </cell>
          <cell r="ET481">
            <v>0</v>
          </cell>
          <cell r="EU481">
            <v>0</v>
          </cell>
          <cell r="EV481">
            <v>0</v>
          </cell>
          <cell r="EW481">
            <v>0</v>
          </cell>
          <cell r="EX481">
            <v>0</v>
          </cell>
          <cell r="EY481">
            <v>0</v>
          </cell>
          <cell r="EZ481">
            <v>0</v>
          </cell>
          <cell r="FA481">
            <v>0</v>
          </cell>
          <cell r="FB481">
            <v>0</v>
          </cell>
          <cell r="FC481">
            <v>0</v>
          </cell>
          <cell r="FD481">
            <v>0</v>
          </cell>
          <cell r="FE481">
            <v>0</v>
          </cell>
          <cell r="FF481">
            <v>0</v>
          </cell>
          <cell r="FG481">
            <v>0</v>
          </cell>
          <cell r="FH481">
            <v>0</v>
          </cell>
          <cell r="FI481">
            <v>0</v>
          </cell>
          <cell r="FJ481">
            <v>0</v>
          </cell>
          <cell r="FK481">
            <v>0</v>
          </cell>
          <cell r="FL481">
            <v>0</v>
          </cell>
          <cell r="FM481">
            <v>0</v>
          </cell>
          <cell r="FN481">
            <v>0</v>
          </cell>
          <cell r="FO481">
            <v>0</v>
          </cell>
          <cell r="FP481">
            <v>0</v>
          </cell>
          <cell r="FQ481">
            <v>0</v>
          </cell>
          <cell r="FR481">
            <v>0</v>
          </cell>
          <cell r="FS481">
            <v>0</v>
          </cell>
          <cell r="FT481">
            <v>0</v>
          </cell>
          <cell r="FU481">
            <v>0</v>
          </cell>
          <cell r="FV481">
            <v>0</v>
          </cell>
          <cell r="FW481">
            <v>0</v>
          </cell>
        </row>
        <row r="482">
          <cell r="B482" t="str">
            <v>Co 111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24554.981872244742</v>
          </cell>
          <cell r="BU482">
            <v>27504.371198983332</v>
          </cell>
          <cell r="BV482">
            <v>25027.36744570743</v>
          </cell>
          <cell r="BW482">
            <v>26475.645339036699</v>
          </cell>
          <cell r="BX482">
            <v>29330.294961938802</v>
          </cell>
          <cell r="BY482">
            <v>19234.320385094026</v>
          </cell>
          <cell r="BZ482">
            <v>24551.246890354065</v>
          </cell>
          <cell r="CA482">
            <v>31579.183574887753</v>
          </cell>
          <cell r="CB482">
            <v>28438.224193440958</v>
          </cell>
          <cell r="CC482">
            <v>25274.759997760793</v>
          </cell>
          <cell r="CD482">
            <v>26651.559282951297</v>
          </cell>
          <cell r="CE482">
            <v>25665.922711867963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  <cell r="DD482">
            <v>0</v>
          </cell>
          <cell r="DE482">
            <v>0</v>
          </cell>
          <cell r="DF482">
            <v>0</v>
          </cell>
          <cell r="DG482">
            <v>0</v>
          </cell>
          <cell r="DH482">
            <v>0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  <cell r="EE482">
            <v>0</v>
          </cell>
          <cell r="EF482">
            <v>0</v>
          </cell>
          <cell r="EG482">
            <v>0</v>
          </cell>
          <cell r="EH482">
            <v>0</v>
          </cell>
          <cell r="EI482">
            <v>0</v>
          </cell>
          <cell r="EJ482">
            <v>0</v>
          </cell>
          <cell r="EK482">
            <v>0</v>
          </cell>
          <cell r="EL482">
            <v>0</v>
          </cell>
          <cell r="EM482">
            <v>0</v>
          </cell>
          <cell r="EN482">
            <v>0</v>
          </cell>
          <cell r="EO482">
            <v>0</v>
          </cell>
          <cell r="EP482">
            <v>0</v>
          </cell>
          <cell r="EQ482">
            <v>0</v>
          </cell>
          <cell r="ER482">
            <v>0</v>
          </cell>
          <cell r="ES482">
            <v>0</v>
          </cell>
          <cell r="ET482">
            <v>0</v>
          </cell>
          <cell r="EU482">
            <v>0</v>
          </cell>
          <cell r="EV482">
            <v>0</v>
          </cell>
          <cell r="EW482">
            <v>0</v>
          </cell>
          <cell r="EX482">
            <v>0</v>
          </cell>
          <cell r="EY482">
            <v>0</v>
          </cell>
          <cell r="EZ482">
            <v>0</v>
          </cell>
          <cell r="FA482">
            <v>0</v>
          </cell>
          <cell r="FB482">
            <v>0</v>
          </cell>
          <cell r="FC482">
            <v>0</v>
          </cell>
          <cell r="FD482">
            <v>0</v>
          </cell>
          <cell r="FE482">
            <v>0</v>
          </cell>
          <cell r="FF482">
            <v>0</v>
          </cell>
          <cell r="FG482">
            <v>0</v>
          </cell>
          <cell r="FH482">
            <v>0</v>
          </cell>
          <cell r="FI482">
            <v>0</v>
          </cell>
          <cell r="FJ482">
            <v>0</v>
          </cell>
          <cell r="FK482">
            <v>0</v>
          </cell>
          <cell r="FL482">
            <v>0</v>
          </cell>
          <cell r="FM482">
            <v>0</v>
          </cell>
          <cell r="FN482">
            <v>0</v>
          </cell>
          <cell r="FO482">
            <v>0</v>
          </cell>
          <cell r="FP482">
            <v>0</v>
          </cell>
          <cell r="FQ482">
            <v>0</v>
          </cell>
          <cell r="FR482">
            <v>0</v>
          </cell>
          <cell r="FS482">
            <v>0</v>
          </cell>
          <cell r="FT482">
            <v>0</v>
          </cell>
          <cell r="FU482">
            <v>0</v>
          </cell>
          <cell r="FV482">
            <v>0</v>
          </cell>
          <cell r="FW482">
            <v>0</v>
          </cell>
        </row>
        <row r="483">
          <cell r="B483" t="str">
            <v>Co 112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2816.7587726416014</v>
          </cell>
          <cell r="BU483">
            <v>1061.3612419035153</v>
          </cell>
          <cell r="BV483">
            <v>11371.552380398702</v>
          </cell>
          <cell r="BW483">
            <v>5728.1861907291359</v>
          </cell>
          <cell r="BX483">
            <v>9887.6527682078777</v>
          </cell>
          <cell r="BY483">
            <v>6104.4153490067338</v>
          </cell>
          <cell r="BZ483">
            <v>7651.1382615362581</v>
          </cell>
          <cell r="CA483">
            <v>6385.1746806802948</v>
          </cell>
          <cell r="CB483">
            <v>4829.7952035835306</v>
          </cell>
          <cell r="CC483">
            <v>4610.4301249984019</v>
          </cell>
          <cell r="CD483">
            <v>5994.8683464294145</v>
          </cell>
          <cell r="CE483">
            <v>4793.3705857593468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N483">
            <v>0</v>
          </cell>
          <cell r="CO483">
            <v>0</v>
          </cell>
          <cell r="CP483">
            <v>0</v>
          </cell>
          <cell r="CQ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  <cell r="DB483">
            <v>0</v>
          </cell>
          <cell r="DC483">
            <v>0</v>
          </cell>
          <cell r="DD483">
            <v>0</v>
          </cell>
          <cell r="DE483">
            <v>0</v>
          </cell>
          <cell r="DF483">
            <v>0</v>
          </cell>
          <cell r="DG483">
            <v>0</v>
          </cell>
          <cell r="DH483">
            <v>0</v>
          </cell>
          <cell r="DI483">
            <v>0</v>
          </cell>
          <cell r="DJ483">
            <v>0</v>
          </cell>
          <cell r="DK483">
            <v>0</v>
          </cell>
          <cell r="DL483">
            <v>0</v>
          </cell>
          <cell r="DM483">
            <v>0</v>
          </cell>
          <cell r="DN483">
            <v>0</v>
          </cell>
          <cell r="DO483">
            <v>0</v>
          </cell>
          <cell r="DP483">
            <v>0</v>
          </cell>
          <cell r="DQ483">
            <v>0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0</v>
          </cell>
          <cell r="EB483">
            <v>0</v>
          </cell>
          <cell r="EC483">
            <v>0</v>
          </cell>
          <cell r="ED483">
            <v>0</v>
          </cell>
          <cell r="EE483">
            <v>0</v>
          </cell>
          <cell r="EF483">
            <v>0</v>
          </cell>
          <cell r="EG483">
            <v>0</v>
          </cell>
          <cell r="EH483">
            <v>0</v>
          </cell>
          <cell r="EI483">
            <v>0</v>
          </cell>
          <cell r="EJ483">
            <v>0</v>
          </cell>
          <cell r="EK483">
            <v>0</v>
          </cell>
          <cell r="EL483">
            <v>0</v>
          </cell>
          <cell r="EM483">
            <v>0</v>
          </cell>
          <cell r="EN483">
            <v>0</v>
          </cell>
          <cell r="EO483">
            <v>0</v>
          </cell>
          <cell r="EP483">
            <v>0</v>
          </cell>
          <cell r="EQ483">
            <v>0</v>
          </cell>
          <cell r="ER483">
            <v>0</v>
          </cell>
          <cell r="ES483">
            <v>0</v>
          </cell>
          <cell r="ET483">
            <v>0</v>
          </cell>
          <cell r="EU483">
            <v>0</v>
          </cell>
          <cell r="EV483">
            <v>0</v>
          </cell>
          <cell r="EW483">
            <v>0</v>
          </cell>
          <cell r="EX483">
            <v>0</v>
          </cell>
          <cell r="EY483">
            <v>0</v>
          </cell>
          <cell r="EZ483">
            <v>0</v>
          </cell>
          <cell r="FA483">
            <v>0</v>
          </cell>
          <cell r="FB483">
            <v>0</v>
          </cell>
          <cell r="FC483">
            <v>0</v>
          </cell>
          <cell r="FD483">
            <v>0</v>
          </cell>
          <cell r="FE483">
            <v>0</v>
          </cell>
          <cell r="FF483">
            <v>0</v>
          </cell>
          <cell r="FG483">
            <v>0</v>
          </cell>
          <cell r="FH483">
            <v>0</v>
          </cell>
          <cell r="FI483">
            <v>0</v>
          </cell>
          <cell r="FJ483">
            <v>0</v>
          </cell>
          <cell r="FK483">
            <v>0</v>
          </cell>
          <cell r="FL483">
            <v>0</v>
          </cell>
          <cell r="FM483">
            <v>0</v>
          </cell>
          <cell r="FN483">
            <v>0</v>
          </cell>
          <cell r="FO483">
            <v>0</v>
          </cell>
          <cell r="FP483">
            <v>0</v>
          </cell>
          <cell r="FQ483">
            <v>0</v>
          </cell>
          <cell r="FR483">
            <v>0</v>
          </cell>
          <cell r="FS483">
            <v>0</v>
          </cell>
          <cell r="FT483">
            <v>0</v>
          </cell>
          <cell r="FU483">
            <v>0</v>
          </cell>
          <cell r="FV483">
            <v>0</v>
          </cell>
          <cell r="FW483">
            <v>0</v>
          </cell>
        </row>
        <row r="484">
          <cell r="B484" t="str">
            <v>Co 113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3970.2223836245203</v>
          </cell>
          <cell r="BU484">
            <v>2932.2835588797079</v>
          </cell>
          <cell r="BV484">
            <v>8965.7686291482714</v>
          </cell>
          <cell r="BW484">
            <v>13502.887155882319</v>
          </cell>
          <cell r="BX484">
            <v>13565.585420884521</v>
          </cell>
          <cell r="BY484">
            <v>2087.4824875052454</v>
          </cell>
          <cell r="BZ484">
            <v>10859.222574444757</v>
          </cell>
          <cell r="CA484">
            <v>8716.6768904014752</v>
          </cell>
          <cell r="CB484">
            <v>8100.3020679176543</v>
          </cell>
          <cell r="CC484">
            <v>7522.766188325345</v>
          </cell>
          <cell r="CD484">
            <v>8227.0769063690132</v>
          </cell>
          <cell r="CE484">
            <v>6611.4868960752119</v>
          </cell>
          <cell r="CF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0</v>
          </cell>
          <cell r="CZ484">
            <v>0</v>
          </cell>
          <cell r="DA484">
            <v>0</v>
          </cell>
          <cell r="DB484">
            <v>0</v>
          </cell>
          <cell r="DC484">
            <v>0</v>
          </cell>
          <cell r="DD484">
            <v>0</v>
          </cell>
          <cell r="DE484">
            <v>0</v>
          </cell>
          <cell r="DF484">
            <v>0</v>
          </cell>
          <cell r="DG484">
            <v>0</v>
          </cell>
          <cell r="DH484">
            <v>0</v>
          </cell>
          <cell r="DI484">
            <v>0</v>
          </cell>
          <cell r="DJ484">
            <v>0</v>
          </cell>
          <cell r="DK484">
            <v>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0</v>
          </cell>
          <cell r="EB484">
            <v>0</v>
          </cell>
          <cell r="EC484">
            <v>0</v>
          </cell>
          <cell r="ED484">
            <v>0</v>
          </cell>
          <cell r="EE484">
            <v>0</v>
          </cell>
          <cell r="EF484">
            <v>0</v>
          </cell>
          <cell r="EG484">
            <v>0</v>
          </cell>
          <cell r="EH484">
            <v>0</v>
          </cell>
          <cell r="EI484">
            <v>0</v>
          </cell>
          <cell r="EJ484">
            <v>0</v>
          </cell>
          <cell r="EK484">
            <v>0</v>
          </cell>
          <cell r="EL484">
            <v>0</v>
          </cell>
          <cell r="EM484">
            <v>0</v>
          </cell>
          <cell r="EN484">
            <v>0</v>
          </cell>
          <cell r="EO484">
            <v>0</v>
          </cell>
          <cell r="EP484">
            <v>0</v>
          </cell>
          <cell r="EQ484">
            <v>0</v>
          </cell>
          <cell r="ER484">
            <v>0</v>
          </cell>
          <cell r="ES484">
            <v>0</v>
          </cell>
          <cell r="ET484">
            <v>0</v>
          </cell>
          <cell r="EU484">
            <v>0</v>
          </cell>
          <cell r="EV484">
            <v>0</v>
          </cell>
          <cell r="EW484">
            <v>0</v>
          </cell>
          <cell r="EX484">
            <v>0</v>
          </cell>
          <cell r="EY484">
            <v>0</v>
          </cell>
          <cell r="EZ484">
            <v>0</v>
          </cell>
          <cell r="FA484">
            <v>0</v>
          </cell>
          <cell r="FB484">
            <v>0</v>
          </cell>
          <cell r="FC484">
            <v>0</v>
          </cell>
          <cell r="FD484">
            <v>0</v>
          </cell>
          <cell r="FE484">
            <v>0</v>
          </cell>
          <cell r="FF484">
            <v>0</v>
          </cell>
          <cell r="FG484">
            <v>0</v>
          </cell>
          <cell r="FH484">
            <v>0</v>
          </cell>
          <cell r="FI484">
            <v>0</v>
          </cell>
          <cell r="FJ484">
            <v>0</v>
          </cell>
          <cell r="FK484">
            <v>0</v>
          </cell>
          <cell r="FL484">
            <v>0</v>
          </cell>
          <cell r="FM484">
            <v>0</v>
          </cell>
          <cell r="FN484">
            <v>0</v>
          </cell>
          <cell r="FO484">
            <v>0</v>
          </cell>
          <cell r="FP484">
            <v>0</v>
          </cell>
          <cell r="FQ484">
            <v>0</v>
          </cell>
          <cell r="FR484">
            <v>0</v>
          </cell>
          <cell r="FS484">
            <v>0</v>
          </cell>
          <cell r="FT484">
            <v>0</v>
          </cell>
          <cell r="FU484">
            <v>0</v>
          </cell>
          <cell r="FV484">
            <v>0</v>
          </cell>
          <cell r="FW484">
            <v>0</v>
          </cell>
        </row>
        <row r="485">
          <cell r="B485" t="str">
            <v>Co 114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3091.6199887688881</v>
          </cell>
          <cell r="BU485">
            <v>328.3792680056722</v>
          </cell>
          <cell r="BV485">
            <v>8882.4352763682909</v>
          </cell>
          <cell r="BW485">
            <v>13634.337135103957</v>
          </cell>
          <cell r="BX485">
            <v>7544.0304774551405</v>
          </cell>
          <cell r="BY485">
            <v>11221.340143047142</v>
          </cell>
          <cell r="BZ485">
            <v>9794.7480973236743</v>
          </cell>
          <cell r="CA485">
            <v>13196.892521284341</v>
          </cell>
          <cell r="CB485">
            <v>9547.8589436916391</v>
          </cell>
          <cell r="CC485">
            <v>3624.9683555799493</v>
          </cell>
          <cell r="CD485">
            <v>4379.3720306717196</v>
          </cell>
          <cell r="CE485">
            <v>4086.0943131508593</v>
          </cell>
          <cell r="CF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0</v>
          </cell>
          <cell r="CK485">
            <v>0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  <cell r="DD485">
            <v>0</v>
          </cell>
          <cell r="DE485">
            <v>0</v>
          </cell>
          <cell r="DF485">
            <v>0</v>
          </cell>
          <cell r="DG485">
            <v>0</v>
          </cell>
          <cell r="DH485">
            <v>0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  <cell r="EE485">
            <v>0</v>
          </cell>
          <cell r="EF485">
            <v>0</v>
          </cell>
          <cell r="EG485">
            <v>0</v>
          </cell>
          <cell r="EH485">
            <v>0</v>
          </cell>
          <cell r="EI485">
            <v>0</v>
          </cell>
          <cell r="EJ485">
            <v>0</v>
          </cell>
          <cell r="EK485">
            <v>0</v>
          </cell>
          <cell r="EL485">
            <v>0</v>
          </cell>
          <cell r="EM485">
            <v>0</v>
          </cell>
          <cell r="EN485">
            <v>0</v>
          </cell>
          <cell r="EO485">
            <v>0</v>
          </cell>
          <cell r="EP485">
            <v>0</v>
          </cell>
          <cell r="EQ485">
            <v>0</v>
          </cell>
          <cell r="ER485">
            <v>0</v>
          </cell>
          <cell r="ES485">
            <v>0</v>
          </cell>
          <cell r="ET485">
            <v>0</v>
          </cell>
          <cell r="EU485">
            <v>0</v>
          </cell>
          <cell r="EV485">
            <v>0</v>
          </cell>
          <cell r="EW485">
            <v>0</v>
          </cell>
          <cell r="EX485">
            <v>0</v>
          </cell>
          <cell r="EY485">
            <v>0</v>
          </cell>
          <cell r="EZ485">
            <v>0</v>
          </cell>
          <cell r="FA485">
            <v>0</v>
          </cell>
          <cell r="FB485">
            <v>0</v>
          </cell>
          <cell r="FC485">
            <v>0</v>
          </cell>
          <cell r="FD485">
            <v>0</v>
          </cell>
          <cell r="FE485">
            <v>0</v>
          </cell>
          <cell r="FF485">
            <v>0</v>
          </cell>
          <cell r="FG485">
            <v>0</v>
          </cell>
          <cell r="FH485">
            <v>0</v>
          </cell>
          <cell r="FI485">
            <v>0</v>
          </cell>
          <cell r="FJ485">
            <v>0</v>
          </cell>
          <cell r="FK485">
            <v>0</v>
          </cell>
          <cell r="FL485">
            <v>0</v>
          </cell>
          <cell r="FM485">
            <v>0</v>
          </cell>
          <cell r="FN485">
            <v>0</v>
          </cell>
          <cell r="FO485">
            <v>0</v>
          </cell>
          <cell r="FP485">
            <v>0</v>
          </cell>
          <cell r="FQ485">
            <v>0</v>
          </cell>
          <cell r="FR485">
            <v>0</v>
          </cell>
          <cell r="FS485">
            <v>0</v>
          </cell>
          <cell r="FT485">
            <v>0</v>
          </cell>
          <cell r="FU485">
            <v>0</v>
          </cell>
          <cell r="FV485">
            <v>0</v>
          </cell>
          <cell r="FW485">
            <v>0</v>
          </cell>
        </row>
        <row r="486">
          <cell r="B486" t="str">
            <v>Co 117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5095.3665283376331</v>
          </cell>
          <cell r="BU486">
            <v>5080.3172267904774</v>
          </cell>
          <cell r="BV486">
            <v>6168.7222459224449</v>
          </cell>
          <cell r="BW486">
            <v>624.45698827628803</v>
          </cell>
          <cell r="BX486">
            <v>7230.6438131635769</v>
          </cell>
          <cell r="BY486">
            <v>1576.0159232497945</v>
          </cell>
          <cell r="BZ486">
            <v>3072.0597584386533</v>
          </cell>
          <cell r="CA486">
            <v>7891.3395673929263</v>
          </cell>
          <cell r="CB486">
            <v>5535.0724082943416</v>
          </cell>
          <cell r="CC486">
            <v>7015.4626431232236</v>
          </cell>
          <cell r="CD486">
            <v>6883.8286675314521</v>
          </cell>
          <cell r="CE486">
            <v>6704.4743686157954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E486">
            <v>0</v>
          </cell>
          <cell r="DF486">
            <v>0</v>
          </cell>
          <cell r="DG486">
            <v>0</v>
          </cell>
          <cell r="DH486">
            <v>0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  <cell r="EE486">
            <v>0</v>
          </cell>
          <cell r="EF486">
            <v>0</v>
          </cell>
          <cell r="EG486">
            <v>0</v>
          </cell>
          <cell r="EH486">
            <v>0</v>
          </cell>
          <cell r="EI486">
            <v>0</v>
          </cell>
          <cell r="EJ486">
            <v>0</v>
          </cell>
          <cell r="EK486">
            <v>0</v>
          </cell>
          <cell r="EL486">
            <v>0</v>
          </cell>
          <cell r="EM486">
            <v>0</v>
          </cell>
          <cell r="EN486">
            <v>0</v>
          </cell>
          <cell r="EO486">
            <v>0</v>
          </cell>
          <cell r="EP486">
            <v>0</v>
          </cell>
          <cell r="EQ486">
            <v>0</v>
          </cell>
          <cell r="ER486">
            <v>0</v>
          </cell>
          <cell r="ES486">
            <v>0</v>
          </cell>
          <cell r="ET486">
            <v>0</v>
          </cell>
          <cell r="EU486">
            <v>0</v>
          </cell>
          <cell r="EV486">
            <v>0</v>
          </cell>
          <cell r="EW486">
            <v>0</v>
          </cell>
          <cell r="EX486">
            <v>0</v>
          </cell>
          <cell r="EY486">
            <v>0</v>
          </cell>
          <cell r="EZ486">
            <v>0</v>
          </cell>
          <cell r="FA486">
            <v>0</v>
          </cell>
          <cell r="FB486">
            <v>0</v>
          </cell>
          <cell r="FC486">
            <v>0</v>
          </cell>
          <cell r="FD486">
            <v>0</v>
          </cell>
          <cell r="FE486">
            <v>0</v>
          </cell>
          <cell r="FF486">
            <v>0</v>
          </cell>
          <cell r="FG486">
            <v>0</v>
          </cell>
          <cell r="FH486">
            <v>0</v>
          </cell>
          <cell r="FI486">
            <v>0</v>
          </cell>
          <cell r="FJ486">
            <v>0</v>
          </cell>
          <cell r="FK486">
            <v>0</v>
          </cell>
          <cell r="FL486">
            <v>0</v>
          </cell>
          <cell r="FM486">
            <v>0</v>
          </cell>
          <cell r="FN486">
            <v>0</v>
          </cell>
          <cell r="FO486">
            <v>0</v>
          </cell>
          <cell r="FP486">
            <v>0</v>
          </cell>
          <cell r="FQ486">
            <v>0</v>
          </cell>
          <cell r="FR486">
            <v>0</v>
          </cell>
          <cell r="FS486">
            <v>0</v>
          </cell>
          <cell r="FT486">
            <v>0</v>
          </cell>
          <cell r="FU486">
            <v>0</v>
          </cell>
          <cell r="FV486">
            <v>0</v>
          </cell>
          <cell r="FW486">
            <v>0</v>
          </cell>
        </row>
        <row r="487">
          <cell r="B487" t="str">
            <v>Co 118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738.68947406682855</v>
          </cell>
          <cell r="BU487">
            <v>3349.0831436657663</v>
          </cell>
          <cell r="BV487">
            <v>13994.187226879387</v>
          </cell>
          <cell r="BW487">
            <v>7680.6374944865966</v>
          </cell>
          <cell r="BX487">
            <v>8744.3109386270571</v>
          </cell>
          <cell r="BY487">
            <v>7863.0898243050106</v>
          </cell>
          <cell r="BZ487">
            <v>16514.673558990809</v>
          </cell>
          <cell r="CA487">
            <v>14615.054422625413</v>
          </cell>
          <cell r="CB487">
            <v>13571.62501666639</v>
          </cell>
          <cell r="CC487">
            <v>6968.0379892157544</v>
          </cell>
          <cell r="CD487">
            <v>8621.2442173366435</v>
          </cell>
          <cell r="CE487">
            <v>9830.471752263682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0</v>
          </cell>
          <cell r="CZ487">
            <v>0</v>
          </cell>
          <cell r="DA487">
            <v>0</v>
          </cell>
          <cell r="DB487">
            <v>0</v>
          </cell>
          <cell r="DC487">
            <v>0</v>
          </cell>
          <cell r="DD487">
            <v>0</v>
          </cell>
          <cell r="DE487">
            <v>0</v>
          </cell>
          <cell r="DF487">
            <v>0</v>
          </cell>
          <cell r="DG487">
            <v>0</v>
          </cell>
          <cell r="DH487">
            <v>0</v>
          </cell>
          <cell r="DI487">
            <v>0</v>
          </cell>
          <cell r="DJ487">
            <v>0</v>
          </cell>
          <cell r="DK487">
            <v>0</v>
          </cell>
          <cell r="DL487">
            <v>0</v>
          </cell>
          <cell r="DM487">
            <v>0</v>
          </cell>
          <cell r="DN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  <cell r="DV487">
            <v>0</v>
          </cell>
          <cell r="DW487">
            <v>0</v>
          </cell>
          <cell r="DX487">
            <v>0</v>
          </cell>
          <cell r="DY487">
            <v>0</v>
          </cell>
          <cell r="DZ487">
            <v>0</v>
          </cell>
          <cell r="EA487">
            <v>0</v>
          </cell>
          <cell r="EB487">
            <v>0</v>
          </cell>
          <cell r="EC487">
            <v>0</v>
          </cell>
          <cell r="ED487">
            <v>0</v>
          </cell>
          <cell r="EE487">
            <v>0</v>
          </cell>
          <cell r="EF487">
            <v>0</v>
          </cell>
          <cell r="EG487">
            <v>0</v>
          </cell>
          <cell r="EH487">
            <v>0</v>
          </cell>
          <cell r="EI487">
            <v>0</v>
          </cell>
          <cell r="EJ487">
            <v>0</v>
          </cell>
          <cell r="EK487">
            <v>0</v>
          </cell>
          <cell r="EL487">
            <v>0</v>
          </cell>
          <cell r="EM487">
            <v>0</v>
          </cell>
          <cell r="EN487">
            <v>0</v>
          </cell>
          <cell r="EO487">
            <v>0</v>
          </cell>
          <cell r="EP487">
            <v>0</v>
          </cell>
          <cell r="EQ487">
            <v>0</v>
          </cell>
          <cell r="ER487">
            <v>0</v>
          </cell>
          <cell r="ES487">
            <v>0</v>
          </cell>
          <cell r="ET487">
            <v>0</v>
          </cell>
          <cell r="EU487">
            <v>0</v>
          </cell>
          <cell r="EV487">
            <v>0</v>
          </cell>
          <cell r="EW487">
            <v>0</v>
          </cell>
          <cell r="EX487">
            <v>0</v>
          </cell>
          <cell r="EY487">
            <v>0</v>
          </cell>
          <cell r="EZ487">
            <v>0</v>
          </cell>
          <cell r="FA487">
            <v>0</v>
          </cell>
          <cell r="FB487">
            <v>0</v>
          </cell>
          <cell r="FC487">
            <v>0</v>
          </cell>
          <cell r="FD487">
            <v>0</v>
          </cell>
          <cell r="FE487">
            <v>0</v>
          </cell>
          <cell r="FF487">
            <v>0</v>
          </cell>
          <cell r="FG487">
            <v>0</v>
          </cell>
          <cell r="FH487">
            <v>0</v>
          </cell>
          <cell r="FI487">
            <v>0</v>
          </cell>
          <cell r="FJ487">
            <v>0</v>
          </cell>
          <cell r="FK487">
            <v>0</v>
          </cell>
          <cell r="FL487">
            <v>0</v>
          </cell>
          <cell r="FM487">
            <v>0</v>
          </cell>
          <cell r="FN487">
            <v>0</v>
          </cell>
          <cell r="FO487">
            <v>0</v>
          </cell>
          <cell r="FP487">
            <v>0</v>
          </cell>
          <cell r="FQ487">
            <v>0</v>
          </cell>
          <cell r="FR487">
            <v>0</v>
          </cell>
          <cell r="FS487">
            <v>0</v>
          </cell>
          <cell r="FT487">
            <v>0</v>
          </cell>
          <cell r="FU487">
            <v>0</v>
          </cell>
          <cell r="FV487">
            <v>0</v>
          </cell>
          <cell r="FW487">
            <v>0</v>
          </cell>
        </row>
        <row r="488">
          <cell r="B488" t="str">
            <v>Co 119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35244.071336269779</v>
          </cell>
          <cell r="BU488">
            <v>76774.293589971901</v>
          </cell>
          <cell r="BV488">
            <v>38254.164401493632</v>
          </cell>
          <cell r="BW488">
            <v>16776.42031979384</v>
          </cell>
          <cell r="BX488">
            <v>36806.354882406376</v>
          </cell>
          <cell r="BY488">
            <v>14478.810897836585</v>
          </cell>
          <cell r="BZ488">
            <v>66426.858997693096</v>
          </cell>
          <cell r="CA488">
            <v>58614.630594137416</v>
          </cell>
          <cell r="CB488">
            <v>43777.60224864215</v>
          </cell>
          <cell r="CC488">
            <v>45260.767860603592</v>
          </cell>
          <cell r="CD488">
            <v>34824.054102332077</v>
          </cell>
          <cell r="CE488">
            <v>35787.867947923769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0</v>
          </cell>
          <cell r="CZ488">
            <v>0</v>
          </cell>
          <cell r="DA488">
            <v>0</v>
          </cell>
          <cell r="DB488">
            <v>0</v>
          </cell>
          <cell r="DC488">
            <v>0</v>
          </cell>
          <cell r="DD488">
            <v>0</v>
          </cell>
          <cell r="DE488">
            <v>0</v>
          </cell>
          <cell r="DF488">
            <v>0</v>
          </cell>
          <cell r="DG488">
            <v>0</v>
          </cell>
          <cell r="DH488">
            <v>0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  <cell r="EE488">
            <v>0</v>
          </cell>
          <cell r="EF488">
            <v>0</v>
          </cell>
          <cell r="EG488">
            <v>0</v>
          </cell>
          <cell r="EH488">
            <v>0</v>
          </cell>
          <cell r="EI488">
            <v>0</v>
          </cell>
          <cell r="EJ488">
            <v>0</v>
          </cell>
          <cell r="EK488">
            <v>0</v>
          </cell>
          <cell r="EL488">
            <v>0</v>
          </cell>
          <cell r="EM488">
            <v>0</v>
          </cell>
          <cell r="EN488">
            <v>0</v>
          </cell>
          <cell r="EO488">
            <v>0</v>
          </cell>
          <cell r="EP488">
            <v>0</v>
          </cell>
          <cell r="EQ488">
            <v>0</v>
          </cell>
          <cell r="ER488">
            <v>0</v>
          </cell>
          <cell r="ES488">
            <v>0</v>
          </cell>
          <cell r="ET488">
            <v>0</v>
          </cell>
          <cell r="EU488">
            <v>0</v>
          </cell>
          <cell r="EV488">
            <v>0</v>
          </cell>
          <cell r="EW488">
            <v>0</v>
          </cell>
          <cell r="EX488">
            <v>0</v>
          </cell>
          <cell r="EY488">
            <v>0</v>
          </cell>
          <cell r="EZ488">
            <v>0</v>
          </cell>
          <cell r="FA488">
            <v>0</v>
          </cell>
          <cell r="FB488">
            <v>0</v>
          </cell>
          <cell r="FC488">
            <v>0</v>
          </cell>
          <cell r="FD488">
            <v>0</v>
          </cell>
          <cell r="FE488">
            <v>0</v>
          </cell>
          <cell r="FF488">
            <v>0</v>
          </cell>
          <cell r="FG488">
            <v>0</v>
          </cell>
          <cell r="FH488">
            <v>0</v>
          </cell>
          <cell r="FI488">
            <v>0</v>
          </cell>
          <cell r="FJ488">
            <v>0</v>
          </cell>
          <cell r="FK488">
            <v>0</v>
          </cell>
          <cell r="FL488">
            <v>0</v>
          </cell>
          <cell r="FM488">
            <v>0</v>
          </cell>
          <cell r="FN488">
            <v>0</v>
          </cell>
          <cell r="FO488">
            <v>0</v>
          </cell>
          <cell r="FP488">
            <v>0</v>
          </cell>
          <cell r="FQ488">
            <v>0</v>
          </cell>
          <cell r="FR488">
            <v>0</v>
          </cell>
          <cell r="FS488">
            <v>0</v>
          </cell>
          <cell r="FT488">
            <v>0</v>
          </cell>
          <cell r="FU488">
            <v>0</v>
          </cell>
          <cell r="FV488">
            <v>0</v>
          </cell>
          <cell r="FW488">
            <v>0</v>
          </cell>
        </row>
        <row r="489">
          <cell r="B489" t="str">
            <v>Co 120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-343.54172817668314</v>
          </cell>
          <cell r="BU489">
            <v>-3443.2630890108821</v>
          </cell>
          <cell r="BV489">
            <v>10957.060475070713</v>
          </cell>
          <cell r="BW489">
            <v>13492.853659706958</v>
          </cell>
          <cell r="BX489">
            <v>14721.933634048097</v>
          </cell>
          <cell r="BY489">
            <v>13518.430434950136</v>
          </cell>
          <cell r="BZ489">
            <v>10357.22363278661</v>
          </cell>
          <cell r="CA489">
            <v>9705.9576183166719</v>
          </cell>
          <cell r="CB489">
            <v>9327.1521470154566</v>
          </cell>
          <cell r="CC489">
            <v>6401.9311210774686</v>
          </cell>
          <cell r="CD489">
            <v>7359.8794231224019</v>
          </cell>
          <cell r="CE489">
            <v>7636.465386691003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0</v>
          </cell>
          <cell r="CY489">
            <v>0</v>
          </cell>
          <cell r="CZ489">
            <v>0</v>
          </cell>
          <cell r="DA489">
            <v>0</v>
          </cell>
          <cell r="DB489">
            <v>0</v>
          </cell>
          <cell r="DC489">
            <v>0</v>
          </cell>
          <cell r="DD489">
            <v>0</v>
          </cell>
          <cell r="DE489">
            <v>0</v>
          </cell>
          <cell r="DF489">
            <v>0</v>
          </cell>
          <cell r="DG489">
            <v>0</v>
          </cell>
          <cell r="DH489">
            <v>0</v>
          </cell>
          <cell r="DI489">
            <v>0</v>
          </cell>
          <cell r="DJ489">
            <v>0</v>
          </cell>
          <cell r="DK489">
            <v>0</v>
          </cell>
          <cell r="DL489">
            <v>0</v>
          </cell>
          <cell r="DM489">
            <v>0</v>
          </cell>
          <cell r="DN489">
            <v>0</v>
          </cell>
          <cell r="DO489">
            <v>0</v>
          </cell>
          <cell r="DP489">
            <v>0</v>
          </cell>
          <cell r="DQ489">
            <v>0</v>
          </cell>
          <cell r="DR489">
            <v>0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0</v>
          </cell>
          <cell r="DY489">
            <v>0</v>
          </cell>
          <cell r="DZ489">
            <v>0</v>
          </cell>
          <cell r="EA489">
            <v>0</v>
          </cell>
          <cell r="EB489">
            <v>0</v>
          </cell>
          <cell r="EC489">
            <v>0</v>
          </cell>
          <cell r="ED489">
            <v>0</v>
          </cell>
          <cell r="EE489">
            <v>0</v>
          </cell>
          <cell r="EF489">
            <v>0</v>
          </cell>
          <cell r="EG489">
            <v>0</v>
          </cell>
          <cell r="EH489">
            <v>0</v>
          </cell>
          <cell r="EI489">
            <v>0</v>
          </cell>
          <cell r="EJ489">
            <v>0</v>
          </cell>
          <cell r="EK489">
            <v>0</v>
          </cell>
          <cell r="EL489">
            <v>0</v>
          </cell>
          <cell r="EM489">
            <v>0</v>
          </cell>
          <cell r="EN489">
            <v>0</v>
          </cell>
          <cell r="EO489">
            <v>0</v>
          </cell>
          <cell r="EP489">
            <v>0</v>
          </cell>
          <cell r="EQ489">
            <v>0</v>
          </cell>
          <cell r="ER489">
            <v>0</v>
          </cell>
          <cell r="ES489">
            <v>0</v>
          </cell>
          <cell r="ET489">
            <v>0</v>
          </cell>
          <cell r="EU489">
            <v>0</v>
          </cell>
          <cell r="EV489">
            <v>0</v>
          </cell>
          <cell r="EW489">
            <v>0</v>
          </cell>
          <cell r="EX489">
            <v>0</v>
          </cell>
          <cell r="EY489">
            <v>0</v>
          </cell>
          <cell r="EZ489">
            <v>0</v>
          </cell>
          <cell r="FA489">
            <v>0</v>
          </cell>
          <cell r="FB489">
            <v>0</v>
          </cell>
          <cell r="FC489">
            <v>0</v>
          </cell>
          <cell r="FD489">
            <v>0</v>
          </cell>
          <cell r="FE489">
            <v>0</v>
          </cell>
          <cell r="FF489">
            <v>0</v>
          </cell>
          <cell r="FG489">
            <v>0</v>
          </cell>
          <cell r="FH489">
            <v>0</v>
          </cell>
          <cell r="FI489">
            <v>0</v>
          </cell>
          <cell r="FJ489">
            <v>0</v>
          </cell>
          <cell r="FK489">
            <v>0</v>
          </cell>
          <cell r="FL489">
            <v>0</v>
          </cell>
          <cell r="FM489">
            <v>0</v>
          </cell>
          <cell r="FN489">
            <v>0</v>
          </cell>
          <cell r="FO489">
            <v>0</v>
          </cell>
          <cell r="FP489">
            <v>0</v>
          </cell>
          <cell r="FQ489">
            <v>0</v>
          </cell>
          <cell r="FR489">
            <v>0</v>
          </cell>
          <cell r="FS489">
            <v>0</v>
          </cell>
          <cell r="FT489">
            <v>0</v>
          </cell>
          <cell r="FU489">
            <v>0</v>
          </cell>
          <cell r="FV489">
            <v>0</v>
          </cell>
          <cell r="FW489">
            <v>0</v>
          </cell>
        </row>
        <row r="490">
          <cell r="B490" t="str">
            <v>Co 121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24472.892124134392</v>
          </cell>
          <cell r="BU490">
            <v>20629.672923311238</v>
          </cell>
          <cell r="BV490">
            <v>15767.011283757616</v>
          </cell>
          <cell r="BW490">
            <v>21818.829844930027</v>
          </cell>
          <cell r="BX490">
            <v>41666.625817467058</v>
          </cell>
          <cell r="BY490">
            <v>14814.702179587097</v>
          </cell>
          <cell r="BZ490">
            <v>19544.031096913255</v>
          </cell>
          <cell r="CA490">
            <v>27732.287789288683</v>
          </cell>
          <cell r="CB490">
            <v>24938.472516485825</v>
          </cell>
          <cell r="CC490">
            <v>16825.41314879815</v>
          </cell>
          <cell r="CD490">
            <v>17149.505959401933</v>
          </cell>
          <cell r="CE490">
            <v>19912.012390146025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  <cell r="EE490">
            <v>0</v>
          </cell>
          <cell r="EF490">
            <v>0</v>
          </cell>
          <cell r="EG490">
            <v>0</v>
          </cell>
          <cell r="EH490">
            <v>0</v>
          </cell>
          <cell r="EI490">
            <v>0</v>
          </cell>
          <cell r="EJ490">
            <v>0</v>
          </cell>
          <cell r="EK490">
            <v>0</v>
          </cell>
          <cell r="EL490">
            <v>0</v>
          </cell>
          <cell r="EM490">
            <v>0</v>
          </cell>
          <cell r="EN490">
            <v>0</v>
          </cell>
          <cell r="EO490">
            <v>0</v>
          </cell>
          <cell r="EP490">
            <v>0</v>
          </cell>
          <cell r="EQ490">
            <v>0</v>
          </cell>
          <cell r="ER490">
            <v>0</v>
          </cell>
          <cell r="ES490">
            <v>0</v>
          </cell>
          <cell r="ET490">
            <v>0</v>
          </cell>
          <cell r="EU490">
            <v>0</v>
          </cell>
          <cell r="EV490">
            <v>0</v>
          </cell>
          <cell r="EW490">
            <v>0</v>
          </cell>
          <cell r="EX490">
            <v>0</v>
          </cell>
          <cell r="EY490">
            <v>0</v>
          </cell>
          <cell r="EZ490">
            <v>0</v>
          </cell>
          <cell r="FA490">
            <v>0</v>
          </cell>
          <cell r="FB490">
            <v>0</v>
          </cell>
          <cell r="FC490">
            <v>0</v>
          </cell>
          <cell r="FD490">
            <v>0</v>
          </cell>
          <cell r="FE490">
            <v>0</v>
          </cell>
          <cell r="FF490">
            <v>0</v>
          </cell>
          <cell r="FG490">
            <v>0</v>
          </cell>
          <cell r="FH490">
            <v>0</v>
          </cell>
          <cell r="FI490">
            <v>0</v>
          </cell>
          <cell r="FJ490">
            <v>0</v>
          </cell>
          <cell r="FK490">
            <v>0</v>
          </cell>
          <cell r="FL490">
            <v>0</v>
          </cell>
          <cell r="FM490">
            <v>0</v>
          </cell>
          <cell r="FN490">
            <v>0</v>
          </cell>
          <cell r="FO490">
            <v>0</v>
          </cell>
          <cell r="FP490">
            <v>0</v>
          </cell>
          <cell r="FQ490">
            <v>0</v>
          </cell>
          <cell r="FR490">
            <v>0</v>
          </cell>
          <cell r="FS490">
            <v>0</v>
          </cell>
          <cell r="FT490">
            <v>0</v>
          </cell>
          <cell r="FU490">
            <v>0</v>
          </cell>
          <cell r="FV490">
            <v>0</v>
          </cell>
          <cell r="FW490">
            <v>0</v>
          </cell>
        </row>
        <row r="491">
          <cell r="B491" t="str">
            <v>Co 122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5480.1730831281384</v>
          </cell>
          <cell r="BU491">
            <v>2907.3656275676949</v>
          </cell>
          <cell r="BV491">
            <v>-508.63949346124718</v>
          </cell>
          <cell r="BW491">
            <v>2622.5528586332366</v>
          </cell>
          <cell r="BX491">
            <v>-2606.9209793165064</v>
          </cell>
          <cell r="BY491">
            <v>3379.6820688730259</v>
          </cell>
          <cell r="BZ491">
            <v>11534.451361769366</v>
          </cell>
          <cell r="CA491">
            <v>14961.024258845699</v>
          </cell>
          <cell r="CB491">
            <v>8666.9304675587846</v>
          </cell>
          <cell r="CC491">
            <v>8997.3508708435584</v>
          </cell>
          <cell r="CD491">
            <v>7157.0776391486233</v>
          </cell>
          <cell r="CE491">
            <v>8755.8092151732217</v>
          </cell>
          <cell r="CF491">
            <v>0</v>
          </cell>
          <cell r="CG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0</v>
          </cell>
          <cell r="DA491">
            <v>0</v>
          </cell>
          <cell r="DB491">
            <v>0</v>
          </cell>
          <cell r="DC491">
            <v>0</v>
          </cell>
          <cell r="DD491">
            <v>0</v>
          </cell>
          <cell r="DE491">
            <v>0</v>
          </cell>
          <cell r="DF491">
            <v>0</v>
          </cell>
          <cell r="DG491">
            <v>0</v>
          </cell>
          <cell r="DH491">
            <v>0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  <cell r="EE491">
            <v>0</v>
          </cell>
          <cell r="EF491">
            <v>0</v>
          </cell>
          <cell r="EG491">
            <v>0</v>
          </cell>
          <cell r="EH491">
            <v>0</v>
          </cell>
          <cell r="EI491">
            <v>0</v>
          </cell>
          <cell r="EJ491">
            <v>0</v>
          </cell>
          <cell r="EK491">
            <v>0</v>
          </cell>
          <cell r="EL491">
            <v>0</v>
          </cell>
          <cell r="EM491">
            <v>0</v>
          </cell>
          <cell r="EN491">
            <v>0</v>
          </cell>
          <cell r="EO491">
            <v>0</v>
          </cell>
          <cell r="EP491">
            <v>0</v>
          </cell>
          <cell r="EQ491">
            <v>0</v>
          </cell>
          <cell r="ER491">
            <v>0</v>
          </cell>
          <cell r="ES491">
            <v>0</v>
          </cell>
          <cell r="ET491">
            <v>0</v>
          </cell>
          <cell r="EU491">
            <v>0</v>
          </cell>
          <cell r="EV491">
            <v>0</v>
          </cell>
          <cell r="EW491">
            <v>0</v>
          </cell>
          <cell r="EX491">
            <v>0</v>
          </cell>
          <cell r="EY491">
            <v>0</v>
          </cell>
          <cell r="EZ491">
            <v>0</v>
          </cell>
          <cell r="FA491">
            <v>0</v>
          </cell>
          <cell r="FB491">
            <v>0</v>
          </cell>
          <cell r="FC491">
            <v>0</v>
          </cell>
          <cell r="FD491">
            <v>0</v>
          </cell>
          <cell r="FE491">
            <v>0</v>
          </cell>
          <cell r="FF491">
            <v>0</v>
          </cell>
          <cell r="FG491">
            <v>0</v>
          </cell>
          <cell r="FH491">
            <v>0</v>
          </cell>
          <cell r="FI491">
            <v>0</v>
          </cell>
          <cell r="FJ491">
            <v>0</v>
          </cell>
          <cell r="FK491">
            <v>0</v>
          </cell>
          <cell r="FL491">
            <v>0</v>
          </cell>
          <cell r="FM491">
            <v>0</v>
          </cell>
          <cell r="FN491">
            <v>0</v>
          </cell>
          <cell r="FO491">
            <v>0</v>
          </cell>
          <cell r="FP491">
            <v>0</v>
          </cell>
          <cell r="FQ491">
            <v>0</v>
          </cell>
          <cell r="FR491">
            <v>0</v>
          </cell>
          <cell r="FS491">
            <v>0</v>
          </cell>
          <cell r="FT491">
            <v>0</v>
          </cell>
          <cell r="FU491">
            <v>0</v>
          </cell>
          <cell r="FV491">
            <v>0</v>
          </cell>
          <cell r="FW491">
            <v>0</v>
          </cell>
        </row>
        <row r="492">
          <cell r="B492" t="str">
            <v>Co 123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16831.092657518122</v>
          </cell>
          <cell r="BU492">
            <v>8275.7994629027235</v>
          </cell>
          <cell r="BV492">
            <v>16890.858493606414</v>
          </cell>
          <cell r="BW492">
            <v>9600.0492529970525</v>
          </cell>
          <cell r="BX492">
            <v>16347.38185497729</v>
          </cell>
          <cell r="BY492">
            <v>15487.271646787378</v>
          </cell>
          <cell r="BZ492">
            <v>16829.316298872476</v>
          </cell>
          <cell r="CA492">
            <v>20567.148183450292</v>
          </cell>
          <cell r="CB492">
            <v>18035.719881836234</v>
          </cell>
          <cell r="CC492">
            <v>21411.083250813106</v>
          </cell>
          <cell r="CD492">
            <v>18324.832167120701</v>
          </cell>
          <cell r="CE492">
            <v>18364.336027028541</v>
          </cell>
          <cell r="CF492">
            <v>0</v>
          </cell>
          <cell r="CG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CM492">
            <v>0</v>
          </cell>
          <cell r="CN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0</v>
          </cell>
          <cell r="CZ492">
            <v>0</v>
          </cell>
          <cell r="DA492">
            <v>0</v>
          </cell>
          <cell r="DB492">
            <v>0</v>
          </cell>
          <cell r="DC492">
            <v>0</v>
          </cell>
          <cell r="DD492">
            <v>0</v>
          </cell>
          <cell r="DE492">
            <v>0</v>
          </cell>
          <cell r="DF492">
            <v>0</v>
          </cell>
          <cell r="DG492">
            <v>0</v>
          </cell>
          <cell r="DH492">
            <v>0</v>
          </cell>
          <cell r="DI492">
            <v>0</v>
          </cell>
          <cell r="DJ492">
            <v>0</v>
          </cell>
          <cell r="DK492">
            <v>0</v>
          </cell>
          <cell r="DL492">
            <v>0</v>
          </cell>
          <cell r="DM492">
            <v>0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  <cell r="EE492">
            <v>0</v>
          </cell>
          <cell r="EF492">
            <v>0</v>
          </cell>
          <cell r="EG492">
            <v>0</v>
          </cell>
          <cell r="EH492">
            <v>0</v>
          </cell>
          <cell r="EI492">
            <v>0</v>
          </cell>
          <cell r="EJ492">
            <v>0</v>
          </cell>
          <cell r="EK492">
            <v>0</v>
          </cell>
          <cell r="EL492">
            <v>0</v>
          </cell>
          <cell r="EM492">
            <v>0</v>
          </cell>
          <cell r="EN492">
            <v>0</v>
          </cell>
          <cell r="EO492">
            <v>0</v>
          </cell>
          <cell r="EP492">
            <v>0</v>
          </cell>
          <cell r="EQ492">
            <v>0</v>
          </cell>
          <cell r="ER492">
            <v>0</v>
          </cell>
          <cell r="ES492">
            <v>0</v>
          </cell>
          <cell r="ET492">
            <v>0</v>
          </cell>
          <cell r="EU492">
            <v>0</v>
          </cell>
          <cell r="EV492">
            <v>0</v>
          </cell>
          <cell r="EW492">
            <v>0</v>
          </cell>
          <cell r="EX492">
            <v>0</v>
          </cell>
          <cell r="EY492">
            <v>0</v>
          </cell>
          <cell r="EZ492">
            <v>0</v>
          </cell>
          <cell r="FA492">
            <v>0</v>
          </cell>
          <cell r="FB492">
            <v>0</v>
          </cell>
          <cell r="FC492">
            <v>0</v>
          </cell>
          <cell r="FD492">
            <v>0</v>
          </cell>
          <cell r="FE492">
            <v>0</v>
          </cell>
          <cell r="FF492">
            <v>0</v>
          </cell>
          <cell r="FG492">
            <v>0</v>
          </cell>
          <cell r="FH492">
            <v>0</v>
          </cell>
          <cell r="FI492">
            <v>0</v>
          </cell>
          <cell r="FJ492">
            <v>0</v>
          </cell>
          <cell r="FK492">
            <v>0</v>
          </cell>
          <cell r="FL492">
            <v>0</v>
          </cell>
          <cell r="FM492">
            <v>0</v>
          </cell>
          <cell r="FN492">
            <v>0</v>
          </cell>
          <cell r="FO492">
            <v>0</v>
          </cell>
          <cell r="FP492">
            <v>0</v>
          </cell>
          <cell r="FQ492">
            <v>0</v>
          </cell>
          <cell r="FR492">
            <v>0</v>
          </cell>
          <cell r="FS492">
            <v>0</v>
          </cell>
          <cell r="FT492">
            <v>0</v>
          </cell>
          <cell r="FU492">
            <v>0</v>
          </cell>
          <cell r="FV492">
            <v>0</v>
          </cell>
          <cell r="FW492">
            <v>0</v>
          </cell>
        </row>
        <row r="493">
          <cell r="B493" t="str">
            <v>Co 124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2933.0311991817143</v>
          </cell>
          <cell r="BU493">
            <v>2331.9482437666675</v>
          </cell>
          <cell r="BV493">
            <v>3030.6319946720141</v>
          </cell>
          <cell r="BW493">
            <v>2744.8395200961377</v>
          </cell>
          <cell r="BX493">
            <v>6250.485645685354</v>
          </cell>
          <cell r="BY493">
            <v>3861.7742950816391</v>
          </cell>
          <cell r="BZ493">
            <v>5998.4254046804872</v>
          </cell>
          <cell r="CA493">
            <v>405.35121881410669</v>
          </cell>
          <cell r="CB493">
            <v>-418.14841467153747</v>
          </cell>
          <cell r="CC493">
            <v>-1990.597048316502</v>
          </cell>
          <cell r="CD493">
            <v>-524.47606959561745</v>
          </cell>
          <cell r="CE493">
            <v>5070.4523937872164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0</v>
          </cell>
          <cell r="DA493">
            <v>0</v>
          </cell>
          <cell r="DB493">
            <v>0</v>
          </cell>
          <cell r="DC493">
            <v>0</v>
          </cell>
          <cell r="DD493">
            <v>0</v>
          </cell>
          <cell r="DE493">
            <v>0</v>
          </cell>
          <cell r="DF493">
            <v>0</v>
          </cell>
          <cell r="DG493">
            <v>0</v>
          </cell>
          <cell r="DH493">
            <v>0</v>
          </cell>
          <cell r="DI493">
            <v>0</v>
          </cell>
          <cell r="DJ493">
            <v>0</v>
          </cell>
          <cell r="DK493">
            <v>0</v>
          </cell>
          <cell r="DL493">
            <v>0</v>
          </cell>
          <cell r="DM493">
            <v>0</v>
          </cell>
          <cell r="DN493">
            <v>0</v>
          </cell>
          <cell r="DO493">
            <v>0</v>
          </cell>
          <cell r="DP493">
            <v>0</v>
          </cell>
          <cell r="DQ493">
            <v>0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  <cell r="EE493">
            <v>0</v>
          </cell>
          <cell r="EF493">
            <v>0</v>
          </cell>
          <cell r="EG493">
            <v>0</v>
          </cell>
          <cell r="EH493">
            <v>0</v>
          </cell>
          <cell r="EI493">
            <v>0</v>
          </cell>
          <cell r="EJ493">
            <v>0</v>
          </cell>
          <cell r="EK493">
            <v>0</v>
          </cell>
          <cell r="EL493">
            <v>0</v>
          </cell>
          <cell r="EM493">
            <v>0</v>
          </cell>
          <cell r="EN493">
            <v>0</v>
          </cell>
          <cell r="EO493">
            <v>0</v>
          </cell>
          <cell r="EP493">
            <v>0</v>
          </cell>
          <cell r="EQ493">
            <v>0</v>
          </cell>
          <cell r="ER493">
            <v>0</v>
          </cell>
          <cell r="ES493">
            <v>0</v>
          </cell>
          <cell r="ET493">
            <v>0</v>
          </cell>
          <cell r="EU493">
            <v>0</v>
          </cell>
          <cell r="EV493">
            <v>0</v>
          </cell>
          <cell r="EW493">
            <v>0</v>
          </cell>
          <cell r="EX493">
            <v>0</v>
          </cell>
          <cell r="EY493">
            <v>0</v>
          </cell>
          <cell r="EZ493">
            <v>0</v>
          </cell>
          <cell r="FA493">
            <v>0</v>
          </cell>
          <cell r="FB493">
            <v>0</v>
          </cell>
          <cell r="FC493">
            <v>0</v>
          </cell>
          <cell r="FD493">
            <v>0</v>
          </cell>
          <cell r="FE493">
            <v>0</v>
          </cell>
          <cell r="FF493">
            <v>0</v>
          </cell>
          <cell r="FG493">
            <v>0</v>
          </cell>
          <cell r="FH493">
            <v>0</v>
          </cell>
          <cell r="FI493">
            <v>0</v>
          </cell>
          <cell r="FJ493">
            <v>0</v>
          </cell>
          <cell r="FK493">
            <v>0</v>
          </cell>
          <cell r="FL493">
            <v>0</v>
          </cell>
          <cell r="FM493">
            <v>0</v>
          </cell>
          <cell r="FN493">
            <v>0</v>
          </cell>
          <cell r="FO493">
            <v>0</v>
          </cell>
          <cell r="FP493">
            <v>0</v>
          </cell>
          <cell r="FQ493">
            <v>0</v>
          </cell>
          <cell r="FR493">
            <v>0</v>
          </cell>
          <cell r="FS493">
            <v>0</v>
          </cell>
          <cell r="FT493">
            <v>0</v>
          </cell>
          <cell r="FU493">
            <v>0</v>
          </cell>
          <cell r="FV493">
            <v>0</v>
          </cell>
          <cell r="FW493">
            <v>0</v>
          </cell>
        </row>
        <row r="494">
          <cell r="B494" t="str">
            <v>Co 125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-319.86030735102804</v>
          </cell>
          <cell r="BU494">
            <v>-604.19531216995347</v>
          </cell>
          <cell r="BV494">
            <v>-2258.5995747444517</v>
          </cell>
          <cell r="BW494">
            <v>87.319178573001409</v>
          </cell>
          <cell r="BX494">
            <v>38.073290663390708</v>
          </cell>
          <cell r="BY494">
            <v>420.66779062893329</v>
          </cell>
          <cell r="BZ494">
            <v>873.86048083356809</v>
          </cell>
          <cell r="CA494">
            <v>174.60283493167435</v>
          </cell>
          <cell r="CB494">
            <v>-2820.4244721108944</v>
          </cell>
          <cell r="CC494">
            <v>-2680.2098811821006</v>
          </cell>
          <cell r="CD494">
            <v>-2013.7834391675433</v>
          </cell>
          <cell r="CE494">
            <v>814.24966516385666</v>
          </cell>
          <cell r="CF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CM494">
            <v>0</v>
          </cell>
          <cell r="CN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0</v>
          </cell>
          <cell r="DD494">
            <v>0</v>
          </cell>
          <cell r="DE494">
            <v>0</v>
          </cell>
          <cell r="DF494">
            <v>0</v>
          </cell>
          <cell r="DG494">
            <v>0</v>
          </cell>
          <cell r="DH494">
            <v>0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  <cell r="EE494">
            <v>0</v>
          </cell>
          <cell r="EF494">
            <v>0</v>
          </cell>
          <cell r="EG494">
            <v>0</v>
          </cell>
          <cell r="EH494">
            <v>0</v>
          </cell>
          <cell r="EI494">
            <v>0</v>
          </cell>
          <cell r="EJ494">
            <v>0</v>
          </cell>
          <cell r="EK494">
            <v>0</v>
          </cell>
          <cell r="EL494">
            <v>0</v>
          </cell>
          <cell r="EM494">
            <v>0</v>
          </cell>
          <cell r="EN494">
            <v>0</v>
          </cell>
          <cell r="EO494">
            <v>0</v>
          </cell>
          <cell r="EP494">
            <v>0</v>
          </cell>
          <cell r="EQ494">
            <v>0</v>
          </cell>
          <cell r="ER494">
            <v>0</v>
          </cell>
          <cell r="ES494">
            <v>0</v>
          </cell>
          <cell r="ET494">
            <v>0</v>
          </cell>
          <cell r="EU494">
            <v>0</v>
          </cell>
          <cell r="EV494">
            <v>0</v>
          </cell>
          <cell r="EW494">
            <v>0</v>
          </cell>
          <cell r="EX494">
            <v>0</v>
          </cell>
          <cell r="EY494">
            <v>0</v>
          </cell>
          <cell r="EZ494">
            <v>0</v>
          </cell>
          <cell r="FA494">
            <v>0</v>
          </cell>
          <cell r="FB494">
            <v>0</v>
          </cell>
          <cell r="FC494">
            <v>0</v>
          </cell>
          <cell r="FD494">
            <v>0</v>
          </cell>
          <cell r="FE494">
            <v>0</v>
          </cell>
          <cell r="FF494">
            <v>0</v>
          </cell>
          <cell r="FG494">
            <v>0</v>
          </cell>
          <cell r="FH494">
            <v>0</v>
          </cell>
          <cell r="FI494">
            <v>0</v>
          </cell>
          <cell r="FJ494">
            <v>0</v>
          </cell>
          <cell r="FK494">
            <v>0</v>
          </cell>
          <cell r="FL494">
            <v>0</v>
          </cell>
          <cell r="FM494">
            <v>0</v>
          </cell>
          <cell r="FN494">
            <v>0</v>
          </cell>
          <cell r="FO494">
            <v>0</v>
          </cell>
          <cell r="FP494">
            <v>0</v>
          </cell>
          <cell r="FQ494">
            <v>0</v>
          </cell>
          <cell r="FR494">
            <v>0</v>
          </cell>
          <cell r="FS494">
            <v>0</v>
          </cell>
          <cell r="FT494">
            <v>0</v>
          </cell>
          <cell r="FU494">
            <v>0</v>
          </cell>
          <cell r="FV494">
            <v>0</v>
          </cell>
          <cell r="FW494">
            <v>0</v>
          </cell>
        </row>
        <row r="495">
          <cell r="B495" t="str">
            <v>Co 126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397.32003042019824</v>
          </cell>
          <cell r="BU495">
            <v>-215.28465299353684</v>
          </cell>
          <cell r="BV495">
            <v>-174.16743683942718</v>
          </cell>
          <cell r="BW495">
            <v>1743.4014728360457</v>
          </cell>
          <cell r="BX495">
            <v>791.71609068572729</v>
          </cell>
          <cell r="BY495">
            <v>611.21266946159767</v>
          </cell>
          <cell r="BZ495">
            <v>593.25349332078895</v>
          </cell>
          <cell r="CA495">
            <v>524.05813603661045</v>
          </cell>
          <cell r="CB495">
            <v>436.37622743893621</v>
          </cell>
          <cell r="CC495">
            <v>275.62603139414614</v>
          </cell>
          <cell r="CD495">
            <v>467.72386920237182</v>
          </cell>
          <cell r="CE495">
            <v>757.93550082680986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  <cell r="EE495">
            <v>0</v>
          </cell>
          <cell r="EF495">
            <v>0</v>
          </cell>
          <cell r="EG495">
            <v>0</v>
          </cell>
          <cell r="EH495">
            <v>0</v>
          </cell>
          <cell r="EI495">
            <v>0</v>
          </cell>
          <cell r="EJ495">
            <v>0</v>
          </cell>
          <cell r="EK495">
            <v>0</v>
          </cell>
          <cell r="EL495">
            <v>0</v>
          </cell>
          <cell r="EM495">
            <v>0</v>
          </cell>
          <cell r="EN495">
            <v>0</v>
          </cell>
          <cell r="EO495">
            <v>0</v>
          </cell>
          <cell r="EP495">
            <v>0</v>
          </cell>
          <cell r="EQ495">
            <v>0</v>
          </cell>
          <cell r="ER495">
            <v>0</v>
          </cell>
          <cell r="ES495">
            <v>0</v>
          </cell>
          <cell r="ET495">
            <v>0</v>
          </cell>
          <cell r="EU495">
            <v>0</v>
          </cell>
          <cell r="EV495">
            <v>0</v>
          </cell>
          <cell r="EW495">
            <v>0</v>
          </cell>
          <cell r="EX495">
            <v>0</v>
          </cell>
          <cell r="EY495">
            <v>0</v>
          </cell>
          <cell r="EZ495">
            <v>0</v>
          </cell>
          <cell r="FA495">
            <v>0</v>
          </cell>
          <cell r="FB495">
            <v>0</v>
          </cell>
          <cell r="FC495">
            <v>0</v>
          </cell>
          <cell r="FD495">
            <v>0</v>
          </cell>
          <cell r="FE495">
            <v>0</v>
          </cell>
          <cell r="FF495">
            <v>0</v>
          </cell>
          <cell r="FG495">
            <v>0</v>
          </cell>
          <cell r="FH495">
            <v>0</v>
          </cell>
          <cell r="FI495">
            <v>0</v>
          </cell>
          <cell r="FJ495">
            <v>0</v>
          </cell>
          <cell r="FK495">
            <v>0</v>
          </cell>
          <cell r="FL495">
            <v>0</v>
          </cell>
          <cell r="FM495">
            <v>0</v>
          </cell>
          <cell r="FN495">
            <v>0</v>
          </cell>
          <cell r="FO495">
            <v>0</v>
          </cell>
          <cell r="FP495">
            <v>0</v>
          </cell>
          <cell r="FQ495">
            <v>0</v>
          </cell>
          <cell r="FR495">
            <v>0</v>
          </cell>
          <cell r="FS495">
            <v>0</v>
          </cell>
          <cell r="FT495">
            <v>0</v>
          </cell>
          <cell r="FU495">
            <v>0</v>
          </cell>
          <cell r="FV495">
            <v>0</v>
          </cell>
          <cell r="FW495">
            <v>0</v>
          </cell>
        </row>
        <row r="496">
          <cell r="B496" t="str">
            <v>Co 127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-2031.6753108219702</v>
          </cell>
          <cell r="BU496">
            <v>-496.00617919659771</v>
          </cell>
          <cell r="BV496">
            <v>169.58237224359118</v>
          </cell>
          <cell r="BW496">
            <v>879.57630061504597</v>
          </cell>
          <cell r="BX496">
            <v>982.68829453503076</v>
          </cell>
          <cell r="BY496">
            <v>-481.15584696524729</v>
          </cell>
          <cell r="BZ496">
            <v>2063.6816116500968</v>
          </cell>
          <cell r="CA496">
            <v>-608.892420011583</v>
          </cell>
          <cell r="CB496">
            <v>381.04755097567522</v>
          </cell>
          <cell r="CC496">
            <v>-149.33708049734923</v>
          </cell>
          <cell r="CD496">
            <v>322.54830793619385</v>
          </cell>
          <cell r="CE496">
            <v>757.10258965760295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0</v>
          </cell>
          <cell r="CZ496">
            <v>0</v>
          </cell>
          <cell r="DA496">
            <v>0</v>
          </cell>
          <cell r="DB496">
            <v>0</v>
          </cell>
          <cell r="DC496">
            <v>0</v>
          </cell>
          <cell r="DD496">
            <v>0</v>
          </cell>
          <cell r="DE496">
            <v>0</v>
          </cell>
          <cell r="DF496">
            <v>0</v>
          </cell>
          <cell r="DG496">
            <v>0</v>
          </cell>
          <cell r="DH496">
            <v>0</v>
          </cell>
          <cell r="DI496">
            <v>0</v>
          </cell>
          <cell r="DJ496">
            <v>0</v>
          </cell>
          <cell r="DK496">
            <v>0</v>
          </cell>
          <cell r="DL496">
            <v>0</v>
          </cell>
          <cell r="DM496">
            <v>0</v>
          </cell>
          <cell r="DN496">
            <v>0</v>
          </cell>
          <cell r="DO496">
            <v>0</v>
          </cell>
          <cell r="DP496">
            <v>0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0</v>
          </cell>
          <cell r="EC496">
            <v>0</v>
          </cell>
          <cell r="ED496">
            <v>0</v>
          </cell>
          <cell r="EE496">
            <v>0</v>
          </cell>
          <cell r="EF496">
            <v>0</v>
          </cell>
          <cell r="EG496">
            <v>0</v>
          </cell>
          <cell r="EH496">
            <v>0</v>
          </cell>
          <cell r="EI496">
            <v>0</v>
          </cell>
          <cell r="EJ496">
            <v>0</v>
          </cell>
          <cell r="EK496">
            <v>0</v>
          </cell>
          <cell r="EL496">
            <v>0</v>
          </cell>
          <cell r="EM496">
            <v>0</v>
          </cell>
          <cell r="EN496">
            <v>0</v>
          </cell>
          <cell r="EO496">
            <v>0</v>
          </cell>
          <cell r="EP496">
            <v>0</v>
          </cell>
          <cell r="EQ496">
            <v>0</v>
          </cell>
          <cell r="ER496">
            <v>0</v>
          </cell>
          <cell r="ES496">
            <v>0</v>
          </cell>
          <cell r="ET496">
            <v>0</v>
          </cell>
          <cell r="EU496">
            <v>0</v>
          </cell>
          <cell r="EV496">
            <v>0</v>
          </cell>
          <cell r="EW496">
            <v>0</v>
          </cell>
          <cell r="EX496">
            <v>0</v>
          </cell>
          <cell r="EY496">
            <v>0</v>
          </cell>
          <cell r="EZ496">
            <v>0</v>
          </cell>
          <cell r="FA496">
            <v>0</v>
          </cell>
          <cell r="FB496">
            <v>0</v>
          </cell>
          <cell r="FC496">
            <v>0</v>
          </cell>
          <cell r="FD496">
            <v>0</v>
          </cell>
          <cell r="FE496">
            <v>0</v>
          </cell>
          <cell r="FF496">
            <v>0</v>
          </cell>
          <cell r="FG496">
            <v>0</v>
          </cell>
          <cell r="FH496">
            <v>0</v>
          </cell>
          <cell r="FI496">
            <v>0</v>
          </cell>
          <cell r="FJ496">
            <v>0</v>
          </cell>
          <cell r="FK496">
            <v>0</v>
          </cell>
          <cell r="FL496">
            <v>0</v>
          </cell>
          <cell r="FM496">
            <v>0</v>
          </cell>
          <cell r="FN496">
            <v>0</v>
          </cell>
          <cell r="FO496">
            <v>0</v>
          </cell>
          <cell r="FP496">
            <v>0</v>
          </cell>
          <cell r="FQ496">
            <v>0</v>
          </cell>
          <cell r="FR496">
            <v>0</v>
          </cell>
          <cell r="FS496">
            <v>0</v>
          </cell>
          <cell r="FT496">
            <v>0</v>
          </cell>
          <cell r="FU496">
            <v>0</v>
          </cell>
          <cell r="FV496">
            <v>0</v>
          </cell>
          <cell r="FW496">
            <v>0</v>
          </cell>
        </row>
        <row r="497">
          <cell r="B497" t="str">
            <v>Co 128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40317.191673731402</v>
          </cell>
          <cell r="BU497">
            <v>31206.996975452283</v>
          </cell>
          <cell r="BV497">
            <v>19931.42671168565</v>
          </cell>
          <cell r="BW497">
            <v>34582.598111887433</v>
          </cell>
          <cell r="BX497">
            <v>34887.91080579257</v>
          </cell>
          <cell r="BY497">
            <v>42765.819688067822</v>
          </cell>
          <cell r="BZ497">
            <v>43991.779237443887</v>
          </cell>
          <cell r="CA497">
            <v>43782.186029301491</v>
          </cell>
          <cell r="CB497">
            <v>46181.359085617325</v>
          </cell>
          <cell r="CC497">
            <v>35080.983270268</v>
          </cell>
          <cell r="CD497">
            <v>36402.768477992038</v>
          </cell>
          <cell r="CE497">
            <v>7686.5014283351557</v>
          </cell>
          <cell r="CF497">
            <v>0</v>
          </cell>
          <cell r="CG497">
            <v>0</v>
          </cell>
          <cell r="CH497">
            <v>0</v>
          </cell>
          <cell r="CI497">
            <v>0</v>
          </cell>
          <cell r="CJ497">
            <v>0</v>
          </cell>
          <cell r="CK497">
            <v>0</v>
          </cell>
          <cell r="CL497">
            <v>0</v>
          </cell>
          <cell r="CM497">
            <v>0</v>
          </cell>
          <cell r="CN497">
            <v>0</v>
          </cell>
          <cell r="CO497">
            <v>0</v>
          </cell>
          <cell r="CP497">
            <v>0</v>
          </cell>
          <cell r="CQ497">
            <v>0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0</v>
          </cell>
          <cell r="CZ497">
            <v>0</v>
          </cell>
          <cell r="DA497">
            <v>0</v>
          </cell>
          <cell r="DB497">
            <v>0</v>
          </cell>
          <cell r="DC497">
            <v>0</v>
          </cell>
          <cell r="DD497">
            <v>0</v>
          </cell>
          <cell r="DE497">
            <v>0</v>
          </cell>
          <cell r="DF497">
            <v>0</v>
          </cell>
          <cell r="DG497">
            <v>0</v>
          </cell>
          <cell r="DH497">
            <v>0</v>
          </cell>
          <cell r="DI497">
            <v>0</v>
          </cell>
          <cell r="DJ497">
            <v>0</v>
          </cell>
          <cell r="DK497">
            <v>0</v>
          </cell>
          <cell r="DL497">
            <v>0</v>
          </cell>
          <cell r="DM497">
            <v>0</v>
          </cell>
          <cell r="DN497">
            <v>0</v>
          </cell>
          <cell r="DO497">
            <v>0</v>
          </cell>
          <cell r="DP497">
            <v>0</v>
          </cell>
          <cell r="DQ497">
            <v>0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0</v>
          </cell>
          <cell r="EE497">
            <v>0</v>
          </cell>
          <cell r="EF497">
            <v>0</v>
          </cell>
          <cell r="EG497">
            <v>0</v>
          </cell>
          <cell r="EH497">
            <v>0</v>
          </cell>
          <cell r="EI497">
            <v>0</v>
          </cell>
          <cell r="EJ497">
            <v>0</v>
          </cell>
          <cell r="EK497">
            <v>0</v>
          </cell>
          <cell r="EL497">
            <v>0</v>
          </cell>
          <cell r="EM497">
            <v>0</v>
          </cell>
          <cell r="EN497">
            <v>0</v>
          </cell>
          <cell r="EO497">
            <v>0</v>
          </cell>
          <cell r="EP497">
            <v>0</v>
          </cell>
          <cell r="EQ497">
            <v>0</v>
          </cell>
          <cell r="ER497">
            <v>0</v>
          </cell>
          <cell r="ES497">
            <v>0</v>
          </cell>
          <cell r="ET497">
            <v>0</v>
          </cell>
          <cell r="EU497">
            <v>0</v>
          </cell>
          <cell r="EV497">
            <v>0</v>
          </cell>
          <cell r="EW497">
            <v>0</v>
          </cell>
          <cell r="EX497">
            <v>0</v>
          </cell>
          <cell r="EY497">
            <v>0</v>
          </cell>
          <cell r="EZ497">
            <v>0</v>
          </cell>
          <cell r="FA497">
            <v>0</v>
          </cell>
          <cell r="FB497">
            <v>0</v>
          </cell>
          <cell r="FC497">
            <v>0</v>
          </cell>
          <cell r="FD497">
            <v>0</v>
          </cell>
          <cell r="FE497">
            <v>0</v>
          </cell>
          <cell r="FF497">
            <v>0</v>
          </cell>
          <cell r="FG497">
            <v>0</v>
          </cell>
          <cell r="FH497">
            <v>0</v>
          </cell>
          <cell r="FI497">
            <v>0</v>
          </cell>
          <cell r="FJ497">
            <v>0</v>
          </cell>
          <cell r="FK497">
            <v>0</v>
          </cell>
          <cell r="FL497">
            <v>0</v>
          </cell>
          <cell r="FM497">
            <v>0</v>
          </cell>
          <cell r="FN497">
            <v>0</v>
          </cell>
          <cell r="FO497">
            <v>0</v>
          </cell>
          <cell r="FP497">
            <v>0</v>
          </cell>
          <cell r="FQ497">
            <v>0</v>
          </cell>
          <cell r="FR497">
            <v>0</v>
          </cell>
          <cell r="FS497">
            <v>0</v>
          </cell>
          <cell r="FT497">
            <v>0</v>
          </cell>
          <cell r="FU497">
            <v>0</v>
          </cell>
          <cell r="FV497">
            <v>0</v>
          </cell>
          <cell r="FW497">
            <v>0</v>
          </cell>
        </row>
        <row r="498">
          <cell r="B498" t="str">
            <v>Co 129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103.66856598476261</v>
          </cell>
          <cell r="BU498">
            <v>-532.76819686110866</v>
          </cell>
          <cell r="BV498">
            <v>-85.64594003621869</v>
          </cell>
          <cell r="BW498">
            <v>1065.7430248937294</v>
          </cell>
          <cell r="BX498">
            <v>387.23065809693981</v>
          </cell>
          <cell r="BY498">
            <v>1801.4857519935254</v>
          </cell>
          <cell r="BZ498">
            <v>1311.5039427570268</v>
          </cell>
          <cell r="CA498">
            <v>-609.51440499937962</v>
          </cell>
          <cell r="CB498">
            <v>-618.18030654467748</v>
          </cell>
          <cell r="CC498">
            <v>-77.679538699302611</v>
          </cell>
          <cell r="CD498">
            <v>-78.186608625883309</v>
          </cell>
          <cell r="CE498">
            <v>7611.7977842232885</v>
          </cell>
          <cell r="CF498">
            <v>0</v>
          </cell>
          <cell r="CG498">
            <v>0</v>
          </cell>
          <cell r="CH498">
            <v>0</v>
          </cell>
          <cell r="CI498">
            <v>0</v>
          </cell>
          <cell r="CJ498">
            <v>0</v>
          </cell>
          <cell r="CK498">
            <v>0</v>
          </cell>
          <cell r="CL498">
            <v>0</v>
          </cell>
          <cell r="CM498">
            <v>0</v>
          </cell>
          <cell r="CN498">
            <v>0</v>
          </cell>
          <cell r="CO498">
            <v>0</v>
          </cell>
          <cell r="CP498">
            <v>0</v>
          </cell>
          <cell r="CQ498">
            <v>0</v>
          </cell>
          <cell r="CR498">
            <v>0</v>
          </cell>
          <cell r="CS498">
            <v>0</v>
          </cell>
          <cell r="CT498">
            <v>0</v>
          </cell>
          <cell r="CU498">
            <v>0</v>
          </cell>
          <cell r="CV498">
            <v>0</v>
          </cell>
          <cell r="CW498">
            <v>0</v>
          </cell>
          <cell r="CX498">
            <v>0</v>
          </cell>
          <cell r="CY498">
            <v>0</v>
          </cell>
          <cell r="CZ498">
            <v>0</v>
          </cell>
          <cell r="DA498">
            <v>0</v>
          </cell>
          <cell r="DB498">
            <v>0</v>
          </cell>
          <cell r="DC498">
            <v>0</v>
          </cell>
          <cell r="DD498">
            <v>0</v>
          </cell>
          <cell r="DE498">
            <v>0</v>
          </cell>
          <cell r="DF498">
            <v>0</v>
          </cell>
          <cell r="DG498">
            <v>0</v>
          </cell>
          <cell r="DH498">
            <v>0</v>
          </cell>
          <cell r="DI498">
            <v>0</v>
          </cell>
          <cell r="DJ498">
            <v>0</v>
          </cell>
          <cell r="DK498">
            <v>0</v>
          </cell>
          <cell r="DL498">
            <v>0</v>
          </cell>
          <cell r="DM498">
            <v>0</v>
          </cell>
          <cell r="DN498">
            <v>0</v>
          </cell>
          <cell r="DO498">
            <v>0</v>
          </cell>
          <cell r="DP498">
            <v>0</v>
          </cell>
          <cell r="DQ498">
            <v>0</v>
          </cell>
          <cell r="DR498">
            <v>0</v>
          </cell>
          <cell r="DS498">
            <v>0</v>
          </cell>
          <cell r="DT498">
            <v>0</v>
          </cell>
          <cell r="DU498">
            <v>0</v>
          </cell>
          <cell r="DV498">
            <v>0</v>
          </cell>
          <cell r="DW498">
            <v>0</v>
          </cell>
          <cell r="DX498">
            <v>0</v>
          </cell>
          <cell r="DY498">
            <v>0</v>
          </cell>
          <cell r="DZ498">
            <v>0</v>
          </cell>
          <cell r="EA498">
            <v>0</v>
          </cell>
          <cell r="EB498">
            <v>0</v>
          </cell>
          <cell r="EC498">
            <v>0</v>
          </cell>
          <cell r="ED498">
            <v>0</v>
          </cell>
          <cell r="EE498">
            <v>0</v>
          </cell>
          <cell r="EF498">
            <v>0</v>
          </cell>
          <cell r="EG498">
            <v>0</v>
          </cell>
          <cell r="EH498">
            <v>0</v>
          </cell>
          <cell r="EI498">
            <v>0</v>
          </cell>
          <cell r="EJ498">
            <v>0</v>
          </cell>
          <cell r="EK498">
            <v>0</v>
          </cell>
          <cell r="EL498">
            <v>0</v>
          </cell>
          <cell r="EM498">
            <v>0</v>
          </cell>
          <cell r="EN498">
            <v>0</v>
          </cell>
          <cell r="EO498">
            <v>0</v>
          </cell>
          <cell r="EP498">
            <v>0</v>
          </cell>
          <cell r="EQ498">
            <v>0</v>
          </cell>
          <cell r="ER498">
            <v>0</v>
          </cell>
          <cell r="ES498">
            <v>0</v>
          </cell>
          <cell r="ET498">
            <v>0</v>
          </cell>
          <cell r="EU498">
            <v>0</v>
          </cell>
          <cell r="EV498">
            <v>0</v>
          </cell>
          <cell r="EW498">
            <v>0</v>
          </cell>
          <cell r="EX498">
            <v>0</v>
          </cell>
          <cell r="EY498">
            <v>0</v>
          </cell>
          <cell r="EZ498">
            <v>0</v>
          </cell>
          <cell r="FA498">
            <v>0</v>
          </cell>
          <cell r="FB498">
            <v>0</v>
          </cell>
          <cell r="FC498">
            <v>0</v>
          </cell>
          <cell r="FD498">
            <v>0</v>
          </cell>
          <cell r="FE498">
            <v>0</v>
          </cell>
          <cell r="FF498">
            <v>0</v>
          </cell>
          <cell r="FG498">
            <v>0</v>
          </cell>
          <cell r="FH498">
            <v>0</v>
          </cell>
          <cell r="FI498">
            <v>0</v>
          </cell>
          <cell r="FJ498">
            <v>0</v>
          </cell>
          <cell r="FK498">
            <v>0</v>
          </cell>
          <cell r="FL498">
            <v>0</v>
          </cell>
          <cell r="FM498">
            <v>0</v>
          </cell>
          <cell r="FN498">
            <v>0</v>
          </cell>
          <cell r="FO498">
            <v>0</v>
          </cell>
          <cell r="FP498">
            <v>0</v>
          </cell>
          <cell r="FQ498">
            <v>0</v>
          </cell>
          <cell r="FR498">
            <v>0</v>
          </cell>
          <cell r="FS498">
            <v>0</v>
          </cell>
          <cell r="FT498">
            <v>0</v>
          </cell>
          <cell r="FU498">
            <v>0</v>
          </cell>
          <cell r="FV498">
            <v>0</v>
          </cell>
          <cell r="FW498">
            <v>0</v>
          </cell>
        </row>
        <row r="499">
          <cell r="B499" t="str">
            <v>Co 130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10177.995517106519</v>
          </cell>
          <cell r="BU499">
            <v>14813.519669477213</v>
          </cell>
          <cell r="BV499">
            <v>11628.623335868115</v>
          </cell>
          <cell r="BW499">
            <v>8241.8430922835469</v>
          </cell>
          <cell r="BX499">
            <v>6749.82357046385</v>
          </cell>
          <cell r="BY499">
            <v>-4257.8911670363923</v>
          </cell>
          <cell r="BZ499">
            <v>4608.5935558591245</v>
          </cell>
          <cell r="CA499">
            <v>10668.523042677263</v>
          </cell>
          <cell r="CB499">
            <v>9974.2703251825169</v>
          </cell>
          <cell r="CC499">
            <v>9657.2764173698397</v>
          </cell>
          <cell r="CD499">
            <v>9965.3855569812313</v>
          </cell>
          <cell r="CE499">
            <v>8909.9917568215078</v>
          </cell>
          <cell r="CF499">
            <v>0</v>
          </cell>
          <cell r="CG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  <cell r="CM499">
            <v>0</v>
          </cell>
          <cell r="CN499">
            <v>0</v>
          </cell>
          <cell r="CO499">
            <v>0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0</v>
          </cell>
          <cell r="CZ499">
            <v>0</v>
          </cell>
          <cell r="DA499">
            <v>0</v>
          </cell>
          <cell r="DB499">
            <v>0</v>
          </cell>
          <cell r="DC499">
            <v>0</v>
          </cell>
          <cell r="DD499">
            <v>0</v>
          </cell>
          <cell r="DE499">
            <v>0</v>
          </cell>
          <cell r="DF499">
            <v>0</v>
          </cell>
          <cell r="DG499">
            <v>0</v>
          </cell>
          <cell r="DH499">
            <v>0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  <cell r="EE499">
            <v>0</v>
          </cell>
          <cell r="EF499">
            <v>0</v>
          </cell>
          <cell r="EG499">
            <v>0</v>
          </cell>
          <cell r="EH499">
            <v>0</v>
          </cell>
          <cell r="EI499">
            <v>0</v>
          </cell>
          <cell r="EJ499">
            <v>0</v>
          </cell>
          <cell r="EK499">
            <v>0</v>
          </cell>
          <cell r="EL499">
            <v>0</v>
          </cell>
          <cell r="EM499">
            <v>0</v>
          </cell>
          <cell r="EN499">
            <v>0</v>
          </cell>
          <cell r="EO499">
            <v>0</v>
          </cell>
          <cell r="EP499">
            <v>0</v>
          </cell>
          <cell r="EQ499">
            <v>0</v>
          </cell>
          <cell r="ER499">
            <v>0</v>
          </cell>
          <cell r="ES499">
            <v>0</v>
          </cell>
          <cell r="ET499">
            <v>0</v>
          </cell>
          <cell r="EU499">
            <v>0</v>
          </cell>
          <cell r="EV499">
            <v>0</v>
          </cell>
          <cell r="EW499">
            <v>0</v>
          </cell>
          <cell r="EX499">
            <v>0</v>
          </cell>
          <cell r="EY499">
            <v>0</v>
          </cell>
          <cell r="EZ499">
            <v>0</v>
          </cell>
          <cell r="FA499">
            <v>0</v>
          </cell>
          <cell r="FB499">
            <v>0</v>
          </cell>
          <cell r="FC499">
            <v>0</v>
          </cell>
          <cell r="FD499">
            <v>0</v>
          </cell>
          <cell r="FE499">
            <v>0</v>
          </cell>
          <cell r="FF499">
            <v>0</v>
          </cell>
          <cell r="FG499">
            <v>0</v>
          </cell>
          <cell r="FH499">
            <v>0</v>
          </cell>
          <cell r="FI499">
            <v>0</v>
          </cell>
          <cell r="FJ499">
            <v>0</v>
          </cell>
          <cell r="FK499">
            <v>0</v>
          </cell>
          <cell r="FL499">
            <v>0</v>
          </cell>
          <cell r="FM499">
            <v>0</v>
          </cell>
          <cell r="FN499">
            <v>0</v>
          </cell>
          <cell r="FO499">
            <v>0</v>
          </cell>
          <cell r="FP499">
            <v>0</v>
          </cell>
          <cell r="FQ499">
            <v>0</v>
          </cell>
          <cell r="FR499">
            <v>0</v>
          </cell>
          <cell r="FS499">
            <v>0</v>
          </cell>
          <cell r="FT499">
            <v>0</v>
          </cell>
          <cell r="FU499">
            <v>0</v>
          </cell>
          <cell r="FV499">
            <v>0</v>
          </cell>
          <cell r="FW499">
            <v>0</v>
          </cell>
        </row>
        <row r="500">
          <cell r="B500" t="str">
            <v>Co 131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9467.6869822729968</v>
          </cell>
          <cell r="BU500">
            <v>12043.329741701709</v>
          </cell>
          <cell r="BV500">
            <v>7997.4969040812939</v>
          </cell>
          <cell r="BW500">
            <v>14065.754137273416</v>
          </cell>
          <cell r="BX500">
            <v>13157.909194401012</v>
          </cell>
          <cell r="BY500">
            <v>5263.2514800387653</v>
          </cell>
          <cell r="BZ500">
            <v>29009.527503296638</v>
          </cell>
          <cell r="CA500">
            <v>19605.75752226972</v>
          </cell>
          <cell r="CB500">
            <v>15322.299515069764</v>
          </cell>
          <cell r="CC500">
            <v>10990.709865454039</v>
          </cell>
          <cell r="CD500">
            <v>12484.119740159735</v>
          </cell>
          <cell r="CE500">
            <v>9366.6300898706249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  <cell r="DD500">
            <v>0</v>
          </cell>
          <cell r="DE500">
            <v>0</v>
          </cell>
          <cell r="DF500">
            <v>0</v>
          </cell>
          <cell r="DG500">
            <v>0</v>
          </cell>
          <cell r="DH500">
            <v>0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  <cell r="EE500">
            <v>0</v>
          </cell>
          <cell r="EF500">
            <v>0</v>
          </cell>
          <cell r="EG500">
            <v>0</v>
          </cell>
          <cell r="EH500">
            <v>0</v>
          </cell>
          <cell r="EI500">
            <v>0</v>
          </cell>
          <cell r="EJ500">
            <v>0</v>
          </cell>
          <cell r="EK500">
            <v>0</v>
          </cell>
          <cell r="EL500">
            <v>0</v>
          </cell>
          <cell r="EM500">
            <v>0</v>
          </cell>
          <cell r="EN500">
            <v>0</v>
          </cell>
          <cell r="EO500">
            <v>0</v>
          </cell>
          <cell r="EP500">
            <v>0</v>
          </cell>
          <cell r="EQ500">
            <v>0</v>
          </cell>
          <cell r="ER500">
            <v>0</v>
          </cell>
          <cell r="ES500">
            <v>0</v>
          </cell>
          <cell r="ET500">
            <v>0</v>
          </cell>
          <cell r="EU500">
            <v>0</v>
          </cell>
          <cell r="EV500">
            <v>0</v>
          </cell>
          <cell r="EW500">
            <v>0</v>
          </cell>
          <cell r="EX500">
            <v>0</v>
          </cell>
          <cell r="EY500">
            <v>0</v>
          </cell>
          <cell r="EZ500">
            <v>0</v>
          </cell>
          <cell r="FA500">
            <v>0</v>
          </cell>
          <cell r="FB500">
            <v>0</v>
          </cell>
          <cell r="FC500">
            <v>0</v>
          </cell>
          <cell r="FD500">
            <v>0</v>
          </cell>
          <cell r="FE500">
            <v>0</v>
          </cell>
          <cell r="FF500">
            <v>0</v>
          </cell>
          <cell r="FG500">
            <v>0</v>
          </cell>
          <cell r="FH500">
            <v>0</v>
          </cell>
          <cell r="FI500">
            <v>0</v>
          </cell>
          <cell r="FJ500">
            <v>0</v>
          </cell>
          <cell r="FK500">
            <v>0</v>
          </cell>
          <cell r="FL500">
            <v>0</v>
          </cell>
          <cell r="FM500">
            <v>0</v>
          </cell>
          <cell r="FN500">
            <v>0</v>
          </cell>
          <cell r="FO500">
            <v>0</v>
          </cell>
          <cell r="FP500">
            <v>0</v>
          </cell>
          <cell r="FQ500">
            <v>0</v>
          </cell>
          <cell r="FR500">
            <v>0</v>
          </cell>
          <cell r="FS500">
            <v>0</v>
          </cell>
          <cell r="FT500">
            <v>0</v>
          </cell>
          <cell r="FU500">
            <v>0</v>
          </cell>
          <cell r="FV500">
            <v>0</v>
          </cell>
          <cell r="FW500">
            <v>0</v>
          </cell>
        </row>
        <row r="501">
          <cell r="B501" t="str">
            <v>Co 132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1050.9250636171514</v>
          </cell>
          <cell r="BU501">
            <v>655.24708763424132</v>
          </cell>
          <cell r="BV501">
            <v>-150.24010213119391</v>
          </cell>
          <cell r="BW501">
            <v>-1408.2638830798637</v>
          </cell>
          <cell r="BX501">
            <v>72.07719842900724</v>
          </cell>
          <cell r="BY501">
            <v>-1670.681487450287</v>
          </cell>
          <cell r="BZ501">
            <v>2063.411421814114</v>
          </cell>
          <cell r="CA501">
            <v>7043.9256291500969</v>
          </cell>
          <cell r="CB501">
            <v>6781.6990616120784</v>
          </cell>
          <cell r="CC501">
            <v>2626.5764064680798</v>
          </cell>
          <cell r="CD501">
            <v>2547.8366256326372</v>
          </cell>
          <cell r="CE501">
            <v>-592.4245885826117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  <cell r="EE501">
            <v>0</v>
          </cell>
          <cell r="EF501">
            <v>0</v>
          </cell>
          <cell r="EG501">
            <v>0</v>
          </cell>
          <cell r="EH501">
            <v>0</v>
          </cell>
          <cell r="EI501">
            <v>0</v>
          </cell>
          <cell r="EJ501">
            <v>0</v>
          </cell>
          <cell r="EK501">
            <v>0</v>
          </cell>
          <cell r="EL501">
            <v>0</v>
          </cell>
          <cell r="EM501">
            <v>0</v>
          </cell>
          <cell r="EN501">
            <v>0</v>
          </cell>
          <cell r="EO501">
            <v>0</v>
          </cell>
          <cell r="EP501">
            <v>0</v>
          </cell>
          <cell r="EQ501">
            <v>0</v>
          </cell>
          <cell r="ER501">
            <v>0</v>
          </cell>
          <cell r="ES501">
            <v>0</v>
          </cell>
          <cell r="ET501">
            <v>0</v>
          </cell>
          <cell r="EU501">
            <v>0</v>
          </cell>
          <cell r="EV501">
            <v>0</v>
          </cell>
          <cell r="EW501">
            <v>0</v>
          </cell>
          <cell r="EX501">
            <v>0</v>
          </cell>
          <cell r="EY501">
            <v>0</v>
          </cell>
          <cell r="EZ501">
            <v>0</v>
          </cell>
          <cell r="FA501">
            <v>0</v>
          </cell>
          <cell r="FB501">
            <v>0</v>
          </cell>
          <cell r="FC501">
            <v>0</v>
          </cell>
          <cell r="FD501">
            <v>0</v>
          </cell>
          <cell r="FE501">
            <v>0</v>
          </cell>
          <cell r="FF501">
            <v>0</v>
          </cell>
          <cell r="FG501">
            <v>0</v>
          </cell>
          <cell r="FH501">
            <v>0</v>
          </cell>
          <cell r="FI501">
            <v>0</v>
          </cell>
          <cell r="FJ501">
            <v>0</v>
          </cell>
          <cell r="FK501">
            <v>0</v>
          </cell>
          <cell r="FL501">
            <v>0</v>
          </cell>
          <cell r="FM501">
            <v>0</v>
          </cell>
          <cell r="FN501">
            <v>0</v>
          </cell>
          <cell r="FO501">
            <v>0</v>
          </cell>
          <cell r="FP501">
            <v>0</v>
          </cell>
          <cell r="FQ501">
            <v>0</v>
          </cell>
          <cell r="FR501">
            <v>0</v>
          </cell>
          <cell r="FS501">
            <v>0</v>
          </cell>
          <cell r="FT501">
            <v>0</v>
          </cell>
          <cell r="FU501">
            <v>0</v>
          </cell>
          <cell r="FV501">
            <v>0</v>
          </cell>
          <cell r="FW501">
            <v>0</v>
          </cell>
        </row>
        <row r="502">
          <cell r="B502" t="str">
            <v>Co 133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2725.6208710050305</v>
          </cell>
          <cell r="BU502">
            <v>-2905.1817452442137</v>
          </cell>
          <cell r="BV502">
            <v>4390.3444697427303</v>
          </cell>
          <cell r="BW502">
            <v>7086.2236798030972</v>
          </cell>
          <cell r="BX502">
            <v>9420.6534998883199</v>
          </cell>
          <cell r="BY502">
            <v>7955.3074391700102</v>
          </cell>
          <cell r="BZ502">
            <v>8169.973337467095</v>
          </cell>
          <cell r="CA502">
            <v>5250.8332729085087</v>
          </cell>
          <cell r="CB502">
            <v>3575.2334456439212</v>
          </cell>
          <cell r="CC502">
            <v>661.25337415653121</v>
          </cell>
          <cell r="CD502">
            <v>-740.81777996182245</v>
          </cell>
          <cell r="CE502">
            <v>527.60646101084785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  <cell r="DB502">
            <v>0</v>
          </cell>
          <cell r="DC502">
            <v>0</v>
          </cell>
          <cell r="DD502">
            <v>0</v>
          </cell>
          <cell r="DE502">
            <v>0</v>
          </cell>
          <cell r="DF502">
            <v>0</v>
          </cell>
          <cell r="DG502">
            <v>0</v>
          </cell>
          <cell r="DH502">
            <v>0</v>
          </cell>
          <cell r="DI502">
            <v>0</v>
          </cell>
          <cell r="DJ502">
            <v>0</v>
          </cell>
          <cell r="DK502">
            <v>0</v>
          </cell>
          <cell r="DL502">
            <v>0</v>
          </cell>
          <cell r="DM502">
            <v>0</v>
          </cell>
          <cell r="DN502">
            <v>0</v>
          </cell>
          <cell r="DO502">
            <v>0</v>
          </cell>
          <cell r="DP502">
            <v>0</v>
          </cell>
          <cell r="DQ502">
            <v>0</v>
          </cell>
          <cell r="DR502">
            <v>0</v>
          </cell>
          <cell r="DS502">
            <v>0</v>
          </cell>
          <cell r="DT502">
            <v>0</v>
          </cell>
          <cell r="DU502">
            <v>0</v>
          </cell>
          <cell r="DV502">
            <v>0</v>
          </cell>
          <cell r="DW502">
            <v>0</v>
          </cell>
          <cell r="DX502">
            <v>0</v>
          </cell>
          <cell r="DY502">
            <v>0</v>
          </cell>
          <cell r="DZ502">
            <v>0</v>
          </cell>
          <cell r="EA502">
            <v>0</v>
          </cell>
          <cell r="EB502">
            <v>0</v>
          </cell>
          <cell r="EC502">
            <v>0</v>
          </cell>
          <cell r="ED502">
            <v>0</v>
          </cell>
          <cell r="EE502">
            <v>0</v>
          </cell>
          <cell r="EF502">
            <v>0</v>
          </cell>
          <cell r="EG502">
            <v>0</v>
          </cell>
          <cell r="EH502">
            <v>0</v>
          </cell>
          <cell r="EI502">
            <v>0</v>
          </cell>
          <cell r="EJ502">
            <v>0</v>
          </cell>
          <cell r="EK502">
            <v>0</v>
          </cell>
          <cell r="EL502">
            <v>0</v>
          </cell>
          <cell r="EM502">
            <v>0</v>
          </cell>
          <cell r="EN502">
            <v>0</v>
          </cell>
          <cell r="EO502">
            <v>0</v>
          </cell>
          <cell r="EP502">
            <v>0</v>
          </cell>
          <cell r="EQ502">
            <v>0</v>
          </cell>
          <cell r="ER502">
            <v>0</v>
          </cell>
          <cell r="ES502">
            <v>0</v>
          </cell>
          <cell r="ET502">
            <v>0</v>
          </cell>
          <cell r="EU502">
            <v>0</v>
          </cell>
          <cell r="EV502">
            <v>0</v>
          </cell>
          <cell r="EW502">
            <v>0</v>
          </cell>
          <cell r="EX502">
            <v>0</v>
          </cell>
          <cell r="EY502">
            <v>0</v>
          </cell>
          <cell r="EZ502">
            <v>0</v>
          </cell>
          <cell r="FA502">
            <v>0</v>
          </cell>
          <cell r="FB502">
            <v>0</v>
          </cell>
          <cell r="FC502">
            <v>0</v>
          </cell>
          <cell r="FD502">
            <v>0</v>
          </cell>
          <cell r="FE502">
            <v>0</v>
          </cell>
          <cell r="FF502">
            <v>0</v>
          </cell>
          <cell r="FG502">
            <v>0</v>
          </cell>
          <cell r="FH502">
            <v>0</v>
          </cell>
          <cell r="FI502">
            <v>0</v>
          </cell>
          <cell r="FJ502">
            <v>0</v>
          </cell>
          <cell r="FK502">
            <v>0</v>
          </cell>
          <cell r="FL502">
            <v>0</v>
          </cell>
          <cell r="FM502">
            <v>0</v>
          </cell>
          <cell r="FN502">
            <v>0</v>
          </cell>
          <cell r="FO502">
            <v>0</v>
          </cell>
          <cell r="FP502">
            <v>0</v>
          </cell>
          <cell r="FQ502">
            <v>0</v>
          </cell>
          <cell r="FR502">
            <v>0</v>
          </cell>
          <cell r="FS502">
            <v>0</v>
          </cell>
          <cell r="FT502">
            <v>0</v>
          </cell>
          <cell r="FU502">
            <v>0</v>
          </cell>
          <cell r="FV502">
            <v>0</v>
          </cell>
          <cell r="FW502">
            <v>0</v>
          </cell>
        </row>
        <row r="503">
          <cell r="B503" t="str">
            <v>Co 134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19401.721243212924</v>
          </cell>
          <cell r="BU503">
            <v>20671.968173468595</v>
          </cell>
          <cell r="BV503">
            <v>14418.769831898069</v>
          </cell>
          <cell r="BW503">
            <v>22622.685028502157</v>
          </cell>
          <cell r="BX503">
            <v>21525.968729394684</v>
          </cell>
          <cell r="BY503">
            <v>15236.412016153043</v>
          </cell>
          <cell r="BZ503">
            <v>21485.472798194874</v>
          </cell>
          <cell r="CA503">
            <v>20639.888080106175</v>
          </cell>
          <cell r="CB503">
            <v>17310.948107460474</v>
          </cell>
          <cell r="CC503">
            <v>18119.717244215415</v>
          </cell>
          <cell r="CD503">
            <v>17250.822994674272</v>
          </cell>
          <cell r="CE503">
            <v>19660.918147923032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  <cell r="EE503">
            <v>0</v>
          </cell>
          <cell r="EF503">
            <v>0</v>
          </cell>
          <cell r="EG503">
            <v>0</v>
          </cell>
          <cell r="EH503">
            <v>0</v>
          </cell>
          <cell r="EI503">
            <v>0</v>
          </cell>
          <cell r="EJ503">
            <v>0</v>
          </cell>
          <cell r="EK503">
            <v>0</v>
          </cell>
          <cell r="EL503">
            <v>0</v>
          </cell>
          <cell r="EM503">
            <v>0</v>
          </cell>
          <cell r="EN503">
            <v>0</v>
          </cell>
          <cell r="EO503">
            <v>0</v>
          </cell>
          <cell r="EP503">
            <v>0</v>
          </cell>
          <cell r="EQ503">
            <v>0</v>
          </cell>
          <cell r="ER503">
            <v>0</v>
          </cell>
          <cell r="ES503">
            <v>0</v>
          </cell>
          <cell r="ET503">
            <v>0</v>
          </cell>
          <cell r="EU503">
            <v>0</v>
          </cell>
          <cell r="EV503">
            <v>0</v>
          </cell>
          <cell r="EW503">
            <v>0</v>
          </cell>
          <cell r="EX503">
            <v>0</v>
          </cell>
          <cell r="EY503">
            <v>0</v>
          </cell>
          <cell r="EZ503">
            <v>0</v>
          </cell>
          <cell r="FA503">
            <v>0</v>
          </cell>
          <cell r="FB503">
            <v>0</v>
          </cell>
          <cell r="FC503">
            <v>0</v>
          </cell>
          <cell r="FD503">
            <v>0</v>
          </cell>
          <cell r="FE503">
            <v>0</v>
          </cell>
          <cell r="FF503">
            <v>0</v>
          </cell>
          <cell r="FG503">
            <v>0</v>
          </cell>
          <cell r="FH503">
            <v>0</v>
          </cell>
          <cell r="FI503">
            <v>0</v>
          </cell>
          <cell r="FJ503">
            <v>0</v>
          </cell>
          <cell r="FK503">
            <v>0</v>
          </cell>
          <cell r="FL503">
            <v>0</v>
          </cell>
          <cell r="FM503">
            <v>0</v>
          </cell>
          <cell r="FN503">
            <v>0</v>
          </cell>
          <cell r="FO503">
            <v>0</v>
          </cell>
          <cell r="FP503">
            <v>0</v>
          </cell>
          <cell r="FQ503">
            <v>0</v>
          </cell>
          <cell r="FR503">
            <v>0</v>
          </cell>
          <cell r="FS503">
            <v>0</v>
          </cell>
          <cell r="FT503">
            <v>0</v>
          </cell>
          <cell r="FU503">
            <v>0</v>
          </cell>
          <cell r="FV503">
            <v>0</v>
          </cell>
          <cell r="FW503">
            <v>0</v>
          </cell>
        </row>
        <row r="504">
          <cell r="B504" t="str">
            <v>Co 135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0</v>
          </cell>
          <cell r="CZ504">
            <v>0</v>
          </cell>
          <cell r="DA504">
            <v>0</v>
          </cell>
          <cell r="DB504">
            <v>0</v>
          </cell>
          <cell r="DC504">
            <v>0</v>
          </cell>
          <cell r="DD504">
            <v>0</v>
          </cell>
          <cell r="DE504">
            <v>0</v>
          </cell>
          <cell r="DF504">
            <v>0</v>
          </cell>
          <cell r="DG504">
            <v>0</v>
          </cell>
          <cell r="DH504">
            <v>0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0</v>
          </cell>
          <cell r="EB504">
            <v>0</v>
          </cell>
          <cell r="EC504">
            <v>0</v>
          </cell>
          <cell r="ED504">
            <v>0</v>
          </cell>
          <cell r="EE504">
            <v>0</v>
          </cell>
          <cell r="EF504">
            <v>0</v>
          </cell>
          <cell r="EG504">
            <v>0</v>
          </cell>
          <cell r="EH504">
            <v>0</v>
          </cell>
          <cell r="EI504">
            <v>0</v>
          </cell>
          <cell r="EJ504">
            <v>0</v>
          </cell>
          <cell r="EK504">
            <v>0</v>
          </cell>
          <cell r="EL504">
            <v>0</v>
          </cell>
          <cell r="EM504">
            <v>0</v>
          </cell>
          <cell r="EN504">
            <v>0</v>
          </cell>
          <cell r="EO504">
            <v>0</v>
          </cell>
          <cell r="EP504">
            <v>0</v>
          </cell>
          <cell r="EQ504">
            <v>0</v>
          </cell>
          <cell r="ER504">
            <v>0</v>
          </cell>
          <cell r="ES504">
            <v>0</v>
          </cell>
          <cell r="ET504">
            <v>0</v>
          </cell>
          <cell r="EU504">
            <v>0</v>
          </cell>
          <cell r="EV504">
            <v>0</v>
          </cell>
          <cell r="EW504">
            <v>0</v>
          </cell>
          <cell r="EX504">
            <v>0</v>
          </cell>
          <cell r="EY504">
            <v>0</v>
          </cell>
          <cell r="EZ504">
            <v>0</v>
          </cell>
          <cell r="FA504">
            <v>0</v>
          </cell>
          <cell r="FB504">
            <v>0</v>
          </cell>
          <cell r="FC504">
            <v>0</v>
          </cell>
          <cell r="FD504">
            <v>0</v>
          </cell>
          <cell r="FE504">
            <v>0</v>
          </cell>
          <cell r="FF504">
            <v>0</v>
          </cell>
          <cell r="FG504">
            <v>0</v>
          </cell>
          <cell r="FH504">
            <v>0</v>
          </cell>
          <cell r="FI504">
            <v>0</v>
          </cell>
          <cell r="FJ504">
            <v>0</v>
          </cell>
          <cell r="FK504">
            <v>0</v>
          </cell>
          <cell r="FL504">
            <v>0</v>
          </cell>
          <cell r="FM504">
            <v>0</v>
          </cell>
          <cell r="FN504">
            <v>0</v>
          </cell>
          <cell r="FO504">
            <v>0</v>
          </cell>
          <cell r="FP504">
            <v>0</v>
          </cell>
          <cell r="FQ504">
            <v>0</v>
          </cell>
          <cell r="FR504">
            <v>0</v>
          </cell>
          <cell r="FS504">
            <v>0</v>
          </cell>
          <cell r="FT504">
            <v>0</v>
          </cell>
          <cell r="FU504">
            <v>0</v>
          </cell>
          <cell r="FV504">
            <v>0</v>
          </cell>
          <cell r="FW504">
            <v>0</v>
          </cell>
        </row>
        <row r="505">
          <cell r="B505" t="str">
            <v>Co 180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318.1944044501771</v>
          </cell>
          <cell r="BU505">
            <v>322.11973572063562</v>
          </cell>
          <cell r="BV505">
            <v>222.97247933310371</v>
          </cell>
          <cell r="BW505">
            <v>291.29682363004633</v>
          </cell>
          <cell r="BX505">
            <v>293.50207749981382</v>
          </cell>
          <cell r="BY505">
            <v>262.8811673791389</v>
          </cell>
          <cell r="BZ505">
            <v>310.91162239491496</v>
          </cell>
          <cell r="CA505">
            <v>1285.4254600164784</v>
          </cell>
          <cell r="CB505">
            <v>909.5387057913008</v>
          </cell>
          <cell r="CC505">
            <v>1118.0648323991088</v>
          </cell>
          <cell r="CD505">
            <v>1118.4409693010055</v>
          </cell>
          <cell r="CE505">
            <v>1118.2907997465186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0</v>
          </cell>
          <cell r="DA505">
            <v>0</v>
          </cell>
          <cell r="DB505">
            <v>0</v>
          </cell>
          <cell r="DC505">
            <v>0</v>
          </cell>
          <cell r="DD505">
            <v>0</v>
          </cell>
          <cell r="DE505">
            <v>0</v>
          </cell>
          <cell r="DF505">
            <v>0</v>
          </cell>
          <cell r="DG505">
            <v>0</v>
          </cell>
          <cell r="DH505">
            <v>0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  <cell r="EE505">
            <v>0</v>
          </cell>
          <cell r="EF505">
            <v>0</v>
          </cell>
          <cell r="EG505">
            <v>0</v>
          </cell>
          <cell r="EH505">
            <v>0</v>
          </cell>
          <cell r="EI505">
            <v>0</v>
          </cell>
          <cell r="EJ505">
            <v>0</v>
          </cell>
          <cell r="EK505">
            <v>0</v>
          </cell>
          <cell r="EL505">
            <v>0</v>
          </cell>
          <cell r="EM505">
            <v>0</v>
          </cell>
          <cell r="EN505">
            <v>0</v>
          </cell>
          <cell r="EO505">
            <v>0</v>
          </cell>
          <cell r="EP505">
            <v>0</v>
          </cell>
          <cell r="EQ505">
            <v>0</v>
          </cell>
          <cell r="ER505">
            <v>0</v>
          </cell>
          <cell r="ES505">
            <v>0</v>
          </cell>
          <cell r="ET505">
            <v>0</v>
          </cell>
          <cell r="EU505">
            <v>0</v>
          </cell>
          <cell r="EV505">
            <v>0</v>
          </cell>
          <cell r="EW505">
            <v>0</v>
          </cell>
          <cell r="EX505">
            <v>0</v>
          </cell>
          <cell r="EY505">
            <v>0</v>
          </cell>
          <cell r="EZ505">
            <v>0</v>
          </cell>
          <cell r="FA505">
            <v>0</v>
          </cell>
          <cell r="FB505">
            <v>0</v>
          </cell>
          <cell r="FC505">
            <v>0</v>
          </cell>
          <cell r="FD505">
            <v>0</v>
          </cell>
          <cell r="FE505">
            <v>0</v>
          </cell>
          <cell r="FF505">
            <v>0</v>
          </cell>
          <cell r="FG505">
            <v>0</v>
          </cell>
          <cell r="FH505">
            <v>0</v>
          </cell>
          <cell r="FI505">
            <v>0</v>
          </cell>
          <cell r="FJ505">
            <v>0</v>
          </cell>
          <cell r="FK505">
            <v>0</v>
          </cell>
          <cell r="FL505">
            <v>0</v>
          </cell>
          <cell r="FM505">
            <v>0</v>
          </cell>
          <cell r="FN505">
            <v>0</v>
          </cell>
          <cell r="FO505">
            <v>0</v>
          </cell>
          <cell r="FP505">
            <v>0</v>
          </cell>
          <cell r="FQ505">
            <v>0</v>
          </cell>
          <cell r="FR505">
            <v>0</v>
          </cell>
          <cell r="FS505">
            <v>0</v>
          </cell>
          <cell r="FT505">
            <v>0</v>
          </cell>
          <cell r="FU505">
            <v>0</v>
          </cell>
          <cell r="FV505">
            <v>0</v>
          </cell>
          <cell r="FW505">
            <v>0</v>
          </cell>
        </row>
        <row r="506">
          <cell r="B506" t="str">
            <v>Co 450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-15226.669884134448</v>
          </cell>
          <cell r="BU506">
            <v>-7017.5569575270856</v>
          </cell>
          <cell r="BV506">
            <v>3204.9099886121694</v>
          </cell>
          <cell r="BW506">
            <v>-6077.3803530757941</v>
          </cell>
          <cell r="BX506">
            <v>40624.594020348457</v>
          </cell>
          <cell r="BY506">
            <v>40712.812758968357</v>
          </cell>
          <cell r="BZ506">
            <v>84219.701407310407</v>
          </cell>
          <cell r="CA506">
            <v>73508.731327615766</v>
          </cell>
          <cell r="CB506">
            <v>52628.085898294012</v>
          </cell>
          <cell r="CC506">
            <v>4517.0599423131571</v>
          </cell>
          <cell r="CD506">
            <v>-2485.449783071017</v>
          </cell>
          <cell r="CE506">
            <v>2002.1643601125033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G506">
            <v>0</v>
          </cell>
          <cell r="DH506">
            <v>0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  <cell r="EE506">
            <v>0</v>
          </cell>
          <cell r="EF506">
            <v>0</v>
          </cell>
          <cell r="EG506">
            <v>0</v>
          </cell>
          <cell r="EH506">
            <v>0</v>
          </cell>
          <cell r="EI506">
            <v>0</v>
          </cell>
          <cell r="EJ506">
            <v>0</v>
          </cell>
          <cell r="EK506">
            <v>0</v>
          </cell>
          <cell r="EL506">
            <v>0</v>
          </cell>
          <cell r="EM506">
            <v>0</v>
          </cell>
          <cell r="EN506">
            <v>0</v>
          </cell>
          <cell r="EO506">
            <v>0</v>
          </cell>
          <cell r="EP506">
            <v>0</v>
          </cell>
          <cell r="EQ506">
            <v>0</v>
          </cell>
          <cell r="ER506">
            <v>0</v>
          </cell>
          <cell r="ES506">
            <v>0</v>
          </cell>
          <cell r="ET506">
            <v>0</v>
          </cell>
          <cell r="EU506">
            <v>0</v>
          </cell>
          <cell r="EV506">
            <v>0</v>
          </cell>
          <cell r="EW506">
            <v>0</v>
          </cell>
          <cell r="EX506">
            <v>0</v>
          </cell>
          <cell r="EY506">
            <v>0</v>
          </cell>
          <cell r="EZ506">
            <v>0</v>
          </cell>
          <cell r="FA506">
            <v>0</v>
          </cell>
          <cell r="FB506">
            <v>0</v>
          </cell>
          <cell r="FC506">
            <v>0</v>
          </cell>
          <cell r="FD506">
            <v>0</v>
          </cell>
          <cell r="FE506">
            <v>0</v>
          </cell>
          <cell r="FF506">
            <v>0</v>
          </cell>
          <cell r="FG506">
            <v>0</v>
          </cell>
          <cell r="FH506">
            <v>0</v>
          </cell>
          <cell r="FI506">
            <v>0</v>
          </cell>
          <cell r="FJ506">
            <v>0</v>
          </cell>
          <cell r="FK506">
            <v>0</v>
          </cell>
          <cell r="FL506">
            <v>0</v>
          </cell>
          <cell r="FM506">
            <v>0</v>
          </cell>
          <cell r="FN506">
            <v>0</v>
          </cell>
          <cell r="FO506">
            <v>0</v>
          </cell>
          <cell r="FP506">
            <v>0</v>
          </cell>
          <cell r="FQ506">
            <v>0</v>
          </cell>
          <cell r="FR506">
            <v>0</v>
          </cell>
          <cell r="FS506">
            <v>0</v>
          </cell>
          <cell r="FT506">
            <v>0</v>
          </cell>
          <cell r="FU506">
            <v>0</v>
          </cell>
          <cell r="FV506">
            <v>0</v>
          </cell>
          <cell r="FW506">
            <v>0</v>
          </cell>
        </row>
        <row r="507">
          <cell r="B507" t="str">
            <v>Co 451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15683.702647462793</v>
          </cell>
          <cell r="BU507">
            <v>-10641.591549095421</v>
          </cell>
          <cell r="BV507">
            <v>59982.620190037938</v>
          </cell>
          <cell r="BW507">
            <v>48318.690490441513</v>
          </cell>
          <cell r="BX507">
            <v>47923.260978251783</v>
          </cell>
          <cell r="BY507">
            <v>173205.71934280227</v>
          </cell>
          <cell r="BZ507">
            <v>504115.21264155442</v>
          </cell>
          <cell r="CA507">
            <v>451829.34849626961</v>
          </cell>
          <cell r="CB507">
            <v>376927.72178850824</v>
          </cell>
          <cell r="CC507">
            <v>141326.67700479378</v>
          </cell>
          <cell r="CD507">
            <v>168518.20651242798</v>
          </cell>
          <cell r="CE507">
            <v>121642.66762694879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N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  <cell r="DD507">
            <v>0</v>
          </cell>
          <cell r="DE507">
            <v>0</v>
          </cell>
          <cell r="DF507">
            <v>0</v>
          </cell>
          <cell r="DG507">
            <v>0</v>
          </cell>
          <cell r="DH507">
            <v>0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0</v>
          </cell>
          <cell r="EC507">
            <v>0</v>
          </cell>
          <cell r="ED507">
            <v>0</v>
          </cell>
          <cell r="EE507">
            <v>0</v>
          </cell>
          <cell r="EF507">
            <v>0</v>
          </cell>
          <cell r="EG507">
            <v>0</v>
          </cell>
          <cell r="EH507">
            <v>0</v>
          </cell>
          <cell r="EI507">
            <v>0</v>
          </cell>
          <cell r="EJ507">
            <v>0</v>
          </cell>
          <cell r="EK507">
            <v>0</v>
          </cell>
          <cell r="EL507">
            <v>0</v>
          </cell>
          <cell r="EM507">
            <v>0</v>
          </cell>
          <cell r="EN507">
            <v>0</v>
          </cell>
          <cell r="EO507">
            <v>0</v>
          </cell>
          <cell r="EP507">
            <v>0</v>
          </cell>
          <cell r="EQ507">
            <v>0</v>
          </cell>
          <cell r="ER507">
            <v>0</v>
          </cell>
          <cell r="ES507">
            <v>0</v>
          </cell>
          <cell r="ET507">
            <v>0</v>
          </cell>
          <cell r="EU507">
            <v>0</v>
          </cell>
          <cell r="EV507">
            <v>0</v>
          </cell>
          <cell r="EW507">
            <v>0</v>
          </cell>
          <cell r="EX507">
            <v>0</v>
          </cell>
          <cell r="EY507">
            <v>0</v>
          </cell>
          <cell r="EZ507">
            <v>0</v>
          </cell>
          <cell r="FA507">
            <v>0</v>
          </cell>
          <cell r="FB507">
            <v>0</v>
          </cell>
          <cell r="FC507">
            <v>0</v>
          </cell>
          <cell r="FD507">
            <v>0</v>
          </cell>
          <cell r="FE507">
            <v>0</v>
          </cell>
          <cell r="FF507">
            <v>0</v>
          </cell>
          <cell r="FG507">
            <v>0</v>
          </cell>
          <cell r="FH507">
            <v>0</v>
          </cell>
          <cell r="FI507">
            <v>0</v>
          </cell>
          <cell r="FJ507">
            <v>0</v>
          </cell>
          <cell r="FK507">
            <v>0</v>
          </cell>
          <cell r="FL507">
            <v>0</v>
          </cell>
          <cell r="FM507">
            <v>0</v>
          </cell>
          <cell r="FN507">
            <v>0</v>
          </cell>
          <cell r="FO507">
            <v>0</v>
          </cell>
          <cell r="FP507">
            <v>0</v>
          </cell>
          <cell r="FQ507">
            <v>0</v>
          </cell>
          <cell r="FR507">
            <v>0</v>
          </cell>
          <cell r="FS507">
            <v>0</v>
          </cell>
          <cell r="FT507">
            <v>0</v>
          </cell>
          <cell r="FU507">
            <v>0</v>
          </cell>
          <cell r="FV507">
            <v>0</v>
          </cell>
          <cell r="FW507">
            <v>0</v>
          </cell>
        </row>
        <row r="508">
          <cell r="B508" t="str">
            <v>Co 356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92976.566942328209</v>
          </cell>
          <cell r="BU508">
            <v>57176.365735464846</v>
          </cell>
          <cell r="BV508">
            <v>131147.62668857424</v>
          </cell>
          <cell r="BW508">
            <v>121845.68275502374</v>
          </cell>
          <cell r="BX508">
            <v>75225.44049589755</v>
          </cell>
          <cell r="BY508">
            <v>88795.669771274203</v>
          </cell>
          <cell r="BZ508">
            <v>80919.86817088339</v>
          </cell>
          <cell r="CA508">
            <v>126768.99754604482</v>
          </cell>
          <cell r="CB508">
            <v>48731.509267778922</v>
          </cell>
          <cell r="CC508">
            <v>58553.231299694977</v>
          </cell>
          <cell r="CD508">
            <v>67002.791253956966</v>
          </cell>
          <cell r="CE508">
            <v>81557.34098814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  <cell r="EE508">
            <v>0</v>
          </cell>
          <cell r="EF508">
            <v>0</v>
          </cell>
          <cell r="EG508">
            <v>0</v>
          </cell>
          <cell r="EH508">
            <v>0</v>
          </cell>
          <cell r="EI508">
            <v>0</v>
          </cell>
          <cell r="EJ508">
            <v>0</v>
          </cell>
          <cell r="EK508">
            <v>0</v>
          </cell>
          <cell r="EL508">
            <v>0</v>
          </cell>
          <cell r="EM508">
            <v>0</v>
          </cell>
          <cell r="EN508">
            <v>0</v>
          </cell>
          <cell r="EO508">
            <v>0</v>
          </cell>
          <cell r="EP508">
            <v>0</v>
          </cell>
          <cell r="EQ508">
            <v>0</v>
          </cell>
          <cell r="ER508">
            <v>0</v>
          </cell>
          <cell r="ES508">
            <v>0</v>
          </cell>
          <cell r="ET508">
            <v>0</v>
          </cell>
          <cell r="EU508">
            <v>0</v>
          </cell>
          <cell r="EV508">
            <v>0</v>
          </cell>
          <cell r="EW508">
            <v>0</v>
          </cell>
          <cell r="EX508">
            <v>0</v>
          </cell>
          <cell r="EY508">
            <v>0</v>
          </cell>
          <cell r="EZ508">
            <v>0</v>
          </cell>
          <cell r="FA508">
            <v>0</v>
          </cell>
          <cell r="FB508">
            <v>0</v>
          </cell>
          <cell r="FC508">
            <v>0</v>
          </cell>
          <cell r="FD508">
            <v>0</v>
          </cell>
          <cell r="FE508">
            <v>0</v>
          </cell>
          <cell r="FF508">
            <v>0</v>
          </cell>
          <cell r="FG508">
            <v>0</v>
          </cell>
          <cell r="FH508">
            <v>0</v>
          </cell>
          <cell r="FI508">
            <v>0</v>
          </cell>
          <cell r="FJ508">
            <v>0</v>
          </cell>
          <cell r="FK508">
            <v>0</v>
          </cell>
          <cell r="FL508">
            <v>0</v>
          </cell>
          <cell r="FM508">
            <v>0</v>
          </cell>
          <cell r="FN508">
            <v>0</v>
          </cell>
          <cell r="FO508">
            <v>0</v>
          </cell>
          <cell r="FP508">
            <v>0</v>
          </cell>
          <cell r="FQ508">
            <v>0</v>
          </cell>
          <cell r="FR508">
            <v>0</v>
          </cell>
          <cell r="FS508">
            <v>0</v>
          </cell>
          <cell r="FT508">
            <v>0</v>
          </cell>
          <cell r="FU508">
            <v>0</v>
          </cell>
          <cell r="FV508">
            <v>0</v>
          </cell>
          <cell r="FW508">
            <v>0</v>
          </cell>
        </row>
        <row r="509">
          <cell r="B509" t="str">
            <v>Co 357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67688.302888167935</v>
          </cell>
          <cell r="BU509">
            <v>147239.3867425138</v>
          </cell>
          <cell r="BV509">
            <v>194847.38196709822</v>
          </cell>
          <cell r="BW509">
            <v>205954.08100115028</v>
          </cell>
          <cell r="BX509">
            <v>170884.82525121729</v>
          </cell>
          <cell r="BY509">
            <v>282051.24389666243</v>
          </cell>
          <cell r="BZ509">
            <v>210880.42982717464</v>
          </cell>
          <cell r="CA509">
            <v>181435.81681268086</v>
          </cell>
          <cell r="CB509">
            <v>163967.46124124716</v>
          </cell>
          <cell r="CC509">
            <v>180724.38108289771</v>
          </cell>
          <cell r="CD509">
            <v>168019.56951791921</v>
          </cell>
          <cell r="CE509">
            <v>143567.8330698788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0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  <cell r="EE509">
            <v>0</v>
          </cell>
          <cell r="EF509">
            <v>0</v>
          </cell>
          <cell r="EG509">
            <v>0</v>
          </cell>
          <cell r="EH509">
            <v>0</v>
          </cell>
          <cell r="EI509">
            <v>0</v>
          </cell>
          <cell r="EJ509">
            <v>0</v>
          </cell>
          <cell r="EK509">
            <v>0</v>
          </cell>
          <cell r="EL509">
            <v>0</v>
          </cell>
          <cell r="EM509">
            <v>0</v>
          </cell>
          <cell r="EN509">
            <v>0</v>
          </cell>
          <cell r="EO509">
            <v>0</v>
          </cell>
          <cell r="EP509">
            <v>0</v>
          </cell>
          <cell r="EQ509">
            <v>0</v>
          </cell>
          <cell r="ER509">
            <v>0</v>
          </cell>
          <cell r="ES509">
            <v>0</v>
          </cell>
          <cell r="ET509">
            <v>0</v>
          </cell>
          <cell r="EU509">
            <v>0</v>
          </cell>
          <cell r="EV509">
            <v>0</v>
          </cell>
          <cell r="EW509">
            <v>0</v>
          </cell>
          <cell r="EX509">
            <v>0</v>
          </cell>
          <cell r="EY509">
            <v>0</v>
          </cell>
          <cell r="EZ509">
            <v>0</v>
          </cell>
          <cell r="FA509">
            <v>0</v>
          </cell>
          <cell r="FB509">
            <v>0</v>
          </cell>
          <cell r="FC509">
            <v>0</v>
          </cell>
          <cell r="FD509">
            <v>0</v>
          </cell>
          <cell r="FE509">
            <v>0</v>
          </cell>
          <cell r="FF509">
            <v>0</v>
          </cell>
          <cell r="FG509">
            <v>0</v>
          </cell>
          <cell r="FH509">
            <v>0</v>
          </cell>
          <cell r="FI509">
            <v>0</v>
          </cell>
          <cell r="FJ509">
            <v>0</v>
          </cell>
          <cell r="FK509">
            <v>0</v>
          </cell>
          <cell r="FL509">
            <v>0</v>
          </cell>
          <cell r="FM509">
            <v>0</v>
          </cell>
          <cell r="FN509">
            <v>0</v>
          </cell>
          <cell r="FO509">
            <v>0</v>
          </cell>
          <cell r="FP509">
            <v>0</v>
          </cell>
          <cell r="FQ509">
            <v>0</v>
          </cell>
          <cell r="FR509">
            <v>0</v>
          </cell>
          <cell r="FS509">
            <v>0</v>
          </cell>
          <cell r="FT509">
            <v>0</v>
          </cell>
          <cell r="FU509">
            <v>0</v>
          </cell>
          <cell r="FV509">
            <v>0</v>
          </cell>
          <cell r="FW509">
            <v>0</v>
          </cell>
        </row>
        <row r="510">
          <cell r="B510" t="str">
            <v>Co 332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33596.684636258753</v>
          </cell>
          <cell r="BU510">
            <v>34274.24892953776</v>
          </cell>
          <cell r="BV510">
            <v>31442.829278267505</v>
          </cell>
          <cell r="BW510">
            <v>27512.662558767595</v>
          </cell>
          <cell r="BX510">
            <v>27412.112566636886</v>
          </cell>
          <cell r="BY510">
            <v>28633.975728223115</v>
          </cell>
          <cell r="BZ510">
            <v>30826.73835001704</v>
          </cell>
          <cell r="CA510">
            <v>30931.40234983039</v>
          </cell>
          <cell r="CB510">
            <v>31317.310847195607</v>
          </cell>
          <cell r="CC510">
            <v>29067.216383133149</v>
          </cell>
          <cell r="CD510">
            <v>29011.617397728718</v>
          </cell>
          <cell r="CE510">
            <v>28436.914939843406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  <cell r="EE510">
            <v>0</v>
          </cell>
          <cell r="EF510">
            <v>0</v>
          </cell>
          <cell r="EG510">
            <v>0</v>
          </cell>
          <cell r="EH510">
            <v>0</v>
          </cell>
          <cell r="EI510">
            <v>0</v>
          </cell>
          <cell r="EJ510">
            <v>0</v>
          </cell>
          <cell r="EK510">
            <v>0</v>
          </cell>
          <cell r="EL510">
            <v>0</v>
          </cell>
          <cell r="EM510">
            <v>0</v>
          </cell>
          <cell r="EN510">
            <v>0</v>
          </cell>
          <cell r="EO510">
            <v>0</v>
          </cell>
          <cell r="EP510">
            <v>0</v>
          </cell>
          <cell r="EQ510">
            <v>0</v>
          </cell>
          <cell r="ER510">
            <v>0</v>
          </cell>
          <cell r="ES510">
            <v>0</v>
          </cell>
          <cell r="ET510">
            <v>0</v>
          </cell>
          <cell r="EU510">
            <v>0</v>
          </cell>
          <cell r="EV510">
            <v>0</v>
          </cell>
          <cell r="EW510">
            <v>0</v>
          </cell>
          <cell r="EX510">
            <v>0</v>
          </cell>
          <cell r="EY510">
            <v>0</v>
          </cell>
          <cell r="EZ510">
            <v>0</v>
          </cell>
          <cell r="FA510">
            <v>0</v>
          </cell>
          <cell r="FB510">
            <v>0</v>
          </cell>
          <cell r="FC510">
            <v>0</v>
          </cell>
          <cell r="FD510">
            <v>0</v>
          </cell>
          <cell r="FE510">
            <v>0</v>
          </cell>
          <cell r="FF510">
            <v>0</v>
          </cell>
          <cell r="FG510">
            <v>0</v>
          </cell>
          <cell r="FH510">
            <v>0</v>
          </cell>
          <cell r="FI510">
            <v>0</v>
          </cell>
          <cell r="FJ510">
            <v>0</v>
          </cell>
          <cell r="FK510">
            <v>0</v>
          </cell>
          <cell r="FL510">
            <v>0</v>
          </cell>
          <cell r="FM510">
            <v>0</v>
          </cell>
          <cell r="FN510">
            <v>0</v>
          </cell>
          <cell r="FO510">
            <v>0</v>
          </cell>
          <cell r="FP510">
            <v>0</v>
          </cell>
          <cell r="FQ510">
            <v>0</v>
          </cell>
          <cell r="FR510">
            <v>0</v>
          </cell>
          <cell r="FS510">
            <v>0</v>
          </cell>
          <cell r="FT510">
            <v>0</v>
          </cell>
          <cell r="FU510">
            <v>0</v>
          </cell>
          <cell r="FV510">
            <v>0</v>
          </cell>
          <cell r="FW510">
            <v>0</v>
          </cell>
        </row>
        <row r="511">
          <cell r="B511" t="str">
            <v>Co 286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-1543.5158896744178</v>
          </cell>
          <cell r="BU511">
            <v>16776.073773203516</v>
          </cell>
          <cell r="BV511">
            <v>-935.4472220078751</v>
          </cell>
          <cell r="BW511">
            <v>14589.150551017552</v>
          </cell>
          <cell r="BX511">
            <v>21304.549625418807</v>
          </cell>
          <cell r="BY511">
            <v>-16729.399989943446</v>
          </cell>
          <cell r="BZ511">
            <v>8735.3416422443806</v>
          </cell>
          <cell r="CA511">
            <v>10703.381388978072</v>
          </cell>
          <cell r="CB511">
            <v>13215.809736296964</v>
          </cell>
          <cell r="CC511">
            <v>14330.025871139169</v>
          </cell>
          <cell r="CD511">
            <v>12617.024026448664</v>
          </cell>
          <cell r="CE511">
            <v>14142.606279991374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  <cell r="EE511">
            <v>0</v>
          </cell>
          <cell r="EF511">
            <v>0</v>
          </cell>
          <cell r="EG511">
            <v>0</v>
          </cell>
          <cell r="EH511">
            <v>0</v>
          </cell>
          <cell r="EI511">
            <v>0</v>
          </cell>
          <cell r="EJ511">
            <v>0</v>
          </cell>
          <cell r="EK511">
            <v>0</v>
          </cell>
          <cell r="EL511">
            <v>0</v>
          </cell>
          <cell r="EM511">
            <v>0</v>
          </cell>
          <cell r="EN511">
            <v>0</v>
          </cell>
          <cell r="EO511">
            <v>0</v>
          </cell>
          <cell r="EP511">
            <v>0</v>
          </cell>
          <cell r="EQ511">
            <v>0</v>
          </cell>
          <cell r="ER511">
            <v>0</v>
          </cell>
          <cell r="ES511">
            <v>0</v>
          </cell>
          <cell r="ET511">
            <v>0</v>
          </cell>
          <cell r="EU511">
            <v>0</v>
          </cell>
          <cell r="EV511">
            <v>0</v>
          </cell>
          <cell r="EW511">
            <v>0</v>
          </cell>
          <cell r="EX511">
            <v>0</v>
          </cell>
          <cell r="EY511">
            <v>0</v>
          </cell>
          <cell r="EZ511">
            <v>0</v>
          </cell>
          <cell r="FA511">
            <v>0</v>
          </cell>
          <cell r="FB511">
            <v>0</v>
          </cell>
          <cell r="FC511">
            <v>0</v>
          </cell>
          <cell r="FD511">
            <v>0</v>
          </cell>
          <cell r="FE511">
            <v>0</v>
          </cell>
          <cell r="FF511">
            <v>0</v>
          </cell>
          <cell r="FG511">
            <v>0</v>
          </cell>
          <cell r="FH511">
            <v>0</v>
          </cell>
          <cell r="FI511">
            <v>0</v>
          </cell>
          <cell r="FJ511">
            <v>0</v>
          </cell>
          <cell r="FK511">
            <v>0</v>
          </cell>
          <cell r="FL511">
            <v>0</v>
          </cell>
          <cell r="FM511">
            <v>0</v>
          </cell>
          <cell r="FN511">
            <v>0</v>
          </cell>
          <cell r="FO511">
            <v>0</v>
          </cell>
          <cell r="FP511">
            <v>0</v>
          </cell>
          <cell r="FQ511">
            <v>0</v>
          </cell>
          <cell r="FR511">
            <v>0</v>
          </cell>
          <cell r="FS511">
            <v>0</v>
          </cell>
          <cell r="FT511">
            <v>0</v>
          </cell>
          <cell r="FU511">
            <v>0</v>
          </cell>
          <cell r="FV511">
            <v>0</v>
          </cell>
          <cell r="FW511">
            <v>0</v>
          </cell>
        </row>
        <row r="512">
          <cell r="B512" t="str">
            <v>Co 287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6697.9949910492542</v>
          </cell>
          <cell r="BU512">
            <v>7104.6282556339102</v>
          </cell>
          <cell r="BV512">
            <v>6717.4214117290467</v>
          </cell>
          <cell r="BW512">
            <v>11546.475560221232</v>
          </cell>
          <cell r="BX512">
            <v>883.64529431166739</v>
          </cell>
          <cell r="BY512">
            <v>30011.458864708111</v>
          </cell>
          <cell r="BZ512">
            <v>17978.948819917627</v>
          </cell>
          <cell r="CA512">
            <v>9826.9269198054317</v>
          </cell>
          <cell r="CB512">
            <v>9996.5373327248963</v>
          </cell>
          <cell r="CC512">
            <v>11486.42413931487</v>
          </cell>
          <cell r="CD512">
            <v>9101.654119695886</v>
          </cell>
          <cell r="CE512">
            <v>2476.8382958636066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  <cell r="EE512">
            <v>0</v>
          </cell>
          <cell r="EF512">
            <v>0</v>
          </cell>
          <cell r="EG512">
            <v>0</v>
          </cell>
          <cell r="EH512">
            <v>0</v>
          </cell>
          <cell r="EI512">
            <v>0</v>
          </cell>
          <cell r="EJ512">
            <v>0</v>
          </cell>
          <cell r="EK512">
            <v>0</v>
          </cell>
          <cell r="EL512">
            <v>0</v>
          </cell>
          <cell r="EM512">
            <v>0</v>
          </cell>
          <cell r="EN512">
            <v>0</v>
          </cell>
          <cell r="EO512">
            <v>0</v>
          </cell>
          <cell r="EP512">
            <v>0</v>
          </cell>
          <cell r="EQ512">
            <v>0</v>
          </cell>
          <cell r="ER512">
            <v>0</v>
          </cell>
          <cell r="ES512">
            <v>0</v>
          </cell>
          <cell r="ET512">
            <v>0</v>
          </cell>
          <cell r="EU512">
            <v>0</v>
          </cell>
          <cell r="EV512">
            <v>0</v>
          </cell>
          <cell r="EW512">
            <v>0</v>
          </cell>
          <cell r="EX512">
            <v>0</v>
          </cell>
          <cell r="EY512">
            <v>0</v>
          </cell>
          <cell r="EZ512">
            <v>0</v>
          </cell>
          <cell r="FA512">
            <v>0</v>
          </cell>
          <cell r="FB512">
            <v>0</v>
          </cell>
          <cell r="FC512">
            <v>0</v>
          </cell>
          <cell r="FD512">
            <v>0</v>
          </cell>
          <cell r="FE512">
            <v>0</v>
          </cell>
          <cell r="FF512">
            <v>0</v>
          </cell>
          <cell r="FG512">
            <v>0</v>
          </cell>
          <cell r="FH512">
            <v>0</v>
          </cell>
          <cell r="FI512">
            <v>0</v>
          </cell>
          <cell r="FJ512">
            <v>0</v>
          </cell>
          <cell r="FK512">
            <v>0</v>
          </cell>
          <cell r="FL512">
            <v>0</v>
          </cell>
          <cell r="FM512">
            <v>0</v>
          </cell>
          <cell r="FN512">
            <v>0</v>
          </cell>
          <cell r="FO512">
            <v>0</v>
          </cell>
          <cell r="FP512">
            <v>0</v>
          </cell>
          <cell r="FQ512">
            <v>0</v>
          </cell>
          <cell r="FR512">
            <v>0</v>
          </cell>
          <cell r="FS512">
            <v>0</v>
          </cell>
          <cell r="FT512">
            <v>0</v>
          </cell>
          <cell r="FU512">
            <v>0</v>
          </cell>
          <cell r="FV512">
            <v>0</v>
          </cell>
          <cell r="FW512">
            <v>0</v>
          </cell>
        </row>
        <row r="513">
          <cell r="B513" t="str">
            <v>Co 288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17861.726631919133</v>
          </cell>
          <cell r="BU513">
            <v>14914.156833352965</v>
          </cell>
          <cell r="BV513">
            <v>14786.181203900211</v>
          </cell>
          <cell r="BW513">
            <v>20618.642559505432</v>
          </cell>
          <cell r="BX513">
            <v>5360.3982453503122</v>
          </cell>
          <cell r="BY513">
            <v>50339.204503453439</v>
          </cell>
          <cell r="BZ513">
            <v>10949.601683651632</v>
          </cell>
          <cell r="CA513">
            <v>4936.9265478396264</v>
          </cell>
          <cell r="CB513">
            <v>-3161.2269834397739</v>
          </cell>
          <cell r="CC513">
            <v>-9274.2973667468905</v>
          </cell>
          <cell r="CD513">
            <v>3421.3025648075345</v>
          </cell>
          <cell r="CE513">
            <v>635.30921096423117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  <cell r="EE513">
            <v>0</v>
          </cell>
          <cell r="EF513">
            <v>0</v>
          </cell>
          <cell r="EG513">
            <v>0</v>
          </cell>
          <cell r="EH513">
            <v>0</v>
          </cell>
          <cell r="EI513">
            <v>0</v>
          </cell>
          <cell r="EJ513">
            <v>0</v>
          </cell>
          <cell r="EK513">
            <v>0</v>
          </cell>
          <cell r="EL513">
            <v>0</v>
          </cell>
          <cell r="EM513">
            <v>0</v>
          </cell>
          <cell r="EN513">
            <v>0</v>
          </cell>
          <cell r="EO513">
            <v>0</v>
          </cell>
          <cell r="EP513">
            <v>0</v>
          </cell>
          <cell r="EQ513">
            <v>0</v>
          </cell>
          <cell r="ER513">
            <v>0</v>
          </cell>
          <cell r="ES513">
            <v>0</v>
          </cell>
          <cell r="ET513">
            <v>0</v>
          </cell>
          <cell r="EU513">
            <v>0</v>
          </cell>
          <cell r="EV513">
            <v>0</v>
          </cell>
          <cell r="EW513">
            <v>0</v>
          </cell>
          <cell r="EX513">
            <v>0</v>
          </cell>
          <cell r="EY513">
            <v>0</v>
          </cell>
          <cell r="EZ513">
            <v>0</v>
          </cell>
          <cell r="FA513">
            <v>0</v>
          </cell>
          <cell r="FB513">
            <v>0</v>
          </cell>
          <cell r="FC513">
            <v>0</v>
          </cell>
          <cell r="FD513">
            <v>0</v>
          </cell>
          <cell r="FE513">
            <v>0</v>
          </cell>
          <cell r="FF513">
            <v>0</v>
          </cell>
          <cell r="FG513">
            <v>0</v>
          </cell>
          <cell r="FH513">
            <v>0</v>
          </cell>
          <cell r="FI513">
            <v>0</v>
          </cell>
          <cell r="FJ513">
            <v>0</v>
          </cell>
          <cell r="FK513">
            <v>0</v>
          </cell>
          <cell r="FL513">
            <v>0</v>
          </cell>
          <cell r="FM513">
            <v>0</v>
          </cell>
          <cell r="FN513">
            <v>0</v>
          </cell>
          <cell r="FO513">
            <v>0</v>
          </cell>
          <cell r="FP513">
            <v>0</v>
          </cell>
          <cell r="FQ513">
            <v>0</v>
          </cell>
          <cell r="FR513">
            <v>0</v>
          </cell>
          <cell r="FS513">
            <v>0</v>
          </cell>
          <cell r="FT513">
            <v>0</v>
          </cell>
          <cell r="FU513">
            <v>0</v>
          </cell>
          <cell r="FV513">
            <v>0</v>
          </cell>
          <cell r="FW513">
            <v>0</v>
          </cell>
        </row>
        <row r="514">
          <cell r="B514" t="str">
            <v>Co 333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88083.344045702121</v>
          </cell>
          <cell r="BU514">
            <v>67858.241880928836</v>
          </cell>
          <cell r="BV514">
            <v>85415.005088851642</v>
          </cell>
          <cell r="BW514">
            <v>44947.644639654842</v>
          </cell>
          <cell r="BX514">
            <v>112950.95596802174</v>
          </cell>
          <cell r="BY514">
            <v>86764.822016209975</v>
          </cell>
          <cell r="BZ514">
            <v>137671.50195607985</v>
          </cell>
          <cell r="CA514">
            <v>128810.24892028942</v>
          </cell>
          <cell r="CB514">
            <v>88776.684882906178</v>
          </cell>
          <cell r="CC514">
            <v>70152.348791999801</v>
          </cell>
          <cell r="CD514">
            <v>95622.993000954157</v>
          </cell>
          <cell r="CE514">
            <v>76188.264471527305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  <cell r="EE514">
            <v>0</v>
          </cell>
          <cell r="EF514">
            <v>0</v>
          </cell>
          <cell r="EG514">
            <v>0</v>
          </cell>
          <cell r="EH514">
            <v>0</v>
          </cell>
          <cell r="EI514">
            <v>0</v>
          </cell>
          <cell r="EJ514">
            <v>0</v>
          </cell>
          <cell r="EK514">
            <v>0</v>
          </cell>
          <cell r="EL514">
            <v>0</v>
          </cell>
          <cell r="EM514">
            <v>0</v>
          </cell>
          <cell r="EN514">
            <v>0</v>
          </cell>
          <cell r="EO514">
            <v>0</v>
          </cell>
          <cell r="EP514">
            <v>0</v>
          </cell>
          <cell r="EQ514">
            <v>0</v>
          </cell>
          <cell r="ER514">
            <v>0</v>
          </cell>
          <cell r="ES514">
            <v>0</v>
          </cell>
          <cell r="ET514">
            <v>0</v>
          </cell>
          <cell r="EU514">
            <v>0</v>
          </cell>
          <cell r="EV514">
            <v>0</v>
          </cell>
          <cell r="EW514">
            <v>0</v>
          </cell>
          <cell r="EX514">
            <v>0</v>
          </cell>
          <cell r="EY514">
            <v>0</v>
          </cell>
          <cell r="EZ514">
            <v>0</v>
          </cell>
          <cell r="FA514">
            <v>0</v>
          </cell>
          <cell r="FB514">
            <v>0</v>
          </cell>
          <cell r="FC514">
            <v>0</v>
          </cell>
          <cell r="FD514">
            <v>0</v>
          </cell>
          <cell r="FE514">
            <v>0</v>
          </cell>
          <cell r="FF514">
            <v>0</v>
          </cell>
          <cell r="FG514">
            <v>0</v>
          </cell>
          <cell r="FH514">
            <v>0</v>
          </cell>
          <cell r="FI514">
            <v>0</v>
          </cell>
          <cell r="FJ514">
            <v>0</v>
          </cell>
          <cell r="FK514">
            <v>0</v>
          </cell>
          <cell r="FL514">
            <v>0</v>
          </cell>
          <cell r="FM514">
            <v>0</v>
          </cell>
          <cell r="FN514">
            <v>0</v>
          </cell>
          <cell r="FO514">
            <v>0</v>
          </cell>
          <cell r="FP514">
            <v>0</v>
          </cell>
          <cell r="FQ514">
            <v>0</v>
          </cell>
          <cell r="FR514">
            <v>0</v>
          </cell>
          <cell r="FS514">
            <v>0</v>
          </cell>
          <cell r="FT514">
            <v>0</v>
          </cell>
          <cell r="FU514">
            <v>0</v>
          </cell>
          <cell r="FV514">
            <v>0</v>
          </cell>
          <cell r="FW514">
            <v>0</v>
          </cell>
        </row>
        <row r="515">
          <cell r="B515" t="str">
            <v>Co 315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537.97315156775585</v>
          </cell>
          <cell r="BU515">
            <v>-2971.4892005934198</v>
          </cell>
          <cell r="BV515">
            <v>6733.272768909108</v>
          </cell>
          <cell r="BW515">
            <v>-4568.1670767614487</v>
          </cell>
          <cell r="BX515">
            <v>14716.692521569505</v>
          </cell>
          <cell r="BY515">
            <v>22.437717345161218</v>
          </cell>
          <cell r="BZ515">
            <v>-14392.269909515064</v>
          </cell>
          <cell r="CA515">
            <v>6972.8517825485324</v>
          </cell>
          <cell r="CB515">
            <v>9482.9549239321896</v>
          </cell>
          <cell r="CC515">
            <v>14560.981160498195</v>
          </cell>
          <cell r="CD515">
            <v>9302.4889068867997</v>
          </cell>
          <cell r="CE515">
            <v>7324.763585554756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  <cell r="EE515">
            <v>0</v>
          </cell>
          <cell r="EF515">
            <v>0</v>
          </cell>
          <cell r="EG515">
            <v>0</v>
          </cell>
          <cell r="EH515">
            <v>0</v>
          </cell>
          <cell r="EI515">
            <v>0</v>
          </cell>
          <cell r="EJ515">
            <v>0</v>
          </cell>
          <cell r="EK515">
            <v>0</v>
          </cell>
          <cell r="EL515">
            <v>0</v>
          </cell>
          <cell r="EM515">
            <v>0</v>
          </cell>
          <cell r="EN515">
            <v>0</v>
          </cell>
          <cell r="EO515">
            <v>0</v>
          </cell>
          <cell r="EP515">
            <v>0</v>
          </cell>
          <cell r="EQ515">
            <v>0</v>
          </cell>
          <cell r="ER515">
            <v>0</v>
          </cell>
          <cell r="ES515">
            <v>0</v>
          </cell>
          <cell r="ET515">
            <v>0</v>
          </cell>
          <cell r="EU515">
            <v>0</v>
          </cell>
          <cell r="EV515">
            <v>0</v>
          </cell>
          <cell r="EW515">
            <v>0</v>
          </cell>
          <cell r="EX515">
            <v>0</v>
          </cell>
          <cell r="EY515">
            <v>0</v>
          </cell>
          <cell r="EZ515">
            <v>0</v>
          </cell>
          <cell r="FA515">
            <v>0</v>
          </cell>
          <cell r="FB515">
            <v>0</v>
          </cell>
          <cell r="FC515">
            <v>0</v>
          </cell>
          <cell r="FD515">
            <v>0</v>
          </cell>
          <cell r="FE515">
            <v>0</v>
          </cell>
          <cell r="FF515">
            <v>0</v>
          </cell>
          <cell r="FG515">
            <v>0</v>
          </cell>
          <cell r="FH515">
            <v>0</v>
          </cell>
          <cell r="FI515">
            <v>0</v>
          </cell>
          <cell r="FJ515">
            <v>0</v>
          </cell>
          <cell r="FK515">
            <v>0</v>
          </cell>
          <cell r="FL515">
            <v>0</v>
          </cell>
          <cell r="FM515">
            <v>0</v>
          </cell>
          <cell r="FN515">
            <v>0</v>
          </cell>
          <cell r="FO515">
            <v>0</v>
          </cell>
          <cell r="FP515">
            <v>0</v>
          </cell>
          <cell r="FQ515">
            <v>0</v>
          </cell>
          <cell r="FR515">
            <v>0</v>
          </cell>
          <cell r="FS515">
            <v>0</v>
          </cell>
          <cell r="FT515">
            <v>0</v>
          </cell>
          <cell r="FU515">
            <v>0</v>
          </cell>
          <cell r="FV515">
            <v>0</v>
          </cell>
          <cell r="FW515">
            <v>0</v>
          </cell>
        </row>
        <row r="516">
          <cell r="B516" t="str">
            <v>Co 316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21535.703390676965</v>
          </cell>
          <cell r="BU516">
            <v>21547.992232468838</v>
          </cell>
          <cell r="BV516">
            <v>25443.985512983214</v>
          </cell>
          <cell r="BW516">
            <v>23521.435338402734</v>
          </cell>
          <cell r="BX516">
            <v>36858.384129044745</v>
          </cell>
          <cell r="BY516">
            <v>34220.046896164829</v>
          </cell>
          <cell r="BZ516">
            <v>24919.374635411077</v>
          </cell>
          <cell r="CA516">
            <v>26131.084068269163</v>
          </cell>
          <cell r="CB516">
            <v>28232.931355293498</v>
          </cell>
          <cell r="CC516">
            <v>26736.968946770459</v>
          </cell>
          <cell r="CD516">
            <v>34988.524555541342</v>
          </cell>
          <cell r="CE516">
            <v>20033.285670794998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  <cell r="EE516">
            <v>0</v>
          </cell>
          <cell r="EF516">
            <v>0</v>
          </cell>
          <cell r="EG516">
            <v>0</v>
          </cell>
          <cell r="EH516">
            <v>0</v>
          </cell>
          <cell r="EI516">
            <v>0</v>
          </cell>
          <cell r="EJ516">
            <v>0</v>
          </cell>
          <cell r="EK516">
            <v>0</v>
          </cell>
          <cell r="EL516">
            <v>0</v>
          </cell>
          <cell r="EM516">
            <v>0</v>
          </cell>
          <cell r="EN516">
            <v>0</v>
          </cell>
          <cell r="EO516">
            <v>0</v>
          </cell>
          <cell r="EP516">
            <v>0</v>
          </cell>
          <cell r="EQ516">
            <v>0</v>
          </cell>
          <cell r="ER516">
            <v>0</v>
          </cell>
          <cell r="ES516">
            <v>0</v>
          </cell>
          <cell r="ET516">
            <v>0</v>
          </cell>
          <cell r="EU516">
            <v>0</v>
          </cell>
          <cell r="EV516">
            <v>0</v>
          </cell>
          <cell r="EW516">
            <v>0</v>
          </cell>
          <cell r="EX516">
            <v>0</v>
          </cell>
          <cell r="EY516">
            <v>0</v>
          </cell>
          <cell r="EZ516">
            <v>0</v>
          </cell>
          <cell r="FA516">
            <v>0</v>
          </cell>
          <cell r="FB516">
            <v>0</v>
          </cell>
          <cell r="FC516">
            <v>0</v>
          </cell>
          <cell r="FD516">
            <v>0</v>
          </cell>
          <cell r="FE516">
            <v>0</v>
          </cell>
          <cell r="FF516">
            <v>0</v>
          </cell>
          <cell r="FG516">
            <v>0</v>
          </cell>
          <cell r="FH516">
            <v>0</v>
          </cell>
          <cell r="FI516">
            <v>0</v>
          </cell>
          <cell r="FJ516">
            <v>0</v>
          </cell>
          <cell r="FK516">
            <v>0</v>
          </cell>
          <cell r="FL516">
            <v>0</v>
          </cell>
          <cell r="FM516">
            <v>0</v>
          </cell>
          <cell r="FN516">
            <v>0</v>
          </cell>
          <cell r="FO516">
            <v>0</v>
          </cell>
          <cell r="FP516">
            <v>0</v>
          </cell>
          <cell r="FQ516">
            <v>0</v>
          </cell>
          <cell r="FR516">
            <v>0</v>
          </cell>
          <cell r="FS516">
            <v>0</v>
          </cell>
          <cell r="FT516">
            <v>0</v>
          </cell>
          <cell r="FU516">
            <v>0</v>
          </cell>
          <cell r="FV516">
            <v>0</v>
          </cell>
          <cell r="FW516">
            <v>0</v>
          </cell>
        </row>
        <row r="517">
          <cell r="B517" t="str">
            <v>Co 317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34547.459732116942</v>
          </cell>
          <cell r="BU517">
            <v>21617.10392608415</v>
          </cell>
          <cell r="BV517">
            <v>37235.586729577073</v>
          </cell>
          <cell r="BW517">
            <v>47302.167960706429</v>
          </cell>
          <cell r="BX517">
            <v>56794.423658506639</v>
          </cell>
          <cell r="BY517">
            <v>42643.124706212751</v>
          </cell>
          <cell r="BZ517">
            <v>38931.248698673604</v>
          </cell>
          <cell r="CA517">
            <v>53362.909049693888</v>
          </cell>
          <cell r="CB517">
            <v>40839.895882297656</v>
          </cell>
          <cell r="CC517">
            <v>46682.628048603641</v>
          </cell>
          <cell r="CD517">
            <v>46321.881843231473</v>
          </cell>
          <cell r="CE517">
            <v>45709.906102870285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0</v>
          </cell>
          <cell r="DH517">
            <v>0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  <cell r="EE517">
            <v>0</v>
          </cell>
          <cell r="EF517">
            <v>0</v>
          </cell>
          <cell r="EG517">
            <v>0</v>
          </cell>
          <cell r="EH517">
            <v>0</v>
          </cell>
          <cell r="EI517">
            <v>0</v>
          </cell>
          <cell r="EJ517">
            <v>0</v>
          </cell>
          <cell r="EK517">
            <v>0</v>
          </cell>
          <cell r="EL517">
            <v>0</v>
          </cell>
          <cell r="EM517">
            <v>0</v>
          </cell>
          <cell r="EN517">
            <v>0</v>
          </cell>
          <cell r="EO517">
            <v>0</v>
          </cell>
          <cell r="EP517">
            <v>0</v>
          </cell>
          <cell r="EQ517">
            <v>0</v>
          </cell>
          <cell r="ER517">
            <v>0</v>
          </cell>
          <cell r="ES517">
            <v>0</v>
          </cell>
          <cell r="ET517">
            <v>0</v>
          </cell>
          <cell r="EU517">
            <v>0</v>
          </cell>
          <cell r="EV517">
            <v>0</v>
          </cell>
          <cell r="EW517">
            <v>0</v>
          </cell>
          <cell r="EX517">
            <v>0</v>
          </cell>
          <cell r="EY517">
            <v>0</v>
          </cell>
          <cell r="EZ517">
            <v>0</v>
          </cell>
          <cell r="FA517">
            <v>0</v>
          </cell>
          <cell r="FB517">
            <v>0</v>
          </cell>
          <cell r="FC517">
            <v>0</v>
          </cell>
          <cell r="FD517">
            <v>0</v>
          </cell>
          <cell r="FE517">
            <v>0</v>
          </cell>
          <cell r="FF517">
            <v>0</v>
          </cell>
          <cell r="FG517">
            <v>0</v>
          </cell>
          <cell r="FH517">
            <v>0</v>
          </cell>
          <cell r="FI517">
            <v>0</v>
          </cell>
          <cell r="FJ517">
            <v>0</v>
          </cell>
          <cell r="FK517">
            <v>0</v>
          </cell>
          <cell r="FL517">
            <v>0</v>
          </cell>
          <cell r="FM517">
            <v>0</v>
          </cell>
          <cell r="FN517">
            <v>0</v>
          </cell>
          <cell r="FO517">
            <v>0</v>
          </cell>
          <cell r="FP517">
            <v>0</v>
          </cell>
          <cell r="FQ517">
            <v>0</v>
          </cell>
          <cell r="FR517">
            <v>0</v>
          </cell>
          <cell r="FS517">
            <v>0</v>
          </cell>
          <cell r="FT517">
            <v>0</v>
          </cell>
          <cell r="FU517">
            <v>0</v>
          </cell>
          <cell r="FV517">
            <v>0</v>
          </cell>
          <cell r="FW517">
            <v>0</v>
          </cell>
        </row>
        <row r="518">
          <cell r="B518" t="str">
            <v>Co 385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148299.12503816307</v>
          </cell>
          <cell r="BU518">
            <v>161296.49462035173</v>
          </cell>
          <cell r="BV518">
            <v>233952.08381458611</v>
          </cell>
          <cell r="BW518">
            <v>275173.46405480744</v>
          </cell>
          <cell r="BX518">
            <v>286251.54313387687</v>
          </cell>
          <cell r="BY518">
            <v>359849.16373046039</v>
          </cell>
          <cell r="BZ518">
            <v>380055.32396788261</v>
          </cell>
          <cell r="CA518">
            <v>291620.25506256847</v>
          </cell>
          <cell r="CB518">
            <v>298129.5384570196</v>
          </cell>
          <cell r="CC518">
            <v>260979.94972719089</v>
          </cell>
          <cell r="CD518">
            <v>227080.20366283707</v>
          </cell>
          <cell r="CE518">
            <v>204681.57721243953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  <cell r="EE518">
            <v>0</v>
          </cell>
          <cell r="EF518">
            <v>0</v>
          </cell>
          <cell r="EG518">
            <v>0</v>
          </cell>
          <cell r="EH518">
            <v>0</v>
          </cell>
          <cell r="EI518">
            <v>0</v>
          </cell>
          <cell r="EJ518">
            <v>0</v>
          </cell>
          <cell r="EK518">
            <v>0</v>
          </cell>
          <cell r="EL518">
            <v>0</v>
          </cell>
          <cell r="EM518">
            <v>0</v>
          </cell>
          <cell r="EN518">
            <v>0</v>
          </cell>
          <cell r="EO518">
            <v>0</v>
          </cell>
          <cell r="EP518">
            <v>0</v>
          </cell>
          <cell r="EQ518">
            <v>0</v>
          </cell>
          <cell r="ER518">
            <v>0</v>
          </cell>
          <cell r="ES518">
            <v>0</v>
          </cell>
          <cell r="ET518">
            <v>0</v>
          </cell>
          <cell r="EU518">
            <v>0</v>
          </cell>
          <cell r="EV518">
            <v>0</v>
          </cell>
          <cell r="EW518">
            <v>0</v>
          </cell>
          <cell r="EX518">
            <v>0</v>
          </cell>
          <cell r="EY518">
            <v>0</v>
          </cell>
          <cell r="EZ518">
            <v>0</v>
          </cell>
          <cell r="FA518">
            <v>0</v>
          </cell>
          <cell r="FB518">
            <v>0</v>
          </cell>
          <cell r="FC518">
            <v>0</v>
          </cell>
          <cell r="FD518">
            <v>0</v>
          </cell>
          <cell r="FE518">
            <v>0</v>
          </cell>
          <cell r="FF518">
            <v>0</v>
          </cell>
          <cell r="FG518">
            <v>0</v>
          </cell>
          <cell r="FH518">
            <v>0</v>
          </cell>
          <cell r="FI518">
            <v>0</v>
          </cell>
          <cell r="FJ518">
            <v>0</v>
          </cell>
          <cell r="FK518">
            <v>0</v>
          </cell>
          <cell r="FL518">
            <v>0</v>
          </cell>
          <cell r="FM518">
            <v>0</v>
          </cell>
          <cell r="FN518">
            <v>0</v>
          </cell>
          <cell r="FO518">
            <v>0</v>
          </cell>
          <cell r="FP518">
            <v>0</v>
          </cell>
          <cell r="FQ518">
            <v>0</v>
          </cell>
          <cell r="FR518">
            <v>0</v>
          </cell>
          <cell r="FS518">
            <v>0</v>
          </cell>
          <cell r="FT518">
            <v>0</v>
          </cell>
          <cell r="FU518">
            <v>0</v>
          </cell>
          <cell r="FV518">
            <v>0</v>
          </cell>
          <cell r="FW518">
            <v>0</v>
          </cell>
        </row>
        <row r="519">
          <cell r="B519" t="str">
            <v>Co 181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5729.9482669639965</v>
          </cell>
          <cell r="BU519">
            <v>16487.976597151817</v>
          </cell>
          <cell r="BV519">
            <v>6166.7129998623104</v>
          </cell>
          <cell r="BW519">
            <v>3855.1484705658204</v>
          </cell>
          <cell r="BX519">
            <v>6190.9637394683959</v>
          </cell>
          <cell r="BY519">
            <v>1308.3647817784804</v>
          </cell>
          <cell r="BZ519">
            <v>1229.1801293986027</v>
          </cell>
          <cell r="CA519">
            <v>1877.1226445961092</v>
          </cell>
          <cell r="CB519">
            <v>-575.12106586334448</v>
          </cell>
          <cell r="CC519">
            <v>4323.3121393845595</v>
          </cell>
          <cell r="CD519">
            <v>5072.1524868902579</v>
          </cell>
          <cell r="CE519">
            <v>5298.6132737710777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  <cell r="EE519">
            <v>0</v>
          </cell>
          <cell r="EF519">
            <v>0</v>
          </cell>
          <cell r="EG519">
            <v>0</v>
          </cell>
          <cell r="EH519">
            <v>0</v>
          </cell>
          <cell r="EI519">
            <v>0</v>
          </cell>
          <cell r="EJ519">
            <v>0</v>
          </cell>
          <cell r="EK519">
            <v>0</v>
          </cell>
          <cell r="EL519">
            <v>0</v>
          </cell>
          <cell r="EM519">
            <v>0</v>
          </cell>
          <cell r="EN519">
            <v>0</v>
          </cell>
          <cell r="EO519">
            <v>0</v>
          </cell>
          <cell r="EP519">
            <v>0</v>
          </cell>
          <cell r="EQ519">
            <v>0</v>
          </cell>
          <cell r="ER519">
            <v>0</v>
          </cell>
          <cell r="ES519">
            <v>0</v>
          </cell>
          <cell r="ET519">
            <v>0</v>
          </cell>
          <cell r="EU519">
            <v>0</v>
          </cell>
          <cell r="EV519">
            <v>0</v>
          </cell>
          <cell r="EW519">
            <v>0</v>
          </cell>
          <cell r="EX519">
            <v>0</v>
          </cell>
          <cell r="EY519">
            <v>0</v>
          </cell>
          <cell r="EZ519">
            <v>0</v>
          </cell>
          <cell r="FA519">
            <v>0</v>
          </cell>
          <cell r="FB519">
            <v>0</v>
          </cell>
          <cell r="FC519">
            <v>0</v>
          </cell>
          <cell r="FD519">
            <v>0</v>
          </cell>
          <cell r="FE519">
            <v>0</v>
          </cell>
          <cell r="FF519">
            <v>0</v>
          </cell>
          <cell r="FG519">
            <v>0</v>
          </cell>
          <cell r="FH519">
            <v>0</v>
          </cell>
          <cell r="FI519">
            <v>0</v>
          </cell>
          <cell r="FJ519">
            <v>0</v>
          </cell>
          <cell r="FK519">
            <v>0</v>
          </cell>
          <cell r="FL519">
            <v>0</v>
          </cell>
          <cell r="FM519">
            <v>0</v>
          </cell>
          <cell r="FN519">
            <v>0</v>
          </cell>
          <cell r="FO519">
            <v>0</v>
          </cell>
          <cell r="FP519">
            <v>0</v>
          </cell>
          <cell r="FQ519">
            <v>0</v>
          </cell>
          <cell r="FR519">
            <v>0</v>
          </cell>
          <cell r="FS519">
            <v>0</v>
          </cell>
          <cell r="FT519">
            <v>0</v>
          </cell>
          <cell r="FU519">
            <v>0</v>
          </cell>
          <cell r="FV519">
            <v>0</v>
          </cell>
          <cell r="FW519">
            <v>0</v>
          </cell>
        </row>
        <row r="520">
          <cell r="B520" t="str">
            <v>Co 300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16706.604563244859</v>
          </cell>
          <cell r="BU520">
            <v>11848.488589788099</v>
          </cell>
          <cell r="BV520">
            <v>18403.356185545592</v>
          </cell>
          <cell r="BW520">
            <v>10807.264443983324</v>
          </cell>
          <cell r="BX520">
            <v>16522.942853316956</v>
          </cell>
          <cell r="BY520">
            <v>10356.043734868192</v>
          </cell>
          <cell r="BZ520">
            <v>34997.622103877438</v>
          </cell>
          <cell r="CA520">
            <v>31192.218046136106</v>
          </cell>
          <cell r="CB520">
            <v>17426.314128445531</v>
          </cell>
          <cell r="CC520">
            <v>25227.019545680632</v>
          </cell>
          <cell r="CD520">
            <v>24967.885053828104</v>
          </cell>
          <cell r="CE520">
            <v>22640.126239199759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0</v>
          </cell>
          <cell r="DG520">
            <v>0</v>
          </cell>
          <cell r="DH520">
            <v>0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  <cell r="EE520">
            <v>0</v>
          </cell>
          <cell r="EF520">
            <v>0</v>
          </cell>
          <cell r="EG520">
            <v>0</v>
          </cell>
          <cell r="EH520">
            <v>0</v>
          </cell>
          <cell r="EI520">
            <v>0</v>
          </cell>
          <cell r="EJ520">
            <v>0</v>
          </cell>
          <cell r="EK520">
            <v>0</v>
          </cell>
          <cell r="EL520">
            <v>0</v>
          </cell>
          <cell r="EM520">
            <v>0</v>
          </cell>
          <cell r="EN520">
            <v>0</v>
          </cell>
          <cell r="EO520">
            <v>0</v>
          </cell>
          <cell r="EP520">
            <v>0</v>
          </cell>
          <cell r="EQ520">
            <v>0</v>
          </cell>
          <cell r="ER520">
            <v>0</v>
          </cell>
          <cell r="ES520">
            <v>0</v>
          </cell>
          <cell r="ET520">
            <v>0</v>
          </cell>
          <cell r="EU520">
            <v>0</v>
          </cell>
          <cell r="EV520">
            <v>0</v>
          </cell>
          <cell r="EW520">
            <v>0</v>
          </cell>
          <cell r="EX520">
            <v>0</v>
          </cell>
          <cell r="EY520">
            <v>0</v>
          </cell>
          <cell r="EZ520">
            <v>0</v>
          </cell>
          <cell r="FA520">
            <v>0</v>
          </cell>
          <cell r="FB520">
            <v>0</v>
          </cell>
          <cell r="FC520">
            <v>0</v>
          </cell>
          <cell r="FD520">
            <v>0</v>
          </cell>
          <cell r="FE520">
            <v>0</v>
          </cell>
          <cell r="FF520">
            <v>0</v>
          </cell>
          <cell r="FG520">
            <v>0</v>
          </cell>
          <cell r="FH520">
            <v>0</v>
          </cell>
          <cell r="FI520">
            <v>0</v>
          </cell>
          <cell r="FJ520">
            <v>0</v>
          </cell>
          <cell r="FK520">
            <v>0</v>
          </cell>
          <cell r="FL520">
            <v>0</v>
          </cell>
          <cell r="FM520">
            <v>0</v>
          </cell>
          <cell r="FN520">
            <v>0</v>
          </cell>
          <cell r="FO520">
            <v>0</v>
          </cell>
          <cell r="FP520">
            <v>0</v>
          </cell>
          <cell r="FQ520">
            <v>0</v>
          </cell>
          <cell r="FR520">
            <v>0</v>
          </cell>
          <cell r="FS520">
            <v>0</v>
          </cell>
          <cell r="FT520">
            <v>0</v>
          </cell>
          <cell r="FU520">
            <v>0</v>
          </cell>
          <cell r="FV520">
            <v>0</v>
          </cell>
          <cell r="FW520">
            <v>0</v>
          </cell>
        </row>
        <row r="521">
          <cell r="B521" t="str">
            <v>Co 150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88328.442879902897</v>
          </cell>
          <cell r="BU521">
            <v>142773.67873532465</v>
          </cell>
          <cell r="BV521">
            <v>156622.75058582652</v>
          </cell>
          <cell r="BW521">
            <v>115705.62670816664</v>
          </cell>
          <cell r="BX521">
            <v>100997.67171829348</v>
          </cell>
          <cell r="BY521">
            <v>66624.734260257392</v>
          </cell>
          <cell r="BZ521">
            <v>78598.014991126955</v>
          </cell>
          <cell r="CA521">
            <v>109839.12034992139</v>
          </cell>
          <cell r="CB521">
            <v>70578.832719636674</v>
          </cell>
          <cell r="CC521">
            <v>133716.62607921212</v>
          </cell>
          <cell r="CD521">
            <v>118034.44237676276</v>
          </cell>
          <cell r="CE521">
            <v>119177.75942215542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  <cell r="EE521">
            <v>0</v>
          </cell>
          <cell r="EF521">
            <v>0</v>
          </cell>
          <cell r="EG521">
            <v>0</v>
          </cell>
          <cell r="EH521">
            <v>0</v>
          </cell>
          <cell r="EI521">
            <v>0</v>
          </cell>
          <cell r="EJ521">
            <v>0</v>
          </cell>
          <cell r="EK521">
            <v>0</v>
          </cell>
          <cell r="EL521">
            <v>0</v>
          </cell>
          <cell r="EM521">
            <v>0</v>
          </cell>
          <cell r="EN521">
            <v>0</v>
          </cell>
          <cell r="EO521">
            <v>0</v>
          </cell>
          <cell r="EP521">
            <v>0</v>
          </cell>
          <cell r="EQ521">
            <v>0</v>
          </cell>
          <cell r="ER521">
            <v>0</v>
          </cell>
          <cell r="ES521">
            <v>0</v>
          </cell>
          <cell r="ET521">
            <v>0</v>
          </cell>
          <cell r="EU521">
            <v>0</v>
          </cell>
          <cell r="EV521">
            <v>0</v>
          </cell>
          <cell r="EW521">
            <v>0</v>
          </cell>
          <cell r="EX521">
            <v>0</v>
          </cell>
          <cell r="EY521">
            <v>0</v>
          </cell>
          <cell r="EZ521">
            <v>0</v>
          </cell>
          <cell r="FA521">
            <v>0</v>
          </cell>
          <cell r="FB521">
            <v>0</v>
          </cell>
          <cell r="FC521">
            <v>0</v>
          </cell>
          <cell r="FD521">
            <v>0</v>
          </cell>
          <cell r="FE521">
            <v>0</v>
          </cell>
          <cell r="FF521">
            <v>0</v>
          </cell>
          <cell r="FG521">
            <v>0</v>
          </cell>
          <cell r="FH521">
            <v>0</v>
          </cell>
          <cell r="FI521">
            <v>0</v>
          </cell>
          <cell r="FJ521">
            <v>0</v>
          </cell>
          <cell r="FK521">
            <v>0</v>
          </cell>
          <cell r="FL521">
            <v>0</v>
          </cell>
          <cell r="FM521">
            <v>0</v>
          </cell>
          <cell r="FN521">
            <v>0</v>
          </cell>
          <cell r="FO521">
            <v>0</v>
          </cell>
          <cell r="FP521">
            <v>0</v>
          </cell>
          <cell r="FQ521">
            <v>0</v>
          </cell>
          <cell r="FR521">
            <v>0</v>
          </cell>
          <cell r="FS521">
            <v>0</v>
          </cell>
          <cell r="FT521">
            <v>0</v>
          </cell>
          <cell r="FU521">
            <v>0</v>
          </cell>
          <cell r="FV521">
            <v>0</v>
          </cell>
          <cell r="FW521">
            <v>0</v>
          </cell>
        </row>
        <row r="522">
          <cell r="B522" t="str">
            <v>Co 241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13133.640417469367</v>
          </cell>
          <cell r="BU522">
            <v>7406.1852366138482</v>
          </cell>
          <cell r="BV522">
            <v>13536.869413481749</v>
          </cell>
          <cell r="BW522">
            <v>6113.8313869216217</v>
          </cell>
          <cell r="BX522">
            <v>11859.7327603554</v>
          </cell>
          <cell r="BY522">
            <v>25755.805364941254</v>
          </cell>
          <cell r="BZ522">
            <v>25073.656971496632</v>
          </cell>
          <cell r="CA522">
            <v>14592.535230523587</v>
          </cell>
          <cell r="CB522">
            <v>16716.17349919663</v>
          </cell>
          <cell r="CC522">
            <v>16628.533285218538</v>
          </cell>
          <cell r="CD522">
            <v>16295.542538392583</v>
          </cell>
          <cell r="CE522">
            <v>16361.064415335815</v>
          </cell>
          <cell r="CF522">
            <v>0</v>
          </cell>
          <cell r="CG522">
            <v>0</v>
          </cell>
          <cell r="CH522">
            <v>0</v>
          </cell>
          <cell r="CI522">
            <v>0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>
            <v>-6375</v>
          </cell>
          <cell r="DF522">
            <v>-6375</v>
          </cell>
          <cell r="DG522">
            <v>-6375</v>
          </cell>
          <cell r="DH522">
            <v>-6375</v>
          </cell>
          <cell r="DI522">
            <v>-6375</v>
          </cell>
          <cell r="DJ522">
            <v>-6375</v>
          </cell>
          <cell r="DK522">
            <v>-6375</v>
          </cell>
          <cell r="DL522">
            <v>-6375</v>
          </cell>
          <cell r="DM522">
            <v>-6375</v>
          </cell>
          <cell r="DN522">
            <v>-6375</v>
          </cell>
          <cell r="DO522">
            <v>-6375</v>
          </cell>
          <cell r="DP522">
            <v>-6375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-6375</v>
          </cell>
          <cell r="ED522">
            <v>-6375</v>
          </cell>
          <cell r="EE522">
            <v>-6375</v>
          </cell>
          <cell r="EF522">
            <v>-6375</v>
          </cell>
          <cell r="EG522">
            <v>-6375</v>
          </cell>
          <cell r="EH522">
            <v>-6375</v>
          </cell>
          <cell r="EI522">
            <v>-6375</v>
          </cell>
          <cell r="EJ522">
            <v>-6375</v>
          </cell>
          <cell r="EK522">
            <v>-6375</v>
          </cell>
          <cell r="EL522">
            <v>-6375</v>
          </cell>
          <cell r="EM522">
            <v>-6375</v>
          </cell>
          <cell r="EN522">
            <v>-6375</v>
          </cell>
          <cell r="EO522">
            <v>0</v>
          </cell>
          <cell r="EP522">
            <v>0</v>
          </cell>
          <cell r="EQ522">
            <v>0</v>
          </cell>
          <cell r="ER522">
            <v>0</v>
          </cell>
          <cell r="ES522">
            <v>0</v>
          </cell>
          <cell r="ET522">
            <v>0</v>
          </cell>
          <cell r="EU522">
            <v>0</v>
          </cell>
          <cell r="EV522">
            <v>0</v>
          </cell>
          <cell r="EW522">
            <v>0</v>
          </cell>
          <cell r="EX522">
            <v>0</v>
          </cell>
          <cell r="EY522">
            <v>0</v>
          </cell>
          <cell r="EZ522">
            <v>0</v>
          </cell>
          <cell r="FA522">
            <v>-6375</v>
          </cell>
          <cell r="FB522">
            <v>-6375</v>
          </cell>
          <cell r="FC522">
            <v>-6375</v>
          </cell>
          <cell r="FD522">
            <v>-6375</v>
          </cell>
          <cell r="FE522">
            <v>-6375</v>
          </cell>
          <cell r="FF522">
            <v>-6375</v>
          </cell>
          <cell r="FG522">
            <v>-6375</v>
          </cell>
          <cell r="FH522">
            <v>-6375</v>
          </cell>
          <cell r="FI522">
            <v>-6375</v>
          </cell>
          <cell r="FJ522">
            <v>-6375</v>
          </cell>
          <cell r="FK522">
            <v>-6375</v>
          </cell>
          <cell r="FL522">
            <v>-6375</v>
          </cell>
          <cell r="FM522">
            <v>0</v>
          </cell>
          <cell r="FN522">
            <v>0</v>
          </cell>
          <cell r="FO522">
            <v>0</v>
          </cell>
          <cell r="FP522">
            <v>0</v>
          </cell>
          <cell r="FQ522">
            <v>0</v>
          </cell>
          <cell r="FR522">
            <v>0</v>
          </cell>
          <cell r="FS522">
            <v>0</v>
          </cell>
          <cell r="FT522">
            <v>0</v>
          </cell>
          <cell r="FU522">
            <v>0</v>
          </cell>
          <cell r="FV522">
            <v>0</v>
          </cell>
          <cell r="FW522">
            <v>0</v>
          </cell>
        </row>
        <row r="523">
          <cell r="B523" t="str">
            <v>Co 242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1790.8550265401118</v>
          </cell>
          <cell r="BU523">
            <v>3404.8324018631529</v>
          </cell>
          <cell r="BV523">
            <v>4792.1464278506955</v>
          </cell>
          <cell r="BW523">
            <v>9795.4225293670006</v>
          </cell>
          <cell r="BX523">
            <v>-451.05512252252356</v>
          </cell>
          <cell r="BY523">
            <v>-1245.647911453525</v>
          </cell>
          <cell r="BZ523">
            <v>17389.923876477562</v>
          </cell>
          <cell r="CA523">
            <v>6693.3367539115416</v>
          </cell>
          <cell r="CB523">
            <v>2422.7481002414697</v>
          </cell>
          <cell r="CC523">
            <v>822.61194511842859</v>
          </cell>
          <cell r="CD523">
            <v>3598.9804298196977</v>
          </cell>
          <cell r="CE523">
            <v>5704.0410702820236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-60.217659240303554</v>
          </cell>
          <cell r="DE523">
            <v>-54.390143829951597</v>
          </cell>
          <cell r="DF523">
            <v>-60.217659240303554</v>
          </cell>
          <cell r="DG523">
            <v>-58.275154103519561</v>
          </cell>
          <cell r="DH523">
            <v>-60.217659240303554</v>
          </cell>
          <cell r="DI523">
            <v>-58.275154103519561</v>
          </cell>
          <cell r="DJ523">
            <v>-60.217659240303554</v>
          </cell>
          <cell r="DK523">
            <v>-60.217659240303554</v>
          </cell>
          <cell r="DL523">
            <v>-58.275154103519561</v>
          </cell>
          <cell r="DM523">
            <v>-60.217659240303554</v>
          </cell>
          <cell r="DN523">
            <v>-58.275154103519561</v>
          </cell>
          <cell r="DO523">
            <v>-60.217659240303554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  <cell r="EE523">
            <v>0</v>
          </cell>
          <cell r="EF523">
            <v>0</v>
          </cell>
          <cell r="EG523">
            <v>0</v>
          </cell>
          <cell r="EH523">
            <v>0</v>
          </cell>
          <cell r="EI523">
            <v>0</v>
          </cell>
          <cell r="EJ523">
            <v>0</v>
          </cell>
          <cell r="EK523">
            <v>0</v>
          </cell>
          <cell r="EL523">
            <v>0</v>
          </cell>
          <cell r="EM523">
            <v>0</v>
          </cell>
          <cell r="EN523">
            <v>0</v>
          </cell>
          <cell r="EO523">
            <v>0</v>
          </cell>
          <cell r="EP523">
            <v>0</v>
          </cell>
          <cell r="EQ523">
            <v>0</v>
          </cell>
          <cell r="ER523">
            <v>0</v>
          </cell>
          <cell r="ES523">
            <v>0</v>
          </cell>
          <cell r="ET523">
            <v>0</v>
          </cell>
          <cell r="EU523">
            <v>0</v>
          </cell>
          <cell r="EV523">
            <v>0</v>
          </cell>
          <cell r="EW523">
            <v>0</v>
          </cell>
          <cell r="EX523">
            <v>0</v>
          </cell>
          <cell r="EY523">
            <v>0</v>
          </cell>
          <cell r="EZ523">
            <v>0</v>
          </cell>
          <cell r="FA523">
            <v>0</v>
          </cell>
          <cell r="FB523">
            <v>0</v>
          </cell>
          <cell r="FC523">
            <v>0</v>
          </cell>
          <cell r="FD523">
            <v>0</v>
          </cell>
          <cell r="FE523">
            <v>0</v>
          </cell>
          <cell r="FF523">
            <v>0</v>
          </cell>
          <cell r="FG523">
            <v>0</v>
          </cell>
          <cell r="FH523">
            <v>0</v>
          </cell>
          <cell r="FI523">
            <v>0</v>
          </cell>
          <cell r="FJ523">
            <v>0</v>
          </cell>
          <cell r="FK523">
            <v>0</v>
          </cell>
          <cell r="FL523">
            <v>-3077.2432087691882</v>
          </cell>
          <cell r="FM523">
            <v>-2878.711388848596</v>
          </cell>
          <cell r="FN523">
            <v>-3077.2432087691882</v>
          </cell>
          <cell r="FO523">
            <v>-2977.9772988088916</v>
          </cell>
          <cell r="FP523">
            <v>-3077.2432087691882</v>
          </cell>
          <cell r="FQ523">
            <v>-2977.9772988088916</v>
          </cell>
          <cell r="FR523">
            <v>-3077.2432087691882</v>
          </cell>
          <cell r="FS523">
            <v>-3077.2432087691882</v>
          </cell>
          <cell r="FT523">
            <v>-2977.9772988088916</v>
          </cell>
          <cell r="FU523">
            <v>-3077.2432087691882</v>
          </cell>
          <cell r="FV523">
            <v>-2977.9772988088916</v>
          </cell>
          <cell r="FW523">
            <v>-3077.2432087691882</v>
          </cell>
        </row>
        <row r="524">
          <cell r="B524" t="str">
            <v>Co 246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14391.095723802806</v>
          </cell>
          <cell r="BU524">
            <v>8098.2082852931489</v>
          </cell>
          <cell r="BV524">
            <v>24337.493306806995</v>
          </cell>
          <cell r="BW524">
            <v>21672.500574339814</v>
          </cell>
          <cell r="BX524">
            <v>12796.638182325099</v>
          </cell>
          <cell r="BY524">
            <v>15878.64442234196</v>
          </cell>
          <cell r="BZ524">
            <v>22703.639372221085</v>
          </cell>
          <cell r="CA524">
            <v>14698.105069065037</v>
          </cell>
          <cell r="CB524">
            <v>29080.452232966469</v>
          </cell>
          <cell r="CC524">
            <v>30394.059661017658</v>
          </cell>
          <cell r="CD524">
            <v>27752.840411215118</v>
          </cell>
          <cell r="CE524">
            <v>24450.274918550145</v>
          </cell>
          <cell r="CF524">
            <v>0</v>
          </cell>
          <cell r="CG524">
            <v>0</v>
          </cell>
          <cell r="CH524">
            <v>0</v>
          </cell>
          <cell r="CI524">
            <v>0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P524">
            <v>0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0</v>
          </cell>
          <cell r="CZ524">
            <v>0</v>
          </cell>
          <cell r="DA524">
            <v>0</v>
          </cell>
          <cell r="DB524">
            <v>0</v>
          </cell>
          <cell r="DC524">
            <v>0</v>
          </cell>
          <cell r="DD524">
            <v>0</v>
          </cell>
          <cell r="DE524">
            <v>0</v>
          </cell>
          <cell r="DF524">
            <v>0</v>
          </cell>
          <cell r="DG524">
            <v>0</v>
          </cell>
          <cell r="DH524">
            <v>0</v>
          </cell>
          <cell r="DI524">
            <v>0</v>
          </cell>
          <cell r="DJ524">
            <v>0</v>
          </cell>
          <cell r="DK524">
            <v>0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0</v>
          </cell>
          <cell r="DS524">
            <v>0</v>
          </cell>
          <cell r="DT524">
            <v>0</v>
          </cell>
          <cell r="DU524">
            <v>0</v>
          </cell>
          <cell r="DV524">
            <v>0</v>
          </cell>
          <cell r="DW524">
            <v>0</v>
          </cell>
          <cell r="DX524">
            <v>0</v>
          </cell>
          <cell r="DY524">
            <v>0</v>
          </cell>
          <cell r="DZ524">
            <v>0</v>
          </cell>
          <cell r="EA524">
            <v>0</v>
          </cell>
          <cell r="EB524">
            <v>0</v>
          </cell>
          <cell r="EC524">
            <v>0</v>
          </cell>
          <cell r="ED524">
            <v>0</v>
          </cell>
          <cell r="EE524">
            <v>0</v>
          </cell>
          <cell r="EF524">
            <v>0</v>
          </cell>
          <cell r="EG524">
            <v>0</v>
          </cell>
          <cell r="EH524">
            <v>0</v>
          </cell>
          <cell r="EI524">
            <v>0</v>
          </cell>
          <cell r="EJ524">
            <v>0</v>
          </cell>
          <cell r="EK524">
            <v>0</v>
          </cell>
          <cell r="EL524">
            <v>0</v>
          </cell>
          <cell r="EM524">
            <v>0</v>
          </cell>
          <cell r="EN524">
            <v>0</v>
          </cell>
          <cell r="EO524">
            <v>0</v>
          </cell>
          <cell r="EP524">
            <v>0</v>
          </cell>
          <cell r="EQ524">
            <v>0</v>
          </cell>
          <cell r="ER524">
            <v>0</v>
          </cell>
          <cell r="ES524">
            <v>0</v>
          </cell>
          <cell r="ET524">
            <v>0</v>
          </cell>
          <cell r="EU524">
            <v>0</v>
          </cell>
          <cell r="EV524">
            <v>0</v>
          </cell>
          <cell r="EW524">
            <v>0</v>
          </cell>
          <cell r="EX524">
            <v>0</v>
          </cell>
          <cell r="EY524">
            <v>0</v>
          </cell>
          <cell r="EZ524">
            <v>0</v>
          </cell>
          <cell r="FA524">
            <v>0</v>
          </cell>
          <cell r="FB524">
            <v>0</v>
          </cell>
          <cell r="FC524">
            <v>0</v>
          </cell>
          <cell r="FD524">
            <v>0</v>
          </cell>
          <cell r="FE524">
            <v>0</v>
          </cell>
          <cell r="FF524">
            <v>0</v>
          </cell>
          <cell r="FG524">
            <v>0</v>
          </cell>
          <cell r="FH524">
            <v>0</v>
          </cell>
          <cell r="FI524">
            <v>0</v>
          </cell>
          <cell r="FJ524">
            <v>0</v>
          </cell>
          <cell r="FK524">
            <v>0</v>
          </cell>
          <cell r="FL524">
            <v>0</v>
          </cell>
          <cell r="FM524">
            <v>0</v>
          </cell>
          <cell r="FN524">
            <v>0</v>
          </cell>
          <cell r="FO524">
            <v>0</v>
          </cell>
          <cell r="FP524">
            <v>0</v>
          </cell>
          <cell r="FQ524">
            <v>0</v>
          </cell>
          <cell r="FR524">
            <v>0</v>
          </cell>
          <cell r="FS524">
            <v>0</v>
          </cell>
          <cell r="FT524">
            <v>0</v>
          </cell>
          <cell r="FU524">
            <v>0</v>
          </cell>
          <cell r="FV524">
            <v>0</v>
          </cell>
          <cell r="FW524">
            <v>0</v>
          </cell>
        </row>
        <row r="525">
          <cell r="B525" t="str">
            <v>Co 400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225936.17203217081</v>
          </cell>
          <cell r="BU525">
            <v>193853.68622817367</v>
          </cell>
          <cell r="BV525">
            <v>129961.44025450508</v>
          </cell>
          <cell r="BW525">
            <v>239265.70742577832</v>
          </cell>
          <cell r="BX525">
            <v>236840.59754911019</v>
          </cell>
          <cell r="BY525">
            <v>133785.79698062234</v>
          </cell>
          <cell r="BZ525">
            <v>286052.82211408194</v>
          </cell>
          <cell r="CA525">
            <v>330165.63713579212</v>
          </cell>
          <cell r="CB525">
            <v>247005.49088968162</v>
          </cell>
          <cell r="CC525">
            <v>286937.30684825557</v>
          </cell>
          <cell r="CD525">
            <v>104035.10841338825</v>
          </cell>
          <cell r="CE525">
            <v>-48076.034106796782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  <cell r="EE525">
            <v>0</v>
          </cell>
          <cell r="EF525">
            <v>0</v>
          </cell>
          <cell r="EG525">
            <v>0</v>
          </cell>
          <cell r="EH525">
            <v>0</v>
          </cell>
          <cell r="EI525">
            <v>0</v>
          </cell>
          <cell r="EJ525">
            <v>0</v>
          </cell>
          <cell r="EK525">
            <v>0</v>
          </cell>
          <cell r="EL525">
            <v>0</v>
          </cell>
          <cell r="EM525">
            <v>0</v>
          </cell>
          <cell r="EN525">
            <v>0</v>
          </cell>
          <cell r="EO525">
            <v>0</v>
          </cell>
          <cell r="EP525">
            <v>0</v>
          </cell>
          <cell r="EQ525">
            <v>0</v>
          </cell>
          <cell r="ER525">
            <v>0</v>
          </cell>
          <cell r="ES525">
            <v>0</v>
          </cell>
          <cell r="ET525">
            <v>0</v>
          </cell>
          <cell r="EU525">
            <v>0</v>
          </cell>
          <cell r="EV525">
            <v>0</v>
          </cell>
          <cell r="EW525">
            <v>0</v>
          </cell>
          <cell r="EX525">
            <v>0</v>
          </cell>
          <cell r="EY525">
            <v>0</v>
          </cell>
          <cell r="EZ525">
            <v>0</v>
          </cell>
          <cell r="FA525">
            <v>0</v>
          </cell>
          <cell r="FB525">
            <v>0</v>
          </cell>
          <cell r="FC525">
            <v>0</v>
          </cell>
          <cell r="FD525">
            <v>0</v>
          </cell>
          <cell r="FE525">
            <v>0</v>
          </cell>
          <cell r="FF525">
            <v>0</v>
          </cell>
          <cell r="FG525">
            <v>0</v>
          </cell>
          <cell r="FH525">
            <v>0</v>
          </cell>
          <cell r="FI525">
            <v>0</v>
          </cell>
          <cell r="FJ525">
            <v>0</v>
          </cell>
          <cell r="FK525">
            <v>0</v>
          </cell>
          <cell r="FL525">
            <v>0</v>
          </cell>
          <cell r="FM525">
            <v>0</v>
          </cell>
          <cell r="FN525">
            <v>0</v>
          </cell>
          <cell r="FO525">
            <v>0</v>
          </cell>
          <cell r="FP525">
            <v>0</v>
          </cell>
          <cell r="FQ525">
            <v>0</v>
          </cell>
          <cell r="FR525">
            <v>0</v>
          </cell>
          <cell r="FS525">
            <v>0</v>
          </cell>
          <cell r="FT525">
            <v>0</v>
          </cell>
          <cell r="FU525">
            <v>0</v>
          </cell>
          <cell r="FV525">
            <v>0</v>
          </cell>
          <cell r="FW525">
            <v>0</v>
          </cell>
        </row>
        <row r="526">
          <cell r="B526" t="str">
            <v>Co 401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90361.243874931679</v>
          </cell>
          <cell r="BU526">
            <v>28439.581548536895</v>
          </cell>
          <cell r="BV526">
            <v>60027.283347938413</v>
          </cell>
          <cell r="BW526">
            <v>80479.18225965029</v>
          </cell>
          <cell r="BX526">
            <v>43627.573979435663</v>
          </cell>
          <cell r="BY526">
            <v>99754.541112209961</v>
          </cell>
          <cell r="BZ526">
            <v>76363.723036144482</v>
          </cell>
          <cell r="CA526">
            <v>-77872.157758573827</v>
          </cell>
          <cell r="CB526">
            <v>161473.54106403151</v>
          </cell>
          <cell r="CC526">
            <v>152292.74565090996</v>
          </cell>
          <cell r="CD526">
            <v>128997.93985849223</v>
          </cell>
          <cell r="CE526">
            <v>118516.87658133605</v>
          </cell>
          <cell r="CF526">
            <v>0</v>
          </cell>
          <cell r="CG526">
            <v>0</v>
          </cell>
          <cell r="CH526">
            <v>0</v>
          </cell>
          <cell r="CI526">
            <v>0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P526">
            <v>0</v>
          </cell>
          <cell r="CQ526">
            <v>0</v>
          </cell>
          <cell r="CR526">
            <v>0</v>
          </cell>
          <cell r="CS526">
            <v>0</v>
          </cell>
          <cell r="CT526">
            <v>0</v>
          </cell>
          <cell r="CU526">
            <v>0</v>
          </cell>
          <cell r="CV526">
            <v>0</v>
          </cell>
          <cell r="CW526">
            <v>0</v>
          </cell>
          <cell r="CX526">
            <v>0</v>
          </cell>
          <cell r="CY526">
            <v>0</v>
          </cell>
          <cell r="CZ526">
            <v>0</v>
          </cell>
          <cell r="DA526">
            <v>0</v>
          </cell>
          <cell r="DB526">
            <v>0</v>
          </cell>
          <cell r="DC526">
            <v>0</v>
          </cell>
          <cell r="DD526">
            <v>0</v>
          </cell>
          <cell r="DE526">
            <v>0</v>
          </cell>
          <cell r="DF526">
            <v>0</v>
          </cell>
          <cell r="DG526">
            <v>0</v>
          </cell>
          <cell r="DH526">
            <v>0</v>
          </cell>
          <cell r="DI526">
            <v>0</v>
          </cell>
          <cell r="DJ526">
            <v>0</v>
          </cell>
          <cell r="DK526">
            <v>0</v>
          </cell>
          <cell r="DL526">
            <v>0</v>
          </cell>
          <cell r="DM526">
            <v>0</v>
          </cell>
          <cell r="DN526">
            <v>0</v>
          </cell>
          <cell r="DO526">
            <v>0</v>
          </cell>
          <cell r="DP526">
            <v>0</v>
          </cell>
          <cell r="DQ526">
            <v>0</v>
          </cell>
          <cell r="DR526">
            <v>0</v>
          </cell>
          <cell r="DS526">
            <v>0</v>
          </cell>
          <cell r="DT526">
            <v>0</v>
          </cell>
          <cell r="DU526">
            <v>0</v>
          </cell>
          <cell r="DV526">
            <v>0</v>
          </cell>
          <cell r="DW526">
            <v>0</v>
          </cell>
          <cell r="DX526">
            <v>0</v>
          </cell>
          <cell r="DY526">
            <v>0</v>
          </cell>
          <cell r="DZ526">
            <v>0</v>
          </cell>
          <cell r="EA526">
            <v>0</v>
          </cell>
          <cell r="EB526">
            <v>0</v>
          </cell>
          <cell r="EC526">
            <v>0</v>
          </cell>
          <cell r="ED526">
            <v>0</v>
          </cell>
          <cell r="EE526">
            <v>0</v>
          </cell>
          <cell r="EF526">
            <v>0</v>
          </cell>
          <cell r="EG526">
            <v>0</v>
          </cell>
          <cell r="EH526">
            <v>0</v>
          </cell>
          <cell r="EI526">
            <v>0</v>
          </cell>
          <cell r="EJ526">
            <v>0</v>
          </cell>
          <cell r="EK526">
            <v>0</v>
          </cell>
          <cell r="EL526">
            <v>0</v>
          </cell>
          <cell r="EM526">
            <v>0</v>
          </cell>
          <cell r="EN526">
            <v>0</v>
          </cell>
          <cell r="EO526">
            <v>0</v>
          </cell>
          <cell r="EP526">
            <v>0</v>
          </cell>
          <cell r="EQ526">
            <v>0</v>
          </cell>
          <cell r="ER526">
            <v>0</v>
          </cell>
          <cell r="ES526">
            <v>0</v>
          </cell>
          <cell r="ET526">
            <v>0</v>
          </cell>
          <cell r="EU526">
            <v>0</v>
          </cell>
          <cell r="EV526">
            <v>0</v>
          </cell>
          <cell r="EW526">
            <v>0</v>
          </cell>
          <cell r="EX526">
            <v>0</v>
          </cell>
          <cell r="EY526">
            <v>0</v>
          </cell>
          <cell r="EZ526">
            <v>0</v>
          </cell>
          <cell r="FA526">
            <v>0</v>
          </cell>
          <cell r="FB526">
            <v>0</v>
          </cell>
          <cell r="FC526">
            <v>0</v>
          </cell>
          <cell r="FD526">
            <v>0</v>
          </cell>
          <cell r="FE526">
            <v>0</v>
          </cell>
          <cell r="FF526">
            <v>0</v>
          </cell>
          <cell r="FG526">
            <v>0</v>
          </cell>
          <cell r="FH526">
            <v>0</v>
          </cell>
          <cell r="FI526">
            <v>0</v>
          </cell>
          <cell r="FJ526">
            <v>0</v>
          </cell>
          <cell r="FK526">
            <v>0</v>
          </cell>
          <cell r="FL526">
            <v>0</v>
          </cell>
          <cell r="FM526">
            <v>0</v>
          </cell>
          <cell r="FN526">
            <v>0</v>
          </cell>
          <cell r="FO526">
            <v>0</v>
          </cell>
          <cell r="FP526">
            <v>0</v>
          </cell>
          <cell r="FQ526">
            <v>0</v>
          </cell>
          <cell r="FR526">
            <v>0</v>
          </cell>
          <cell r="FS526">
            <v>0</v>
          </cell>
          <cell r="FT526">
            <v>0</v>
          </cell>
          <cell r="FU526">
            <v>0</v>
          </cell>
          <cell r="FV526">
            <v>0</v>
          </cell>
          <cell r="FW526">
            <v>0</v>
          </cell>
        </row>
        <row r="527">
          <cell r="B527" t="str">
            <v>Co 248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61645.975323873907</v>
          </cell>
          <cell r="BU527">
            <v>31294.06787309661</v>
          </cell>
          <cell r="BV527">
            <v>47128.039047691462</v>
          </cell>
          <cell r="BW527">
            <v>40852.723382486838</v>
          </cell>
          <cell r="BX527">
            <v>76592.464136788025</v>
          </cell>
          <cell r="BY527">
            <v>15121.677839252945</v>
          </cell>
          <cell r="BZ527">
            <v>30752.979463904412</v>
          </cell>
          <cell r="CA527">
            <v>45305.363837382647</v>
          </cell>
          <cell r="CB527">
            <v>28412.172402466633</v>
          </cell>
          <cell r="CC527">
            <v>40825.749110548823</v>
          </cell>
          <cell r="CD527">
            <v>35393.810428971614</v>
          </cell>
          <cell r="CE527">
            <v>69331.253880385571</v>
          </cell>
          <cell r="CF527">
            <v>-5085.6881497136437</v>
          </cell>
          <cell r="CG527">
            <v>-4593.5247803865177</v>
          </cell>
          <cell r="CH527">
            <v>-5085.6881497136437</v>
          </cell>
          <cell r="CI527">
            <v>-4921.6336932712684</v>
          </cell>
          <cell r="CJ527">
            <v>-5085.6881497136437</v>
          </cell>
          <cell r="CK527">
            <v>-4921.6336932712684</v>
          </cell>
          <cell r="CL527">
            <v>-5085.6881497136437</v>
          </cell>
          <cell r="CM527">
            <v>-5085.6881497136437</v>
          </cell>
          <cell r="CN527">
            <v>-4921.6336932712684</v>
          </cell>
          <cell r="CO527">
            <v>-5085.6881497136437</v>
          </cell>
          <cell r="CP527">
            <v>-4921.6336932712684</v>
          </cell>
          <cell r="CQ527">
            <v>-5085.6881497136437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0</v>
          </cell>
          <cell r="CZ527">
            <v>0</v>
          </cell>
          <cell r="DA527">
            <v>0</v>
          </cell>
          <cell r="DB527">
            <v>0</v>
          </cell>
          <cell r="DC527">
            <v>0</v>
          </cell>
          <cell r="DD527">
            <v>0</v>
          </cell>
          <cell r="DE527">
            <v>0</v>
          </cell>
          <cell r="DF527">
            <v>0</v>
          </cell>
          <cell r="DG527">
            <v>0</v>
          </cell>
          <cell r="DH527">
            <v>-6375</v>
          </cell>
          <cell r="DI527">
            <v>-6375</v>
          </cell>
          <cell r="DJ527">
            <v>-6375</v>
          </cell>
          <cell r="DK527">
            <v>-6375</v>
          </cell>
          <cell r="DL527">
            <v>-6375</v>
          </cell>
          <cell r="DM527">
            <v>-6375</v>
          </cell>
          <cell r="DN527">
            <v>-6375</v>
          </cell>
          <cell r="DO527">
            <v>-6375</v>
          </cell>
          <cell r="DP527">
            <v>-6375</v>
          </cell>
          <cell r="DQ527">
            <v>-6375</v>
          </cell>
          <cell r="DR527">
            <v>-6375</v>
          </cell>
          <cell r="DS527">
            <v>-6375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  <cell r="EE527">
            <v>0</v>
          </cell>
          <cell r="EF527">
            <v>-6375</v>
          </cell>
          <cell r="EG527">
            <v>-6375</v>
          </cell>
          <cell r="EH527">
            <v>-6375</v>
          </cell>
          <cell r="EI527">
            <v>-6375</v>
          </cell>
          <cell r="EJ527">
            <v>-6375</v>
          </cell>
          <cell r="EK527">
            <v>-6375</v>
          </cell>
          <cell r="EL527">
            <v>-6375</v>
          </cell>
          <cell r="EM527">
            <v>-6375</v>
          </cell>
          <cell r="EN527">
            <v>-6375</v>
          </cell>
          <cell r="EO527">
            <v>-6375</v>
          </cell>
          <cell r="EP527">
            <v>-6375</v>
          </cell>
          <cell r="EQ527">
            <v>-6375</v>
          </cell>
          <cell r="ER527">
            <v>0</v>
          </cell>
          <cell r="ES527">
            <v>0</v>
          </cell>
          <cell r="ET527">
            <v>0</v>
          </cell>
          <cell r="EU527">
            <v>0</v>
          </cell>
          <cell r="EV527">
            <v>0</v>
          </cell>
          <cell r="EW527">
            <v>0</v>
          </cell>
          <cell r="EX527">
            <v>0</v>
          </cell>
          <cell r="EY527">
            <v>0</v>
          </cell>
          <cell r="EZ527">
            <v>0</v>
          </cell>
          <cell r="FA527">
            <v>0</v>
          </cell>
          <cell r="FB527">
            <v>0</v>
          </cell>
          <cell r="FC527">
            <v>0</v>
          </cell>
          <cell r="FD527">
            <v>-6375</v>
          </cell>
          <cell r="FE527">
            <v>-6375</v>
          </cell>
          <cell r="FF527">
            <v>-6375</v>
          </cell>
          <cell r="FG527">
            <v>-6375</v>
          </cell>
          <cell r="FH527">
            <v>-6375</v>
          </cell>
          <cell r="FI527">
            <v>-6375</v>
          </cell>
          <cell r="FJ527">
            <v>-6375</v>
          </cell>
          <cell r="FK527">
            <v>-6375</v>
          </cell>
          <cell r="FL527">
            <v>-6375</v>
          </cell>
          <cell r="FM527">
            <v>-6375</v>
          </cell>
          <cell r="FN527">
            <v>-6375</v>
          </cell>
          <cell r="FO527">
            <v>-6375</v>
          </cell>
          <cell r="FP527">
            <v>0</v>
          </cell>
          <cell r="FQ527">
            <v>0</v>
          </cell>
          <cell r="FR527">
            <v>0</v>
          </cell>
          <cell r="FS527">
            <v>0</v>
          </cell>
          <cell r="FT527">
            <v>0</v>
          </cell>
          <cell r="FU527">
            <v>0</v>
          </cell>
          <cell r="FV527">
            <v>0</v>
          </cell>
          <cell r="FW527">
            <v>0</v>
          </cell>
        </row>
        <row r="528">
          <cell r="B528" t="str">
            <v>Co 249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38567.917209295956</v>
          </cell>
          <cell r="BU528">
            <v>33997.175631584716</v>
          </cell>
          <cell r="BV528">
            <v>50078.382222066233</v>
          </cell>
          <cell r="BW528">
            <v>53323.272515063414</v>
          </cell>
          <cell r="BX528">
            <v>47581.773453048911</v>
          </cell>
          <cell r="BY528">
            <v>36534.452670599749</v>
          </cell>
          <cell r="BZ528">
            <v>42494.497820310258</v>
          </cell>
          <cell r="CA528">
            <v>20682.051303409899</v>
          </cell>
          <cell r="CB528">
            <v>24947.094494633704</v>
          </cell>
          <cell r="CC528">
            <v>32362.569886878955</v>
          </cell>
          <cell r="CD528">
            <v>29179.69613616378</v>
          </cell>
          <cell r="CE528">
            <v>26617.025341849403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  <cell r="CU528">
            <v>0</v>
          </cell>
          <cell r="CV528">
            <v>0</v>
          </cell>
          <cell r="CW528">
            <v>0</v>
          </cell>
          <cell r="CX528">
            <v>0</v>
          </cell>
          <cell r="CY528">
            <v>-5100</v>
          </cell>
          <cell r="CZ528">
            <v>-5100</v>
          </cell>
          <cell r="DA528">
            <v>-5100</v>
          </cell>
          <cell r="DB528">
            <v>-5100</v>
          </cell>
          <cell r="DC528">
            <v>-5100</v>
          </cell>
          <cell r="DD528">
            <v>-5100</v>
          </cell>
          <cell r="DE528">
            <v>-5100</v>
          </cell>
          <cell r="DF528">
            <v>-5100</v>
          </cell>
          <cell r="DG528">
            <v>-5100</v>
          </cell>
          <cell r="DH528">
            <v>-5100</v>
          </cell>
          <cell r="DI528">
            <v>-5100</v>
          </cell>
          <cell r="DJ528">
            <v>-5100</v>
          </cell>
          <cell r="DK528">
            <v>0</v>
          </cell>
          <cell r="DL528">
            <v>0</v>
          </cell>
          <cell r="DM528">
            <v>0</v>
          </cell>
          <cell r="DN528">
            <v>0</v>
          </cell>
          <cell r="DO528">
            <v>0</v>
          </cell>
          <cell r="DP528">
            <v>0</v>
          </cell>
          <cell r="DQ528">
            <v>0</v>
          </cell>
          <cell r="DR528">
            <v>0</v>
          </cell>
          <cell r="DS528">
            <v>0</v>
          </cell>
          <cell r="DT528">
            <v>0</v>
          </cell>
          <cell r="DU528">
            <v>0</v>
          </cell>
          <cell r="DV528">
            <v>0</v>
          </cell>
          <cell r="DW528">
            <v>0</v>
          </cell>
          <cell r="DX528">
            <v>0</v>
          </cell>
          <cell r="DY528">
            <v>0</v>
          </cell>
          <cell r="DZ528">
            <v>0</v>
          </cell>
          <cell r="EA528">
            <v>0</v>
          </cell>
          <cell r="EB528">
            <v>0</v>
          </cell>
          <cell r="EC528">
            <v>0</v>
          </cell>
          <cell r="ED528">
            <v>0</v>
          </cell>
          <cell r="EE528">
            <v>0</v>
          </cell>
          <cell r="EF528">
            <v>0</v>
          </cell>
          <cell r="EG528">
            <v>0</v>
          </cell>
          <cell r="EH528">
            <v>0</v>
          </cell>
          <cell r="EI528">
            <v>0</v>
          </cell>
          <cell r="EJ528">
            <v>0</v>
          </cell>
          <cell r="EK528">
            <v>0</v>
          </cell>
          <cell r="EL528">
            <v>0</v>
          </cell>
          <cell r="EM528">
            <v>0</v>
          </cell>
          <cell r="EN528">
            <v>0</v>
          </cell>
          <cell r="EO528">
            <v>0</v>
          </cell>
          <cell r="EP528">
            <v>0</v>
          </cell>
          <cell r="EQ528">
            <v>0</v>
          </cell>
          <cell r="ER528">
            <v>0</v>
          </cell>
          <cell r="ES528">
            <v>0</v>
          </cell>
          <cell r="ET528">
            <v>0</v>
          </cell>
          <cell r="EU528">
            <v>0</v>
          </cell>
          <cell r="EV528">
            <v>-6375</v>
          </cell>
          <cell r="EW528">
            <v>-6375</v>
          </cell>
          <cell r="EX528">
            <v>-6375</v>
          </cell>
          <cell r="EY528">
            <v>-6375</v>
          </cell>
          <cell r="EZ528">
            <v>-6375</v>
          </cell>
          <cell r="FA528">
            <v>-6375</v>
          </cell>
          <cell r="FB528">
            <v>-6375</v>
          </cell>
          <cell r="FC528">
            <v>-6375</v>
          </cell>
          <cell r="FD528">
            <v>-6375</v>
          </cell>
          <cell r="FE528">
            <v>-6375</v>
          </cell>
          <cell r="FF528">
            <v>-6375</v>
          </cell>
          <cell r="FG528">
            <v>-6375</v>
          </cell>
          <cell r="FH528">
            <v>0</v>
          </cell>
          <cell r="FI528">
            <v>0</v>
          </cell>
          <cell r="FJ528">
            <v>0</v>
          </cell>
          <cell r="FK528">
            <v>0</v>
          </cell>
          <cell r="FL528">
            <v>0</v>
          </cell>
          <cell r="FM528">
            <v>0</v>
          </cell>
          <cell r="FN528">
            <v>0</v>
          </cell>
          <cell r="FO528">
            <v>0</v>
          </cell>
          <cell r="FP528">
            <v>0</v>
          </cell>
          <cell r="FQ528">
            <v>0</v>
          </cell>
          <cell r="FR528">
            <v>0</v>
          </cell>
          <cell r="FS528">
            <v>0</v>
          </cell>
          <cell r="FT528">
            <v>0</v>
          </cell>
          <cell r="FU528">
            <v>0</v>
          </cell>
          <cell r="FV528">
            <v>0</v>
          </cell>
          <cell r="FW528">
            <v>0</v>
          </cell>
        </row>
        <row r="529">
          <cell r="B529" t="str">
            <v>Co 402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3336.1697158422412</v>
          </cell>
          <cell r="BU529">
            <v>1291.6379054945592</v>
          </cell>
          <cell r="BV529">
            <v>2664.073137535358</v>
          </cell>
          <cell r="BW529">
            <v>5293.2811054126387</v>
          </cell>
          <cell r="BX529">
            <v>488.43932710148238</v>
          </cell>
          <cell r="BY529">
            <v>4758.6687008084018</v>
          </cell>
          <cell r="BZ529">
            <v>3861.5925497266389</v>
          </cell>
          <cell r="CA529">
            <v>11281.190238397201</v>
          </cell>
          <cell r="CB529">
            <v>-4336.4970173940037</v>
          </cell>
          <cell r="CC529">
            <v>6160.7901780198508</v>
          </cell>
          <cell r="CD529">
            <v>-4455.4474316054648</v>
          </cell>
          <cell r="CE529">
            <v>7501.9628536788359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  <cell r="EE529">
            <v>0</v>
          </cell>
          <cell r="EF529">
            <v>0</v>
          </cell>
          <cell r="EG529">
            <v>0</v>
          </cell>
          <cell r="EH529">
            <v>0</v>
          </cell>
          <cell r="EI529">
            <v>0</v>
          </cell>
          <cell r="EJ529">
            <v>0</v>
          </cell>
          <cell r="EK529">
            <v>0</v>
          </cell>
          <cell r="EL529">
            <v>0</v>
          </cell>
          <cell r="EM529">
            <v>0</v>
          </cell>
          <cell r="EN529">
            <v>0</v>
          </cell>
          <cell r="EO529">
            <v>0</v>
          </cell>
          <cell r="EP529">
            <v>0</v>
          </cell>
          <cell r="EQ529">
            <v>0</v>
          </cell>
          <cell r="ER529">
            <v>0</v>
          </cell>
          <cell r="ES529">
            <v>0</v>
          </cell>
          <cell r="ET529">
            <v>0</v>
          </cell>
          <cell r="EU529">
            <v>0</v>
          </cell>
          <cell r="EV529">
            <v>0</v>
          </cell>
          <cell r="EW529">
            <v>0</v>
          </cell>
          <cell r="EX529">
            <v>0</v>
          </cell>
          <cell r="EY529">
            <v>0</v>
          </cell>
          <cell r="EZ529">
            <v>0</v>
          </cell>
          <cell r="FA529">
            <v>0</v>
          </cell>
          <cell r="FB529">
            <v>0</v>
          </cell>
          <cell r="FC529">
            <v>0</v>
          </cell>
          <cell r="FD529">
            <v>0</v>
          </cell>
          <cell r="FE529">
            <v>0</v>
          </cell>
          <cell r="FF529">
            <v>0</v>
          </cell>
          <cell r="FG529">
            <v>0</v>
          </cell>
          <cell r="FH529">
            <v>0</v>
          </cell>
          <cell r="FI529">
            <v>0</v>
          </cell>
          <cell r="FJ529">
            <v>0</v>
          </cell>
          <cell r="FK529">
            <v>0</v>
          </cell>
          <cell r="FL529">
            <v>0</v>
          </cell>
          <cell r="FM529">
            <v>0</v>
          </cell>
          <cell r="FN529">
            <v>0</v>
          </cell>
          <cell r="FO529">
            <v>0</v>
          </cell>
          <cell r="FP529">
            <v>0</v>
          </cell>
          <cell r="FQ529">
            <v>0</v>
          </cell>
          <cell r="FR529">
            <v>0</v>
          </cell>
          <cell r="FS529">
            <v>0</v>
          </cell>
          <cell r="FT529">
            <v>0</v>
          </cell>
          <cell r="FU529">
            <v>0</v>
          </cell>
          <cell r="FV529">
            <v>0</v>
          </cell>
          <cell r="FW529">
            <v>0</v>
          </cell>
        </row>
        <row r="530">
          <cell r="B530" t="str">
            <v>Co 403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26662.809466583509</v>
          </cell>
          <cell r="BU530">
            <v>15772.118800735036</v>
          </cell>
          <cell r="BV530">
            <v>27226.689217942207</v>
          </cell>
          <cell r="BW530">
            <v>19881.39897212269</v>
          </cell>
          <cell r="BX530">
            <v>-9880.9335859777202</v>
          </cell>
          <cell r="BY530">
            <v>583.23762893593812</v>
          </cell>
          <cell r="BZ530">
            <v>3378.6236715880077</v>
          </cell>
          <cell r="CA530">
            <v>8112.304589418869</v>
          </cell>
          <cell r="CB530">
            <v>19934.416038253577</v>
          </cell>
          <cell r="CC530">
            <v>18286.830685159643</v>
          </cell>
          <cell r="CD530">
            <v>10268.030664576116</v>
          </cell>
          <cell r="CE530">
            <v>22819.38786488444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0</v>
          </cell>
          <cell r="CZ530">
            <v>0</v>
          </cell>
          <cell r="DA530">
            <v>0</v>
          </cell>
          <cell r="DB530">
            <v>0</v>
          </cell>
          <cell r="DC530">
            <v>0</v>
          </cell>
          <cell r="DD530">
            <v>0</v>
          </cell>
          <cell r="DE530">
            <v>0</v>
          </cell>
          <cell r="DF530">
            <v>0</v>
          </cell>
          <cell r="DG530">
            <v>0</v>
          </cell>
          <cell r="DH530">
            <v>0</v>
          </cell>
          <cell r="DI530">
            <v>0</v>
          </cell>
          <cell r="DJ530">
            <v>0</v>
          </cell>
          <cell r="DK530">
            <v>0</v>
          </cell>
          <cell r="DL530">
            <v>0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0</v>
          </cell>
          <cell r="EE530">
            <v>0</v>
          </cell>
          <cell r="EF530">
            <v>0</v>
          </cell>
          <cell r="EG530">
            <v>0</v>
          </cell>
          <cell r="EH530">
            <v>0</v>
          </cell>
          <cell r="EI530">
            <v>0</v>
          </cell>
          <cell r="EJ530">
            <v>0</v>
          </cell>
          <cell r="EK530">
            <v>0</v>
          </cell>
          <cell r="EL530">
            <v>0</v>
          </cell>
          <cell r="EM530">
            <v>0</v>
          </cell>
          <cell r="EN530">
            <v>0</v>
          </cell>
          <cell r="EO530">
            <v>0</v>
          </cell>
          <cell r="EP530">
            <v>0</v>
          </cell>
          <cell r="EQ530">
            <v>0</v>
          </cell>
          <cell r="ER530">
            <v>0</v>
          </cell>
          <cell r="ES530">
            <v>0</v>
          </cell>
          <cell r="ET530">
            <v>0</v>
          </cell>
          <cell r="EU530">
            <v>0</v>
          </cell>
          <cell r="EV530">
            <v>0</v>
          </cell>
          <cell r="EW530">
            <v>0</v>
          </cell>
          <cell r="EX530">
            <v>0</v>
          </cell>
          <cell r="EY530">
            <v>0</v>
          </cell>
          <cell r="EZ530">
            <v>0</v>
          </cell>
          <cell r="FA530">
            <v>0</v>
          </cell>
          <cell r="FB530">
            <v>0</v>
          </cell>
          <cell r="FC530">
            <v>0</v>
          </cell>
          <cell r="FD530">
            <v>0</v>
          </cell>
          <cell r="FE530">
            <v>0</v>
          </cell>
          <cell r="FF530">
            <v>0</v>
          </cell>
          <cell r="FG530">
            <v>0</v>
          </cell>
          <cell r="FH530">
            <v>0</v>
          </cell>
          <cell r="FI530">
            <v>0</v>
          </cell>
          <cell r="FJ530">
            <v>0</v>
          </cell>
          <cell r="FK530">
            <v>0</v>
          </cell>
          <cell r="FL530">
            <v>0</v>
          </cell>
          <cell r="FM530">
            <v>0</v>
          </cell>
          <cell r="FN530">
            <v>0</v>
          </cell>
          <cell r="FO530">
            <v>0</v>
          </cell>
          <cell r="FP530">
            <v>0</v>
          </cell>
          <cell r="FQ530">
            <v>0</v>
          </cell>
          <cell r="FR530">
            <v>0</v>
          </cell>
          <cell r="FS530">
            <v>0</v>
          </cell>
          <cell r="FT530">
            <v>0</v>
          </cell>
          <cell r="FU530">
            <v>0</v>
          </cell>
          <cell r="FV530">
            <v>0</v>
          </cell>
          <cell r="FW530">
            <v>0</v>
          </cell>
        </row>
        <row r="531">
          <cell r="B531" t="str">
            <v>Co 406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-11512.941780378445</v>
          </cell>
          <cell r="BU531">
            <v>37438.056230107162</v>
          </cell>
          <cell r="BV531">
            <v>-71540.663099941637</v>
          </cell>
          <cell r="BW531">
            <v>11536.908966080955</v>
          </cell>
          <cell r="BX531">
            <v>-2862.4813013773964</v>
          </cell>
          <cell r="BY531">
            <v>10927.396180656287</v>
          </cell>
          <cell r="BZ531">
            <v>66515.139762554623</v>
          </cell>
          <cell r="CA531">
            <v>31435.432868243603</v>
          </cell>
          <cell r="CB531">
            <v>11016.816758102621</v>
          </cell>
          <cell r="CC531">
            <v>26415.483062485699</v>
          </cell>
          <cell r="CD531">
            <v>16113.85011367299</v>
          </cell>
          <cell r="CE531">
            <v>17558.190743234969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  <cell r="DD531">
            <v>0</v>
          </cell>
          <cell r="DE531">
            <v>0</v>
          </cell>
          <cell r="DF531">
            <v>0</v>
          </cell>
          <cell r="DG531">
            <v>0</v>
          </cell>
          <cell r="DH531">
            <v>0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  <cell r="EE531">
            <v>0</v>
          </cell>
          <cell r="EF531">
            <v>0</v>
          </cell>
          <cell r="EG531">
            <v>0</v>
          </cell>
          <cell r="EH531">
            <v>0</v>
          </cell>
          <cell r="EI531">
            <v>0</v>
          </cell>
          <cell r="EJ531">
            <v>0</v>
          </cell>
          <cell r="EK531">
            <v>0</v>
          </cell>
          <cell r="EL531">
            <v>0</v>
          </cell>
          <cell r="EM531">
            <v>0</v>
          </cell>
          <cell r="EN531">
            <v>0</v>
          </cell>
          <cell r="EO531">
            <v>0</v>
          </cell>
          <cell r="EP531">
            <v>0</v>
          </cell>
          <cell r="EQ531">
            <v>0</v>
          </cell>
          <cell r="ER531">
            <v>0</v>
          </cell>
          <cell r="ES531">
            <v>0</v>
          </cell>
          <cell r="ET531">
            <v>0</v>
          </cell>
          <cell r="EU531">
            <v>0</v>
          </cell>
          <cell r="EV531">
            <v>0</v>
          </cell>
          <cell r="EW531">
            <v>0</v>
          </cell>
          <cell r="EX531">
            <v>0</v>
          </cell>
          <cell r="EY531">
            <v>0</v>
          </cell>
          <cell r="EZ531">
            <v>0</v>
          </cell>
          <cell r="FA531">
            <v>0</v>
          </cell>
          <cell r="FB531">
            <v>0</v>
          </cell>
          <cell r="FC531">
            <v>0</v>
          </cell>
          <cell r="FD531">
            <v>0</v>
          </cell>
          <cell r="FE531">
            <v>0</v>
          </cell>
          <cell r="FF531">
            <v>0</v>
          </cell>
          <cell r="FG531">
            <v>0</v>
          </cell>
          <cell r="FH531">
            <v>0</v>
          </cell>
          <cell r="FI531">
            <v>0</v>
          </cell>
          <cell r="FJ531">
            <v>0</v>
          </cell>
          <cell r="FK531">
            <v>0</v>
          </cell>
          <cell r="FL531">
            <v>0</v>
          </cell>
          <cell r="FM531">
            <v>0</v>
          </cell>
          <cell r="FN531">
            <v>0</v>
          </cell>
          <cell r="FO531">
            <v>0</v>
          </cell>
          <cell r="FP531">
            <v>0</v>
          </cell>
          <cell r="FQ531">
            <v>0</v>
          </cell>
          <cell r="FR531">
            <v>0</v>
          </cell>
          <cell r="FS531">
            <v>0</v>
          </cell>
          <cell r="FT531">
            <v>0</v>
          </cell>
          <cell r="FU531">
            <v>0</v>
          </cell>
          <cell r="FV531">
            <v>0</v>
          </cell>
          <cell r="FW531">
            <v>0</v>
          </cell>
        </row>
        <row r="532">
          <cell r="B532" t="str">
            <v>Co 182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358344.65453289251</v>
          </cell>
          <cell r="BU532">
            <v>332007.50575770857</v>
          </cell>
          <cell r="BV532">
            <v>235813.59258546028</v>
          </cell>
          <cell r="BW532">
            <v>364621.02938709653</v>
          </cell>
          <cell r="BX532">
            <v>347728.79699831246</v>
          </cell>
          <cell r="BY532">
            <v>509508.8588287849</v>
          </cell>
          <cell r="BZ532">
            <v>656076.96768166951</v>
          </cell>
          <cell r="CA532">
            <v>42689.15531317424</v>
          </cell>
          <cell r="CB532">
            <v>350385.62716309563</v>
          </cell>
          <cell r="CC532">
            <v>394630.13041659875</v>
          </cell>
          <cell r="CD532">
            <v>365627.62687591778</v>
          </cell>
          <cell r="CE532">
            <v>280586.01886550779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  <cell r="EE532">
            <v>0</v>
          </cell>
          <cell r="EF532">
            <v>0</v>
          </cell>
          <cell r="EG532">
            <v>0</v>
          </cell>
          <cell r="EH532">
            <v>0</v>
          </cell>
          <cell r="EI532">
            <v>0</v>
          </cell>
          <cell r="EJ532">
            <v>0</v>
          </cell>
          <cell r="EK532">
            <v>0</v>
          </cell>
          <cell r="EL532">
            <v>0</v>
          </cell>
          <cell r="EM532">
            <v>0</v>
          </cell>
          <cell r="EN532">
            <v>0</v>
          </cell>
          <cell r="EO532">
            <v>0</v>
          </cell>
          <cell r="EP532">
            <v>0</v>
          </cell>
          <cell r="EQ532">
            <v>0</v>
          </cell>
          <cell r="ER532">
            <v>0</v>
          </cell>
          <cell r="ES532">
            <v>0</v>
          </cell>
          <cell r="ET532">
            <v>0</v>
          </cell>
          <cell r="EU532">
            <v>0</v>
          </cell>
          <cell r="EV532">
            <v>0</v>
          </cell>
          <cell r="EW532">
            <v>0</v>
          </cell>
          <cell r="EX532">
            <v>0</v>
          </cell>
          <cell r="EY532">
            <v>0</v>
          </cell>
          <cell r="EZ532">
            <v>0</v>
          </cell>
          <cell r="FA532">
            <v>0</v>
          </cell>
          <cell r="FB532">
            <v>0</v>
          </cell>
          <cell r="FC532">
            <v>0</v>
          </cell>
          <cell r="FD532">
            <v>0</v>
          </cell>
          <cell r="FE532">
            <v>0</v>
          </cell>
          <cell r="FF532">
            <v>0</v>
          </cell>
          <cell r="FG532">
            <v>0</v>
          </cell>
          <cell r="FH532">
            <v>0</v>
          </cell>
          <cell r="FI532">
            <v>0</v>
          </cell>
          <cell r="FJ532">
            <v>0</v>
          </cell>
          <cell r="FK532">
            <v>0</v>
          </cell>
          <cell r="FL532">
            <v>0</v>
          </cell>
          <cell r="FM532">
            <v>0</v>
          </cell>
          <cell r="FN532">
            <v>0</v>
          </cell>
          <cell r="FO532">
            <v>0</v>
          </cell>
          <cell r="FP532">
            <v>0</v>
          </cell>
          <cell r="FQ532">
            <v>0</v>
          </cell>
          <cell r="FR532">
            <v>0</v>
          </cell>
          <cell r="FS532">
            <v>0</v>
          </cell>
          <cell r="FT532">
            <v>0</v>
          </cell>
          <cell r="FU532">
            <v>0</v>
          </cell>
          <cell r="FV532">
            <v>0</v>
          </cell>
          <cell r="FW532">
            <v>0</v>
          </cell>
        </row>
        <row r="533">
          <cell r="B533" t="str">
            <v>Co 183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77298.848747326731</v>
          </cell>
          <cell r="BU533">
            <v>73668.425795856776</v>
          </cell>
          <cell r="BV533">
            <v>55203.220535792934</v>
          </cell>
          <cell r="BW533">
            <v>37852.945751149033</v>
          </cell>
          <cell r="BX533">
            <v>87756.116204990889</v>
          </cell>
          <cell r="BY533">
            <v>82270.014090867073</v>
          </cell>
          <cell r="BZ533">
            <v>106916.19702005328</v>
          </cell>
          <cell r="CA533">
            <v>48461.196391395701</v>
          </cell>
          <cell r="CB533">
            <v>29787.987373906886</v>
          </cell>
          <cell r="CC533">
            <v>36469.787843789207</v>
          </cell>
          <cell r="CD533">
            <v>76885.054277408111</v>
          </cell>
          <cell r="CE533">
            <v>51037.789591436216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  <cell r="EE533">
            <v>0</v>
          </cell>
          <cell r="EF533">
            <v>0</v>
          </cell>
          <cell r="EG533">
            <v>0</v>
          </cell>
          <cell r="EH533">
            <v>0</v>
          </cell>
          <cell r="EI533">
            <v>0</v>
          </cell>
          <cell r="EJ533">
            <v>0</v>
          </cell>
          <cell r="EK533">
            <v>0</v>
          </cell>
          <cell r="EL533">
            <v>0</v>
          </cell>
          <cell r="EM533">
            <v>0</v>
          </cell>
          <cell r="EN533">
            <v>0</v>
          </cell>
          <cell r="EO533">
            <v>0</v>
          </cell>
          <cell r="EP533">
            <v>0</v>
          </cell>
          <cell r="EQ533">
            <v>0</v>
          </cell>
          <cell r="ER533">
            <v>0</v>
          </cell>
          <cell r="ES533">
            <v>0</v>
          </cell>
          <cell r="ET533">
            <v>0</v>
          </cell>
          <cell r="EU533">
            <v>0</v>
          </cell>
          <cell r="EV533">
            <v>0</v>
          </cell>
          <cell r="EW533">
            <v>0</v>
          </cell>
          <cell r="EX533">
            <v>0</v>
          </cell>
          <cell r="EY533">
            <v>0</v>
          </cell>
          <cell r="EZ533">
            <v>0</v>
          </cell>
          <cell r="FA533">
            <v>0</v>
          </cell>
          <cell r="FB533">
            <v>0</v>
          </cell>
          <cell r="FC533">
            <v>0</v>
          </cell>
          <cell r="FD533">
            <v>0</v>
          </cell>
          <cell r="FE533">
            <v>0</v>
          </cell>
          <cell r="FF533">
            <v>0</v>
          </cell>
          <cell r="FG533">
            <v>0</v>
          </cell>
          <cell r="FH533">
            <v>0</v>
          </cell>
          <cell r="FI533">
            <v>0</v>
          </cell>
          <cell r="FJ533">
            <v>0</v>
          </cell>
          <cell r="FK533">
            <v>0</v>
          </cell>
          <cell r="FL533">
            <v>0</v>
          </cell>
          <cell r="FM533">
            <v>0</v>
          </cell>
          <cell r="FN533">
            <v>0</v>
          </cell>
          <cell r="FO533">
            <v>0</v>
          </cell>
          <cell r="FP533">
            <v>0</v>
          </cell>
          <cell r="FQ533">
            <v>0</v>
          </cell>
          <cell r="FR533">
            <v>0</v>
          </cell>
          <cell r="FS533">
            <v>0</v>
          </cell>
          <cell r="FT533">
            <v>0</v>
          </cell>
          <cell r="FU533">
            <v>0</v>
          </cell>
          <cell r="FV533">
            <v>0</v>
          </cell>
          <cell r="FW533">
            <v>0</v>
          </cell>
        </row>
        <row r="534">
          <cell r="B534" t="str">
            <v>Co 201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  <cell r="EE534">
            <v>0</v>
          </cell>
          <cell r="EF534">
            <v>0</v>
          </cell>
          <cell r="EG534">
            <v>0</v>
          </cell>
          <cell r="EH534">
            <v>0</v>
          </cell>
          <cell r="EI534">
            <v>0</v>
          </cell>
          <cell r="EJ534">
            <v>0</v>
          </cell>
          <cell r="EK534">
            <v>0</v>
          </cell>
          <cell r="EL534">
            <v>0</v>
          </cell>
          <cell r="EM534">
            <v>0</v>
          </cell>
          <cell r="EN534">
            <v>0</v>
          </cell>
          <cell r="EO534">
            <v>0</v>
          </cell>
          <cell r="EP534">
            <v>0</v>
          </cell>
          <cell r="EQ534">
            <v>0</v>
          </cell>
          <cell r="ER534">
            <v>0</v>
          </cell>
          <cell r="ES534">
            <v>0</v>
          </cell>
          <cell r="ET534">
            <v>0</v>
          </cell>
          <cell r="EU534">
            <v>0</v>
          </cell>
          <cell r="EV534">
            <v>0</v>
          </cell>
          <cell r="EW534">
            <v>0</v>
          </cell>
          <cell r="EX534">
            <v>0</v>
          </cell>
          <cell r="EY534">
            <v>0</v>
          </cell>
          <cell r="EZ534">
            <v>0</v>
          </cell>
          <cell r="FA534">
            <v>0</v>
          </cell>
          <cell r="FB534">
            <v>0</v>
          </cell>
          <cell r="FC534">
            <v>0</v>
          </cell>
          <cell r="FD534">
            <v>0</v>
          </cell>
          <cell r="FE534">
            <v>0</v>
          </cell>
          <cell r="FF534">
            <v>0</v>
          </cell>
          <cell r="FG534">
            <v>0</v>
          </cell>
          <cell r="FH534">
            <v>0</v>
          </cell>
          <cell r="FI534">
            <v>0</v>
          </cell>
          <cell r="FJ534">
            <v>0</v>
          </cell>
          <cell r="FK534">
            <v>0</v>
          </cell>
          <cell r="FL534">
            <v>0</v>
          </cell>
          <cell r="FM534">
            <v>0</v>
          </cell>
          <cell r="FN534">
            <v>0</v>
          </cell>
          <cell r="FO534">
            <v>0</v>
          </cell>
          <cell r="FP534">
            <v>0</v>
          </cell>
          <cell r="FQ534">
            <v>0</v>
          </cell>
          <cell r="FR534">
            <v>0</v>
          </cell>
          <cell r="FS534">
            <v>0</v>
          </cell>
          <cell r="FT534">
            <v>0</v>
          </cell>
          <cell r="FU534">
            <v>0</v>
          </cell>
          <cell r="FV534">
            <v>0</v>
          </cell>
          <cell r="FW534">
            <v>0</v>
          </cell>
        </row>
        <row r="535">
          <cell r="B535" t="str">
            <v>Co 202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10879.451581831094</v>
          </cell>
          <cell r="BU535">
            <v>4056.8092705782346</v>
          </cell>
          <cell r="BV535">
            <v>7937.1682113085008</v>
          </cell>
          <cell r="BW535">
            <v>29865.369589722599</v>
          </cell>
          <cell r="BX535">
            <v>33069.024317742536</v>
          </cell>
          <cell r="BY535">
            <v>44758.173412604665</v>
          </cell>
          <cell r="BZ535">
            <v>67698.166784642846</v>
          </cell>
          <cell r="CA535">
            <v>5968.409693701662</v>
          </cell>
          <cell r="CB535">
            <v>1568.7483249452725</v>
          </cell>
          <cell r="CC535">
            <v>8340.5058642615077</v>
          </cell>
          <cell r="CD535">
            <v>7477.5878087456804</v>
          </cell>
          <cell r="CE535">
            <v>2409.018579576652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F535">
            <v>0</v>
          </cell>
          <cell r="DG535">
            <v>0</v>
          </cell>
          <cell r="DH535">
            <v>0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  <cell r="EE535">
            <v>0</v>
          </cell>
          <cell r="EF535">
            <v>0</v>
          </cell>
          <cell r="EG535">
            <v>0</v>
          </cell>
          <cell r="EH535">
            <v>0</v>
          </cell>
          <cell r="EI535">
            <v>0</v>
          </cell>
          <cell r="EJ535">
            <v>0</v>
          </cell>
          <cell r="EK535">
            <v>0</v>
          </cell>
          <cell r="EL535">
            <v>0</v>
          </cell>
          <cell r="EM535">
            <v>0</v>
          </cell>
          <cell r="EN535">
            <v>0</v>
          </cell>
          <cell r="EO535">
            <v>0</v>
          </cell>
          <cell r="EP535">
            <v>0</v>
          </cell>
          <cell r="EQ535">
            <v>0</v>
          </cell>
          <cell r="ER535">
            <v>0</v>
          </cell>
          <cell r="ES535">
            <v>0</v>
          </cell>
          <cell r="ET535">
            <v>0</v>
          </cell>
          <cell r="EU535">
            <v>0</v>
          </cell>
          <cell r="EV535">
            <v>0</v>
          </cell>
          <cell r="EW535">
            <v>0</v>
          </cell>
          <cell r="EX535">
            <v>0</v>
          </cell>
          <cell r="EY535">
            <v>0</v>
          </cell>
          <cell r="EZ535">
            <v>0</v>
          </cell>
          <cell r="FA535">
            <v>0</v>
          </cell>
          <cell r="FB535">
            <v>0</v>
          </cell>
          <cell r="FC535">
            <v>0</v>
          </cell>
          <cell r="FD535">
            <v>0</v>
          </cell>
          <cell r="FE535">
            <v>0</v>
          </cell>
          <cell r="FF535">
            <v>0</v>
          </cell>
          <cell r="FG535">
            <v>0</v>
          </cell>
          <cell r="FH535">
            <v>0</v>
          </cell>
          <cell r="FI535">
            <v>0</v>
          </cell>
          <cell r="FJ535">
            <v>0</v>
          </cell>
          <cell r="FK535">
            <v>0</v>
          </cell>
          <cell r="FL535">
            <v>0</v>
          </cell>
          <cell r="FM535">
            <v>0</v>
          </cell>
          <cell r="FN535">
            <v>0</v>
          </cell>
          <cell r="FO535">
            <v>0</v>
          </cell>
          <cell r="FP535">
            <v>0</v>
          </cell>
          <cell r="FQ535">
            <v>0</v>
          </cell>
          <cell r="FR535">
            <v>0</v>
          </cell>
          <cell r="FS535">
            <v>0</v>
          </cell>
          <cell r="FT535">
            <v>0</v>
          </cell>
          <cell r="FU535">
            <v>0</v>
          </cell>
          <cell r="FV535">
            <v>0</v>
          </cell>
          <cell r="FW535">
            <v>0</v>
          </cell>
        </row>
        <row r="536">
          <cell r="B536" t="str">
            <v>Co 187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46414.422264322347</v>
          </cell>
          <cell r="BU536">
            <v>53445.966521473718</v>
          </cell>
          <cell r="BV536">
            <v>42378.80518898186</v>
          </cell>
          <cell r="BW536">
            <v>57696.111884656319</v>
          </cell>
          <cell r="BX536">
            <v>79869.846313424161</v>
          </cell>
          <cell r="BY536">
            <v>55647.488927854356</v>
          </cell>
          <cell r="BZ536">
            <v>67445.493636640851</v>
          </cell>
          <cell r="CA536">
            <v>73537.505276179087</v>
          </cell>
          <cell r="CB536">
            <v>65177.764602374649</v>
          </cell>
          <cell r="CC536">
            <v>41060.434830794038</v>
          </cell>
          <cell r="CD536">
            <v>67475.254030237702</v>
          </cell>
          <cell r="CE536">
            <v>57335.896646160225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  <cell r="EE536">
            <v>0</v>
          </cell>
          <cell r="EF536">
            <v>0</v>
          </cell>
          <cell r="EG536">
            <v>0</v>
          </cell>
          <cell r="EH536">
            <v>0</v>
          </cell>
          <cell r="EI536">
            <v>0</v>
          </cell>
          <cell r="EJ536">
            <v>0</v>
          </cell>
          <cell r="EK536">
            <v>0</v>
          </cell>
          <cell r="EL536">
            <v>0</v>
          </cell>
          <cell r="EM536">
            <v>0</v>
          </cell>
          <cell r="EN536">
            <v>0</v>
          </cell>
          <cell r="EO536">
            <v>0</v>
          </cell>
          <cell r="EP536">
            <v>0</v>
          </cell>
          <cell r="EQ536">
            <v>0</v>
          </cell>
          <cell r="ER536">
            <v>0</v>
          </cell>
          <cell r="ES536">
            <v>0</v>
          </cell>
          <cell r="ET536">
            <v>0</v>
          </cell>
          <cell r="EU536">
            <v>0</v>
          </cell>
          <cell r="EV536">
            <v>0</v>
          </cell>
          <cell r="EW536">
            <v>0</v>
          </cell>
          <cell r="EX536">
            <v>0</v>
          </cell>
          <cell r="EY536">
            <v>0</v>
          </cell>
          <cell r="EZ536">
            <v>0</v>
          </cell>
          <cell r="FA536">
            <v>0</v>
          </cell>
          <cell r="FB536">
            <v>0</v>
          </cell>
          <cell r="FC536">
            <v>0</v>
          </cell>
          <cell r="FD536">
            <v>0</v>
          </cell>
          <cell r="FE536">
            <v>0</v>
          </cell>
          <cell r="FF536">
            <v>0</v>
          </cell>
          <cell r="FG536">
            <v>0</v>
          </cell>
          <cell r="FH536">
            <v>0</v>
          </cell>
          <cell r="FI536">
            <v>0</v>
          </cell>
          <cell r="FJ536">
            <v>0</v>
          </cell>
          <cell r="FK536">
            <v>0</v>
          </cell>
          <cell r="FL536">
            <v>0</v>
          </cell>
          <cell r="FM536">
            <v>0</v>
          </cell>
          <cell r="FN536">
            <v>0</v>
          </cell>
          <cell r="FO536">
            <v>0</v>
          </cell>
          <cell r="FP536">
            <v>0</v>
          </cell>
          <cell r="FQ536">
            <v>0</v>
          </cell>
          <cell r="FR536">
            <v>0</v>
          </cell>
          <cell r="FS536">
            <v>0</v>
          </cell>
          <cell r="FT536">
            <v>0</v>
          </cell>
          <cell r="FU536">
            <v>0</v>
          </cell>
          <cell r="FV536">
            <v>0</v>
          </cell>
          <cell r="FW536">
            <v>0</v>
          </cell>
        </row>
        <row r="537">
          <cell r="B537" t="str">
            <v>Co 188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39875.895155310216</v>
          </cell>
          <cell r="BU537">
            <v>31410.338543748658</v>
          </cell>
          <cell r="BV537">
            <v>12525.386034302632</v>
          </cell>
          <cell r="BW537">
            <v>58541.654942450921</v>
          </cell>
          <cell r="BX537">
            <v>39213.427700967921</v>
          </cell>
          <cell r="BY537">
            <v>10583.600122415402</v>
          </cell>
          <cell r="BZ537">
            <v>106823.39897358985</v>
          </cell>
          <cell r="CA537">
            <v>48180.826177704846</v>
          </cell>
          <cell r="CB537">
            <v>27077.195007507864</v>
          </cell>
          <cell r="CC537">
            <v>35204.432579495435</v>
          </cell>
          <cell r="CD537">
            <v>35373.849532483393</v>
          </cell>
          <cell r="CE537">
            <v>31888.787537488475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  <cell r="EE537">
            <v>0</v>
          </cell>
          <cell r="EF537">
            <v>0</v>
          </cell>
          <cell r="EG537">
            <v>0</v>
          </cell>
          <cell r="EH537">
            <v>0</v>
          </cell>
          <cell r="EI537">
            <v>0</v>
          </cell>
          <cell r="EJ537">
            <v>0</v>
          </cell>
          <cell r="EK537">
            <v>0</v>
          </cell>
          <cell r="EL537">
            <v>0</v>
          </cell>
          <cell r="EM537">
            <v>0</v>
          </cell>
          <cell r="EN537">
            <v>0</v>
          </cell>
          <cell r="EO537">
            <v>0</v>
          </cell>
          <cell r="EP537">
            <v>0</v>
          </cell>
          <cell r="EQ537">
            <v>0</v>
          </cell>
          <cell r="ER537">
            <v>0</v>
          </cell>
          <cell r="ES537">
            <v>0</v>
          </cell>
          <cell r="ET537">
            <v>0</v>
          </cell>
          <cell r="EU537">
            <v>0</v>
          </cell>
          <cell r="EV537">
            <v>0</v>
          </cell>
          <cell r="EW537">
            <v>0</v>
          </cell>
          <cell r="EX537">
            <v>0</v>
          </cell>
          <cell r="EY537">
            <v>0</v>
          </cell>
          <cell r="EZ537">
            <v>0</v>
          </cell>
          <cell r="FA537">
            <v>0</v>
          </cell>
          <cell r="FB537">
            <v>0</v>
          </cell>
          <cell r="FC537">
            <v>0</v>
          </cell>
          <cell r="FD537">
            <v>0</v>
          </cell>
          <cell r="FE537">
            <v>0</v>
          </cell>
          <cell r="FF537">
            <v>0</v>
          </cell>
          <cell r="FG537">
            <v>0</v>
          </cell>
          <cell r="FH537">
            <v>0</v>
          </cell>
          <cell r="FI537">
            <v>0</v>
          </cell>
          <cell r="FJ537">
            <v>0</v>
          </cell>
          <cell r="FK537">
            <v>0</v>
          </cell>
          <cell r="FL537">
            <v>0</v>
          </cell>
          <cell r="FM537">
            <v>0</v>
          </cell>
          <cell r="FN537">
            <v>0</v>
          </cell>
          <cell r="FO537">
            <v>0</v>
          </cell>
          <cell r="FP537">
            <v>0</v>
          </cell>
          <cell r="FQ537">
            <v>0</v>
          </cell>
          <cell r="FR537">
            <v>0</v>
          </cell>
          <cell r="FS537">
            <v>0</v>
          </cell>
          <cell r="FT537">
            <v>0</v>
          </cell>
          <cell r="FU537">
            <v>0</v>
          </cell>
          <cell r="FV537">
            <v>0</v>
          </cell>
          <cell r="FW537">
            <v>0</v>
          </cell>
        </row>
        <row r="538">
          <cell r="B538" t="str">
            <v>Co 250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71172.894069479007</v>
          </cell>
          <cell r="BU538">
            <v>65367.668007143904</v>
          </cell>
          <cell r="BV538">
            <v>64477.009177629938</v>
          </cell>
          <cell r="BW538">
            <v>37098.663246599899</v>
          </cell>
          <cell r="BX538">
            <v>77631.706047472253</v>
          </cell>
          <cell r="BY538">
            <v>71389.81043860942</v>
          </cell>
          <cell r="BZ538">
            <v>54040.816369524255</v>
          </cell>
          <cell r="CA538">
            <v>64967.372662117894</v>
          </cell>
          <cell r="CB538">
            <v>70140.304909253318</v>
          </cell>
          <cell r="CC538">
            <v>67232.412351909239</v>
          </cell>
          <cell r="CD538">
            <v>67894.41719580481</v>
          </cell>
          <cell r="CE538">
            <v>63872.930528184574</v>
          </cell>
          <cell r="CF538">
            <v>-29457.156995307228</v>
          </cell>
          <cell r="CG538">
            <v>-26606.464382858143</v>
          </cell>
          <cell r="CH538">
            <v>-29457.156995307228</v>
          </cell>
          <cell r="CI538">
            <v>-28506.926124490867</v>
          </cell>
          <cell r="CJ538">
            <v>-29457.156995307228</v>
          </cell>
          <cell r="CK538">
            <v>-28506.926124490867</v>
          </cell>
          <cell r="CL538">
            <v>-29457.156995307228</v>
          </cell>
          <cell r="CM538">
            <v>-29457.156995307228</v>
          </cell>
          <cell r="CN538">
            <v>-28506.926124490867</v>
          </cell>
          <cell r="CO538">
            <v>-29457.156995307228</v>
          </cell>
          <cell r="CP538">
            <v>-28506.926124490867</v>
          </cell>
          <cell r="CQ538">
            <v>-29457.156995307228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-6375</v>
          </cell>
          <cell r="EC538">
            <v>-6375</v>
          </cell>
          <cell r="ED538">
            <v>-6375</v>
          </cell>
          <cell r="EE538">
            <v>-6375</v>
          </cell>
          <cell r="EF538">
            <v>-6375</v>
          </cell>
          <cell r="EG538">
            <v>-6375</v>
          </cell>
          <cell r="EH538">
            <v>-6375</v>
          </cell>
          <cell r="EI538">
            <v>-6375</v>
          </cell>
          <cell r="EJ538">
            <v>-6375</v>
          </cell>
          <cell r="EK538">
            <v>-6375</v>
          </cell>
          <cell r="EL538">
            <v>-6375</v>
          </cell>
          <cell r="EM538">
            <v>-6375</v>
          </cell>
          <cell r="EN538">
            <v>0</v>
          </cell>
          <cell r="EO538">
            <v>0</v>
          </cell>
          <cell r="EP538">
            <v>0</v>
          </cell>
          <cell r="EQ538">
            <v>0</v>
          </cell>
          <cell r="ER538">
            <v>0</v>
          </cell>
          <cell r="ES538">
            <v>0</v>
          </cell>
          <cell r="ET538">
            <v>0</v>
          </cell>
          <cell r="EU538">
            <v>0</v>
          </cell>
          <cell r="EV538">
            <v>0</v>
          </cell>
          <cell r="EW538">
            <v>0</v>
          </cell>
          <cell r="EX538">
            <v>0</v>
          </cell>
          <cell r="EY538">
            <v>0</v>
          </cell>
          <cell r="EZ538">
            <v>-6375</v>
          </cell>
          <cell r="FA538">
            <v>-6375</v>
          </cell>
          <cell r="FB538">
            <v>-6375</v>
          </cell>
          <cell r="FC538">
            <v>-6375</v>
          </cell>
          <cell r="FD538">
            <v>-6375</v>
          </cell>
          <cell r="FE538">
            <v>-6375</v>
          </cell>
          <cell r="FF538">
            <v>-6375</v>
          </cell>
          <cell r="FG538">
            <v>-6375</v>
          </cell>
          <cell r="FH538">
            <v>-6375</v>
          </cell>
          <cell r="FI538">
            <v>-6375</v>
          </cell>
          <cell r="FJ538">
            <v>-6375</v>
          </cell>
          <cell r="FK538">
            <v>-6375</v>
          </cell>
          <cell r="FL538">
            <v>0</v>
          </cell>
          <cell r="FM538">
            <v>0</v>
          </cell>
          <cell r="FN538">
            <v>0</v>
          </cell>
          <cell r="FO538">
            <v>0</v>
          </cell>
          <cell r="FP538">
            <v>0</v>
          </cell>
          <cell r="FQ538">
            <v>0</v>
          </cell>
          <cell r="FR538">
            <v>0</v>
          </cell>
          <cell r="FS538">
            <v>0</v>
          </cell>
          <cell r="FT538">
            <v>0</v>
          </cell>
          <cell r="FU538">
            <v>0</v>
          </cell>
          <cell r="FV538">
            <v>0</v>
          </cell>
          <cell r="FW538">
            <v>0</v>
          </cell>
        </row>
        <row r="539">
          <cell r="B539" t="str">
            <v>Co 251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257932.44062744349</v>
          </cell>
          <cell r="BU539">
            <v>283089.20181053615</v>
          </cell>
          <cell r="BV539">
            <v>402584.11158639903</v>
          </cell>
          <cell r="BW539">
            <v>405180.21893206192</v>
          </cell>
          <cell r="BX539">
            <v>547584.23376191384</v>
          </cell>
          <cell r="BY539">
            <v>496898.98031958315</v>
          </cell>
          <cell r="BZ539">
            <v>341897.80574003595</v>
          </cell>
          <cell r="CA539">
            <v>377224.79866597493</v>
          </cell>
          <cell r="CB539">
            <v>317236.49709899019</v>
          </cell>
          <cell r="CC539">
            <v>437758.27588533069</v>
          </cell>
          <cell r="CD539">
            <v>294335.58109519898</v>
          </cell>
          <cell r="CE539">
            <v>214476.76092501683</v>
          </cell>
          <cell r="CF539">
            <v>-100699.00978153915</v>
          </cell>
          <cell r="CG539">
            <v>-90953.944318809561</v>
          </cell>
          <cell r="CH539">
            <v>-100699.00978153915</v>
          </cell>
          <cell r="CI539">
            <v>-97450.654627295939</v>
          </cell>
          <cell r="CJ539">
            <v>-100699.00978153915</v>
          </cell>
          <cell r="CK539">
            <v>-97450.654627295939</v>
          </cell>
          <cell r="CL539">
            <v>-100699.00978153915</v>
          </cell>
          <cell r="CM539">
            <v>-100699.00978153915</v>
          </cell>
          <cell r="CN539">
            <v>-97450.654627295939</v>
          </cell>
          <cell r="CO539">
            <v>-100699.00978153915</v>
          </cell>
          <cell r="CP539">
            <v>-97450.654627295939</v>
          </cell>
          <cell r="CQ539">
            <v>-100699.00978153915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-13812.5</v>
          </cell>
          <cell r="DY539">
            <v>-13812.5</v>
          </cell>
          <cell r="DZ539">
            <v>-13812.5</v>
          </cell>
          <cell r="EA539">
            <v>-13812.5</v>
          </cell>
          <cell r="EB539">
            <v>-13812.5</v>
          </cell>
          <cell r="EC539">
            <v>-13812.5</v>
          </cell>
          <cell r="ED539">
            <v>-13812.5</v>
          </cell>
          <cell r="EE539">
            <v>-13812.5</v>
          </cell>
          <cell r="EF539">
            <v>-13812.5</v>
          </cell>
          <cell r="EG539">
            <v>-13812.5</v>
          </cell>
          <cell r="EH539">
            <v>-13812.5</v>
          </cell>
          <cell r="EI539">
            <v>-13812.5</v>
          </cell>
          <cell r="EJ539">
            <v>0</v>
          </cell>
          <cell r="EK539">
            <v>0</v>
          </cell>
          <cell r="EL539">
            <v>0</v>
          </cell>
          <cell r="EM539">
            <v>0</v>
          </cell>
          <cell r="EN539">
            <v>0</v>
          </cell>
          <cell r="EO539">
            <v>0</v>
          </cell>
          <cell r="EP539">
            <v>0</v>
          </cell>
          <cell r="EQ539">
            <v>0</v>
          </cell>
          <cell r="ER539">
            <v>0</v>
          </cell>
          <cell r="ES539">
            <v>0</v>
          </cell>
          <cell r="ET539">
            <v>0</v>
          </cell>
          <cell r="EU539">
            <v>0</v>
          </cell>
          <cell r="EV539">
            <v>-13812.5</v>
          </cell>
          <cell r="EW539">
            <v>-13812.5</v>
          </cell>
          <cell r="EX539">
            <v>-13812.5</v>
          </cell>
          <cell r="EY539">
            <v>-13812.5</v>
          </cell>
          <cell r="EZ539">
            <v>-13812.5</v>
          </cell>
          <cell r="FA539">
            <v>-13812.5</v>
          </cell>
          <cell r="FB539">
            <v>-13812.5</v>
          </cell>
          <cell r="FC539">
            <v>-13812.5</v>
          </cell>
          <cell r="FD539">
            <v>-13812.5</v>
          </cell>
          <cell r="FE539">
            <v>-13812.5</v>
          </cell>
          <cell r="FF539">
            <v>-13812.5</v>
          </cell>
          <cell r="FG539">
            <v>-13812.5</v>
          </cell>
          <cell r="FH539">
            <v>0</v>
          </cell>
          <cell r="FI539">
            <v>0</v>
          </cell>
          <cell r="FJ539">
            <v>0</v>
          </cell>
          <cell r="FK539">
            <v>0</v>
          </cell>
          <cell r="FL539">
            <v>0</v>
          </cell>
          <cell r="FM539">
            <v>0</v>
          </cell>
          <cell r="FN539">
            <v>0</v>
          </cell>
          <cell r="FO539">
            <v>0</v>
          </cell>
          <cell r="FP539">
            <v>0</v>
          </cell>
          <cell r="FQ539">
            <v>0</v>
          </cell>
          <cell r="FR539">
            <v>0</v>
          </cell>
          <cell r="FS539">
            <v>0</v>
          </cell>
          <cell r="FT539">
            <v>-13812.5</v>
          </cell>
          <cell r="FU539">
            <v>-13812.5</v>
          </cell>
          <cell r="FV539">
            <v>-13812.5</v>
          </cell>
          <cell r="FW539">
            <v>-13812.5</v>
          </cell>
        </row>
        <row r="540">
          <cell r="B540" t="str">
            <v>Co 252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25187.882543679705</v>
          </cell>
          <cell r="BU540">
            <v>59698.047452642786</v>
          </cell>
          <cell r="BV540">
            <v>61949.888946974534</v>
          </cell>
          <cell r="BW540">
            <v>164129.66370696595</v>
          </cell>
          <cell r="BX540">
            <v>144683.61745571441</v>
          </cell>
          <cell r="BY540">
            <v>69208.283112074045</v>
          </cell>
          <cell r="BZ540">
            <v>64363.047841934749</v>
          </cell>
          <cell r="CA540">
            <v>-21011.473036012409</v>
          </cell>
          <cell r="CB540">
            <v>62454.560092960193</v>
          </cell>
          <cell r="CC540">
            <v>102506.52091089962</v>
          </cell>
          <cell r="CD540">
            <v>35251.962204610987</v>
          </cell>
          <cell r="CE540">
            <v>67667.170236732782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-12750</v>
          </cell>
          <cell r="DF540">
            <v>-12750</v>
          </cell>
          <cell r="DG540">
            <v>-12750</v>
          </cell>
          <cell r="DH540">
            <v>-12750</v>
          </cell>
          <cell r="DI540">
            <v>-12750</v>
          </cell>
          <cell r="DJ540">
            <v>-12750</v>
          </cell>
          <cell r="DK540">
            <v>-12750</v>
          </cell>
          <cell r="DL540">
            <v>-12750</v>
          </cell>
          <cell r="DM540">
            <v>-12750</v>
          </cell>
          <cell r="DN540">
            <v>-12750</v>
          </cell>
          <cell r="DO540">
            <v>-12750</v>
          </cell>
          <cell r="DP540">
            <v>-12750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-12750</v>
          </cell>
          <cell r="ED540">
            <v>-12750</v>
          </cell>
          <cell r="EE540">
            <v>-12750</v>
          </cell>
          <cell r="EF540">
            <v>-12750</v>
          </cell>
          <cell r="EG540">
            <v>-12750</v>
          </cell>
          <cell r="EH540">
            <v>-12750</v>
          </cell>
          <cell r="EI540">
            <v>-12750</v>
          </cell>
          <cell r="EJ540">
            <v>-12750</v>
          </cell>
          <cell r="EK540">
            <v>-12750</v>
          </cell>
          <cell r="EL540">
            <v>-12750</v>
          </cell>
          <cell r="EM540">
            <v>-12750</v>
          </cell>
          <cell r="EN540">
            <v>-12750</v>
          </cell>
          <cell r="EO540">
            <v>0</v>
          </cell>
          <cell r="EP540">
            <v>0</v>
          </cell>
          <cell r="EQ540">
            <v>0</v>
          </cell>
          <cell r="ER540">
            <v>0</v>
          </cell>
          <cell r="ES540">
            <v>0</v>
          </cell>
          <cell r="ET540">
            <v>0</v>
          </cell>
          <cell r="EU540">
            <v>0</v>
          </cell>
          <cell r="EV540">
            <v>0</v>
          </cell>
          <cell r="EW540">
            <v>0</v>
          </cell>
          <cell r="EX540">
            <v>0</v>
          </cell>
          <cell r="EY540">
            <v>0</v>
          </cell>
          <cell r="EZ540">
            <v>0</v>
          </cell>
          <cell r="FA540">
            <v>-12750</v>
          </cell>
          <cell r="FB540">
            <v>-12750</v>
          </cell>
          <cell r="FC540">
            <v>-12750</v>
          </cell>
          <cell r="FD540">
            <v>-12750</v>
          </cell>
          <cell r="FE540">
            <v>-12750</v>
          </cell>
          <cell r="FF540">
            <v>-12750</v>
          </cell>
          <cell r="FG540">
            <v>-12750</v>
          </cell>
          <cell r="FH540">
            <v>-12750</v>
          </cell>
          <cell r="FI540">
            <v>-12750</v>
          </cell>
          <cell r="FJ540">
            <v>-12750</v>
          </cell>
          <cell r="FK540">
            <v>-12750</v>
          </cell>
          <cell r="FL540">
            <v>-12750</v>
          </cell>
          <cell r="FM540">
            <v>0</v>
          </cell>
          <cell r="FN540">
            <v>0</v>
          </cell>
          <cell r="FO540">
            <v>0</v>
          </cell>
          <cell r="FP540">
            <v>0</v>
          </cell>
          <cell r="FQ540">
            <v>0</v>
          </cell>
          <cell r="FR540">
            <v>0</v>
          </cell>
          <cell r="FS540">
            <v>0</v>
          </cell>
          <cell r="FT540">
            <v>0</v>
          </cell>
          <cell r="FU540">
            <v>0</v>
          </cell>
          <cell r="FV540">
            <v>0</v>
          </cell>
          <cell r="FW540">
            <v>0</v>
          </cell>
        </row>
        <row r="541">
          <cell r="B541" t="str">
            <v>Co 220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-2869.7261178879562</v>
          </cell>
          <cell r="BU541">
            <v>17252.273003922117</v>
          </cell>
          <cell r="BV541">
            <v>9604.4939695107551</v>
          </cell>
          <cell r="BW541">
            <v>11744.149920386868</v>
          </cell>
          <cell r="BX541">
            <v>-207.44855281065611</v>
          </cell>
          <cell r="BY541">
            <v>11881.521746033934</v>
          </cell>
          <cell r="BZ541">
            <v>20006.967811974573</v>
          </cell>
          <cell r="CA541">
            <v>13987.744707082387</v>
          </cell>
          <cell r="CB541">
            <v>490.07776675996502</v>
          </cell>
          <cell r="CC541">
            <v>15806.350594586678</v>
          </cell>
          <cell r="CD541">
            <v>19072.742919727818</v>
          </cell>
          <cell r="CE541">
            <v>10676.850869508969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  <cell r="EE541">
            <v>0</v>
          </cell>
          <cell r="EF541">
            <v>0</v>
          </cell>
          <cell r="EG541">
            <v>0</v>
          </cell>
          <cell r="EH541">
            <v>0</v>
          </cell>
          <cell r="EI541">
            <v>0</v>
          </cell>
          <cell r="EJ541">
            <v>0</v>
          </cell>
          <cell r="EK541">
            <v>0</v>
          </cell>
          <cell r="EL541">
            <v>0</v>
          </cell>
          <cell r="EM541">
            <v>0</v>
          </cell>
          <cell r="EN541">
            <v>0</v>
          </cell>
          <cell r="EO541">
            <v>0</v>
          </cell>
          <cell r="EP541">
            <v>0</v>
          </cell>
          <cell r="EQ541">
            <v>0</v>
          </cell>
          <cell r="ER541">
            <v>0</v>
          </cell>
          <cell r="ES541">
            <v>0</v>
          </cell>
          <cell r="ET541">
            <v>0</v>
          </cell>
          <cell r="EU541">
            <v>0</v>
          </cell>
          <cell r="EV541">
            <v>0</v>
          </cell>
          <cell r="EW541">
            <v>0</v>
          </cell>
          <cell r="EX541">
            <v>0</v>
          </cell>
          <cell r="EY541">
            <v>0</v>
          </cell>
          <cell r="EZ541">
            <v>0</v>
          </cell>
          <cell r="FA541">
            <v>0</v>
          </cell>
          <cell r="FB541">
            <v>0</v>
          </cell>
          <cell r="FC541">
            <v>0</v>
          </cell>
          <cell r="FD541">
            <v>0</v>
          </cell>
          <cell r="FE541">
            <v>0</v>
          </cell>
          <cell r="FF541">
            <v>0</v>
          </cell>
          <cell r="FG541">
            <v>0</v>
          </cell>
          <cell r="FH541">
            <v>0</v>
          </cell>
          <cell r="FI541">
            <v>0</v>
          </cell>
          <cell r="FJ541">
            <v>0</v>
          </cell>
          <cell r="FK541">
            <v>0</v>
          </cell>
          <cell r="FL541">
            <v>0</v>
          </cell>
          <cell r="FM541">
            <v>0</v>
          </cell>
          <cell r="FN541">
            <v>0</v>
          </cell>
          <cell r="FO541">
            <v>0</v>
          </cell>
          <cell r="FP541">
            <v>0</v>
          </cell>
          <cell r="FQ541">
            <v>0</v>
          </cell>
          <cell r="FR541">
            <v>0</v>
          </cell>
          <cell r="FS541">
            <v>0</v>
          </cell>
          <cell r="FT541">
            <v>0</v>
          </cell>
          <cell r="FU541">
            <v>0</v>
          </cell>
          <cell r="FV541">
            <v>0</v>
          </cell>
          <cell r="FW541">
            <v>0</v>
          </cell>
        </row>
        <row r="542">
          <cell r="B542" t="str">
            <v>Co 900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  <cell r="EE542">
            <v>0</v>
          </cell>
          <cell r="EF542">
            <v>0</v>
          </cell>
          <cell r="EG542">
            <v>0</v>
          </cell>
          <cell r="EH542">
            <v>0</v>
          </cell>
          <cell r="EI542">
            <v>0</v>
          </cell>
          <cell r="EJ542">
            <v>0</v>
          </cell>
          <cell r="EK542">
            <v>0</v>
          </cell>
          <cell r="EL542">
            <v>0</v>
          </cell>
          <cell r="EM542">
            <v>0</v>
          </cell>
          <cell r="EN542">
            <v>0</v>
          </cell>
          <cell r="EO542">
            <v>0</v>
          </cell>
          <cell r="EP542">
            <v>0</v>
          </cell>
          <cell r="EQ542">
            <v>0</v>
          </cell>
          <cell r="ER542">
            <v>0</v>
          </cell>
          <cell r="ES542">
            <v>0</v>
          </cell>
          <cell r="ET542">
            <v>0</v>
          </cell>
          <cell r="EU542">
            <v>0</v>
          </cell>
          <cell r="EV542">
            <v>0</v>
          </cell>
          <cell r="EW542">
            <v>0</v>
          </cell>
          <cell r="EX542">
            <v>0</v>
          </cell>
          <cell r="EY542">
            <v>0</v>
          </cell>
          <cell r="EZ542">
            <v>0</v>
          </cell>
          <cell r="FA542">
            <v>0</v>
          </cell>
          <cell r="FB542">
            <v>0</v>
          </cell>
          <cell r="FC542">
            <v>0</v>
          </cell>
          <cell r="FD542">
            <v>0</v>
          </cell>
          <cell r="FE542">
            <v>0</v>
          </cell>
          <cell r="FF542">
            <v>0</v>
          </cell>
          <cell r="FG542">
            <v>0</v>
          </cell>
          <cell r="FH542">
            <v>0</v>
          </cell>
          <cell r="FI542">
            <v>0</v>
          </cell>
          <cell r="FJ542">
            <v>0</v>
          </cell>
          <cell r="FK542">
            <v>0</v>
          </cell>
          <cell r="FL542">
            <v>0</v>
          </cell>
          <cell r="FM542">
            <v>0</v>
          </cell>
          <cell r="FN542">
            <v>0</v>
          </cell>
          <cell r="FO542">
            <v>0</v>
          </cell>
          <cell r="FP542">
            <v>0</v>
          </cell>
          <cell r="FQ542">
            <v>0</v>
          </cell>
          <cell r="FR542">
            <v>0</v>
          </cell>
          <cell r="FS542">
            <v>0</v>
          </cell>
          <cell r="FT542">
            <v>0</v>
          </cell>
          <cell r="FU542">
            <v>0</v>
          </cell>
          <cell r="FV542">
            <v>0</v>
          </cell>
          <cell r="FW542">
            <v>0</v>
          </cell>
        </row>
        <row r="543">
          <cell r="B543" t="str">
            <v>Co 254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7217.9904944833452</v>
          </cell>
          <cell r="BU543">
            <v>6257.0722677089616</v>
          </cell>
          <cell r="BV543">
            <v>16975.195654034153</v>
          </cell>
          <cell r="BW543">
            <v>19796.775496723232</v>
          </cell>
          <cell r="BX543">
            <v>33622.44569831733</v>
          </cell>
          <cell r="BY543">
            <v>19994.670209248154</v>
          </cell>
          <cell r="BZ543">
            <v>22113.531692517747</v>
          </cell>
          <cell r="CA543">
            <v>24834.52638178087</v>
          </cell>
          <cell r="CB543">
            <v>7359.2946469559975</v>
          </cell>
          <cell r="CC543">
            <v>10475.978646095709</v>
          </cell>
          <cell r="CD543">
            <v>11879.790717137486</v>
          </cell>
          <cell r="CE543">
            <v>3700.7288345949073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  <cell r="EE543">
            <v>0</v>
          </cell>
          <cell r="EF543">
            <v>0</v>
          </cell>
          <cell r="EG543">
            <v>0</v>
          </cell>
          <cell r="EH543">
            <v>0</v>
          </cell>
          <cell r="EI543">
            <v>0</v>
          </cell>
          <cell r="EJ543">
            <v>0</v>
          </cell>
          <cell r="EK543">
            <v>0</v>
          </cell>
          <cell r="EL543">
            <v>0</v>
          </cell>
          <cell r="EM543">
            <v>0</v>
          </cell>
          <cell r="EN543">
            <v>0</v>
          </cell>
          <cell r="EO543">
            <v>0</v>
          </cell>
          <cell r="EP543">
            <v>0</v>
          </cell>
          <cell r="EQ543">
            <v>0</v>
          </cell>
          <cell r="ER543">
            <v>0</v>
          </cell>
          <cell r="ES543">
            <v>0</v>
          </cell>
          <cell r="ET543">
            <v>0</v>
          </cell>
          <cell r="EU543">
            <v>0</v>
          </cell>
          <cell r="EV543">
            <v>0</v>
          </cell>
          <cell r="EW543">
            <v>0</v>
          </cell>
          <cell r="EX543">
            <v>0</v>
          </cell>
          <cell r="EY543">
            <v>0</v>
          </cell>
          <cell r="EZ543">
            <v>0</v>
          </cell>
          <cell r="FA543">
            <v>0</v>
          </cell>
          <cell r="FB543">
            <v>0</v>
          </cell>
          <cell r="FC543">
            <v>0</v>
          </cell>
          <cell r="FD543">
            <v>0</v>
          </cell>
          <cell r="FE543">
            <v>0</v>
          </cell>
          <cell r="FF543">
            <v>0</v>
          </cell>
          <cell r="FG543">
            <v>0</v>
          </cell>
          <cell r="FH543">
            <v>0</v>
          </cell>
          <cell r="FI543">
            <v>0</v>
          </cell>
          <cell r="FJ543">
            <v>0</v>
          </cell>
          <cell r="FK543">
            <v>0</v>
          </cell>
          <cell r="FL543">
            <v>0</v>
          </cell>
          <cell r="FM543">
            <v>0</v>
          </cell>
          <cell r="FN543">
            <v>0</v>
          </cell>
          <cell r="FO543">
            <v>0</v>
          </cell>
          <cell r="FP543">
            <v>0</v>
          </cell>
          <cell r="FQ543">
            <v>0</v>
          </cell>
          <cell r="FR543">
            <v>0</v>
          </cell>
          <cell r="FS543">
            <v>0</v>
          </cell>
          <cell r="FT543">
            <v>0</v>
          </cell>
          <cell r="FU543">
            <v>0</v>
          </cell>
          <cell r="FV543">
            <v>0</v>
          </cell>
          <cell r="FW543">
            <v>0</v>
          </cell>
        </row>
        <row r="544">
          <cell r="B544" t="str">
            <v>Co 255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122860.99802803027</v>
          </cell>
          <cell r="BU544">
            <v>55773.334807496751</v>
          </cell>
          <cell r="BV544">
            <v>181934.16348312894</v>
          </cell>
          <cell r="BW544">
            <v>202820.10791986604</v>
          </cell>
          <cell r="BX544">
            <v>308874.0090350681</v>
          </cell>
          <cell r="BY544">
            <v>230183.67625937297</v>
          </cell>
          <cell r="BZ544">
            <v>214263.42863109021</v>
          </cell>
          <cell r="CA544">
            <v>145830.97607157205</v>
          </cell>
          <cell r="CB544">
            <v>239005.43545237381</v>
          </cell>
          <cell r="CC544">
            <v>289239.12394667725</v>
          </cell>
          <cell r="CD544">
            <v>258279.10908770619</v>
          </cell>
          <cell r="CE544">
            <v>223148.31559280696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-6800</v>
          </cell>
          <cell r="DF544">
            <v>-6800</v>
          </cell>
          <cell r="DG544">
            <v>-6800</v>
          </cell>
          <cell r="DH544">
            <v>-6800</v>
          </cell>
          <cell r="DI544">
            <v>-6800</v>
          </cell>
          <cell r="DJ544">
            <v>-6800</v>
          </cell>
          <cell r="DK544">
            <v>-6800</v>
          </cell>
          <cell r="DL544">
            <v>-6800</v>
          </cell>
          <cell r="DM544">
            <v>-6800</v>
          </cell>
          <cell r="DN544">
            <v>-6800</v>
          </cell>
          <cell r="DO544">
            <v>-6800</v>
          </cell>
          <cell r="DP544">
            <v>-6800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-8500</v>
          </cell>
          <cell r="EE544">
            <v>-8500</v>
          </cell>
          <cell r="EF544">
            <v>-8500</v>
          </cell>
          <cell r="EG544">
            <v>-8500</v>
          </cell>
          <cell r="EH544">
            <v>-8500</v>
          </cell>
          <cell r="EI544">
            <v>-8500</v>
          </cell>
          <cell r="EJ544">
            <v>-8500</v>
          </cell>
          <cell r="EK544">
            <v>-8500</v>
          </cell>
          <cell r="EL544">
            <v>-8500</v>
          </cell>
          <cell r="EM544">
            <v>-8500</v>
          </cell>
          <cell r="EN544">
            <v>-8500</v>
          </cell>
          <cell r="EO544">
            <v>-8500</v>
          </cell>
          <cell r="EP544">
            <v>0</v>
          </cell>
          <cell r="EQ544">
            <v>0</v>
          </cell>
          <cell r="ER544">
            <v>0</v>
          </cell>
          <cell r="ES544">
            <v>0</v>
          </cell>
          <cell r="ET544">
            <v>0</v>
          </cell>
          <cell r="EU544">
            <v>0</v>
          </cell>
          <cell r="EV544">
            <v>0</v>
          </cell>
          <cell r="EW544">
            <v>0</v>
          </cell>
          <cell r="EX544">
            <v>0</v>
          </cell>
          <cell r="EY544">
            <v>0</v>
          </cell>
          <cell r="EZ544">
            <v>0</v>
          </cell>
          <cell r="FA544">
            <v>0</v>
          </cell>
          <cell r="FB544">
            <v>0</v>
          </cell>
          <cell r="FC544">
            <v>0</v>
          </cell>
          <cell r="FD544">
            <v>0</v>
          </cell>
          <cell r="FE544">
            <v>0</v>
          </cell>
          <cell r="FF544">
            <v>0</v>
          </cell>
          <cell r="FG544">
            <v>0</v>
          </cell>
          <cell r="FH544">
            <v>0</v>
          </cell>
          <cell r="FI544">
            <v>0</v>
          </cell>
          <cell r="FJ544">
            <v>0</v>
          </cell>
          <cell r="FK544">
            <v>0</v>
          </cell>
          <cell r="FL544">
            <v>0</v>
          </cell>
          <cell r="FM544">
            <v>0</v>
          </cell>
          <cell r="FN544">
            <v>0</v>
          </cell>
          <cell r="FO544">
            <v>0</v>
          </cell>
          <cell r="FP544">
            <v>0</v>
          </cell>
          <cell r="FQ544">
            <v>0</v>
          </cell>
          <cell r="FR544">
            <v>0</v>
          </cell>
          <cell r="FS544">
            <v>0</v>
          </cell>
          <cell r="FT544">
            <v>0</v>
          </cell>
          <cell r="FU544">
            <v>0</v>
          </cell>
          <cell r="FV544">
            <v>0</v>
          </cell>
          <cell r="FW544">
            <v>0</v>
          </cell>
        </row>
        <row r="545">
          <cell r="B545" t="str">
            <v>Co 256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-27196.588488000998</v>
          </cell>
          <cell r="BU545">
            <v>-18287.330184697166</v>
          </cell>
          <cell r="BV545">
            <v>-21646.825114222425</v>
          </cell>
          <cell r="BW545">
            <v>-19935.770196600453</v>
          </cell>
          <cell r="BX545">
            <v>-12762.580914138933</v>
          </cell>
          <cell r="BY545">
            <v>-10261.712205329051</v>
          </cell>
          <cell r="BZ545">
            <v>-39662.964003963374</v>
          </cell>
          <cell r="CA545">
            <v>-22636.417331560056</v>
          </cell>
          <cell r="CB545">
            <v>23032.927166347799</v>
          </cell>
          <cell r="CC545">
            <v>22786.132156639898</v>
          </cell>
          <cell r="CD545">
            <v>23660.77587282344</v>
          </cell>
          <cell r="CE545">
            <v>22731.68731238661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  <cell r="DB545">
            <v>0</v>
          </cell>
          <cell r="DC545">
            <v>0</v>
          </cell>
          <cell r="DD545">
            <v>0</v>
          </cell>
          <cell r="DE545">
            <v>-5100</v>
          </cell>
          <cell r="DF545">
            <v>-5100</v>
          </cell>
          <cell r="DG545">
            <v>-5100</v>
          </cell>
          <cell r="DH545">
            <v>-5100</v>
          </cell>
          <cell r="DI545">
            <v>-5100</v>
          </cell>
          <cell r="DJ545">
            <v>-5100</v>
          </cell>
          <cell r="DK545">
            <v>-5100</v>
          </cell>
          <cell r="DL545">
            <v>-5100</v>
          </cell>
          <cell r="DM545">
            <v>-5100</v>
          </cell>
          <cell r="DN545">
            <v>-5100</v>
          </cell>
          <cell r="DO545">
            <v>-5100</v>
          </cell>
          <cell r="DP545">
            <v>-5100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-6375</v>
          </cell>
          <cell r="ED545">
            <v>-6375</v>
          </cell>
          <cell r="EE545">
            <v>-6375</v>
          </cell>
          <cell r="EF545">
            <v>-6375</v>
          </cell>
          <cell r="EG545">
            <v>-6375</v>
          </cell>
          <cell r="EH545">
            <v>-6375</v>
          </cell>
          <cell r="EI545">
            <v>-6375</v>
          </cell>
          <cell r="EJ545">
            <v>-6375</v>
          </cell>
          <cell r="EK545">
            <v>-6375</v>
          </cell>
          <cell r="EL545">
            <v>-6375</v>
          </cell>
          <cell r="EM545">
            <v>-6375</v>
          </cell>
          <cell r="EN545">
            <v>-6375</v>
          </cell>
          <cell r="EO545">
            <v>0</v>
          </cell>
          <cell r="EP545">
            <v>0</v>
          </cell>
          <cell r="EQ545">
            <v>0</v>
          </cell>
          <cell r="ER545">
            <v>0</v>
          </cell>
          <cell r="ES545">
            <v>0</v>
          </cell>
          <cell r="ET545">
            <v>0</v>
          </cell>
          <cell r="EU545">
            <v>0</v>
          </cell>
          <cell r="EV545">
            <v>0</v>
          </cell>
          <cell r="EW545">
            <v>0</v>
          </cell>
          <cell r="EX545">
            <v>0</v>
          </cell>
          <cell r="EY545">
            <v>0</v>
          </cell>
          <cell r="EZ545">
            <v>-45.52760067349471</v>
          </cell>
          <cell r="FA545">
            <v>-6416.1217038341247</v>
          </cell>
          <cell r="FB545">
            <v>-6420.5276006734948</v>
          </cell>
          <cell r="FC545">
            <v>-6419.0589683937042</v>
          </cell>
          <cell r="FD545">
            <v>-6420.5276006734948</v>
          </cell>
          <cell r="FE545">
            <v>-6419.0589683937042</v>
          </cell>
          <cell r="FF545">
            <v>-6420.5276006734948</v>
          </cell>
          <cell r="FG545">
            <v>-6420.5276006734948</v>
          </cell>
          <cell r="FH545">
            <v>-6419.0589683937042</v>
          </cell>
          <cell r="FI545">
            <v>-6420.5276006734948</v>
          </cell>
          <cell r="FJ545">
            <v>-6419.0589683937042</v>
          </cell>
          <cell r="FK545">
            <v>-6420.5276006734948</v>
          </cell>
          <cell r="FL545">
            <v>-14122.715339419516</v>
          </cell>
          <cell r="FM545">
            <v>-7247.8627368763218</v>
          </cell>
          <cell r="FN545">
            <v>-7747.7153394195157</v>
          </cell>
          <cell r="FO545">
            <v>-7497.7890381479183</v>
          </cell>
          <cell r="FP545">
            <v>-7747.7153394195157</v>
          </cell>
          <cell r="FQ545">
            <v>-7497.7890381479183</v>
          </cell>
          <cell r="FR545">
            <v>-7747.7153394195157</v>
          </cell>
          <cell r="FS545">
            <v>-7747.7153394195157</v>
          </cell>
          <cell r="FT545">
            <v>-7497.7890381479183</v>
          </cell>
          <cell r="FU545">
            <v>-7747.7153394195157</v>
          </cell>
          <cell r="FV545">
            <v>-7497.7890381479183</v>
          </cell>
          <cell r="FW545">
            <v>-7747.7153394195157</v>
          </cell>
        </row>
        <row r="546">
          <cell r="B546" t="str">
            <v>Co 257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  <cell r="EE546">
            <v>0</v>
          </cell>
          <cell r="EF546">
            <v>0</v>
          </cell>
          <cell r="EG546">
            <v>0</v>
          </cell>
          <cell r="EH546">
            <v>0</v>
          </cell>
          <cell r="EI546">
            <v>0</v>
          </cell>
          <cell r="EJ546">
            <v>0</v>
          </cell>
          <cell r="EK546">
            <v>0</v>
          </cell>
          <cell r="EL546">
            <v>0</v>
          </cell>
          <cell r="EM546">
            <v>0</v>
          </cell>
          <cell r="EN546">
            <v>0</v>
          </cell>
          <cell r="EO546">
            <v>0</v>
          </cell>
          <cell r="EP546">
            <v>0</v>
          </cell>
          <cell r="EQ546">
            <v>0</v>
          </cell>
          <cell r="ER546">
            <v>0</v>
          </cell>
          <cell r="ES546">
            <v>0</v>
          </cell>
          <cell r="ET546">
            <v>0</v>
          </cell>
          <cell r="EU546">
            <v>0</v>
          </cell>
          <cell r="EV546">
            <v>0</v>
          </cell>
          <cell r="EW546">
            <v>0</v>
          </cell>
          <cell r="EX546">
            <v>0</v>
          </cell>
          <cell r="EY546">
            <v>0</v>
          </cell>
          <cell r="EZ546">
            <v>0</v>
          </cell>
          <cell r="FA546">
            <v>0</v>
          </cell>
          <cell r="FB546">
            <v>0</v>
          </cell>
          <cell r="FC546">
            <v>0</v>
          </cell>
          <cell r="FD546">
            <v>0</v>
          </cell>
          <cell r="FE546">
            <v>0</v>
          </cell>
          <cell r="FF546">
            <v>0</v>
          </cell>
          <cell r="FG546">
            <v>0</v>
          </cell>
          <cell r="FH546">
            <v>0</v>
          </cell>
          <cell r="FI546">
            <v>0</v>
          </cell>
          <cell r="FJ546">
            <v>0</v>
          </cell>
          <cell r="FK546">
            <v>0</v>
          </cell>
          <cell r="FL546">
            <v>0</v>
          </cell>
          <cell r="FM546">
            <v>0</v>
          </cell>
          <cell r="FN546">
            <v>0</v>
          </cell>
          <cell r="FO546">
            <v>0</v>
          </cell>
          <cell r="FP546">
            <v>0</v>
          </cell>
          <cell r="FQ546">
            <v>0</v>
          </cell>
          <cell r="FR546">
            <v>0</v>
          </cell>
          <cell r="FS546">
            <v>0</v>
          </cell>
          <cell r="FT546">
            <v>0</v>
          </cell>
          <cell r="FU546">
            <v>0</v>
          </cell>
          <cell r="FV546">
            <v>0</v>
          </cell>
          <cell r="FW546">
            <v>0</v>
          </cell>
        </row>
        <row r="547">
          <cell r="B547" t="str">
            <v>Co 259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24455.464091049253</v>
          </cell>
          <cell r="BU547">
            <v>38353.991330314973</v>
          </cell>
          <cell r="BV547">
            <v>33686.452325306433</v>
          </cell>
          <cell r="BW547">
            <v>24927.832811339555</v>
          </cell>
          <cell r="BX547">
            <v>764.38407415680558</v>
          </cell>
          <cell r="BY547">
            <v>12949.051964708109</v>
          </cell>
          <cell r="BZ547">
            <v>2604.6549199176225</v>
          </cell>
          <cell r="CA547">
            <v>3552.613478805426</v>
          </cell>
          <cell r="CB547">
            <v>11344.846687723548</v>
          </cell>
          <cell r="CC547">
            <v>21202.062322313519</v>
          </cell>
          <cell r="CD547">
            <v>32891.322095805925</v>
          </cell>
          <cell r="CE547">
            <v>31165.211674472674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  <cell r="DD547">
            <v>0</v>
          </cell>
          <cell r="DE547">
            <v>-5100</v>
          </cell>
          <cell r="DF547">
            <v>-5100</v>
          </cell>
          <cell r="DG547">
            <v>-5100</v>
          </cell>
          <cell r="DH547">
            <v>-5100</v>
          </cell>
          <cell r="DI547">
            <v>-5100</v>
          </cell>
          <cell r="DJ547">
            <v>-5100</v>
          </cell>
          <cell r="DK547">
            <v>-5100</v>
          </cell>
          <cell r="DL547">
            <v>-5100</v>
          </cell>
          <cell r="DM547">
            <v>-5100</v>
          </cell>
          <cell r="DN547">
            <v>-5100</v>
          </cell>
          <cell r="DO547">
            <v>-5100</v>
          </cell>
          <cell r="DP547">
            <v>-5100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  <cell r="EE547">
            <v>0</v>
          </cell>
          <cell r="EF547">
            <v>0</v>
          </cell>
          <cell r="EG547">
            <v>0</v>
          </cell>
          <cell r="EH547">
            <v>0</v>
          </cell>
          <cell r="EI547">
            <v>0</v>
          </cell>
          <cell r="EJ547">
            <v>0</v>
          </cell>
          <cell r="EK547">
            <v>0</v>
          </cell>
          <cell r="EL547">
            <v>0</v>
          </cell>
          <cell r="EM547">
            <v>0</v>
          </cell>
          <cell r="EN547">
            <v>0</v>
          </cell>
          <cell r="EO547">
            <v>0</v>
          </cell>
          <cell r="EP547">
            <v>0</v>
          </cell>
          <cell r="EQ547">
            <v>0</v>
          </cell>
          <cell r="ER547">
            <v>0</v>
          </cell>
          <cell r="ES547">
            <v>0</v>
          </cell>
          <cell r="ET547">
            <v>0</v>
          </cell>
          <cell r="EU547">
            <v>0</v>
          </cell>
          <cell r="EV547">
            <v>0</v>
          </cell>
          <cell r="EW547">
            <v>0</v>
          </cell>
          <cell r="EX547">
            <v>0</v>
          </cell>
          <cell r="EY547">
            <v>0</v>
          </cell>
          <cell r="EZ547">
            <v>0</v>
          </cell>
          <cell r="FA547">
            <v>0</v>
          </cell>
          <cell r="FB547">
            <v>0</v>
          </cell>
          <cell r="FC547">
            <v>0</v>
          </cell>
          <cell r="FD547">
            <v>-6375</v>
          </cell>
          <cell r="FE547">
            <v>-6375</v>
          </cell>
          <cell r="FF547">
            <v>-6375</v>
          </cell>
          <cell r="FG547">
            <v>-6375</v>
          </cell>
          <cell r="FH547">
            <v>-6375</v>
          </cell>
          <cell r="FI547">
            <v>-6375</v>
          </cell>
          <cell r="FJ547">
            <v>-6375</v>
          </cell>
          <cell r="FK547">
            <v>-6375</v>
          </cell>
          <cell r="FL547">
            <v>-6375</v>
          </cell>
          <cell r="FM547">
            <v>-6375</v>
          </cell>
          <cell r="FN547">
            <v>-6375</v>
          </cell>
          <cell r="FO547">
            <v>-6375</v>
          </cell>
          <cell r="FP547">
            <v>0</v>
          </cell>
          <cell r="FQ547">
            <v>0</v>
          </cell>
          <cell r="FR547">
            <v>0</v>
          </cell>
          <cell r="FS547">
            <v>0</v>
          </cell>
          <cell r="FT547">
            <v>0</v>
          </cell>
          <cell r="FU547">
            <v>0</v>
          </cell>
          <cell r="FV547">
            <v>0</v>
          </cell>
          <cell r="FW547">
            <v>0</v>
          </cell>
        </row>
        <row r="548">
          <cell r="B548" t="str">
            <v>Co 260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4205.1915991681744</v>
          </cell>
          <cell r="BU548">
            <v>555.32785111237899</v>
          </cell>
          <cell r="BV548">
            <v>13737.756662196742</v>
          </cell>
          <cell r="BW548">
            <v>21992.959020151742</v>
          </cell>
          <cell r="BX548">
            <v>57015.446966964475</v>
          </cell>
          <cell r="BY548">
            <v>36021.418678463917</v>
          </cell>
          <cell r="BZ548">
            <v>18667.864999111021</v>
          </cell>
          <cell r="CA548">
            <v>24089.707234320296</v>
          </cell>
          <cell r="CB548">
            <v>19352.816114595553</v>
          </cell>
          <cell r="CC548">
            <v>47213.309246903787</v>
          </cell>
          <cell r="CD548">
            <v>13510.635114945551</v>
          </cell>
          <cell r="CE548">
            <v>19584.594156047962</v>
          </cell>
          <cell r="CF548">
            <v>-2225.0677456538529</v>
          </cell>
          <cell r="CG548">
            <v>-2009.7386089776739</v>
          </cell>
          <cell r="CH548">
            <v>-2225.0677456538529</v>
          </cell>
          <cell r="CI548">
            <v>-2153.2913667617931</v>
          </cell>
          <cell r="CJ548">
            <v>-2225.0677456538529</v>
          </cell>
          <cell r="CK548">
            <v>-2153.2913667617931</v>
          </cell>
          <cell r="CL548">
            <v>-2225.0677456538529</v>
          </cell>
          <cell r="CM548">
            <v>-2225.0677456538529</v>
          </cell>
          <cell r="CN548">
            <v>-2153.2913667617931</v>
          </cell>
          <cell r="CO548">
            <v>-2225.0677456538529</v>
          </cell>
          <cell r="CP548">
            <v>-2153.2913667617931</v>
          </cell>
          <cell r="CQ548">
            <v>-2225.0677456538529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D548">
            <v>0</v>
          </cell>
          <cell r="DE548">
            <v>0</v>
          </cell>
          <cell r="DF548">
            <v>0</v>
          </cell>
          <cell r="DG548">
            <v>0</v>
          </cell>
          <cell r="DH548">
            <v>0</v>
          </cell>
          <cell r="DI548">
            <v>-5100</v>
          </cell>
          <cell r="DJ548">
            <v>-5100</v>
          </cell>
          <cell r="DK548">
            <v>-5100</v>
          </cell>
          <cell r="DL548">
            <v>-5100</v>
          </cell>
          <cell r="DM548">
            <v>-5100</v>
          </cell>
          <cell r="DN548">
            <v>-5100</v>
          </cell>
          <cell r="DO548">
            <v>-5100</v>
          </cell>
          <cell r="DP548">
            <v>-5100</v>
          </cell>
          <cell r="DQ548">
            <v>-5100</v>
          </cell>
          <cell r="DR548">
            <v>-5100</v>
          </cell>
          <cell r="DS548">
            <v>-5100</v>
          </cell>
          <cell r="DT548">
            <v>-5100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  <cell r="EE548">
            <v>0</v>
          </cell>
          <cell r="EF548">
            <v>0</v>
          </cell>
          <cell r="EG548">
            <v>-6375</v>
          </cell>
          <cell r="EH548">
            <v>-6375</v>
          </cell>
          <cell r="EI548">
            <v>-6375</v>
          </cell>
          <cell r="EJ548">
            <v>-6375</v>
          </cell>
          <cell r="EK548">
            <v>-6375</v>
          </cell>
          <cell r="EL548">
            <v>-6375</v>
          </cell>
          <cell r="EM548">
            <v>-6375</v>
          </cell>
          <cell r="EN548">
            <v>-6375</v>
          </cell>
          <cell r="EO548">
            <v>-6375</v>
          </cell>
          <cell r="EP548">
            <v>-6375</v>
          </cell>
          <cell r="EQ548">
            <v>-6375</v>
          </cell>
          <cell r="ER548">
            <v>-6375</v>
          </cell>
          <cell r="ES548">
            <v>0</v>
          </cell>
          <cell r="ET548">
            <v>0</v>
          </cell>
          <cell r="EU548">
            <v>0</v>
          </cell>
          <cell r="EV548">
            <v>0</v>
          </cell>
          <cell r="EW548">
            <v>0</v>
          </cell>
          <cell r="EX548">
            <v>0</v>
          </cell>
          <cell r="EY548">
            <v>0</v>
          </cell>
          <cell r="EZ548">
            <v>0</v>
          </cell>
          <cell r="FA548">
            <v>0</v>
          </cell>
          <cell r="FB548">
            <v>0</v>
          </cell>
          <cell r="FC548">
            <v>0</v>
          </cell>
          <cell r="FD548">
            <v>0</v>
          </cell>
          <cell r="FE548">
            <v>-6375</v>
          </cell>
          <cell r="FF548">
            <v>-6375</v>
          </cell>
          <cell r="FG548">
            <v>-6375</v>
          </cell>
          <cell r="FH548">
            <v>-6375</v>
          </cell>
          <cell r="FI548">
            <v>-6375</v>
          </cell>
          <cell r="FJ548">
            <v>-6375</v>
          </cell>
          <cell r="FK548">
            <v>-6375</v>
          </cell>
          <cell r="FL548">
            <v>-6375</v>
          </cell>
          <cell r="FM548">
            <v>-6375</v>
          </cell>
          <cell r="FN548">
            <v>-6375</v>
          </cell>
          <cell r="FO548">
            <v>-6375</v>
          </cell>
          <cell r="FP548">
            <v>-6375</v>
          </cell>
          <cell r="FQ548">
            <v>0</v>
          </cell>
          <cell r="FR548">
            <v>0</v>
          </cell>
          <cell r="FS548">
            <v>0</v>
          </cell>
          <cell r="FT548">
            <v>0</v>
          </cell>
          <cell r="FU548">
            <v>0</v>
          </cell>
          <cell r="FV548">
            <v>0</v>
          </cell>
          <cell r="FW548">
            <v>0</v>
          </cell>
        </row>
        <row r="549">
          <cell r="B549" t="str">
            <v>Co 262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  <cell r="EE549">
            <v>0</v>
          </cell>
          <cell r="EF549">
            <v>0</v>
          </cell>
          <cell r="EG549">
            <v>0</v>
          </cell>
          <cell r="EH549">
            <v>0</v>
          </cell>
          <cell r="EI549">
            <v>0</v>
          </cell>
          <cell r="EJ549">
            <v>0</v>
          </cell>
          <cell r="EK549">
            <v>0</v>
          </cell>
          <cell r="EL549">
            <v>0</v>
          </cell>
          <cell r="EM549">
            <v>0</v>
          </cell>
          <cell r="EN549">
            <v>0</v>
          </cell>
          <cell r="EO549">
            <v>0</v>
          </cell>
          <cell r="EP549">
            <v>0</v>
          </cell>
          <cell r="EQ549">
            <v>0</v>
          </cell>
          <cell r="ER549">
            <v>0</v>
          </cell>
          <cell r="ES549">
            <v>0</v>
          </cell>
          <cell r="ET549">
            <v>0</v>
          </cell>
          <cell r="EU549">
            <v>0</v>
          </cell>
          <cell r="EV549">
            <v>0</v>
          </cell>
          <cell r="EW549">
            <v>0</v>
          </cell>
          <cell r="EX549">
            <v>0</v>
          </cell>
          <cell r="EY549">
            <v>0</v>
          </cell>
          <cell r="EZ549">
            <v>0</v>
          </cell>
          <cell r="FA549">
            <v>0</v>
          </cell>
          <cell r="FB549">
            <v>0</v>
          </cell>
          <cell r="FC549">
            <v>0</v>
          </cell>
          <cell r="FD549">
            <v>0</v>
          </cell>
          <cell r="FE549">
            <v>0</v>
          </cell>
          <cell r="FF549">
            <v>0</v>
          </cell>
          <cell r="FG549">
            <v>0</v>
          </cell>
          <cell r="FH549">
            <v>0</v>
          </cell>
          <cell r="FI549">
            <v>0</v>
          </cell>
          <cell r="FJ549">
            <v>0</v>
          </cell>
          <cell r="FK549">
            <v>0</v>
          </cell>
          <cell r="FL549">
            <v>0</v>
          </cell>
          <cell r="FM549">
            <v>0</v>
          </cell>
          <cell r="FN549">
            <v>0</v>
          </cell>
          <cell r="FO549">
            <v>0</v>
          </cell>
          <cell r="FP549">
            <v>0</v>
          </cell>
          <cell r="FQ549">
            <v>0</v>
          </cell>
          <cell r="FR549">
            <v>0</v>
          </cell>
          <cell r="FS549">
            <v>0</v>
          </cell>
          <cell r="FT549">
            <v>0</v>
          </cell>
          <cell r="FU549">
            <v>0</v>
          </cell>
          <cell r="FV549">
            <v>0</v>
          </cell>
          <cell r="FW549">
            <v>0</v>
          </cell>
        </row>
        <row r="550">
          <cell r="B550" t="str">
            <v>Co 189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-272.63069999999999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  <cell r="EE550">
            <v>0</v>
          </cell>
          <cell r="EF550">
            <v>0</v>
          </cell>
          <cell r="EG550">
            <v>0</v>
          </cell>
          <cell r="EH550">
            <v>0</v>
          </cell>
          <cell r="EI550">
            <v>0</v>
          </cell>
          <cell r="EJ550">
            <v>0</v>
          </cell>
          <cell r="EK550">
            <v>0</v>
          </cell>
          <cell r="EL550">
            <v>0</v>
          </cell>
          <cell r="EM550">
            <v>0</v>
          </cell>
          <cell r="EN550">
            <v>0</v>
          </cell>
          <cell r="EO550">
            <v>0</v>
          </cell>
          <cell r="EP550">
            <v>0</v>
          </cell>
          <cell r="EQ550">
            <v>0</v>
          </cell>
          <cell r="ER550">
            <v>0</v>
          </cell>
          <cell r="ES550">
            <v>0</v>
          </cell>
          <cell r="ET550">
            <v>0</v>
          </cell>
          <cell r="EU550">
            <v>0</v>
          </cell>
          <cell r="EV550">
            <v>0</v>
          </cell>
          <cell r="EW550">
            <v>0</v>
          </cell>
          <cell r="EX550">
            <v>0</v>
          </cell>
          <cell r="EY550">
            <v>0</v>
          </cell>
          <cell r="EZ550">
            <v>0</v>
          </cell>
          <cell r="FA550">
            <v>0</v>
          </cell>
          <cell r="FB550">
            <v>0</v>
          </cell>
          <cell r="FC550">
            <v>0</v>
          </cell>
          <cell r="FD550">
            <v>0</v>
          </cell>
          <cell r="FE550">
            <v>0</v>
          </cell>
          <cell r="FF550">
            <v>0</v>
          </cell>
          <cell r="FG550">
            <v>0</v>
          </cell>
          <cell r="FH550">
            <v>0</v>
          </cell>
          <cell r="FI550">
            <v>0</v>
          </cell>
          <cell r="FJ550">
            <v>0</v>
          </cell>
          <cell r="FK550">
            <v>0</v>
          </cell>
          <cell r="FL550">
            <v>0</v>
          </cell>
          <cell r="FM550">
            <v>0</v>
          </cell>
          <cell r="FN550">
            <v>0</v>
          </cell>
          <cell r="FO550">
            <v>0</v>
          </cell>
          <cell r="FP550">
            <v>0</v>
          </cell>
          <cell r="FQ550">
            <v>0</v>
          </cell>
          <cell r="FR550">
            <v>0</v>
          </cell>
          <cell r="FS550">
            <v>0</v>
          </cell>
          <cell r="FT550">
            <v>0</v>
          </cell>
          <cell r="FU550">
            <v>0</v>
          </cell>
          <cell r="FV550">
            <v>0</v>
          </cell>
          <cell r="FW550">
            <v>0</v>
          </cell>
        </row>
        <row r="551">
          <cell r="B551" t="str">
            <v>Co 191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7499.099820723517</v>
          </cell>
          <cell r="BU551">
            <v>-833.89563148230081</v>
          </cell>
          <cell r="BV551">
            <v>12720.685290506277</v>
          </cell>
          <cell r="BW551">
            <v>4151.023344743342</v>
          </cell>
          <cell r="BX551">
            <v>3035.410376190157</v>
          </cell>
          <cell r="BY551">
            <v>8796.6623730168794</v>
          </cell>
          <cell r="BZ551">
            <v>10890.814533261684</v>
          </cell>
          <cell r="CA551">
            <v>-1602.9035507687659</v>
          </cell>
          <cell r="CB551">
            <v>2980.4061083781999</v>
          </cell>
          <cell r="CC551">
            <v>2514.2200937215312</v>
          </cell>
          <cell r="CD551">
            <v>-1120.0195028974558</v>
          </cell>
          <cell r="CE551">
            <v>10451.361037275863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0</v>
          </cell>
          <cell r="CZ551">
            <v>0</v>
          </cell>
          <cell r="DA551">
            <v>0</v>
          </cell>
          <cell r="DB551">
            <v>0</v>
          </cell>
          <cell r="DC551">
            <v>0</v>
          </cell>
          <cell r="DD551">
            <v>0</v>
          </cell>
          <cell r="DE551">
            <v>0</v>
          </cell>
          <cell r="DF551">
            <v>0</v>
          </cell>
          <cell r="DG551">
            <v>0</v>
          </cell>
          <cell r="DH551">
            <v>0</v>
          </cell>
          <cell r="DI551">
            <v>0</v>
          </cell>
          <cell r="DJ551">
            <v>0</v>
          </cell>
          <cell r="DK551">
            <v>0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0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0</v>
          </cell>
          <cell r="DV551">
            <v>0</v>
          </cell>
          <cell r="DW551">
            <v>0</v>
          </cell>
          <cell r="DX551">
            <v>0</v>
          </cell>
          <cell r="DY551">
            <v>0</v>
          </cell>
          <cell r="DZ551">
            <v>0</v>
          </cell>
          <cell r="EA551">
            <v>0</v>
          </cell>
          <cell r="EB551">
            <v>0</v>
          </cell>
          <cell r="EC551">
            <v>0</v>
          </cell>
          <cell r="ED551">
            <v>0</v>
          </cell>
          <cell r="EE551">
            <v>0</v>
          </cell>
          <cell r="EF551">
            <v>0</v>
          </cell>
          <cell r="EG551">
            <v>0</v>
          </cell>
          <cell r="EH551">
            <v>0</v>
          </cell>
          <cell r="EI551">
            <v>0</v>
          </cell>
          <cell r="EJ551">
            <v>0</v>
          </cell>
          <cell r="EK551">
            <v>0</v>
          </cell>
          <cell r="EL551">
            <v>0</v>
          </cell>
          <cell r="EM551">
            <v>0</v>
          </cell>
          <cell r="EN551">
            <v>0</v>
          </cell>
          <cell r="EO551">
            <v>0</v>
          </cell>
          <cell r="EP551">
            <v>0</v>
          </cell>
          <cell r="EQ551">
            <v>0</v>
          </cell>
          <cell r="ER551">
            <v>0</v>
          </cell>
          <cell r="ES551">
            <v>0</v>
          </cell>
          <cell r="ET551">
            <v>0</v>
          </cell>
          <cell r="EU551">
            <v>0</v>
          </cell>
          <cell r="EV551">
            <v>0</v>
          </cell>
          <cell r="EW551">
            <v>0</v>
          </cell>
          <cell r="EX551">
            <v>0</v>
          </cell>
          <cell r="EY551">
            <v>0</v>
          </cell>
          <cell r="EZ551">
            <v>0</v>
          </cell>
          <cell r="FA551">
            <v>0</v>
          </cell>
          <cell r="FB551">
            <v>0</v>
          </cell>
          <cell r="FC551">
            <v>0</v>
          </cell>
          <cell r="FD551">
            <v>0</v>
          </cell>
          <cell r="FE551">
            <v>0</v>
          </cell>
          <cell r="FF551">
            <v>0</v>
          </cell>
          <cell r="FG551">
            <v>0</v>
          </cell>
          <cell r="FH551">
            <v>0</v>
          </cell>
          <cell r="FI551">
            <v>0</v>
          </cell>
          <cell r="FJ551">
            <v>0</v>
          </cell>
          <cell r="FK551">
            <v>0</v>
          </cell>
          <cell r="FL551">
            <v>0</v>
          </cell>
          <cell r="FM551">
            <v>0</v>
          </cell>
          <cell r="FN551">
            <v>0</v>
          </cell>
          <cell r="FO551">
            <v>0</v>
          </cell>
          <cell r="FP551">
            <v>0</v>
          </cell>
          <cell r="FQ551">
            <v>0</v>
          </cell>
          <cell r="FR551">
            <v>0</v>
          </cell>
          <cell r="FS551">
            <v>0</v>
          </cell>
          <cell r="FT551">
            <v>0</v>
          </cell>
          <cell r="FU551">
            <v>0</v>
          </cell>
          <cell r="FV551">
            <v>0</v>
          </cell>
          <cell r="FW551">
            <v>0</v>
          </cell>
        </row>
        <row r="552">
          <cell r="B552" t="str">
            <v>Co 452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-1469.2362424695966</v>
          </cell>
          <cell r="BU552">
            <v>-4142.9147352341224</v>
          </cell>
          <cell r="BV552">
            <v>-1354.1681785428864</v>
          </cell>
          <cell r="BW552">
            <v>-3923.4093665176351</v>
          </cell>
          <cell r="BX552">
            <v>18129.439232454766</v>
          </cell>
          <cell r="BY552">
            <v>20483.456335333853</v>
          </cell>
          <cell r="BZ552">
            <v>25974.002908780174</v>
          </cell>
          <cell r="CA552">
            <v>19058.758893839557</v>
          </cell>
          <cell r="CB552">
            <v>12037.945952077709</v>
          </cell>
          <cell r="CC552">
            <v>766.10100163596871</v>
          </cell>
          <cell r="CD552">
            <v>-8992.6522939482093</v>
          </cell>
          <cell r="CE552">
            <v>-6060.9122566894321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  <cell r="DD552">
            <v>0</v>
          </cell>
          <cell r="DE552">
            <v>0</v>
          </cell>
          <cell r="DF552">
            <v>0</v>
          </cell>
          <cell r="DG552">
            <v>0</v>
          </cell>
          <cell r="DH552">
            <v>0</v>
          </cell>
          <cell r="DI552">
            <v>0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  <cell r="EE552">
            <v>0</v>
          </cell>
          <cell r="EF552">
            <v>0</v>
          </cell>
          <cell r="EG552">
            <v>0</v>
          </cell>
          <cell r="EH552">
            <v>0</v>
          </cell>
          <cell r="EI552">
            <v>0</v>
          </cell>
          <cell r="EJ552">
            <v>0</v>
          </cell>
          <cell r="EK552">
            <v>0</v>
          </cell>
          <cell r="EL552">
            <v>0</v>
          </cell>
          <cell r="EM552">
            <v>0</v>
          </cell>
          <cell r="EN552">
            <v>0</v>
          </cell>
          <cell r="EO552">
            <v>0</v>
          </cell>
          <cell r="EP552">
            <v>0</v>
          </cell>
          <cell r="EQ552">
            <v>0</v>
          </cell>
          <cell r="ER552">
            <v>0</v>
          </cell>
          <cell r="ES552">
            <v>0</v>
          </cell>
          <cell r="ET552">
            <v>0</v>
          </cell>
          <cell r="EU552">
            <v>0</v>
          </cell>
          <cell r="EV552">
            <v>0</v>
          </cell>
          <cell r="EW552">
            <v>0</v>
          </cell>
          <cell r="EX552">
            <v>0</v>
          </cell>
          <cell r="EY552">
            <v>0</v>
          </cell>
          <cell r="EZ552">
            <v>0</v>
          </cell>
          <cell r="FA552">
            <v>0</v>
          </cell>
          <cell r="FB552">
            <v>0</v>
          </cell>
          <cell r="FC552">
            <v>0</v>
          </cell>
          <cell r="FD552">
            <v>0</v>
          </cell>
          <cell r="FE552">
            <v>0</v>
          </cell>
          <cell r="FF552">
            <v>0</v>
          </cell>
          <cell r="FG552">
            <v>0</v>
          </cell>
          <cell r="FH552">
            <v>0</v>
          </cell>
          <cell r="FI552">
            <v>0</v>
          </cell>
          <cell r="FJ552">
            <v>0</v>
          </cell>
          <cell r="FK552">
            <v>0</v>
          </cell>
          <cell r="FL552">
            <v>0</v>
          </cell>
          <cell r="FM552">
            <v>0</v>
          </cell>
          <cell r="FN552">
            <v>0</v>
          </cell>
          <cell r="FO552">
            <v>0</v>
          </cell>
          <cell r="FP552">
            <v>0</v>
          </cell>
          <cell r="FQ552">
            <v>0</v>
          </cell>
          <cell r="FR552">
            <v>0</v>
          </cell>
          <cell r="FS552">
            <v>0</v>
          </cell>
          <cell r="FT552">
            <v>0</v>
          </cell>
          <cell r="FU552">
            <v>0</v>
          </cell>
          <cell r="FV552">
            <v>0</v>
          </cell>
          <cell r="FW552">
            <v>0</v>
          </cell>
        </row>
        <row r="553">
          <cell r="B553" t="str">
            <v>Co 425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59874.168230168259</v>
          </cell>
          <cell r="BU553">
            <v>65889.941607701301</v>
          </cell>
          <cell r="BV553">
            <v>160625.57208798209</v>
          </cell>
          <cell r="BW553">
            <v>165119.40701918921</v>
          </cell>
          <cell r="BX553">
            <v>199808.99759615812</v>
          </cell>
          <cell r="BY553">
            <v>187189.70857593176</v>
          </cell>
          <cell r="BZ553">
            <v>196308.64281685799</v>
          </cell>
          <cell r="CA553">
            <v>222846.1692718509</v>
          </cell>
          <cell r="CB553">
            <v>202965.35571587645</v>
          </cell>
          <cell r="CC553">
            <v>199370.69523293935</v>
          </cell>
          <cell r="CD553">
            <v>165757.04786736466</v>
          </cell>
          <cell r="CE553">
            <v>166817.2970022434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  <cell r="DD553">
            <v>0</v>
          </cell>
          <cell r="DE553">
            <v>0</v>
          </cell>
          <cell r="DF553">
            <v>0</v>
          </cell>
          <cell r="DG553">
            <v>0</v>
          </cell>
          <cell r="DH553">
            <v>0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0</v>
          </cell>
          <cell r="EE553">
            <v>0</v>
          </cell>
          <cell r="EF553">
            <v>0</v>
          </cell>
          <cell r="EG553">
            <v>0</v>
          </cell>
          <cell r="EH553">
            <v>0</v>
          </cell>
          <cell r="EI553">
            <v>0</v>
          </cell>
          <cell r="EJ553">
            <v>0</v>
          </cell>
          <cell r="EK553">
            <v>0</v>
          </cell>
          <cell r="EL553">
            <v>0</v>
          </cell>
          <cell r="EM553">
            <v>0</v>
          </cell>
          <cell r="EN553">
            <v>0</v>
          </cell>
          <cell r="EO553">
            <v>0</v>
          </cell>
          <cell r="EP553">
            <v>0</v>
          </cell>
          <cell r="EQ553">
            <v>0</v>
          </cell>
          <cell r="ER553">
            <v>0</v>
          </cell>
          <cell r="ES553">
            <v>0</v>
          </cell>
          <cell r="ET553">
            <v>0</v>
          </cell>
          <cell r="EU553">
            <v>0</v>
          </cell>
          <cell r="EV553">
            <v>0</v>
          </cell>
          <cell r="EW553">
            <v>0</v>
          </cell>
          <cell r="EX553">
            <v>0</v>
          </cell>
          <cell r="EY553">
            <v>0</v>
          </cell>
          <cell r="EZ553">
            <v>0</v>
          </cell>
          <cell r="FA553">
            <v>0</v>
          </cell>
          <cell r="FB553">
            <v>0</v>
          </cell>
          <cell r="FC553">
            <v>0</v>
          </cell>
          <cell r="FD553">
            <v>0</v>
          </cell>
          <cell r="FE553">
            <v>0</v>
          </cell>
          <cell r="FF553">
            <v>0</v>
          </cell>
          <cell r="FG553">
            <v>0</v>
          </cell>
          <cell r="FH553">
            <v>0</v>
          </cell>
          <cell r="FI553">
            <v>0</v>
          </cell>
          <cell r="FJ553">
            <v>0</v>
          </cell>
          <cell r="FK553">
            <v>0</v>
          </cell>
          <cell r="FL553">
            <v>0</v>
          </cell>
          <cell r="FM553">
            <v>0</v>
          </cell>
          <cell r="FN553">
            <v>0</v>
          </cell>
          <cell r="FO553">
            <v>0</v>
          </cell>
          <cell r="FP553">
            <v>0</v>
          </cell>
          <cell r="FQ553">
            <v>0</v>
          </cell>
          <cell r="FR553">
            <v>0</v>
          </cell>
          <cell r="FS553">
            <v>0</v>
          </cell>
          <cell r="FT553">
            <v>0</v>
          </cell>
          <cell r="FU553">
            <v>0</v>
          </cell>
          <cell r="FV553">
            <v>0</v>
          </cell>
          <cell r="FW553">
            <v>0</v>
          </cell>
        </row>
        <row r="554">
          <cell r="B554" t="str">
            <v>Co 453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216180.47089532117</v>
          </cell>
          <cell r="BU554">
            <v>201409.36566195259</v>
          </cell>
          <cell r="BV554">
            <v>193393.79742372001</v>
          </cell>
          <cell r="BW554">
            <v>154013.86276423471</v>
          </cell>
          <cell r="BX554">
            <v>302539.65254137444</v>
          </cell>
          <cell r="BY554">
            <v>256346.35039725094</v>
          </cell>
          <cell r="BZ554">
            <v>270492.91905872605</v>
          </cell>
          <cell r="CA554">
            <v>374921.200747394</v>
          </cell>
          <cell r="CB554">
            <v>299640.04622393078</v>
          </cell>
          <cell r="CC554">
            <v>253096.71220774378</v>
          </cell>
          <cell r="CD554">
            <v>220102.77146908428</v>
          </cell>
          <cell r="CE554">
            <v>180600.81985453243</v>
          </cell>
          <cell r="CF554">
            <v>0</v>
          </cell>
          <cell r="CG554">
            <v>0</v>
          </cell>
          <cell r="CH554">
            <v>0</v>
          </cell>
          <cell r="CI554">
            <v>0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  <cell r="DD554">
            <v>0</v>
          </cell>
          <cell r="DE554">
            <v>0</v>
          </cell>
          <cell r="DF554">
            <v>0</v>
          </cell>
          <cell r="DG554">
            <v>0</v>
          </cell>
          <cell r="DH554">
            <v>0</v>
          </cell>
          <cell r="DI554">
            <v>0</v>
          </cell>
          <cell r="DJ554">
            <v>0</v>
          </cell>
          <cell r="DK554">
            <v>0</v>
          </cell>
          <cell r="DL554">
            <v>0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0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0</v>
          </cell>
          <cell r="EE554">
            <v>0</v>
          </cell>
          <cell r="EF554">
            <v>0</v>
          </cell>
          <cell r="EG554">
            <v>0</v>
          </cell>
          <cell r="EH554">
            <v>0</v>
          </cell>
          <cell r="EI554">
            <v>0</v>
          </cell>
          <cell r="EJ554">
            <v>0</v>
          </cell>
          <cell r="EK554">
            <v>0</v>
          </cell>
          <cell r="EL554">
            <v>0</v>
          </cell>
          <cell r="EM554">
            <v>0</v>
          </cell>
          <cell r="EN554">
            <v>0</v>
          </cell>
          <cell r="EO554">
            <v>0</v>
          </cell>
          <cell r="EP554">
            <v>0</v>
          </cell>
          <cell r="EQ554">
            <v>0</v>
          </cell>
          <cell r="ER554">
            <v>0</v>
          </cell>
          <cell r="ES554">
            <v>0</v>
          </cell>
          <cell r="ET554">
            <v>0</v>
          </cell>
          <cell r="EU554">
            <v>0</v>
          </cell>
          <cell r="EV554">
            <v>0</v>
          </cell>
          <cell r="EW554">
            <v>0</v>
          </cell>
          <cell r="EX554">
            <v>0</v>
          </cell>
          <cell r="EY554">
            <v>0</v>
          </cell>
          <cell r="EZ554">
            <v>0</v>
          </cell>
          <cell r="FA554">
            <v>0</v>
          </cell>
          <cell r="FB554">
            <v>0</v>
          </cell>
          <cell r="FC554">
            <v>0</v>
          </cell>
          <cell r="FD554">
            <v>0</v>
          </cell>
          <cell r="FE554">
            <v>0</v>
          </cell>
          <cell r="FF554">
            <v>0</v>
          </cell>
          <cell r="FG554">
            <v>0</v>
          </cell>
          <cell r="FH554">
            <v>0</v>
          </cell>
          <cell r="FI554">
            <v>0</v>
          </cell>
          <cell r="FJ554">
            <v>0</v>
          </cell>
          <cell r="FK554">
            <v>0</v>
          </cell>
          <cell r="FL554">
            <v>0</v>
          </cell>
          <cell r="FM554">
            <v>0</v>
          </cell>
          <cell r="FN554">
            <v>0</v>
          </cell>
          <cell r="FO554">
            <v>0</v>
          </cell>
          <cell r="FP554">
            <v>0</v>
          </cell>
          <cell r="FQ554">
            <v>0</v>
          </cell>
          <cell r="FR554">
            <v>0</v>
          </cell>
          <cell r="FS554">
            <v>0</v>
          </cell>
          <cell r="FT554">
            <v>0</v>
          </cell>
          <cell r="FU554">
            <v>0</v>
          </cell>
          <cell r="FV554">
            <v>0</v>
          </cell>
          <cell r="FW554">
            <v>0</v>
          </cell>
        </row>
        <row r="555">
          <cell r="B555" t="str">
            <v>Co 151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7004.1544268251582</v>
          </cell>
          <cell r="BU555">
            <v>-2880.4601028481857</v>
          </cell>
          <cell r="BV555">
            <v>9785.8070862849272</v>
          </cell>
          <cell r="BW555">
            <v>4714.1001705658218</v>
          </cell>
          <cell r="BX555">
            <v>8883.0444596232592</v>
          </cell>
          <cell r="BY555">
            <v>7034.2008817784827</v>
          </cell>
          <cell r="BZ555">
            <v>11951.262629398601</v>
          </cell>
          <cell r="CA555">
            <v>10667.558587596111</v>
          </cell>
          <cell r="CB555">
            <v>20684.107543621794</v>
          </cell>
          <cell r="CC555">
            <v>22428.827345869693</v>
          </cell>
          <cell r="CD555">
            <v>19275.83478237539</v>
          </cell>
          <cell r="CE555">
            <v>16459.129142868023</v>
          </cell>
          <cell r="CF555">
            <v>0</v>
          </cell>
          <cell r="CG555">
            <v>0</v>
          </cell>
          <cell r="CH555">
            <v>0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0</v>
          </cell>
          <cell r="DH555">
            <v>0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  <cell r="EE555">
            <v>0</v>
          </cell>
          <cell r="EF555">
            <v>0</v>
          </cell>
          <cell r="EG555">
            <v>0</v>
          </cell>
          <cell r="EH555">
            <v>0</v>
          </cell>
          <cell r="EI555">
            <v>0</v>
          </cell>
          <cell r="EJ555">
            <v>0</v>
          </cell>
          <cell r="EK555">
            <v>0</v>
          </cell>
          <cell r="EL555">
            <v>0</v>
          </cell>
          <cell r="EM555">
            <v>0</v>
          </cell>
          <cell r="EN555">
            <v>0</v>
          </cell>
          <cell r="EO555">
            <v>0</v>
          </cell>
          <cell r="EP555">
            <v>0</v>
          </cell>
          <cell r="EQ555">
            <v>0</v>
          </cell>
          <cell r="ER555">
            <v>0</v>
          </cell>
          <cell r="ES555">
            <v>0</v>
          </cell>
          <cell r="ET555">
            <v>0</v>
          </cell>
          <cell r="EU555">
            <v>0</v>
          </cell>
          <cell r="EV555">
            <v>0</v>
          </cell>
          <cell r="EW555">
            <v>0</v>
          </cell>
          <cell r="EX555">
            <v>0</v>
          </cell>
          <cell r="EY555">
            <v>0</v>
          </cell>
          <cell r="EZ555">
            <v>0</v>
          </cell>
          <cell r="FA555">
            <v>0</v>
          </cell>
          <cell r="FB555">
            <v>0</v>
          </cell>
          <cell r="FC555">
            <v>0</v>
          </cell>
          <cell r="FD555">
            <v>0</v>
          </cell>
          <cell r="FE555">
            <v>0</v>
          </cell>
          <cell r="FF555">
            <v>0</v>
          </cell>
          <cell r="FG555">
            <v>0</v>
          </cell>
          <cell r="FH555">
            <v>0</v>
          </cell>
          <cell r="FI555">
            <v>0</v>
          </cell>
          <cell r="FJ555">
            <v>0</v>
          </cell>
          <cell r="FK555">
            <v>0</v>
          </cell>
          <cell r="FL555">
            <v>0</v>
          </cell>
          <cell r="FM555">
            <v>0</v>
          </cell>
          <cell r="FN555">
            <v>0</v>
          </cell>
          <cell r="FO555">
            <v>0</v>
          </cell>
          <cell r="FP555">
            <v>0</v>
          </cell>
          <cell r="FQ555">
            <v>0</v>
          </cell>
          <cell r="FR555">
            <v>0</v>
          </cell>
          <cell r="FS555">
            <v>0</v>
          </cell>
          <cell r="FT555">
            <v>0</v>
          </cell>
          <cell r="FU555">
            <v>0</v>
          </cell>
          <cell r="FV555">
            <v>0</v>
          </cell>
          <cell r="FW555">
            <v>0</v>
          </cell>
        </row>
        <row r="556">
          <cell r="B556" t="str">
            <v>Co 152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-21754.431516016732</v>
          </cell>
          <cell r="BU556">
            <v>-13297.807961247381</v>
          </cell>
          <cell r="BV556">
            <v>-11074.472491003784</v>
          </cell>
          <cell r="BW556">
            <v>-18817.893920006944</v>
          </cell>
          <cell r="BX556">
            <v>-8547.8325530340298</v>
          </cell>
          <cell r="BY556">
            <v>-23518.436751430945</v>
          </cell>
          <cell r="BZ556">
            <v>-12946.591813188039</v>
          </cell>
          <cell r="CA556">
            <v>-13084.192274578323</v>
          </cell>
          <cell r="CB556">
            <v>-8728.8041186054979</v>
          </cell>
          <cell r="CC556">
            <v>-6361.1063027158016</v>
          </cell>
          <cell r="CD556">
            <v>-2341.3118666271912</v>
          </cell>
          <cell r="CE556">
            <v>-4770.2012641774782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0</v>
          </cell>
          <cell r="DB556">
            <v>0</v>
          </cell>
          <cell r="DC556">
            <v>0</v>
          </cell>
          <cell r="DD556">
            <v>0</v>
          </cell>
          <cell r="DE556">
            <v>0</v>
          </cell>
          <cell r="DF556">
            <v>0</v>
          </cell>
          <cell r="DG556">
            <v>0</v>
          </cell>
          <cell r="DH556">
            <v>0</v>
          </cell>
          <cell r="DI556">
            <v>0</v>
          </cell>
          <cell r="DJ556">
            <v>0</v>
          </cell>
          <cell r="DK556">
            <v>0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0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  <cell r="EE556">
            <v>0</v>
          </cell>
          <cell r="EF556">
            <v>0</v>
          </cell>
          <cell r="EG556">
            <v>0</v>
          </cell>
          <cell r="EH556">
            <v>0</v>
          </cell>
          <cell r="EI556">
            <v>0</v>
          </cell>
          <cell r="EJ556">
            <v>0</v>
          </cell>
          <cell r="EK556">
            <v>0</v>
          </cell>
          <cell r="EL556">
            <v>0</v>
          </cell>
          <cell r="EM556">
            <v>0</v>
          </cell>
          <cell r="EN556">
            <v>0</v>
          </cell>
          <cell r="EO556">
            <v>0</v>
          </cell>
          <cell r="EP556">
            <v>0</v>
          </cell>
          <cell r="EQ556">
            <v>0</v>
          </cell>
          <cell r="ER556">
            <v>0</v>
          </cell>
          <cell r="ES556">
            <v>0</v>
          </cell>
          <cell r="ET556">
            <v>0</v>
          </cell>
          <cell r="EU556">
            <v>0</v>
          </cell>
          <cell r="EV556">
            <v>0</v>
          </cell>
          <cell r="EW556">
            <v>0</v>
          </cell>
          <cell r="EX556">
            <v>0</v>
          </cell>
          <cell r="EY556">
            <v>0</v>
          </cell>
          <cell r="EZ556">
            <v>0</v>
          </cell>
          <cell r="FA556">
            <v>0</v>
          </cell>
          <cell r="FB556">
            <v>0</v>
          </cell>
          <cell r="FC556">
            <v>0</v>
          </cell>
          <cell r="FD556">
            <v>0</v>
          </cell>
          <cell r="FE556">
            <v>0</v>
          </cell>
          <cell r="FF556">
            <v>0</v>
          </cell>
          <cell r="FG556">
            <v>0</v>
          </cell>
          <cell r="FH556">
            <v>0</v>
          </cell>
          <cell r="FI556">
            <v>0</v>
          </cell>
          <cell r="FJ556">
            <v>0</v>
          </cell>
          <cell r="FK556">
            <v>0</v>
          </cell>
          <cell r="FL556">
            <v>0</v>
          </cell>
          <cell r="FM556">
            <v>0</v>
          </cell>
          <cell r="FN556">
            <v>0</v>
          </cell>
          <cell r="FO556">
            <v>0</v>
          </cell>
          <cell r="FP556">
            <v>0</v>
          </cell>
          <cell r="FQ556">
            <v>0</v>
          </cell>
          <cell r="FR556">
            <v>0</v>
          </cell>
          <cell r="FS556">
            <v>0</v>
          </cell>
          <cell r="FT556">
            <v>0</v>
          </cell>
          <cell r="FU556">
            <v>0</v>
          </cell>
          <cell r="FV556">
            <v>0</v>
          </cell>
          <cell r="FW556">
            <v>0</v>
          </cell>
        </row>
        <row r="557">
          <cell r="B557" t="str">
            <v>Co 345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59667.0824689937</v>
          </cell>
          <cell r="BU557">
            <v>72915.144128251675</v>
          </cell>
          <cell r="BV557">
            <v>83105.72033133579</v>
          </cell>
          <cell r="BW557">
            <v>30407.558477043727</v>
          </cell>
          <cell r="BX557">
            <v>69741.617649862252</v>
          </cell>
          <cell r="BY557">
            <v>68504.792637980892</v>
          </cell>
          <cell r="BZ557">
            <v>78708.74403776144</v>
          </cell>
          <cell r="CA557">
            <v>37868.358683580358</v>
          </cell>
          <cell r="CB557">
            <v>50682.552236007643</v>
          </cell>
          <cell r="CC557">
            <v>75268.92914856461</v>
          </cell>
          <cell r="CD557">
            <v>17192.676716631686</v>
          </cell>
          <cell r="CE557">
            <v>62361.163030029595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</v>
          </cell>
          <cell r="DF557">
            <v>0</v>
          </cell>
          <cell r="DG557">
            <v>0</v>
          </cell>
          <cell r="DH557">
            <v>0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  <cell r="EE557">
            <v>0</v>
          </cell>
          <cell r="EF557">
            <v>0</v>
          </cell>
          <cell r="EG557">
            <v>0</v>
          </cell>
          <cell r="EH557">
            <v>0</v>
          </cell>
          <cell r="EI557">
            <v>0</v>
          </cell>
          <cell r="EJ557">
            <v>0</v>
          </cell>
          <cell r="EK557">
            <v>0</v>
          </cell>
          <cell r="EL557">
            <v>0</v>
          </cell>
          <cell r="EM557">
            <v>0</v>
          </cell>
          <cell r="EN557">
            <v>0</v>
          </cell>
          <cell r="EO557">
            <v>0</v>
          </cell>
          <cell r="EP557">
            <v>0</v>
          </cell>
          <cell r="EQ557">
            <v>0</v>
          </cell>
          <cell r="ER557">
            <v>0</v>
          </cell>
          <cell r="ES557">
            <v>0</v>
          </cell>
          <cell r="ET557">
            <v>0</v>
          </cell>
          <cell r="EU557">
            <v>0</v>
          </cell>
          <cell r="EV557">
            <v>0</v>
          </cell>
          <cell r="EW557">
            <v>0</v>
          </cell>
          <cell r="EX557">
            <v>0</v>
          </cell>
          <cell r="EY557">
            <v>0</v>
          </cell>
          <cell r="EZ557">
            <v>0</v>
          </cell>
          <cell r="FA557">
            <v>0</v>
          </cell>
          <cell r="FB557">
            <v>0</v>
          </cell>
          <cell r="FC557">
            <v>0</v>
          </cell>
          <cell r="FD557">
            <v>0</v>
          </cell>
          <cell r="FE557">
            <v>0</v>
          </cell>
          <cell r="FF557">
            <v>0</v>
          </cell>
          <cell r="FG557">
            <v>0</v>
          </cell>
          <cell r="FH557">
            <v>0</v>
          </cell>
          <cell r="FI557">
            <v>0</v>
          </cell>
          <cell r="FJ557">
            <v>0</v>
          </cell>
          <cell r="FK557">
            <v>0</v>
          </cell>
          <cell r="FL557">
            <v>0</v>
          </cell>
          <cell r="FM557">
            <v>0</v>
          </cell>
          <cell r="FN557">
            <v>0</v>
          </cell>
          <cell r="FO557">
            <v>0</v>
          </cell>
          <cell r="FP557">
            <v>0</v>
          </cell>
          <cell r="FQ557">
            <v>0</v>
          </cell>
          <cell r="FR557">
            <v>0</v>
          </cell>
          <cell r="FS557">
            <v>0</v>
          </cell>
          <cell r="FT557">
            <v>0</v>
          </cell>
          <cell r="FU557">
            <v>0</v>
          </cell>
          <cell r="FV557">
            <v>0</v>
          </cell>
          <cell r="FW557">
            <v>0</v>
          </cell>
        </row>
        <row r="558">
          <cell r="B558" t="str">
            <v>Co 386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61587.205330245713</v>
          </cell>
          <cell r="BU558">
            <v>51486.623791253645</v>
          </cell>
          <cell r="BV558">
            <v>64371.653396114765</v>
          </cell>
          <cell r="BW558">
            <v>64167.965507123416</v>
          </cell>
          <cell r="BX558">
            <v>95763.775064753194</v>
          </cell>
          <cell r="BY558">
            <v>86991.988409700818</v>
          </cell>
          <cell r="BZ558">
            <v>75497.587029859395</v>
          </cell>
          <cell r="CA558">
            <v>71759.606456377747</v>
          </cell>
          <cell r="CB558">
            <v>61593.039236699675</v>
          </cell>
          <cell r="CC558">
            <v>62013.958042647064</v>
          </cell>
          <cell r="CD558">
            <v>59505.112776623013</v>
          </cell>
          <cell r="CE558">
            <v>58776.20712359326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  <cell r="DD558">
            <v>0</v>
          </cell>
          <cell r="DE558">
            <v>0</v>
          </cell>
          <cell r="DF558">
            <v>0</v>
          </cell>
          <cell r="DG558">
            <v>0</v>
          </cell>
          <cell r="DH558">
            <v>0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  <cell r="EE558">
            <v>0</v>
          </cell>
          <cell r="EF558">
            <v>0</v>
          </cell>
          <cell r="EG558">
            <v>0</v>
          </cell>
          <cell r="EH558">
            <v>0</v>
          </cell>
          <cell r="EI558">
            <v>0</v>
          </cell>
          <cell r="EJ558">
            <v>0</v>
          </cell>
          <cell r="EK558">
            <v>0</v>
          </cell>
          <cell r="EL558">
            <v>0</v>
          </cell>
          <cell r="EM558">
            <v>0</v>
          </cell>
          <cell r="EN558">
            <v>0</v>
          </cell>
          <cell r="EO558">
            <v>0</v>
          </cell>
          <cell r="EP558">
            <v>0</v>
          </cell>
          <cell r="EQ558">
            <v>0</v>
          </cell>
          <cell r="ER558">
            <v>0</v>
          </cell>
          <cell r="ES558">
            <v>0</v>
          </cell>
          <cell r="ET558">
            <v>0</v>
          </cell>
          <cell r="EU558">
            <v>0</v>
          </cell>
          <cell r="EV558">
            <v>0</v>
          </cell>
          <cell r="EW558">
            <v>0</v>
          </cell>
          <cell r="EX558">
            <v>0</v>
          </cell>
          <cell r="EY558">
            <v>0</v>
          </cell>
          <cell r="EZ558">
            <v>0</v>
          </cell>
          <cell r="FA558">
            <v>0</v>
          </cell>
          <cell r="FB558">
            <v>0</v>
          </cell>
          <cell r="FC558">
            <v>0</v>
          </cell>
          <cell r="FD558">
            <v>0</v>
          </cell>
          <cell r="FE558">
            <v>0</v>
          </cell>
          <cell r="FF558">
            <v>0</v>
          </cell>
          <cell r="FG558">
            <v>0</v>
          </cell>
          <cell r="FH558">
            <v>0</v>
          </cell>
          <cell r="FI558">
            <v>0</v>
          </cell>
          <cell r="FJ558">
            <v>0</v>
          </cell>
          <cell r="FK558">
            <v>0</v>
          </cell>
          <cell r="FL558">
            <v>0</v>
          </cell>
          <cell r="FM558">
            <v>0</v>
          </cell>
          <cell r="FN558">
            <v>0</v>
          </cell>
          <cell r="FO558">
            <v>0</v>
          </cell>
          <cell r="FP558">
            <v>0</v>
          </cell>
          <cell r="FQ558">
            <v>0</v>
          </cell>
          <cell r="FR558">
            <v>0</v>
          </cell>
          <cell r="FS558">
            <v>0</v>
          </cell>
          <cell r="FT558">
            <v>0</v>
          </cell>
          <cell r="FU558">
            <v>0</v>
          </cell>
          <cell r="FV558">
            <v>0</v>
          </cell>
          <cell r="FW558">
            <v>0</v>
          </cell>
        </row>
        <row r="559">
          <cell r="B559" t="str">
            <v>Co 426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-1252.3152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  <cell r="DD559">
            <v>0</v>
          </cell>
          <cell r="DE559">
            <v>0</v>
          </cell>
          <cell r="DF559">
            <v>0</v>
          </cell>
          <cell r="DG559">
            <v>0</v>
          </cell>
          <cell r="DH559">
            <v>0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  <cell r="EE559">
            <v>0</v>
          </cell>
          <cell r="EF559">
            <v>0</v>
          </cell>
          <cell r="EG559">
            <v>0</v>
          </cell>
          <cell r="EH559">
            <v>0</v>
          </cell>
          <cell r="EI559">
            <v>0</v>
          </cell>
          <cell r="EJ559">
            <v>0</v>
          </cell>
          <cell r="EK559">
            <v>0</v>
          </cell>
          <cell r="EL559">
            <v>0</v>
          </cell>
          <cell r="EM559">
            <v>0</v>
          </cell>
          <cell r="EN559">
            <v>0</v>
          </cell>
          <cell r="EO559">
            <v>0</v>
          </cell>
          <cell r="EP559">
            <v>0</v>
          </cell>
          <cell r="EQ559">
            <v>0</v>
          </cell>
          <cell r="ER559">
            <v>0</v>
          </cell>
          <cell r="ES559">
            <v>0</v>
          </cell>
          <cell r="ET559">
            <v>0</v>
          </cell>
          <cell r="EU559">
            <v>0</v>
          </cell>
          <cell r="EV559">
            <v>0</v>
          </cell>
          <cell r="EW559">
            <v>0</v>
          </cell>
          <cell r="EX559">
            <v>0</v>
          </cell>
          <cell r="EY559">
            <v>0</v>
          </cell>
          <cell r="EZ559">
            <v>0</v>
          </cell>
          <cell r="FA559">
            <v>0</v>
          </cell>
          <cell r="FB559">
            <v>0</v>
          </cell>
          <cell r="FC559">
            <v>0</v>
          </cell>
          <cell r="FD559">
            <v>0</v>
          </cell>
          <cell r="FE559">
            <v>0</v>
          </cell>
          <cell r="FF559">
            <v>0</v>
          </cell>
          <cell r="FG559">
            <v>0</v>
          </cell>
          <cell r="FH559">
            <v>0</v>
          </cell>
          <cell r="FI559">
            <v>0</v>
          </cell>
          <cell r="FJ559">
            <v>0</v>
          </cell>
          <cell r="FK559">
            <v>0</v>
          </cell>
          <cell r="FL559">
            <v>0</v>
          </cell>
          <cell r="FM559">
            <v>0</v>
          </cell>
          <cell r="FN559">
            <v>0</v>
          </cell>
          <cell r="FO559">
            <v>0</v>
          </cell>
          <cell r="FP559">
            <v>0</v>
          </cell>
          <cell r="FQ559">
            <v>0</v>
          </cell>
          <cell r="FR559">
            <v>0</v>
          </cell>
          <cell r="FS559">
            <v>0</v>
          </cell>
          <cell r="FT559">
            <v>0</v>
          </cell>
          <cell r="FU559">
            <v>0</v>
          </cell>
          <cell r="FV559">
            <v>0</v>
          </cell>
          <cell r="FW559">
            <v>0</v>
          </cell>
        </row>
        <row r="560">
          <cell r="B560" t="str">
            <v>Co 427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-222.3152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  <cell r="EE560">
            <v>0</v>
          </cell>
          <cell r="EF560">
            <v>0</v>
          </cell>
          <cell r="EG560">
            <v>0</v>
          </cell>
          <cell r="EH560">
            <v>0</v>
          </cell>
          <cell r="EI560">
            <v>0</v>
          </cell>
          <cell r="EJ560">
            <v>0</v>
          </cell>
          <cell r="EK560">
            <v>0</v>
          </cell>
          <cell r="EL560">
            <v>0</v>
          </cell>
          <cell r="EM560">
            <v>0</v>
          </cell>
          <cell r="EN560">
            <v>0</v>
          </cell>
          <cell r="EO560">
            <v>0</v>
          </cell>
          <cell r="EP560">
            <v>0</v>
          </cell>
          <cell r="EQ560">
            <v>0</v>
          </cell>
          <cell r="ER560">
            <v>0</v>
          </cell>
          <cell r="ES560">
            <v>0</v>
          </cell>
          <cell r="ET560">
            <v>0</v>
          </cell>
          <cell r="EU560">
            <v>0</v>
          </cell>
          <cell r="EV560">
            <v>0</v>
          </cell>
          <cell r="EW560">
            <v>0</v>
          </cell>
          <cell r="EX560">
            <v>0</v>
          </cell>
          <cell r="EY560">
            <v>0</v>
          </cell>
          <cell r="EZ560">
            <v>0</v>
          </cell>
          <cell r="FA560">
            <v>0</v>
          </cell>
          <cell r="FB560">
            <v>0</v>
          </cell>
          <cell r="FC560">
            <v>0</v>
          </cell>
          <cell r="FD560">
            <v>0</v>
          </cell>
          <cell r="FE560">
            <v>0</v>
          </cell>
          <cell r="FF560">
            <v>0</v>
          </cell>
          <cell r="FG560">
            <v>0</v>
          </cell>
          <cell r="FH560">
            <v>0</v>
          </cell>
          <cell r="FI560">
            <v>0</v>
          </cell>
          <cell r="FJ560">
            <v>0</v>
          </cell>
          <cell r="FK560">
            <v>0</v>
          </cell>
          <cell r="FL560">
            <v>0</v>
          </cell>
          <cell r="FM560">
            <v>0</v>
          </cell>
          <cell r="FN560">
            <v>0</v>
          </cell>
          <cell r="FO560">
            <v>0</v>
          </cell>
          <cell r="FP560">
            <v>0</v>
          </cell>
          <cell r="FQ560">
            <v>0</v>
          </cell>
          <cell r="FR560">
            <v>0</v>
          </cell>
          <cell r="FS560">
            <v>0</v>
          </cell>
          <cell r="FT560">
            <v>0</v>
          </cell>
          <cell r="FU560">
            <v>0</v>
          </cell>
          <cell r="FV560">
            <v>0</v>
          </cell>
          <cell r="FW560">
            <v>0</v>
          </cell>
        </row>
        <row r="564">
          <cell r="CF564">
            <v>41305</v>
          </cell>
          <cell r="CG564">
            <v>41333</v>
          </cell>
          <cell r="CH564">
            <v>41364</v>
          </cell>
          <cell r="CI564">
            <v>41394</v>
          </cell>
          <cell r="CJ564">
            <v>41425</v>
          </cell>
          <cell r="CK564">
            <v>41455</v>
          </cell>
          <cell r="CL564">
            <v>41486</v>
          </cell>
          <cell r="CM564">
            <v>41517</v>
          </cell>
          <cell r="CN564">
            <v>41547</v>
          </cell>
          <cell r="CO564">
            <v>41578</v>
          </cell>
          <cell r="CP564">
            <v>41608</v>
          </cell>
          <cell r="CQ564">
            <v>41639</v>
          </cell>
          <cell r="CR564">
            <v>41670</v>
          </cell>
          <cell r="CS564">
            <v>41698</v>
          </cell>
          <cell r="CT564">
            <v>41729</v>
          </cell>
          <cell r="CU564">
            <v>41759</v>
          </cell>
          <cell r="CV564">
            <v>41790</v>
          </cell>
          <cell r="CW564">
            <v>41820</v>
          </cell>
          <cell r="CX564">
            <v>41851</v>
          </cell>
          <cell r="CY564">
            <v>41882</v>
          </cell>
          <cell r="CZ564">
            <v>41912</v>
          </cell>
          <cell r="DA564">
            <v>41943</v>
          </cell>
          <cell r="DB564">
            <v>41973</v>
          </cell>
          <cell r="DC564">
            <v>42004</v>
          </cell>
        </row>
        <row r="565">
          <cell r="B565" t="str">
            <v>Co 101</v>
          </cell>
          <cell r="G565" t="str">
            <v>Utilities Inc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  <cell r="DD565">
            <v>0</v>
          </cell>
          <cell r="DE565">
            <v>0</v>
          </cell>
          <cell r="DF565">
            <v>0</v>
          </cell>
          <cell r="DG565">
            <v>0</v>
          </cell>
          <cell r="DH565">
            <v>0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0</v>
          </cell>
          <cell r="EE565">
            <v>0</v>
          </cell>
          <cell r="EF565">
            <v>0</v>
          </cell>
          <cell r="EG565">
            <v>0</v>
          </cell>
          <cell r="EH565">
            <v>0</v>
          </cell>
          <cell r="EI565">
            <v>0</v>
          </cell>
          <cell r="EJ565">
            <v>0</v>
          </cell>
          <cell r="EK565">
            <v>0</v>
          </cell>
          <cell r="EL565">
            <v>0</v>
          </cell>
          <cell r="EM565">
            <v>0</v>
          </cell>
          <cell r="EN565">
            <v>0</v>
          </cell>
          <cell r="EO565">
            <v>0</v>
          </cell>
          <cell r="EP565">
            <v>0</v>
          </cell>
          <cell r="EQ565">
            <v>0</v>
          </cell>
          <cell r="ER565">
            <v>0</v>
          </cell>
          <cell r="ES565">
            <v>0</v>
          </cell>
          <cell r="ET565">
            <v>0</v>
          </cell>
          <cell r="EU565">
            <v>0</v>
          </cell>
          <cell r="EV565">
            <v>0</v>
          </cell>
          <cell r="EW565">
            <v>0</v>
          </cell>
          <cell r="EX565">
            <v>0</v>
          </cell>
          <cell r="EY565">
            <v>0</v>
          </cell>
          <cell r="EZ565">
            <v>0</v>
          </cell>
          <cell r="FA565">
            <v>0</v>
          </cell>
          <cell r="FB565">
            <v>0</v>
          </cell>
          <cell r="FC565">
            <v>0</v>
          </cell>
          <cell r="FD565">
            <v>0</v>
          </cell>
          <cell r="FE565">
            <v>0</v>
          </cell>
          <cell r="FF565">
            <v>0</v>
          </cell>
          <cell r="FG565">
            <v>0</v>
          </cell>
          <cell r="FH565">
            <v>0</v>
          </cell>
          <cell r="FI565">
            <v>0</v>
          </cell>
          <cell r="FJ565">
            <v>0</v>
          </cell>
          <cell r="FK565">
            <v>0</v>
          </cell>
          <cell r="FL565">
            <v>0</v>
          </cell>
          <cell r="FM565">
            <v>0</v>
          </cell>
          <cell r="FN565">
            <v>0</v>
          </cell>
          <cell r="FO565">
            <v>0</v>
          </cell>
          <cell r="FP565">
            <v>0</v>
          </cell>
          <cell r="FQ565">
            <v>0</v>
          </cell>
          <cell r="FR565">
            <v>0</v>
          </cell>
          <cell r="FS565">
            <v>0</v>
          </cell>
          <cell r="FT565">
            <v>0</v>
          </cell>
          <cell r="FU565">
            <v>0</v>
          </cell>
          <cell r="FV565">
            <v>0</v>
          </cell>
          <cell r="FW565">
            <v>0</v>
          </cell>
        </row>
        <row r="566">
          <cell r="B566" t="str">
            <v>Co 102</v>
          </cell>
          <cell r="G566" t="str">
            <v>Water Service Corporation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F566">
            <v>0</v>
          </cell>
          <cell r="CG566">
            <v>0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C566">
            <v>0</v>
          </cell>
          <cell r="DD566">
            <v>0</v>
          </cell>
          <cell r="DE566">
            <v>0</v>
          </cell>
          <cell r="DF566">
            <v>0</v>
          </cell>
          <cell r="DG566">
            <v>0</v>
          </cell>
          <cell r="DH566">
            <v>0</v>
          </cell>
          <cell r="DI566">
            <v>0</v>
          </cell>
          <cell r="DJ566">
            <v>0</v>
          </cell>
          <cell r="DK566">
            <v>0</v>
          </cell>
          <cell r="DL566">
            <v>0</v>
          </cell>
          <cell r="DM566">
            <v>0</v>
          </cell>
          <cell r="DN566">
            <v>0</v>
          </cell>
          <cell r="DO566">
            <v>0</v>
          </cell>
          <cell r="DP566">
            <v>0</v>
          </cell>
          <cell r="DQ566">
            <v>0</v>
          </cell>
          <cell r="DR566">
            <v>0</v>
          </cell>
          <cell r="DS566">
            <v>0</v>
          </cell>
          <cell r="DT566">
            <v>0</v>
          </cell>
          <cell r="DU566">
            <v>0</v>
          </cell>
          <cell r="DV566">
            <v>0</v>
          </cell>
          <cell r="DW566">
            <v>0</v>
          </cell>
          <cell r="DX566">
            <v>0</v>
          </cell>
          <cell r="DY566">
            <v>0</v>
          </cell>
          <cell r="DZ566">
            <v>0</v>
          </cell>
          <cell r="EA566">
            <v>0</v>
          </cell>
          <cell r="EB566">
            <v>0</v>
          </cell>
          <cell r="EC566">
            <v>0</v>
          </cell>
          <cell r="ED566">
            <v>0</v>
          </cell>
          <cell r="EE566">
            <v>0</v>
          </cell>
          <cell r="EF566">
            <v>0</v>
          </cell>
          <cell r="EG566">
            <v>0</v>
          </cell>
          <cell r="EH566">
            <v>0</v>
          </cell>
          <cell r="EI566">
            <v>0</v>
          </cell>
          <cell r="EJ566">
            <v>0</v>
          </cell>
          <cell r="EK566">
            <v>0</v>
          </cell>
          <cell r="EL566">
            <v>0</v>
          </cell>
          <cell r="EM566">
            <v>0</v>
          </cell>
          <cell r="EN566">
            <v>0</v>
          </cell>
          <cell r="EO566">
            <v>0</v>
          </cell>
          <cell r="EP566">
            <v>0</v>
          </cell>
          <cell r="EQ566">
            <v>0</v>
          </cell>
          <cell r="ER566">
            <v>0</v>
          </cell>
          <cell r="ES566">
            <v>0</v>
          </cell>
          <cell r="ET566">
            <v>0</v>
          </cell>
          <cell r="EU566">
            <v>0</v>
          </cell>
          <cell r="EV566">
            <v>0</v>
          </cell>
          <cell r="EW566">
            <v>0</v>
          </cell>
          <cell r="EX566">
            <v>0</v>
          </cell>
          <cell r="EY566">
            <v>0</v>
          </cell>
          <cell r="EZ566">
            <v>0</v>
          </cell>
          <cell r="FA566">
            <v>0</v>
          </cell>
          <cell r="FB566">
            <v>0</v>
          </cell>
          <cell r="FC566">
            <v>0</v>
          </cell>
          <cell r="FD566">
            <v>0</v>
          </cell>
          <cell r="FE566">
            <v>0</v>
          </cell>
          <cell r="FF566">
            <v>0</v>
          </cell>
          <cell r="FG566">
            <v>0</v>
          </cell>
          <cell r="FH566">
            <v>0</v>
          </cell>
          <cell r="FI566">
            <v>0</v>
          </cell>
          <cell r="FJ566">
            <v>0</v>
          </cell>
          <cell r="FK566">
            <v>0</v>
          </cell>
          <cell r="FL566">
            <v>0</v>
          </cell>
          <cell r="FM566">
            <v>0</v>
          </cell>
          <cell r="FN566">
            <v>0</v>
          </cell>
          <cell r="FO566">
            <v>0</v>
          </cell>
          <cell r="FP566">
            <v>0</v>
          </cell>
          <cell r="FQ566">
            <v>0</v>
          </cell>
          <cell r="FR566">
            <v>0</v>
          </cell>
          <cell r="FS566">
            <v>0</v>
          </cell>
          <cell r="FT566">
            <v>0</v>
          </cell>
          <cell r="FU566">
            <v>0</v>
          </cell>
          <cell r="FV566">
            <v>0</v>
          </cell>
          <cell r="FW566">
            <v>0</v>
          </cell>
        </row>
        <row r="567">
          <cell r="B567" t="str">
            <v>Co 103</v>
          </cell>
          <cell r="G567" t="str">
            <v>Water Service Disbursement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0</v>
          </cell>
          <cell r="CF567">
            <v>0</v>
          </cell>
          <cell r="CG567">
            <v>0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C567">
            <v>0</v>
          </cell>
          <cell r="DD567">
            <v>0</v>
          </cell>
          <cell r="DE567">
            <v>0</v>
          </cell>
          <cell r="DF567">
            <v>0</v>
          </cell>
          <cell r="DG567">
            <v>0</v>
          </cell>
          <cell r="DH567">
            <v>0</v>
          </cell>
          <cell r="DI567">
            <v>0</v>
          </cell>
          <cell r="DJ567">
            <v>0</v>
          </cell>
          <cell r="DK567">
            <v>0</v>
          </cell>
          <cell r="DL567">
            <v>0</v>
          </cell>
          <cell r="DM567">
            <v>0</v>
          </cell>
          <cell r="DN567">
            <v>0</v>
          </cell>
          <cell r="DO567">
            <v>0</v>
          </cell>
          <cell r="DP567">
            <v>0</v>
          </cell>
          <cell r="DQ567">
            <v>0</v>
          </cell>
          <cell r="DR567">
            <v>0</v>
          </cell>
          <cell r="DS567">
            <v>0</v>
          </cell>
          <cell r="DT567">
            <v>0</v>
          </cell>
          <cell r="DU567">
            <v>0</v>
          </cell>
          <cell r="DV567">
            <v>0</v>
          </cell>
          <cell r="DW567">
            <v>0</v>
          </cell>
          <cell r="DX567">
            <v>0</v>
          </cell>
          <cell r="DY567">
            <v>0</v>
          </cell>
          <cell r="DZ567">
            <v>0</v>
          </cell>
          <cell r="EA567">
            <v>0</v>
          </cell>
          <cell r="EB567">
            <v>0</v>
          </cell>
          <cell r="EC567">
            <v>0</v>
          </cell>
          <cell r="ED567">
            <v>0</v>
          </cell>
          <cell r="EE567">
            <v>0</v>
          </cell>
          <cell r="EF567">
            <v>0</v>
          </cell>
          <cell r="EG567">
            <v>0</v>
          </cell>
          <cell r="EH567">
            <v>0</v>
          </cell>
          <cell r="EI567">
            <v>0</v>
          </cell>
          <cell r="EJ567">
            <v>0</v>
          </cell>
          <cell r="EK567">
            <v>0</v>
          </cell>
          <cell r="EL567">
            <v>0</v>
          </cell>
          <cell r="EM567">
            <v>0</v>
          </cell>
          <cell r="EN567">
            <v>0</v>
          </cell>
          <cell r="EO567">
            <v>0</v>
          </cell>
          <cell r="EP567">
            <v>0</v>
          </cell>
          <cell r="EQ567">
            <v>0</v>
          </cell>
          <cell r="ER567">
            <v>0</v>
          </cell>
          <cell r="ES567">
            <v>0</v>
          </cell>
          <cell r="ET567">
            <v>0</v>
          </cell>
          <cell r="EU567">
            <v>0</v>
          </cell>
          <cell r="EV567">
            <v>0</v>
          </cell>
          <cell r="EW567">
            <v>0</v>
          </cell>
          <cell r="EX567">
            <v>0</v>
          </cell>
          <cell r="EY567">
            <v>0</v>
          </cell>
          <cell r="EZ567">
            <v>0</v>
          </cell>
          <cell r="FA567">
            <v>0</v>
          </cell>
          <cell r="FB567">
            <v>0</v>
          </cell>
          <cell r="FC567">
            <v>0</v>
          </cell>
          <cell r="FD567">
            <v>0</v>
          </cell>
          <cell r="FE567">
            <v>0</v>
          </cell>
          <cell r="FF567">
            <v>0</v>
          </cell>
          <cell r="FG567">
            <v>0</v>
          </cell>
          <cell r="FH567">
            <v>0</v>
          </cell>
          <cell r="FI567">
            <v>0</v>
          </cell>
          <cell r="FJ567">
            <v>0</v>
          </cell>
          <cell r="FK567">
            <v>0</v>
          </cell>
          <cell r="FL567">
            <v>0</v>
          </cell>
          <cell r="FM567">
            <v>0</v>
          </cell>
          <cell r="FN567">
            <v>0</v>
          </cell>
          <cell r="FO567">
            <v>0</v>
          </cell>
          <cell r="FP567">
            <v>0</v>
          </cell>
          <cell r="FQ567">
            <v>0</v>
          </cell>
          <cell r="FR567">
            <v>0</v>
          </cell>
          <cell r="FS567">
            <v>0</v>
          </cell>
          <cell r="FT567">
            <v>0</v>
          </cell>
          <cell r="FU567">
            <v>0</v>
          </cell>
          <cell r="FV567">
            <v>0</v>
          </cell>
          <cell r="FW567">
            <v>0</v>
          </cell>
        </row>
        <row r="568">
          <cell r="B568" t="str">
            <v>Co 104</v>
          </cell>
          <cell r="G568" t="str">
            <v>UI Consolidating Entries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  <cell r="BZ568">
            <v>0</v>
          </cell>
          <cell r="CA568">
            <v>0</v>
          </cell>
          <cell r="CB568">
            <v>0</v>
          </cell>
          <cell r="CC568">
            <v>0</v>
          </cell>
          <cell r="CD568">
            <v>0</v>
          </cell>
          <cell r="CE568">
            <v>0</v>
          </cell>
          <cell r="CF568">
            <v>0</v>
          </cell>
          <cell r="CG568">
            <v>0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C568">
            <v>0</v>
          </cell>
          <cell r="DD568">
            <v>0</v>
          </cell>
          <cell r="DE568">
            <v>0</v>
          </cell>
          <cell r="DF568">
            <v>0</v>
          </cell>
          <cell r="DG568">
            <v>0</v>
          </cell>
          <cell r="DH568">
            <v>0</v>
          </cell>
          <cell r="DI568">
            <v>0</v>
          </cell>
          <cell r="DJ568">
            <v>0</v>
          </cell>
          <cell r="DK568">
            <v>0</v>
          </cell>
          <cell r="DL568">
            <v>0</v>
          </cell>
          <cell r="DM568">
            <v>0</v>
          </cell>
          <cell r="DN568">
            <v>0</v>
          </cell>
          <cell r="DO568">
            <v>0</v>
          </cell>
          <cell r="DP568">
            <v>0</v>
          </cell>
          <cell r="DQ568">
            <v>0</v>
          </cell>
          <cell r="DR568">
            <v>0</v>
          </cell>
          <cell r="DS568">
            <v>0</v>
          </cell>
          <cell r="DT568">
            <v>0</v>
          </cell>
          <cell r="DU568">
            <v>0</v>
          </cell>
          <cell r="DV568">
            <v>0</v>
          </cell>
          <cell r="DW568">
            <v>0</v>
          </cell>
          <cell r="DX568">
            <v>0</v>
          </cell>
          <cell r="DY568">
            <v>0</v>
          </cell>
          <cell r="DZ568">
            <v>0</v>
          </cell>
          <cell r="EA568">
            <v>0</v>
          </cell>
          <cell r="EB568">
            <v>0</v>
          </cell>
          <cell r="EC568">
            <v>0</v>
          </cell>
          <cell r="ED568">
            <v>0</v>
          </cell>
          <cell r="EE568">
            <v>0</v>
          </cell>
          <cell r="EF568">
            <v>0</v>
          </cell>
          <cell r="EG568">
            <v>0</v>
          </cell>
          <cell r="EH568">
            <v>0</v>
          </cell>
          <cell r="EI568">
            <v>0</v>
          </cell>
          <cell r="EJ568">
            <v>0</v>
          </cell>
          <cell r="EK568">
            <v>0</v>
          </cell>
          <cell r="EL568">
            <v>0</v>
          </cell>
          <cell r="EM568">
            <v>0</v>
          </cell>
          <cell r="EN568">
            <v>0</v>
          </cell>
          <cell r="EO568">
            <v>0</v>
          </cell>
          <cell r="EP568">
            <v>0</v>
          </cell>
          <cell r="EQ568">
            <v>0</v>
          </cell>
          <cell r="ER568">
            <v>0</v>
          </cell>
          <cell r="ES568">
            <v>0</v>
          </cell>
          <cell r="ET568">
            <v>0</v>
          </cell>
          <cell r="EU568">
            <v>0</v>
          </cell>
          <cell r="EV568">
            <v>0</v>
          </cell>
          <cell r="EW568">
            <v>0</v>
          </cell>
          <cell r="EX568">
            <v>0</v>
          </cell>
          <cell r="EY568">
            <v>0</v>
          </cell>
          <cell r="EZ568">
            <v>0</v>
          </cell>
          <cell r="FA568">
            <v>0</v>
          </cell>
          <cell r="FB568">
            <v>0</v>
          </cell>
          <cell r="FC568">
            <v>0</v>
          </cell>
          <cell r="FD568">
            <v>0</v>
          </cell>
          <cell r="FE568">
            <v>0</v>
          </cell>
          <cell r="FF568">
            <v>0</v>
          </cell>
          <cell r="FG568">
            <v>0</v>
          </cell>
          <cell r="FH568">
            <v>0</v>
          </cell>
          <cell r="FI568">
            <v>0</v>
          </cell>
          <cell r="FJ568">
            <v>0</v>
          </cell>
          <cell r="FK568">
            <v>0</v>
          </cell>
          <cell r="FL568">
            <v>0</v>
          </cell>
          <cell r="FM568">
            <v>0</v>
          </cell>
          <cell r="FN568">
            <v>0</v>
          </cell>
          <cell r="FO568">
            <v>0</v>
          </cell>
          <cell r="FP568">
            <v>0</v>
          </cell>
          <cell r="FQ568">
            <v>0</v>
          </cell>
          <cell r="FR568">
            <v>0</v>
          </cell>
          <cell r="FS568">
            <v>0</v>
          </cell>
          <cell r="FT568">
            <v>0</v>
          </cell>
          <cell r="FU568">
            <v>0</v>
          </cell>
          <cell r="FV568">
            <v>0</v>
          </cell>
          <cell r="FW568">
            <v>0</v>
          </cell>
        </row>
        <row r="569">
          <cell r="B569" t="str">
            <v>Co 105</v>
          </cell>
          <cell r="G569" t="str">
            <v>Corporate Projects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C569">
            <v>0</v>
          </cell>
          <cell r="DD569">
            <v>0</v>
          </cell>
          <cell r="DE569">
            <v>0</v>
          </cell>
          <cell r="DF569">
            <v>0</v>
          </cell>
          <cell r="DG569">
            <v>0</v>
          </cell>
          <cell r="DH569">
            <v>0</v>
          </cell>
          <cell r="DI569">
            <v>0</v>
          </cell>
          <cell r="DJ569">
            <v>0</v>
          </cell>
          <cell r="DK569">
            <v>0</v>
          </cell>
          <cell r="DL569">
            <v>0</v>
          </cell>
          <cell r="DM569">
            <v>0</v>
          </cell>
          <cell r="DN569">
            <v>0</v>
          </cell>
          <cell r="DO569">
            <v>0</v>
          </cell>
          <cell r="DP569">
            <v>0</v>
          </cell>
          <cell r="DQ569">
            <v>0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V569">
            <v>0</v>
          </cell>
          <cell r="DW569">
            <v>0</v>
          </cell>
          <cell r="DX569">
            <v>0</v>
          </cell>
          <cell r="DY569">
            <v>0</v>
          </cell>
          <cell r="DZ569">
            <v>0</v>
          </cell>
          <cell r="EA569">
            <v>0</v>
          </cell>
          <cell r="EB569">
            <v>0</v>
          </cell>
          <cell r="EC569">
            <v>0</v>
          </cell>
          <cell r="ED569">
            <v>0</v>
          </cell>
          <cell r="EE569">
            <v>0</v>
          </cell>
          <cell r="EF569">
            <v>0</v>
          </cell>
          <cell r="EG569">
            <v>0</v>
          </cell>
          <cell r="EH569">
            <v>0</v>
          </cell>
          <cell r="EI569">
            <v>0</v>
          </cell>
          <cell r="EJ569">
            <v>0</v>
          </cell>
          <cell r="EK569">
            <v>0</v>
          </cell>
          <cell r="EL569">
            <v>0</v>
          </cell>
          <cell r="EM569">
            <v>0</v>
          </cell>
          <cell r="EN569">
            <v>0</v>
          </cell>
          <cell r="EO569">
            <v>0</v>
          </cell>
          <cell r="EP569">
            <v>0</v>
          </cell>
          <cell r="EQ569">
            <v>0</v>
          </cell>
          <cell r="ER569">
            <v>0</v>
          </cell>
          <cell r="ES569">
            <v>0</v>
          </cell>
          <cell r="ET569">
            <v>0</v>
          </cell>
          <cell r="EU569">
            <v>0</v>
          </cell>
          <cell r="EV569">
            <v>0</v>
          </cell>
          <cell r="EW569">
            <v>0</v>
          </cell>
          <cell r="EX569">
            <v>0</v>
          </cell>
          <cell r="EY569">
            <v>0</v>
          </cell>
          <cell r="EZ569">
            <v>0</v>
          </cell>
          <cell r="FA569">
            <v>0</v>
          </cell>
          <cell r="FB569">
            <v>0</v>
          </cell>
          <cell r="FC569">
            <v>0</v>
          </cell>
          <cell r="FD569">
            <v>0</v>
          </cell>
          <cell r="FE569">
            <v>0</v>
          </cell>
          <cell r="FF569">
            <v>0</v>
          </cell>
          <cell r="FG569">
            <v>0</v>
          </cell>
          <cell r="FH569">
            <v>0</v>
          </cell>
          <cell r="FI569">
            <v>0</v>
          </cell>
          <cell r="FJ569">
            <v>0</v>
          </cell>
          <cell r="FK569">
            <v>0</v>
          </cell>
          <cell r="FL569">
            <v>0</v>
          </cell>
          <cell r="FM569">
            <v>0</v>
          </cell>
          <cell r="FN569">
            <v>0</v>
          </cell>
          <cell r="FO569">
            <v>0</v>
          </cell>
          <cell r="FP569">
            <v>0</v>
          </cell>
          <cell r="FQ569">
            <v>0</v>
          </cell>
          <cell r="FR569">
            <v>0</v>
          </cell>
          <cell r="FS569">
            <v>0</v>
          </cell>
          <cell r="FT569">
            <v>0</v>
          </cell>
          <cell r="FU569">
            <v>0</v>
          </cell>
          <cell r="FV569">
            <v>0</v>
          </cell>
          <cell r="FW569">
            <v>0</v>
          </cell>
        </row>
        <row r="570">
          <cell r="B570" t="str">
            <v>Co 110</v>
          </cell>
          <cell r="G570" t="str">
            <v>Apple Canyon Utility Co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  <cell r="BZ570">
            <v>0</v>
          </cell>
          <cell r="CA570">
            <v>0</v>
          </cell>
          <cell r="CB570" t="str">
            <v>FILING</v>
          </cell>
          <cell r="CC570">
            <v>0</v>
          </cell>
          <cell r="CD570">
            <v>0</v>
          </cell>
          <cell r="CE570">
            <v>0</v>
          </cell>
          <cell r="CF570">
            <v>0</v>
          </cell>
          <cell r="CG570">
            <v>0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6985.3011604232706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 t="str">
            <v>FILING</v>
          </cell>
          <cell r="DA570">
            <v>0</v>
          </cell>
          <cell r="DB570">
            <v>0</v>
          </cell>
          <cell r="DC570">
            <v>0</v>
          </cell>
          <cell r="DD570">
            <v>0</v>
          </cell>
          <cell r="DE570">
            <v>0</v>
          </cell>
          <cell r="DF570">
            <v>0</v>
          </cell>
          <cell r="DG570">
            <v>0</v>
          </cell>
          <cell r="DH570">
            <v>0</v>
          </cell>
          <cell r="DI570">
            <v>0</v>
          </cell>
          <cell r="DJ570">
            <v>0</v>
          </cell>
          <cell r="DK570">
            <v>0</v>
          </cell>
          <cell r="DL570">
            <v>7428.3791610751496</v>
          </cell>
          <cell r="DM570">
            <v>0</v>
          </cell>
          <cell r="DN570">
            <v>0</v>
          </cell>
          <cell r="DO570">
            <v>0</v>
          </cell>
          <cell r="DP570">
            <v>0</v>
          </cell>
          <cell r="DQ570">
            <v>0</v>
          </cell>
          <cell r="DR570">
            <v>0</v>
          </cell>
          <cell r="DS570">
            <v>0</v>
          </cell>
          <cell r="DT570">
            <v>0</v>
          </cell>
          <cell r="DU570">
            <v>0</v>
          </cell>
          <cell r="DV570">
            <v>0</v>
          </cell>
          <cell r="DW570">
            <v>0</v>
          </cell>
          <cell r="DX570">
            <v>0</v>
          </cell>
          <cell r="DY570">
            <v>0</v>
          </cell>
          <cell r="DZ570">
            <v>0</v>
          </cell>
          <cell r="EA570">
            <v>0</v>
          </cell>
          <cell r="EB570">
            <v>0</v>
          </cell>
          <cell r="EC570">
            <v>0</v>
          </cell>
          <cell r="ED570">
            <v>0</v>
          </cell>
          <cell r="EE570">
            <v>0</v>
          </cell>
          <cell r="EF570">
            <v>0</v>
          </cell>
          <cell r="EG570">
            <v>0</v>
          </cell>
          <cell r="EH570">
            <v>0</v>
          </cell>
          <cell r="EI570">
            <v>0</v>
          </cell>
          <cell r="EJ570">
            <v>0</v>
          </cell>
          <cell r="EK570">
            <v>0</v>
          </cell>
          <cell r="EL570">
            <v>0</v>
          </cell>
          <cell r="EM570">
            <v>0</v>
          </cell>
          <cell r="EN570">
            <v>0</v>
          </cell>
          <cell r="EO570">
            <v>0</v>
          </cell>
          <cell r="EP570">
            <v>0</v>
          </cell>
          <cell r="EQ570">
            <v>0</v>
          </cell>
          <cell r="ER570">
            <v>0</v>
          </cell>
          <cell r="ES570">
            <v>0</v>
          </cell>
          <cell r="ET570">
            <v>0</v>
          </cell>
          <cell r="EU570">
            <v>0</v>
          </cell>
          <cell r="EV570">
            <v>0</v>
          </cell>
          <cell r="EW570">
            <v>0</v>
          </cell>
          <cell r="EX570">
            <v>0</v>
          </cell>
          <cell r="EY570">
            <v>0</v>
          </cell>
          <cell r="EZ570">
            <v>0</v>
          </cell>
          <cell r="FA570">
            <v>0</v>
          </cell>
          <cell r="FB570">
            <v>0</v>
          </cell>
          <cell r="FC570">
            <v>0</v>
          </cell>
          <cell r="FD570">
            <v>0</v>
          </cell>
          <cell r="FE570">
            <v>0</v>
          </cell>
          <cell r="FF570">
            <v>0</v>
          </cell>
          <cell r="FG570">
            <v>0</v>
          </cell>
          <cell r="FH570">
            <v>0</v>
          </cell>
          <cell r="FI570">
            <v>0</v>
          </cell>
          <cell r="FJ570">
            <v>0</v>
          </cell>
          <cell r="FK570">
            <v>0</v>
          </cell>
          <cell r="FL570">
            <v>0</v>
          </cell>
          <cell r="FM570">
            <v>0</v>
          </cell>
          <cell r="FN570">
            <v>0</v>
          </cell>
          <cell r="FO570">
            <v>0</v>
          </cell>
          <cell r="FP570">
            <v>0</v>
          </cell>
          <cell r="FQ570">
            <v>0</v>
          </cell>
          <cell r="FR570">
            <v>0</v>
          </cell>
          <cell r="FS570">
            <v>0</v>
          </cell>
          <cell r="FT570">
            <v>0</v>
          </cell>
          <cell r="FU570">
            <v>0</v>
          </cell>
          <cell r="FV570">
            <v>0</v>
          </cell>
          <cell r="FW570">
            <v>0</v>
          </cell>
        </row>
        <row r="571">
          <cell r="B571" t="str">
            <v>Co 111</v>
          </cell>
          <cell r="G571" t="str">
            <v>Camelot Utilities Inc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19667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  <cell r="CU571">
            <v>0</v>
          </cell>
          <cell r="CV571">
            <v>0</v>
          </cell>
          <cell r="CW571">
            <v>0</v>
          </cell>
          <cell r="CX571">
            <v>0</v>
          </cell>
          <cell r="CY571">
            <v>0</v>
          </cell>
          <cell r="CZ571">
            <v>0</v>
          </cell>
          <cell r="DA571">
            <v>0</v>
          </cell>
          <cell r="DB571">
            <v>0</v>
          </cell>
          <cell r="DC571">
            <v>0</v>
          </cell>
          <cell r="DD571">
            <v>0</v>
          </cell>
          <cell r="DE571">
            <v>0</v>
          </cell>
          <cell r="DF571">
            <v>0</v>
          </cell>
          <cell r="DG571">
            <v>0</v>
          </cell>
          <cell r="DH571">
            <v>0</v>
          </cell>
          <cell r="DI571">
            <v>0</v>
          </cell>
          <cell r="DJ571">
            <v>0</v>
          </cell>
          <cell r="DK571">
            <v>0</v>
          </cell>
          <cell r="DL571">
            <v>0</v>
          </cell>
          <cell r="DM571">
            <v>0</v>
          </cell>
          <cell r="DN571">
            <v>0</v>
          </cell>
          <cell r="DO571">
            <v>0</v>
          </cell>
          <cell r="DP571">
            <v>0</v>
          </cell>
          <cell r="DQ571">
            <v>0</v>
          </cell>
          <cell r="DR571">
            <v>0</v>
          </cell>
          <cell r="DS571">
            <v>0</v>
          </cell>
          <cell r="DT571">
            <v>0</v>
          </cell>
          <cell r="DU571">
            <v>0</v>
          </cell>
          <cell r="DV571">
            <v>0</v>
          </cell>
          <cell r="DW571">
            <v>0</v>
          </cell>
          <cell r="DX571">
            <v>0</v>
          </cell>
          <cell r="DY571">
            <v>0</v>
          </cell>
          <cell r="DZ571">
            <v>0</v>
          </cell>
          <cell r="EA571">
            <v>0</v>
          </cell>
          <cell r="EB571">
            <v>0</v>
          </cell>
          <cell r="EC571">
            <v>0</v>
          </cell>
          <cell r="ED571">
            <v>0</v>
          </cell>
          <cell r="EE571">
            <v>0</v>
          </cell>
          <cell r="EF571">
            <v>0</v>
          </cell>
          <cell r="EG571">
            <v>0</v>
          </cell>
          <cell r="EH571">
            <v>0</v>
          </cell>
          <cell r="EI571">
            <v>0</v>
          </cell>
          <cell r="EJ571">
            <v>0</v>
          </cell>
          <cell r="EK571">
            <v>0</v>
          </cell>
          <cell r="EL571">
            <v>0</v>
          </cell>
          <cell r="EM571">
            <v>0</v>
          </cell>
          <cell r="EN571">
            <v>0</v>
          </cell>
          <cell r="EO571">
            <v>0</v>
          </cell>
          <cell r="EP571">
            <v>0</v>
          </cell>
          <cell r="EQ571">
            <v>0</v>
          </cell>
          <cell r="ER571">
            <v>0</v>
          </cell>
          <cell r="ES571">
            <v>0</v>
          </cell>
          <cell r="ET571">
            <v>0</v>
          </cell>
          <cell r="EU571">
            <v>0</v>
          </cell>
          <cell r="EV571">
            <v>0</v>
          </cell>
          <cell r="EW571">
            <v>0</v>
          </cell>
          <cell r="EX571">
            <v>0</v>
          </cell>
          <cell r="EY571">
            <v>0</v>
          </cell>
          <cell r="EZ571">
            <v>0</v>
          </cell>
          <cell r="FA571">
            <v>0</v>
          </cell>
          <cell r="FB571">
            <v>0</v>
          </cell>
          <cell r="FC571">
            <v>0</v>
          </cell>
          <cell r="FD571">
            <v>0</v>
          </cell>
          <cell r="FE571">
            <v>0</v>
          </cell>
          <cell r="FF571">
            <v>0</v>
          </cell>
          <cell r="FG571">
            <v>0</v>
          </cell>
          <cell r="FH571">
            <v>0</v>
          </cell>
          <cell r="FI571">
            <v>0</v>
          </cell>
          <cell r="FJ571">
            <v>0</v>
          </cell>
          <cell r="FK571">
            <v>0</v>
          </cell>
          <cell r="FL571">
            <v>0</v>
          </cell>
          <cell r="FM571">
            <v>0</v>
          </cell>
          <cell r="FN571">
            <v>0</v>
          </cell>
          <cell r="FO571">
            <v>0</v>
          </cell>
          <cell r="FP571">
            <v>0</v>
          </cell>
          <cell r="FQ571">
            <v>0</v>
          </cell>
          <cell r="FR571">
            <v>0</v>
          </cell>
          <cell r="FS571">
            <v>0</v>
          </cell>
          <cell r="FT571">
            <v>0</v>
          </cell>
          <cell r="FU571">
            <v>0</v>
          </cell>
          <cell r="FV571">
            <v>0</v>
          </cell>
          <cell r="FW571">
            <v>0</v>
          </cell>
        </row>
        <row r="572">
          <cell r="B572" t="str">
            <v>Co 112</v>
          </cell>
          <cell r="G572" t="str">
            <v>Charmar Water Co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 t="str">
            <v>FILING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4833</v>
          </cell>
          <cell r="BW572">
            <v>0</v>
          </cell>
          <cell r="BX572">
            <v>0</v>
          </cell>
          <cell r="BY572">
            <v>0</v>
          </cell>
          <cell r="BZ572">
            <v>0</v>
          </cell>
          <cell r="CA572">
            <v>0</v>
          </cell>
          <cell r="CB572">
            <v>0</v>
          </cell>
          <cell r="CC572">
            <v>0</v>
          </cell>
          <cell r="CD572">
            <v>0</v>
          </cell>
          <cell r="CE572">
            <v>0</v>
          </cell>
          <cell r="CF572">
            <v>0</v>
          </cell>
          <cell r="CG572">
            <v>0</v>
          </cell>
          <cell r="CH572">
            <v>0</v>
          </cell>
          <cell r="CI572">
            <v>0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0</v>
          </cell>
          <cell r="CZ572">
            <v>0</v>
          </cell>
          <cell r="DA572">
            <v>0</v>
          </cell>
          <cell r="DB572">
            <v>0</v>
          </cell>
          <cell r="DC572">
            <v>0</v>
          </cell>
          <cell r="DD572">
            <v>0</v>
          </cell>
          <cell r="DE572">
            <v>0</v>
          </cell>
          <cell r="DF572">
            <v>0</v>
          </cell>
          <cell r="DG572">
            <v>0</v>
          </cell>
          <cell r="DH572">
            <v>0</v>
          </cell>
          <cell r="DI572">
            <v>0</v>
          </cell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>
            <v>0</v>
          </cell>
          <cell r="DZ572">
            <v>0</v>
          </cell>
          <cell r="EA572">
            <v>0</v>
          </cell>
          <cell r="EB572">
            <v>0</v>
          </cell>
          <cell r="EC572">
            <v>0</v>
          </cell>
          <cell r="ED572">
            <v>0</v>
          </cell>
          <cell r="EE572">
            <v>0</v>
          </cell>
          <cell r="EF572">
            <v>0</v>
          </cell>
          <cell r="EG572">
            <v>0</v>
          </cell>
          <cell r="EH572">
            <v>0</v>
          </cell>
          <cell r="EI572">
            <v>0</v>
          </cell>
          <cell r="EJ572">
            <v>0</v>
          </cell>
          <cell r="EK572">
            <v>0</v>
          </cell>
          <cell r="EL572">
            <v>0</v>
          </cell>
          <cell r="EM572">
            <v>0</v>
          </cell>
          <cell r="EN572">
            <v>0</v>
          </cell>
          <cell r="EO572">
            <v>0</v>
          </cell>
          <cell r="EP572">
            <v>0</v>
          </cell>
          <cell r="EQ572">
            <v>0</v>
          </cell>
          <cell r="ER572">
            <v>0</v>
          </cell>
          <cell r="ES572">
            <v>0</v>
          </cell>
          <cell r="ET572">
            <v>0</v>
          </cell>
          <cell r="EU572">
            <v>0</v>
          </cell>
          <cell r="EV572">
            <v>0</v>
          </cell>
          <cell r="EW572">
            <v>0</v>
          </cell>
          <cell r="EX572">
            <v>0</v>
          </cell>
          <cell r="EY572">
            <v>0</v>
          </cell>
          <cell r="EZ572">
            <v>0</v>
          </cell>
          <cell r="FA572">
            <v>0</v>
          </cell>
          <cell r="FB572">
            <v>0</v>
          </cell>
          <cell r="FC572">
            <v>0</v>
          </cell>
          <cell r="FD572">
            <v>0</v>
          </cell>
          <cell r="FE572">
            <v>0</v>
          </cell>
          <cell r="FF572">
            <v>0</v>
          </cell>
          <cell r="FG572">
            <v>0</v>
          </cell>
          <cell r="FH572">
            <v>0</v>
          </cell>
          <cell r="FI572">
            <v>0</v>
          </cell>
          <cell r="FJ572">
            <v>0</v>
          </cell>
          <cell r="FK572">
            <v>0</v>
          </cell>
          <cell r="FL572">
            <v>0</v>
          </cell>
          <cell r="FM572">
            <v>0</v>
          </cell>
          <cell r="FN572">
            <v>0</v>
          </cell>
          <cell r="FO572">
            <v>0</v>
          </cell>
          <cell r="FP572">
            <v>0</v>
          </cell>
          <cell r="FQ572">
            <v>0</v>
          </cell>
          <cell r="FR572">
            <v>0</v>
          </cell>
          <cell r="FS572">
            <v>0</v>
          </cell>
          <cell r="FT572">
            <v>0</v>
          </cell>
          <cell r="FU572">
            <v>0</v>
          </cell>
          <cell r="FV572">
            <v>0</v>
          </cell>
          <cell r="FW572">
            <v>0</v>
          </cell>
        </row>
        <row r="573">
          <cell r="B573" t="str">
            <v>Co 113</v>
          </cell>
          <cell r="G573" t="str">
            <v>Cherry Hill Water Co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 t="str">
            <v>FILING</v>
          </cell>
          <cell r="BT573">
            <v>0</v>
          </cell>
          <cell r="BU573">
            <v>0</v>
          </cell>
          <cell r="BV573">
            <v>5667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>
            <v>0</v>
          </cell>
          <cell r="CU573">
            <v>0</v>
          </cell>
          <cell r="CV573">
            <v>0</v>
          </cell>
          <cell r="CW573">
            <v>0</v>
          </cell>
          <cell r="CX573">
            <v>0</v>
          </cell>
          <cell r="CY573">
            <v>0</v>
          </cell>
          <cell r="CZ573">
            <v>0</v>
          </cell>
          <cell r="DA573">
            <v>0</v>
          </cell>
          <cell r="DB573">
            <v>0</v>
          </cell>
          <cell r="DC573">
            <v>0</v>
          </cell>
          <cell r="DD573">
            <v>0</v>
          </cell>
          <cell r="DE573">
            <v>0</v>
          </cell>
          <cell r="DF573">
            <v>0</v>
          </cell>
          <cell r="DG573">
            <v>0</v>
          </cell>
          <cell r="DH573">
            <v>0</v>
          </cell>
          <cell r="DI573">
            <v>0</v>
          </cell>
          <cell r="DJ573">
            <v>0</v>
          </cell>
          <cell r="DK573">
            <v>0</v>
          </cell>
          <cell r="DL573">
            <v>0</v>
          </cell>
          <cell r="DM573">
            <v>0</v>
          </cell>
          <cell r="DN573">
            <v>0</v>
          </cell>
          <cell r="DO573">
            <v>0</v>
          </cell>
          <cell r="DP573">
            <v>0</v>
          </cell>
          <cell r="DQ573">
            <v>0</v>
          </cell>
          <cell r="DR573">
            <v>0</v>
          </cell>
          <cell r="DS573">
            <v>0</v>
          </cell>
          <cell r="DT573">
            <v>0</v>
          </cell>
          <cell r="DU573">
            <v>0</v>
          </cell>
          <cell r="DV573">
            <v>0</v>
          </cell>
          <cell r="DW573">
            <v>0</v>
          </cell>
          <cell r="DX573">
            <v>0</v>
          </cell>
          <cell r="DY573">
            <v>0</v>
          </cell>
          <cell r="DZ573">
            <v>0</v>
          </cell>
          <cell r="EA573">
            <v>0</v>
          </cell>
          <cell r="EB573">
            <v>0</v>
          </cell>
          <cell r="EC573">
            <v>0</v>
          </cell>
          <cell r="ED573">
            <v>0</v>
          </cell>
          <cell r="EE573">
            <v>0</v>
          </cell>
          <cell r="EF573">
            <v>0</v>
          </cell>
          <cell r="EG573">
            <v>0</v>
          </cell>
          <cell r="EH573">
            <v>0</v>
          </cell>
          <cell r="EI573">
            <v>0</v>
          </cell>
          <cell r="EJ573">
            <v>0</v>
          </cell>
          <cell r="EK573">
            <v>0</v>
          </cell>
          <cell r="EL573">
            <v>0</v>
          </cell>
          <cell r="EM573">
            <v>0</v>
          </cell>
          <cell r="EN573">
            <v>0</v>
          </cell>
          <cell r="EO573">
            <v>0</v>
          </cell>
          <cell r="EP573">
            <v>0</v>
          </cell>
          <cell r="EQ573">
            <v>0</v>
          </cell>
          <cell r="ER573">
            <v>0</v>
          </cell>
          <cell r="ES573">
            <v>0</v>
          </cell>
          <cell r="ET573">
            <v>0</v>
          </cell>
          <cell r="EU573">
            <v>0</v>
          </cell>
          <cell r="EV573">
            <v>0</v>
          </cell>
          <cell r="EW573">
            <v>0</v>
          </cell>
          <cell r="EX573">
            <v>0</v>
          </cell>
          <cell r="EY573">
            <v>0</v>
          </cell>
          <cell r="EZ573">
            <v>0</v>
          </cell>
          <cell r="FA573">
            <v>0</v>
          </cell>
          <cell r="FB573">
            <v>0</v>
          </cell>
          <cell r="FC573">
            <v>0</v>
          </cell>
          <cell r="FD573">
            <v>0</v>
          </cell>
          <cell r="FE573">
            <v>0</v>
          </cell>
          <cell r="FF573">
            <v>0</v>
          </cell>
          <cell r="FG573">
            <v>0</v>
          </cell>
          <cell r="FH573">
            <v>0</v>
          </cell>
          <cell r="FI573">
            <v>0</v>
          </cell>
          <cell r="FJ573">
            <v>0</v>
          </cell>
          <cell r="FK573">
            <v>0</v>
          </cell>
          <cell r="FL573">
            <v>0</v>
          </cell>
          <cell r="FM573">
            <v>0</v>
          </cell>
          <cell r="FN573">
            <v>0</v>
          </cell>
          <cell r="FO573">
            <v>0</v>
          </cell>
          <cell r="FP573">
            <v>0</v>
          </cell>
          <cell r="FQ573">
            <v>0</v>
          </cell>
          <cell r="FR573">
            <v>0</v>
          </cell>
          <cell r="FS573">
            <v>0</v>
          </cell>
          <cell r="FT573">
            <v>0</v>
          </cell>
          <cell r="FU573">
            <v>0</v>
          </cell>
          <cell r="FV573">
            <v>0</v>
          </cell>
          <cell r="FW573">
            <v>0</v>
          </cell>
        </row>
        <row r="574">
          <cell r="B574" t="str">
            <v>Co 114</v>
          </cell>
          <cell r="G574" t="str">
            <v>Clarendon Water Co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 t="str">
            <v>FILING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8250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0</v>
          </cell>
          <cell r="CF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>
            <v>0</v>
          </cell>
          <cell r="CU574">
            <v>0</v>
          </cell>
          <cell r="CV574">
            <v>0</v>
          </cell>
          <cell r="CW574">
            <v>0</v>
          </cell>
          <cell r="CX574">
            <v>0</v>
          </cell>
          <cell r="CY574">
            <v>0</v>
          </cell>
          <cell r="CZ574">
            <v>0</v>
          </cell>
          <cell r="DA574">
            <v>0</v>
          </cell>
          <cell r="DB574">
            <v>0</v>
          </cell>
          <cell r="DC574">
            <v>0</v>
          </cell>
          <cell r="DD574">
            <v>0</v>
          </cell>
          <cell r="DE574">
            <v>0</v>
          </cell>
          <cell r="DF574">
            <v>0</v>
          </cell>
          <cell r="DG574">
            <v>0</v>
          </cell>
          <cell r="DH574">
            <v>0</v>
          </cell>
          <cell r="DI574">
            <v>0</v>
          </cell>
          <cell r="DJ574">
            <v>0</v>
          </cell>
          <cell r="DK574">
            <v>0</v>
          </cell>
          <cell r="DL574">
            <v>0</v>
          </cell>
          <cell r="DM574">
            <v>0</v>
          </cell>
          <cell r="DN574">
            <v>0</v>
          </cell>
          <cell r="DO574">
            <v>0</v>
          </cell>
          <cell r="DP574">
            <v>0</v>
          </cell>
          <cell r="DQ574">
            <v>0</v>
          </cell>
          <cell r="DR574">
            <v>0</v>
          </cell>
          <cell r="DS574">
            <v>0</v>
          </cell>
          <cell r="DT574">
            <v>0</v>
          </cell>
          <cell r="DU574">
            <v>0</v>
          </cell>
          <cell r="DV574">
            <v>0</v>
          </cell>
          <cell r="DW574">
            <v>0</v>
          </cell>
          <cell r="DX574">
            <v>0</v>
          </cell>
          <cell r="DY574">
            <v>0</v>
          </cell>
          <cell r="DZ574">
            <v>0</v>
          </cell>
          <cell r="EA574">
            <v>0</v>
          </cell>
          <cell r="EB574">
            <v>0</v>
          </cell>
          <cell r="EC574">
            <v>0</v>
          </cell>
          <cell r="ED574">
            <v>0</v>
          </cell>
          <cell r="EE574">
            <v>0</v>
          </cell>
          <cell r="EF574">
            <v>0</v>
          </cell>
          <cell r="EG574">
            <v>0</v>
          </cell>
          <cell r="EH574">
            <v>0</v>
          </cell>
          <cell r="EI574">
            <v>0</v>
          </cell>
          <cell r="EJ574">
            <v>0</v>
          </cell>
          <cell r="EK574">
            <v>0</v>
          </cell>
          <cell r="EL574">
            <v>0</v>
          </cell>
          <cell r="EM574">
            <v>0</v>
          </cell>
          <cell r="EN574">
            <v>0</v>
          </cell>
          <cell r="EO574">
            <v>0</v>
          </cell>
          <cell r="EP574">
            <v>0</v>
          </cell>
          <cell r="EQ574">
            <v>0</v>
          </cell>
          <cell r="ER574">
            <v>0</v>
          </cell>
          <cell r="ES574">
            <v>0</v>
          </cell>
          <cell r="ET574">
            <v>0</v>
          </cell>
          <cell r="EU574">
            <v>0</v>
          </cell>
          <cell r="EV574">
            <v>0</v>
          </cell>
          <cell r="EW574">
            <v>0</v>
          </cell>
          <cell r="EX574">
            <v>0</v>
          </cell>
          <cell r="EY574">
            <v>0</v>
          </cell>
          <cell r="EZ574">
            <v>0</v>
          </cell>
          <cell r="FA574">
            <v>0</v>
          </cell>
          <cell r="FB574">
            <v>0</v>
          </cell>
          <cell r="FC574">
            <v>0</v>
          </cell>
          <cell r="FD574">
            <v>0</v>
          </cell>
          <cell r="FE574">
            <v>0</v>
          </cell>
          <cell r="FF574">
            <v>0</v>
          </cell>
          <cell r="FG574">
            <v>0</v>
          </cell>
          <cell r="FH574">
            <v>0</v>
          </cell>
          <cell r="FI574">
            <v>0</v>
          </cell>
          <cell r="FJ574">
            <v>0</v>
          </cell>
          <cell r="FK574">
            <v>0</v>
          </cell>
          <cell r="FL574">
            <v>0</v>
          </cell>
          <cell r="FM574">
            <v>0</v>
          </cell>
          <cell r="FN574">
            <v>0</v>
          </cell>
          <cell r="FO574">
            <v>0</v>
          </cell>
          <cell r="FP574">
            <v>0</v>
          </cell>
          <cell r="FQ574">
            <v>0</v>
          </cell>
          <cell r="FR574">
            <v>0</v>
          </cell>
          <cell r="FS574">
            <v>0</v>
          </cell>
          <cell r="FT574">
            <v>0</v>
          </cell>
          <cell r="FU574">
            <v>0</v>
          </cell>
          <cell r="FV574">
            <v>0</v>
          </cell>
          <cell r="FW574">
            <v>0</v>
          </cell>
        </row>
        <row r="575">
          <cell r="B575" t="str">
            <v>Co 117</v>
          </cell>
          <cell r="G575" t="str">
            <v>Del Mar Water Co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  <cell r="BZ575">
            <v>0</v>
          </cell>
          <cell r="CA575">
            <v>0</v>
          </cell>
          <cell r="CB575">
            <v>0</v>
          </cell>
          <cell r="CC575">
            <v>0</v>
          </cell>
          <cell r="CD575">
            <v>0</v>
          </cell>
          <cell r="CE575">
            <v>0</v>
          </cell>
          <cell r="CF575" t="str">
            <v>FILING</v>
          </cell>
          <cell r="CG575">
            <v>0</v>
          </cell>
          <cell r="CH575">
            <v>0</v>
          </cell>
          <cell r="CI575">
            <v>0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P575">
            <v>0</v>
          </cell>
          <cell r="CQ575">
            <v>0</v>
          </cell>
          <cell r="CR575">
            <v>6244.3747358325209</v>
          </cell>
          <cell r="CS575">
            <v>0</v>
          </cell>
          <cell r="CT575">
            <v>0</v>
          </cell>
          <cell r="CU575">
            <v>0</v>
          </cell>
          <cell r="CV575">
            <v>0</v>
          </cell>
          <cell r="CW575">
            <v>0</v>
          </cell>
          <cell r="CX575">
            <v>0</v>
          </cell>
          <cell r="CY575">
            <v>0</v>
          </cell>
          <cell r="CZ575">
            <v>0</v>
          </cell>
          <cell r="DA575">
            <v>0</v>
          </cell>
          <cell r="DB575">
            <v>0</v>
          </cell>
          <cell r="DC575">
            <v>0</v>
          </cell>
          <cell r="DD575">
            <v>0</v>
          </cell>
          <cell r="DE575">
            <v>0</v>
          </cell>
          <cell r="DF575">
            <v>0</v>
          </cell>
          <cell r="DG575">
            <v>0</v>
          </cell>
          <cell r="DH575">
            <v>0</v>
          </cell>
          <cell r="DI575">
            <v>0</v>
          </cell>
          <cell r="DJ575">
            <v>0</v>
          </cell>
          <cell r="DK575">
            <v>0</v>
          </cell>
          <cell r="DL575">
            <v>0</v>
          </cell>
          <cell r="DM575">
            <v>0</v>
          </cell>
          <cell r="DN575">
            <v>0</v>
          </cell>
          <cell r="DO575">
            <v>0</v>
          </cell>
          <cell r="DP575">
            <v>0</v>
          </cell>
          <cell r="DQ575">
            <v>0</v>
          </cell>
          <cell r="DR575">
            <v>0</v>
          </cell>
          <cell r="DS575">
            <v>0</v>
          </cell>
          <cell r="DT575">
            <v>0</v>
          </cell>
          <cell r="DU575">
            <v>0</v>
          </cell>
          <cell r="DV575">
            <v>0</v>
          </cell>
          <cell r="DW575">
            <v>0</v>
          </cell>
          <cell r="DX575">
            <v>0</v>
          </cell>
          <cell r="DY575">
            <v>0</v>
          </cell>
          <cell r="DZ575">
            <v>0</v>
          </cell>
          <cell r="EA575">
            <v>0</v>
          </cell>
          <cell r="EB575">
            <v>0</v>
          </cell>
          <cell r="EC575">
            <v>0</v>
          </cell>
          <cell r="ED575">
            <v>0</v>
          </cell>
          <cell r="EE575">
            <v>0</v>
          </cell>
          <cell r="EF575">
            <v>0</v>
          </cell>
          <cell r="EG575">
            <v>0</v>
          </cell>
          <cell r="EH575">
            <v>0</v>
          </cell>
          <cell r="EI575">
            <v>0</v>
          </cell>
          <cell r="EJ575">
            <v>0</v>
          </cell>
          <cell r="EK575">
            <v>0</v>
          </cell>
          <cell r="EL575">
            <v>0</v>
          </cell>
          <cell r="EM575">
            <v>0</v>
          </cell>
          <cell r="EN575">
            <v>0</v>
          </cell>
          <cell r="EO575">
            <v>0</v>
          </cell>
          <cell r="EP575">
            <v>0</v>
          </cell>
          <cell r="EQ575">
            <v>0</v>
          </cell>
          <cell r="ER575">
            <v>0</v>
          </cell>
          <cell r="ES575">
            <v>0</v>
          </cell>
          <cell r="ET575">
            <v>0</v>
          </cell>
          <cell r="EU575">
            <v>0</v>
          </cell>
          <cell r="EV575">
            <v>0</v>
          </cell>
          <cell r="EW575">
            <v>0</v>
          </cell>
          <cell r="EX575">
            <v>0</v>
          </cell>
          <cell r="EY575">
            <v>0</v>
          </cell>
          <cell r="EZ575">
            <v>0</v>
          </cell>
          <cell r="FA575">
            <v>0</v>
          </cell>
          <cell r="FB575">
            <v>0</v>
          </cell>
          <cell r="FC575">
            <v>0</v>
          </cell>
          <cell r="FD575">
            <v>0</v>
          </cell>
          <cell r="FE575">
            <v>0</v>
          </cell>
          <cell r="FF575">
            <v>0</v>
          </cell>
          <cell r="FG575">
            <v>0</v>
          </cell>
          <cell r="FH575">
            <v>0</v>
          </cell>
          <cell r="FI575">
            <v>0</v>
          </cell>
          <cell r="FJ575">
            <v>0</v>
          </cell>
          <cell r="FK575">
            <v>0</v>
          </cell>
          <cell r="FL575">
            <v>0</v>
          </cell>
          <cell r="FM575">
            <v>0</v>
          </cell>
          <cell r="FN575">
            <v>0</v>
          </cell>
          <cell r="FO575">
            <v>0</v>
          </cell>
          <cell r="FP575">
            <v>0</v>
          </cell>
          <cell r="FQ575">
            <v>0</v>
          </cell>
          <cell r="FR575">
            <v>0</v>
          </cell>
          <cell r="FS575">
            <v>0</v>
          </cell>
          <cell r="FT575">
            <v>0</v>
          </cell>
          <cell r="FU575">
            <v>0</v>
          </cell>
          <cell r="FV575">
            <v>0</v>
          </cell>
          <cell r="FW575">
            <v>0</v>
          </cell>
        </row>
        <row r="576">
          <cell r="B576" t="str">
            <v>Co 118</v>
          </cell>
          <cell r="G576" t="str">
            <v>Ferson Creek Utilities Co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 t="str">
            <v>FILING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7333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 t="str">
            <v>FILING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8360.550719792267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0</v>
          </cell>
          <cell r="DF576">
            <v>0</v>
          </cell>
          <cell r="DG576">
            <v>0</v>
          </cell>
          <cell r="DH576">
            <v>0</v>
          </cell>
          <cell r="DI576">
            <v>0</v>
          </cell>
          <cell r="DJ576">
            <v>0</v>
          </cell>
          <cell r="DK576">
            <v>0</v>
          </cell>
          <cell r="DL576" t="str">
            <v>FILING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4799.883722234712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  <cell r="EE576">
            <v>0</v>
          </cell>
          <cell r="EF576">
            <v>0</v>
          </cell>
          <cell r="EG576">
            <v>0</v>
          </cell>
          <cell r="EH576">
            <v>0</v>
          </cell>
          <cell r="EI576">
            <v>0</v>
          </cell>
          <cell r="EJ576">
            <v>0</v>
          </cell>
          <cell r="EK576">
            <v>0</v>
          </cell>
          <cell r="EL576">
            <v>0</v>
          </cell>
          <cell r="EM576">
            <v>0</v>
          </cell>
          <cell r="EN576">
            <v>0</v>
          </cell>
          <cell r="EO576">
            <v>0</v>
          </cell>
          <cell r="EP576">
            <v>0</v>
          </cell>
          <cell r="EQ576">
            <v>0</v>
          </cell>
          <cell r="ER576">
            <v>0</v>
          </cell>
          <cell r="ES576">
            <v>0</v>
          </cell>
          <cell r="ET576">
            <v>0</v>
          </cell>
          <cell r="EU576">
            <v>0</v>
          </cell>
          <cell r="EV576">
            <v>0</v>
          </cell>
          <cell r="EW576">
            <v>0</v>
          </cell>
          <cell r="EX576">
            <v>0</v>
          </cell>
          <cell r="EY576">
            <v>0</v>
          </cell>
          <cell r="EZ576">
            <v>0</v>
          </cell>
          <cell r="FA576">
            <v>0</v>
          </cell>
          <cell r="FB576">
            <v>0</v>
          </cell>
          <cell r="FC576">
            <v>0</v>
          </cell>
          <cell r="FD576">
            <v>0</v>
          </cell>
          <cell r="FE576">
            <v>0</v>
          </cell>
          <cell r="FF576">
            <v>0</v>
          </cell>
          <cell r="FG576">
            <v>0</v>
          </cell>
          <cell r="FH576">
            <v>0</v>
          </cell>
          <cell r="FI576">
            <v>0</v>
          </cell>
          <cell r="FJ576">
            <v>0</v>
          </cell>
          <cell r="FK576">
            <v>0</v>
          </cell>
          <cell r="FL576">
            <v>0</v>
          </cell>
          <cell r="FM576">
            <v>0</v>
          </cell>
          <cell r="FN576">
            <v>0</v>
          </cell>
          <cell r="FO576">
            <v>0</v>
          </cell>
          <cell r="FP576">
            <v>0</v>
          </cell>
          <cell r="FQ576">
            <v>0</v>
          </cell>
          <cell r="FR576">
            <v>0</v>
          </cell>
          <cell r="FS576">
            <v>0</v>
          </cell>
          <cell r="FT576">
            <v>0</v>
          </cell>
          <cell r="FU576">
            <v>0</v>
          </cell>
          <cell r="FV576">
            <v>0</v>
          </cell>
          <cell r="FW576">
            <v>0</v>
          </cell>
        </row>
        <row r="577">
          <cell r="B577" t="str">
            <v>Co 119</v>
          </cell>
          <cell r="G577" t="str">
            <v>Galena Territory Utilities</v>
          </cell>
          <cell r="BH577">
            <v>0</v>
          </cell>
          <cell r="BI577">
            <v>21917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  <cell r="CA577">
            <v>0</v>
          </cell>
          <cell r="CB577" t="str">
            <v>FILING</v>
          </cell>
          <cell r="CC577">
            <v>0</v>
          </cell>
          <cell r="CD577">
            <v>0</v>
          </cell>
          <cell r="CE577">
            <v>0</v>
          </cell>
          <cell r="CF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1269.2590084361582</v>
          </cell>
          <cell r="CO577">
            <v>0</v>
          </cell>
          <cell r="CP577">
            <v>0</v>
          </cell>
          <cell r="CQ577">
            <v>0</v>
          </cell>
          <cell r="CR577">
            <v>0</v>
          </cell>
          <cell r="CS577">
            <v>0</v>
          </cell>
          <cell r="CT577">
            <v>0</v>
          </cell>
          <cell r="CU577">
            <v>0</v>
          </cell>
          <cell r="CV577">
            <v>0</v>
          </cell>
          <cell r="CW577">
            <v>0</v>
          </cell>
          <cell r="CX577">
            <v>0</v>
          </cell>
          <cell r="CY577">
            <v>0</v>
          </cell>
          <cell r="CZ577" t="str">
            <v>FILING</v>
          </cell>
          <cell r="DA577">
            <v>0</v>
          </cell>
          <cell r="DB577">
            <v>0</v>
          </cell>
          <cell r="DC577">
            <v>0</v>
          </cell>
          <cell r="DD577">
            <v>0</v>
          </cell>
          <cell r="DE577">
            <v>0</v>
          </cell>
          <cell r="DF577">
            <v>0</v>
          </cell>
          <cell r="DG577">
            <v>0</v>
          </cell>
          <cell r="DH577">
            <v>0</v>
          </cell>
          <cell r="DI577">
            <v>0</v>
          </cell>
          <cell r="DJ577">
            <v>0</v>
          </cell>
          <cell r="DK577">
            <v>0</v>
          </cell>
          <cell r="DL577">
            <v>8896.5567055026222</v>
          </cell>
          <cell r="DM577">
            <v>0</v>
          </cell>
          <cell r="DN577">
            <v>0</v>
          </cell>
          <cell r="DO577">
            <v>0</v>
          </cell>
          <cell r="DP577">
            <v>0</v>
          </cell>
          <cell r="DQ577">
            <v>0</v>
          </cell>
          <cell r="DR577">
            <v>0</v>
          </cell>
          <cell r="DS577">
            <v>0</v>
          </cell>
          <cell r="DT577">
            <v>0</v>
          </cell>
          <cell r="DU577">
            <v>0</v>
          </cell>
          <cell r="DV577">
            <v>0</v>
          </cell>
          <cell r="DW577">
            <v>0</v>
          </cell>
          <cell r="DX577" t="str">
            <v>FILING</v>
          </cell>
          <cell r="DY577">
            <v>0</v>
          </cell>
          <cell r="DZ577">
            <v>0</v>
          </cell>
          <cell r="EA577">
            <v>0</v>
          </cell>
          <cell r="EB577">
            <v>0</v>
          </cell>
          <cell r="EC577">
            <v>0</v>
          </cell>
          <cell r="ED577">
            <v>0</v>
          </cell>
          <cell r="EE577">
            <v>0</v>
          </cell>
          <cell r="EF577">
            <v>0</v>
          </cell>
          <cell r="EG577">
            <v>0</v>
          </cell>
          <cell r="EH577">
            <v>0</v>
          </cell>
          <cell r="EI577">
            <v>0</v>
          </cell>
          <cell r="EJ577">
            <v>12166.910733374738</v>
          </cell>
          <cell r="EK577">
            <v>0</v>
          </cell>
          <cell r="EL577">
            <v>0</v>
          </cell>
          <cell r="EM577">
            <v>0</v>
          </cell>
          <cell r="EN577">
            <v>0</v>
          </cell>
          <cell r="EO577">
            <v>0</v>
          </cell>
          <cell r="EP577">
            <v>0</v>
          </cell>
          <cell r="EQ577">
            <v>0</v>
          </cell>
          <cell r="ER577">
            <v>0</v>
          </cell>
          <cell r="ES577">
            <v>0</v>
          </cell>
          <cell r="ET577">
            <v>0</v>
          </cell>
          <cell r="EU577">
            <v>0</v>
          </cell>
          <cell r="EV577" t="str">
            <v>FILING</v>
          </cell>
          <cell r="EW577">
            <v>0</v>
          </cell>
          <cell r="EX577">
            <v>0</v>
          </cell>
          <cell r="EY577">
            <v>0</v>
          </cell>
          <cell r="EZ577">
            <v>0</v>
          </cell>
          <cell r="FA577">
            <v>0</v>
          </cell>
          <cell r="FB577">
            <v>0</v>
          </cell>
          <cell r="FC577">
            <v>0</v>
          </cell>
          <cell r="FD577">
            <v>0</v>
          </cell>
          <cell r="FE577">
            <v>0</v>
          </cell>
          <cell r="FF577">
            <v>0</v>
          </cell>
          <cell r="FG577">
            <v>0</v>
          </cell>
          <cell r="FH577">
            <v>7899.2064559927094</v>
          </cell>
          <cell r="FI577">
            <v>0</v>
          </cell>
          <cell r="FJ577">
            <v>0</v>
          </cell>
          <cell r="FK577">
            <v>0</v>
          </cell>
          <cell r="FL577">
            <v>0</v>
          </cell>
          <cell r="FM577">
            <v>0</v>
          </cell>
          <cell r="FN577">
            <v>0</v>
          </cell>
          <cell r="FO577">
            <v>0</v>
          </cell>
          <cell r="FP577">
            <v>0</v>
          </cell>
          <cell r="FQ577">
            <v>0</v>
          </cell>
          <cell r="FR577">
            <v>0</v>
          </cell>
          <cell r="FS577">
            <v>0</v>
          </cell>
          <cell r="FT577">
            <v>0</v>
          </cell>
          <cell r="FU577">
            <v>0</v>
          </cell>
          <cell r="FV577">
            <v>0</v>
          </cell>
          <cell r="FW577">
            <v>0</v>
          </cell>
        </row>
        <row r="578">
          <cell r="B578" t="str">
            <v>Co 120</v>
          </cell>
          <cell r="G578" t="str">
            <v>Killarney Water Co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 t="str">
            <v>FILING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10417</v>
          </cell>
          <cell r="BW578">
            <v>0</v>
          </cell>
          <cell r="BX578">
            <v>0</v>
          </cell>
          <cell r="BY578">
            <v>0</v>
          </cell>
          <cell r="BZ578">
            <v>0</v>
          </cell>
          <cell r="CA578">
            <v>0</v>
          </cell>
          <cell r="CB578">
            <v>0</v>
          </cell>
          <cell r="CC578">
            <v>0</v>
          </cell>
          <cell r="CD578">
            <v>0</v>
          </cell>
          <cell r="CE578">
            <v>0</v>
          </cell>
          <cell r="CF578">
            <v>0</v>
          </cell>
          <cell r="CG578">
            <v>0</v>
          </cell>
          <cell r="CH578">
            <v>0</v>
          </cell>
          <cell r="CI578">
            <v>0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P578">
            <v>0</v>
          </cell>
          <cell r="CQ578">
            <v>0</v>
          </cell>
          <cell r="CR578">
            <v>0</v>
          </cell>
          <cell r="CS578">
            <v>0</v>
          </cell>
          <cell r="CT578">
            <v>0</v>
          </cell>
          <cell r="CU578">
            <v>0</v>
          </cell>
          <cell r="CV578">
            <v>0</v>
          </cell>
          <cell r="CW578">
            <v>0</v>
          </cell>
          <cell r="CX578">
            <v>0</v>
          </cell>
          <cell r="CY578">
            <v>0</v>
          </cell>
          <cell r="CZ578">
            <v>0</v>
          </cell>
          <cell r="DA578">
            <v>0</v>
          </cell>
          <cell r="DB578">
            <v>0</v>
          </cell>
          <cell r="DC578">
            <v>0</v>
          </cell>
          <cell r="DD578">
            <v>0</v>
          </cell>
          <cell r="DE578">
            <v>0</v>
          </cell>
          <cell r="DF578">
            <v>0</v>
          </cell>
          <cell r="DG578">
            <v>0</v>
          </cell>
          <cell r="DH578">
            <v>0</v>
          </cell>
          <cell r="DI578">
            <v>0</v>
          </cell>
          <cell r="DJ578">
            <v>0</v>
          </cell>
          <cell r="DK578">
            <v>0</v>
          </cell>
          <cell r="DL578">
            <v>0</v>
          </cell>
          <cell r="DM578">
            <v>0</v>
          </cell>
          <cell r="DN578">
            <v>0</v>
          </cell>
          <cell r="DO578">
            <v>0</v>
          </cell>
          <cell r="DP578">
            <v>0</v>
          </cell>
          <cell r="DQ578">
            <v>0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>
            <v>0</v>
          </cell>
          <cell r="DZ578">
            <v>0</v>
          </cell>
          <cell r="EA578">
            <v>0</v>
          </cell>
          <cell r="EB578">
            <v>0</v>
          </cell>
          <cell r="EC578">
            <v>0</v>
          </cell>
          <cell r="ED578">
            <v>0</v>
          </cell>
          <cell r="EE578">
            <v>0</v>
          </cell>
          <cell r="EF578">
            <v>0</v>
          </cell>
          <cell r="EG578">
            <v>0</v>
          </cell>
          <cell r="EH578">
            <v>0</v>
          </cell>
          <cell r="EI578">
            <v>0</v>
          </cell>
          <cell r="EJ578">
            <v>0</v>
          </cell>
          <cell r="EK578">
            <v>0</v>
          </cell>
          <cell r="EL578">
            <v>0</v>
          </cell>
          <cell r="EM578">
            <v>0</v>
          </cell>
          <cell r="EN578">
            <v>0</v>
          </cell>
          <cell r="EO578">
            <v>0</v>
          </cell>
          <cell r="EP578">
            <v>0</v>
          </cell>
          <cell r="EQ578">
            <v>0</v>
          </cell>
          <cell r="ER578">
            <v>0</v>
          </cell>
          <cell r="ES578">
            <v>0</v>
          </cell>
          <cell r="ET578">
            <v>0</v>
          </cell>
          <cell r="EU578">
            <v>0</v>
          </cell>
          <cell r="EV578">
            <v>0</v>
          </cell>
          <cell r="EW578">
            <v>0</v>
          </cell>
          <cell r="EX578">
            <v>0</v>
          </cell>
          <cell r="EY578">
            <v>0</v>
          </cell>
          <cell r="EZ578">
            <v>0</v>
          </cell>
          <cell r="FA578">
            <v>0</v>
          </cell>
          <cell r="FB578">
            <v>0</v>
          </cell>
          <cell r="FC578">
            <v>0</v>
          </cell>
          <cell r="FD578">
            <v>0</v>
          </cell>
          <cell r="FE578">
            <v>0</v>
          </cell>
          <cell r="FF578">
            <v>0</v>
          </cell>
          <cell r="FG578">
            <v>0</v>
          </cell>
          <cell r="FH578">
            <v>0</v>
          </cell>
          <cell r="FI578">
            <v>0</v>
          </cell>
          <cell r="FJ578">
            <v>0</v>
          </cell>
          <cell r="FK578">
            <v>0</v>
          </cell>
          <cell r="FL578">
            <v>0</v>
          </cell>
          <cell r="FM578">
            <v>0</v>
          </cell>
          <cell r="FN578">
            <v>0</v>
          </cell>
          <cell r="FO578">
            <v>0</v>
          </cell>
          <cell r="FP578">
            <v>0</v>
          </cell>
          <cell r="FQ578">
            <v>0</v>
          </cell>
          <cell r="FR578">
            <v>0</v>
          </cell>
          <cell r="FS578">
            <v>0</v>
          </cell>
          <cell r="FT578">
            <v>0</v>
          </cell>
          <cell r="FU578">
            <v>0</v>
          </cell>
          <cell r="FV578">
            <v>0</v>
          </cell>
          <cell r="FW578">
            <v>0</v>
          </cell>
        </row>
        <row r="579">
          <cell r="B579" t="str">
            <v>Co 121</v>
          </cell>
          <cell r="G579" t="str">
            <v>Lake Holiday Utilities Corp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18500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F579">
            <v>0</v>
          </cell>
          <cell r="CG579">
            <v>0</v>
          </cell>
          <cell r="CH579">
            <v>0</v>
          </cell>
          <cell r="CI579">
            <v>0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 t="str">
            <v>FILING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0</v>
          </cell>
          <cell r="CZ579">
            <v>4261.0688746320811</v>
          </cell>
          <cell r="DA579">
            <v>0</v>
          </cell>
          <cell r="DB579">
            <v>0</v>
          </cell>
          <cell r="DC579">
            <v>0</v>
          </cell>
          <cell r="DD579">
            <v>0</v>
          </cell>
          <cell r="DE579">
            <v>0</v>
          </cell>
          <cell r="DF579">
            <v>0</v>
          </cell>
          <cell r="DG579">
            <v>0</v>
          </cell>
          <cell r="DH579">
            <v>0</v>
          </cell>
          <cell r="DI579">
            <v>0</v>
          </cell>
          <cell r="DJ579">
            <v>0</v>
          </cell>
          <cell r="DK579">
            <v>0</v>
          </cell>
          <cell r="DL579" t="str">
            <v>FILING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5705.1991125951936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  <cell r="EE579">
            <v>0</v>
          </cell>
          <cell r="EF579">
            <v>0</v>
          </cell>
          <cell r="EG579">
            <v>0</v>
          </cell>
          <cell r="EH579">
            <v>0</v>
          </cell>
          <cell r="EI579">
            <v>0</v>
          </cell>
          <cell r="EJ579">
            <v>0</v>
          </cell>
          <cell r="EK579">
            <v>0</v>
          </cell>
          <cell r="EL579">
            <v>0</v>
          </cell>
          <cell r="EM579">
            <v>0</v>
          </cell>
          <cell r="EN579">
            <v>0</v>
          </cell>
          <cell r="EO579">
            <v>0</v>
          </cell>
          <cell r="EP579">
            <v>0</v>
          </cell>
          <cell r="EQ579">
            <v>0</v>
          </cell>
          <cell r="ER579">
            <v>0</v>
          </cell>
          <cell r="ES579">
            <v>0</v>
          </cell>
          <cell r="ET579">
            <v>0</v>
          </cell>
          <cell r="EU579">
            <v>0</v>
          </cell>
          <cell r="EV579">
            <v>0</v>
          </cell>
          <cell r="EW579">
            <v>0</v>
          </cell>
          <cell r="EX579">
            <v>0</v>
          </cell>
          <cell r="EY579">
            <v>0</v>
          </cell>
          <cell r="EZ579">
            <v>0</v>
          </cell>
          <cell r="FA579">
            <v>0</v>
          </cell>
          <cell r="FB579">
            <v>0</v>
          </cell>
          <cell r="FC579">
            <v>0</v>
          </cell>
          <cell r="FD579">
            <v>0</v>
          </cell>
          <cell r="FE579">
            <v>0</v>
          </cell>
          <cell r="FF579">
            <v>0</v>
          </cell>
          <cell r="FG579">
            <v>0</v>
          </cell>
          <cell r="FH579">
            <v>0</v>
          </cell>
          <cell r="FI579">
            <v>0</v>
          </cell>
          <cell r="FJ579">
            <v>0</v>
          </cell>
          <cell r="FK579">
            <v>0</v>
          </cell>
          <cell r="FL579">
            <v>0</v>
          </cell>
          <cell r="FM579">
            <v>0</v>
          </cell>
          <cell r="FN579">
            <v>0</v>
          </cell>
          <cell r="FO579">
            <v>0</v>
          </cell>
          <cell r="FP579">
            <v>0</v>
          </cell>
          <cell r="FQ579">
            <v>0</v>
          </cell>
          <cell r="FR579">
            <v>0</v>
          </cell>
          <cell r="FS579">
            <v>0</v>
          </cell>
          <cell r="FT579">
            <v>0</v>
          </cell>
          <cell r="FU579">
            <v>0</v>
          </cell>
          <cell r="FV579">
            <v>0</v>
          </cell>
          <cell r="FW579">
            <v>0</v>
          </cell>
        </row>
        <row r="580">
          <cell r="B580" t="str">
            <v>Co 122</v>
          </cell>
          <cell r="G580" t="str">
            <v>Lake Wildwood Utilities Co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 t="str">
            <v>FILING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6638.6156080987676</v>
          </cell>
          <cell r="CO580">
            <v>0</v>
          </cell>
          <cell r="CP580">
            <v>0</v>
          </cell>
          <cell r="CQ580">
            <v>0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0</v>
          </cell>
          <cell r="CZ580" t="str">
            <v>FILING</v>
          </cell>
          <cell r="DA580">
            <v>0</v>
          </cell>
          <cell r="DB580">
            <v>0</v>
          </cell>
          <cell r="DC580">
            <v>0</v>
          </cell>
          <cell r="DD580">
            <v>0</v>
          </cell>
          <cell r="DE580">
            <v>0</v>
          </cell>
          <cell r="DF580">
            <v>0</v>
          </cell>
          <cell r="DG580">
            <v>0</v>
          </cell>
          <cell r="DH580">
            <v>0</v>
          </cell>
          <cell r="DI580">
            <v>0</v>
          </cell>
          <cell r="DJ580">
            <v>0</v>
          </cell>
          <cell r="DK580">
            <v>0</v>
          </cell>
          <cell r="DL580">
            <v>5769.6576563094104</v>
          </cell>
          <cell r="DM580">
            <v>0</v>
          </cell>
          <cell r="DN580">
            <v>0</v>
          </cell>
          <cell r="DO580">
            <v>0</v>
          </cell>
          <cell r="DP580">
            <v>0</v>
          </cell>
          <cell r="DQ580">
            <v>0</v>
          </cell>
          <cell r="DR580">
            <v>0</v>
          </cell>
          <cell r="DS580">
            <v>0</v>
          </cell>
          <cell r="DT580">
            <v>0</v>
          </cell>
          <cell r="DU580">
            <v>0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  <cell r="DZ580">
            <v>0</v>
          </cell>
          <cell r="EA580">
            <v>0</v>
          </cell>
          <cell r="EB580">
            <v>0</v>
          </cell>
          <cell r="EC580">
            <v>0</v>
          </cell>
          <cell r="ED580">
            <v>0</v>
          </cell>
          <cell r="EE580">
            <v>0</v>
          </cell>
          <cell r="EF580">
            <v>0</v>
          </cell>
          <cell r="EG580">
            <v>0</v>
          </cell>
          <cell r="EH580">
            <v>0</v>
          </cell>
          <cell r="EI580">
            <v>0</v>
          </cell>
          <cell r="EJ580">
            <v>0</v>
          </cell>
          <cell r="EK580">
            <v>0</v>
          </cell>
          <cell r="EL580">
            <v>0</v>
          </cell>
          <cell r="EM580">
            <v>0</v>
          </cell>
          <cell r="EN580">
            <v>0</v>
          </cell>
          <cell r="EO580">
            <v>0</v>
          </cell>
          <cell r="EP580">
            <v>0</v>
          </cell>
          <cell r="EQ580">
            <v>0</v>
          </cell>
          <cell r="ER580">
            <v>0</v>
          </cell>
          <cell r="ES580">
            <v>0</v>
          </cell>
          <cell r="ET580">
            <v>0</v>
          </cell>
          <cell r="EU580">
            <v>0</v>
          </cell>
          <cell r="EV580">
            <v>0</v>
          </cell>
          <cell r="EW580">
            <v>0</v>
          </cell>
          <cell r="EX580">
            <v>0</v>
          </cell>
          <cell r="EY580">
            <v>0</v>
          </cell>
          <cell r="EZ580">
            <v>0</v>
          </cell>
          <cell r="FA580">
            <v>0</v>
          </cell>
          <cell r="FB580">
            <v>0</v>
          </cell>
          <cell r="FC580">
            <v>0</v>
          </cell>
          <cell r="FD580">
            <v>0</v>
          </cell>
          <cell r="FE580">
            <v>0</v>
          </cell>
          <cell r="FF580">
            <v>0</v>
          </cell>
          <cell r="FG580">
            <v>0</v>
          </cell>
          <cell r="FH580">
            <v>0</v>
          </cell>
          <cell r="FI580">
            <v>0</v>
          </cell>
          <cell r="FJ580">
            <v>0</v>
          </cell>
          <cell r="FK580">
            <v>0</v>
          </cell>
          <cell r="FL580">
            <v>0</v>
          </cell>
          <cell r="FM580">
            <v>0</v>
          </cell>
          <cell r="FN580">
            <v>0</v>
          </cell>
          <cell r="FO580">
            <v>0</v>
          </cell>
          <cell r="FP580">
            <v>0</v>
          </cell>
          <cell r="FQ580">
            <v>0</v>
          </cell>
          <cell r="FR580">
            <v>0</v>
          </cell>
          <cell r="FS580">
            <v>0</v>
          </cell>
          <cell r="FT580">
            <v>0</v>
          </cell>
          <cell r="FU580">
            <v>0</v>
          </cell>
          <cell r="FV580">
            <v>0</v>
          </cell>
          <cell r="FW580">
            <v>0</v>
          </cell>
        </row>
        <row r="581">
          <cell r="B581" t="str">
            <v>Co 123</v>
          </cell>
          <cell r="G581" t="str">
            <v>Northern Hills W &amp; S Co</v>
          </cell>
          <cell r="BH581">
            <v>0</v>
          </cell>
          <cell r="BI581">
            <v>16750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  <cell r="BZ581">
            <v>0</v>
          </cell>
          <cell r="CA581">
            <v>0</v>
          </cell>
          <cell r="CB581">
            <v>0</v>
          </cell>
          <cell r="CC581">
            <v>0</v>
          </cell>
          <cell r="CD581">
            <v>0</v>
          </cell>
          <cell r="CE581">
            <v>0</v>
          </cell>
          <cell r="CF581">
            <v>0</v>
          </cell>
          <cell r="CG581">
            <v>0</v>
          </cell>
          <cell r="CH581">
            <v>0</v>
          </cell>
          <cell r="CI581">
            <v>0</v>
          </cell>
          <cell r="CJ581">
            <v>0</v>
          </cell>
          <cell r="CK581">
            <v>0</v>
          </cell>
          <cell r="CL581">
            <v>0</v>
          </cell>
          <cell r="CM581">
            <v>0</v>
          </cell>
          <cell r="CN581">
            <v>0</v>
          </cell>
          <cell r="CO581">
            <v>0</v>
          </cell>
          <cell r="CP581">
            <v>0</v>
          </cell>
          <cell r="CQ581">
            <v>0</v>
          </cell>
          <cell r="CR581">
            <v>0</v>
          </cell>
          <cell r="CS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0</v>
          </cell>
          <cell r="CX581">
            <v>0</v>
          </cell>
          <cell r="CY581">
            <v>0</v>
          </cell>
          <cell r="CZ581">
            <v>0</v>
          </cell>
          <cell r="DA581">
            <v>0</v>
          </cell>
          <cell r="DB581">
            <v>0</v>
          </cell>
          <cell r="DC581">
            <v>0</v>
          </cell>
          <cell r="DD581">
            <v>0</v>
          </cell>
          <cell r="DE581">
            <v>0</v>
          </cell>
          <cell r="DF581">
            <v>0</v>
          </cell>
          <cell r="DG581">
            <v>0</v>
          </cell>
          <cell r="DH581">
            <v>0</v>
          </cell>
          <cell r="DI581">
            <v>0</v>
          </cell>
          <cell r="DJ581">
            <v>0</v>
          </cell>
          <cell r="DK581">
            <v>0</v>
          </cell>
          <cell r="DL581">
            <v>0</v>
          </cell>
          <cell r="DM581">
            <v>0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  <cell r="EE581">
            <v>0</v>
          </cell>
          <cell r="EF581">
            <v>0</v>
          </cell>
          <cell r="EG581">
            <v>0</v>
          </cell>
          <cell r="EH581">
            <v>0</v>
          </cell>
          <cell r="EI581">
            <v>0</v>
          </cell>
          <cell r="EJ581">
            <v>0</v>
          </cell>
          <cell r="EK581">
            <v>0</v>
          </cell>
          <cell r="EL581">
            <v>0</v>
          </cell>
          <cell r="EM581">
            <v>0</v>
          </cell>
          <cell r="EN581">
            <v>0</v>
          </cell>
          <cell r="EO581">
            <v>0</v>
          </cell>
          <cell r="EP581">
            <v>0</v>
          </cell>
          <cell r="EQ581">
            <v>0</v>
          </cell>
          <cell r="ER581">
            <v>0</v>
          </cell>
          <cell r="ES581">
            <v>0</v>
          </cell>
          <cell r="ET581">
            <v>0</v>
          </cell>
          <cell r="EU581">
            <v>0</v>
          </cell>
          <cell r="EV581">
            <v>0</v>
          </cell>
          <cell r="EW581">
            <v>0</v>
          </cell>
          <cell r="EX581">
            <v>0</v>
          </cell>
          <cell r="EY581">
            <v>0</v>
          </cell>
          <cell r="EZ581">
            <v>0</v>
          </cell>
          <cell r="FA581">
            <v>0</v>
          </cell>
          <cell r="FB581">
            <v>0</v>
          </cell>
          <cell r="FC581">
            <v>0</v>
          </cell>
          <cell r="FD581">
            <v>0</v>
          </cell>
          <cell r="FE581">
            <v>0</v>
          </cell>
          <cell r="FF581">
            <v>0</v>
          </cell>
          <cell r="FG581">
            <v>0</v>
          </cell>
          <cell r="FH581">
            <v>0</v>
          </cell>
          <cell r="FI581">
            <v>0</v>
          </cell>
          <cell r="FJ581">
            <v>0</v>
          </cell>
          <cell r="FK581">
            <v>0</v>
          </cell>
          <cell r="FL581">
            <v>0</v>
          </cell>
          <cell r="FM581">
            <v>0</v>
          </cell>
          <cell r="FN581">
            <v>0</v>
          </cell>
          <cell r="FO581">
            <v>0</v>
          </cell>
          <cell r="FP581">
            <v>0</v>
          </cell>
          <cell r="FQ581">
            <v>0</v>
          </cell>
          <cell r="FR581">
            <v>0</v>
          </cell>
          <cell r="FS581">
            <v>0</v>
          </cell>
          <cell r="FT581">
            <v>0</v>
          </cell>
          <cell r="FU581">
            <v>0</v>
          </cell>
          <cell r="FV581">
            <v>0</v>
          </cell>
          <cell r="FW581">
            <v>0</v>
          </cell>
        </row>
        <row r="582">
          <cell r="B582" t="str">
            <v>Co 124</v>
          </cell>
          <cell r="G582" t="str">
            <v>Lake Marian Water Corp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 t="str">
            <v>FILING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  <cell r="BZ582">
            <v>0</v>
          </cell>
          <cell r="CA582">
            <v>0</v>
          </cell>
          <cell r="CB582">
            <v>0</v>
          </cell>
          <cell r="CC582">
            <v>0</v>
          </cell>
          <cell r="CD582">
            <v>0</v>
          </cell>
          <cell r="CE582">
            <v>6512.1389479340378</v>
          </cell>
          <cell r="CF582">
            <v>0</v>
          </cell>
          <cell r="CG582">
            <v>0</v>
          </cell>
          <cell r="CH582">
            <v>0</v>
          </cell>
          <cell r="CI582">
            <v>0</v>
          </cell>
          <cell r="CJ582">
            <v>0</v>
          </cell>
          <cell r="CK582">
            <v>0</v>
          </cell>
          <cell r="CL582">
            <v>0</v>
          </cell>
          <cell r="CM582">
            <v>0</v>
          </cell>
          <cell r="CN582">
            <v>0</v>
          </cell>
          <cell r="CO582">
            <v>0</v>
          </cell>
          <cell r="CP582">
            <v>0</v>
          </cell>
          <cell r="CQ582">
            <v>0</v>
          </cell>
          <cell r="CR582">
            <v>0</v>
          </cell>
          <cell r="CS582">
            <v>0</v>
          </cell>
          <cell r="CT582">
            <v>0</v>
          </cell>
          <cell r="CU582">
            <v>0</v>
          </cell>
          <cell r="CV582">
            <v>0</v>
          </cell>
          <cell r="CW582" t="str">
            <v>FILING</v>
          </cell>
          <cell r="CX582">
            <v>0</v>
          </cell>
          <cell r="CY582">
            <v>0</v>
          </cell>
          <cell r="CZ582">
            <v>0</v>
          </cell>
          <cell r="DA582">
            <v>0</v>
          </cell>
          <cell r="DB582">
            <v>0</v>
          </cell>
          <cell r="DC582">
            <v>0</v>
          </cell>
          <cell r="DD582">
            <v>0</v>
          </cell>
          <cell r="DE582">
            <v>0</v>
          </cell>
          <cell r="DF582">
            <v>0</v>
          </cell>
          <cell r="DG582">
            <v>0</v>
          </cell>
          <cell r="DH582">
            <v>0</v>
          </cell>
          <cell r="DI582">
            <v>4716.3651443917515</v>
          </cell>
          <cell r="DJ582">
            <v>0</v>
          </cell>
          <cell r="DK582">
            <v>0</v>
          </cell>
          <cell r="DL582">
            <v>0</v>
          </cell>
          <cell r="DM582">
            <v>0</v>
          </cell>
          <cell r="DN582">
            <v>0</v>
          </cell>
          <cell r="DO582">
            <v>0</v>
          </cell>
          <cell r="DP582">
            <v>0</v>
          </cell>
          <cell r="DQ582">
            <v>0</v>
          </cell>
          <cell r="DR582">
            <v>0</v>
          </cell>
          <cell r="DS582">
            <v>0</v>
          </cell>
          <cell r="DT582">
            <v>0</v>
          </cell>
          <cell r="DU582">
            <v>0</v>
          </cell>
          <cell r="DV582">
            <v>0</v>
          </cell>
          <cell r="DW582">
            <v>0</v>
          </cell>
          <cell r="DX582">
            <v>0</v>
          </cell>
          <cell r="DY582">
            <v>0</v>
          </cell>
          <cell r="DZ582">
            <v>0</v>
          </cell>
          <cell r="EA582">
            <v>0</v>
          </cell>
          <cell r="EB582">
            <v>0</v>
          </cell>
          <cell r="EC582">
            <v>0</v>
          </cell>
          <cell r="ED582">
            <v>0</v>
          </cell>
          <cell r="EE582">
            <v>0</v>
          </cell>
          <cell r="EF582">
            <v>0</v>
          </cell>
          <cell r="EG582">
            <v>0</v>
          </cell>
          <cell r="EH582">
            <v>0</v>
          </cell>
          <cell r="EI582">
            <v>0</v>
          </cell>
          <cell r="EJ582">
            <v>0</v>
          </cell>
          <cell r="EK582">
            <v>0</v>
          </cell>
          <cell r="EL582">
            <v>0</v>
          </cell>
          <cell r="EM582">
            <v>0</v>
          </cell>
          <cell r="EN582">
            <v>0</v>
          </cell>
          <cell r="EO582">
            <v>0</v>
          </cell>
          <cell r="EP582">
            <v>0</v>
          </cell>
          <cell r="EQ582">
            <v>0</v>
          </cell>
          <cell r="ER582">
            <v>0</v>
          </cell>
          <cell r="ES582">
            <v>0</v>
          </cell>
          <cell r="ET582">
            <v>0</v>
          </cell>
          <cell r="EU582">
            <v>0</v>
          </cell>
          <cell r="EV582">
            <v>0</v>
          </cell>
          <cell r="EW582">
            <v>0</v>
          </cell>
          <cell r="EX582">
            <v>0</v>
          </cell>
          <cell r="EY582">
            <v>0</v>
          </cell>
          <cell r="EZ582">
            <v>0</v>
          </cell>
          <cell r="FA582">
            <v>0</v>
          </cell>
          <cell r="FB582">
            <v>0</v>
          </cell>
          <cell r="FC582">
            <v>0</v>
          </cell>
          <cell r="FD582">
            <v>0</v>
          </cell>
          <cell r="FE582">
            <v>0</v>
          </cell>
          <cell r="FF582">
            <v>0</v>
          </cell>
          <cell r="FG582">
            <v>0</v>
          </cell>
          <cell r="FH582">
            <v>0</v>
          </cell>
          <cell r="FI582">
            <v>0</v>
          </cell>
          <cell r="FJ582">
            <v>0</v>
          </cell>
          <cell r="FK582">
            <v>0</v>
          </cell>
          <cell r="FL582">
            <v>0</v>
          </cell>
          <cell r="FM582">
            <v>0</v>
          </cell>
          <cell r="FN582">
            <v>0</v>
          </cell>
          <cell r="FO582">
            <v>0</v>
          </cell>
          <cell r="FP582">
            <v>0</v>
          </cell>
          <cell r="FQ582">
            <v>0</v>
          </cell>
          <cell r="FR582">
            <v>0</v>
          </cell>
          <cell r="FS582">
            <v>0</v>
          </cell>
          <cell r="FT582">
            <v>0</v>
          </cell>
          <cell r="FU582">
            <v>0</v>
          </cell>
          <cell r="FV582">
            <v>0</v>
          </cell>
          <cell r="FW582">
            <v>0</v>
          </cell>
        </row>
        <row r="583">
          <cell r="B583" t="str">
            <v>Co 125</v>
          </cell>
          <cell r="G583" t="str">
            <v>Wildwood Water Service Co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 t="str">
            <v>FILING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  <cell r="BZ583">
            <v>0</v>
          </cell>
          <cell r="CA583">
            <v>0</v>
          </cell>
          <cell r="CB583">
            <v>0</v>
          </cell>
          <cell r="CC583">
            <v>0</v>
          </cell>
          <cell r="CD583">
            <v>0</v>
          </cell>
          <cell r="CE583">
            <v>3618.3487534682095</v>
          </cell>
          <cell r="CF583">
            <v>0</v>
          </cell>
          <cell r="CG583">
            <v>0</v>
          </cell>
          <cell r="CH583">
            <v>0</v>
          </cell>
          <cell r="CI583">
            <v>0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P583">
            <v>0</v>
          </cell>
          <cell r="CQ583">
            <v>0</v>
          </cell>
          <cell r="CR583">
            <v>0</v>
          </cell>
          <cell r="CS583">
            <v>0</v>
          </cell>
          <cell r="CT583">
            <v>0</v>
          </cell>
          <cell r="CU583">
            <v>0</v>
          </cell>
          <cell r="CV583">
            <v>0</v>
          </cell>
          <cell r="CW583" t="str">
            <v>FILING</v>
          </cell>
          <cell r="CX583">
            <v>0</v>
          </cell>
          <cell r="CY583">
            <v>0</v>
          </cell>
          <cell r="CZ583">
            <v>0</v>
          </cell>
          <cell r="DA583">
            <v>0</v>
          </cell>
          <cell r="DB583">
            <v>0</v>
          </cell>
          <cell r="DC583">
            <v>0</v>
          </cell>
          <cell r="DD583">
            <v>0</v>
          </cell>
          <cell r="DE583">
            <v>0</v>
          </cell>
          <cell r="DF583">
            <v>0</v>
          </cell>
          <cell r="DG583">
            <v>0</v>
          </cell>
          <cell r="DH583">
            <v>0</v>
          </cell>
          <cell r="DI583">
            <v>4588.1770430998677</v>
          </cell>
          <cell r="DJ583">
            <v>0</v>
          </cell>
          <cell r="DK583">
            <v>0</v>
          </cell>
          <cell r="DL583">
            <v>0</v>
          </cell>
          <cell r="DM583">
            <v>0</v>
          </cell>
          <cell r="DN583">
            <v>0</v>
          </cell>
          <cell r="DO583">
            <v>0</v>
          </cell>
          <cell r="DP583">
            <v>0</v>
          </cell>
          <cell r="DQ583">
            <v>0</v>
          </cell>
          <cell r="DR583">
            <v>0</v>
          </cell>
          <cell r="DS583">
            <v>0</v>
          </cell>
          <cell r="DT583">
            <v>0</v>
          </cell>
          <cell r="DU583">
            <v>0</v>
          </cell>
          <cell r="DV583">
            <v>0</v>
          </cell>
          <cell r="DW583">
            <v>0</v>
          </cell>
          <cell r="DX583">
            <v>0</v>
          </cell>
          <cell r="DY583">
            <v>0</v>
          </cell>
          <cell r="DZ583">
            <v>0</v>
          </cell>
          <cell r="EA583">
            <v>0</v>
          </cell>
          <cell r="EB583">
            <v>0</v>
          </cell>
          <cell r="EC583">
            <v>0</v>
          </cell>
          <cell r="ED583">
            <v>0</v>
          </cell>
          <cell r="EE583">
            <v>0</v>
          </cell>
          <cell r="EF583">
            <v>0</v>
          </cell>
          <cell r="EG583">
            <v>0</v>
          </cell>
          <cell r="EH583">
            <v>0</v>
          </cell>
          <cell r="EI583">
            <v>0</v>
          </cell>
          <cell r="EJ583">
            <v>0</v>
          </cell>
          <cell r="EK583">
            <v>0</v>
          </cell>
          <cell r="EL583">
            <v>0</v>
          </cell>
          <cell r="EM583">
            <v>0</v>
          </cell>
          <cell r="EN583">
            <v>0</v>
          </cell>
          <cell r="EO583">
            <v>0</v>
          </cell>
          <cell r="EP583">
            <v>0</v>
          </cell>
          <cell r="EQ583">
            <v>0</v>
          </cell>
          <cell r="ER583">
            <v>0</v>
          </cell>
          <cell r="ES583">
            <v>0</v>
          </cell>
          <cell r="ET583">
            <v>0</v>
          </cell>
          <cell r="EU583">
            <v>0</v>
          </cell>
          <cell r="EV583">
            <v>0</v>
          </cell>
          <cell r="EW583">
            <v>0</v>
          </cell>
          <cell r="EX583">
            <v>0</v>
          </cell>
          <cell r="EY583">
            <v>0</v>
          </cell>
          <cell r="EZ583">
            <v>0</v>
          </cell>
          <cell r="FA583">
            <v>0</v>
          </cell>
          <cell r="FB583">
            <v>0</v>
          </cell>
          <cell r="FC583">
            <v>0</v>
          </cell>
          <cell r="FD583">
            <v>0</v>
          </cell>
          <cell r="FE583">
            <v>0</v>
          </cell>
          <cell r="FF583">
            <v>0</v>
          </cell>
          <cell r="FG583">
            <v>0</v>
          </cell>
          <cell r="FH583">
            <v>0</v>
          </cell>
          <cell r="FI583">
            <v>0</v>
          </cell>
          <cell r="FJ583">
            <v>0</v>
          </cell>
          <cell r="FK583">
            <v>0</v>
          </cell>
          <cell r="FL583">
            <v>0</v>
          </cell>
          <cell r="FM583">
            <v>0</v>
          </cell>
          <cell r="FN583">
            <v>0</v>
          </cell>
          <cell r="FO583">
            <v>0</v>
          </cell>
          <cell r="FP583">
            <v>0</v>
          </cell>
          <cell r="FQ583">
            <v>0</v>
          </cell>
          <cell r="FR583">
            <v>0</v>
          </cell>
          <cell r="FS583">
            <v>0</v>
          </cell>
          <cell r="FT583">
            <v>0</v>
          </cell>
          <cell r="FU583">
            <v>0</v>
          </cell>
          <cell r="FV583">
            <v>0</v>
          </cell>
          <cell r="FW583">
            <v>0</v>
          </cell>
        </row>
        <row r="584">
          <cell r="B584" t="str">
            <v>Co 126</v>
          </cell>
          <cell r="G584" t="str">
            <v>Valentine Water Service Inc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  <cell r="CA584">
            <v>0</v>
          </cell>
          <cell r="CB584">
            <v>0</v>
          </cell>
          <cell r="CC584">
            <v>0</v>
          </cell>
          <cell r="CD584">
            <v>0</v>
          </cell>
          <cell r="CE584">
            <v>0</v>
          </cell>
          <cell r="CF584" t="str">
            <v>FILING</v>
          </cell>
          <cell r="CG584">
            <v>0</v>
          </cell>
          <cell r="CH584">
            <v>0</v>
          </cell>
          <cell r="CI584">
            <v>0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4231.7279300628998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  <cell r="DD584">
            <v>0</v>
          </cell>
          <cell r="DE584">
            <v>0</v>
          </cell>
          <cell r="DF584">
            <v>0</v>
          </cell>
          <cell r="DG584">
            <v>0</v>
          </cell>
          <cell r="DH584">
            <v>0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  <cell r="EE584">
            <v>0</v>
          </cell>
          <cell r="EF584">
            <v>0</v>
          </cell>
          <cell r="EG584">
            <v>0</v>
          </cell>
          <cell r="EH584">
            <v>0</v>
          </cell>
          <cell r="EI584">
            <v>0</v>
          </cell>
          <cell r="EJ584">
            <v>0</v>
          </cell>
          <cell r="EK584">
            <v>0</v>
          </cell>
          <cell r="EL584">
            <v>0</v>
          </cell>
          <cell r="EM584">
            <v>0</v>
          </cell>
          <cell r="EN584">
            <v>0</v>
          </cell>
          <cell r="EO584">
            <v>0</v>
          </cell>
          <cell r="EP584">
            <v>0</v>
          </cell>
          <cell r="EQ584">
            <v>0</v>
          </cell>
          <cell r="ER584">
            <v>0</v>
          </cell>
          <cell r="ES584">
            <v>0</v>
          </cell>
          <cell r="ET584">
            <v>0</v>
          </cell>
          <cell r="EU584">
            <v>0</v>
          </cell>
          <cell r="EV584">
            <v>0</v>
          </cell>
          <cell r="EW584">
            <v>0</v>
          </cell>
          <cell r="EX584">
            <v>0</v>
          </cell>
          <cell r="EY584">
            <v>0</v>
          </cell>
          <cell r="EZ584">
            <v>0</v>
          </cell>
          <cell r="FA584">
            <v>0</v>
          </cell>
          <cell r="FB584">
            <v>0</v>
          </cell>
          <cell r="FC584">
            <v>0</v>
          </cell>
          <cell r="FD584">
            <v>0</v>
          </cell>
          <cell r="FE584">
            <v>0</v>
          </cell>
          <cell r="FF584">
            <v>0</v>
          </cell>
          <cell r="FG584">
            <v>0</v>
          </cell>
          <cell r="FH584">
            <v>0</v>
          </cell>
          <cell r="FI584">
            <v>0</v>
          </cell>
          <cell r="FJ584">
            <v>0</v>
          </cell>
          <cell r="FK584">
            <v>0</v>
          </cell>
          <cell r="FL584">
            <v>0</v>
          </cell>
          <cell r="FM584">
            <v>0</v>
          </cell>
          <cell r="FN584">
            <v>0</v>
          </cell>
          <cell r="FO584">
            <v>0</v>
          </cell>
          <cell r="FP584">
            <v>0</v>
          </cell>
          <cell r="FQ584">
            <v>0</v>
          </cell>
          <cell r="FR584">
            <v>0</v>
          </cell>
          <cell r="FS584">
            <v>0</v>
          </cell>
          <cell r="FT584">
            <v>0</v>
          </cell>
          <cell r="FU584">
            <v>0</v>
          </cell>
          <cell r="FV584">
            <v>0</v>
          </cell>
          <cell r="FW584">
            <v>0</v>
          </cell>
        </row>
        <row r="585">
          <cell r="B585" t="str">
            <v>Co 127</v>
          </cell>
          <cell r="G585" t="str">
            <v>Walk Up Woods Water Co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 t="str">
            <v>FILING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6938.1795659425261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0</v>
          </cell>
          <cell r="CY585">
            <v>0</v>
          </cell>
          <cell r="CZ585">
            <v>0</v>
          </cell>
          <cell r="DA585">
            <v>0</v>
          </cell>
          <cell r="DB585">
            <v>0</v>
          </cell>
          <cell r="DC585">
            <v>0</v>
          </cell>
          <cell r="DD585" t="str">
            <v>FILING</v>
          </cell>
          <cell r="DE585">
            <v>0</v>
          </cell>
          <cell r="DF585">
            <v>0</v>
          </cell>
          <cell r="DG585">
            <v>0</v>
          </cell>
          <cell r="DH585">
            <v>0</v>
          </cell>
          <cell r="DI585">
            <v>0</v>
          </cell>
          <cell r="DJ585">
            <v>0</v>
          </cell>
          <cell r="DK585">
            <v>0</v>
          </cell>
          <cell r="DL585">
            <v>0</v>
          </cell>
          <cell r="DM585">
            <v>0</v>
          </cell>
          <cell r="DN585">
            <v>0</v>
          </cell>
          <cell r="DO585">
            <v>0</v>
          </cell>
          <cell r="DP585">
            <v>4463.2364310103922</v>
          </cell>
          <cell r="DQ585">
            <v>0</v>
          </cell>
          <cell r="DR585">
            <v>0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0</v>
          </cell>
          <cell r="DY585">
            <v>0</v>
          </cell>
          <cell r="DZ585">
            <v>0</v>
          </cell>
          <cell r="EA585">
            <v>0</v>
          </cell>
          <cell r="EB585">
            <v>0</v>
          </cell>
          <cell r="EC585">
            <v>0</v>
          </cell>
          <cell r="ED585">
            <v>0</v>
          </cell>
          <cell r="EE585">
            <v>0</v>
          </cell>
          <cell r="EF585">
            <v>0</v>
          </cell>
          <cell r="EG585">
            <v>0</v>
          </cell>
          <cell r="EH585">
            <v>0</v>
          </cell>
          <cell r="EI585">
            <v>0</v>
          </cell>
          <cell r="EJ585">
            <v>0</v>
          </cell>
          <cell r="EK585">
            <v>0</v>
          </cell>
          <cell r="EL585">
            <v>0</v>
          </cell>
          <cell r="EM585">
            <v>0</v>
          </cell>
          <cell r="EN585">
            <v>0</v>
          </cell>
          <cell r="EO585">
            <v>0</v>
          </cell>
          <cell r="EP585">
            <v>0</v>
          </cell>
          <cell r="EQ585">
            <v>0</v>
          </cell>
          <cell r="ER585">
            <v>0</v>
          </cell>
          <cell r="ES585">
            <v>0</v>
          </cell>
          <cell r="ET585">
            <v>0</v>
          </cell>
          <cell r="EU585">
            <v>0</v>
          </cell>
          <cell r="EV585">
            <v>0</v>
          </cell>
          <cell r="EW585">
            <v>0</v>
          </cell>
          <cell r="EX585">
            <v>0</v>
          </cell>
          <cell r="EY585">
            <v>0</v>
          </cell>
          <cell r="EZ585">
            <v>0</v>
          </cell>
          <cell r="FA585">
            <v>0</v>
          </cell>
          <cell r="FB585">
            <v>0</v>
          </cell>
          <cell r="FC585">
            <v>0</v>
          </cell>
          <cell r="FD585">
            <v>0</v>
          </cell>
          <cell r="FE585">
            <v>0</v>
          </cell>
          <cell r="FF585">
            <v>0</v>
          </cell>
          <cell r="FG585">
            <v>0</v>
          </cell>
          <cell r="FH585">
            <v>0</v>
          </cell>
          <cell r="FI585">
            <v>0</v>
          </cell>
          <cell r="FJ585">
            <v>0</v>
          </cell>
          <cell r="FK585">
            <v>0</v>
          </cell>
          <cell r="FL585">
            <v>0</v>
          </cell>
          <cell r="FM585">
            <v>0</v>
          </cell>
          <cell r="FN585">
            <v>0</v>
          </cell>
          <cell r="FO585">
            <v>0</v>
          </cell>
          <cell r="FP585">
            <v>0</v>
          </cell>
          <cell r="FQ585">
            <v>0</v>
          </cell>
          <cell r="FR585">
            <v>0</v>
          </cell>
          <cell r="FS585">
            <v>0</v>
          </cell>
          <cell r="FT585">
            <v>0</v>
          </cell>
          <cell r="FU585">
            <v>0</v>
          </cell>
          <cell r="FV585">
            <v>0</v>
          </cell>
          <cell r="FW585">
            <v>0</v>
          </cell>
        </row>
        <row r="586">
          <cell r="B586" t="str">
            <v>Co 128</v>
          </cell>
          <cell r="G586" t="str">
            <v>Whispering Hills Water Co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 t="str">
            <v>FILING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7928.862675568078</v>
          </cell>
          <cell r="CS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0</v>
          </cell>
          <cell r="CZ586">
            <v>0</v>
          </cell>
          <cell r="DA586">
            <v>0</v>
          </cell>
          <cell r="DB586">
            <v>0</v>
          </cell>
          <cell r="DC586">
            <v>0</v>
          </cell>
          <cell r="DD586" t="str">
            <v>FILING</v>
          </cell>
          <cell r="DE586">
            <v>0</v>
          </cell>
          <cell r="DF586">
            <v>0</v>
          </cell>
          <cell r="DG586">
            <v>0</v>
          </cell>
          <cell r="DH586">
            <v>0</v>
          </cell>
          <cell r="DI586">
            <v>0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0</v>
          </cell>
          <cell r="DO586">
            <v>0</v>
          </cell>
          <cell r="DP586">
            <v>10908.022983055984</v>
          </cell>
          <cell r="DQ586">
            <v>0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DZ586">
            <v>0</v>
          </cell>
          <cell r="EA586">
            <v>0</v>
          </cell>
          <cell r="EB586" t="str">
            <v>FILING</v>
          </cell>
          <cell r="EC586">
            <v>0</v>
          </cell>
          <cell r="ED586">
            <v>0</v>
          </cell>
          <cell r="EE586">
            <v>0</v>
          </cell>
          <cell r="EF586">
            <v>0</v>
          </cell>
          <cell r="EG586">
            <v>0</v>
          </cell>
          <cell r="EH586">
            <v>0</v>
          </cell>
          <cell r="EI586">
            <v>0</v>
          </cell>
          <cell r="EJ586">
            <v>0</v>
          </cell>
          <cell r="EK586">
            <v>0</v>
          </cell>
          <cell r="EL586">
            <v>0</v>
          </cell>
          <cell r="EM586">
            <v>0</v>
          </cell>
          <cell r="EN586">
            <v>6462.8427630167207</v>
          </cell>
          <cell r="EO586">
            <v>0</v>
          </cell>
          <cell r="EP586">
            <v>0</v>
          </cell>
          <cell r="EQ586">
            <v>0</v>
          </cell>
          <cell r="ER586">
            <v>0</v>
          </cell>
          <cell r="ES586">
            <v>0</v>
          </cell>
          <cell r="ET586">
            <v>0</v>
          </cell>
          <cell r="EU586">
            <v>0</v>
          </cell>
          <cell r="EV586">
            <v>0</v>
          </cell>
          <cell r="EW586">
            <v>0</v>
          </cell>
          <cell r="EX586">
            <v>0</v>
          </cell>
          <cell r="EY586">
            <v>0</v>
          </cell>
          <cell r="EZ586">
            <v>0</v>
          </cell>
          <cell r="FA586">
            <v>0</v>
          </cell>
          <cell r="FB586">
            <v>0</v>
          </cell>
          <cell r="FC586">
            <v>0</v>
          </cell>
          <cell r="FD586">
            <v>0</v>
          </cell>
          <cell r="FE586">
            <v>0</v>
          </cell>
          <cell r="FF586">
            <v>0</v>
          </cell>
          <cell r="FG586">
            <v>0</v>
          </cell>
          <cell r="FH586">
            <v>0</v>
          </cell>
          <cell r="FI586">
            <v>0</v>
          </cell>
          <cell r="FJ586">
            <v>0</v>
          </cell>
          <cell r="FK586">
            <v>0</v>
          </cell>
          <cell r="FL586">
            <v>0</v>
          </cell>
          <cell r="FM586">
            <v>0</v>
          </cell>
          <cell r="FN586">
            <v>0</v>
          </cell>
          <cell r="FO586">
            <v>0</v>
          </cell>
          <cell r="FP586">
            <v>0</v>
          </cell>
          <cell r="FQ586">
            <v>0</v>
          </cell>
          <cell r="FR586">
            <v>0</v>
          </cell>
          <cell r="FS586">
            <v>0</v>
          </cell>
          <cell r="FT586">
            <v>0</v>
          </cell>
          <cell r="FU586">
            <v>0</v>
          </cell>
          <cell r="FV586">
            <v>0</v>
          </cell>
          <cell r="FW586">
            <v>0</v>
          </cell>
        </row>
        <row r="587">
          <cell r="B587" t="str">
            <v>Co 129</v>
          </cell>
          <cell r="G587" t="str">
            <v>Holiday Hills Utilities Inc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 t="str">
            <v>FILING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8851.8279261606876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0</v>
          </cell>
          <cell r="CY587">
            <v>0</v>
          </cell>
          <cell r="CZ587">
            <v>0</v>
          </cell>
          <cell r="DA587">
            <v>0</v>
          </cell>
          <cell r="DB587">
            <v>0</v>
          </cell>
          <cell r="DC587">
            <v>0</v>
          </cell>
          <cell r="DD587">
            <v>0</v>
          </cell>
          <cell r="DE587">
            <v>0</v>
          </cell>
          <cell r="DF587">
            <v>0</v>
          </cell>
          <cell r="DG587">
            <v>0</v>
          </cell>
          <cell r="DH587">
            <v>0</v>
          </cell>
          <cell r="DI587">
            <v>0</v>
          </cell>
          <cell r="DJ587">
            <v>0</v>
          </cell>
          <cell r="DK587">
            <v>0</v>
          </cell>
          <cell r="DL587">
            <v>0</v>
          </cell>
          <cell r="DM587">
            <v>0</v>
          </cell>
          <cell r="DN587">
            <v>0</v>
          </cell>
          <cell r="DO587">
            <v>0</v>
          </cell>
          <cell r="DP587">
            <v>0</v>
          </cell>
          <cell r="DQ587">
            <v>0</v>
          </cell>
          <cell r="DR587">
            <v>0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0</v>
          </cell>
          <cell r="EA587">
            <v>0</v>
          </cell>
          <cell r="EB587">
            <v>0</v>
          </cell>
          <cell r="EC587">
            <v>0</v>
          </cell>
          <cell r="ED587">
            <v>0</v>
          </cell>
          <cell r="EE587">
            <v>0</v>
          </cell>
          <cell r="EF587">
            <v>0</v>
          </cell>
          <cell r="EG587">
            <v>0</v>
          </cell>
          <cell r="EH587">
            <v>0</v>
          </cell>
          <cell r="EI587">
            <v>0</v>
          </cell>
          <cell r="EJ587">
            <v>0</v>
          </cell>
          <cell r="EK587">
            <v>0</v>
          </cell>
          <cell r="EL587">
            <v>0</v>
          </cell>
          <cell r="EM587">
            <v>0</v>
          </cell>
          <cell r="EN587">
            <v>0</v>
          </cell>
          <cell r="EO587">
            <v>0</v>
          </cell>
          <cell r="EP587">
            <v>0</v>
          </cell>
          <cell r="EQ587">
            <v>0</v>
          </cell>
          <cell r="ER587">
            <v>0</v>
          </cell>
          <cell r="ES587">
            <v>0</v>
          </cell>
          <cell r="ET587">
            <v>0</v>
          </cell>
          <cell r="EU587">
            <v>0</v>
          </cell>
          <cell r="EV587">
            <v>0</v>
          </cell>
          <cell r="EW587">
            <v>0</v>
          </cell>
          <cell r="EX587">
            <v>0</v>
          </cell>
          <cell r="EY587">
            <v>0</v>
          </cell>
          <cell r="EZ587">
            <v>0</v>
          </cell>
          <cell r="FA587">
            <v>0</v>
          </cell>
          <cell r="FB587">
            <v>0</v>
          </cell>
          <cell r="FC587">
            <v>0</v>
          </cell>
          <cell r="FD587">
            <v>0</v>
          </cell>
          <cell r="FE587">
            <v>0</v>
          </cell>
          <cell r="FF587">
            <v>0</v>
          </cell>
          <cell r="FG587">
            <v>0</v>
          </cell>
          <cell r="FH587">
            <v>0</v>
          </cell>
          <cell r="FI587">
            <v>0</v>
          </cell>
          <cell r="FJ587">
            <v>0</v>
          </cell>
          <cell r="FK587">
            <v>0</v>
          </cell>
          <cell r="FL587">
            <v>0</v>
          </cell>
          <cell r="FM587">
            <v>0</v>
          </cell>
          <cell r="FN587">
            <v>0</v>
          </cell>
          <cell r="FO587">
            <v>0</v>
          </cell>
          <cell r="FP587">
            <v>0</v>
          </cell>
          <cell r="FQ587">
            <v>0</v>
          </cell>
          <cell r="FR587">
            <v>0</v>
          </cell>
          <cell r="FS587">
            <v>0</v>
          </cell>
          <cell r="FT587">
            <v>0</v>
          </cell>
          <cell r="FU587">
            <v>0</v>
          </cell>
          <cell r="FV587">
            <v>0</v>
          </cell>
          <cell r="FW587">
            <v>0</v>
          </cell>
        </row>
        <row r="588">
          <cell r="B588" t="str">
            <v>Co 130</v>
          </cell>
          <cell r="G588" t="str">
            <v>Medina Utilities Corp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0</v>
          </cell>
          <cell r="CY588">
            <v>0</v>
          </cell>
          <cell r="CZ588">
            <v>0</v>
          </cell>
          <cell r="DA588">
            <v>0</v>
          </cell>
          <cell r="DB588">
            <v>0</v>
          </cell>
          <cell r="DC588">
            <v>0</v>
          </cell>
          <cell r="DD588">
            <v>0</v>
          </cell>
          <cell r="DE588">
            <v>0</v>
          </cell>
          <cell r="DF588">
            <v>0</v>
          </cell>
          <cell r="DG588">
            <v>0</v>
          </cell>
          <cell r="DH588">
            <v>0</v>
          </cell>
          <cell r="DI588">
            <v>0</v>
          </cell>
          <cell r="DJ588">
            <v>0</v>
          </cell>
          <cell r="DK588">
            <v>0</v>
          </cell>
          <cell r="DL588">
            <v>0</v>
          </cell>
          <cell r="DM588">
            <v>0</v>
          </cell>
          <cell r="DN588">
            <v>0</v>
          </cell>
          <cell r="DO588">
            <v>0</v>
          </cell>
          <cell r="DP588">
            <v>0</v>
          </cell>
          <cell r="DQ588">
            <v>0</v>
          </cell>
          <cell r="DR588">
            <v>0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DW588">
            <v>0</v>
          </cell>
          <cell r="DX588">
            <v>0</v>
          </cell>
          <cell r="DY588">
            <v>0</v>
          </cell>
          <cell r="DZ588">
            <v>0</v>
          </cell>
          <cell r="EA588">
            <v>0</v>
          </cell>
          <cell r="EB588">
            <v>0</v>
          </cell>
          <cell r="EC588">
            <v>0</v>
          </cell>
          <cell r="ED588">
            <v>0</v>
          </cell>
          <cell r="EE588">
            <v>0</v>
          </cell>
          <cell r="EF588">
            <v>0</v>
          </cell>
          <cell r="EG588">
            <v>0</v>
          </cell>
          <cell r="EH588">
            <v>0</v>
          </cell>
          <cell r="EI588">
            <v>0</v>
          </cell>
          <cell r="EJ588">
            <v>0</v>
          </cell>
          <cell r="EK588">
            <v>0</v>
          </cell>
          <cell r="EL588">
            <v>0</v>
          </cell>
          <cell r="EM588">
            <v>0</v>
          </cell>
          <cell r="EN588">
            <v>0</v>
          </cell>
          <cell r="EO588">
            <v>0</v>
          </cell>
          <cell r="EP588">
            <v>0</v>
          </cell>
          <cell r="EQ588">
            <v>0</v>
          </cell>
          <cell r="ER588">
            <v>0</v>
          </cell>
          <cell r="ES588">
            <v>0</v>
          </cell>
          <cell r="ET588">
            <v>0</v>
          </cell>
          <cell r="EU588">
            <v>0</v>
          </cell>
          <cell r="EV588">
            <v>0</v>
          </cell>
          <cell r="EW588">
            <v>0</v>
          </cell>
          <cell r="EX588">
            <v>0</v>
          </cell>
          <cell r="EY588">
            <v>0</v>
          </cell>
          <cell r="EZ588">
            <v>0</v>
          </cell>
          <cell r="FA588">
            <v>0</v>
          </cell>
          <cell r="FB588">
            <v>0</v>
          </cell>
          <cell r="FC588">
            <v>0</v>
          </cell>
          <cell r="FD588">
            <v>0</v>
          </cell>
          <cell r="FE588">
            <v>0</v>
          </cell>
          <cell r="FF588">
            <v>0</v>
          </cell>
          <cell r="FG588">
            <v>0</v>
          </cell>
          <cell r="FH588">
            <v>0</v>
          </cell>
          <cell r="FI588">
            <v>0</v>
          </cell>
          <cell r="FJ588">
            <v>0</v>
          </cell>
          <cell r="FK588">
            <v>0</v>
          </cell>
          <cell r="FL588">
            <v>0</v>
          </cell>
          <cell r="FM588">
            <v>0</v>
          </cell>
          <cell r="FN588">
            <v>0</v>
          </cell>
          <cell r="FO588">
            <v>0</v>
          </cell>
          <cell r="FP588">
            <v>0</v>
          </cell>
          <cell r="FQ588">
            <v>0</v>
          </cell>
          <cell r="FR588">
            <v>0</v>
          </cell>
          <cell r="FS588">
            <v>0</v>
          </cell>
          <cell r="FT588">
            <v>0</v>
          </cell>
          <cell r="FU588">
            <v>0</v>
          </cell>
          <cell r="FV588">
            <v>0</v>
          </cell>
          <cell r="FW588">
            <v>0</v>
          </cell>
        </row>
        <row r="589">
          <cell r="B589" t="str">
            <v>Co 131</v>
          </cell>
          <cell r="G589" t="str">
            <v>Westlake Utilities Inc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  <cell r="BZ589">
            <v>0</v>
          </cell>
          <cell r="CA589">
            <v>0</v>
          </cell>
          <cell r="CB589">
            <v>0</v>
          </cell>
          <cell r="CC589">
            <v>0</v>
          </cell>
          <cell r="CD589">
            <v>0</v>
          </cell>
          <cell r="CE589">
            <v>0</v>
          </cell>
          <cell r="CF589" t="str">
            <v>FILING</v>
          </cell>
          <cell r="CG589">
            <v>0</v>
          </cell>
          <cell r="CH589">
            <v>0</v>
          </cell>
          <cell r="CI589">
            <v>0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P589">
            <v>0</v>
          </cell>
          <cell r="CQ589">
            <v>0</v>
          </cell>
          <cell r="CR589">
            <v>4319.9019504840253</v>
          </cell>
          <cell r="CS589">
            <v>0</v>
          </cell>
          <cell r="CT589">
            <v>0</v>
          </cell>
          <cell r="CU589">
            <v>0</v>
          </cell>
          <cell r="CV589">
            <v>0</v>
          </cell>
          <cell r="CW589">
            <v>0</v>
          </cell>
          <cell r="CX589">
            <v>0</v>
          </cell>
          <cell r="CY589">
            <v>0</v>
          </cell>
          <cell r="CZ589">
            <v>0</v>
          </cell>
          <cell r="DA589">
            <v>0</v>
          </cell>
          <cell r="DB589">
            <v>0</v>
          </cell>
          <cell r="DC589">
            <v>0</v>
          </cell>
          <cell r="DD589">
            <v>0</v>
          </cell>
          <cell r="DE589">
            <v>0</v>
          </cell>
          <cell r="DF589">
            <v>0</v>
          </cell>
          <cell r="DG589">
            <v>0</v>
          </cell>
          <cell r="DH589">
            <v>0</v>
          </cell>
          <cell r="DI589">
            <v>0</v>
          </cell>
          <cell r="DJ589">
            <v>0</v>
          </cell>
          <cell r="DK589">
            <v>0</v>
          </cell>
          <cell r="DL589">
            <v>0</v>
          </cell>
          <cell r="DM589">
            <v>0</v>
          </cell>
          <cell r="DN589">
            <v>0</v>
          </cell>
          <cell r="DO589">
            <v>0</v>
          </cell>
          <cell r="DP589">
            <v>0</v>
          </cell>
          <cell r="DQ589">
            <v>0</v>
          </cell>
          <cell r="DR589">
            <v>0</v>
          </cell>
          <cell r="DS589">
            <v>0</v>
          </cell>
          <cell r="DT589">
            <v>0</v>
          </cell>
          <cell r="DU589">
            <v>0</v>
          </cell>
          <cell r="DV589">
            <v>0</v>
          </cell>
          <cell r="DW589">
            <v>0</v>
          </cell>
          <cell r="DX589">
            <v>0</v>
          </cell>
          <cell r="DY589">
            <v>0</v>
          </cell>
          <cell r="DZ589">
            <v>0</v>
          </cell>
          <cell r="EA589">
            <v>0</v>
          </cell>
          <cell r="EB589">
            <v>0</v>
          </cell>
          <cell r="EC589">
            <v>0</v>
          </cell>
          <cell r="ED589">
            <v>0</v>
          </cell>
          <cell r="EE589">
            <v>0</v>
          </cell>
          <cell r="EF589">
            <v>0</v>
          </cell>
          <cell r="EG589">
            <v>0</v>
          </cell>
          <cell r="EH589">
            <v>0</v>
          </cell>
          <cell r="EI589">
            <v>0</v>
          </cell>
          <cell r="EJ589">
            <v>0</v>
          </cell>
          <cell r="EK589">
            <v>0</v>
          </cell>
          <cell r="EL589">
            <v>0</v>
          </cell>
          <cell r="EM589">
            <v>0</v>
          </cell>
          <cell r="EN589">
            <v>0</v>
          </cell>
          <cell r="EO589">
            <v>0</v>
          </cell>
          <cell r="EP589">
            <v>0</v>
          </cell>
          <cell r="EQ589">
            <v>0</v>
          </cell>
          <cell r="ER589">
            <v>0</v>
          </cell>
          <cell r="ES589">
            <v>0</v>
          </cell>
          <cell r="ET589">
            <v>0</v>
          </cell>
          <cell r="EU589">
            <v>0</v>
          </cell>
          <cell r="EV589">
            <v>0</v>
          </cell>
          <cell r="EW589">
            <v>0</v>
          </cell>
          <cell r="EX589">
            <v>0</v>
          </cell>
          <cell r="EY589">
            <v>0</v>
          </cell>
          <cell r="EZ589">
            <v>0</v>
          </cell>
          <cell r="FA589">
            <v>0</v>
          </cell>
          <cell r="FB589">
            <v>0</v>
          </cell>
          <cell r="FC589">
            <v>0</v>
          </cell>
          <cell r="FD589">
            <v>0</v>
          </cell>
          <cell r="FE589">
            <v>0</v>
          </cell>
          <cell r="FF589">
            <v>0</v>
          </cell>
          <cell r="FG589">
            <v>0</v>
          </cell>
          <cell r="FH589">
            <v>0</v>
          </cell>
          <cell r="FI589">
            <v>0</v>
          </cell>
          <cell r="FJ589">
            <v>0</v>
          </cell>
          <cell r="FK589">
            <v>0</v>
          </cell>
          <cell r="FL589">
            <v>0</v>
          </cell>
          <cell r="FM589">
            <v>0</v>
          </cell>
          <cell r="FN589">
            <v>0</v>
          </cell>
          <cell r="FO589">
            <v>0</v>
          </cell>
          <cell r="FP589">
            <v>0</v>
          </cell>
          <cell r="FQ589">
            <v>0</v>
          </cell>
          <cell r="FR589">
            <v>0</v>
          </cell>
          <cell r="FS589">
            <v>0</v>
          </cell>
          <cell r="FT589">
            <v>0</v>
          </cell>
          <cell r="FU589">
            <v>0</v>
          </cell>
          <cell r="FV589">
            <v>0</v>
          </cell>
          <cell r="FW589">
            <v>0</v>
          </cell>
        </row>
        <row r="590">
          <cell r="B590" t="str">
            <v>Co 132</v>
          </cell>
          <cell r="G590" t="str">
            <v>Cedar Bluff Utilities Inc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F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</v>
          </cell>
          <cell r="CK590">
            <v>0</v>
          </cell>
          <cell r="CL590">
            <v>0</v>
          </cell>
          <cell r="CM590">
            <v>0</v>
          </cell>
          <cell r="CN590">
            <v>0</v>
          </cell>
          <cell r="CO590">
            <v>0</v>
          </cell>
          <cell r="CP590">
            <v>0</v>
          </cell>
          <cell r="CQ590">
            <v>0</v>
          </cell>
          <cell r="CR590">
            <v>0</v>
          </cell>
          <cell r="CS590">
            <v>0</v>
          </cell>
          <cell r="CT590">
            <v>0</v>
          </cell>
          <cell r="CU590">
            <v>0</v>
          </cell>
          <cell r="CV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  <cell r="DB590">
            <v>0</v>
          </cell>
          <cell r="DC590">
            <v>0</v>
          </cell>
          <cell r="DD590">
            <v>0</v>
          </cell>
          <cell r="DE590">
            <v>0</v>
          </cell>
          <cell r="DF590">
            <v>0</v>
          </cell>
          <cell r="DG590">
            <v>0</v>
          </cell>
          <cell r="DH590">
            <v>0</v>
          </cell>
          <cell r="DI590">
            <v>0</v>
          </cell>
          <cell r="DJ590">
            <v>0</v>
          </cell>
          <cell r="DK590">
            <v>0</v>
          </cell>
          <cell r="DL590">
            <v>0</v>
          </cell>
          <cell r="DM590">
            <v>0</v>
          </cell>
          <cell r="DN590">
            <v>0</v>
          </cell>
          <cell r="DO590">
            <v>0</v>
          </cell>
          <cell r="DP590">
            <v>0</v>
          </cell>
          <cell r="DQ590">
            <v>0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DW590">
            <v>0</v>
          </cell>
          <cell r="DX590">
            <v>0</v>
          </cell>
          <cell r="DY590">
            <v>0</v>
          </cell>
          <cell r="DZ590">
            <v>0</v>
          </cell>
          <cell r="EA590">
            <v>0</v>
          </cell>
          <cell r="EB590">
            <v>0</v>
          </cell>
          <cell r="EC590">
            <v>0</v>
          </cell>
          <cell r="ED590">
            <v>0</v>
          </cell>
          <cell r="EE590">
            <v>0</v>
          </cell>
          <cell r="EF590">
            <v>0</v>
          </cell>
          <cell r="EG590">
            <v>0</v>
          </cell>
          <cell r="EH590">
            <v>0</v>
          </cell>
          <cell r="EI590">
            <v>0</v>
          </cell>
          <cell r="EJ590">
            <v>0</v>
          </cell>
          <cell r="EK590">
            <v>0</v>
          </cell>
          <cell r="EL590">
            <v>0</v>
          </cell>
          <cell r="EM590">
            <v>0</v>
          </cell>
          <cell r="EN590">
            <v>0</v>
          </cell>
          <cell r="EO590">
            <v>0</v>
          </cell>
          <cell r="EP590">
            <v>0</v>
          </cell>
          <cell r="EQ590">
            <v>0</v>
          </cell>
          <cell r="ER590">
            <v>0</v>
          </cell>
          <cell r="ES590">
            <v>0</v>
          </cell>
          <cell r="ET590">
            <v>0</v>
          </cell>
          <cell r="EU590">
            <v>0</v>
          </cell>
          <cell r="EV590">
            <v>0</v>
          </cell>
          <cell r="EW590">
            <v>0</v>
          </cell>
          <cell r="EX590">
            <v>0</v>
          </cell>
          <cell r="EY590">
            <v>0</v>
          </cell>
          <cell r="EZ590">
            <v>0</v>
          </cell>
          <cell r="FA590">
            <v>0</v>
          </cell>
          <cell r="FB590">
            <v>0</v>
          </cell>
          <cell r="FC590">
            <v>0</v>
          </cell>
          <cell r="FD590">
            <v>0</v>
          </cell>
          <cell r="FE590">
            <v>0</v>
          </cell>
          <cell r="FF590">
            <v>0</v>
          </cell>
          <cell r="FG590">
            <v>0</v>
          </cell>
          <cell r="FH590">
            <v>0</v>
          </cell>
          <cell r="FI590">
            <v>0</v>
          </cell>
          <cell r="FJ590">
            <v>0</v>
          </cell>
          <cell r="FK590">
            <v>0</v>
          </cell>
          <cell r="FL590">
            <v>0</v>
          </cell>
          <cell r="FM590">
            <v>0</v>
          </cell>
          <cell r="FN590">
            <v>0</v>
          </cell>
          <cell r="FO590">
            <v>0</v>
          </cell>
          <cell r="FP590">
            <v>0</v>
          </cell>
          <cell r="FQ590">
            <v>0</v>
          </cell>
          <cell r="FR590">
            <v>0</v>
          </cell>
          <cell r="FS590">
            <v>0</v>
          </cell>
          <cell r="FT590">
            <v>0</v>
          </cell>
          <cell r="FU590">
            <v>0</v>
          </cell>
          <cell r="FV590">
            <v>0</v>
          </cell>
          <cell r="FW590">
            <v>0</v>
          </cell>
        </row>
        <row r="591">
          <cell r="B591" t="str">
            <v>Co 133</v>
          </cell>
          <cell r="G591" t="str">
            <v>Harbor Ridge Utilities Inc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 t="str">
            <v>FILING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6833</v>
          </cell>
          <cell r="BW591">
            <v>0</v>
          </cell>
          <cell r="BX591">
            <v>0</v>
          </cell>
          <cell r="BY591">
            <v>0</v>
          </cell>
          <cell r="BZ591">
            <v>0</v>
          </cell>
          <cell r="CA591">
            <v>0</v>
          </cell>
          <cell r="CB591">
            <v>0</v>
          </cell>
          <cell r="CC591">
            <v>0</v>
          </cell>
          <cell r="CD591">
            <v>0</v>
          </cell>
          <cell r="CE591">
            <v>0</v>
          </cell>
          <cell r="CF591">
            <v>0</v>
          </cell>
          <cell r="CG591">
            <v>0</v>
          </cell>
          <cell r="CH591">
            <v>0</v>
          </cell>
          <cell r="CI591">
            <v>0</v>
          </cell>
          <cell r="CJ591">
            <v>0</v>
          </cell>
          <cell r="CK591">
            <v>0</v>
          </cell>
          <cell r="CL591">
            <v>0</v>
          </cell>
          <cell r="CM591">
            <v>0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  <cell r="DD591">
            <v>0</v>
          </cell>
          <cell r="DE591">
            <v>0</v>
          </cell>
          <cell r="DF591">
            <v>0</v>
          </cell>
          <cell r="DG591">
            <v>0</v>
          </cell>
          <cell r="DH591">
            <v>0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 t="str">
            <v>FILING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4493.2500372937375</v>
          </cell>
          <cell r="EC591">
            <v>0</v>
          </cell>
          <cell r="ED591">
            <v>0</v>
          </cell>
          <cell r="EE591">
            <v>0</v>
          </cell>
          <cell r="EF591">
            <v>0</v>
          </cell>
          <cell r="EG591">
            <v>0</v>
          </cell>
          <cell r="EH591">
            <v>0</v>
          </cell>
          <cell r="EI591">
            <v>0</v>
          </cell>
          <cell r="EJ591">
            <v>0</v>
          </cell>
          <cell r="EK591">
            <v>0</v>
          </cell>
          <cell r="EL591">
            <v>0</v>
          </cell>
          <cell r="EM591">
            <v>0</v>
          </cell>
          <cell r="EN591">
            <v>0</v>
          </cell>
          <cell r="EO591">
            <v>0</v>
          </cell>
          <cell r="EP591">
            <v>0</v>
          </cell>
          <cell r="EQ591">
            <v>0</v>
          </cell>
          <cell r="ER591">
            <v>0</v>
          </cell>
          <cell r="ES591">
            <v>0</v>
          </cell>
          <cell r="ET591">
            <v>0</v>
          </cell>
          <cell r="EU591">
            <v>0</v>
          </cell>
          <cell r="EV591">
            <v>0</v>
          </cell>
          <cell r="EW591">
            <v>0</v>
          </cell>
          <cell r="EX591">
            <v>0</v>
          </cell>
          <cell r="EY591">
            <v>0</v>
          </cell>
          <cell r="EZ591">
            <v>0</v>
          </cell>
          <cell r="FA591">
            <v>0</v>
          </cell>
          <cell r="FB591">
            <v>0</v>
          </cell>
          <cell r="FC591">
            <v>0</v>
          </cell>
          <cell r="FD591">
            <v>0</v>
          </cell>
          <cell r="FE591">
            <v>0</v>
          </cell>
          <cell r="FF591">
            <v>0</v>
          </cell>
          <cell r="FG591">
            <v>0</v>
          </cell>
          <cell r="FH591">
            <v>0</v>
          </cell>
          <cell r="FI591">
            <v>0</v>
          </cell>
          <cell r="FJ591">
            <v>0</v>
          </cell>
          <cell r="FK591">
            <v>0</v>
          </cell>
          <cell r="FL591">
            <v>0</v>
          </cell>
          <cell r="FM591">
            <v>0</v>
          </cell>
          <cell r="FN591">
            <v>0</v>
          </cell>
          <cell r="FO591">
            <v>0</v>
          </cell>
          <cell r="FP591">
            <v>0</v>
          </cell>
          <cell r="FQ591">
            <v>0</v>
          </cell>
          <cell r="FR591">
            <v>0</v>
          </cell>
          <cell r="FS591">
            <v>0</v>
          </cell>
          <cell r="FT591">
            <v>0</v>
          </cell>
          <cell r="FU591">
            <v>0</v>
          </cell>
          <cell r="FV591">
            <v>0</v>
          </cell>
          <cell r="FW591">
            <v>0</v>
          </cell>
        </row>
        <row r="592">
          <cell r="B592" t="str">
            <v>Co 134</v>
          </cell>
          <cell r="G592" t="str">
            <v>Great Northern Utilities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19250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  <cell r="CM592">
            <v>0</v>
          </cell>
          <cell r="CN592">
            <v>0</v>
          </cell>
          <cell r="CO592">
            <v>0</v>
          </cell>
          <cell r="CP592">
            <v>0</v>
          </cell>
          <cell r="CQ592">
            <v>0</v>
          </cell>
          <cell r="CR592">
            <v>0</v>
          </cell>
          <cell r="CS592">
            <v>0</v>
          </cell>
          <cell r="CT592">
            <v>0</v>
          </cell>
          <cell r="CU592">
            <v>0</v>
          </cell>
          <cell r="CV592">
            <v>0</v>
          </cell>
          <cell r="CW592">
            <v>0</v>
          </cell>
          <cell r="CX592">
            <v>0</v>
          </cell>
          <cell r="CY592">
            <v>0</v>
          </cell>
          <cell r="CZ592">
            <v>0</v>
          </cell>
          <cell r="DA592">
            <v>0</v>
          </cell>
          <cell r="DB592">
            <v>0</v>
          </cell>
          <cell r="DC592">
            <v>0</v>
          </cell>
          <cell r="DD592">
            <v>0</v>
          </cell>
          <cell r="DE592">
            <v>0</v>
          </cell>
          <cell r="DF592">
            <v>0</v>
          </cell>
          <cell r="DG592">
            <v>0</v>
          </cell>
          <cell r="DH592">
            <v>0</v>
          </cell>
          <cell r="DI592">
            <v>0</v>
          </cell>
          <cell r="DJ592">
            <v>0</v>
          </cell>
          <cell r="DK592">
            <v>0</v>
          </cell>
          <cell r="DL592">
            <v>0</v>
          </cell>
          <cell r="DM592">
            <v>0</v>
          </cell>
          <cell r="DN592">
            <v>0</v>
          </cell>
          <cell r="DO592">
            <v>0</v>
          </cell>
          <cell r="DP592">
            <v>0</v>
          </cell>
          <cell r="DQ592">
            <v>0</v>
          </cell>
          <cell r="DR592">
            <v>0</v>
          </cell>
          <cell r="DS592">
            <v>0</v>
          </cell>
          <cell r="DT592">
            <v>0</v>
          </cell>
          <cell r="DU592">
            <v>0</v>
          </cell>
          <cell r="DV592">
            <v>0</v>
          </cell>
          <cell r="DW592">
            <v>0</v>
          </cell>
          <cell r="DX592">
            <v>0</v>
          </cell>
          <cell r="DY592">
            <v>0</v>
          </cell>
          <cell r="DZ592">
            <v>0</v>
          </cell>
          <cell r="EA592">
            <v>0</v>
          </cell>
          <cell r="EB592">
            <v>0</v>
          </cell>
          <cell r="EC592">
            <v>0</v>
          </cell>
          <cell r="ED592">
            <v>0</v>
          </cell>
          <cell r="EE592">
            <v>0</v>
          </cell>
          <cell r="EF592">
            <v>0</v>
          </cell>
          <cell r="EG592">
            <v>0</v>
          </cell>
          <cell r="EH592">
            <v>0</v>
          </cell>
          <cell r="EI592">
            <v>0</v>
          </cell>
          <cell r="EJ592">
            <v>0</v>
          </cell>
          <cell r="EK592">
            <v>0</v>
          </cell>
          <cell r="EL592">
            <v>0</v>
          </cell>
          <cell r="EM592">
            <v>0</v>
          </cell>
          <cell r="EN592">
            <v>0</v>
          </cell>
          <cell r="EO592">
            <v>0</v>
          </cell>
          <cell r="EP592">
            <v>0</v>
          </cell>
          <cell r="EQ592">
            <v>0</v>
          </cell>
          <cell r="ER592">
            <v>0</v>
          </cell>
          <cell r="ES592">
            <v>0</v>
          </cell>
          <cell r="ET592">
            <v>0</v>
          </cell>
          <cell r="EU592">
            <v>0</v>
          </cell>
          <cell r="EV592">
            <v>0</v>
          </cell>
          <cell r="EW592">
            <v>0</v>
          </cell>
          <cell r="EX592">
            <v>0</v>
          </cell>
          <cell r="EY592">
            <v>0</v>
          </cell>
          <cell r="EZ592">
            <v>0</v>
          </cell>
          <cell r="FA592">
            <v>0</v>
          </cell>
          <cell r="FB592">
            <v>0</v>
          </cell>
          <cell r="FC592">
            <v>0</v>
          </cell>
          <cell r="FD592">
            <v>0</v>
          </cell>
          <cell r="FE592">
            <v>0</v>
          </cell>
          <cell r="FF592">
            <v>0</v>
          </cell>
          <cell r="FG592">
            <v>0</v>
          </cell>
          <cell r="FH592">
            <v>0</v>
          </cell>
          <cell r="FI592">
            <v>0</v>
          </cell>
          <cell r="FJ592">
            <v>0</v>
          </cell>
          <cell r="FK592">
            <v>0</v>
          </cell>
          <cell r="FL592">
            <v>0</v>
          </cell>
          <cell r="FM592">
            <v>0</v>
          </cell>
          <cell r="FN592">
            <v>0</v>
          </cell>
          <cell r="FO592">
            <v>0</v>
          </cell>
          <cell r="FP592">
            <v>0</v>
          </cell>
          <cell r="FQ592">
            <v>0</v>
          </cell>
          <cell r="FR592">
            <v>0</v>
          </cell>
          <cell r="FS592">
            <v>0</v>
          </cell>
          <cell r="FT592">
            <v>0</v>
          </cell>
          <cell r="FU592">
            <v>0</v>
          </cell>
          <cell r="FV592">
            <v>0</v>
          </cell>
          <cell r="FW592">
            <v>0</v>
          </cell>
        </row>
        <row r="593">
          <cell r="B593" t="str">
            <v>Co 135</v>
          </cell>
          <cell r="G593" t="str">
            <v xml:space="preserve">Illinois Cost Center 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F593">
            <v>0</v>
          </cell>
          <cell r="CG593">
            <v>0</v>
          </cell>
          <cell r="CH593">
            <v>0</v>
          </cell>
          <cell r="CI593">
            <v>0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0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DC593">
            <v>0</v>
          </cell>
          <cell r="DD593">
            <v>0</v>
          </cell>
          <cell r="DE593">
            <v>0</v>
          </cell>
          <cell r="DF593">
            <v>0</v>
          </cell>
          <cell r="DG593">
            <v>0</v>
          </cell>
          <cell r="DH593">
            <v>0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  <cell r="EE593">
            <v>0</v>
          </cell>
          <cell r="EF593">
            <v>0</v>
          </cell>
          <cell r="EG593">
            <v>0</v>
          </cell>
          <cell r="EH593">
            <v>0</v>
          </cell>
          <cell r="EI593">
            <v>0</v>
          </cell>
          <cell r="EJ593">
            <v>0</v>
          </cell>
          <cell r="EK593">
            <v>0</v>
          </cell>
          <cell r="EL593">
            <v>0</v>
          </cell>
          <cell r="EM593">
            <v>0</v>
          </cell>
          <cell r="EN593">
            <v>0</v>
          </cell>
          <cell r="EO593">
            <v>0</v>
          </cell>
          <cell r="EP593">
            <v>0</v>
          </cell>
          <cell r="EQ593">
            <v>0</v>
          </cell>
          <cell r="ER593">
            <v>0</v>
          </cell>
          <cell r="ES593">
            <v>0</v>
          </cell>
          <cell r="ET593">
            <v>0</v>
          </cell>
          <cell r="EU593">
            <v>0</v>
          </cell>
          <cell r="EV593">
            <v>0</v>
          </cell>
          <cell r="EW593">
            <v>0</v>
          </cell>
          <cell r="EX593">
            <v>0</v>
          </cell>
          <cell r="EY593">
            <v>0</v>
          </cell>
          <cell r="EZ593">
            <v>0</v>
          </cell>
          <cell r="FA593">
            <v>0</v>
          </cell>
          <cell r="FB593">
            <v>0</v>
          </cell>
          <cell r="FC593">
            <v>0</v>
          </cell>
          <cell r="FD593">
            <v>0</v>
          </cell>
          <cell r="FE593">
            <v>0</v>
          </cell>
          <cell r="FF593">
            <v>0</v>
          </cell>
          <cell r="FG593">
            <v>0</v>
          </cell>
          <cell r="FH593">
            <v>0</v>
          </cell>
          <cell r="FI593">
            <v>0</v>
          </cell>
          <cell r="FJ593">
            <v>0</v>
          </cell>
          <cell r="FK593">
            <v>0</v>
          </cell>
          <cell r="FL593">
            <v>0</v>
          </cell>
          <cell r="FM593">
            <v>0</v>
          </cell>
          <cell r="FN593">
            <v>0</v>
          </cell>
          <cell r="FO593">
            <v>0</v>
          </cell>
          <cell r="FP593">
            <v>0</v>
          </cell>
          <cell r="FQ593">
            <v>0</v>
          </cell>
          <cell r="FR593">
            <v>0</v>
          </cell>
          <cell r="FS593">
            <v>0</v>
          </cell>
          <cell r="FT593">
            <v>0</v>
          </cell>
          <cell r="FU593">
            <v>0</v>
          </cell>
          <cell r="FV593">
            <v>0</v>
          </cell>
          <cell r="FW593">
            <v>0</v>
          </cell>
        </row>
        <row r="594">
          <cell r="B594" t="str">
            <v>Co 180</v>
          </cell>
          <cell r="G594" t="str">
            <v>Hardscrabble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P594">
            <v>0</v>
          </cell>
          <cell r="CQ594">
            <v>0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0</v>
          </cell>
          <cell r="DD594">
            <v>0</v>
          </cell>
          <cell r="DE594">
            <v>0</v>
          </cell>
          <cell r="DF594">
            <v>0</v>
          </cell>
          <cell r="DG594">
            <v>0</v>
          </cell>
          <cell r="DH594">
            <v>0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</v>
          </cell>
          <cell r="DP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  <cell r="EE594">
            <v>0</v>
          </cell>
          <cell r="EF594">
            <v>0</v>
          </cell>
          <cell r="EG594">
            <v>0</v>
          </cell>
          <cell r="EH594">
            <v>0</v>
          </cell>
          <cell r="EI594">
            <v>0</v>
          </cell>
          <cell r="EJ594">
            <v>0</v>
          </cell>
          <cell r="EK594">
            <v>0</v>
          </cell>
          <cell r="EL594">
            <v>0</v>
          </cell>
          <cell r="EM594">
            <v>0</v>
          </cell>
          <cell r="EN594">
            <v>0</v>
          </cell>
          <cell r="EO594">
            <v>0</v>
          </cell>
          <cell r="EP594">
            <v>0</v>
          </cell>
          <cell r="EQ594">
            <v>0</v>
          </cell>
          <cell r="ER594">
            <v>0</v>
          </cell>
          <cell r="ES594">
            <v>0</v>
          </cell>
          <cell r="ET594">
            <v>0</v>
          </cell>
          <cell r="EU594">
            <v>0</v>
          </cell>
          <cell r="EV594">
            <v>0</v>
          </cell>
          <cell r="EW594">
            <v>0</v>
          </cell>
          <cell r="EX594">
            <v>0</v>
          </cell>
          <cell r="EY594">
            <v>0</v>
          </cell>
          <cell r="EZ594">
            <v>0</v>
          </cell>
          <cell r="FA594">
            <v>0</v>
          </cell>
          <cell r="FB594">
            <v>0</v>
          </cell>
          <cell r="FC594">
            <v>0</v>
          </cell>
          <cell r="FD594">
            <v>0</v>
          </cell>
          <cell r="FE594">
            <v>0</v>
          </cell>
          <cell r="FF594">
            <v>0</v>
          </cell>
          <cell r="FG594">
            <v>0</v>
          </cell>
          <cell r="FH594">
            <v>0</v>
          </cell>
          <cell r="FI594">
            <v>0</v>
          </cell>
          <cell r="FJ594">
            <v>0</v>
          </cell>
          <cell r="FK594">
            <v>0</v>
          </cell>
          <cell r="FL594">
            <v>0</v>
          </cell>
          <cell r="FM594">
            <v>0</v>
          </cell>
          <cell r="FN594">
            <v>0</v>
          </cell>
          <cell r="FO594">
            <v>0</v>
          </cell>
          <cell r="FP594">
            <v>0</v>
          </cell>
          <cell r="FQ594">
            <v>0</v>
          </cell>
          <cell r="FR594">
            <v>0</v>
          </cell>
          <cell r="FS594">
            <v>0</v>
          </cell>
          <cell r="FT594">
            <v>0</v>
          </cell>
          <cell r="FU594">
            <v>0</v>
          </cell>
          <cell r="FV594">
            <v>0</v>
          </cell>
          <cell r="FW594">
            <v>0</v>
          </cell>
        </row>
        <row r="595">
          <cell r="B595" t="str">
            <v>Co 450</v>
          </cell>
          <cell r="G595" t="str">
            <v>Utilities Inc of Nevada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 t="str">
            <v>FILING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3281.5481466268375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 t="str">
            <v>FILING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0</v>
          </cell>
          <cell r="DH595">
            <v>0</v>
          </cell>
          <cell r="DI595">
            <v>8732.3560535858305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  <cell r="EE595">
            <v>0</v>
          </cell>
          <cell r="EF595">
            <v>0</v>
          </cell>
          <cell r="EG595">
            <v>0</v>
          </cell>
          <cell r="EH595">
            <v>0</v>
          </cell>
          <cell r="EI595">
            <v>0</v>
          </cell>
          <cell r="EJ595" t="str">
            <v>FILING</v>
          </cell>
          <cell r="EK595">
            <v>0</v>
          </cell>
          <cell r="EL595">
            <v>0</v>
          </cell>
          <cell r="EM595">
            <v>0</v>
          </cell>
          <cell r="EN595">
            <v>0</v>
          </cell>
          <cell r="EO595">
            <v>0</v>
          </cell>
          <cell r="EP595">
            <v>0</v>
          </cell>
          <cell r="EQ595">
            <v>0</v>
          </cell>
          <cell r="ER595">
            <v>0</v>
          </cell>
          <cell r="ES595">
            <v>2012.6800534510294</v>
          </cell>
          <cell r="ET595">
            <v>0</v>
          </cell>
          <cell r="EU595">
            <v>0</v>
          </cell>
          <cell r="EV595">
            <v>0</v>
          </cell>
          <cell r="EW595">
            <v>0</v>
          </cell>
          <cell r="EX595">
            <v>0</v>
          </cell>
          <cell r="EY595">
            <v>0</v>
          </cell>
          <cell r="EZ595">
            <v>0</v>
          </cell>
          <cell r="FA595">
            <v>0</v>
          </cell>
          <cell r="FB595">
            <v>0</v>
          </cell>
          <cell r="FC595">
            <v>0</v>
          </cell>
          <cell r="FD595">
            <v>0</v>
          </cell>
          <cell r="FE595">
            <v>0</v>
          </cell>
          <cell r="FF595">
            <v>0</v>
          </cell>
          <cell r="FG595">
            <v>0</v>
          </cell>
          <cell r="FH595">
            <v>0</v>
          </cell>
          <cell r="FI595">
            <v>0</v>
          </cell>
          <cell r="FJ595">
            <v>0</v>
          </cell>
          <cell r="FK595">
            <v>0</v>
          </cell>
          <cell r="FL595">
            <v>0</v>
          </cell>
          <cell r="FM595">
            <v>0</v>
          </cell>
          <cell r="FN595">
            <v>0</v>
          </cell>
          <cell r="FO595">
            <v>0</v>
          </cell>
          <cell r="FP595">
            <v>0</v>
          </cell>
          <cell r="FQ595">
            <v>0</v>
          </cell>
          <cell r="FR595">
            <v>0</v>
          </cell>
          <cell r="FS595">
            <v>0</v>
          </cell>
          <cell r="FT595" t="str">
            <v>FILING</v>
          </cell>
          <cell r="FU595">
            <v>0</v>
          </cell>
          <cell r="FV595">
            <v>0</v>
          </cell>
          <cell r="FW595">
            <v>0</v>
          </cell>
        </row>
        <row r="596">
          <cell r="B596" t="str">
            <v>Co 451</v>
          </cell>
          <cell r="G596" t="str">
            <v>Spring Creek Utilities Co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 t="str">
            <v>FILING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127500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N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0</v>
          </cell>
          <cell r="CS596">
            <v>0</v>
          </cell>
          <cell r="CT596">
            <v>0</v>
          </cell>
          <cell r="CU596" t="str">
            <v>FILING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  <cell r="DB596">
            <v>0</v>
          </cell>
          <cell r="DC596">
            <v>0</v>
          </cell>
          <cell r="DD596">
            <v>60282.616727532353</v>
          </cell>
          <cell r="DE596">
            <v>0</v>
          </cell>
          <cell r="DF596">
            <v>0</v>
          </cell>
          <cell r="DG596">
            <v>0</v>
          </cell>
          <cell r="DH596">
            <v>0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 t="str">
            <v>FILING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47325.63842422163</v>
          </cell>
          <cell r="EC596">
            <v>0</v>
          </cell>
          <cell r="ED596">
            <v>0</v>
          </cell>
          <cell r="EE596">
            <v>0</v>
          </cell>
          <cell r="EF596">
            <v>0</v>
          </cell>
          <cell r="EG596">
            <v>0</v>
          </cell>
          <cell r="EH596">
            <v>0</v>
          </cell>
          <cell r="EI596">
            <v>0</v>
          </cell>
          <cell r="EJ596">
            <v>0</v>
          </cell>
          <cell r="EK596">
            <v>0</v>
          </cell>
          <cell r="EL596">
            <v>0</v>
          </cell>
          <cell r="EM596">
            <v>0</v>
          </cell>
          <cell r="EN596">
            <v>0</v>
          </cell>
          <cell r="EO596">
            <v>0</v>
          </cell>
          <cell r="EP596">
            <v>0</v>
          </cell>
          <cell r="EQ596">
            <v>0</v>
          </cell>
          <cell r="ER596">
            <v>0</v>
          </cell>
          <cell r="ES596">
            <v>0</v>
          </cell>
          <cell r="ET596">
            <v>0</v>
          </cell>
          <cell r="EU596">
            <v>0</v>
          </cell>
          <cell r="EV596">
            <v>0</v>
          </cell>
          <cell r="EW596">
            <v>0</v>
          </cell>
          <cell r="EX596">
            <v>0</v>
          </cell>
          <cell r="EY596">
            <v>0</v>
          </cell>
          <cell r="EZ596">
            <v>0</v>
          </cell>
          <cell r="FA596">
            <v>0</v>
          </cell>
          <cell r="FB596">
            <v>0</v>
          </cell>
          <cell r="FC596" t="str">
            <v>FILING</v>
          </cell>
          <cell r="FD596">
            <v>0</v>
          </cell>
          <cell r="FE596">
            <v>0</v>
          </cell>
          <cell r="FF596">
            <v>0</v>
          </cell>
          <cell r="FG596">
            <v>0</v>
          </cell>
          <cell r="FH596">
            <v>0</v>
          </cell>
          <cell r="FI596">
            <v>0</v>
          </cell>
          <cell r="FJ596">
            <v>0</v>
          </cell>
          <cell r="FK596">
            <v>0</v>
          </cell>
          <cell r="FL596">
            <v>23007.823371191625</v>
          </cell>
          <cell r="FM596">
            <v>0</v>
          </cell>
          <cell r="FN596">
            <v>0</v>
          </cell>
          <cell r="FO596">
            <v>0</v>
          </cell>
          <cell r="FP596">
            <v>0</v>
          </cell>
          <cell r="FQ596">
            <v>0</v>
          </cell>
          <cell r="FR596">
            <v>0</v>
          </cell>
          <cell r="FS596">
            <v>0</v>
          </cell>
          <cell r="FT596">
            <v>0</v>
          </cell>
          <cell r="FU596">
            <v>0</v>
          </cell>
          <cell r="FV596">
            <v>0</v>
          </cell>
          <cell r="FW596">
            <v>0</v>
          </cell>
        </row>
        <row r="597">
          <cell r="B597" t="str">
            <v>Co 356</v>
          </cell>
          <cell r="G597" t="str">
            <v>Louisiana Water Service Inc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 t="str">
            <v>FILING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48792.573712162382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 t="str">
            <v>FILING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0</v>
          </cell>
          <cell r="DF597">
            <v>0</v>
          </cell>
          <cell r="DG597">
            <v>0</v>
          </cell>
          <cell r="DH597">
            <v>0</v>
          </cell>
          <cell r="DI597">
            <v>0</v>
          </cell>
          <cell r="DJ597">
            <v>71591.911962494414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 t="str">
            <v>FILING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  <cell r="EE597">
            <v>0</v>
          </cell>
          <cell r="EF597">
            <v>0</v>
          </cell>
          <cell r="EG597">
            <v>0</v>
          </cell>
          <cell r="EH597">
            <v>57189.276558628044</v>
          </cell>
          <cell r="EI597">
            <v>0</v>
          </cell>
          <cell r="EJ597">
            <v>0</v>
          </cell>
          <cell r="EK597">
            <v>0</v>
          </cell>
          <cell r="EL597">
            <v>0</v>
          </cell>
          <cell r="EM597">
            <v>0</v>
          </cell>
          <cell r="EN597">
            <v>0</v>
          </cell>
          <cell r="EO597">
            <v>0</v>
          </cell>
          <cell r="EP597">
            <v>0</v>
          </cell>
          <cell r="EQ597">
            <v>0</v>
          </cell>
          <cell r="ER597">
            <v>0</v>
          </cell>
          <cell r="ES597">
            <v>0</v>
          </cell>
          <cell r="ET597">
            <v>0</v>
          </cell>
          <cell r="EU597">
            <v>0</v>
          </cell>
          <cell r="EV597">
            <v>0</v>
          </cell>
          <cell r="EW597">
            <v>0</v>
          </cell>
          <cell r="EX597">
            <v>0</v>
          </cell>
          <cell r="EY597">
            <v>0</v>
          </cell>
          <cell r="EZ597">
            <v>0</v>
          </cell>
          <cell r="FA597">
            <v>0</v>
          </cell>
          <cell r="FB597">
            <v>0</v>
          </cell>
          <cell r="FC597">
            <v>0</v>
          </cell>
          <cell r="FD597">
            <v>0</v>
          </cell>
          <cell r="FE597">
            <v>0</v>
          </cell>
          <cell r="FF597">
            <v>0</v>
          </cell>
          <cell r="FG597">
            <v>0</v>
          </cell>
          <cell r="FH597">
            <v>0</v>
          </cell>
          <cell r="FI597">
            <v>0</v>
          </cell>
          <cell r="FJ597">
            <v>0</v>
          </cell>
          <cell r="FK597">
            <v>0</v>
          </cell>
          <cell r="FL597">
            <v>0</v>
          </cell>
          <cell r="FM597">
            <v>0</v>
          </cell>
          <cell r="FN597">
            <v>0</v>
          </cell>
          <cell r="FO597">
            <v>0</v>
          </cell>
          <cell r="FP597">
            <v>0</v>
          </cell>
          <cell r="FQ597">
            <v>0</v>
          </cell>
          <cell r="FR597">
            <v>0</v>
          </cell>
          <cell r="FS597">
            <v>0</v>
          </cell>
          <cell r="FT597">
            <v>0</v>
          </cell>
          <cell r="FU597">
            <v>0</v>
          </cell>
          <cell r="FV597">
            <v>0</v>
          </cell>
          <cell r="FW597">
            <v>0</v>
          </cell>
        </row>
        <row r="598">
          <cell r="B598" t="str">
            <v>Co 357</v>
          </cell>
          <cell r="G598" t="str">
            <v>Utilities Inc of Louisiana</v>
          </cell>
          <cell r="BH598">
            <v>76417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 t="str">
            <v>FILING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24510.649757357911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 t="str">
            <v>FILING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29766.238507232731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  <cell r="EE598">
            <v>0</v>
          </cell>
          <cell r="EF598">
            <v>0</v>
          </cell>
          <cell r="EG598">
            <v>0</v>
          </cell>
          <cell r="EH598">
            <v>0</v>
          </cell>
          <cell r="EI598">
            <v>0</v>
          </cell>
          <cell r="EJ598">
            <v>0</v>
          </cell>
          <cell r="EK598">
            <v>0</v>
          </cell>
          <cell r="EL598">
            <v>0</v>
          </cell>
          <cell r="EM598">
            <v>0</v>
          </cell>
          <cell r="EN598">
            <v>0</v>
          </cell>
          <cell r="EO598">
            <v>0</v>
          </cell>
          <cell r="EP598">
            <v>0</v>
          </cell>
          <cell r="EQ598">
            <v>0</v>
          </cell>
          <cell r="ER598">
            <v>0</v>
          </cell>
          <cell r="ES598">
            <v>0</v>
          </cell>
          <cell r="ET598">
            <v>0</v>
          </cell>
          <cell r="EU598">
            <v>0</v>
          </cell>
          <cell r="EV598">
            <v>0</v>
          </cell>
          <cell r="EW598">
            <v>0</v>
          </cell>
          <cell r="EX598">
            <v>0</v>
          </cell>
          <cell r="EY598">
            <v>0</v>
          </cell>
          <cell r="EZ598">
            <v>0</v>
          </cell>
          <cell r="FA598">
            <v>0</v>
          </cell>
          <cell r="FB598">
            <v>0</v>
          </cell>
          <cell r="FC598">
            <v>0</v>
          </cell>
          <cell r="FD598">
            <v>0</v>
          </cell>
          <cell r="FE598">
            <v>0</v>
          </cell>
          <cell r="FF598">
            <v>0</v>
          </cell>
          <cell r="FG598">
            <v>0</v>
          </cell>
          <cell r="FH598">
            <v>0</v>
          </cell>
          <cell r="FI598">
            <v>0</v>
          </cell>
          <cell r="FJ598">
            <v>0</v>
          </cell>
          <cell r="FK598">
            <v>0</v>
          </cell>
          <cell r="FL598">
            <v>0</v>
          </cell>
          <cell r="FM598">
            <v>0</v>
          </cell>
          <cell r="FN598">
            <v>0</v>
          </cell>
          <cell r="FO598">
            <v>0</v>
          </cell>
          <cell r="FP598">
            <v>0</v>
          </cell>
          <cell r="FQ598">
            <v>0</v>
          </cell>
          <cell r="FR598">
            <v>0</v>
          </cell>
          <cell r="FS598">
            <v>0</v>
          </cell>
          <cell r="FT598">
            <v>0</v>
          </cell>
          <cell r="FU598">
            <v>0</v>
          </cell>
          <cell r="FV598">
            <v>0</v>
          </cell>
          <cell r="FW598">
            <v>0</v>
          </cell>
        </row>
        <row r="599">
          <cell r="B599" t="str">
            <v>Co 332</v>
          </cell>
          <cell r="G599" t="str">
            <v>Colchester Public Service Corp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 t="str">
            <v>FILING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  <cell r="BZ599">
            <v>0</v>
          </cell>
          <cell r="CA599">
            <v>0</v>
          </cell>
          <cell r="CB599">
            <v>0</v>
          </cell>
          <cell r="CC599">
            <v>0</v>
          </cell>
          <cell r="CD599">
            <v>0</v>
          </cell>
          <cell r="CE599">
            <v>0</v>
          </cell>
          <cell r="CF599">
            <v>0</v>
          </cell>
          <cell r="CG599">
            <v>0</v>
          </cell>
          <cell r="CH599">
            <v>0</v>
          </cell>
          <cell r="CI599">
            <v>0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P599">
            <v>0</v>
          </cell>
          <cell r="CQ599">
            <v>0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0</v>
          </cell>
          <cell r="CZ599">
            <v>0</v>
          </cell>
          <cell r="DA599">
            <v>0</v>
          </cell>
          <cell r="DB599">
            <v>0</v>
          </cell>
          <cell r="DC599">
            <v>0</v>
          </cell>
          <cell r="DD599">
            <v>0</v>
          </cell>
          <cell r="DE599">
            <v>0</v>
          </cell>
          <cell r="DF599">
            <v>0</v>
          </cell>
          <cell r="DG599">
            <v>0</v>
          </cell>
          <cell r="DH599">
            <v>0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  <cell r="EE599">
            <v>0</v>
          </cell>
          <cell r="EF599">
            <v>0</v>
          </cell>
          <cell r="EG599">
            <v>0</v>
          </cell>
          <cell r="EH599">
            <v>0</v>
          </cell>
          <cell r="EI599">
            <v>0</v>
          </cell>
          <cell r="EJ599">
            <v>0</v>
          </cell>
          <cell r="EK599">
            <v>0</v>
          </cell>
          <cell r="EL599">
            <v>0</v>
          </cell>
          <cell r="EM599">
            <v>0</v>
          </cell>
          <cell r="EN599">
            <v>0</v>
          </cell>
          <cell r="EO599">
            <v>0</v>
          </cell>
          <cell r="EP599">
            <v>0</v>
          </cell>
          <cell r="EQ599">
            <v>0</v>
          </cell>
          <cell r="ER599">
            <v>0</v>
          </cell>
          <cell r="ES599">
            <v>0</v>
          </cell>
          <cell r="ET599">
            <v>0</v>
          </cell>
          <cell r="EU599">
            <v>0</v>
          </cell>
          <cell r="EV599">
            <v>0</v>
          </cell>
          <cell r="EW599">
            <v>0</v>
          </cell>
          <cell r="EX599">
            <v>0</v>
          </cell>
          <cell r="EY599">
            <v>0</v>
          </cell>
          <cell r="EZ599">
            <v>0</v>
          </cell>
          <cell r="FA599">
            <v>0</v>
          </cell>
          <cell r="FB599">
            <v>0</v>
          </cell>
          <cell r="FC599">
            <v>0</v>
          </cell>
          <cell r="FD599">
            <v>0</v>
          </cell>
          <cell r="FE599">
            <v>0</v>
          </cell>
          <cell r="FF599">
            <v>0</v>
          </cell>
          <cell r="FG599">
            <v>0</v>
          </cell>
          <cell r="FH599">
            <v>0</v>
          </cell>
          <cell r="FI599">
            <v>0</v>
          </cell>
          <cell r="FJ599">
            <v>0</v>
          </cell>
          <cell r="FK599">
            <v>0</v>
          </cell>
          <cell r="FL599">
            <v>0</v>
          </cell>
          <cell r="FM599">
            <v>0</v>
          </cell>
          <cell r="FN599">
            <v>0</v>
          </cell>
          <cell r="FO599">
            <v>0</v>
          </cell>
          <cell r="FP599">
            <v>0</v>
          </cell>
          <cell r="FQ599">
            <v>0</v>
          </cell>
          <cell r="FR599">
            <v>0</v>
          </cell>
          <cell r="FS599">
            <v>0</v>
          </cell>
          <cell r="FT599">
            <v>0</v>
          </cell>
          <cell r="FU599">
            <v>0</v>
          </cell>
          <cell r="FV599">
            <v>0</v>
          </cell>
          <cell r="FW599">
            <v>0</v>
          </cell>
        </row>
        <row r="600">
          <cell r="B600" t="str">
            <v>Co 286</v>
          </cell>
          <cell r="G600" t="str">
            <v xml:space="preserve">Green Ridge Utilities Inc 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 t="str">
            <v>FILING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9564.4704012724815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 t="str">
            <v>FILING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5249.3241465719748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 t="str">
            <v>FILING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4755.1437428210411</v>
          </cell>
          <cell r="EE600">
            <v>0</v>
          </cell>
          <cell r="EF600">
            <v>0</v>
          </cell>
          <cell r="EG600">
            <v>0</v>
          </cell>
          <cell r="EH600">
            <v>0</v>
          </cell>
          <cell r="EI600">
            <v>0</v>
          </cell>
          <cell r="EJ600">
            <v>0</v>
          </cell>
          <cell r="EK600">
            <v>0</v>
          </cell>
          <cell r="EL600">
            <v>0</v>
          </cell>
          <cell r="EM600">
            <v>0</v>
          </cell>
          <cell r="EN600">
            <v>0</v>
          </cell>
          <cell r="EO600">
            <v>0</v>
          </cell>
          <cell r="EP600">
            <v>0</v>
          </cell>
          <cell r="EQ600">
            <v>0</v>
          </cell>
          <cell r="ER600">
            <v>0</v>
          </cell>
          <cell r="ES600">
            <v>0</v>
          </cell>
          <cell r="ET600">
            <v>0</v>
          </cell>
          <cell r="EU600">
            <v>0</v>
          </cell>
          <cell r="EV600">
            <v>0</v>
          </cell>
          <cell r="EW600">
            <v>0</v>
          </cell>
          <cell r="EX600">
            <v>0</v>
          </cell>
          <cell r="EY600">
            <v>0</v>
          </cell>
          <cell r="EZ600">
            <v>0</v>
          </cell>
          <cell r="FA600">
            <v>0</v>
          </cell>
          <cell r="FB600">
            <v>0</v>
          </cell>
          <cell r="FC600">
            <v>0</v>
          </cell>
          <cell r="FD600">
            <v>0</v>
          </cell>
          <cell r="FE600">
            <v>0</v>
          </cell>
          <cell r="FF600">
            <v>0</v>
          </cell>
          <cell r="FG600">
            <v>0</v>
          </cell>
          <cell r="FH600">
            <v>0</v>
          </cell>
          <cell r="FI600">
            <v>0</v>
          </cell>
          <cell r="FJ600">
            <v>0</v>
          </cell>
          <cell r="FK600">
            <v>0</v>
          </cell>
          <cell r="FL600">
            <v>0</v>
          </cell>
          <cell r="FM600">
            <v>0</v>
          </cell>
          <cell r="FN600">
            <v>0</v>
          </cell>
          <cell r="FO600">
            <v>0</v>
          </cell>
          <cell r="FP600">
            <v>0</v>
          </cell>
          <cell r="FQ600">
            <v>0</v>
          </cell>
          <cell r="FR600">
            <v>0</v>
          </cell>
          <cell r="FS600">
            <v>0</v>
          </cell>
          <cell r="FT600">
            <v>0</v>
          </cell>
          <cell r="FU600">
            <v>0</v>
          </cell>
          <cell r="FV600">
            <v>0</v>
          </cell>
          <cell r="FW600">
            <v>0</v>
          </cell>
        </row>
        <row r="601">
          <cell r="B601" t="str">
            <v>Co 287</v>
          </cell>
          <cell r="G601" t="str">
            <v>Provinces Utilities Inc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 t="str">
            <v>FILING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6625.1576799058312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 t="str">
            <v>FILING</v>
          </cell>
          <cell r="CU601">
            <v>0</v>
          </cell>
          <cell r="CV601">
            <v>0</v>
          </cell>
          <cell r="CW601">
            <v>0</v>
          </cell>
          <cell r="CX601">
            <v>0</v>
          </cell>
          <cell r="CY601">
            <v>0</v>
          </cell>
          <cell r="CZ601">
            <v>0</v>
          </cell>
          <cell r="DA601">
            <v>0</v>
          </cell>
          <cell r="DB601">
            <v>0</v>
          </cell>
          <cell r="DC601">
            <v>0</v>
          </cell>
          <cell r="DD601">
            <v>0</v>
          </cell>
          <cell r="DE601">
            <v>0</v>
          </cell>
          <cell r="DF601">
            <v>6905.8220100116605</v>
          </cell>
          <cell r="DG601">
            <v>0</v>
          </cell>
          <cell r="DH601">
            <v>0</v>
          </cell>
          <cell r="DI601">
            <v>0</v>
          </cell>
          <cell r="DJ601">
            <v>0</v>
          </cell>
          <cell r="DK601">
            <v>0</v>
          </cell>
          <cell r="DL601">
            <v>0</v>
          </cell>
          <cell r="DM601">
            <v>0</v>
          </cell>
          <cell r="DN601">
            <v>0</v>
          </cell>
          <cell r="DO601">
            <v>0</v>
          </cell>
          <cell r="DP601">
            <v>0</v>
          </cell>
          <cell r="DQ601">
            <v>0</v>
          </cell>
          <cell r="DR601" t="str">
            <v>FILING</v>
          </cell>
          <cell r="DS601">
            <v>0</v>
          </cell>
          <cell r="DT601">
            <v>0</v>
          </cell>
          <cell r="DU601">
            <v>0</v>
          </cell>
          <cell r="DV601">
            <v>0</v>
          </cell>
          <cell r="DW601">
            <v>0</v>
          </cell>
          <cell r="DX601">
            <v>0</v>
          </cell>
          <cell r="DY601">
            <v>0</v>
          </cell>
          <cell r="DZ601">
            <v>0</v>
          </cell>
          <cell r="EA601">
            <v>0</v>
          </cell>
          <cell r="EB601">
            <v>0</v>
          </cell>
          <cell r="EC601">
            <v>0</v>
          </cell>
          <cell r="ED601">
            <v>7190.1255923560439</v>
          </cell>
          <cell r="EE601">
            <v>0</v>
          </cell>
          <cell r="EF601">
            <v>0</v>
          </cell>
          <cell r="EG601">
            <v>0</v>
          </cell>
          <cell r="EH601">
            <v>0</v>
          </cell>
          <cell r="EI601">
            <v>0</v>
          </cell>
          <cell r="EJ601">
            <v>0</v>
          </cell>
          <cell r="EK601">
            <v>0</v>
          </cell>
          <cell r="EL601">
            <v>0</v>
          </cell>
          <cell r="EM601">
            <v>0</v>
          </cell>
          <cell r="EN601">
            <v>0</v>
          </cell>
          <cell r="EO601">
            <v>0</v>
          </cell>
          <cell r="EP601">
            <v>0</v>
          </cell>
          <cell r="EQ601">
            <v>0</v>
          </cell>
          <cell r="ER601">
            <v>0</v>
          </cell>
          <cell r="ES601">
            <v>0</v>
          </cell>
          <cell r="ET601">
            <v>0</v>
          </cell>
          <cell r="EU601">
            <v>0</v>
          </cell>
          <cell r="EV601">
            <v>0</v>
          </cell>
          <cell r="EW601">
            <v>0</v>
          </cell>
          <cell r="EX601">
            <v>0</v>
          </cell>
          <cell r="EY601">
            <v>0</v>
          </cell>
          <cell r="EZ601">
            <v>0</v>
          </cell>
          <cell r="FA601">
            <v>0</v>
          </cell>
          <cell r="FB601">
            <v>0</v>
          </cell>
          <cell r="FC601">
            <v>0</v>
          </cell>
          <cell r="FD601">
            <v>0</v>
          </cell>
          <cell r="FE601">
            <v>0</v>
          </cell>
          <cell r="FF601">
            <v>0</v>
          </cell>
          <cell r="FG601">
            <v>0</v>
          </cell>
          <cell r="FH601">
            <v>0</v>
          </cell>
          <cell r="FI601">
            <v>0</v>
          </cell>
          <cell r="FJ601">
            <v>0</v>
          </cell>
          <cell r="FK601">
            <v>0</v>
          </cell>
          <cell r="FL601">
            <v>0</v>
          </cell>
          <cell r="FM601">
            <v>0</v>
          </cell>
          <cell r="FN601">
            <v>0</v>
          </cell>
          <cell r="FO601">
            <v>0</v>
          </cell>
          <cell r="FP601">
            <v>0</v>
          </cell>
          <cell r="FQ601">
            <v>0</v>
          </cell>
          <cell r="FR601">
            <v>0</v>
          </cell>
          <cell r="FS601">
            <v>0</v>
          </cell>
          <cell r="FT601">
            <v>0</v>
          </cell>
          <cell r="FU601">
            <v>0</v>
          </cell>
          <cell r="FV601">
            <v>0</v>
          </cell>
          <cell r="FW601">
            <v>0</v>
          </cell>
        </row>
        <row r="602">
          <cell r="B602" t="str">
            <v>Co 288</v>
          </cell>
          <cell r="G602" t="str">
            <v>Maryland Water Services Inc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13750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  <cell r="BZ602">
            <v>0</v>
          </cell>
          <cell r="CA602">
            <v>13750</v>
          </cell>
          <cell r="CB602">
            <v>0</v>
          </cell>
          <cell r="CC602">
            <v>0</v>
          </cell>
          <cell r="CD602">
            <v>0</v>
          </cell>
          <cell r="CE602">
            <v>0</v>
          </cell>
          <cell r="CF602">
            <v>0</v>
          </cell>
          <cell r="CG602">
            <v>0</v>
          </cell>
          <cell r="CH602">
            <v>0</v>
          </cell>
          <cell r="CI602">
            <v>0</v>
          </cell>
          <cell r="CJ602" t="str">
            <v>FILING</v>
          </cell>
          <cell r="CK602">
            <v>0</v>
          </cell>
          <cell r="CL602">
            <v>0</v>
          </cell>
          <cell r="CM602">
            <v>0</v>
          </cell>
          <cell r="CN602">
            <v>0</v>
          </cell>
          <cell r="CO602">
            <v>0</v>
          </cell>
          <cell r="CP602">
            <v>0</v>
          </cell>
          <cell r="CQ602">
            <v>0</v>
          </cell>
          <cell r="CR602">
            <v>0</v>
          </cell>
          <cell r="CS602">
            <v>0</v>
          </cell>
          <cell r="CT602">
            <v>0</v>
          </cell>
          <cell r="CU602">
            <v>0</v>
          </cell>
          <cell r="CV602">
            <v>15746.271147642386</v>
          </cell>
          <cell r="CW602">
            <v>0</v>
          </cell>
          <cell r="CX602">
            <v>0</v>
          </cell>
          <cell r="CY602">
            <v>0</v>
          </cell>
          <cell r="CZ602">
            <v>0</v>
          </cell>
          <cell r="DA602">
            <v>0</v>
          </cell>
          <cell r="DB602">
            <v>0</v>
          </cell>
          <cell r="DC602">
            <v>0</v>
          </cell>
          <cell r="DD602">
            <v>0</v>
          </cell>
          <cell r="DE602">
            <v>0</v>
          </cell>
          <cell r="DF602">
            <v>0</v>
          </cell>
          <cell r="DG602">
            <v>0</v>
          </cell>
          <cell r="DH602">
            <v>0</v>
          </cell>
          <cell r="DI602">
            <v>0</v>
          </cell>
          <cell r="DJ602">
            <v>0</v>
          </cell>
          <cell r="DK602">
            <v>0</v>
          </cell>
          <cell r="DL602">
            <v>0</v>
          </cell>
          <cell r="DM602">
            <v>0</v>
          </cell>
          <cell r="DN602">
            <v>0</v>
          </cell>
          <cell r="DO602">
            <v>0</v>
          </cell>
          <cell r="DP602">
            <v>0</v>
          </cell>
          <cell r="DQ602">
            <v>0</v>
          </cell>
          <cell r="DR602">
            <v>0</v>
          </cell>
          <cell r="DS602">
            <v>0</v>
          </cell>
          <cell r="DT602">
            <v>0</v>
          </cell>
          <cell r="DU602">
            <v>0</v>
          </cell>
          <cell r="DV602">
            <v>0</v>
          </cell>
          <cell r="DW602">
            <v>0</v>
          </cell>
          <cell r="DX602">
            <v>0</v>
          </cell>
          <cell r="DY602">
            <v>0</v>
          </cell>
          <cell r="DZ602">
            <v>0</v>
          </cell>
          <cell r="EA602">
            <v>0</v>
          </cell>
          <cell r="EB602">
            <v>0</v>
          </cell>
          <cell r="EC602">
            <v>0</v>
          </cell>
          <cell r="ED602">
            <v>0</v>
          </cell>
          <cell r="EE602">
            <v>0</v>
          </cell>
          <cell r="EF602">
            <v>0</v>
          </cell>
          <cell r="EG602">
            <v>0</v>
          </cell>
          <cell r="EH602">
            <v>0</v>
          </cell>
          <cell r="EI602">
            <v>0</v>
          </cell>
          <cell r="EJ602">
            <v>0</v>
          </cell>
          <cell r="EK602">
            <v>0</v>
          </cell>
          <cell r="EL602">
            <v>0</v>
          </cell>
          <cell r="EM602">
            <v>0</v>
          </cell>
          <cell r="EN602">
            <v>0</v>
          </cell>
          <cell r="EO602">
            <v>0</v>
          </cell>
          <cell r="EP602">
            <v>0</v>
          </cell>
          <cell r="EQ602">
            <v>0</v>
          </cell>
          <cell r="ER602">
            <v>0</v>
          </cell>
          <cell r="ES602">
            <v>0</v>
          </cell>
          <cell r="ET602">
            <v>0</v>
          </cell>
          <cell r="EU602">
            <v>0</v>
          </cell>
          <cell r="EV602">
            <v>0</v>
          </cell>
          <cell r="EW602">
            <v>0</v>
          </cell>
          <cell r="EX602">
            <v>0</v>
          </cell>
          <cell r="EY602">
            <v>0</v>
          </cell>
          <cell r="EZ602">
            <v>0</v>
          </cell>
          <cell r="FA602">
            <v>0</v>
          </cell>
          <cell r="FB602">
            <v>0</v>
          </cell>
          <cell r="FC602">
            <v>0</v>
          </cell>
          <cell r="FD602">
            <v>0</v>
          </cell>
          <cell r="FE602">
            <v>0</v>
          </cell>
          <cell r="FF602">
            <v>0</v>
          </cell>
          <cell r="FG602">
            <v>0</v>
          </cell>
          <cell r="FH602">
            <v>0</v>
          </cell>
          <cell r="FI602">
            <v>0</v>
          </cell>
          <cell r="FJ602">
            <v>0</v>
          </cell>
          <cell r="FK602">
            <v>0</v>
          </cell>
          <cell r="FL602">
            <v>0</v>
          </cell>
          <cell r="FM602">
            <v>0</v>
          </cell>
          <cell r="FN602">
            <v>0</v>
          </cell>
          <cell r="FO602">
            <v>0</v>
          </cell>
          <cell r="FP602">
            <v>0</v>
          </cell>
          <cell r="FQ602">
            <v>0</v>
          </cell>
          <cell r="FR602">
            <v>0</v>
          </cell>
          <cell r="FS602">
            <v>0</v>
          </cell>
          <cell r="FT602">
            <v>0</v>
          </cell>
          <cell r="FU602">
            <v>0</v>
          </cell>
          <cell r="FV602">
            <v>0</v>
          </cell>
          <cell r="FW602">
            <v>0</v>
          </cell>
        </row>
        <row r="603">
          <cell r="B603" t="str">
            <v>Co 333</v>
          </cell>
          <cell r="G603" t="str">
            <v>Massanutten Public Serv Corp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 t="str">
            <v>FILING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7007.9017503446885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 t="str">
            <v>FILING</v>
          </cell>
          <cell r="DD603">
            <v>0</v>
          </cell>
          <cell r="DE603">
            <v>0</v>
          </cell>
          <cell r="DF603">
            <v>0</v>
          </cell>
          <cell r="DG603">
            <v>0</v>
          </cell>
          <cell r="DH603">
            <v>0</v>
          </cell>
          <cell r="DI603">
            <v>16303.204448318298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 t="str">
            <v>FILING</v>
          </cell>
          <cell r="EB603">
            <v>0</v>
          </cell>
          <cell r="EC603">
            <v>0</v>
          </cell>
          <cell r="ED603">
            <v>0</v>
          </cell>
          <cell r="EE603">
            <v>0</v>
          </cell>
          <cell r="EF603">
            <v>0</v>
          </cell>
          <cell r="EG603">
            <v>14593.498266414186</v>
          </cell>
          <cell r="EH603">
            <v>0</v>
          </cell>
          <cell r="EI603">
            <v>0</v>
          </cell>
          <cell r="EJ603">
            <v>0</v>
          </cell>
          <cell r="EK603">
            <v>0</v>
          </cell>
          <cell r="EL603">
            <v>0</v>
          </cell>
          <cell r="EM603">
            <v>0</v>
          </cell>
          <cell r="EN603">
            <v>0</v>
          </cell>
          <cell r="EO603">
            <v>0</v>
          </cell>
          <cell r="EP603">
            <v>0</v>
          </cell>
          <cell r="EQ603">
            <v>0</v>
          </cell>
          <cell r="ER603">
            <v>0</v>
          </cell>
          <cell r="ES603">
            <v>0</v>
          </cell>
          <cell r="ET603">
            <v>0</v>
          </cell>
          <cell r="EU603">
            <v>0</v>
          </cell>
          <cell r="EV603">
            <v>0</v>
          </cell>
          <cell r="EW603">
            <v>0</v>
          </cell>
          <cell r="EX603">
            <v>0</v>
          </cell>
          <cell r="EY603">
            <v>0</v>
          </cell>
          <cell r="EZ603">
            <v>0</v>
          </cell>
          <cell r="FA603">
            <v>0</v>
          </cell>
          <cell r="FB603">
            <v>0</v>
          </cell>
          <cell r="FC603">
            <v>0</v>
          </cell>
          <cell r="FD603">
            <v>0</v>
          </cell>
          <cell r="FE603">
            <v>0</v>
          </cell>
          <cell r="FF603">
            <v>0</v>
          </cell>
          <cell r="FG603">
            <v>0</v>
          </cell>
          <cell r="FH603">
            <v>0</v>
          </cell>
          <cell r="FI603">
            <v>0</v>
          </cell>
          <cell r="FJ603">
            <v>0</v>
          </cell>
          <cell r="FK603">
            <v>0</v>
          </cell>
          <cell r="FL603">
            <v>0</v>
          </cell>
          <cell r="FM603">
            <v>0</v>
          </cell>
          <cell r="FN603">
            <v>0</v>
          </cell>
          <cell r="FO603">
            <v>0</v>
          </cell>
          <cell r="FP603">
            <v>0</v>
          </cell>
          <cell r="FQ603">
            <v>0</v>
          </cell>
          <cell r="FR603">
            <v>0</v>
          </cell>
          <cell r="FS603">
            <v>0</v>
          </cell>
          <cell r="FT603">
            <v>0</v>
          </cell>
          <cell r="FU603">
            <v>0</v>
          </cell>
          <cell r="FV603">
            <v>0</v>
          </cell>
          <cell r="FW603">
            <v>0</v>
          </cell>
        </row>
        <row r="604">
          <cell r="B604" t="str">
            <v>Co 315</v>
          </cell>
          <cell r="G604" t="str">
            <v>Utilities Inc of Westgate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>
            <v>0</v>
          </cell>
          <cell r="CA604">
            <v>0</v>
          </cell>
          <cell r="CB604" t="str">
            <v>FILING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0</v>
          </cell>
          <cell r="CH604">
            <v>0</v>
          </cell>
          <cell r="CI604">
            <v>0</v>
          </cell>
          <cell r="CJ604">
            <v>0</v>
          </cell>
          <cell r="CK604">
            <v>4975.5399744762535</v>
          </cell>
          <cell r="CL604">
            <v>0</v>
          </cell>
          <cell r="CM604">
            <v>0</v>
          </cell>
          <cell r="CN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  <cell r="DD604">
            <v>0</v>
          </cell>
          <cell r="DE604">
            <v>0</v>
          </cell>
          <cell r="DF604">
            <v>0</v>
          </cell>
          <cell r="DG604">
            <v>0</v>
          </cell>
          <cell r="DH604">
            <v>0</v>
          </cell>
          <cell r="DI604">
            <v>0</v>
          </cell>
          <cell r="DJ604">
            <v>0</v>
          </cell>
          <cell r="DK604">
            <v>0</v>
          </cell>
          <cell r="DL604" t="str">
            <v>FILING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5873.0446985442013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  <cell r="EE604">
            <v>0</v>
          </cell>
          <cell r="EF604">
            <v>0</v>
          </cell>
          <cell r="EG604">
            <v>0</v>
          </cell>
          <cell r="EH604">
            <v>0</v>
          </cell>
          <cell r="EI604">
            <v>0</v>
          </cell>
          <cell r="EJ604">
            <v>0</v>
          </cell>
          <cell r="EK604">
            <v>0</v>
          </cell>
          <cell r="EL604">
            <v>0</v>
          </cell>
          <cell r="EM604">
            <v>0</v>
          </cell>
          <cell r="EN604">
            <v>0</v>
          </cell>
          <cell r="EO604">
            <v>0</v>
          </cell>
          <cell r="EP604">
            <v>0</v>
          </cell>
          <cell r="EQ604">
            <v>0</v>
          </cell>
          <cell r="ER604">
            <v>0</v>
          </cell>
          <cell r="ES604">
            <v>0</v>
          </cell>
          <cell r="ET604">
            <v>0</v>
          </cell>
          <cell r="EU604">
            <v>0</v>
          </cell>
          <cell r="EV604">
            <v>0</v>
          </cell>
          <cell r="EW604">
            <v>0</v>
          </cell>
          <cell r="EX604">
            <v>0</v>
          </cell>
          <cell r="EY604">
            <v>0</v>
          </cell>
          <cell r="EZ604">
            <v>0</v>
          </cell>
          <cell r="FA604">
            <v>0</v>
          </cell>
          <cell r="FB604">
            <v>0</v>
          </cell>
          <cell r="FC604">
            <v>0</v>
          </cell>
          <cell r="FD604">
            <v>0</v>
          </cell>
          <cell r="FE604">
            <v>0</v>
          </cell>
          <cell r="FF604">
            <v>0</v>
          </cell>
          <cell r="FG604">
            <v>0</v>
          </cell>
          <cell r="FH604">
            <v>0</v>
          </cell>
          <cell r="FI604">
            <v>0</v>
          </cell>
          <cell r="FJ604">
            <v>0</v>
          </cell>
          <cell r="FK604">
            <v>0</v>
          </cell>
          <cell r="FL604">
            <v>0</v>
          </cell>
          <cell r="FM604">
            <v>0</v>
          </cell>
          <cell r="FN604">
            <v>0</v>
          </cell>
          <cell r="FO604">
            <v>0</v>
          </cell>
          <cell r="FP604">
            <v>0</v>
          </cell>
          <cell r="FQ604">
            <v>0</v>
          </cell>
          <cell r="FR604">
            <v>0</v>
          </cell>
          <cell r="FS604">
            <v>0</v>
          </cell>
          <cell r="FT604">
            <v>0</v>
          </cell>
          <cell r="FU604">
            <v>0</v>
          </cell>
          <cell r="FV604">
            <v>0</v>
          </cell>
          <cell r="FW604">
            <v>0</v>
          </cell>
        </row>
        <row r="605">
          <cell r="B605" t="str">
            <v>Co 316</v>
          </cell>
          <cell r="G605" t="str">
            <v>Utilities Inc of Pennsylvania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 t="str">
            <v>FILING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1847.7608457251117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0</v>
          </cell>
          <cell r="CZ605" t="str">
            <v>FILING</v>
          </cell>
          <cell r="DA605">
            <v>0</v>
          </cell>
          <cell r="DB605">
            <v>0</v>
          </cell>
          <cell r="DC605">
            <v>0</v>
          </cell>
          <cell r="DD605">
            <v>0</v>
          </cell>
          <cell r="DE605">
            <v>0</v>
          </cell>
          <cell r="DF605">
            <v>0</v>
          </cell>
          <cell r="DG605">
            <v>0</v>
          </cell>
          <cell r="DH605">
            <v>0</v>
          </cell>
          <cell r="DI605">
            <v>8375.5869157006164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</v>
          </cell>
          <cell r="DT605">
            <v>0</v>
          </cell>
          <cell r="DU605">
            <v>0</v>
          </cell>
          <cell r="DV605">
            <v>0</v>
          </cell>
          <cell r="DW605">
            <v>0</v>
          </cell>
          <cell r="DX605">
            <v>0</v>
          </cell>
          <cell r="DY605">
            <v>0</v>
          </cell>
          <cell r="DZ605">
            <v>0</v>
          </cell>
          <cell r="EA605">
            <v>0</v>
          </cell>
          <cell r="EB605">
            <v>0</v>
          </cell>
          <cell r="EC605">
            <v>0</v>
          </cell>
          <cell r="ED605">
            <v>0</v>
          </cell>
          <cell r="EE605">
            <v>0</v>
          </cell>
          <cell r="EF605">
            <v>0</v>
          </cell>
          <cell r="EG605">
            <v>0</v>
          </cell>
          <cell r="EH605">
            <v>0</v>
          </cell>
          <cell r="EI605">
            <v>0</v>
          </cell>
          <cell r="EJ605">
            <v>0</v>
          </cell>
          <cell r="EK605">
            <v>0</v>
          </cell>
          <cell r="EL605">
            <v>0</v>
          </cell>
          <cell r="EM605">
            <v>0</v>
          </cell>
          <cell r="EN605">
            <v>0</v>
          </cell>
          <cell r="EO605">
            <v>0</v>
          </cell>
          <cell r="EP605">
            <v>0</v>
          </cell>
          <cell r="EQ605">
            <v>0</v>
          </cell>
          <cell r="ER605">
            <v>0</v>
          </cell>
          <cell r="ES605">
            <v>0</v>
          </cell>
          <cell r="ET605">
            <v>0</v>
          </cell>
          <cell r="EU605">
            <v>0</v>
          </cell>
          <cell r="EV605" t="str">
            <v>FILING</v>
          </cell>
          <cell r="EW605">
            <v>0</v>
          </cell>
          <cell r="EX605">
            <v>0</v>
          </cell>
          <cell r="EY605">
            <v>0</v>
          </cell>
          <cell r="EZ605">
            <v>0</v>
          </cell>
          <cell r="FA605">
            <v>0</v>
          </cell>
          <cell r="FB605">
            <v>0</v>
          </cell>
          <cell r="FC605">
            <v>0</v>
          </cell>
          <cell r="FD605">
            <v>0</v>
          </cell>
          <cell r="FE605">
            <v>5837.0798362585338</v>
          </cell>
          <cell r="FF605">
            <v>0</v>
          </cell>
          <cell r="FG605">
            <v>0</v>
          </cell>
          <cell r="FH605">
            <v>0</v>
          </cell>
          <cell r="FI605">
            <v>0</v>
          </cell>
          <cell r="FJ605">
            <v>0</v>
          </cell>
          <cell r="FK605">
            <v>0</v>
          </cell>
          <cell r="FL605">
            <v>0</v>
          </cell>
          <cell r="FM605">
            <v>0</v>
          </cell>
          <cell r="FN605">
            <v>0</v>
          </cell>
          <cell r="FO605">
            <v>0</v>
          </cell>
          <cell r="FP605">
            <v>0</v>
          </cell>
          <cell r="FQ605">
            <v>0</v>
          </cell>
          <cell r="FR605">
            <v>0</v>
          </cell>
          <cell r="FS605">
            <v>0</v>
          </cell>
          <cell r="FT605">
            <v>0</v>
          </cell>
          <cell r="FU605">
            <v>0</v>
          </cell>
          <cell r="FV605">
            <v>0</v>
          </cell>
          <cell r="FW605">
            <v>0</v>
          </cell>
        </row>
        <row r="606">
          <cell r="B606" t="str">
            <v>Co 317</v>
          </cell>
          <cell r="G606" t="str">
            <v>Penn Estates Utilities Inc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 t="str">
            <v>FILING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14297.180549532381</v>
          </cell>
          <cell r="BW606">
            <v>0</v>
          </cell>
          <cell r="BX606">
            <v>0</v>
          </cell>
          <cell r="BY606">
            <v>0</v>
          </cell>
          <cell r="BZ606">
            <v>0</v>
          </cell>
          <cell r="CA606">
            <v>0</v>
          </cell>
          <cell r="CB606">
            <v>0</v>
          </cell>
          <cell r="CC606">
            <v>0</v>
          </cell>
          <cell r="CD606">
            <v>0</v>
          </cell>
          <cell r="CE606">
            <v>0</v>
          </cell>
          <cell r="CF606">
            <v>0</v>
          </cell>
          <cell r="CG606">
            <v>0</v>
          </cell>
          <cell r="CH606">
            <v>0</v>
          </cell>
          <cell r="CI606">
            <v>0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P606">
            <v>0</v>
          </cell>
          <cell r="CQ606" t="str">
            <v>FILING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0</v>
          </cell>
          <cell r="CZ606">
            <v>23105.283256351995</v>
          </cell>
          <cell r="DA606">
            <v>0</v>
          </cell>
          <cell r="DB606">
            <v>0</v>
          </cell>
          <cell r="DC606">
            <v>0</v>
          </cell>
          <cell r="DD606">
            <v>0</v>
          </cell>
          <cell r="DE606">
            <v>0</v>
          </cell>
          <cell r="DF606">
            <v>0</v>
          </cell>
          <cell r="DG606">
            <v>0</v>
          </cell>
          <cell r="DH606">
            <v>0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DZ606">
            <v>0</v>
          </cell>
          <cell r="EA606">
            <v>0</v>
          </cell>
          <cell r="EB606">
            <v>0</v>
          </cell>
          <cell r="EC606">
            <v>0</v>
          </cell>
          <cell r="ED606">
            <v>0</v>
          </cell>
          <cell r="EE606">
            <v>0</v>
          </cell>
          <cell r="EF606">
            <v>0</v>
          </cell>
          <cell r="EG606">
            <v>0</v>
          </cell>
          <cell r="EH606">
            <v>0</v>
          </cell>
          <cell r="EI606">
            <v>0</v>
          </cell>
          <cell r="EJ606">
            <v>0</v>
          </cell>
          <cell r="EK606">
            <v>0</v>
          </cell>
          <cell r="EL606">
            <v>0</v>
          </cell>
          <cell r="EM606">
            <v>0</v>
          </cell>
          <cell r="EN606">
            <v>0</v>
          </cell>
          <cell r="EO606">
            <v>0</v>
          </cell>
          <cell r="EP606">
            <v>0</v>
          </cell>
          <cell r="EQ606">
            <v>0</v>
          </cell>
          <cell r="ER606">
            <v>0</v>
          </cell>
          <cell r="ES606">
            <v>0</v>
          </cell>
          <cell r="ET606">
            <v>0</v>
          </cell>
          <cell r="EU606">
            <v>0</v>
          </cell>
          <cell r="EV606">
            <v>0</v>
          </cell>
          <cell r="EW606">
            <v>0</v>
          </cell>
          <cell r="EX606">
            <v>0</v>
          </cell>
          <cell r="EY606">
            <v>0</v>
          </cell>
          <cell r="EZ606">
            <v>0</v>
          </cell>
          <cell r="FA606">
            <v>0</v>
          </cell>
          <cell r="FB606">
            <v>0</v>
          </cell>
          <cell r="FC606">
            <v>0</v>
          </cell>
          <cell r="FD606">
            <v>0</v>
          </cell>
          <cell r="FE606">
            <v>0</v>
          </cell>
          <cell r="FF606">
            <v>0</v>
          </cell>
          <cell r="FG606">
            <v>0</v>
          </cell>
          <cell r="FH606">
            <v>0</v>
          </cell>
          <cell r="FI606">
            <v>0</v>
          </cell>
          <cell r="FJ606">
            <v>0</v>
          </cell>
          <cell r="FK606">
            <v>0</v>
          </cell>
          <cell r="FL606">
            <v>0</v>
          </cell>
          <cell r="FM606">
            <v>0</v>
          </cell>
          <cell r="FN606">
            <v>0</v>
          </cell>
          <cell r="FO606">
            <v>0</v>
          </cell>
          <cell r="FP606">
            <v>0</v>
          </cell>
          <cell r="FQ606">
            <v>0</v>
          </cell>
          <cell r="FR606">
            <v>0</v>
          </cell>
          <cell r="FS606">
            <v>0</v>
          </cell>
          <cell r="FT606">
            <v>0</v>
          </cell>
          <cell r="FU606">
            <v>0</v>
          </cell>
          <cell r="FV606">
            <v>0</v>
          </cell>
          <cell r="FW606">
            <v>0</v>
          </cell>
        </row>
        <row r="607">
          <cell r="B607" t="str">
            <v>Co 385</v>
          </cell>
          <cell r="G607" t="str">
            <v>Utilities Inc of Georgia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 t="str">
            <v>FILING</v>
          </cell>
          <cell r="BN607">
            <v>11500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6825.5833000000002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6826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6697.5838527999995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6941.8879740948496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7192.0238236842079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  <cell r="EF607">
            <v>0</v>
          </cell>
          <cell r="EG607">
            <v>0</v>
          </cell>
          <cell r="EH607">
            <v>7451.1970204277686</v>
          </cell>
          <cell r="EI607">
            <v>0</v>
          </cell>
          <cell r="EJ607">
            <v>0</v>
          </cell>
          <cell r="EK607">
            <v>0</v>
          </cell>
          <cell r="EL607">
            <v>0</v>
          </cell>
          <cell r="EM607">
            <v>0</v>
          </cell>
          <cell r="EN607">
            <v>0</v>
          </cell>
          <cell r="EO607">
            <v>0</v>
          </cell>
          <cell r="EP607">
            <v>0</v>
          </cell>
          <cell r="EQ607">
            <v>0</v>
          </cell>
          <cell r="ER607">
            <v>0</v>
          </cell>
          <cell r="ES607">
            <v>0</v>
          </cell>
          <cell r="ET607">
            <v>7719.7096429242774</v>
          </cell>
          <cell r="EU607">
            <v>0</v>
          </cell>
          <cell r="EV607">
            <v>0</v>
          </cell>
          <cell r="EW607">
            <v>0</v>
          </cell>
          <cell r="EX607">
            <v>0</v>
          </cell>
          <cell r="EY607">
            <v>0</v>
          </cell>
          <cell r="EZ607">
            <v>0</v>
          </cell>
          <cell r="FA607">
            <v>0</v>
          </cell>
          <cell r="FB607">
            <v>0</v>
          </cell>
          <cell r="FC607">
            <v>0</v>
          </cell>
          <cell r="FD607">
            <v>0</v>
          </cell>
          <cell r="FE607">
            <v>0</v>
          </cell>
          <cell r="FF607">
            <v>7997.8984341557161</v>
          </cell>
          <cell r="FG607">
            <v>0</v>
          </cell>
          <cell r="FH607">
            <v>0</v>
          </cell>
          <cell r="FI607">
            <v>0</v>
          </cell>
          <cell r="FJ607">
            <v>0</v>
          </cell>
          <cell r="FK607">
            <v>0</v>
          </cell>
          <cell r="FL607">
            <v>0</v>
          </cell>
          <cell r="FM607">
            <v>0</v>
          </cell>
          <cell r="FN607">
            <v>0</v>
          </cell>
          <cell r="FO607">
            <v>0</v>
          </cell>
          <cell r="FP607">
            <v>0</v>
          </cell>
          <cell r="FQ607">
            <v>0</v>
          </cell>
          <cell r="FR607">
            <v>8286.1120847478032</v>
          </cell>
          <cell r="FS607">
            <v>0</v>
          </cell>
          <cell r="FT607">
            <v>0</v>
          </cell>
          <cell r="FU607">
            <v>0</v>
          </cell>
          <cell r="FV607">
            <v>0</v>
          </cell>
          <cell r="FW607">
            <v>0</v>
          </cell>
        </row>
        <row r="608">
          <cell r="B608" t="str">
            <v>Co 181</v>
          </cell>
          <cell r="G608" t="str">
            <v>Elk River Utilities Inc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 t="str">
            <v>FILING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7531.3593652215914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  <cell r="DD608">
            <v>0</v>
          </cell>
          <cell r="DE608">
            <v>0</v>
          </cell>
          <cell r="DF608">
            <v>0</v>
          </cell>
          <cell r="DG608">
            <v>0</v>
          </cell>
          <cell r="DH608">
            <v>0</v>
          </cell>
          <cell r="DI608">
            <v>0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  <cell r="EE608">
            <v>0</v>
          </cell>
          <cell r="EF608">
            <v>0</v>
          </cell>
          <cell r="EG608">
            <v>0</v>
          </cell>
          <cell r="EH608">
            <v>0</v>
          </cell>
          <cell r="EI608">
            <v>0</v>
          </cell>
          <cell r="EJ608">
            <v>0</v>
          </cell>
          <cell r="EK608">
            <v>0</v>
          </cell>
          <cell r="EL608">
            <v>0</v>
          </cell>
          <cell r="EM608">
            <v>0</v>
          </cell>
          <cell r="EN608">
            <v>0</v>
          </cell>
          <cell r="EO608">
            <v>0</v>
          </cell>
          <cell r="EP608">
            <v>0</v>
          </cell>
          <cell r="EQ608">
            <v>0</v>
          </cell>
          <cell r="ER608">
            <v>0</v>
          </cell>
          <cell r="ES608">
            <v>0</v>
          </cell>
          <cell r="ET608">
            <v>0</v>
          </cell>
          <cell r="EU608">
            <v>0</v>
          </cell>
          <cell r="EV608">
            <v>0</v>
          </cell>
          <cell r="EW608">
            <v>0</v>
          </cell>
          <cell r="EX608">
            <v>0</v>
          </cell>
          <cell r="EY608">
            <v>0</v>
          </cell>
          <cell r="EZ608">
            <v>0</v>
          </cell>
          <cell r="FA608">
            <v>0</v>
          </cell>
          <cell r="FB608">
            <v>0</v>
          </cell>
          <cell r="FC608">
            <v>0</v>
          </cell>
          <cell r="FD608">
            <v>0</v>
          </cell>
          <cell r="FE608">
            <v>0</v>
          </cell>
          <cell r="FF608">
            <v>0</v>
          </cell>
          <cell r="FG608">
            <v>0</v>
          </cell>
          <cell r="FH608">
            <v>0</v>
          </cell>
          <cell r="FI608">
            <v>0</v>
          </cell>
          <cell r="FJ608">
            <v>0</v>
          </cell>
          <cell r="FK608">
            <v>0</v>
          </cell>
          <cell r="FL608">
            <v>0</v>
          </cell>
          <cell r="FM608">
            <v>0</v>
          </cell>
          <cell r="FN608">
            <v>0</v>
          </cell>
          <cell r="FO608">
            <v>0</v>
          </cell>
          <cell r="FP608">
            <v>0</v>
          </cell>
          <cell r="FQ608">
            <v>0</v>
          </cell>
          <cell r="FR608">
            <v>0</v>
          </cell>
          <cell r="FS608">
            <v>0</v>
          </cell>
          <cell r="FT608">
            <v>0</v>
          </cell>
          <cell r="FU608">
            <v>0</v>
          </cell>
          <cell r="FV608">
            <v>0</v>
          </cell>
          <cell r="FW608">
            <v>0</v>
          </cell>
        </row>
        <row r="609">
          <cell r="B609" t="str">
            <v>Co 300</v>
          </cell>
          <cell r="G609" t="str">
            <v>Montague Water Co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  <cell r="BZ609">
            <v>0</v>
          </cell>
          <cell r="CA609">
            <v>0</v>
          </cell>
          <cell r="CB609" t="str">
            <v>FILING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0</v>
          </cell>
          <cell r="CI609">
            <v>0</v>
          </cell>
          <cell r="CJ609">
            <v>0</v>
          </cell>
          <cell r="CK609">
            <v>0</v>
          </cell>
          <cell r="CL609">
            <v>0</v>
          </cell>
          <cell r="CM609">
            <v>0</v>
          </cell>
          <cell r="CN609">
            <v>12245.265186057406</v>
          </cell>
          <cell r="CO609">
            <v>0</v>
          </cell>
          <cell r="CP609">
            <v>0</v>
          </cell>
          <cell r="CQ609">
            <v>0</v>
          </cell>
          <cell r="CR609">
            <v>0</v>
          </cell>
          <cell r="CS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 t="str">
            <v>FILING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0</v>
          </cell>
          <cell r="DG609">
            <v>0</v>
          </cell>
          <cell r="DH609">
            <v>0</v>
          </cell>
          <cell r="DI609">
            <v>0</v>
          </cell>
          <cell r="DJ609">
            <v>0</v>
          </cell>
          <cell r="DK609">
            <v>0</v>
          </cell>
          <cell r="DL609">
            <v>7747.1973087291135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  <cell r="EF609">
            <v>0</v>
          </cell>
          <cell r="EG609">
            <v>0</v>
          </cell>
          <cell r="EH609">
            <v>0</v>
          </cell>
          <cell r="EI609">
            <v>0</v>
          </cell>
          <cell r="EJ609">
            <v>0</v>
          </cell>
          <cell r="EK609">
            <v>0</v>
          </cell>
          <cell r="EL609">
            <v>0</v>
          </cell>
          <cell r="EM609">
            <v>0</v>
          </cell>
          <cell r="EN609">
            <v>0</v>
          </cell>
          <cell r="EO609">
            <v>0</v>
          </cell>
          <cell r="EP609">
            <v>0</v>
          </cell>
          <cell r="EQ609">
            <v>0</v>
          </cell>
          <cell r="ER609">
            <v>0</v>
          </cell>
          <cell r="ES609">
            <v>0</v>
          </cell>
          <cell r="ET609">
            <v>0</v>
          </cell>
          <cell r="EU609">
            <v>0</v>
          </cell>
          <cell r="EV609">
            <v>0</v>
          </cell>
          <cell r="EW609">
            <v>0</v>
          </cell>
          <cell r="EX609">
            <v>0</v>
          </cell>
          <cell r="EY609">
            <v>0</v>
          </cell>
          <cell r="EZ609">
            <v>0</v>
          </cell>
          <cell r="FA609">
            <v>0</v>
          </cell>
          <cell r="FB609">
            <v>0</v>
          </cell>
          <cell r="FC609">
            <v>0</v>
          </cell>
          <cell r="FD609">
            <v>0</v>
          </cell>
          <cell r="FE609">
            <v>0</v>
          </cell>
          <cell r="FF609">
            <v>0</v>
          </cell>
          <cell r="FG609">
            <v>0</v>
          </cell>
          <cell r="FH609">
            <v>0</v>
          </cell>
          <cell r="FI609">
            <v>0</v>
          </cell>
          <cell r="FJ609">
            <v>0</v>
          </cell>
          <cell r="FK609">
            <v>0</v>
          </cell>
          <cell r="FL609">
            <v>0</v>
          </cell>
          <cell r="FM609">
            <v>0</v>
          </cell>
          <cell r="FN609">
            <v>0</v>
          </cell>
          <cell r="FO609">
            <v>0</v>
          </cell>
          <cell r="FP609">
            <v>0</v>
          </cell>
          <cell r="FQ609">
            <v>0</v>
          </cell>
          <cell r="FR609">
            <v>0</v>
          </cell>
          <cell r="FS609">
            <v>0</v>
          </cell>
          <cell r="FT609">
            <v>0</v>
          </cell>
          <cell r="FU609">
            <v>0</v>
          </cell>
          <cell r="FV609">
            <v>0</v>
          </cell>
          <cell r="FW609">
            <v>0</v>
          </cell>
        </row>
        <row r="610">
          <cell r="B610" t="str">
            <v>Co 150</v>
          </cell>
          <cell r="G610" t="str">
            <v>Twin Lakes Utilities Inc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48833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 t="str">
            <v>FILING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37917</v>
          </cell>
          <cell r="CO610">
            <v>0</v>
          </cell>
          <cell r="CP610">
            <v>0</v>
          </cell>
          <cell r="CQ610">
            <v>0</v>
          </cell>
          <cell r="CR610">
            <v>30607.717376788016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  <cell r="DD610" t="str">
            <v>FILING</v>
          </cell>
          <cell r="DE610">
            <v>0</v>
          </cell>
          <cell r="DF610">
            <v>0</v>
          </cell>
          <cell r="DG610">
            <v>0</v>
          </cell>
          <cell r="DH610">
            <v>0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16212.342414331972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  <cell r="EE610">
            <v>0</v>
          </cell>
          <cell r="EF610">
            <v>0</v>
          </cell>
          <cell r="EG610">
            <v>0</v>
          </cell>
          <cell r="EH610">
            <v>0</v>
          </cell>
          <cell r="EI610">
            <v>0</v>
          </cell>
          <cell r="EJ610">
            <v>0</v>
          </cell>
          <cell r="EK610">
            <v>0</v>
          </cell>
          <cell r="EL610">
            <v>0</v>
          </cell>
          <cell r="EM610">
            <v>0</v>
          </cell>
          <cell r="EN610">
            <v>0</v>
          </cell>
          <cell r="EO610">
            <v>0</v>
          </cell>
          <cell r="EP610">
            <v>0</v>
          </cell>
          <cell r="EQ610">
            <v>0</v>
          </cell>
          <cell r="ER610">
            <v>0</v>
          </cell>
          <cell r="ES610">
            <v>0</v>
          </cell>
          <cell r="ET610">
            <v>0</v>
          </cell>
          <cell r="EU610">
            <v>0</v>
          </cell>
          <cell r="EV610">
            <v>0</v>
          </cell>
          <cell r="EW610">
            <v>0</v>
          </cell>
          <cell r="EX610">
            <v>0</v>
          </cell>
          <cell r="EY610">
            <v>0</v>
          </cell>
          <cell r="EZ610">
            <v>0</v>
          </cell>
          <cell r="FA610">
            <v>0</v>
          </cell>
          <cell r="FB610">
            <v>0</v>
          </cell>
          <cell r="FC610">
            <v>0</v>
          </cell>
          <cell r="FD610">
            <v>0</v>
          </cell>
          <cell r="FE610">
            <v>0</v>
          </cell>
          <cell r="FF610">
            <v>0</v>
          </cell>
          <cell r="FG610">
            <v>0</v>
          </cell>
          <cell r="FH610">
            <v>0</v>
          </cell>
          <cell r="FI610">
            <v>0</v>
          </cell>
          <cell r="FJ610">
            <v>0</v>
          </cell>
          <cell r="FK610">
            <v>0</v>
          </cell>
          <cell r="FL610">
            <v>0</v>
          </cell>
          <cell r="FM610">
            <v>0</v>
          </cell>
          <cell r="FN610">
            <v>0</v>
          </cell>
          <cell r="FO610">
            <v>0</v>
          </cell>
          <cell r="FP610">
            <v>0</v>
          </cell>
          <cell r="FQ610">
            <v>0</v>
          </cell>
          <cell r="FR610">
            <v>0</v>
          </cell>
          <cell r="FS610">
            <v>0</v>
          </cell>
          <cell r="FT610">
            <v>0</v>
          </cell>
          <cell r="FU610">
            <v>0</v>
          </cell>
          <cell r="FV610">
            <v>0</v>
          </cell>
          <cell r="FW610">
            <v>0</v>
          </cell>
        </row>
        <row r="611">
          <cell r="B611" t="str">
            <v>Co 241</v>
          </cell>
          <cell r="G611" t="str">
            <v>Tierra Verde Utilities Inc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 t="str">
            <v>FILING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0</v>
          </cell>
          <cell r="CD611">
            <v>0</v>
          </cell>
          <cell r="CE611">
            <v>0</v>
          </cell>
          <cell r="CF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P611">
            <v>0</v>
          </cell>
          <cell r="CQ611">
            <v>0</v>
          </cell>
          <cell r="CR611">
            <v>0</v>
          </cell>
          <cell r="CS611">
            <v>0</v>
          </cell>
          <cell r="CT611" t="str">
            <v>FILING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0</v>
          </cell>
          <cell r="DC611">
            <v>0</v>
          </cell>
          <cell r="DD611">
            <v>0</v>
          </cell>
          <cell r="DE611">
            <v>0</v>
          </cell>
          <cell r="DF611">
            <v>9330.8766344722171</v>
          </cell>
          <cell r="DG611">
            <v>0</v>
          </cell>
          <cell r="DH611">
            <v>0</v>
          </cell>
          <cell r="DI611">
            <v>0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0</v>
          </cell>
          <cell r="DP611">
            <v>0</v>
          </cell>
          <cell r="DQ611">
            <v>0</v>
          </cell>
          <cell r="DR611" t="str">
            <v>FILING</v>
          </cell>
          <cell r="DS611">
            <v>0</v>
          </cell>
          <cell r="DT611">
            <v>0</v>
          </cell>
          <cell r="DU611">
            <v>0</v>
          </cell>
          <cell r="DV611">
            <v>0</v>
          </cell>
          <cell r="DW611">
            <v>0</v>
          </cell>
          <cell r="DX611">
            <v>0</v>
          </cell>
          <cell r="DY611">
            <v>0</v>
          </cell>
          <cell r="DZ611">
            <v>0</v>
          </cell>
          <cell r="EA611">
            <v>0</v>
          </cell>
          <cell r="EB611">
            <v>0</v>
          </cell>
          <cell r="EC611">
            <v>0</v>
          </cell>
          <cell r="ED611">
            <v>10782.034085447642</v>
          </cell>
          <cell r="EE611">
            <v>0</v>
          </cell>
          <cell r="EF611">
            <v>0</v>
          </cell>
          <cell r="EG611">
            <v>0</v>
          </cell>
          <cell r="EH611">
            <v>0</v>
          </cell>
          <cell r="EI611">
            <v>0</v>
          </cell>
          <cell r="EJ611">
            <v>0</v>
          </cell>
          <cell r="EK611">
            <v>0</v>
          </cell>
          <cell r="EL611">
            <v>0</v>
          </cell>
          <cell r="EM611">
            <v>0</v>
          </cell>
          <cell r="EN611">
            <v>0</v>
          </cell>
          <cell r="EO611">
            <v>0</v>
          </cell>
          <cell r="EP611" t="str">
            <v>FILING</v>
          </cell>
          <cell r="EQ611">
            <v>0</v>
          </cell>
          <cell r="ER611">
            <v>0</v>
          </cell>
          <cell r="ES611">
            <v>0</v>
          </cell>
          <cell r="ET611">
            <v>0</v>
          </cell>
          <cell r="EU611">
            <v>0</v>
          </cell>
          <cell r="EV611">
            <v>0</v>
          </cell>
          <cell r="EW611">
            <v>0</v>
          </cell>
          <cell r="EX611">
            <v>0</v>
          </cell>
          <cell r="EY611">
            <v>0</v>
          </cell>
          <cell r="EZ611">
            <v>0</v>
          </cell>
          <cell r="FA611">
            <v>0</v>
          </cell>
          <cell r="FB611">
            <v>6275.3549513512535</v>
          </cell>
          <cell r="FC611">
            <v>0</v>
          </cell>
          <cell r="FD611">
            <v>0</v>
          </cell>
          <cell r="FE611">
            <v>0</v>
          </cell>
          <cell r="FF611">
            <v>0</v>
          </cell>
          <cell r="FG611">
            <v>0</v>
          </cell>
          <cell r="FH611">
            <v>0</v>
          </cell>
          <cell r="FI611">
            <v>0</v>
          </cell>
          <cell r="FJ611">
            <v>0</v>
          </cell>
          <cell r="FK611">
            <v>0</v>
          </cell>
          <cell r="FL611">
            <v>0</v>
          </cell>
          <cell r="FM611">
            <v>0</v>
          </cell>
          <cell r="FN611">
            <v>0</v>
          </cell>
          <cell r="FO611">
            <v>0</v>
          </cell>
          <cell r="FP611">
            <v>0</v>
          </cell>
          <cell r="FQ611">
            <v>0</v>
          </cell>
          <cell r="FR611">
            <v>0</v>
          </cell>
          <cell r="FS611">
            <v>0</v>
          </cell>
          <cell r="FT611">
            <v>0</v>
          </cell>
          <cell r="FU611">
            <v>0</v>
          </cell>
          <cell r="FV611">
            <v>0</v>
          </cell>
          <cell r="FW611">
            <v>0</v>
          </cell>
        </row>
        <row r="612">
          <cell r="B612" t="str">
            <v>Co 242</v>
          </cell>
          <cell r="G612" t="str">
            <v>Lake Placid Utilities Inc</v>
          </cell>
          <cell r="BH612">
            <v>0</v>
          </cell>
          <cell r="BI612">
            <v>2104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 t="str">
            <v>FILING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3953.7772215731557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  <cell r="DD612">
            <v>0</v>
          </cell>
          <cell r="DE612" t="str">
            <v>FILING</v>
          </cell>
          <cell r="DF612">
            <v>0</v>
          </cell>
          <cell r="DG612">
            <v>0</v>
          </cell>
          <cell r="DH612">
            <v>0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5640.6013747258849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 t="str">
            <v>FILING</v>
          </cell>
          <cell r="ED612">
            <v>0</v>
          </cell>
          <cell r="EE612">
            <v>0</v>
          </cell>
          <cell r="EF612">
            <v>0</v>
          </cell>
          <cell r="EG612">
            <v>0</v>
          </cell>
          <cell r="EH612">
            <v>0</v>
          </cell>
          <cell r="EI612">
            <v>0</v>
          </cell>
          <cell r="EJ612">
            <v>0</v>
          </cell>
          <cell r="EK612">
            <v>0</v>
          </cell>
          <cell r="EL612">
            <v>0</v>
          </cell>
          <cell r="EM612">
            <v>0</v>
          </cell>
          <cell r="EN612">
            <v>0</v>
          </cell>
          <cell r="EO612">
            <v>12260.741998967014</v>
          </cell>
          <cell r="EP612">
            <v>0</v>
          </cell>
          <cell r="EQ612">
            <v>0</v>
          </cell>
          <cell r="ER612">
            <v>0</v>
          </cell>
          <cell r="ES612">
            <v>0</v>
          </cell>
          <cell r="ET612">
            <v>0</v>
          </cell>
          <cell r="EU612">
            <v>0</v>
          </cell>
          <cell r="EV612">
            <v>0</v>
          </cell>
          <cell r="EW612">
            <v>0</v>
          </cell>
          <cell r="EX612">
            <v>0</v>
          </cell>
          <cell r="EY612">
            <v>0</v>
          </cell>
          <cell r="EZ612">
            <v>0</v>
          </cell>
          <cell r="FA612">
            <v>0</v>
          </cell>
          <cell r="FB612">
            <v>0</v>
          </cell>
          <cell r="FC612">
            <v>0</v>
          </cell>
          <cell r="FD612">
            <v>0</v>
          </cell>
          <cell r="FE612">
            <v>0</v>
          </cell>
          <cell r="FF612">
            <v>0</v>
          </cell>
          <cell r="FG612">
            <v>0</v>
          </cell>
          <cell r="FH612">
            <v>0</v>
          </cell>
          <cell r="FI612">
            <v>0</v>
          </cell>
          <cell r="FJ612">
            <v>0</v>
          </cell>
          <cell r="FK612">
            <v>0</v>
          </cell>
          <cell r="FL612">
            <v>0</v>
          </cell>
          <cell r="FM612">
            <v>0</v>
          </cell>
          <cell r="FN612">
            <v>0</v>
          </cell>
          <cell r="FO612">
            <v>0</v>
          </cell>
          <cell r="FP612">
            <v>0</v>
          </cell>
          <cell r="FQ612">
            <v>0</v>
          </cell>
          <cell r="FR612">
            <v>0</v>
          </cell>
          <cell r="FS612">
            <v>0</v>
          </cell>
          <cell r="FT612">
            <v>0</v>
          </cell>
          <cell r="FU612">
            <v>0</v>
          </cell>
          <cell r="FV612">
            <v>0</v>
          </cell>
          <cell r="FW612">
            <v>0</v>
          </cell>
        </row>
        <row r="613">
          <cell r="B613" t="str">
            <v>Co 246</v>
          </cell>
          <cell r="G613" t="str">
            <v>Utilities Inc of Longwood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10091.921976078289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CX613">
            <v>0</v>
          </cell>
          <cell r="CY613">
            <v>0</v>
          </cell>
          <cell r="CZ613">
            <v>0</v>
          </cell>
          <cell r="DA613">
            <v>0</v>
          </cell>
          <cell r="DB613">
            <v>0</v>
          </cell>
          <cell r="DC613">
            <v>0</v>
          </cell>
          <cell r="DD613">
            <v>0</v>
          </cell>
          <cell r="DE613">
            <v>0</v>
          </cell>
          <cell r="DF613">
            <v>0</v>
          </cell>
          <cell r="DG613">
            <v>0</v>
          </cell>
          <cell r="DH613">
            <v>0</v>
          </cell>
          <cell r="DI613">
            <v>0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  <cell r="DV613">
            <v>0</v>
          </cell>
          <cell r="DW613">
            <v>0</v>
          </cell>
          <cell r="DX613">
            <v>0</v>
          </cell>
          <cell r="DY613">
            <v>0</v>
          </cell>
          <cell r="DZ613">
            <v>0</v>
          </cell>
          <cell r="EA613">
            <v>0</v>
          </cell>
          <cell r="EB613">
            <v>0</v>
          </cell>
          <cell r="EC613">
            <v>0</v>
          </cell>
          <cell r="ED613">
            <v>0</v>
          </cell>
          <cell r="EE613">
            <v>0</v>
          </cell>
          <cell r="EF613">
            <v>0</v>
          </cell>
          <cell r="EG613">
            <v>0</v>
          </cell>
          <cell r="EH613">
            <v>0</v>
          </cell>
          <cell r="EI613">
            <v>0</v>
          </cell>
          <cell r="EJ613">
            <v>0</v>
          </cell>
          <cell r="EK613">
            <v>0</v>
          </cell>
          <cell r="EL613">
            <v>0</v>
          </cell>
          <cell r="EM613">
            <v>0</v>
          </cell>
          <cell r="EN613">
            <v>0</v>
          </cell>
          <cell r="EO613">
            <v>0</v>
          </cell>
          <cell r="EP613">
            <v>0</v>
          </cell>
          <cell r="EQ613">
            <v>0</v>
          </cell>
          <cell r="ER613">
            <v>0</v>
          </cell>
          <cell r="ES613">
            <v>0</v>
          </cell>
          <cell r="ET613">
            <v>0</v>
          </cell>
          <cell r="EU613">
            <v>0</v>
          </cell>
          <cell r="EV613">
            <v>0</v>
          </cell>
          <cell r="EW613">
            <v>0</v>
          </cell>
          <cell r="EX613">
            <v>0</v>
          </cell>
          <cell r="EY613">
            <v>0</v>
          </cell>
          <cell r="EZ613">
            <v>0</v>
          </cell>
          <cell r="FA613">
            <v>0</v>
          </cell>
          <cell r="FB613">
            <v>0</v>
          </cell>
          <cell r="FC613">
            <v>0</v>
          </cell>
          <cell r="FD613">
            <v>0</v>
          </cell>
          <cell r="FE613">
            <v>0</v>
          </cell>
          <cell r="FF613">
            <v>0</v>
          </cell>
          <cell r="FG613">
            <v>0</v>
          </cell>
          <cell r="FH613">
            <v>0</v>
          </cell>
          <cell r="FI613">
            <v>0</v>
          </cell>
          <cell r="FJ613">
            <v>0</v>
          </cell>
          <cell r="FK613">
            <v>0</v>
          </cell>
          <cell r="FL613">
            <v>0</v>
          </cell>
          <cell r="FM613">
            <v>0</v>
          </cell>
          <cell r="FN613">
            <v>0</v>
          </cell>
          <cell r="FO613">
            <v>0</v>
          </cell>
          <cell r="FP613">
            <v>0</v>
          </cell>
          <cell r="FQ613">
            <v>0</v>
          </cell>
          <cell r="FR613">
            <v>0</v>
          </cell>
          <cell r="FS613">
            <v>0</v>
          </cell>
          <cell r="FT613">
            <v>0</v>
          </cell>
          <cell r="FU613">
            <v>0</v>
          </cell>
          <cell r="FV613">
            <v>0</v>
          </cell>
          <cell r="FW613">
            <v>0</v>
          </cell>
        </row>
        <row r="614">
          <cell r="B614" t="str">
            <v>Co 400</v>
          </cell>
          <cell r="G614" t="str">
            <v>Carolina Water Service Inc</v>
          </cell>
          <cell r="BH614" t="str">
            <v>FILING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51500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  <cell r="CE614">
            <v>0</v>
          </cell>
          <cell r="CF614">
            <v>0</v>
          </cell>
          <cell r="CG614">
            <v>0</v>
          </cell>
          <cell r="CH614">
            <v>0</v>
          </cell>
          <cell r="CI614">
            <v>0</v>
          </cell>
          <cell r="CJ614" t="str">
            <v>FILING</v>
          </cell>
          <cell r="CK614">
            <v>0</v>
          </cell>
          <cell r="CL614">
            <v>0</v>
          </cell>
          <cell r="CM614">
            <v>0</v>
          </cell>
          <cell r="CN614">
            <v>0</v>
          </cell>
          <cell r="CO614">
            <v>0</v>
          </cell>
          <cell r="CP614">
            <v>0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U614">
            <v>0</v>
          </cell>
          <cell r="CV614">
            <v>110973.47857610366</v>
          </cell>
          <cell r="CW614">
            <v>0</v>
          </cell>
          <cell r="CX614">
            <v>0</v>
          </cell>
          <cell r="CY614">
            <v>0</v>
          </cell>
          <cell r="CZ614">
            <v>0</v>
          </cell>
          <cell r="DA614">
            <v>0</v>
          </cell>
          <cell r="DB614">
            <v>0</v>
          </cell>
          <cell r="DC614">
            <v>0</v>
          </cell>
          <cell r="DD614">
            <v>0</v>
          </cell>
          <cell r="DE614">
            <v>0</v>
          </cell>
          <cell r="DF614">
            <v>0</v>
          </cell>
          <cell r="DG614">
            <v>0</v>
          </cell>
          <cell r="DH614" t="str">
            <v>FILING</v>
          </cell>
          <cell r="DI614">
            <v>0</v>
          </cell>
          <cell r="DJ614">
            <v>0</v>
          </cell>
          <cell r="DK614">
            <v>0</v>
          </cell>
          <cell r="DL614">
            <v>0</v>
          </cell>
          <cell r="DM614">
            <v>0</v>
          </cell>
          <cell r="DN614">
            <v>0</v>
          </cell>
          <cell r="DO614">
            <v>0</v>
          </cell>
          <cell r="DP614">
            <v>0</v>
          </cell>
          <cell r="DQ614">
            <v>0</v>
          </cell>
          <cell r="DR614">
            <v>0</v>
          </cell>
          <cell r="DS614">
            <v>0</v>
          </cell>
          <cell r="DT614">
            <v>88662.676003518049</v>
          </cell>
          <cell r="DU614">
            <v>0</v>
          </cell>
          <cell r="DV614">
            <v>0</v>
          </cell>
          <cell r="DW614">
            <v>0</v>
          </cell>
          <cell r="DX614">
            <v>0</v>
          </cell>
          <cell r="DY614">
            <v>0</v>
          </cell>
          <cell r="DZ614">
            <v>0</v>
          </cell>
          <cell r="EA614">
            <v>0</v>
          </cell>
          <cell r="EB614">
            <v>0</v>
          </cell>
          <cell r="EC614">
            <v>0</v>
          </cell>
          <cell r="ED614">
            <v>0</v>
          </cell>
          <cell r="EE614">
            <v>0</v>
          </cell>
          <cell r="EF614">
            <v>0</v>
          </cell>
          <cell r="EG614">
            <v>0</v>
          </cell>
          <cell r="EH614">
            <v>0</v>
          </cell>
          <cell r="EI614">
            <v>0</v>
          </cell>
          <cell r="EJ614">
            <v>0</v>
          </cell>
          <cell r="EK614">
            <v>0</v>
          </cell>
          <cell r="EL614">
            <v>0</v>
          </cell>
          <cell r="EM614">
            <v>0</v>
          </cell>
          <cell r="EN614">
            <v>0</v>
          </cell>
          <cell r="EO614">
            <v>0</v>
          </cell>
          <cell r="EP614">
            <v>0</v>
          </cell>
          <cell r="EQ614">
            <v>0</v>
          </cell>
          <cell r="ER614">
            <v>0</v>
          </cell>
          <cell r="ES614">
            <v>0</v>
          </cell>
          <cell r="ET614">
            <v>0</v>
          </cell>
          <cell r="EU614">
            <v>0</v>
          </cell>
          <cell r="EV614">
            <v>0</v>
          </cell>
          <cell r="EW614">
            <v>0</v>
          </cell>
          <cell r="EX614">
            <v>0</v>
          </cell>
          <cell r="EY614">
            <v>0</v>
          </cell>
          <cell r="EZ614">
            <v>0</v>
          </cell>
          <cell r="FA614">
            <v>0</v>
          </cell>
          <cell r="FB614">
            <v>0</v>
          </cell>
          <cell r="FC614">
            <v>0</v>
          </cell>
          <cell r="FD614">
            <v>0</v>
          </cell>
          <cell r="FE614">
            <v>0</v>
          </cell>
          <cell r="FF614">
            <v>0</v>
          </cell>
          <cell r="FG614">
            <v>0</v>
          </cell>
          <cell r="FH614">
            <v>0</v>
          </cell>
          <cell r="FI614">
            <v>0</v>
          </cell>
          <cell r="FJ614">
            <v>0</v>
          </cell>
          <cell r="FK614">
            <v>0</v>
          </cell>
          <cell r="FL614">
            <v>0</v>
          </cell>
          <cell r="FM614">
            <v>0</v>
          </cell>
          <cell r="FN614">
            <v>0</v>
          </cell>
          <cell r="FO614">
            <v>0</v>
          </cell>
          <cell r="FP614">
            <v>0</v>
          </cell>
          <cell r="FQ614">
            <v>0</v>
          </cell>
          <cell r="FR614">
            <v>0</v>
          </cell>
          <cell r="FS614">
            <v>0</v>
          </cell>
          <cell r="FT614">
            <v>0</v>
          </cell>
          <cell r="FU614">
            <v>0</v>
          </cell>
          <cell r="FV614">
            <v>0</v>
          </cell>
          <cell r="FW614">
            <v>0</v>
          </cell>
        </row>
        <row r="615">
          <cell r="B615" t="str">
            <v>Co 401</v>
          </cell>
          <cell r="G615" t="str">
            <v>Util Serv of South Carolina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 t="str">
            <v>FILING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61219.368918557768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 t="str">
            <v>FILING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  <cell r="DD615">
            <v>0</v>
          </cell>
          <cell r="DE615">
            <v>0</v>
          </cell>
          <cell r="DF615">
            <v>44771.163083156527</v>
          </cell>
          <cell r="DG615">
            <v>0</v>
          </cell>
          <cell r="DH615">
            <v>0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 t="str">
            <v>FILING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30120.93741928642</v>
          </cell>
          <cell r="EE615">
            <v>0</v>
          </cell>
          <cell r="EF615">
            <v>0</v>
          </cell>
          <cell r="EG615">
            <v>0</v>
          </cell>
          <cell r="EH615">
            <v>0</v>
          </cell>
          <cell r="EI615">
            <v>0</v>
          </cell>
          <cell r="EJ615">
            <v>0</v>
          </cell>
          <cell r="EK615">
            <v>0</v>
          </cell>
          <cell r="EL615">
            <v>0</v>
          </cell>
          <cell r="EM615">
            <v>0</v>
          </cell>
          <cell r="EN615">
            <v>0</v>
          </cell>
          <cell r="EO615">
            <v>0</v>
          </cell>
          <cell r="EP615">
            <v>0</v>
          </cell>
          <cell r="EQ615">
            <v>0</v>
          </cell>
          <cell r="ER615">
            <v>0</v>
          </cell>
          <cell r="ES615">
            <v>0</v>
          </cell>
          <cell r="ET615">
            <v>0</v>
          </cell>
          <cell r="EU615">
            <v>0</v>
          </cell>
          <cell r="EV615">
            <v>0</v>
          </cell>
          <cell r="EW615">
            <v>0</v>
          </cell>
          <cell r="EX615">
            <v>0</v>
          </cell>
          <cell r="EY615">
            <v>0</v>
          </cell>
          <cell r="EZ615">
            <v>0</v>
          </cell>
          <cell r="FA615">
            <v>0</v>
          </cell>
          <cell r="FB615">
            <v>0</v>
          </cell>
          <cell r="FC615">
            <v>0</v>
          </cell>
          <cell r="FD615">
            <v>0</v>
          </cell>
          <cell r="FE615">
            <v>0</v>
          </cell>
          <cell r="FF615">
            <v>0</v>
          </cell>
          <cell r="FG615">
            <v>0</v>
          </cell>
          <cell r="FH615">
            <v>0</v>
          </cell>
          <cell r="FI615">
            <v>0</v>
          </cell>
          <cell r="FJ615">
            <v>0</v>
          </cell>
          <cell r="FK615">
            <v>0</v>
          </cell>
          <cell r="FL615">
            <v>0</v>
          </cell>
          <cell r="FM615">
            <v>0</v>
          </cell>
          <cell r="FN615">
            <v>0</v>
          </cell>
          <cell r="FO615">
            <v>0</v>
          </cell>
          <cell r="FP615">
            <v>0</v>
          </cell>
          <cell r="FQ615">
            <v>0</v>
          </cell>
          <cell r="FR615">
            <v>0</v>
          </cell>
          <cell r="FS615">
            <v>0</v>
          </cell>
          <cell r="FT615">
            <v>0</v>
          </cell>
          <cell r="FU615">
            <v>0</v>
          </cell>
          <cell r="FV615">
            <v>0</v>
          </cell>
          <cell r="FW615">
            <v>0</v>
          </cell>
        </row>
        <row r="616">
          <cell r="B616" t="str">
            <v>Co 248</v>
          </cell>
          <cell r="G616" t="str">
            <v>Cypress Lakes Utilities Inc</v>
          </cell>
          <cell r="BH616">
            <v>19206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 t="str">
            <v>FILING</v>
          </cell>
          <cell r="BZ616">
            <v>0</v>
          </cell>
          <cell r="CA616">
            <v>0</v>
          </cell>
          <cell r="CB616">
            <v>0</v>
          </cell>
          <cell r="CC616">
            <v>0</v>
          </cell>
          <cell r="CD616">
            <v>0</v>
          </cell>
          <cell r="CE616">
            <v>0</v>
          </cell>
          <cell r="CF616">
            <v>0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1377.4230587332713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 t="str">
            <v>FILING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0</v>
          </cell>
          <cell r="DD616">
            <v>0</v>
          </cell>
          <cell r="DE616">
            <v>0</v>
          </cell>
          <cell r="DF616">
            <v>0</v>
          </cell>
          <cell r="DG616">
            <v>0</v>
          </cell>
          <cell r="DH616">
            <v>0</v>
          </cell>
          <cell r="DI616">
            <v>7522.9522253002142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 t="str">
            <v>FILING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0</v>
          </cell>
          <cell r="ED616">
            <v>0</v>
          </cell>
          <cell r="EE616">
            <v>0</v>
          </cell>
          <cell r="EF616">
            <v>0</v>
          </cell>
          <cell r="EG616">
            <v>6532.799232817204</v>
          </cell>
          <cell r="EH616">
            <v>0</v>
          </cell>
          <cell r="EI616">
            <v>0</v>
          </cell>
          <cell r="EJ616">
            <v>0</v>
          </cell>
          <cell r="EK616">
            <v>0</v>
          </cell>
          <cell r="EL616">
            <v>0</v>
          </cell>
          <cell r="EM616">
            <v>0</v>
          </cell>
          <cell r="EN616">
            <v>0</v>
          </cell>
          <cell r="EO616">
            <v>0</v>
          </cell>
          <cell r="EP616">
            <v>0</v>
          </cell>
          <cell r="EQ616">
            <v>0</v>
          </cell>
          <cell r="ER616">
            <v>0</v>
          </cell>
          <cell r="ES616">
            <v>0</v>
          </cell>
          <cell r="ET616">
            <v>0</v>
          </cell>
          <cell r="EU616">
            <v>0</v>
          </cell>
          <cell r="EV616">
            <v>0</v>
          </cell>
          <cell r="EW616">
            <v>0</v>
          </cell>
          <cell r="EX616">
            <v>0</v>
          </cell>
          <cell r="EY616">
            <v>0</v>
          </cell>
          <cell r="EZ616">
            <v>0</v>
          </cell>
          <cell r="FA616">
            <v>0</v>
          </cell>
          <cell r="FB616">
            <v>0</v>
          </cell>
          <cell r="FC616">
            <v>0</v>
          </cell>
          <cell r="FD616">
            <v>0</v>
          </cell>
          <cell r="FE616">
            <v>0</v>
          </cell>
          <cell r="FF616">
            <v>0</v>
          </cell>
          <cell r="FG616">
            <v>0</v>
          </cell>
          <cell r="FH616">
            <v>0</v>
          </cell>
          <cell r="FI616">
            <v>0</v>
          </cell>
          <cell r="FJ616">
            <v>0</v>
          </cell>
          <cell r="FK616">
            <v>0</v>
          </cell>
          <cell r="FL616">
            <v>0</v>
          </cell>
          <cell r="FM616">
            <v>0</v>
          </cell>
          <cell r="FN616">
            <v>0</v>
          </cell>
          <cell r="FO616">
            <v>0</v>
          </cell>
          <cell r="FP616">
            <v>0</v>
          </cell>
          <cell r="FQ616">
            <v>0</v>
          </cell>
          <cell r="FR616">
            <v>0</v>
          </cell>
          <cell r="FS616">
            <v>0</v>
          </cell>
          <cell r="FT616">
            <v>0</v>
          </cell>
          <cell r="FU616">
            <v>0</v>
          </cell>
          <cell r="FV616">
            <v>0</v>
          </cell>
          <cell r="FW616">
            <v>0</v>
          </cell>
        </row>
        <row r="617">
          <cell r="B617" t="str">
            <v>Co 249</v>
          </cell>
          <cell r="G617" t="str">
            <v>Utilities Inc of Eagle Ridge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 t="str">
            <v>FILING</v>
          </cell>
          <cell r="BN617">
            <v>0</v>
          </cell>
          <cell r="BO617">
            <v>0</v>
          </cell>
          <cell r="BP617">
            <v>10917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2917</v>
          </cell>
          <cell r="BW617">
            <v>0</v>
          </cell>
          <cell r="BX617">
            <v>0</v>
          </cell>
          <cell r="BY617">
            <v>0</v>
          </cell>
          <cell r="BZ617">
            <v>0</v>
          </cell>
          <cell r="CA617">
            <v>0</v>
          </cell>
          <cell r="CB617">
            <v>0</v>
          </cell>
          <cell r="CC617">
            <v>0</v>
          </cell>
          <cell r="CD617">
            <v>0</v>
          </cell>
          <cell r="CE617">
            <v>0</v>
          </cell>
          <cell r="CF617">
            <v>0</v>
          </cell>
          <cell r="CG617">
            <v>0</v>
          </cell>
          <cell r="CH617">
            <v>0</v>
          </cell>
          <cell r="CI617">
            <v>0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P617">
            <v>0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0</v>
          </cell>
          <cell r="CZ617">
            <v>0</v>
          </cell>
          <cell r="DA617">
            <v>0</v>
          </cell>
          <cell r="DB617">
            <v>0</v>
          </cell>
          <cell r="DC617">
            <v>0</v>
          </cell>
          <cell r="DD617">
            <v>0</v>
          </cell>
          <cell r="DE617">
            <v>0</v>
          </cell>
          <cell r="DF617">
            <v>0</v>
          </cell>
          <cell r="DG617">
            <v>0</v>
          </cell>
          <cell r="DH617">
            <v>0</v>
          </cell>
          <cell r="DI617">
            <v>0</v>
          </cell>
          <cell r="DJ617">
            <v>0</v>
          </cell>
          <cell r="DK617">
            <v>0</v>
          </cell>
          <cell r="DL617">
            <v>0</v>
          </cell>
          <cell r="DM617" t="str">
            <v>FILING</v>
          </cell>
          <cell r="DN617">
            <v>0</v>
          </cell>
          <cell r="DO617">
            <v>0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>
            <v>5881.7630724461887</v>
          </cell>
          <cell r="DZ617">
            <v>0</v>
          </cell>
          <cell r="EA617">
            <v>0</v>
          </cell>
          <cell r="EB617">
            <v>0</v>
          </cell>
          <cell r="EC617">
            <v>0</v>
          </cell>
          <cell r="ED617">
            <v>0</v>
          </cell>
          <cell r="EE617">
            <v>0</v>
          </cell>
          <cell r="EF617">
            <v>0</v>
          </cell>
          <cell r="EG617">
            <v>0</v>
          </cell>
          <cell r="EH617">
            <v>0</v>
          </cell>
          <cell r="EI617">
            <v>0</v>
          </cell>
          <cell r="EJ617">
            <v>0</v>
          </cell>
          <cell r="EK617">
            <v>0</v>
          </cell>
          <cell r="EL617">
            <v>0</v>
          </cell>
          <cell r="EM617">
            <v>0</v>
          </cell>
          <cell r="EN617">
            <v>0</v>
          </cell>
          <cell r="EO617">
            <v>0</v>
          </cell>
          <cell r="EP617">
            <v>0</v>
          </cell>
          <cell r="EQ617">
            <v>0</v>
          </cell>
          <cell r="ER617">
            <v>0</v>
          </cell>
          <cell r="ES617">
            <v>0</v>
          </cell>
          <cell r="ET617">
            <v>0</v>
          </cell>
          <cell r="EU617">
            <v>0</v>
          </cell>
          <cell r="EV617">
            <v>0</v>
          </cell>
          <cell r="EW617">
            <v>0</v>
          </cell>
          <cell r="EX617">
            <v>0</v>
          </cell>
          <cell r="EY617">
            <v>0</v>
          </cell>
          <cell r="EZ617">
            <v>0</v>
          </cell>
          <cell r="FA617">
            <v>0</v>
          </cell>
          <cell r="FB617">
            <v>0</v>
          </cell>
          <cell r="FC617">
            <v>0</v>
          </cell>
          <cell r="FD617">
            <v>0</v>
          </cell>
          <cell r="FE617">
            <v>0</v>
          </cell>
          <cell r="FF617">
            <v>0</v>
          </cell>
          <cell r="FG617">
            <v>0</v>
          </cell>
          <cell r="FH617">
            <v>0</v>
          </cell>
          <cell r="FI617">
            <v>0</v>
          </cell>
          <cell r="FJ617">
            <v>0</v>
          </cell>
          <cell r="FK617">
            <v>0</v>
          </cell>
          <cell r="FL617">
            <v>0</v>
          </cell>
          <cell r="FM617">
            <v>0</v>
          </cell>
          <cell r="FN617">
            <v>0</v>
          </cell>
          <cell r="FO617">
            <v>0</v>
          </cell>
          <cell r="FP617">
            <v>0</v>
          </cell>
          <cell r="FQ617">
            <v>0</v>
          </cell>
          <cell r="FR617">
            <v>0</v>
          </cell>
          <cell r="FS617">
            <v>0</v>
          </cell>
          <cell r="FT617">
            <v>0</v>
          </cell>
          <cell r="FU617">
            <v>0</v>
          </cell>
          <cell r="FV617">
            <v>0</v>
          </cell>
          <cell r="FW617">
            <v>0</v>
          </cell>
        </row>
        <row r="618">
          <cell r="B618" t="str">
            <v>Co 402</v>
          </cell>
          <cell r="G618" t="str">
            <v>Southland Utilities Inc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 t="str">
            <v>FILING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7383.6206235956779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  <cell r="EF618">
            <v>0</v>
          </cell>
          <cell r="EG618">
            <v>0</v>
          </cell>
          <cell r="EH618">
            <v>0</v>
          </cell>
          <cell r="EI618">
            <v>0</v>
          </cell>
          <cell r="EJ618">
            <v>0</v>
          </cell>
          <cell r="EK618">
            <v>0</v>
          </cell>
          <cell r="EL618">
            <v>0</v>
          </cell>
          <cell r="EM618">
            <v>0</v>
          </cell>
          <cell r="EN618">
            <v>0</v>
          </cell>
          <cell r="EO618">
            <v>0</v>
          </cell>
          <cell r="EP618">
            <v>0</v>
          </cell>
          <cell r="EQ618">
            <v>0</v>
          </cell>
          <cell r="ER618">
            <v>0</v>
          </cell>
          <cell r="ES618">
            <v>0</v>
          </cell>
          <cell r="ET618">
            <v>0</v>
          </cell>
          <cell r="EU618">
            <v>0</v>
          </cell>
          <cell r="EV618">
            <v>0</v>
          </cell>
          <cell r="EW618">
            <v>0</v>
          </cell>
          <cell r="EX618">
            <v>0</v>
          </cell>
          <cell r="EY618">
            <v>0</v>
          </cell>
          <cell r="EZ618">
            <v>0</v>
          </cell>
          <cell r="FA618">
            <v>0</v>
          </cell>
          <cell r="FB618">
            <v>0</v>
          </cell>
          <cell r="FC618">
            <v>0</v>
          </cell>
          <cell r="FD618">
            <v>0</v>
          </cell>
          <cell r="FE618">
            <v>0</v>
          </cell>
          <cell r="FF618">
            <v>0</v>
          </cell>
          <cell r="FG618">
            <v>0</v>
          </cell>
          <cell r="FH618">
            <v>0</v>
          </cell>
          <cell r="FI618">
            <v>0</v>
          </cell>
          <cell r="FJ618">
            <v>0</v>
          </cell>
          <cell r="FK618">
            <v>0</v>
          </cell>
          <cell r="FL618">
            <v>0</v>
          </cell>
          <cell r="FM618">
            <v>0</v>
          </cell>
          <cell r="FN618">
            <v>0</v>
          </cell>
          <cell r="FO618">
            <v>0</v>
          </cell>
          <cell r="FP618">
            <v>0</v>
          </cell>
          <cell r="FQ618">
            <v>0</v>
          </cell>
          <cell r="FR618">
            <v>0</v>
          </cell>
          <cell r="FS618">
            <v>0</v>
          </cell>
          <cell r="FT618">
            <v>0</v>
          </cell>
          <cell r="FU618">
            <v>0</v>
          </cell>
          <cell r="FV618">
            <v>0</v>
          </cell>
          <cell r="FW618">
            <v>0</v>
          </cell>
        </row>
        <row r="619">
          <cell r="B619" t="str">
            <v>Co 403</v>
          </cell>
          <cell r="G619" t="str">
            <v>United Utility Company</v>
          </cell>
          <cell r="BH619">
            <v>0</v>
          </cell>
          <cell r="BI619">
            <v>0</v>
          </cell>
          <cell r="BJ619" t="str">
            <v>FILING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15750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 t="str">
            <v>FILING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25518.218272127102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0</v>
          </cell>
          <cell r="DF619">
            <v>0</v>
          </cell>
          <cell r="DG619">
            <v>0</v>
          </cell>
          <cell r="DH619">
            <v>0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  <cell r="EE619">
            <v>0</v>
          </cell>
          <cell r="EF619">
            <v>0</v>
          </cell>
          <cell r="EG619" t="str">
            <v>FILING</v>
          </cell>
          <cell r="EH619">
            <v>0</v>
          </cell>
          <cell r="EI619">
            <v>0</v>
          </cell>
          <cell r="EJ619">
            <v>0</v>
          </cell>
          <cell r="EK619">
            <v>0</v>
          </cell>
          <cell r="EL619">
            <v>0</v>
          </cell>
          <cell r="EM619">
            <v>0</v>
          </cell>
          <cell r="EN619">
            <v>0</v>
          </cell>
          <cell r="EO619">
            <v>0</v>
          </cell>
          <cell r="EP619">
            <v>0</v>
          </cell>
          <cell r="EQ619">
            <v>0</v>
          </cell>
          <cell r="ER619">
            <v>0</v>
          </cell>
          <cell r="ES619">
            <v>13739.730730859312</v>
          </cell>
          <cell r="ET619">
            <v>0</v>
          </cell>
          <cell r="EU619">
            <v>0</v>
          </cell>
          <cell r="EV619">
            <v>0</v>
          </cell>
          <cell r="EW619">
            <v>0</v>
          </cell>
          <cell r="EX619">
            <v>0</v>
          </cell>
          <cell r="EY619">
            <v>0</v>
          </cell>
          <cell r="EZ619">
            <v>0</v>
          </cell>
          <cell r="FA619">
            <v>0</v>
          </cell>
          <cell r="FB619">
            <v>0</v>
          </cell>
          <cell r="FC619">
            <v>0</v>
          </cell>
          <cell r="FD619">
            <v>0</v>
          </cell>
          <cell r="FE619">
            <v>0</v>
          </cell>
          <cell r="FF619">
            <v>0</v>
          </cell>
          <cell r="FG619">
            <v>0</v>
          </cell>
          <cell r="FH619">
            <v>0</v>
          </cell>
          <cell r="FI619">
            <v>0</v>
          </cell>
          <cell r="FJ619">
            <v>0</v>
          </cell>
          <cell r="FK619">
            <v>0</v>
          </cell>
          <cell r="FL619">
            <v>0</v>
          </cell>
          <cell r="FM619">
            <v>0</v>
          </cell>
          <cell r="FN619">
            <v>0</v>
          </cell>
          <cell r="FO619">
            <v>0</v>
          </cell>
          <cell r="FP619">
            <v>0</v>
          </cell>
          <cell r="FQ619">
            <v>0</v>
          </cell>
          <cell r="FR619">
            <v>0</v>
          </cell>
          <cell r="FS619">
            <v>0</v>
          </cell>
          <cell r="FT619">
            <v>0</v>
          </cell>
          <cell r="FU619">
            <v>0</v>
          </cell>
          <cell r="FV619">
            <v>0</v>
          </cell>
          <cell r="FW619">
            <v>0</v>
          </cell>
        </row>
        <row r="620">
          <cell r="B620" t="str">
            <v>Co 406</v>
          </cell>
          <cell r="G620" t="str">
            <v>Tega Cay Water Service Inc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 t="str">
            <v>FILING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35433.549288701717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 t="str">
            <v>FILING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27444.582415924073</v>
          </cell>
          <cell r="DF620">
            <v>0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  <cell r="EF620">
            <v>0</v>
          </cell>
          <cell r="EG620">
            <v>0</v>
          </cell>
          <cell r="EH620">
            <v>0</v>
          </cell>
          <cell r="EI620">
            <v>0</v>
          </cell>
          <cell r="EJ620">
            <v>0</v>
          </cell>
          <cell r="EK620">
            <v>0</v>
          </cell>
          <cell r="EL620">
            <v>0</v>
          </cell>
          <cell r="EM620">
            <v>0</v>
          </cell>
          <cell r="EN620">
            <v>0</v>
          </cell>
          <cell r="EO620">
            <v>0</v>
          </cell>
          <cell r="EP620">
            <v>0</v>
          </cell>
          <cell r="EQ620">
            <v>0</v>
          </cell>
          <cell r="ER620">
            <v>0</v>
          </cell>
          <cell r="ES620">
            <v>0</v>
          </cell>
          <cell r="ET620">
            <v>0</v>
          </cell>
          <cell r="EU620">
            <v>0</v>
          </cell>
          <cell r="EV620">
            <v>0</v>
          </cell>
          <cell r="EW620">
            <v>0</v>
          </cell>
          <cell r="EX620">
            <v>0</v>
          </cell>
          <cell r="EY620">
            <v>0</v>
          </cell>
          <cell r="EZ620">
            <v>0</v>
          </cell>
          <cell r="FA620">
            <v>0</v>
          </cell>
          <cell r="FB620">
            <v>0</v>
          </cell>
          <cell r="FC620">
            <v>0</v>
          </cell>
          <cell r="FD620">
            <v>0</v>
          </cell>
          <cell r="FE620">
            <v>0</v>
          </cell>
          <cell r="FF620">
            <v>0</v>
          </cell>
          <cell r="FG620">
            <v>0</v>
          </cell>
          <cell r="FH620">
            <v>0</v>
          </cell>
          <cell r="FI620">
            <v>0</v>
          </cell>
          <cell r="FJ620">
            <v>0</v>
          </cell>
          <cell r="FK620">
            <v>0</v>
          </cell>
          <cell r="FL620">
            <v>0</v>
          </cell>
          <cell r="FM620">
            <v>0</v>
          </cell>
          <cell r="FN620">
            <v>0</v>
          </cell>
          <cell r="FO620">
            <v>0</v>
          </cell>
          <cell r="FP620">
            <v>0</v>
          </cell>
          <cell r="FQ620">
            <v>0</v>
          </cell>
          <cell r="FR620">
            <v>0</v>
          </cell>
          <cell r="FS620">
            <v>0</v>
          </cell>
          <cell r="FT620">
            <v>0</v>
          </cell>
          <cell r="FU620">
            <v>0</v>
          </cell>
          <cell r="FV620">
            <v>0</v>
          </cell>
          <cell r="FW620">
            <v>0</v>
          </cell>
        </row>
        <row r="621">
          <cell r="B621" t="str">
            <v>Co 182</v>
          </cell>
          <cell r="G621" t="str">
            <v>Carolina Water Service Inc of NC</v>
          </cell>
          <cell r="BH621">
            <v>0</v>
          </cell>
          <cell r="BI621">
            <v>143401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 t="str">
            <v>FILING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249381.27567938928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 t="str">
            <v>FILING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242395.06748038979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 t="str">
            <v>FILING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  <cell r="EF621">
            <v>0</v>
          </cell>
          <cell r="EG621">
            <v>34509.468800459639</v>
          </cell>
          <cell r="EH621">
            <v>0</v>
          </cell>
          <cell r="EI621">
            <v>0</v>
          </cell>
          <cell r="EJ621">
            <v>0</v>
          </cell>
          <cell r="EK621">
            <v>0</v>
          </cell>
          <cell r="EL621">
            <v>0</v>
          </cell>
          <cell r="EM621">
            <v>0</v>
          </cell>
          <cell r="EN621">
            <v>0</v>
          </cell>
          <cell r="EO621">
            <v>0</v>
          </cell>
          <cell r="EP621">
            <v>0</v>
          </cell>
          <cell r="EQ621">
            <v>0</v>
          </cell>
          <cell r="ER621">
            <v>0</v>
          </cell>
          <cell r="ES621">
            <v>0</v>
          </cell>
          <cell r="ET621">
            <v>0</v>
          </cell>
          <cell r="EU621">
            <v>0</v>
          </cell>
          <cell r="EV621">
            <v>0</v>
          </cell>
          <cell r="EW621">
            <v>0</v>
          </cell>
          <cell r="EX621">
            <v>0</v>
          </cell>
          <cell r="EY621" t="str">
            <v>FILING</v>
          </cell>
          <cell r="EZ621">
            <v>0</v>
          </cell>
          <cell r="FA621">
            <v>0</v>
          </cell>
          <cell r="FB621">
            <v>0</v>
          </cell>
          <cell r="FC621">
            <v>0</v>
          </cell>
          <cell r="FD621">
            <v>0</v>
          </cell>
          <cell r="FE621">
            <v>0</v>
          </cell>
          <cell r="FF621">
            <v>0</v>
          </cell>
          <cell r="FG621">
            <v>0</v>
          </cell>
          <cell r="FH621">
            <v>5922.0554635780863</v>
          </cell>
          <cell r="FI621">
            <v>0</v>
          </cell>
          <cell r="FJ621">
            <v>0</v>
          </cell>
          <cell r="FK621">
            <v>0</v>
          </cell>
          <cell r="FL621">
            <v>0</v>
          </cell>
          <cell r="FM621">
            <v>0</v>
          </cell>
          <cell r="FN621">
            <v>0</v>
          </cell>
          <cell r="FO621">
            <v>0</v>
          </cell>
          <cell r="FP621">
            <v>0</v>
          </cell>
          <cell r="FQ621">
            <v>0</v>
          </cell>
          <cell r="FR621">
            <v>0</v>
          </cell>
          <cell r="FS621">
            <v>0</v>
          </cell>
          <cell r="FT621">
            <v>0</v>
          </cell>
          <cell r="FU621">
            <v>0</v>
          </cell>
          <cell r="FV621">
            <v>0</v>
          </cell>
          <cell r="FW621">
            <v>0</v>
          </cell>
        </row>
        <row r="622">
          <cell r="B622" t="str">
            <v>Co 183</v>
          </cell>
          <cell r="G622" t="str">
            <v>CWS Systems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32000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 t="str">
            <v>FILING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72847.720460953278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 t="str">
            <v>FILING</v>
          </cell>
          <cell r="DD622">
            <v>0</v>
          </cell>
          <cell r="DE622">
            <v>0</v>
          </cell>
          <cell r="DF622">
            <v>0</v>
          </cell>
          <cell r="DG622">
            <v>0</v>
          </cell>
          <cell r="DH622">
            <v>0</v>
          </cell>
          <cell r="DI622">
            <v>0</v>
          </cell>
          <cell r="DJ622">
            <v>0</v>
          </cell>
          <cell r="DK622">
            <v>0</v>
          </cell>
          <cell r="DL622">
            <v>104567.78532913524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 t="str">
            <v>FILING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  <cell r="EF622">
            <v>0</v>
          </cell>
          <cell r="EG622">
            <v>0</v>
          </cell>
          <cell r="EH622">
            <v>0</v>
          </cell>
          <cell r="EI622">
            <v>0</v>
          </cell>
          <cell r="EJ622">
            <v>31445.128693560022</v>
          </cell>
          <cell r="EK622">
            <v>0</v>
          </cell>
          <cell r="EL622">
            <v>0</v>
          </cell>
          <cell r="EM622">
            <v>0</v>
          </cell>
          <cell r="EN622">
            <v>0</v>
          </cell>
          <cell r="EO622">
            <v>0</v>
          </cell>
          <cell r="EP622">
            <v>0</v>
          </cell>
          <cell r="EQ622">
            <v>0</v>
          </cell>
          <cell r="ER622">
            <v>0</v>
          </cell>
          <cell r="ES622">
            <v>0</v>
          </cell>
          <cell r="ET622">
            <v>0</v>
          </cell>
          <cell r="EU622">
            <v>0</v>
          </cell>
          <cell r="EV622">
            <v>0</v>
          </cell>
          <cell r="EW622">
            <v>0</v>
          </cell>
          <cell r="EX622">
            <v>0</v>
          </cell>
          <cell r="EY622">
            <v>0</v>
          </cell>
          <cell r="EZ622">
            <v>0</v>
          </cell>
          <cell r="FA622">
            <v>0</v>
          </cell>
          <cell r="FB622">
            <v>0</v>
          </cell>
          <cell r="FC622">
            <v>0</v>
          </cell>
          <cell r="FD622">
            <v>0</v>
          </cell>
          <cell r="FE622">
            <v>0</v>
          </cell>
          <cell r="FF622">
            <v>0</v>
          </cell>
          <cell r="FG622">
            <v>0</v>
          </cell>
          <cell r="FH622">
            <v>0</v>
          </cell>
          <cell r="FI622">
            <v>0</v>
          </cell>
          <cell r="FJ622">
            <v>0</v>
          </cell>
          <cell r="FK622">
            <v>0</v>
          </cell>
          <cell r="FL622">
            <v>0</v>
          </cell>
          <cell r="FM622">
            <v>0</v>
          </cell>
          <cell r="FN622">
            <v>0</v>
          </cell>
          <cell r="FO622">
            <v>0</v>
          </cell>
          <cell r="FP622">
            <v>0</v>
          </cell>
          <cell r="FQ622">
            <v>0</v>
          </cell>
          <cell r="FR622">
            <v>0</v>
          </cell>
          <cell r="FS622">
            <v>0</v>
          </cell>
          <cell r="FT622">
            <v>0</v>
          </cell>
          <cell r="FU622">
            <v>0</v>
          </cell>
          <cell r="FV622">
            <v>0</v>
          </cell>
          <cell r="FW622">
            <v>0</v>
          </cell>
        </row>
        <row r="623">
          <cell r="B623" t="str">
            <v>Co 201</v>
          </cell>
          <cell r="G623" t="str">
            <v>Cabarrus Woods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  <cell r="BZ623">
            <v>0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0</v>
          </cell>
          <cell r="CH623">
            <v>0</v>
          </cell>
          <cell r="CI623">
            <v>0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P623">
            <v>0</v>
          </cell>
          <cell r="CQ623">
            <v>0</v>
          </cell>
          <cell r="CR623">
            <v>0</v>
          </cell>
          <cell r="CS623">
            <v>0</v>
          </cell>
          <cell r="CT623">
            <v>0</v>
          </cell>
          <cell r="CU623">
            <v>0</v>
          </cell>
          <cell r="CV623">
            <v>0</v>
          </cell>
          <cell r="CW623">
            <v>0</v>
          </cell>
          <cell r="CX623">
            <v>0</v>
          </cell>
          <cell r="CY623">
            <v>0</v>
          </cell>
          <cell r="CZ623">
            <v>0</v>
          </cell>
          <cell r="DA623">
            <v>0</v>
          </cell>
          <cell r="DB623">
            <v>0</v>
          </cell>
          <cell r="DC623">
            <v>0</v>
          </cell>
          <cell r="DD623">
            <v>0</v>
          </cell>
          <cell r="DE623">
            <v>0</v>
          </cell>
          <cell r="DF623">
            <v>0</v>
          </cell>
          <cell r="DG623">
            <v>0</v>
          </cell>
          <cell r="DH623">
            <v>0</v>
          </cell>
          <cell r="DI623">
            <v>0</v>
          </cell>
          <cell r="DJ623">
            <v>0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0</v>
          </cell>
          <cell r="DP623">
            <v>0</v>
          </cell>
          <cell r="DQ623">
            <v>0</v>
          </cell>
          <cell r="DR623">
            <v>0</v>
          </cell>
          <cell r="DS623">
            <v>0</v>
          </cell>
          <cell r="DT623">
            <v>0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0</v>
          </cell>
          <cell r="DZ623">
            <v>0</v>
          </cell>
          <cell r="EA623">
            <v>0</v>
          </cell>
          <cell r="EB623">
            <v>0</v>
          </cell>
          <cell r="EC623">
            <v>0</v>
          </cell>
          <cell r="ED623">
            <v>0</v>
          </cell>
          <cell r="EE623">
            <v>0</v>
          </cell>
          <cell r="EF623">
            <v>0</v>
          </cell>
          <cell r="EG623">
            <v>0</v>
          </cell>
          <cell r="EH623">
            <v>0</v>
          </cell>
          <cell r="EI623">
            <v>0</v>
          </cell>
          <cell r="EJ623">
            <v>0</v>
          </cell>
          <cell r="EK623">
            <v>0</v>
          </cell>
          <cell r="EL623">
            <v>0</v>
          </cell>
          <cell r="EM623">
            <v>0</v>
          </cell>
          <cell r="EN623">
            <v>0</v>
          </cell>
          <cell r="EO623">
            <v>0</v>
          </cell>
          <cell r="EP623">
            <v>0</v>
          </cell>
          <cell r="EQ623">
            <v>0</v>
          </cell>
          <cell r="ER623">
            <v>0</v>
          </cell>
          <cell r="ES623">
            <v>0</v>
          </cell>
          <cell r="ET623">
            <v>0</v>
          </cell>
          <cell r="EU623">
            <v>0</v>
          </cell>
          <cell r="EV623">
            <v>0</v>
          </cell>
          <cell r="EW623">
            <v>0</v>
          </cell>
          <cell r="EX623">
            <v>0</v>
          </cell>
          <cell r="EY623">
            <v>0</v>
          </cell>
          <cell r="EZ623">
            <v>0</v>
          </cell>
          <cell r="FA623">
            <v>0</v>
          </cell>
          <cell r="FB623">
            <v>0</v>
          </cell>
          <cell r="FC623">
            <v>0</v>
          </cell>
          <cell r="FD623">
            <v>0</v>
          </cell>
          <cell r="FE623">
            <v>0</v>
          </cell>
          <cell r="FF623">
            <v>0</v>
          </cell>
          <cell r="FG623">
            <v>0</v>
          </cell>
          <cell r="FH623">
            <v>0</v>
          </cell>
          <cell r="FI623">
            <v>0</v>
          </cell>
          <cell r="FJ623">
            <v>0</v>
          </cell>
          <cell r="FK623">
            <v>0</v>
          </cell>
          <cell r="FL623">
            <v>0</v>
          </cell>
          <cell r="FM623">
            <v>0</v>
          </cell>
          <cell r="FN623">
            <v>0</v>
          </cell>
          <cell r="FO623">
            <v>0</v>
          </cell>
          <cell r="FP623">
            <v>0</v>
          </cell>
          <cell r="FQ623">
            <v>0</v>
          </cell>
          <cell r="FR623">
            <v>0</v>
          </cell>
          <cell r="FS623">
            <v>0</v>
          </cell>
          <cell r="FT623">
            <v>0</v>
          </cell>
          <cell r="FU623">
            <v>0</v>
          </cell>
          <cell r="FV623">
            <v>0</v>
          </cell>
          <cell r="FW623">
            <v>0</v>
          </cell>
        </row>
        <row r="624">
          <cell r="B624" t="str">
            <v>Co 202</v>
          </cell>
          <cell r="G624" t="str">
            <v>OBVI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0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  <cell r="EF624">
            <v>0</v>
          </cell>
          <cell r="EG624">
            <v>0</v>
          </cell>
          <cell r="EH624">
            <v>0</v>
          </cell>
          <cell r="EI624">
            <v>0</v>
          </cell>
          <cell r="EJ624">
            <v>0</v>
          </cell>
          <cell r="EK624">
            <v>0</v>
          </cell>
          <cell r="EL624">
            <v>0</v>
          </cell>
          <cell r="EM624">
            <v>0</v>
          </cell>
          <cell r="EN624">
            <v>0</v>
          </cell>
          <cell r="EO624">
            <v>0</v>
          </cell>
          <cell r="EP624">
            <v>0</v>
          </cell>
          <cell r="EQ624">
            <v>0</v>
          </cell>
          <cell r="ER624">
            <v>0</v>
          </cell>
          <cell r="ES624">
            <v>0</v>
          </cell>
          <cell r="ET624">
            <v>0</v>
          </cell>
          <cell r="EU624">
            <v>0</v>
          </cell>
          <cell r="EV624">
            <v>0</v>
          </cell>
          <cell r="EW624">
            <v>0</v>
          </cell>
          <cell r="EX624">
            <v>0</v>
          </cell>
          <cell r="EY624">
            <v>0</v>
          </cell>
          <cell r="EZ624">
            <v>0</v>
          </cell>
          <cell r="FA624">
            <v>0</v>
          </cell>
          <cell r="FB624">
            <v>0</v>
          </cell>
          <cell r="FC624">
            <v>0</v>
          </cell>
          <cell r="FD624">
            <v>0</v>
          </cell>
          <cell r="FE624">
            <v>0</v>
          </cell>
          <cell r="FF624">
            <v>0</v>
          </cell>
          <cell r="FG624">
            <v>0</v>
          </cell>
          <cell r="FH624">
            <v>0</v>
          </cell>
          <cell r="FI624">
            <v>0</v>
          </cell>
          <cell r="FJ624">
            <v>0</v>
          </cell>
          <cell r="FK624">
            <v>0</v>
          </cell>
          <cell r="FL624">
            <v>0</v>
          </cell>
          <cell r="FM624">
            <v>0</v>
          </cell>
          <cell r="FN624">
            <v>0</v>
          </cell>
          <cell r="FO624">
            <v>0</v>
          </cell>
          <cell r="FP624">
            <v>0</v>
          </cell>
          <cell r="FQ624">
            <v>0</v>
          </cell>
          <cell r="FR624">
            <v>0</v>
          </cell>
          <cell r="FS624">
            <v>0</v>
          </cell>
          <cell r="FT624">
            <v>0</v>
          </cell>
          <cell r="FU624">
            <v>0</v>
          </cell>
          <cell r="FV624">
            <v>0</v>
          </cell>
          <cell r="FW624">
            <v>0</v>
          </cell>
        </row>
        <row r="625">
          <cell r="B625" t="str">
            <v>Co 187</v>
          </cell>
          <cell r="G625" t="str">
            <v>Carolina Trace Utilities Inc</v>
          </cell>
          <cell r="BH625">
            <v>18583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 t="str">
            <v>FILING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12940.761897338896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 t="str">
            <v>FILING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14558.430838352993</v>
          </cell>
          <cell r="DG625">
            <v>0</v>
          </cell>
          <cell r="DH625">
            <v>0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  <cell r="EF625">
            <v>0</v>
          </cell>
          <cell r="EG625">
            <v>0</v>
          </cell>
          <cell r="EH625">
            <v>0</v>
          </cell>
          <cell r="EI625">
            <v>0</v>
          </cell>
          <cell r="EJ625">
            <v>0</v>
          </cell>
          <cell r="EK625">
            <v>0</v>
          </cell>
          <cell r="EL625">
            <v>0</v>
          </cell>
          <cell r="EM625">
            <v>0</v>
          </cell>
          <cell r="EN625">
            <v>0</v>
          </cell>
          <cell r="EO625">
            <v>0</v>
          </cell>
          <cell r="EP625">
            <v>0</v>
          </cell>
          <cell r="EQ625">
            <v>0</v>
          </cell>
          <cell r="ER625">
            <v>0</v>
          </cell>
          <cell r="ES625">
            <v>0</v>
          </cell>
          <cell r="ET625">
            <v>0</v>
          </cell>
          <cell r="EU625">
            <v>0</v>
          </cell>
          <cell r="EV625">
            <v>0</v>
          </cell>
          <cell r="EW625">
            <v>0</v>
          </cell>
          <cell r="EX625">
            <v>0</v>
          </cell>
          <cell r="EY625">
            <v>0</v>
          </cell>
          <cell r="EZ625">
            <v>0</v>
          </cell>
          <cell r="FA625">
            <v>0</v>
          </cell>
          <cell r="FB625">
            <v>0</v>
          </cell>
          <cell r="FC625">
            <v>0</v>
          </cell>
          <cell r="FD625">
            <v>0</v>
          </cell>
          <cell r="FE625">
            <v>0</v>
          </cell>
          <cell r="FF625">
            <v>0</v>
          </cell>
          <cell r="FG625">
            <v>0</v>
          </cell>
          <cell r="FH625">
            <v>0</v>
          </cell>
          <cell r="FI625">
            <v>0</v>
          </cell>
          <cell r="FJ625">
            <v>0</v>
          </cell>
          <cell r="FK625">
            <v>0</v>
          </cell>
          <cell r="FL625">
            <v>0</v>
          </cell>
          <cell r="FM625">
            <v>0</v>
          </cell>
          <cell r="FN625">
            <v>0</v>
          </cell>
          <cell r="FO625">
            <v>0</v>
          </cell>
          <cell r="FP625">
            <v>0</v>
          </cell>
          <cell r="FQ625">
            <v>0</v>
          </cell>
          <cell r="FR625">
            <v>0</v>
          </cell>
          <cell r="FS625">
            <v>0</v>
          </cell>
          <cell r="FT625">
            <v>0</v>
          </cell>
          <cell r="FU625">
            <v>0</v>
          </cell>
          <cell r="FV625">
            <v>0</v>
          </cell>
          <cell r="FW625">
            <v>0</v>
          </cell>
        </row>
        <row r="626">
          <cell r="B626" t="str">
            <v>Co 188</v>
          </cell>
          <cell r="G626" t="str">
            <v>Transylvania Utilities Inc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 t="str">
            <v>FILING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18007.903999542486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 t="str">
            <v>FILING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  <cell r="DD626">
            <v>0</v>
          </cell>
          <cell r="DE626">
            <v>0</v>
          </cell>
          <cell r="DF626">
            <v>19645.282615288925</v>
          </cell>
          <cell r="DG626">
            <v>0</v>
          </cell>
          <cell r="DH626">
            <v>0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  <cell r="EF626">
            <v>0</v>
          </cell>
          <cell r="EG626">
            <v>0</v>
          </cell>
          <cell r="EH626">
            <v>0</v>
          </cell>
          <cell r="EI626">
            <v>0</v>
          </cell>
          <cell r="EJ626">
            <v>0</v>
          </cell>
          <cell r="EK626">
            <v>0</v>
          </cell>
          <cell r="EL626">
            <v>0</v>
          </cell>
          <cell r="EM626">
            <v>0</v>
          </cell>
          <cell r="EN626">
            <v>0</v>
          </cell>
          <cell r="EO626">
            <v>0</v>
          </cell>
          <cell r="EP626">
            <v>0</v>
          </cell>
          <cell r="EQ626">
            <v>0</v>
          </cell>
          <cell r="ER626">
            <v>0</v>
          </cell>
          <cell r="ES626">
            <v>0</v>
          </cell>
          <cell r="ET626">
            <v>0</v>
          </cell>
          <cell r="EU626">
            <v>0</v>
          </cell>
          <cell r="EV626">
            <v>0</v>
          </cell>
          <cell r="EW626">
            <v>0</v>
          </cell>
          <cell r="EX626">
            <v>0</v>
          </cell>
          <cell r="EY626">
            <v>0</v>
          </cell>
          <cell r="EZ626">
            <v>0</v>
          </cell>
          <cell r="FA626">
            <v>0</v>
          </cell>
          <cell r="FB626">
            <v>0</v>
          </cell>
          <cell r="FC626">
            <v>0</v>
          </cell>
          <cell r="FD626">
            <v>0</v>
          </cell>
          <cell r="FE626">
            <v>0</v>
          </cell>
          <cell r="FF626">
            <v>0</v>
          </cell>
          <cell r="FG626">
            <v>0</v>
          </cell>
          <cell r="FH626">
            <v>0</v>
          </cell>
          <cell r="FI626">
            <v>0</v>
          </cell>
          <cell r="FJ626">
            <v>0</v>
          </cell>
          <cell r="FK626">
            <v>0</v>
          </cell>
          <cell r="FL626">
            <v>0</v>
          </cell>
          <cell r="FM626">
            <v>0</v>
          </cell>
          <cell r="FN626">
            <v>0</v>
          </cell>
          <cell r="FO626">
            <v>0</v>
          </cell>
          <cell r="FP626">
            <v>0</v>
          </cell>
          <cell r="FQ626">
            <v>0</v>
          </cell>
          <cell r="FR626">
            <v>0</v>
          </cell>
          <cell r="FS626">
            <v>0</v>
          </cell>
          <cell r="FT626">
            <v>0</v>
          </cell>
          <cell r="FU626">
            <v>0</v>
          </cell>
          <cell r="FV626">
            <v>0</v>
          </cell>
          <cell r="FW626">
            <v>0</v>
          </cell>
        </row>
        <row r="627">
          <cell r="B627" t="str">
            <v>Co 250</v>
          </cell>
          <cell r="G627" t="str">
            <v>Mid-County Services Inc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0</v>
          </cell>
          <cell r="CA627">
            <v>0</v>
          </cell>
          <cell r="CB627">
            <v>0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P627">
            <v>0</v>
          </cell>
          <cell r="CQ627">
            <v>0</v>
          </cell>
          <cell r="CR627">
            <v>0</v>
          </cell>
          <cell r="CS627" t="str">
            <v>FILING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0</v>
          </cell>
          <cell r="CZ627">
            <v>0</v>
          </cell>
          <cell r="DA627">
            <v>0</v>
          </cell>
          <cell r="DB627">
            <v>0</v>
          </cell>
          <cell r="DC627">
            <v>0</v>
          </cell>
          <cell r="DD627">
            <v>0</v>
          </cell>
          <cell r="DE627">
            <v>10038.848459687437</v>
          </cell>
          <cell r="DF627">
            <v>0</v>
          </cell>
          <cell r="DG627">
            <v>0</v>
          </cell>
          <cell r="DH627">
            <v>0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 t="str">
            <v>FILING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  <cell r="DV627">
            <v>0</v>
          </cell>
          <cell r="DW627">
            <v>0</v>
          </cell>
          <cell r="DX627">
            <v>0</v>
          </cell>
          <cell r="DY627">
            <v>0</v>
          </cell>
          <cell r="DZ627">
            <v>0</v>
          </cell>
          <cell r="EA627">
            <v>0</v>
          </cell>
          <cell r="EB627">
            <v>0</v>
          </cell>
          <cell r="EC627">
            <v>51536.062282291692</v>
          </cell>
          <cell r="ED627">
            <v>0</v>
          </cell>
          <cell r="EE627">
            <v>0</v>
          </cell>
          <cell r="EF627">
            <v>0</v>
          </cell>
          <cell r="EG627">
            <v>0</v>
          </cell>
          <cell r="EH627">
            <v>0</v>
          </cell>
          <cell r="EI627">
            <v>0</v>
          </cell>
          <cell r="EJ627">
            <v>0</v>
          </cell>
          <cell r="EK627">
            <v>0</v>
          </cell>
          <cell r="EL627">
            <v>0</v>
          </cell>
          <cell r="EM627">
            <v>0</v>
          </cell>
          <cell r="EN627">
            <v>0</v>
          </cell>
          <cell r="EO627" t="str">
            <v>FILING</v>
          </cell>
          <cell r="EP627">
            <v>0</v>
          </cell>
          <cell r="EQ627">
            <v>0</v>
          </cell>
          <cell r="ER627">
            <v>0</v>
          </cell>
          <cell r="ES627">
            <v>0</v>
          </cell>
          <cell r="ET627">
            <v>0</v>
          </cell>
          <cell r="EU627">
            <v>0</v>
          </cell>
          <cell r="EV627">
            <v>0</v>
          </cell>
          <cell r="EW627">
            <v>0</v>
          </cell>
          <cell r="EX627">
            <v>0</v>
          </cell>
          <cell r="EY627">
            <v>0</v>
          </cell>
          <cell r="EZ627">
            <v>0</v>
          </cell>
          <cell r="FA627">
            <v>26162.738201090062</v>
          </cell>
          <cell r="FB627">
            <v>0</v>
          </cell>
          <cell r="FC627">
            <v>0</v>
          </cell>
          <cell r="FD627">
            <v>0</v>
          </cell>
          <cell r="FE627">
            <v>0</v>
          </cell>
          <cell r="FF627">
            <v>0</v>
          </cell>
          <cell r="FG627">
            <v>0</v>
          </cell>
          <cell r="FH627">
            <v>0</v>
          </cell>
          <cell r="FI627">
            <v>0</v>
          </cell>
          <cell r="FJ627">
            <v>0</v>
          </cell>
          <cell r="FK627">
            <v>0</v>
          </cell>
          <cell r="FL627">
            <v>0</v>
          </cell>
          <cell r="FM627">
            <v>0</v>
          </cell>
          <cell r="FN627">
            <v>0</v>
          </cell>
          <cell r="FO627">
            <v>0</v>
          </cell>
          <cell r="FP627">
            <v>0</v>
          </cell>
          <cell r="FQ627">
            <v>0</v>
          </cell>
          <cell r="FR627">
            <v>0</v>
          </cell>
          <cell r="FS627">
            <v>0</v>
          </cell>
          <cell r="FT627">
            <v>0</v>
          </cell>
          <cell r="FU627">
            <v>0</v>
          </cell>
          <cell r="FV627">
            <v>0</v>
          </cell>
          <cell r="FW627">
            <v>0</v>
          </cell>
        </row>
        <row r="628">
          <cell r="B628" t="str">
            <v>Co 251</v>
          </cell>
          <cell r="G628" t="str">
            <v>Lake Utility Services Inc</v>
          </cell>
          <cell r="BH628">
            <v>0</v>
          </cell>
          <cell r="BI628">
            <v>0</v>
          </cell>
          <cell r="BJ628">
            <v>111073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-27500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 t="str">
            <v>FILING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37090.585617722099</v>
          </cell>
          <cell r="DB628">
            <v>0</v>
          </cell>
          <cell r="DC628">
            <v>0</v>
          </cell>
          <cell r="DD628">
            <v>0</v>
          </cell>
          <cell r="DE628">
            <v>0</v>
          </cell>
          <cell r="DF628">
            <v>0</v>
          </cell>
          <cell r="DG628">
            <v>0</v>
          </cell>
          <cell r="DH628">
            <v>0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 t="str">
            <v>FILING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229703.07628986423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  <cell r="EF628">
            <v>0</v>
          </cell>
          <cell r="EG628">
            <v>0</v>
          </cell>
          <cell r="EH628">
            <v>0</v>
          </cell>
          <cell r="EI628">
            <v>0</v>
          </cell>
          <cell r="EJ628">
            <v>0</v>
          </cell>
          <cell r="EK628" t="str">
            <v>FILING</v>
          </cell>
          <cell r="EL628">
            <v>0</v>
          </cell>
          <cell r="EM628">
            <v>0</v>
          </cell>
          <cell r="EN628">
            <v>0</v>
          </cell>
          <cell r="EO628">
            <v>0</v>
          </cell>
          <cell r="EP628">
            <v>0</v>
          </cell>
          <cell r="EQ628">
            <v>0</v>
          </cell>
          <cell r="ER628">
            <v>0</v>
          </cell>
          <cell r="ES628">
            <v>0</v>
          </cell>
          <cell r="ET628">
            <v>0</v>
          </cell>
          <cell r="EU628">
            <v>0</v>
          </cell>
          <cell r="EV628">
            <v>0</v>
          </cell>
          <cell r="EW628">
            <v>167847.2070942811</v>
          </cell>
          <cell r="EX628">
            <v>0</v>
          </cell>
          <cell r="EY628">
            <v>0</v>
          </cell>
          <cell r="EZ628">
            <v>0</v>
          </cell>
          <cell r="FA628">
            <v>0</v>
          </cell>
          <cell r="FB628">
            <v>0</v>
          </cell>
          <cell r="FC628">
            <v>0</v>
          </cell>
          <cell r="FD628">
            <v>0</v>
          </cell>
          <cell r="FE628">
            <v>0</v>
          </cell>
          <cell r="FF628">
            <v>0</v>
          </cell>
          <cell r="FG628">
            <v>0</v>
          </cell>
          <cell r="FH628">
            <v>0</v>
          </cell>
          <cell r="FI628">
            <v>0</v>
          </cell>
          <cell r="FJ628">
            <v>0</v>
          </cell>
          <cell r="FK628">
            <v>0</v>
          </cell>
          <cell r="FL628">
            <v>0</v>
          </cell>
          <cell r="FM628">
            <v>0</v>
          </cell>
          <cell r="FN628">
            <v>0</v>
          </cell>
          <cell r="FO628">
            <v>0</v>
          </cell>
          <cell r="FP628">
            <v>0</v>
          </cell>
          <cell r="FQ628">
            <v>0</v>
          </cell>
          <cell r="FR628">
            <v>0</v>
          </cell>
          <cell r="FS628">
            <v>0</v>
          </cell>
          <cell r="FT628">
            <v>0</v>
          </cell>
          <cell r="FU628">
            <v>0</v>
          </cell>
          <cell r="FV628">
            <v>0</v>
          </cell>
          <cell r="FW628">
            <v>0</v>
          </cell>
        </row>
        <row r="629">
          <cell r="B629" t="str">
            <v>Co 252</v>
          </cell>
          <cell r="G629" t="str">
            <v>Utilities Inc of Florida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 t="str">
            <v>FILING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67926.619367604901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 t="str">
            <v>FILING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0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  <cell r="DD629">
            <v>0</v>
          </cell>
          <cell r="DE629">
            <v>0</v>
          </cell>
          <cell r="DF629">
            <v>46293.66024916443</v>
          </cell>
          <cell r="DG629">
            <v>0</v>
          </cell>
          <cell r="DH629">
            <v>0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 t="str">
            <v>FILING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24289.458670672597</v>
          </cell>
          <cell r="EE629">
            <v>0</v>
          </cell>
          <cell r="EF629">
            <v>0</v>
          </cell>
          <cell r="EG629">
            <v>0</v>
          </cell>
          <cell r="EH629">
            <v>0</v>
          </cell>
          <cell r="EI629">
            <v>0</v>
          </cell>
          <cell r="EJ629">
            <v>0</v>
          </cell>
          <cell r="EK629">
            <v>0</v>
          </cell>
          <cell r="EL629">
            <v>0</v>
          </cell>
          <cell r="EM629">
            <v>0</v>
          </cell>
          <cell r="EN629">
            <v>0</v>
          </cell>
          <cell r="EO629">
            <v>0</v>
          </cell>
          <cell r="EP629" t="str">
            <v>FILING</v>
          </cell>
          <cell r="EQ629">
            <v>0</v>
          </cell>
          <cell r="ER629">
            <v>0</v>
          </cell>
          <cell r="ES629">
            <v>0</v>
          </cell>
          <cell r="ET629">
            <v>0</v>
          </cell>
          <cell r="EU629">
            <v>0</v>
          </cell>
          <cell r="EV629">
            <v>0</v>
          </cell>
          <cell r="EW629">
            <v>0</v>
          </cell>
          <cell r="EX629">
            <v>0</v>
          </cell>
          <cell r="EY629">
            <v>0</v>
          </cell>
          <cell r="EZ629">
            <v>0</v>
          </cell>
          <cell r="FA629">
            <v>0</v>
          </cell>
          <cell r="FB629">
            <v>40743.633348598873</v>
          </cell>
          <cell r="FC629">
            <v>0</v>
          </cell>
          <cell r="FD629">
            <v>0</v>
          </cell>
          <cell r="FE629">
            <v>0</v>
          </cell>
          <cell r="FF629">
            <v>0</v>
          </cell>
          <cell r="FG629">
            <v>0</v>
          </cell>
          <cell r="FH629">
            <v>0</v>
          </cell>
          <cell r="FI629">
            <v>0</v>
          </cell>
          <cell r="FJ629">
            <v>0</v>
          </cell>
          <cell r="FK629">
            <v>0</v>
          </cell>
          <cell r="FL629">
            <v>0</v>
          </cell>
          <cell r="FM629">
            <v>0</v>
          </cell>
          <cell r="FN629">
            <v>0</v>
          </cell>
          <cell r="FO629">
            <v>0</v>
          </cell>
          <cell r="FP629">
            <v>0</v>
          </cell>
          <cell r="FQ629">
            <v>0</v>
          </cell>
          <cell r="FR629">
            <v>0</v>
          </cell>
          <cell r="FS629">
            <v>0</v>
          </cell>
          <cell r="FT629">
            <v>0</v>
          </cell>
          <cell r="FU629">
            <v>0</v>
          </cell>
          <cell r="FV629">
            <v>0</v>
          </cell>
          <cell r="FW629">
            <v>0</v>
          </cell>
        </row>
        <row r="630">
          <cell r="B630" t="str">
            <v>Co 220</v>
          </cell>
          <cell r="G630" t="str">
            <v>Tennessee Water Service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  <cell r="DD630">
            <v>0</v>
          </cell>
          <cell r="DE630">
            <v>0</v>
          </cell>
          <cell r="DF630">
            <v>0</v>
          </cell>
          <cell r="DG630">
            <v>0</v>
          </cell>
          <cell r="DH630">
            <v>0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  <cell r="EF630">
            <v>0</v>
          </cell>
          <cell r="EG630">
            <v>0</v>
          </cell>
          <cell r="EH630">
            <v>0</v>
          </cell>
          <cell r="EI630">
            <v>0</v>
          </cell>
          <cell r="EJ630">
            <v>0</v>
          </cell>
          <cell r="EK630">
            <v>0</v>
          </cell>
          <cell r="EL630">
            <v>0</v>
          </cell>
          <cell r="EM630">
            <v>0</v>
          </cell>
          <cell r="EN630">
            <v>0</v>
          </cell>
          <cell r="EO630">
            <v>0</v>
          </cell>
          <cell r="EP630">
            <v>0</v>
          </cell>
          <cell r="EQ630">
            <v>0</v>
          </cell>
          <cell r="ER630">
            <v>0</v>
          </cell>
          <cell r="ES630">
            <v>0</v>
          </cell>
          <cell r="ET630">
            <v>0</v>
          </cell>
          <cell r="EU630">
            <v>0</v>
          </cell>
          <cell r="EV630">
            <v>0</v>
          </cell>
          <cell r="EW630">
            <v>0</v>
          </cell>
          <cell r="EX630">
            <v>0</v>
          </cell>
          <cell r="EY630">
            <v>0</v>
          </cell>
          <cell r="EZ630">
            <v>0</v>
          </cell>
          <cell r="FA630">
            <v>0</v>
          </cell>
          <cell r="FB630">
            <v>0</v>
          </cell>
          <cell r="FC630">
            <v>0</v>
          </cell>
          <cell r="FD630">
            <v>0</v>
          </cell>
          <cell r="FE630">
            <v>0</v>
          </cell>
          <cell r="FF630">
            <v>0</v>
          </cell>
          <cell r="FG630">
            <v>0</v>
          </cell>
          <cell r="FH630">
            <v>0</v>
          </cell>
          <cell r="FI630">
            <v>0</v>
          </cell>
          <cell r="FJ630">
            <v>0</v>
          </cell>
          <cell r="FK630">
            <v>0</v>
          </cell>
          <cell r="FL630">
            <v>0</v>
          </cell>
          <cell r="FM630">
            <v>0</v>
          </cell>
          <cell r="FN630">
            <v>0</v>
          </cell>
          <cell r="FO630">
            <v>0</v>
          </cell>
          <cell r="FP630">
            <v>0</v>
          </cell>
          <cell r="FQ630">
            <v>0</v>
          </cell>
          <cell r="FR630">
            <v>0</v>
          </cell>
          <cell r="FS630">
            <v>0</v>
          </cell>
          <cell r="FT630">
            <v>0</v>
          </cell>
          <cell r="FU630">
            <v>0</v>
          </cell>
          <cell r="FV630">
            <v>0</v>
          </cell>
          <cell r="FW630">
            <v>0</v>
          </cell>
        </row>
        <row r="631">
          <cell r="B631" t="str">
            <v>Co 900</v>
          </cell>
          <cell r="G631" t="str">
            <v>Biotech Inc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  <cell r="DD631">
            <v>0</v>
          </cell>
          <cell r="DE631">
            <v>0</v>
          </cell>
          <cell r="DF631">
            <v>0</v>
          </cell>
          <cell r="DG631">
            <v>0</v>
          </cell>
          <cell r="DH631">
            <v>0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  <cell r="EF631">
            <v>0</v>
          </cell>
          <cell r="EG631">
            <v>0</v>
          </cell>
          <cell r="EH631">
            <v>0</v>
          </cell>
          <cell r="EI631">
            <v>0</v>
          </cell>
          <cell r="EJ631">
            <v>0</v>
          </cell>
          <cell r="EK631">
            <v>0</v>
          </cell>
          <cell r="EL631">
            <v>0</v>
          </cell>
          <cell r="EM631">
            <v>0</v>
          </cell>
          <cell r="EN631">
            <v>0</v>
          </cell>
          <cell r="EO631">
            <v>0</v>
          </cell>
          <cell r="EP631">
            <v>0</v>
          </cell>
          <cell r="EQ631">
            <v>0</v>
          </cell>
          <cell r="ER631">
            <v>0</v>
          </cell>
          <cell r="ES631">
            <v>0</v>
          </cell>
          <cell r="ET631">
            <v>0</v>
          </cell>
          <cell r="EU631">
            <v>0</v>
          </cell>
          <cell r="EV631">
            <v>0</v>
          </cell>
          <cell r="EW631">
            <v>0</v>
          </cell>
          <cell r="EX631">
            <v>0</v>
          </cell>
          <cell r="EY631">
            <v>0</v>
          </cell>
          <cell r="EZ631">
            <v>0</v>
          </cell>
          <cell r="FA631">
            <v>0</v>
          </cell>
          <cell r="FB631">
            <v>0</v>
          </cell>
          <cell r="FC631">
            <v>0</v>
          </cell>
          <cell r="FD631">
            <v>0</v>
          </cell>
          <cell r="FE631">
            <v>0</v>
          </cell>
          <cell r="FF631">
            <v>0</v>
          </cell>
          <cell r="FG631">
            <v>0</v>
          </cell>
          <cell r="FH631">
            <v>0</v>
          </cell>
          <cell r="FI631">
            <v>0</v>
          </cell>
          <cell r="FJ631">
            <v>0</v>
          </cell>
          <cell r="FK631">
            <v>0</v>
          </cell>
          <cell r="FL631">
            <v>0</v>
          </cell>
          <cell r="FM631">
            <v>0</v>
          </cell>
          <cell r="FN631">
            <v>0</v>
          </cell>
          <cell r="FO631">
            <v>0</v>
          </cell>
          <cell r="FP631">
            <v>0</v>
          </cell>
          <cell r="FQ631">
            <v>0</v>
          </cell>
          <cell r="FR631">
            <v>0</v>
          </cell>
          <cell r="FS631">
            <v>0</v>
          </cell>
          <cell r="FT631">
            <v>0</v>
          </cell>
          <cell r="FU631">
            <v>0</v>
          </cell>
          <cell r="FV631">
            <v>0</v>
          </cell>
          <cell r="FW631">
            <v>0</v>
          </cell>
        </row>
        <row r="632">
          <cell r="B632" t="str">
            <v>Co 254</v>
          </cell>
          <cell r="G632" t="str">
            <v>ACME Water Supply &amp; Mgmt Co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0</v>
          </cell>
          <cell r="CL632">
            <v>0</v>
          </cell>
          <cell r="CM632">
            <v>0</v>
          </cell>
          <cell r="CN632">
            <v>0</v>
          </cell>
          <cell r="CO632">
            <v>0</v>
          </cell>
          <cell r="CP632">
            <v>0</v>
          </cell>
          <cell r="CQ632">
            <v>0</v>
          </cell>
          <cell r="CR632">
            <v>0</v>
          </cell>
          <cell r="CS632">
            <v>0</v>
          </cell>
          <cell r="CT632">
            <v>0</v>
          </cell>
          <cell r="CU632">
            <v>0</v>
          </cell>
          <cell r="CV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0</v>
          </cell>
          <cell r="DD632">
            <v>0</v>
          </cell>
          <cell r="DE632">
            <v>0</v>
          </cell>
          <cell r="DF632">
            <v>0</v>
          </cell>
          <cell r="DG632">
            <v>0</v>
          </cell>
          <cell r="DH632">
            <v>0</v>
          </cell>
          <cell r="DI632">
            <v>0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0</v>
          </cell>
          <cell r="DP632">
            <v>0</v>
          </cell>
          <cell r="DQ632">
            <v>0</v>
          </cell>
          <cell r="DR632">
            <v>0</v>
          </cell>
          <cell r="DS632">
            <v>0</v>
          </cell>
          <cell r="DT632">
            <v>0</v>
          </cell>
          <cell r="DU632">
            <v>0</v>
          </cell>
          <cell r="DV632">
            <v>0</v>
          </cell>
          <cell r="DW632">
            <v>0</v>
          </cell>
          <cell r="DX632">
            <v>0</v>
          </cell>
          <cell r="DY632">
            <v>0</v>
          </cell>
          <cell r="DZ632">
            <v>0</v>
          </cell>
          <cell r="EA632">
            <v>0</v>
          </cell>
          <cell r="EB632">
            <v>0</v>
          </cell>
          <cell r="EC632">
            <v>0</v>
          </cell>
          <cell r="ED632">
            <v>0</v>
          </cell>
          <cell r="EE632">
            <v>0</v>
          </cell>
          <cell r="EF632">
            <v>0</v>
          </cell>
          <cell r="EG632">
            <v>0</v>
          </cell>
          <cell r="EH632">
            <v>0</v>
          </cell>
          <cell r="EI632">
            <v>0</v>
          </cell>
          <cell r="EJ632">
            <v>0</v>
          </cell>
          <cell r="EK632">
            <v>0</v>
          </cell>
          <cell r="EL632">
            <v>0</v>
          </cell>
          <cell r="EM632">
            <v>0</v>
          </cell>
          <cell r="EN632">
            <v>0</v>
          </cell>
          <cell r="EO632">
            <v>0</v>
          </cell>
          <cell r="EP632">
            <v>0</v>
          </cell>
          <cell r="EQ632">
            <v>0</v>
          </cell>
          <cell r="ER632">
            <v>0</v>
          </cell>
          <cell r="ES632">
            <v>0</v>
          </cell>
          <cell r="ET632">
            <v>0</v>
          </cell>
          <cell r="EU632">
            <v>0</v>
          </cell>
          <cell r="EV632">
            <v>0</v>
          </cell>
          <cell r="EW632">
            <v>0</v>
          </cell>
          <cell r="EX632">
            <v>0</v>
          </cell>
          <cell r="EY632">
            <v>0</v>
          </cell>
          <cell r="EZ632">
            <v>0</v>
          </cell>
          <cell r="FA632">
            <v>0</v>
          </cell>
          <cell r="FB632">
            <v>0</v>
          </cell>
          <cell r="FC632">
            <v>0</v>
          </cell>
          <cell r="FD632">
            <v>0</v>
          </cell>
          <cell r="FE632">
            <v>0</v>
          </cell>
          <cell r="FF632">
            <v>0</v>
          </cell>
          <cell r="FG632">
            <v>0</v>
          </cell>
          <cell r="FH632">
            <v>0</v>
          </cell>
          <cell r="FI632">
            <v>0</v>
          </cell>
          <cell r="FJ632">
            <v>0</v>
          </cell>
          <cell r="FK632">
            <v>0</v>
          </cell>
          <cell r="FL632">
            <v>0</v>
          </cell>
          <cell r="FM632">
            <v>0</v>
          </cell>
          <cell r="FN632">
            <v>0</v>
          </cell>
          <cell r="FO632">
            <v>0</v>
          </cell>
          <cell r="FP632">
            <v>0</v>
          </cell>
          <cell r="FQ632">
            <v>0</v>
          </cell>
          <cell r="FR632">
            <v>0</v>
          </cell>
          <cell r="FS632">
            <v>0</v>
          </cell>
          <cell r="FT632">
            <v>0</v>
          </cell>
          <cell r="FU632">
            <v>0</v>
          </cell>
          <cell r="FV632">
            <v>0</v>
          </cell>
          <cell r="FW632">
            <v>0</v>
          </cell>
        </row>
        <row r="633">
          <cell r="B633" t="str">
            <v>Co 255</v>
          </cell>
          <cell r="G633" t="str">
            <v>Sanlando Utilities Corp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 t="str">
            <v>FILING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126587.13027824229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P633">
            <v>0</v>
          </cell>
          <cell r="CQ633">
            <v>0</v>
          </cell>
          <cell r="CR633">
            <v>0</v>
          </cell>
          <cell r="CS633">
            <v>0</v>
          </cell>
          <cell r="CT633">
            <v>0</v>
          </cell>
          <cell r="CU633" t="str">
            <v>FILING</v>
          </cell>
          <cell r="CV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  <cell r="DD633">
            <v>0</v>
          </cell>
          <cell r="DE633">
            <v>0</v>
          </cell>
          <cell r="DF633">
            <v>0</v>
          </cell>
          <cell r="DG633">
            <v>38216.310414374573</v>
          </cell>
          <cell r="DH633">
            <v>0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  <cell r="EF633">
            <v>0</v>
          </cell>
          <cell r="EG633">
            <v>0</v>
          </cell>
          <cell r="EH633">
            <v>0</v>
          </cell>
          <cell r="EI633">
            <v>0</v>
          </cell>
          <cell r="EJ633">
            <v>0</v>
          </cell>
          <cell r="EK633">
            <v>0</v>
          </cell>
          <cell r="EL633">
            <v>0</v>
          </cell>
          <cell r="EM633">
            <v>0</v>
          </cell>
          <cell r="EN633">
            <v>0</v>
          </cell>
          <cell r="EO633">
            <v>0</v>
          </cell>
          <cell r="EP633">
            <v>0</v>
          </cell>
          <cell r="EQ633">
            <v>0</v>
          </cell>
          <cell r="ER633">
            <v>0</v>
          </cell>
          <cell r="ES633">
            <v>0</v>
          </cell>
          <cell r="ET633">
            <v>0</v>
          </cell>
          <cell r="EU633">
            <v>0</v>
          </cell>
          <cell r="EV633">
            <v>0</v>
          </cell>
          <cell r="EW633">
            <v>0</v>
          </cell>
          <cell r="EX633">
            <v>0</v>
          </cell>
          <cell r="EY633">
            <v>0</v>
          </cell>
          <cell r="EZ633">
            <v>0</v>
          </cell>
          <cell r="FA633">
            <v>0</v>
          </cell>
          <cell r="FB633">
            <v>0</v>
          </cell>
          <cell r="FC633">
            <v>0</v>
          </cell>
          <cell r="FD633">
            <v>0</v>
          </cell>
          <cell r="FE633">
            <v>0</v>
          </cell>
          <cell r="FF633">
            <v>0</v>
          </cell>
          <cell r="FG633">
            <v>0</v>
          </cell>
          <cell r="FH633">
            <v>0</v>
          </cell>
          <cell r="FI633">
            <v>0</v>
          </cell>
          <cell r="FJ633">
            <v>0</v>
          </cell>
          <cell r="FK633">
            <v>0</v>
          </cell>
          <cell r="FL633">
            <v>0</v>
          </cell>
          <cell r="FM633">
            <v>0</v>
          </cell>
          <cell r="FN633">
            <v>0</v>
          </cell>
          <cell r="FO633">
            <v>0</v>
          </cell>
          <cell r="FP633">
            <v>0</v>
          </cell>
          <cell r="FQ633">
            <v>0</v>
          </cell>
          <cell r="FR633">
            <v>0</v>
          </cell>
          <cell r="FS633">
            <v>0</v>
          </cell>
          <cell r="FT633">
            <v>0</v>
          </cell>
          <cell r="FU633">
            <v>0</v>
          </cell>
          <cell r="FV633">
            <v>0</v>
          </cell>
          <cell r="FW633">
            <v>0</v>
          </cell>
        </row>
        <row r="634">
          <cell r="B634" t="str">
            <v>Co 256</v>
          </cell>
          <cell r="G634" t="str">
            <v>Utilities Inc of Sandalhaven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 t="str">
            <v>FILING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50868.486475018319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 t="str">
            <v>FILING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0</v>
          </cell>
          <cell r="CZ634">
            <v>0</v>
          </cell>
          <cell r="DA634">
            <v>0</v>
          </cell>
          <cell r="DB634">
            <v>0</v>
          </cell>
          <cell r="DC634">
            <v>0</v>
          </cell>
          <cell r="DD634">
            <v>0</v>
          </cell>
          <cell r="DE634">
            <v>0</v>
          </cell>
          <cell r="DF634">
            <v>51853.00595558557</v>
          </cell>
          <cell r="DG634">
            <v>0</v>
          </cell>
          <cell r="DH634">
            <v>0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 t="str">
            <v>FILING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30441.738014162074</v>
          </cell>
          <cell r="EE634">
            <v>0</v>
          </cell>
          <cell r="EF634">
            <v>0</v>
          </cell>
          <cell r="EG634">
            <v>0</v>
          </cell>
          <cell r="EH634">
            <v>0</v>
          </cell>
          <cell r="EI634">
            <v>0</v>
          </cell>
          <cell r="EJ634">
            <v>0</v>
          </cell>
          <cell r="EK634">
            <v>0</v>
          </cell>
          <cell r="EL634">
            <v>0</v>
          </cell>
          <cell r="EM634">
            <v>0</v>
          </cell>
          <cell r="EN634">
            <v>0</v>
          </cell>
          <cell r="EO634">
            <v>0</v>
          </cell>
          <cell r="EP634">
            <v>0</v>
          </cell>
          <cell r="EQ634">
            <v>0</v>
          </cell>
          <cell r="ER634">
            <v>0</v>
          </cell>
          <cell r="ES634">
            <v>0</v>
          </cell>
          <cell r="ET634">
            <v>0</v>
          </cell>
          <cell r="EU634">
            <v>0</v>
          </cell>
          <cell r="EV634">
            <v>0</v>
          </cell>
          <cell r="EW634">
            <v>0</v>
          </cell>
          <cell r="EX634">
            <v>0</v>
          </cell>
          <cell r="EY634">
            <v>0</v>
          </cell>
          <cell r="EZ634">
            <v>0</v>
          </cell>
          <cell r="FA634">
            <v>0</v>
          </cell>
          <cell r="FB634">
            <v>0</v>
          </cell>
          <cell r="FC634">
            <v>0</v>
          </cell>
          <cell r="FD634">
            <v>0</v>
          </cell>
          <cell r="FE634">
            <v>0</v>
          </cell>
          <cell r="FF634">
            <v>0</v>
          </cell>
          <cell r="FG634">
            <v>0</v>
          </cell>
          <cell r="FH634">
            <v>0</v>
          </cell>
          <cell r="FI634">
            <v>0</v>
          </cell>
          <cell r="FJ634">
            <v>0</v>
          </cell>
          <cell r="FK634">
            <v>0</v>
          </cell>
          <cell r="FL634">
            <v>0</v>
          </cell>
          <cell r="FM634">
            <v>0</v>
          </cell>
          <cell r="FN634">
            <v>0</v>
          </cell>
          <cell r="FO634">
            <v>0</v>
          </cell>
          <cell r="FP634">
            <v>0</v>
          </cell>
          <cell r="FQ634">
            <v>0</v>
          </cell>
          <cell r="FR634">
            <v>0</v>
          </cell>
          <cell r="FS634">
            <v>0</v>
          </cell>
          <cell r="FT634">
            <v>0</v>
          </cell>
          <cell r="FU634">
            <v>0</v>
          </cell>
          <cell r="FV634">
            <v>0</v>
          </cell>
          <cell r="FW634">
            <v>0</v>
          </cell>
        </row>
        <row r="635">
          <cell r="B635" t="str">
            <v>Co 257</v>
          </cell>
          <cell r="G635" t="str">
            <v>Bayside Utility Services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0</v>
          </cell>
          <cell r="DA635">
            <v>0</v>
          </cell>
          <cell r="DB635">
            <v>0</v>
          </cell>
          <cell r="DC635">
            <v>0</v>
          </cell>
          <cell r="DD635">
            <v>0</v>
          </cell>
          <cell r="DE635">
            <v>0</v>
          </cell>
          <cell r="DF635">
            <v>0</v>
          </cell>
          <cell r="DG635">
            <v>0</v>
          </cell>
          <cell r="DH635">
            <v>0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  <cell r="EE635">
            <v>0</v>
          </cell>
          <cell r="EF635">
            <v>0</v>
          </cell>
          <cell r="EG635">
            <v>0</v>
          </cell>
          <cell r="EH635">
            <v>0</v>
          </cell>
          <cell r="EI635">
            <v>0</v>
          </cell>
          <cell r="EJ635">
            <v>0</v>
          </cell>
          <cell r="EK635">
            <v>0</v>
          </cell>
          <cell r="EL635">
            <v>0</v>
          </cell>
          <cell r="EM635">
            <v>0</v>
          </cell>
          <cell r="EN635">
            <v>0</v>
          </cell>
          <cell r="EO635">
            <v>0</v>
          </cell>
          <cell r="EP635">
            <v>0</v>
          </cell>
          <cell r="EQ635">
            <v>0</v>
          </cell>
          <cell r="ER635">
            <v>0</v>
          </cell>
          <cell r="ES635">
            <v>0</v>
          </cell>
          <cell r="ET635">
            <v>0</v>
          </cell>
          <cell r="EU635">
            <v>0</v>
          </cell>
          <cell r="EV635">
            <v>0</v>
          </cell>
          <cell r="EW635">
            <v>0</v>
          </cell>
          <cell r="EX635">
            <v>0</v>
          </cell>
          <cell r="EY635">
            <v>0</v>
          </cell>
          <cell r="EZ635">
            <v>0</v>
          </cell>
          <cell r="FA635">
            <v>0</v>
          </cell>
          <cell r="FB635">
            <v>0</v>
          </cell>
          <cell r="FC635">
            <v>0</v>
          </cell>
          <cell r="FD635">
            <v>0</v>
          </cell>
          <cell r="FE635">
            <v>0</v>
          </cell>
          <cell r="FF635">
            <v>0</v>
          </cell>
          <cell r="FG635">
            <v>0</v>
          </cell>
          <cell r="FH635">
            <v>0</v>
          </cell>
          <cell r="FI635">
            <v>0</v>
          </cell>
          <cell r="FJ635">
            <v>0</v>
          </cell>
          <cell r="FK635">
            <v>0</v>
          </cell>
          <cell r="FL635">
            <v>0</v>
          </cell>
          <cell r="FM635">
            <v>0</v>
          </cell>
          <cell r="FN635">
            <v>0</v>
          </cell>
          <cell r="FO635">
            <v>0</v>
          </cell>
          <cell r="FP635">
            <v>0</v>
          </cell>
          <cell r="FQ635">
            <v>0</v>
          </cell>
          <cell r="FR635">
            <v>0</v>
          </cell>
          <cell r="FS635">
            <v>0</v>
          </cell>
          <cell r="FT635">
            <v>0</v>
          </cell>
          <cell r="FU635">
            <v>0</v>
          </cell>
          <cell r="FV635">
            <v>0</v>
          </cell>
          <cell r="FW635">
            <v>0</v>
          </cell>
        </row>
        <row r="636">
          <cell r="B636" t="str">
            <v>Co 259</v>
          </cell>
          <cell r="G636" t="str">
            <v>Labrador Utilities Inc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 t="str">
            <v>FILING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13217.815866460038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DC636">
            <v>0</v>
          </cell>
          <cell r="DD636">
            <v>0</v>
          </cell>
          <cell r="DE636">
            <v>0</v>
          </cell>
          <cell r="DF636">
            <v>0</v>
          </cell>
          <cell r="DG636">
            <v>0</v>
          </cell>
          <cell r="DH636">
            <v>0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 t="str">
            <v>FILING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  <cell r="EE636">
            <v>0</v>
          </cell>
          <cell r="EF636">
            <v>0</v>
          </cell>
          <cell r="EG636">
            <v>5066.0258612496473</v>
          </cell>
          <cell r="EH636">
            <v>0</v>
          </cell>
          <cell r="EI636">
            <v>0</v>
          </cell>
          <cell r="EJ636">
            <v>0</v>
          </cell>
          <cell r="EK636">
            <v>0</v>
          </cell>
          <cell r="EL636">
            <v>0</v>
          </cell>
          <cell r="EM636">
            <v>0</v>
          </cell>
          <cell r="EN636">
            <v>0</v>
          </cell>
          <cell r="EO636">
            <v>0</v>
          </cell>
          <cell r="EP636">
            <v>0</v>
          </cell>
          <cell r="EQ636">
            <v>0</v>
          </cell>
          <cell r="ER636">
            <v>0</v>
          </cell>
          <cell r="ES636">
            <v>0</v>
          </cell>
          <cell r="ET636">
            <v>0</v>
          </cell>
          <cell r="EU636">
            <v>0</v>
          </cell>
          <cell r="EV636">
            <v>0</v>
          </cell>
          <cell r="EW636">
            <v>0</v>
          </cell>
          <cell r="EX636">
            <v>0</v>
          </cell>
          <cell r="EY636">
            <v>0</v>
          </cell>
          <cell r="EZ636">
            <v>0</v>
          </cell>
          <cell r="FA636">
            <v>0</v>
          </cell>
          <cell r="FB636">
            <v>0</v>
          </cell>
          <cell r="FC636">
            <v>0</v>
          </cell>
          <cell r="FD636">
            <v>0</v>
          </cell>
          <cell r="FE636">
            <v>0</v>
          </cell>
          <cell r="FF636">
            <v>0</v>
          </cell>
          <cell r="FG636">
            <v>0</v>
          </cell>
          <cell r="FH636">
            <v>0</v>
          </cell>
          <cell r="FI636">
            <v>0</v>
          </cell>
          <cell r="FJ636">
            <v>0</v>
          </cell>
          <cell r="FK636">
            <v>0</v>
          </cell>
          <cell r="FL636">
            <v>0</v>
          </cell>
          <cell r="FM636">
            <v>0</v>
          </cell>
          <cell r="FN636">
            <v>0</v>
          </cell>
          <cell r="FO636">
            <v>0</v>
          </cell>
          <cell r="FP636">
            <v>0</v>
          </cell>
          <cell r="FQ636">
            <v>0</v>
          </cell>
          <cell r="FR636">
            <v>0</v>
          </cell>
          <cell r="FS636">
            <v>0</v>
          </cell>
          <cell r="FT636">
            <v>0</v>
          </cell>
          <cell r="FU636">
            <v>0</v>
          </cell>
          <cell r="FV636">
            <v>0</v>
          </cell>
          <cell r="FW636">
            <v>0</v>
          </cell>
        </row>
        <row r="637">
          <cell r="B637" t="str">
            <v>Co 260</v>
          </cell>
          <cell r="G637" t="str">
            <v>Utilities Inc of Pennbrooke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 t="str">
            <v>FILING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8537.6216372215677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 t="str">
            <v>FILING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0</v>
          </cell>
          <cell r="DI637">
            <v>0</v>
          </cell>
          <cell r="DJ637">
            <v>9909.190466904347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 t="str">
            <v>FILING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  <cell r="EE637">
            <v>0</v>
          </cell>
          <cell r="EF637">
            <v>0</v>
          </cell>
          <cell r="EG637">
            <v>0</v>
          </cell>
          <cell r="EH637">
            <v>7785.8279902824906</v>
          </cell>
          <cell r="EI637">
            <v>0</v>
          </cell>
          <cell r="EJ637">
            <v>0</v>
          </cell>
          <cell r="EK637">
            <v>0</v>
          </cell>
          <cell r="EL637">
            <v>0</v>
          </cell>
          <cell r="EM637">
            <v>0</v>
          </cell>
          <cell r="EN637">
            <v>0</v>
          </cell>
          <cell r="EO637">
            <v>0</v>
          </cell>
          <cell r="EP637">
            <v>0</v>
          </cell>
          <cell r="EQ637">
            <v>0</v>
          </cell>
          <cell r="ER637">
            <v>0</v>
          </cell>
          <cell r="ES637">
            <v>0</v>
          </cell>
          <cell r="ET637" t="str">
            <v>FILING</v>
          </cell>
          <cell r="EU637">
            <v>0</v>
          </cell>
          <cell r="EV637">
            <v>0</v>
          </cell>
          <cell r="EW637">
            <v>0</v>
          </cell>
          <cell r="EX637">
            <v>0</v>
          </cell>
          <cell r="EY637">
            <v>0</v>
          </cell>
          <cell r="EZ637">
            <v>0</v>
          </cell>
          <cell r="FA637">
            <v>0</v>
          </cell>
          <cell r="FB637">
            <v>0</v>
          </cell>
          <cell r="FC637">
            <v>0</v>
          </cell>
          <cell r="FD637">
            <v>0</v>
          </cell>
          <cell r="FE637">
            <v>0</v>
          </cell>
          <cell r="FF637">
            <v>5619.5444743997832</v>
          </cell>
          <cell r="FG637">
            <v>0</v>
          </cell>
          <cell r="FH637">
            <v>0</v>
          </cell>
          <cell r="FI637">
            <v>0</v>
          </cell>
          <cell r="FJ637">
            <v>0</v>
          </cell>
          <cell r="FK637">
            <v>0</v>
          </cell>
          <cell r="FL637">
            <v>0</v>
          </cell>
          <cell r="FM637">
            <v>0</v>
          </cell>
          <cell r="FN637">
            <v>0</v>
          </cell>
          <cell r="FO637">
            <v>0</v>
          </cell>
          <cell r="FP637">
            <v>0</v>
          </cell>
          <cell r="FQ637">
            <v>0</v>
          </cell>
          <cell r="FR637">
            <v>0</v>
          </cell>
          <cell r="FS637">
            <v>0</v>
          </cell>
          <cell r="FT637">
            <v>0</v>
          </cell>
          <cell r="FU637">
            <v>0</v>
          </cell>
          <cell r="FV637">
            <v>0</v>
          </cell>
          <cell r="FW637">
            <v>0</v>
          </cell>
        </row>
        <row r="638">
          <cell r="B638" t="str">
            <v>Co 262</v>
          </cell>
          <cell r="G638" t="str">
            <v>Sandy Creek Utility Services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  <cell r="EE638">
            <v>0</v>
          </cell>
          <cell r="EF638">
            <v>0</v>
          </cell>
          <cell r="EG638">
            <v>0</v>
          </cell>
          <cell r="EH638">
            <v>0</v>
          </cell>
          <cell r="EI638">
            <v>0</v>
          </cell>
          <cell r="EJ638">
            <v>0</v>
          </cell>
          <cell r="EK638">
            <v>0</v>
          </cell>
          <cell r="EL638">
            <v>0</v>
          </cell>
          <cell r="EM638">
            <v>0</v>
          </cell>
          <cell r="EN638">
            <v>0</v>
          </cell>
          <cell r="EO638">
            <v>0</v>
          </cell>
          <cell r="EP638">
            <v>0</v>
          </cell>
          <cell r="EQ638">
            <v>0</v>
          </cell>
          <cell r="ER638">
            <v>0</v>
          </cell>
          <cell r="ES638">
            <v>0</v>
          </cell>
          <cell r="ET638">
            <v>0</v>
          </cell>
          <cell r="EU638">
            <v>0</v>
          </cell>
          <cell r="EV638">
            <v>0</v>
          </cell>
          <cell r="EW638">
            <v>0</v>
          </cell>
          <cell r="EX638">
            <v>0</v>
          </cell>
          <cell r="EY638">
            <v>0</v>
          </cell>
          <cell r="EZ638">
            <v>0</v>
          </cell>
          <cell r="FA638">
            <v>0</v>
          </cell>
          <cell r="FB638">
            <v>0</v>
          </cell>
          <cell r="FC638">
            <v>0</v>
          </cell>
          <cell r="FD638">
            <v>0</v>
          </cell>
          <cell r="FE638">
            <v>0</v>
          </cell>
          <cell r="FF638">
            <v>0</v>
          </cell>
          <cell r="FG638">
            <v>0</v>
          </cell>
          <cell r="FH638">
            <v>0</v>
          </cell>
          <cell r="FI638">
            <v>0</v>
          </cell>
          <cell r="FJ638">
            <v>0</v>
          </cell>
          <cell r="FK638">
            <v>0</v>
          </cell>
          <cell r="FL638">
            <v>0</v>
          </cell>
          <cell r="FM638">
            <v>0</v>
          </cell>
          <cell r="FN638">
            <v>0</v>
          </cell>
          <cell r="FO638">
            <v>0</v>
          </cell>
          <cell r="FP638">
            <v>0</v>
          </cell>
          <cell r="FQ638">
            <v>0</v>
          </cell>
          <cell r="FR638">
            <v>0</v>
          </cell>
          <cell r="FS638">
            <v>0</v>
          </cell>
          <cell r="FT638">
            <v>0</v>
          </cell>
          <cell r="FU638">
            <v>0</v>
          </cell>
          <cell r="FV638">
            <v>0</v>
          </cell>
          <cell r="FW638">
            <v>0</v>
          </cell>
        </row>
        <row r="639">
          <cell r="B639" t="str">
            <v>Co 189</v>
          </cell>
          <cell r="G639" t="str">
            <v>North Topsail Utilities Inc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  <cell r="DD639">
            <v>0</v>
          </cell>
          <cell r="DE639">
            <v>0</v>
          </cell>
          <cell r="DF639">
            <v>0</v>
          </cell>
          <cell r="DG639">
            <v>0</v>
          </cell>
          <cell r="DH639">
            <v>0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  <cell r="EE639">
            <v>0</v>
          </cell>
          <cell r="EF639">
            <v>0</v>
          </cell>
          <cell r="EG639">
            <v>0</v>
          </cell>
          <cell r="EH639">
            <v>0</v>
          </cell>
          <cell r="EI639">
            <v>0</v>
          </cell>
          <cell r="EJ639">
            <v>0</v>
          </cell>
          <cell r="EK639">
            <v>0</v>
          </cell>
          <cell r="EL639">
            <v>0</v>
          </cell>
          <cell r="EM639">
            <v>0</v>
          </cell>
          <cell r="EN639">
            <v>0</v>
          </cell>
          <cell r="EO639">
            <v>0</v>
          </cell>
          <cell r="EP639">
            <v>0</v>
          </cell>
          <cell r="EQ639">
            <v>0</v>
          </cell>
          <cell r="ER639">
            <v>0</v>
          </cell>
          <cell r="ES639">
            <v>0</v>
          </cell>
          <cell r="ET639">
            <v>0</v>
          </cell>
          <cell r="EU639">
            <v>0</v>
          </cell>
          <cell r="EV639">
            <v>0</v>
          </cell>
          <cell r="EW639">
            <v>0</v>
          </cell>
          <cell r="EX639">
            <v>0</v>
          </cell>
          <cell r="EY639">
            <v>0</v>
          </cell>
          <cell r="EZ639">
            <v>0</v>
          </cell>
          <cell r="FA639">
            <v>0</v>
          </cell>
          <cell r="FB639">
            <v>0</v>
          </cell>
          <cell r="FC639">
            <v>0</v>
          </cell>
          <cell r="FD639">
            <v>0</v>
          </cell>
          <cell r="FE639">
            <v>0</v>
          </cell>
          <cell r="FF639">
            <v>0</v>
          </cell>
          <cell r="FG639">
            <v>0</v>
          </cell>
          <cell r="FH639">
            <v>0</v>
          </cell>
          <cell r="FI639">
            <v>0</v>
          </cell>
          <cell r="FJ639">
            <v>0</v>
          </cell>
          <cell r="FK639">
            <v>0</v>
          </cell>
          <cell r="FL639">
            <v>0</v>
          </cell>
          <cell r="FM639">
            <v>0</v>
          </cell>
          <cell r="FN639">
            <v>0</v>
          </cell>
          <cell r="FO639">
            <v>0</v>
          </cell>
          <cell r="FP639">
            <v>0</v>
          </cell>
          <cell r="FQ639">
            <v>0</v>
          </cell>
          <cell r="FR639">
            <v>0</v>
          </cell>
          <cell r="FS639">
            <v>0</v>
          </cell>
          <cell r="FT639">
            <v>0</v>
          </cell>
          <cell r="FU639">
            <v>0</v>
          </cell>
          <cell r="FV639">
            <v>0</v>
          </cell>
          <cell r="FW639">
            <v>0</v>
          </cell>
        </row>
        <row r="640">
          <cell r="B640" t="str">
            <v>Co 191</v>
          </cell>
          <cell r="G640" t="str">
            <v>Bradfield Farms Water Co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 t="str">
            <v>FILING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12659.061951608475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 t="str">
            <v>FILING</v>
          </cell>
          <cell r="DA640">
            <v>0</v>
          </cell>
          <cell r="DB640">
            <v>0</v>
          </cell>
          <cell r="DC640">
            <v>0</v>
          </cell>
          <cell r="DD640">
            <v>0</v>
          </cell>
          <cell r="DE640">
            <v>0</v>
          </cell>
          <cell r="DF640">
            <v>0</v>
          </cell>
          <cell r="DG640">
            <v>0</v>
          </cell>
          <cell r="DH640">
            <v>0</v>
          </cell>
          <cell r="DI640">
            <v>7099.570695343129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 t="str">
            <v>FILING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  <cell r="EE640">
            <v>0</v>
          </cell>
          <cell r="EF640">
            <v>0</v>
          </cell>
          <cell r="EG640">
            <v>14580.563247484566</v>
          </cell>
          <cell r="EH640">
            <v>0</v>
          </cell>
          <cell r="EI640">
            <v>0</v>
          </cell>
          <cell r="EJ640">
            <v>0</v>
          </cell>
          <cell r="EK640">
            <v>0</v>
          </cell>
          <cell r="EL640">
            <v>0</v>
          </cell>
          <cell r="EM640">
            <v>0</v>
          </cell>
          <cell r="EN640">
            <v>0</v>
          </cell>
          <cell r="EO640">
            <v>0</v>
          </cell>
          <cell r="EP640">
            <v>0</v>
          </cell>
          <cell r="EQ640">
            <v>0</v>
          </cell>
          <cell r="ER640">
            <v>0</v>
          </cell>
          <cell r="ES640">
            <v>0</v>
          </cell>
          <cell r="ET640">
            <v>0</v>
          </cell>
          <cell r="EU640">
            <v>0</v>
          </cell>
          <cell r="EV640">
            <v>0</v>
          </cell>
          <cell r="EW640">
            <v>0</v>
          </cell>
          <cell r="EX640">
            <v>0</v>
          </cell>
          <cell r="EY640">
            <v>0</v>
          </cell>
          <cell r="EZ640">
            <v>0</v>
          </cell>
          <cell r="FA640">
            <v>0</v>
          </cell>
          <cell r="FB640">
            <v>0</v>
          </cell>
          <cell r="FC640">
            <v>0</v>
          </cell>
          <cell r="FD640">
            <v>0</v>
          </cell>
          <cell r="FE640">
            <v>0</v>
          </cell>
          <cell r="FF640">
            <v>0</v>
          </cell>
          <cell r="FG640">
            <v>0</v>
          </cell>
          <cell r="FH640">
            <v>0</v>
          </cell>
          <cell r="FI640">
            <v>0</v>
          </cell>
          <cell r="FJ640">
            <v>0</v>
          </cell>
          <cell r="FK640">
            <v>0</v>
          </cell>
          <cell r="FL640">
            <v>0</v>
          </cell>
          <cell r="FM640">
            <v>0</v>
          </cell>
          <cell r="FN640">
            <v>0</v>
          </cell>
          <cell r="FO640">
            <v>0</v>
          </cell>
          <cell r="FP640">
            <v>0</v>
          </cell>
          <cell r="FQ640">
            <v>0</v>
          </cell>
          <cell r="FR640">
            <v>0</v>
          </cell>
          <cell r="FS640">
            <v>0</v>
          </cell>
          <cell r="FT640">
            <v>0</v>
          </cell>
          <cell r="FU640">
            <v>0</v>
          </cell>
          <cell r="FV640">
            <v>0</v>
          </cell>
          <cell r="FW640">
            <v>0</v>
          </cell>
        </row>
        <row r="641">
          <cell r="B641" t="str">
            <v>Co 452</v>
          </cell>
          <cell r="G641" t="str">
            <v>Sky Ranch Water Service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 t="str">
            <v>FILING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10695.383226444048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 t="str">
            <v>FILING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2058.7139333507885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  <cell r="EE641">
            <v>0</v>
          </cell>
          <cell r="EF641">
            <v>0</v>
          </cell>
          <cell r="EG641">
            <v>0</v>
          </cell>
          <cell r="EH641">
            <v>0</v>
          </cell>
          <cell r="EI641">
            <v>0</v>
          </cell>
          <cell r="EJ641">
            <v>0</v>
          </cell>
          <cell r="EK641">
            <v>0</v>
          </cell>
          <cell r="EL641">
            <v>0</v>
          </cell>
          <cell r="EM641">
            <v>0</v>
          </cell>
          <cell r="EN641">
            <v>0</v>
          </cell>
          <cell r="EO641">
            <v>0</v>
          </cell>
          <cell r="EP641">
            <v>0</v>
          </cell>
          <cell r="EQ641">
            <v>0</v>
          </cell>
          <cell r="ER641">
            <v>0</v>
          </cell>
          <cell r="ES641">
            <v>0</v>
          </cell>
          <cell r="ET641">
            <v>0</v>
          </cell>
          <cell r="EU641">
            <v>0</v>
          </cell>
          <cell r="EV641">
            <v>0</v>
          </cell>
          <cell r="EW641">
            <v>0</v>
          </cell>
          <cell r="EX641">
            <v>0</v>
          </cell>
          <cell r="EY641">
            <v>0</v>
          </cell>
          <cell r="EZ641" t="str">
            <v>FILING</v>
          </cell>
          <cell r="FA641">
            <v>0</v>
          </cell>
          <cell r="FB641">
            <v>0</v>
          </cell>
          <cell r="FC641">
            <v>0</v>
          </cell>
          <cell r="FD641">
            <v>0</v>
          </cell>
          <cell r="FE641">
            <v>0</v>
          </cell>
          <cell r="FF641">
            <v>0</v>
          </cell>
          <cell r="FG641">
            <v>0</v>
          </cell>
          <cell r="FH641">
            <v>0</v>
          </cell>
          <cell r="FI641">
            <v>2466.0937650980341</v>
          </cell>
          <cell r="FJ641">
            <v>0</v>
          </cell>
          <cell r="FK641">
            <v>0</v>
          </cell>
          <cell r="FL641">
            <v>0</v>
          </cell>
          <cell r="FM641">
            <v>0</v>
          </cell>
          <cell r="FN641">
            <v>0</v>
          </cell>
          <cell r="FO641">
            <v>0</v>
          </cell>
          <cell r="FP641">
            <v>0</v>
          </cell>
          <cell r="FQ641">
            <v>0</v>
          </cell>
          <cell r="FR641">
            <v>0</v>
          </cell>
          <cell r="FS641">
            <v>0</v>
          </cell>
          <cell r="FT641">
            <v>0</v>
          </cell>
          <cell r="FU641">
            <v>0</v>
          </cell>
          <cell r="FV641">
            <v>0</v>
          </cell>
          <cell r="FW641">
            <v>0</v>
          </cell>
        </row>
        <row r="642">
          <cell r="B642" t="str">
            <v>Co 425</v>
          </cell>
          <cell r="G642" t="str">
            <v>Bermuda Water Co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79500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 t="str">
            <v>FILING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30162.406811960667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  <cell r="EE642">
            <v>0</v>
          </cell>
          <cell r="EF642">
            <v>0</v>
          </cell>
          <cell r="EG642">
            <v>0</v>
          </cell>
          <cell r="EH642">
            <v>0</v>
          </cell>
          <cell r="EI642">
            <v>0</v>
          </cell>
          <cell r="EJ642" t="str">
            <v>FILING</v>
          </cell>
          <cell r="EK642">
            <v>0</v>
          </cell>
          <cell r="EL642">
            <v>0</v>
          </cell>
          <cell r="EM642">
            <v>0</v>
          </cell>
          <cell r="EN642">
            <v>0</v>
          </cell>
          <cell r="EO642">
            <v>0</v>
          </cell>
          <cell r="EP642">
            <v>0</v>
          </cell>
          <cell r="EQ642">
            <v>0</v>
          </cell>
          <cell r="ER642">
            <v>0</v>
          </cell>
          <cell r="ES642">
            <v>0</v>
          </cell>
          <cell r="ET642">
            <v>0</v>
          </cell>
          <cell r="EU642">
            <v>0</v>
          </cell>
          <cell r="EV642">
            <v>20149.321664278425</v>
          </cell>
          <cell r="EW642">
            <v>0</v>
          </cell>
          <cell r="EX642">
            <v>0</v>
          </cell>
          <cell r="EY642">
            <v>0</v>
          </cell>
          <cell r="EZ642">
            <v>0</v>
          </cell>
          <cell r="FA642">
            <v>0</v>
          </cell>
          <cell r="FB642">
            <v>0</v>
          </cell>
          <cell r="FC642">
            <v>0</v>
          </cell>
          <cell r="FD642">
            <v>0</v>
          </cell>
          <cell r="FE642">
            <v>0</v>
          </cell>
          <cell r="FF642">
            <v>0</v>
          </cell>
          <cell r="FG642">
            <v>0</v>
          </cell>
          <cell r="FH642" t="str">
            <v>FILING</v>
          </cell>
          <cell r="FI642">
            <v>0</v>
          </cell>
          <cell r="FJ642">
            <v>0</v>
          </cell>
          <cell r="FK642">
            <v>0</v>
          </cell>
          <cell r="FL642">
            <v>0</v>
          </cell>
          <cell r="FM642">
            <v>0</v>
          </cell>
          <cell r="FN642">
            <v>0</v>
          </cell>
          <cell r="FO642">
            <v>0</v>
          </cell>
          <cell r="FP642">
            <v>0</v>
          </cell>
          <cell r="FQ642">
            <v>0</v>
          </cell>
          <cell r="FR642">
            <v>0</v>
          </cell>
          <cell r="FS642">
            <v>0</v>
          </cell>
          <cell r="FT642">
            <v>56364.516853642621</v>
          </cell>
          <cell r="FU642">
            <v>0</v>
          </cell>
          <cell r="FV642">
            <v>0</v>
          </cell>
          <cell r="FW642">
            <v>0</v>
          </cell>
        </row>
        <row r="643">
          <cell r="B643" t="str">
            <v>Co 453</v>
          </cell>
          <cell r="G643" t="str">
            <v>Util Inc of Central Nevada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 t="str">
            <v>FILING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0</v>
          </cell>
          <cell r="CN643">
            <v>50616.266480916325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 t="str">
            <v>FILING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54602.803708494932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 t="str">
            <v>FILING</v>
          </cell>
          <cell r="EB643">
            <v>0</v>
          </cell>
          <cell r="EC643">
            <v>0</v>
          </cell>
          <cell r="ED643">
            <v>0</v>
          </cell>
          <cell r="EE643">
            <v>0</v>
          </cell>
          <cell r="EF643">
            <v>0</v>
          </cell>
          <cell r="EG643">
            <v>0</v>
          </cell>
          <cell r="EH643">
            <v>0</v>
          </cell>
          <cell r="EI643">
            <v>0</v>
          </cell>
          <cell r="EJ643">
            <v>126980.16904429076</v>
          </cell>
          <cell r="EK643">
            <v>0</v>
          </cell>
          <cell r="EL643">
            <v>0</v>
          </cell>
          <cell r="EM643">
            <v>0</v>
          </cell>
          <cell r="EN643">
            <v>0</v>
          </cell>
          <cell r="EO643">
            <v>0</v>
          </cell>
          <cell r="EP643">
            <v>0</v>
          </cell>
          <cell r="EQ643">
            <v>0</v>
          </cell>
          <cell r="ER643">
            <v>0</v>
          </cell>
          <cell r="ES643">
            <v>0</v>
          </cell>
          <cell r="ET643">
            <v>0</v>
          </cell>
          <cell r="EU643">
            <v>0</v>
          </cell>
          <cell r="EV643">
            <v>0</v>
          </cell>
          <cell r="EW643">
            <v>0</v>
          </cell>
          <cell r="EX643">
            <v>0</v>
          </cell>
          <cell r="EY643" t="str">
            <v>FILING</v>
          </cell>
          <cell r="EZ643">
            <v>0</v>
          </cell>
          <cell r="FA643">
            <v>0</v>
          </cell>
          <cell r="FB643">
            <v>0</v>
          </cell>
          <cell r="FC643">
            <v>0</v>
          </cell>
          <cell r="FD643">
            <v>0</v>
          </cell>
          <cell r="FE643">
            <v>0</v>
          </cell>
          <cell r="FF643">
            <v>0</v>
          </cell>
          <cell r="FG643">
            <v>0</v>
          </cell>
          <cell r="FH643">
            <v>58917.165743182704</v>
          </cell>
          <cell r="FI643">
            <v>0</v>
          </cell>
          <cell r="FJ643">
            <v>0</v>
          </cell>
          <cell r="FK643">
            <v>0</v>
          </cell>
          <cell r="FL643">
            <v>0</v>
          </cell>
          <cell r="FM643">
            <v>0</v>
          </cell>
          <cell r="FN643">
            <v>0</v>
          </cell>
          <cell r="FO643">
            <v>0</v>
          </cell>
          <cell r="FP643">
            <v>0</v>
          </cell>
          <cell r="FQ643">
            <v>0</v>
          </cell>
          <cell r="FR643">
            <v>0</v>
          </cell>
          <cell r="FS643">
            <v>0</v>
          </cell>
          <cell r="FT643">
            <v>0</v>
          </cell>
          <cell r="FU643">
            <v>0</v>
          </cell>
          <cell r="FV643">
            <v>0</v>
          </cell>
          <cell r="FW643">
            <v>0</v>
          </cell>
        </row>
        <row r="644">
          <cell r="B644" t="str">
            <v>Co 151</v>
          </cell>
          <cell r="G644" t="str">
            <v>WSC Indiana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 t="str">
            <v>FILING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  <cell r="BZ644">
            <v>0</v>
          </cell>
          <cell r="CA644">
            <v>0</v>
          </cell>
          <cell r="CB644">
            <v>14671.827134818472</v>
          </cell>
          <cell r="CC644">
            <v>0</v>
          </cell>
          <cell r="CD644">
            <v>0</v>
          </cell>
          <cell r="CE644">
            <v>0</v>
          </cell>
          <cell r="CF644">
            <v>0</v>
          </cell>
          <cell r="CG644">
            <v>0</v>
          </cell>
          <cell r="CH644">
            <v>0</v>
          </cell>
          <cell r="CI644">
            <v>0</v>
          </cell>
          <cell r="CJ644">
            <v>0</v>
          </cell>
          <cell r="CK644">
            <v>0</v>
          </cell>
          <cell r="CL644">
            <v>0</v>
          </cell>
          <cell r="CM644">
            <v>0</v>
          </cell>
          <cell r="CN644">
            <v>0</v>
          </cell>
          <cell r="CO644">
            <v>0</v>
          </cell>
          <cell r="CP644">
            <v>0</v>
          </cell>
          <cell r="CQ644">
            <v>0</v>
          </cell>
          <cell r="CR644">
            <v>0</v>
          </cell>
          <cell r="CS644">
            <v>0</v>
          </cell>
          <cell r="CT644" t="str">
            <v>FILING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0</v>
          </cell>
          <cell r="DA644">
            <v>0</v>
          </cell>
          <cell r="DB644">
            <v>0</v>
          </cell>
          <cell r="DC644">
            <v>0</v>
          </cell>
          <cell r="DD644">
            <v>0</v>
          </cell>
          <cell r="DE644">
            <v>0</v>
          </cell>
          <cell r="DF644">
            <v>27504.295394060824</v>
          </cell>
          <cell r="DG644">
            <v>0</v>
          </cell>
          <cell r="DH644">
            <v>0</v>
          </cell>
          <cell r="DI644">
            <v>0</v>
          </cell>
          <cell r="DJ644">
            <v>0</v>
          </cell>
          <cell r="DK644">
            <v>0</v>
          </cell>
          <cell r="DL644">
            <v>0</v>
          </cell>
          <cell r="DM644">
            <v>0</v>
          </cell>
          <cell r="DN644">
            <v>0</v>
          </cell>
          <cell r="DO644">
            <v>0</v>
          </cell>
          <cell r="DP644">
            <v>0</v>
          </cell>
          <cell r="DQ644">
            <v>0</v>
          </cell>
          <cell r="DR644" t="str">
            <v>FILING</v>
          </cell>
          <cell r="DS644">
            <v>0</v>
          </cell>
          <cell r="DT644">
            <v>0</v>
          </cell>
          <cell r="DU644">
            <v>0</v>
          </cell>
          <cell r="DV644">
            <v>0</v>
          </cell>
          <cell r="DW644">
            <v>0</v>
          </cell>
          <cell r="DX644">
            <v>0</v>
          </cell>
          <cell r="DY644">
            <v>0</v>
          </cell>
          <cell r="DZ644">
            <v>0</v>
          </cell>
          <cell r="EA644">
            <v>0</v>
          </cell>
          <cell r="EB644">
            <v>0</v>
          </cell>
          <cell r="EC644">
            <v>0</v>
          </cell>
          <cell r="ED644">
            <v>11631.080914523078</v>
          </cell>
          <cell r="EE644">
            <v>0</v>
          </cell>
          <cell r="EF644">
            <v>0</v>
          </cell>
          <cell r="EG644">
            <v>0</v>
          </cell>
          <cell r="EH644">
            <v>0</v>
          </cell>
          <cell r="EI644">
            <v>0</v>
          </cell>
          <cell r="EJ644">
            <v>0</v>
          </cell>
          <cell r="EK644">
            <v>0</v>
          </cell>
          <cell r="EL644">
            <v>0</v>
          </cell>
          <cell r="EM644">
            <v>0</v>
          </cell>
          <cell r="EN644">
            <v>0</v>
          </cell>
          <cell r="EO644">
            <v>0</v>
          </cell>
          <cell r="EP644">
            <v>0</v>
          </cell>
          <cell r="EQ644">
            <v>0</v>
          </cell>
          <cell r="ER644">
            <v>0</v>
          </cell>
          <cell r="ES644">
            <v>0</v>
          </cell>
          <cell r="ET644">
            <v>0</v>
          </cell>
          <cell r="EU644">
            <v>0</v>
          </cell>
          <cell r="EV644">
            <v>0</v>
          </cell>
          <cell r="EW644">
            <v>0</v>
          </cell>
          <cell r="EX644">
            <v>0</v>
          </cell>
          <cell r="EY644">
            <v>0</v>
          </cell>
          <cell r="EZ644">
            <v>0</v>
          </cell>
          <cell r="FA644">
            <v>0</v>
          </cell>
          <cell r="FB644">
            <v>0</v>
          </cell>
          <cell r="FC644">
            <v>0</v>
          </cell>
          <cell r="FD644">
            <v>0</v>
          </cell>
          <cell r="FE644">
            <v>0</v>
          </cell>
          <cell r="FF644">
            <v>0</v>
          </cell>
          <cell r="FG644">
            <v>0</v>
          </cell>
          <cell r="FH644">
            <v>0</v>
          </cell>
          <cell r="FI644">
            <v>0</v>
          </cell>
          <cell r="FJ644">
            <v>0</v>
          </cell>
          <cell r="FK644">
            <v>0</v>
          </cell>
          <cell r="FL644">
            <v>0</v>
          </cell>
          <cell r="FM644">
            <v>0</v>
          </cell>
          <cell r="FN644">
            <v>0</v>
          </cell>
          <cell r="FO644">
            <v>0</v>
          </cell>
          <cell r="FP644">
            <v>0</v>
          </cell>
          <cell r="FQ644">
            <v>0</v>
          </cell>
          <cell r="FR644">
            <v>0</v>
          </cell>
          <cell r="FS644">
            <v>0</v>
          </cell>
          <cell r="FT644">
            <v>0</v>
          </cell>
          <cell r="FU644">
            <v>0</v>
          </cell>
          <cell r="FV644">
            <v>0</v>
          </cell>
          <cell r="FW644">
            <v>0</v>
          </cell>
        </row>
        <row r="645">
          <cell r="B645" t="str">
            <v>Co 152</v>
          </cell>
          <cell r="G645" t="str">
            <v>Indiana Water Service Inc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 t="str">
            <v>FILING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18047.194295680027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 t="str">
            <v>FILING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28899.720026169962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 t="str">
            <v>FILING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18151.874281174667</v>
          </cell>
          <cell r="EE645">
            <v>0</v>
          </cell>
          <cell r="EF645">
            <v>0</v>
          </cell>
          <cell r="EG645">
            <v>0</v>
          </cell>
          <cell r="EH645">
            <v>0</v>
          </cell>
          <cell r="EI645">
            <v>0</v>
          </cell>
          <cell r="EJ645">
            <v>0</v>
          </cell>
          <cell r="EK645">
            <v>0</v>
          </cell>
          <cell r="EL645">
            <v>0</v>
          </cell>
          <cell r="EM645">
            <v>0</v>
          </cell>
          <cell r="EN645">
            <v>0</v>
          </cell>
          <cell r="EO645">
            <v>0</v>
          </cell>
          <cell r="EP645">
            <v>0</v>
          </cell>
          <cell r="EQ645">
            <v>0</v>
          </cell>
          <cell r="ER645">
            <v>0</v>
          </cell>
          <cell r="ES645">
            <v>0</v>
          </cell>
          <cell r="ET645">
            <v>0</v>
          </cell>
          <cell r="EU645">
            <v>0</v>
          </cell>
          <cell r="EV645">
            <v>0</v>
          </cell>
          <cell r="EW645">
            <v>0</v>
          </cell>
          <cell r="EX645">
            <v>0</v>
          </cell>
          <cell r="EY645">
            <v>0</v>
          </cell>
          <cell r="EZ645">
            <v>0</v>
          </cell>
          <cell r="FA645">
            <v>0</v>
          </cell>
          <cell r="FB645">
            <v>0</v>
          </cell>
          <cell r="FC645">
            <v>0</v>
          </cell>
          <cell r="FD645">
            <v>0</v>
          </cell>
          <cell r="FE645">
            <v>0</v>
          </cell>
          <cell r="FF645">
            <v>0</v>
          </cell>
          <cell r="FG645">
            <v>0</v>
          </cell>
          <cell r="FH645">
            <v>0</v>
          </cell>
          <cell r="FI645">
            <v>0</v>
          </cell>
          <cell r="FJ645">
            <v>0</v>
          </cell>
          <cell r="FK645">
            <v>0</v>
          </cell>
          <cell r="FL645">
            <v>0</v>
          </cell>
          <cell r="FM645">
            <v>0</v>
          </cell>
          <cell r="FN645">
            <v>0</v>
          </cell>
          <cell r="FO645">
            <v>0</v>
          </cell>
          <cell r="FP645">
            <v>0</v>
          </cell>
          <cell r="FQ645">
            <v>0</v>
          </cell>
          <cell r="FR645">
            <v>0</v>
          </cell>
          <cell r="FS645">
            <v>0</v>
          </cell>
          <cell r="FT645">
            <v>0</v>
          </cell>
          <cell r="FU645">
            <v>0</v>
          </cell>
          <cell r="FV645">
            <v>0</v>
          </cell>
          <cell r="FW645">
            <v>0</v>
          </cell>
        </row>
        <row r="646">
          <cell r="B646" t="str">
            <v>Co 345</v>
          </cell>
          <cell r="G646" t="str">
            <v>Water Serv Corp of Kentucky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18750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 t="str">
            <v>FILING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18590.692179701069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 t="str">
            <v>FILING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20956.401407997619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  <cell r="EE646">
            <v>0</v>
          </cell>
          <cell r="EF646">
            <v>0</v>
          </cell>
          <cell r="EG646">
            <v>0</v>
          </cell>
          <cell r="EH646">
            <v>0</v>
          </cell>
          <cell r="EI646">
            <v>0</v>
          </cell>
          <cell r="EJ646">
            <v>0</v>
          </cell>
          <cell r="EK646">
            <v>0</v>
          </cell>
          <cell r="EL646">
            <v>0</v>
          </cell>
          <cell r="EM646">
            <v>0</v>
          </cell>
          <cell r="EN646">
            <v>0</v>
          </cell>
          <cell r="EO646">
            <v>0</v>
          </cell>
          <cell r="EP646">
            <v>0</v>
          </cell>
          <cell r="EQ646">
            <v>0</v>
          </cell>
          <cell r="ER646">
            <v>0</v>
          </cell>
          <cell r="ES646">
            <v>0</v>
          </cell>
          <cell r="ET646">
            <v>0</v>
          </cell>
          <cell r="EU646">
            <v>0</v>
          </cell>
          <cell r="EV646">
            <v>0</v>
          </cell>
          <cell r="EW646">
            <v>0</v>
          </cell>
          <cell r="EX646">
            <v>0</v>
          </cell>
          <cell r="EY646">
            <v>0</v>
          </cell>
          <cell r="EZ646">
            <v>0</v>
          </cell>
          <cell r="FA646">
            <v>0</v>
          </cell>
          <cell r="FB646">
            <v>0</v>
          </cell>
          <cell r="FC646">
            <v>0</v>
          </cell>
          <cell r="FD646">
            <v>0</v>
          </cell>
          <cell r="FE646">
            <v>0</v>
          </cell>
          <cell r="FF646">
            <v>0</v>
          </cell>
          <cell r="FG646">
            <v>0</v>
          </cell>
          <cell r="FH646">
            <v>0</v>
          </cell>
          <cell r="FI646">
            <v>0</v>
          </cell>
          <cell r="FJ646">
            <v>0</v>
          </cell>
          <cell r="FK646">
            <v>0</v>
          </cell>
          <cell r="FL646">
            <v>0</v>
          </cell>
          <cell r="FM646">
            <v>0</v>
          </cell>
          <cell r="FN646">
            <v>0</v>
          </cell>
          <cell r="FO646">
            <v>0</v>
          </cell>
          <cell r="FP646">
            <v>0</v>
          </cell>
          <cell r="FQ646">
            <v>0</v>
          </cell>
          <cell r="FR646">
            <v>0</v>
          </cell>
          <cell r="FS646">
            <v>0</v>
          </cell>
          <cell r="FT646">
            <v>0</v>
          </cell>
          <cell r="FU646">
            <v>0</v>
          </cell>
          <cell r="FV646">
            <v>0</v>
          </cell>
          <cell r="FW646">
            <v>0</v>
          </cell>
        </row>
        <row r="647">
          <cell r="B647" t="str">
            <v>Co 386</v>
          </cell>
          <cell r="G647" t="str">
            <v>Water Service Co of Georgia</v>
          </cell>
          <cell r="BH647">
            <v>0</v>
          </cell>
          <cell r="BI647">
            <v>0</v>
          </cell>
          <cell r="BJ647" t="str">
            <v>FILING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3730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3730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3947.6348024999988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4173.5178516347632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4412.3655658195667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  <cell r="EE647">
            <v>4664.8820254066559</v>
          </cell>
          <cell r="EF647">
            <v>0</v>
          </cell>
          <cell r="EG647">
            <v>0</v>
          </cell>
          <cell r="EH647">
            <v>0</v>
          </cell>
          <cell r="EI647">
            <v>0</v>
          </cell>
          <cell r="EJ647">
            <v>0</v>
          </cell>
          <cell r="EK647">
            <v>0</v>
          </cell>
          <cell r="EL647">
            <v>0</v>
          </cell>
          <cell r="EM647">
            <v>0</v>
          </cell>
          <cell r="EN647">
            <v>0</v>
          </cell>
          <cell r="EO647">
            <v>0</v>
          </cell>
          <cell r="EP647">
            <v>0</v>
          </cell>
          <cell r="EQ647">
            <v>4931.8498207574303</v>
          </cell>
          <cell r="ER647">
            <v>0</v>
          </cell>
          <cell r="ES647">
            <v>0</v>
          </cell>
          <cell r="ET647">
            <v>0</v>
          </cell>
          <cell r="EU647">
            <v>0</v>
          </cell>
          <cell r="EV647">
            <v>0</v>
          </cell>
          <cell r="EW647">
            <v>0</v>
          </cell>
          <cell r="EX647">
            <v>0</v>
          </cell>
          <cell r="EY647">
            <v>0</v>
          </cell>
          <cell r="EZ647">
            <v>0</v>
          </cell>
          <cell r="FA647">
            <v>0</v>
          </cell>
          <cell r="FB647">
            <v>0</v>
          </cell>
          <cell r="FC647">
            <v>5214.0959882588313</v>
          </cell>
          <cell r="FD647">
            <v>0</v>
          </cell>
          <cell r="FE647">
            <v>0</v>
          </cell>
          <cell r="FF647">
            <v>0</v>
          </cell>
          <cell r="FG647">
            <v>0</v>
          </cell>
          <cell r="FH647">
            <v>0</v>
          </cell>
          <cell r="FI647">
            <v>0</v>
          </cell>
          <cell r="FJ647">
            <v>0</v>
          </cell>
          <cell r="FK647">
            <v>0</v>
          </cell>
          <cell r="FL647">
            <v>0</v>
          </cell>
          <cell r="FM647">
            <v>0</v>
          </cell>
          <cell r="FN647">
            <v>0</v>
          </cell>
          <cell r="FO647">
            <v>5512.4948980305198</v>
          </cell>
          <cell r="FP647">
            <v>0</v>
          </cell>
          <cell r="FQ647">
            <v>0</v>
          </cell>
          <cell r="FR647">
            <v>0</v>
          </cell>
          <cell r="FS647">
            <v>0</v>
          </cell>
          <cell r="FT647">
            <v>0</v>
          </cell>
          <cell r="FU647">
            <v>0</v>
          </cell>
          <cell r="FV647">
            <v>0</v>
          </cell>
          <cell r="FW647">
            <v>0</v>
          </cell>
        </row>
        <row r="648">
          <cell r="B648" t="str">
            <v>Co 426</v>
          </cell>
          <cell r="G648" t="str">
            <v xml:space="preserve">Perkins Mountain Water Company 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0</v>
          </cell>
          <cell r="CZ648">
            <v>0</v>
          </cell>
          <cell r="DA648">
            <v>0</v>
          </cell>
          <cell r="DB648">
            <v>0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  <cell r="DG648">
            <v>0</v>
          </cell>
          <cell r="DH648">
            <v>0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  <cell r="EE648">
            <v>0</v>
          </cell>
          <cell r="EF648">
            <v>0</v>
          </cell>
          <cell r="EG648">
            <v>0</v>
          </cell>
          <cell r="EH648">
            <v>0</v>
          </cell>
          <cell r="EI648">
            <v>0</v>
          </cell>
          <cell r="EJ648">
            <v>0</v>
          </cell>
          <cell r="EK648">
            <v>0</v>
          </cell>
          <cell r="EL648">
            <v>0</v>
          </cell>
          <cell r="EM648">
            <v>0</v>
          </cell>
          <cell r="EN648">
            <v>0</v>
          </cell>
          <cell r="EO648">
            <v>0</v>
          </cell>
          <cell r="EP648">
            <v>0</v>
          </cell>
          <cell r="EQ648">
            <v>0</v>
          </cell>
          <cell r="ER648">
            <v>0</v>
          </cell>
          <cell r="ES648">
            <v>0</v>
          </cell>
          <cell r="ET648">
            <v>0</v>
          </cell>
          <cell r="EU648">
            <v>0</v>
          </cell>
          <cell r="EV648">
            <v>0</v>
          </cell>
          <cell r="EW648">
            <v>0</v>
          </cell>
          <cell r="EX648">
            <v>0</v>
          </cell>
          <cell r="EY648">
            <v>0</v>
          </cell>
          <cell r="EZ648">
            <v>0</v>
          </cell>
          <cell r="FA648">
            <v>0</v>
          </cell>
          <cell r="FB648">
            <v>0</v>
          </cell>
          <cell r="FC648">
            <v>0</v>
          </cell>
          <cell r="FD648">
            <v>0</v>
          </cell>
          <cell r="FE648">
            <v>0</v>
          </cell>
          <cell r="FF648">
            <v>0</v>
          </cell>
          <cell r="FG648">
            <v>0</v>
          </cell>
          <cell r="FH648">
            <v>0</v>
          </cell>
          <cell r="FI648">
            <v>0</v>
          </cell>
          <cell r="FJ648">
            <v>0</v>
          </cell>
          <cell r="FK648">
            <v>0</v>
          </cell>
          <cell r="FL648">
            <v>0</v>
          </cell>
          <cell r="FM648">
            <v>0</v>
          </cell>
          <cell r="FN648">
            <v>0</v>
          </cell>
          <cell r="FO648">
            <v>0</v>
          </cell>
          <cell r="FP648">
            <v>0</v>
          </cell>
          <cell r="FQ648">
            <v>0</v>
          </cell>
          <cell r="FR648">
            <v>0</v>
          </cell>
          <cell r="FS648">
            <v>0</v>
          </cell>
          <cell r="FT648">
            <v>0</v>
          </cell>
          <cell r="FU648">
            <v>0</v>
          </cell>
          <cell r="FV648">
            <v>0</v>
          </cell>
          <cell r="FW648">
            <v>0</v>
          </cell>
        </row>
        <row r="649">
          <cell r="B649" t="str">
            <v>Co 427</v>
          </cell>
          <cell r="G649" t="str">
            <v xml:space="preserve">Perkins Mountain Utility Company 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  <cell r="EE649">
            <v>0</v>
          </cell>
          <cell r="EF649">
            <v>0</v>
          </cell>
          <cell r="EG649">
            <v>0</v>
          </cell>
          <cell r="EH649">
            <v>0</v>
          </cell>
          <cell r="EI649">
            <v>0</v>
          </cell>
          <cell r="EJ649">
            <v>0</v>
          </cell>
          <cell r="EK649">
            <v>0</v>
          </cell>
          <cell r="EL649">
            <v>0</v>
          </cell>
          <cell r="EM649">
            <v>0</v>
          </cell>
          <cell r="EN649">
            <v>0</v>
          </cell>
          <cell r="EO649">
            <v>0</v>
          </cell>
          <cell r="EP649">
            <v>0</v>
          </cell>
          <cell r="EQ649">
            <v>0</v>
          </cell>
          <cell r="ER649">
            <v>0</v>
          </cell>
          <cell r="ES649">
            <v>0</v>
          </cell>
          <cell r="ET649">
            <v>0</v>
          </cell>
          <cell r="EU649">
            <v>0</v>
          </cell>
          <cell r="EV649">
            <v>0</v>
          </cell>
          <cell r="EW649">
            <v>0</v>
          </cell>
          <cell r="EX649">
            <v>0</v>
          </cell>
          <cell r="EY649">
            <v>0</v>
          </cell>
          <cell r="EZ649">
            <v>0</v>
          </cell>
          <cell r="FA649">
            <v>0</v>
          </cell>
          <cell r="FB649">
            <v>0</v>
          </cell>
          <cell r="FC649">
            <v>0</v>
          </cell>
          <cell r="FD649">
            <v>0</v>
          </cell>
          <cell r="FE649">
            <v>0</v>
          </cell>
          <cell r="FF649">
            <v>0</v>
          </cell>
          <cell r="FG649">
            <v>0</v>
          </cell>
          <cell r="FH649">
            <v>0</v>
          </cell>
          <cell r="FI649">
            <v>0</v>
          </cell>
          <cell r="FJ649">
            <v>0</v>
          </cell>
          <cell r="FK649">
            <v>0</v>
          </cell>
          <cell r="FL649">
            <v>0</v>
          </cell>
          <cell r="FM649">
            <v>0</v>
          </cell>
          <cell r="FN649">
            <v>0</v>
          </cell>
          <cell r="FO649">
            <v>0</v>
          </cell>
          <cell r="FP649">
            <v>0</v>
          </cell>
          <cell r="FQ649">
            <v>0</v>
          </cell>
          <cell r="FR649">
            <v>0</v>
          </cell>
          <cell r="FS649">
            <v>0</v>
          </cell>
          <cell r="FT649">
            <v>0</v>
          </cell>
          <cell r="FU649">
            <v>0</v>
          </cell>
          <cell r="FV649">
            <v>0</v>
          </cell>
          <cell r="FW649">
            <v>0</v>
          </cell>
        </row>
        <row r="741">
          <cell r="B741" t="str">
            <v>Co 101</v>
          </cell>
          <cell r="BH741">
            <v>-125.98</v>
          </cell>
          <cell r="BI741">
            <v>-20936.75</v>
          </cell>
          <cell r="BJ741">
            <v>16408.14</v>
          </cell>
          <cell r="BK741">
            <v>-22030.69</v>
          </cell>
          <cell r="BL741">
            <v>-86718.78</v>
          </cell>
          <cell r="BM741">
            <v>-118.7599999999984</v>
          </cell>
          <cell r="BN741">
            <v>-10165.98</v>
          </cell>
          <cell r="BO741">
            <v>477817.22</v>
          </cell>
          <cell r="BP741">
            <v>25817.14</v>
          </cell>
          <cell r="BQ741">
            <v>42875</v>
          </cell>
          <cell r="BR741">
            <v>-42125</v>
          </cell>
          <cell r="BS741">
            <v>57875</v>
          </cell>
        </row>
        <row r="742">
          <cell r="B742" t="str">
            <v>Co 102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</row>
        <row r="743">
          <cell r="B743" t="str">
            <v>Co 103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</row>
        <row r="744">
          <cell r="B744" t="str">
            <v>Co 104</v>
          </cell>
          <cell r="BH744">
            <v>39536.660000000003</v>
          </cell>
          <cell r="BI744">
            <v>14875.62</v>
          </cell>
          <cell r="BJ744">
            <v>75433.789999999994</v>
          </cell>
          <cell r="BK744">
            <v>25523.89</v>
          </cell>
          <cell r="BL744">
            <v>56929.89</v>
          </cell>
          <cell r="BM744">
            <v>4103.0600000000004</v>
          </cell>
          <cell r="BN744">
            <v>21840.639999999999</v>
          </cell>
          <cell r="BO744">
            <v>19926.380000000005</v>
          </cell>
          <cell r="BP744">
            <v>19865.239999999991</v>
          </cell>
          <cell r="BQ744">
            <v>19948.139999999985</v>
          </cell>
          <cell r="BR744">
            <v>37232.330000000016</v>
          </cell>
          <cell r="BS744">
            <v>66867.699999999953</v>
          </cell>
        </row>
        <row r="745">
          <cell r="B745" t="str">
            <v>Co 105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</row>
        <row r="746">
          <cell r="B746" t="str">
            <v>Co 110</v>
          </cell>
          <cell r="BH746">
            <v>7803.88</v>
          </cell>
          <cell r="BI746">
            <v>3661.1500000000051</v>
          </cell>
          <cell r="BJ746">
            <v>-8913.67</v>
          </cell>
          <cell r="BK746">
            <v>11805.58</v>
          </cell>
          <cell r="BL746">
            <v>-9360.5300000000007</v>
          </cell>
          <cell r="BM746">
            <v>7088.81</v>
          </cell>
          <cell r="BN746">
            <v>20025.240000000002</v>
          </cell>
          <cell r="BO746">
            <v>11570.219800000003</v>
          </cell>
          <cell r="BP746">
            <v>11155.925400000004</v>
          </cell>
          <cell r="BQ746">
            <v>1781.0214656445314</v>
          </cell>
          <cell r="BR746">
            <v>7078.7847492092878</v>
          </cell>
          <cell r="BS746">
            <v>14149.327922675562</v>
          </cell>
        </row>
        <row r="747">
          <cell r="B747" t="str">
            <v>Co 111</v>
          </cell>
          <cell r="BH747">
            <v>6647.41</v>
          </cell>
          <cell r="BI747">
            <v>9512.2800000000007</v>
          </cell>
          <cell r="BJ747">
            <v>7131.9</v>
          </cell>
          <cell r="BK747">
            <v>8544.3799999999992</v>
          </cell>
          <cell r="BL747">
            <v>11333.17</v>
          </cell>
          <cell r="BM747">
            <v>1525.14</v>
          </cell>
          <cell r="BN747">
            <v>6679.08</v>
          </cell>
          <cell r="BO747">
            <v>11881.258500000002</v>
          </cell>
          <cell r="BP747">
            <v>8785.6110299999982</v>
          </cell>
          <cell r="BQ747">
            <v>7349.2340002257506</v>
          </cell>
          <cell r="BR747">
            <v>8763.0476602977997</v>
          </cell>
          <cell r="BS747">
            <v>6002.2491022137947</v>
          </cell>
        </row>
        <row r="748">
          <cell r="B748" t="str">
            <v>Co 112</v>
          </cell>
          <cell r="BH748">
            <v>2766.45</v>
          </cell>
          <cell r="BI748">
            <v>1098.48</v>
          </cell>
          <cell r="BJ748">
            <v>6377.24</v>
          </cell>
          <cell r="BK748">
            <v>941.15</v>
          </cell>
          <cell r="BL748">
            <v>4928.95</v>
          </cell>
          <cell r="BM748">
            <v>2938.25</v>
          </cell>
          <cell r="BN748">
            <v>4361.37</v>
          </cell>
          <cell r="BO748">
            <v>1593.5123999999996</v>
          </cell>
          <cell r="BP748">
            <v>-9.7918000000001939</v>
          </cell>
          <cell r="BQ748">
            <v>1477.1092203912053</v>
          </cell>
          <cell r="BR748">
            <v>2808.6743107414254</v>
          </cell>
          <cell r="BS748">
            <v>1675.1863948070845</v>
          </cell>
        </row>
        <row r="749">
          <cell r="B749" t="str">
            <v>Co 113</v>
          </cell>
          <cell r="BH749">
            <v>3994.16</v>
          </cell>
          <cell r="BI749">
            <v>3019.8</v>
          </cell>
          <cell r="BJ749">
            <v>3304.44</v>
          </cell>
          <cell r="BK749">
            <v>7852.99</v>
          </cell>
          <cell r="BL749">
            <v>7904.47</v>
          </cell>
          <cell r="BM749">
            <v>-3367.83</v>
          </cell>
          <cell r="BN749">
            <v>5141.1000000000004</v>
          </cell>
          <cell r="BO749">
            <v>3062.8248999999996</v>
          </cell>
          <cell r="BP749">
            <v>2441.0160000000005</v>
          </cell>
          <cell r="BQ749">
            <v>1931.1478196558564</v>
          </cell>
          <cell r="BR749">
            <v>2636.2792810433348</v>
          </cell>
          <cell r="BS749">
            <v>2647.9222776818497</v>
          </cell>
        </row>
        <row r="750">
          <cell r="B750" t="str">
            <v>Co 114</v>
          </cell>
          <cell r="BH750">
            <v>3195.1</v>
          </cell>
          <cell r="BI750">
            <v>427.25</v>
          </cell>
          <cell r="BJ750">
            <v>712.09999999999945</v>
          </cell>
          <cell r="BK750">
            <v>5415.88</v>
          </cell>
          <cell r="BL750">
            <v>-591.13</v>
          </cell>
          <cell r="BM750">
            <v>4673.6499999999996</v>
          </cell>
          <cell r="BN750">
            <v>3282.91</v>
          </cell>
          <cell r="BO750">
            <v>4943.9661000000006</v>
          </cell>
          <cell r="BP750">
            <v>1297.3643000000002</v>
          </cell>
          <cell r="BQ750">
            <v>-2865.5047864622393</v>
          </cell>
          <cell r="BR750">
            <v>-2112.1906701376047</v>
          </cell>
          <cell r="BS750">
            <v>-2460.3040272343424</v>
          </cell>
        </row>
        <row r="751">
          <cell r="B751" t="str">
            <v>Co 117</v>
          </cell>
          <cell r="BH751">
            <v>5126.8599999999997</v>
          </cell>
          <cell r="BI751">
            <v>5088.1099999999997</v>
          </cell>
          <cell r="BJ751">
            <v>6150.49</v>
          </cell>
          <cell r="BK751">
            <v>-44.75</v>
          </cell>
          <cell r="BL751">
            <v>6979.29</v>
          </cell>
          <cell r="BM751">
            <v>1741.56</v>
          </cell>
          <cell r="BN751">
            <v>3233.71</v>
          </cell>
          <cell r="BO751">
            <v>7914.1525999999994</v>
          </cell>
          <cell r="BP751">
            <v>5584.7955000000002</v>
          </cell>
          <cell r="BQ751">
            <v>6962.4323867857929</v>
          </cell>
          <cell r="BR751">
            <v>6944.027748120764</v>
          </cell>
          <cell r="BS751">
            <v>6720.4139531499059</v>
          </cell>
        </row>
        <row r="752">
          <cell r="B752" t="str">
            <v>Co 118</v>
          </cell>
          <cell r="BH752">
            <v>1012.78</v>
          </cell>
          <cell r="BI752">
            <v>3554.57</v>
          </cell>
          <cell r="BJ752">
            <v>6879.05</v>
          </cell>
          <cell r="BK752">
            <v>696.36000000000058</v>
          </cell>
          <cell r="BL752">
            <v>1688.19</v>
          </cell>
          <cell r="BM752">
            <v>2507.17</v>
          </cell>
          <cell r="BN752">
            <v>11073.2</v>
          </cell>
          <cell r="BO752">
            <v>7340.8035999999993</v>
          </cell>
          <cell r="BP752">
            <v>6274.0216000000037</v>
          </cell>
          <cell r="BQ752">
            <v>1557.0119518714655</v>
          </cell>
          <cell r="BR752">
            <v>3182.9962514274048</v>
          </cell>
          <cell r="BS752">
            <v>4269.045889288438</v>
          </cell>
        </row>
        <row r="753">
          <cell r="B753" t="str">
            <v>Co 119</v>
          </cell>
          <cell r="BH753">
            <v>14939.06</v>
          </cell>
          <cell r="BI753">
            <v>77336.36</v>
          </cell>
          <cell r="BJ753">
            <v>38938.17</v>
          </cell>
          <cell r="BK753">
            <v>17504.27</v>
          </cell>
          <cell r="BL753">
            <v>37399.89</v>
          </cell>
          <cell r="BM753">
            <v>15521.95</v>
          </cell>
          <cell r="BN753">
            <v>67198.570000000007</v>
          </cell>
          <cell r="BO753">
            <v>58360.129400000013</v>
          </cell>
          <cell r="BP753">
            <v>43692.707600000009</v>
          </cell>
          <cell r="BQ753">
            <v>45818.870557077731</v>
          </cell>
          <cell r="BR753">
            <v>35425.01836177861</v>
          </cell>
          <cell r="BS753">
            <v>35809.35004466799</v>
          </cell>
        </row>
        <row r="754">
          <cell r="B754" t="str">
            <v>Co 120</v>
          </cell>
          <cell r="BH754">
            <v>-268.84999999999945</v>
          </cell>
          <cell r="BI754">
            <v>-3285.21</v>
          </cell>
          <cell r="BJ754">
            <v>597.42999999999995</v>
          </cell>
          <cell r="BK754">
            <v>3054.73</v>
          </cell>
          <cell r="BL754">
            <v>4241.3100000000004</v>
          </cell>
          <cell r="BM754">
            <v>4701.45</v>
          </cell>
          <cell r="BN754">
            <v>1680.76</v>
          </cell>
          <cell r="BO754">
            <v>-697.05639999999948</v>
          </cell>
          <cell r="BP754">
            <v>-1077.3979999999992</v>
          </cell>
          <cell r="BQ754">
            <v>-2206.8679758585185</v>
          </cell>
          <cell r="BR754">
            <v>-1247.2528071677962</v>
          </cell>
          <cell r="BS754">
            <v>-1031.0029673450308</v>
          </cell>
        </row>
        <row r="755">
          <cell r="B755" t="str">
            <v>Co 121</v>
          </cell>
          <cell r="BH755">
            <v>8043.17</v>
          </cell>
          <cell r="BI755">
            <v>3987.01</v>
          </cell>
          <cell r="BJ755">
            <v>-577.51000000000204</v>
          </cell>
          <cell r="BK755">
            <v>5362.5</v>
          </cell>
          <cell r="BL755">
            <v>25039.599999999999</v>
          </cell>
          <cell r="BM755">
            <v>-1732.3</v>
          </cell>
          <cell r="BN755">
            <v>3247.9099999999889</v>
          </cell>
          <cell r="BO755">
            <v>9154.6105000000025</v>
          </cell>
          <cell r="BP755">
            <v>6358.6202000000048</v>
          </cell>
          <cell r="BQ755">
            <v>437.75772714905179</v>
          </cell>
          <cell r="BR755">
            <v>763.75710232080746</v>
          </cell>
          <cell r="BS755">
            <v>1508.1943922833889</v>
          </cell>
        </row>
        <row r="756">
          <cell r="B756" t="str">
            <v>Co 122</v>
          </cell>
          <cell r="BH756">
            <v>5775.13</v>
          </cell>
          <cell r="BI756">
            <v>3110.04</v>
          </cell>
          <cell r="BJ756">
            <v>-20.580000000005384</v>
          </cell>
          <cell r="BK756">
            <v>2810.69</v>
          </cell>
          <cell r="BL756">
            <v>-2035.45</v>
          </cell>
          <cell r="BM756">
            <v>3692.97</v>
          </cell>
          <cell r="BN756">
            <v>11784.01</v>
          </cell>
          <cell r="BO756">
            <v>14681.463399999999</v>
          </cell>
          <cell r="BP756">
            <v>8403.2518999999993</v>
          </cell>
          <cell r="BQ756">
            <v>9092.148892161189</v>
          </cell>
          <cell r="BR756">
            <v>7248.4748266995302</v>
          </cell>
          <cell r="BS756">
            <v>8601.2076816698445</v>
          </cell>
        </row>
        <row r="757">
          <cell r="B757" t="str">
            <v>Co 123</v>
          </cell>
          <cell r="BH757">
            <v>1038.3599999999999</v>
          </cell>
          <cell r="BI757">
            <v>8522.5</v>
          </cell>
          <cell r="BJ757">
            <v>17122.009999999998</v>
          </cell>
          <cell r="BK757">
            <v>9854.43</v>
          </cell>
          <cell r="BL757">
            <v>16551.68</v>
          </cell>
          <cell r="BM757">
            <v>15699.06</v>
          </cell>
          <cell r="BN757">
            <v>17002.68</v>
          </cell>
          <cell r="BO757">
            <v>20553.303599999999</v>
          </cell>
          <cell r="BP757">
            <v>18024.302</v>
          </cell>
          <cell r="BQ757">
            <v>21495.766330340462</v>
          </cell>
          <cell r="BR757">
            <v>18416.517574840829</v>
          </cell>
          <cell r="BS757">
            <v>18393.197443594247</v>
          </cell>
        </row>
        <row r="758">
          <cell r="B758" t="str">
            <v>Co 124</v>
          </cell>
          <cell r="BH758">
            <v>2989.59</v>
          </cell>
          <cell r="BI758">
            <v>2422.08</v>
          </cell>
          <cell r="BJ758">
            <v>3128.14</v>
          </cell>
          <cell r="BK758">
            <v>2812.46</v>
          </cell>
          <cell r="BL758">
            <v>6323.94</v>
          </cell>
          <cell r="BM758">
            <v>3949.63</v>
          </cell>
          <cell r="BN758">
            <v>6096.35</v>
          </cell>
          <cell r="BO758">
            <v>562.92349000000104</v>
          </cell>
          <cell r="BP758">
            <v>-248.23260999999911</v>
          </cell>
          <cell r="BQ758">
            <v>-1746.7762839495554</v>
          </cell>
          <cell r="BR758">
            <v>-288.58902524543009</v>
          </cell>
          <cell r="BS758">
            <v>417.85947602467058</v>
          </cell>
        </row>
        <row r="759">
          <cell r="B759" t="str">
            <v>Co 125</v>
          </cell>
          <cell r="BH759">
            <v>-268.37</v>
          </cell>
          <cell r="BI759">
            <v>-539.32000000000005</v>
          </cell>
          <cell r="BJ759">
            <v>-2203.2199999999998</v>
          </cell>
          <cell r="BK759">
            <v>127.82</v>
          </cell>
          <cell r="BL759">
            <v>79.249999999999545</v>
          </cell>
          <cell r="BM759">
            <v>453.51000000000067</v>
          </cell>
          <cell r="BN759">
            <v>922.75000000000091</v>
          </cell>
          <cell r="BO759">
            <v>182.92360000000053</v>
          </cell>
          <cell r="BP759">
            <v>-2753.3058999999994</v>
          </cell>
          <cell r="BQ759">
            <v>-2562.4932308331499</v>
          </cell>
          <cell r="BR759">
            <v>-1893.4543210515512</v>
          </cell>
          <cell r="BS759">
            <v>-1102.0946408270065</v>
          </cell>
        </row>
        <row r="760">
          <cell r="B760" t="str">
            <v>Co 126</v>
          </cell>
          <cell r="BH760">
            <v>420.88</v>
          </cell>
          <cell r="BI760">
            <v>-176.74</v>
          </cell>
          <cell r="BJ760">
            <v>-142.19999999999999</v>
          </cell>
          <cell r="BK760">
            <v>1736.67</v>
          </cell>
          <cell r="BL760">
            <v>815.19000000000051</v>
          </cell>
          <cell r="BM760">
            <v>664.43</v>
          </cell>
          <cell r="BN760">
            <v>637.45000000000005</v>
          </cell>
          <cell r="BO760">
            <v>536.33290000000011</v>
          </cell>
          <cell r="BP760">
            <v>448.66590000000019</v>
          </cell>
          <cell r="BQ760">
            <v>305.76960358849942</v>
          </cell>
          <cell r="BR760">
            <v>495.84329309919895</v>
          </cell>
          <cell r="BS760">
            <v>774.15832580170877</v>
          </cell>
        </row>
        <row r="761">
          <cell r="B761" t="str">
            <v>Co 127</v>
          </cell>
          <cell r="BH761">
            <v>-1973.89</v>
          </cell>
          <cell r="BI761">
            <v>-449.96000000000095</v>
          </cell>
          <cell r="BJ761">
            <v>205.68</v>
          </cell>
          <cell r="BK761">
            <v>937.41999999999916</v>
          </cell>
          <cell r="BL761">
            <v>1028.32</v>
          </cell>
          <cell r="BM761">
            <v>-403.76</v>
          </cell>
          <cell r="BN761">
            <v>2118.4499999999998</v>
          </cell>
          <cell r="BO761">
            <v>-601.33949999999959</v>
          </cell>
          <cell r="BP761">
            <v>388.29169999999976</v>
          </cell>
          <cell r="BQ761">
            <v>-85.408788337377246</v>
          </cell>
          <cell r="BR761">
            <v>386.17773431916112</v>
          </cell>
          <cell r="BS761">
            <v>782.30110475332367</v>
          </cell>
        </row>
        <row r="762">
          <cell r="B762" t="str">
            <v>Co 128</v>
          </cell>
          <cell r="BH762">
            <v>40862.86</v>
          </cell>
          <cell r="BI762">
            <v>31819.47</v>
          </cell>
          <cell r="BJ762">
            <v>20632.169999999998</v>
          </cell>
          <cell r="BK762">
            <v>35117.5</v>
          </cell>
          <cell r="BL762">
            <v>35476.11</v>
          </cell>
          <cell r="BM762">
            <v>43373.43</v>
          </cell>
          <cell r="BN762">
            <v>44506.13</v>
          </cell>
          <cell r="BO762">
            <v>43586.050799999983</v>
          </cell>
          <cell r="BP762">
            <v>45990.278800000007</v>
          </cell>
          <cell r="BQ762">
            <v>35524.304135304075</v>
          </cell>
          <cell r="BR762">
            <v>36839.506438036566</v>
          </cell>
          <cell r="BS762">
            <v>7762.0167790813066</v>
          </cell>
        </row>
        <row r="763">
          <cell r="B763" t="str">
            <v>Co 129</v>
          </cell>
          <cell r="BH763">
            <v>164.54</v>
          </cell>
          <cell r="BI763">
            <v>-476.42999999999938</v>
          </cell>
          <cell r="BJ763">
            <v>-37.090000000001055</v>
          </cell>
          <cell r="BK763">
            <v>1095.8599999999999</v>
          </cell>
          <cell r="BL763">
            <v>425.59</v>
          </cell>
          <cell r="BM763">
            <v>1847.76</v>
          </cell>
          <cell r="BN763">
            <v>1351.2</v>
          </cell>
          <cell r="BO763">
            <v>-591.97509999999966</v>
          </cell>
          <cell r="BP763">
            <v>-601.64299999999912</v>
          </cell>
          <cell r="BQ763">
            <v>1.6079187587301931</v>
          </cell>
          <cell r="BR763">
            <v>0.71203501745821995</v>
          </cell>
          <cell r="BS763">
            <v>463.39054668722656</v>
          </cell>
        </row>
        <row r="764">
          <cell r="B764" t="str">
            <v>Co 130</v>
          </cell>
          <cell r="BH764">
            <v>10267.09</v>
          </cell>
          <cell r="BI764">
            <v>14854.67</v>
          </cell>
          <cell r="BJ764">
            <v>11735.6</v>
          </cell>
          <cell r="BK764">
            <v>8413.59</v>
          </cell>
          <cell r="BL764">
            <v>6980.42</v>
          </cell>
          <cell r="BM764">
            <v>-3726.17</v>
          </cell>
          <cell r="BN764">
            <v>4902.49</v>
          </cell>
          <cell r="BO764">
            <v>10694.320500000002</v>
          </cell>
          <cell r="BP764">
            <v>9999.6540999999997</v>
          </cell>
          <cell r="BQ764">
            <v>9800.7152826237234</v>
          </cell>
          <cell r="BR764">
            <v>10109.240577983159</v>
          </cell>
          <cell r="BS764">
            <v>9004.8133240923507</v>
          </cell>
        </row>
        <row r="765">
          <cell r="B765" t="str">
            <v>Co 131</v>
          </cell>
          <cell r="BH765">
            <v>9703</v>
          </cell>
          <cell r="BI765">
            <v>12305</v>
          </cell>
          <cell r="BJ765">
            <v>8308</v>
          </cell>
          <cell r="BK765">
            <v>14290</v>
          </cell>
          <cell r="BL765">
            <v>13383</v>
          </cell>
          <cell r="BM765">
            <v>5647</v>
          </cell>
          <cell r="BN765">
            <v>29266</v>
          </cell>
          <cell r="BO765">
            <v>19594</v>
          </cell>
          <cell r="BP765">
            <v>15319</v>
          </cell>
          <cell r="BQ765">
            <v>11240.589087432898</v>
          </cell>
          <cell r="BR765">
            <v>12736.202967755184</v>
          </cell>
          <cell r="BS765">
            <v>9466.5678049810376</v>
          </cell>
        </row>
        <row r="766">
          <cell r="B766" t="str">
            <v>Co 132</v>
          </cell>
          <cell r="BH766">
            <v>1102.42</v>
          </cell>
          <cell r="BI766">
            <v>706.57</v>
          </cell>
          <cell r="BJ766">
            <v>-58.429999999999836</v>
          </cell>
          <cell r="BK766">
            <v>-1287.8399999999999</v>
          </cell>
          <cell r="BL766">
            <v>152.32999999999902</v>
          </cell>
          <cell r="BM766">
            <v>-1546.66</v>
          </cell>
          <cell r="BN766">
            <v>2086.0100000000002</v>
          </cell>
          <cell r="BO766">
            <v>7012.4568000000008</v>
          </cell>
          <cell r="BP766">
            <v>6753.6306999999997</v>
          </cell>
          <cell r="BQ766">
            <v>2627.5883885800422</v>
          </cell>
          <cell r="BR766">
            <v>2547.2068128363117</v>
          </cell>
          <cell r="BS766">
            <v>-521.74398486084601</v>
          </cell>
        </row>
        <row r="767">
          <cell r="B767" t="str">
            <v>Co 133</v>
          </cell>
          <cell r="BH767">
            <v>2628.71</v>
          </cell>
          <cell r="BI767">
            <v>-2671.33</v>
          </cell>
          <cell r="BJ767">
            <v>-2372.2399999999998</v>
          </cell>
          <cell r="BK767">
            <v>407.71000000000095</v>
          </cell>
          <cell r="BL767">
            <v>2464.15</v>
          </cell>
          <cell r="BM767">
            <v>2958.3</v>
          </cell>
          <cell r="BN767">
            <v>2903.19</v>
          </cell>
          <cell r="BO767">
            <v>-1455.4328000000005</v>
          </cell>
          <cell r="BP767">
            <v>-3455.6305000000011</v>
          </cell>
          <cell r="BQ767">
            <v>-4217.4339898080725</v>
          </cell>
          <cell r="BR767">
            <v>-5895.8418524132285</v>
          </cell>
          <cell r="BS767">
            <v>-4461.02343132036</v>
          </cell>
        </row>
        <row r="768">
          <cell r="B768" t="str">
            <v>Co 134</v>
          </cell>
          <cell r="BH768">
            <v>1885.48</v>
          </cell>
          <cell r="BI768">
            <v>3168.55</v>
          </cell>
          <cell r="BJ768">
            <v>-3014.05</v>
          </cell>
          <cell r="BK768">
            <v>5044.96</v>
          </cell>
          <cell r="BL768">
            <v>3954.27</v>
          </cell>
          <cell r="BM768">
            <v>-2178.39</v>
          </cell>
          <cell r="BN768">
            <v>3982.83</v>
          </cell>
          <cell r="BO768">
            <v>1431.585399999999</v>
          </cell>
          <cell r="BP768">
            <v>-1892.7635000000009</v>
          </cell>
          <cell r="BQ768">
            <v>670.63125423928614</v>
          </cell>
          <cell r="BR768">
            <v>-197.54517948243938</v>
          </cell>
          <cell r="BS768">
            <v>501.24645635673915</v>
          </cell>
        </row>
        <row r="769">
          <cell r="B769" t="str">
            <v>Co 135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</row>
        <row r="770">
          <cell r="B770" t="str">
            <v>Co 180</v>
          </cell>
          <cell r="BH770">
            <v>313.47000000000003</v>
          </cell>
          <cell r="BI770">
            <v>317.35000000000002</v>
          </cell>
          <cell r="BJ770">
            <v>221.16</v>
          </cell>
          <cell r="BK770">
            <v>287.32</v>
          </cell>
          <cell r="BL770">
            <v>289.52999999999997</v>
          </cell>
          <cell r="BM770">
            <v>259.87</v>
          </cell>
          <cell r="BN770">
            <v>306.57</v>
          </cell>
          <cell r="BO770">
            <v>1227.4100000000001</v>
          </cell>
          <cell r="BP770">
            <v>851.56999999999982</v>
          </cell>
          <cell r="BQ770">
            <v>1089.5103823810573</v>
          </cell>
          <cell r="BR770">
            <v>1089.4371308276852</v>
          </cell>
          <cell r="BS770">
            <v>1069.6510041998747</v>
          </cell>
        </row>
        <row r="771">
          <cell r="B771" t="str">
            <v>Co 450</v>
          </cell>
          <cell r="BH771">
            <v>-14001.87</v>
          </cell>
          <cell r="BI771">
            <v>-6147.4</v>
          </cell>
          <cell r="BJ771">
            <v>4035.2800000000061</v>
          </cell>
          <cell r="BK771">
            <v>-5146.6499999999942</v>
          </cell>
          <cell r="BL771">
            <v>41422.339999999997</v>
          </cell>
          <cell r="BM771">
            <v>41683.199999999997</v>
          </cell>
          <cell r="BN771">
            <v>85293.83</v>
          </cell>
          <cell r="BO771">
            <v>73764.281499999997</v>
          </cell>
          <cell r="BP771">
            <v>52693.195</v>
          </cell>
          <cell r="BQ771">
            <v>5356.0166581366284</v>
          </cell>
          <cell r="BR771">
            <v>-1677.2813668720555</v>
          </cell>
          <cell r="BS771">
            <v>-438.55981229123427</v>
          </cell>
        </row>
        <row r="772">
          <cell r="B772" t="str">
            <v>Co 451</v>
          </cell>
          <cell r="BH772">
            <v>18173.84</v>
          </cell>
          <cell r="BI772">
            <v>-7939.3300000000163</v>
          </cell>
          <cell r="BJ772">
            <v>45223.16</v>
          </cell>
          <cell r="BK772">
            <v>33669.56</v>
          </cell>
          <cell r="BL772">
            <v>33634.43</v>
          </cell>
          <cell r="BM772">
            <v>159244.54999999999</v>
          </cell>
          <cell r="BN772">
            <v>363351.65</v>
          </cell>
          <cell r="BO772">
            <v>309866.96729999996</v>
          </cell>
          <cell r="BP772">
            <v>254946.62889999995</v>
          </cell>
          <cell r="BQ772">
            <v>20004.630688307981</v>
          </cell>
          <cell r="BR772">
            <v>47054.161739741248</v>
          </cell>
          <cell r="BS772">
            <v>-746.35944001418829</v>
          </cell>
        </row>
        <row r="773">
          <cell r="B773" t="str">
            <v>Co 356</v>
          </cell>
          <cell r="BH773">
            <v>96014.13</v>
          </cell>
          <cell r="BI773">
            <v>59953.61</v>
          </cell>
          <cell r="BJ773">
            <v>132474.16</v>
          </cell>
          <cell r="BK773">
            <v>123032.25</v>
          </cell>
          <cell r="BL773">
            <v>167166.65</v>
          </cell>
          <cell r="BM773">
            <v>90475.15</v>
          </cell>
          <cell r="BN773">
            <v>82550.509999999995</v>
          </cell>
          <cell r="BO773">
            <v>126028.52000000002</v>
          </cell>
          <cell r="BP773">
            <v>47738.199999999953</v>
          </cell>
          <cell r="BQ773">
            <v>59993.76654267963</v>
          </cell>
          <cell r="BR773">
            <v>68322.482859642623</v>
          </cell>
          <cell r="BS773">
            <v>81169.463393127895</v>
          </cell>
        </row>
        <row r="774">
          <cell r="B774" t="str">
            <v>Co 357</v>
          </cell>
          <cell r="BH774">
            <v>70129.990000000005</v>
          </cell>
          <cell r="BI774">
            <v>150301.22</v>
          </cell>
          <cell r="BJ774">
            <v>197343.58</v>
          </cell>
          <cell r="BK774">
            <v>208683.95</v>
          </cell>
          <cell r="BL774">
            <v>274434.43</v>
          </cell>
          <cell r="BM774">
            <v>284979.65000000002</v>
          </cell>
          <cell r="BN774">
            <v>214104.46</v>
          </cell>
          <cell r="BO774">
            <v>180766.16440000001</v>
          </cell>
          <cell r="BP774">
            <v>163312.70800000001</v>
          </cell>
          <cell r="BQ774">
            <v>183681.00913320098</v>
          </cell>
          <cell r="BR774">
            <v>170872.26533138222</v>
          </cell>
          <cell r="BS774">
            <v>144146.55036376041</v>
          </cell>
        </row>
        <row r="775">
          <cell r="B775" t="str">
            <v>Co 332</v>
          </cell>
          <cell r="BH775">
            <v>33743.06</v>
          </cell>
          <cell r="BI775">
            <v>34456.949999999997</v>
          </cell>
          <cell r="BJ775">
            <v>31690.04</v>
          </cell>
          <cell r="BK775">
            <v>27874.45</v>
          </cell>
          <cell r="BL775">
            <v>27776.69</v>
          </cell>
          <cell r="BM775">
            <v>28963.07</v>
          </cell>
          <cell r="BN775">
            <v>31092.07</v>
          </cell>
          <cell r="BO775">
            <v>31069.417199999996</v>
          </cell>
          <cell r="BP775">
            <v>31520.878299999997</v>
          </cell>
          <cell r="BQ775">
            <v>29269.96710897125</v>
          </cell>
          <cell r="BR775">
            <v>29216.096423577736</v>
          </cell>
          <cell r="BS775">
            <v>28628.321609946244</v>
          </cell>
        </row>
        <row r="776">
          <cell r="B776" t="str">
            <v>Co 286</v>
          </cell>
          <cell r="BH776">
            <v>-2170.4699999999998</v>
          </cell>
          <cell r="BI776">
            <v>15976.9</v>
          </cell>
          <cell r="BJ776">
            <v>-1581.14</v>
          </cell>
          <cell r="BK776">
            <v>13731.81</v>
          </cell>
          <cell r="BL776">
            <v>20591.560000000001</v>
          </cell>
          <cell r="BM776">
            <v>-17461.16</v>
          </cell>
          <cell r="BN776">
            <v>7962.76</v>
          </cell>
          <cell r="BO776">
            <v>9649.099299999998</v>
          </cell>
          <cell r="BP776">
            <v>4504.1767</v>
          </cell>
          <cell r="BQ776">
            <v>5740.2281785425366</v>
          </cell>
          <cell r="BR776">
            <v>4063.8452386732388</v>
          </cell>
          <cell r="BS776">
            <v>7567.7006010578843</v>
          </cell>
        </row>
        <row r="777">
          <cell r="B777" t="str">
            <v>Co 287</v>
          </cell>
          <cell r="BH777">
            <v>5417.21</v>
          </cell>
          <cell r="BI777">
            <v>5854.44</v>
          </cell>
          <cell r="BJ777">
            <v>5468.2</v>
          </cell>
          <cell r="BK777">
            <v>10116.57</v>
          </cell>
          <cell r="BL777">
            <v>-525.63999999999942</v>
          </cell>
          <cell r="BM777">
            <v>28687.25</v>
          </cell>
          <cell r="BN777">
            <v>16535.7</v>
          </cell>
          <cell r="BO777">
            <v>8312.1549000000014</v>
          </cell>
          <cell r="BP777">
            <v>4099.1591999999873</v>
          </cell>
          <cell r="BQ777">
            <v>5929.827432046477</v>
          </cell>
          <cell r="BR777">
            <v>3486.7869658246054</v>
          </cell>
          <cell r="BS777">
            <v>-1015.237759710617</v>
          </cell>
        </row>
        <row r="778">
          <cell r="B778" t="str">
            <v>Co 288</v>
          </cell>
          <cell r="BH778">
            <v>9317.31</v>
          </cell>
          <cell r="BI778">
            <v>6570.34</v>
          </cell>
          <cell r="BJ778">
            <v>6527.94</v>
          </cell>
          <cell r="BK778">
            <v>12169.22</v>
          </cell>
          <cell r="BL778">
            <v>-2711.42</v>
          </cell>
          <cell r="BM778">
            <v>42281.87</v>
          </cell>
          <cell r="BN778">
            <v>1885.76</v>
          </cell>
          <cell r="BO778">
            <v>-3485.3549000000057</v>
          </cell>
          <cell r="BP778">
            <v>-11255.651299999998</v>
          </cell>
          <cell r="BQ778">
            <v>-17029.875283373767</v>
          </cell>
          <cell r="BR778">
            <v>-9385.3152024851079</v>
          </cell>
          <cell r="BS778">
            <v>-12633.205559759605</v>
          </cell>
        </row>
        <row r="779">
          <cell r="B779" t="str">
            <v>Co 333</v>
          </cell>
          <cell r="BH779">
            <v>90505.77</v>
          </cell>
          <cell r="BI779">
            <v>70235.63</v>
          </cell>
          <cell r="BJ779">
            <v>88039</v>
          </cell>
          <cell r="BK779">
            <v>47461.919999999998</v>
          </cell>
          <cell r="BL779">
            <v>115019.63</v>
          </cell>
          <cell r="BM779">
            <v>89479.76</v>
          </cell>
          <cell r="BN779">
            <v>140252.26999999999</v>
          </cell>
          <cell r="BO779">
            <v>130154.696</v>
          </cell>
          <cell r="BP779">
            <v>90581.981400000019</v>
          </cell>
          <cell r="BQ779">
            <v>72668.66104026034</v>
          </cell>
          <cell r="BR779">
            <v>98682.321485664404</v>
          </cell>
          <cell r="BS779">
            <v>71966.652555297362</v>
          </cell>
        </row>
        <row r="780">
          <cell r="B780" t="str">
            <v>Co 315</v>
          </cell>
          <cell r="BH780">
            <v>1225.45</v>
          </cell>
          <cell r="BI780">
            <v>-2300.0500000000002</v>
          </cell>
          <cell r="BJ780">
            <v>7348.83</v>
          </cell>
          <cell r="BK780">
            <v>-3967.07</v>
          </cell>
          <cell r="BL780">
            <v>15438.22</v>
          </cell>
          <cell r="BM780">
            <v>757.21000000000276</v>
          </cell>
          <cell r="BN780">
            <v>-13436.78</v>
          </cell>
          <cell r="BO780">
            <v>7848.8064999999988</v>
          </cell>
          <cell r="BP780">
            <v>10010.996500000005</v>
          </cell>
          <cell r="BQ780">
            <v>15212.600270468418</v>
          </cell>
          <cell r="BR780">
            <v>10022.379997453274</v>
          </cell>
          <cell r="BS780">
            <v>7998.0921221062672</v>
          </cell>
        </row>
        <row r="781">
          <cell r="B781" t="str">
            <v>Co 316</v>
          </cell>
          <cell r="BH781">
            <v>22277.29</v>
          </cell>
          <cell r="BI781">
            <v>22331.43</v>
          </cell>
          <cell r="BJ781">
            <v>26145.4</v>
          </cell>
          <cell r="BK781">
            <v>24181.39</v>
          </cell>
          <cell r="BL781">
            <v>37617.360000000001</v>
          </cell>
          <cell r="BM781">
            <v>34722.370000000003</v>
          </cell>
          <cell r="BN781">
            <v>25668.09</v>
          </cell>
          <cell r="BO781">
            <v>26213.2745</v>
          </cell>
          <cell r="BP781">
            <v>28340.970199999996</v>
          </cell>
          <cell r="BQ781">
            <v>27546.218724700338</v>
          </cell>
          <cell r="BR781">
            <v>35677.897638734852</v>
          </cell>
          <cell r="BS781">
            <v>20345.832919191998</v>
          </cell>
        </row>
        <row r="782">
          <cell r="B782" t="str">
            <v>Co 317</v>
          </cell>
          <cell r="BH782">
            <v>35872.92</v>
          </cell>
          <cell r="BI782">
            <v>23193.360000000001</v>
          </cell>
          <cell r="BJ782">
            <v>31537.98</v>
          </cell>
          <cell r="BK782">
            <v>40841.07</v>
          </cell>
          <cell r="BL782">
            <v>50654.15</v>
          </cell>
          <cell r="BM782">
            <v>36511.97</v>
          </cell>
          <cell r="BN782">
            <v>32929.99</v>
          </cell>
          <cell r="BO782">
            <v>46302.656000000017</v>
          </cell>
          <cell r="BP782">
            <v>27968.229999999996</v>
          </cell>
          <cell r="BQ782">
            <v>34649.720318332227</v>
          </cell>
          <cell r="BR782">
            <v>34337.142052166775</v>
          </cell>
          <cell r="BS782">
            <v>33255.899536935525</v>
          </cell>
        </row>
        <row r="783">
          <cell r="B783" t="str">
            <v>Co 385</v>
          </cell>
          <cell r="BH783">
            <v>138673.70000000001</v>
          </cell>
          <cell r="BI783">
            <v>151348.24</v>
          </cell>
          <cell r="BJ783">
            <v>224352.35</v>
          </cell>
          <cell r="BK783">
            <v>265269.32</v>
          </cell>
          <cell r="BL783">
            <v>277245.57</v>
          </cell>
          <cell r="BM783">
            <v>350720.94</v>
          </cell>
          <cell r="BN783">
            <v>374849.7</v>
          </cell>
          <cell r="BO783">
            <v>283963.10599999997</v>
          </cell>
          <cell r="BP783">
            <v>290475.46419999993</v>
          </cell>
          <cell r="BQ783">
            <v>256090.58119137437</v>
          </cell>
          <cell r="BR783">
            <v>222147.27396968578</v>
          </cell>
          <cell r="BS783">
            <v>197922.8863478243</v>
          </cell>
        </row>
        <row r="784">
          <cell r="B784" t="str">
            <v>Co 181</v>
          </cell>
          <cell r="BH784">
            <v>5861.87</v>
          </cell>
          <cell r="BI784">
            <v>16318.51</v>
          </cell>
          <cell r="BJ784">
            <v>6299.52</v>
          </cell>
          <cell r="BK784">
            <v>4053.7</v>
          </cell>
          <cell r="BL784">
            <v>6324.27</v>
          </cell>
          <cell r="BM784">
            <v>1583.71</v>
          </cell>
          <cell r="BN784">
            <v>1503.86</v>
          </cell>
          <cell r="BO784">
            <v>2042.6906999999974</v>
          </cell>
          <cell r="BP784">
            <v>-362.77020000000266</v>
          </cell>
          <cell r="BQ784">
            <v>4508.8442436355617</v>
          </cell>
          <cell r="BR784">
            <v>5236.3475575477532</v>
          </cell>
          <cell r="BS784">
            <v>5389.2518964674309</v>
          </cell>
        </row>
        <row r="785">
          <cell r="B785" t="str">
            <v>Co 300</v>
          </cell>
          <cell r="BH785">
            <v>17166.259999999998</v>
          </cell>
          <cell r="BI785">
            <v>12308.33</v>
          </cell>
          <cell r="BJ785">
            <v>18852.38</v>
          </cell>
          <cell r="BK785">
            <v>11321.52</v>
          </cell>
          <cell r="BL785">
            <v>16869.080000000002</v>
          </cell>
          <cell r="BM785">
            <v>10961.29</v>
          </cell>
          <cell r="BN785">
            <v>34990.32</v>
          </cell>
          <cell r="BO785">
            <v>31181.926300000003</v>
          </cell>
          <cell r="BP785">
            <v>17500.186800000003</v>
          </cell>
          <cell r="BQ785">
            <v>25445.898781233918</v>
          </cell>
          <cell r="BR785">
            <v>25190.262285746565</v>
          </cell>
          <cell r="BS785">
            <v>22800.32149404176</v>
          </cell>
        </row>
        <row r="786">
          <cell r="B786" t="str">
            <v>Co 150</v>
          </cell>
          <cell r="BH786">
            <v>50345.65</v>
          </cell>
          <cell r="BI786">
            <v>103890.83</v>
          </cell>
          <cell r="BJ786">
            <v>117737.22</v>
          </cell>
          <cell r="BK786">
            <v>77003.5</v>
          </cell>
          <cell r="BL786">
            <v>62870.73</v>
          </cell>
          <cell r="BM786">
            <v>29510.22</v>
          </cell>
          <cell r="BN786">
            <v>41763.86</v>
          </cell>
          <cell r="BO786">
            <v>69659.431600000025</v>
          </cell>
          <cell r="BP786">
            <v>71243.604099999997</v>
          </cell>
          <cell r="BQ786">
            <v>135781.403792948</v>
          </cell>
          <cell r="BR786">
            <v>120086.89302495378</v>
          </cell>
          <cell r="BS786">
            <v>120499.77686773412</v>
          </cell>
        </row>
        <row r="787">
          <cell r="B787" t="str">
            <v>Co 241</v>
          </cell>
          <cell r="BH787">
            <v>15664.05</v>
          </cell>
          <cell r="BI787">
            <v>9914.2799999999916</v>
          </cell>
          <cell r="BJ787">
            <v>16043.93</v>
          </cell>
          <cell r="BK787">
            <v>8815.41</v>
          </cell>
          <cell r="BL787">
            <v>14627.27</v>
          </cell>
          <cell r="BM787">
            <v>28044.47</v>
          </cell>
          <cell r="BN787">
            <v>27420.55</v>
          </cell>
          <cell r="BO787">
            <v>12868.507100000003</v>
          </cell>
          <cell r="BP787">
            <v>14983.980600000003</v>
          </cell>
          <cell r="BQ787">
            <v>15449.457893543651</v>
          </cell>
          <cell r="BR787">
            <v>15126.762539700147</v>
          </cell>
          <cell r="BS787">
            <v>14819.086152449425</v>
          </cell>
        </row>
        <row r="788">
          <cell r="B788" t="str">
            <v>Co 242</v>
          </cell>
          <cell r="BH788">
            <v>2991.58</v>
          </cell>
          <cell r="BI788">
            <v>3518.2</v>
          </cell>
          <cell r="BJ788">
            <v>5127.29</v>
          </cell>
          <cell r="BK788">
            <v>9935.9500000000007</v>
          </cell>
          <cell r="BL788">
            <v>-349.92</v>
          </cell>
          <cell r="BM788">
            <v>-974.90999999999804</v>
          </cell>
          <cell r="BN788">
            <v>17061.36</v>
          </cell>
          <cell r="BO788">
            <v>6800.4971999999998</v>
          </cell>
          <cell r="BP788">
            <v>2526.1379999999999</v>
          </cell>
          <cell r="BQ788">
            <v>988.78094795940797</v>
          </cell>
          <cell r="BR788">
            <v>3768.1147803450413</v>
          </cell>
          <cell r="BS788">
            <v>5836.291137571161</v>
          </cell>
        </row>
        <row r="789">
          <cell r="B789" t="str">
            <v>Co 246</v>
          </cell>
          <cell r="BH789">
            <v>15317.74</v>
          </cell>
          <cell r="BI789">
            <v>9189.7199999999939</v>
          </cell>
          <cell r="BJ789">
            <v>25042.68</v>
          </cell>
          <cell r="BK789">
            <v>21372.92</v>
          </cell>
          <cell r="BL789">
            <v>12819.17</v>
          </cell>
          <cell r="BM789">
            <v>15785.53</v>
          </cell>
          <cell r="BN789">
            <v>22401.73</v>
          </cell>
          <cell r="BO789">
            <v>9144.5728999999919</v>
          </cell>
          <cell r="BP789">
            <v>28593.318499999994</v>
          </cell>
          <cell r="BQ789">
            <v>30339.822987918225</v>
          </cell>
          <cell r="BR789">
            <v>27731.384598398014</v>
          </cell>
          <cell r="BS789">
            <v>24168.878946589197</v>
          </cell>
        </row>
        <row r="790">
          <cell r="B790" t="str">
            <v>Co 400</v>
          </cell>
          <cell r="BH790">
            <v>196325.86</v>
          </cell>
          <cell r="BI790">
            <v>163810.35999999999</v>
          </cell>
          <cell r="BJ790">
            <v>100688.87</v>
          </cell>
          <cell r="BK790">
            <v>210208.81</v>
          </cell>
          <cell r="BL790">
            <v>207518.74</v>
          </cell>
          <cell r="BM790">
            <v>106346.08</v>
          </cell>
          <cell r="BN790">
            <v>256803.81</v>
          </cell>
          <cell r="BO790">
            <v>295105.98130000004</v>
          </cell>
          <cell r="BP790">
            <v>212197.78870000009</v>
          </cell>
          <cell r="BQ790">
            <v>258050.99129441136</v>
          </cell>
          <cell r="BR790">
            <v>125792.57993735874</v>
          </cell>
          <cell r="BS790">
            <v>-29061.385799598123</v>
          </cell>
        </row>
        <row r="791">
          <cell r="B791" t="str">
            <v>Co 401</v>
          </cell>
          <cell r="BH791">
            <v>94471.89</v>
          </cell>
          <cell r="BI791">
            <v>32673.08</v>
          </cell>
          <cell r="BJ791">
            <v>64193.369999999937</v>
          </cell>
          <cell r="BK791">
            <v>84152.320000000007</v>
          </cell>
          <cell r="BL791">
            <v>49106.57</v>
          </cell>
          <cell r="BM791">
            <v>104564.66</v>
          </cell>
          <cell r="BN791">
            <v>80786.210000000006</v>
          </cell>
          <cell r="BO791">
            <v>-70420.216799999995</v>
          </cell>
          <cell r="BP791">
            <v>115471.08100000003</v>
          </cell>
          <cell r="BQ791">
            <v>107754.20002255309</v>
          </cell>
          <cell r="BR791">
            <v>85062.443806428404</v>
          </cell>
          <cell r="BS791">
            <v>72380.814894203097</v>
          </cell>
        </row>
        <row r="792">
          <cell r="B792" t="str">
            <v>Co 248</v>
          </cell>
          <cell r="BH792">
            <v>58906.12</v>
          </cell>
          <cell r="BI792">
            <v>28086.86</v>
          </cell>
          <cell r="BJ792">
            <v>44479.360000000001</v>
          </cell>
          <cell r="BK792">
            <v>39652.300000000003</v>
          </cell>
          <cell r="BL792">
            <v>75554.960000000006</v>
          </cell>
          <cell r="BM792">
            <v>14188.5</v>
          </cell>
          <cell r="BN792">
            <v>29975.55</v>
          </cell>
          <cell r="BO792">
            <v>45544.787599999989</v>
          </cell>
          <cell r="BP792">
            <v>28619.532099999997</v>
          </cell>
          <cell r="BQ792">
            <v>41673.127191992047</v>
          </cell>
          <cell r="BR792">
            <v>36246.765058471967</v>
          </cell>
          <cell r="BS792">
            <v>69791.833908529428</v>
          </cell>
        </row>
        <row r="793">
          <cell r="B793" t="str">
            <v>Co 249</v>
          </cell>
          <cell r="BH793">
            <v>26798.77</v>
          </cell>
          <cell r="BI793">
            <v>22636.799999999999</v>
          </cell>
          <cell r="BJ793">
            <v>35384.65</v>
          </cell>
          <cell r="BK793">
            <v>38747.550000000003</v>
          </cell>
          <cell r="BL793">
            <v>32893.440000000002</v>
          </cell>
          <cell r="BM793">
            <v>21858.7</v>
          </cell>
          <cell r="BN793">
            <v>27926.77</v>
          </cell>
          <cell r="BO793">
            <v>8087.156999999992</v>
          </cell>
          <cell r="BP793">
            <v>22386.468000000001</v>
          </cell>
          <cell r="BQ793">
            <v>30478.348732774451</v>
          </cell>
          <cell r="BR793">
            <v>27295.786379954814</v>
          </cell>
          <cell r="BS793">
            <v>24349.668799966807</v>
          </cell>
        </row>
        <row r="794">
          <cell r="B794" t="str">
            <v>Co 402</v>
          </cell>
          <cell r="BH794">
            <v>3436.53</v>
          </cell>
          <cell r="BI794">
            <v>1380.66</v>
          </cell>
          <cell r="BJ794">
            <v>2772.2</v>
          </cell>
          <cell r="BK794">
            <v>5339.16</v>
          </cell>
          <cell r="BL794">
            <v>607.65000000000055</v>
          </cell>
          <cell r="BM794">
            <v>4864.62</v>
          </cell>
          <cell r="BN794">
            <v>3959.14</v>
          </cell>
          <cell r="BO794">
            <v>11332.132399999999</v>
          </cell>
          <cell r="BP794">
            <v>-4295.7861000000003</v>
          </cell>
          <cell r="BQ794">
            <v>6250.7067620707403</v>
          </cell>
          <cell r="BR794">
            <v>-4367.6389854179506</v>
          </cell>
          <cell r="BS794">
            <v>7562.9961172390913</v>
          </cell>
        </row>
        <row r="795">
          <cell r="B795" t="str">
            <v>Co 403</v>
          </cell>
          <cell r="BH795">
            <v>14402.33</v>
          </cell>
          <cell r="BI795">
            <v>3663.640000000014</v>
          </cell>
          <cell r="BJ795">
            <v>27977.34</v>
          </cell>
          <cell r="BK795">
            <v>20758.12</v>
          </cell>
          <cell r="BL795">
            <v>-8183.8199999999852</v>
          </cell>
          <cell r="BM795">
            <v>2027.95</v>
          </cell>
          <cell r="BN795">
            <v>4870.2699999999895</v>
          </cell>
          <cell r="BO795">
            <v>9071.651600000012</v>
          </cell>
          <cell r="BP795">
            <v>20896.677000000011</v>
          </cell>
          <cell r="BQ795">
            <v>19470.281004316494</v>
          </cell>
          <cell r="BR795">
            <v>11679.196007229424</v>
          </cell>
          <cell r="BS795">
            <v>23860.896683655956</v>
          </cell>
        </row>
        <row r="796">
          <cell r="B796" t="str">
            <v>Co 406</v>
          </cell>
          <cell r="BH796">
            <v>-9292.3099999999831</v>
          </cell>
          <cell r="BI796">
            <v>38301.160000000003</v>
          </cell>
          <cell r="BJ796">
            <v>-67234.37</v>
          </cell>
          <cell r="BK796">
            <v>13200.53</v>
          </cell>
          <cell r="BL796">
            <v>-368.05000000000291</v>
          </cell>
          <cell r="BM796">
            <v>12466.3</v>
          </cell>
          <cell r="BN796">
            <v>67396.56</v>
          </cell>
          <cell r="BO796">
            <v>31894.164600000004</v>
          </cell>
          <cell r="BP796">
            <v>11466.627500000002</v>
          </cell>
          <cell r="BQ796">
            <v>27887.961511317</v>
          </cell>
          <cell r="BR796">
            <v>17664.368182296152</v>
          </cell>
          <cell r="BS796">
            <v>18478.494601024708</v>
          </cell>
        </row>
        <row r="797">
          <cell r="B797" t="str">
            <v>Co 182</v>
          </cell>
          <cell r="BH797">
            <v>237424.42</v>
          </cell>
          <cell r="BI797">
            <v>348377.2</v>
          </cell>
          <cell r="BJ797">
            <v>251093.81</v>
          </cell>
          <cell r="BK797">
            <v>377234.22</v>
          </cell>
          <cell r="BL797">
            <v>363972.34</v>
          </cell>
          <cell r="BM797">
            <v>525473.81000000006</v>
          </cell>
          <cell r="BN797">
            <v>670464.56000000006</v>
          </cell>
          <cell r="BO797">
            <v>50810.529999999912</v>
          </cell>
          <cell r="BP797">
            <v>358987.83000000007</v>
          </cell>
          <cell r="BQ797">
            <v>405914.24733366421</v>
          </cell>
          <cell r="BR797">
            <v>377072.14074004965</v>
          </cell>
          <cell r="BS797">
            <v>287060.27902138222</v>
          </cell>
        </row>
        <row r="798">
          <cell r="B798" t="str">
            <v>Co 183</v>
          </cell>
          <cell r="BH798">
            <v>49868.78</v>
          </cell>
          <cell r="BI798">
            <v>46355.18000000008</v>
          </cell>
          <cell r="BJ798">
            <v>28638.75</v>
          </cell>
          <cell r="BK798">
            <v>11009.96</v>
          </cell>
          <cell r="BL798">
            <v>61461.94</v>
          </cell>
          <cell r="BM798">
            <v>55895.58</v>
          </cell>
          <cell r="BN798">
            <v>80448.789999999994</v>
          </cell>
          <cell r="BO798">
            <v>55274.621999999974</v>
          </cell>
          <cell r="BP798">
            <v>31163.802599999937</v>
          </cell>
          <cell r="BQ798">
            <v>41090.905107427039</v>
          </cell>
          <cell r="BR798">
            <v>81184.92162649415</v>
          </cell>
          <cell r="BS798">
            <v>53187.674382985628</v>
          </cell>
        </row>
        <row r="799">
          <cell r="B799" t="str">
            <v>Co 201</v>
          </cell>
          <cell r="BH799">
            <v>127885.06299999998</v>
          </cell>
          <cell r="BI799">
            <v>101566.87689999999</v>
          </cell>
          <cell r="BJ799">
            <v>168104.66159999999</v>
          </cell>
          <cell r="BK799">
            <v>131063.81570000001</v>
          </cell>
          <cell r="BL799">
            <v>151826.4939</v>
          </cell>
          <cell r="BM799">
            <v>166724.86319999993</v>
          </cell>
          <cell r="BN799">
            <v>171240.36419999998</v>
          </cell>
          <cell r="BO799">
            <v>97062.135000000038</v>
          </cell>
          <cell r="BP799">
            <v>112862.6251</v>
          </cell>
          <cell r="BQ799">
            <v>155262.60044383412</v>
          </cell>
          <cell r="BR799">
            <v>98633.972620291664</v>
          </cell>
          <cell r="BS799">
            <v>0</v>
          </cell>
        </row>
        <row r="800">
          <cell r="B800" t="str">
            <v>Co 202</v>
          </cell>
          <cell r="BH800">
            <v>12366.21</v>
          </cell>
          <cell r="BI800">
            <v>5583.26</v>
          </cell>
          <cell r="BJ800">
            <v>8202.08</v>
          </cell>
          <cell r="BK800">
            <v>30196.09</v>
          </cell>
          <cell r="BL800">
            <v>32949.449999999997</v>
          </cell>
          <cell r="BM800">
            <v>45496.639999999999</v>
          </cell>
          <cell r="BN800">
            <v>68205.23</v>
          </cell>
          <cell r="BO800">
            <v>6210.5799999999945</v>
          </cell>
          <cell r="BP800">
            <v>1770.5500000000011</v>
          </cell>
          <cell r="BQ800">
            <v>8587.1266968159453</v>
          </cell>
          <cell r="BR800">
            <v>7685.5417067159578</v>
          </cell>
          <cell r="BS800">
            <v>2690.9041079601557</v>
          </cell>
        </row>
        <row r="801">
          <cell r="B801" t="str">
            <v>Co 187</v>
          </cell>
          <cell r="BH801">
            <v>50259.46</v>
          </cell>
          <cell r="BI801">
            <v>55219.26</v>
          </cell>
          <cell r="BJ801">
            <v>44445.98</v>
          </cell>
          <cell r="BK801">
            <v>59318.29</v>
          </cell>
          <cell r="BL801">
            <v>81192.289999999994</v>
          </cell>
          <cell r="BM801">
            <v>57850.97</v>
          </cell>
          <cell r="BN801">
            <v>69309.179999999993</v>
          </cell>
          <cell r="BO801">
            <v>72320.700899999982</v>
          </cell>
          <cell r="BP801">
            <v>63946.979500000001</v>
          </cell>
          <cell r="BQ801">
            <v>41166.879248187382</v>
          </cell>
          <cell r="BR801">
            <v>66838.523232696665</v>
          </cell>
          <cell r="BS801">
            <v>56111.762938921602</v>
          </cell>
        </row>
        <row r="802">
          <cell r="B802" t="str">
            <v>Co 188</v>
          </cell>
          <cell r="BH802">
            <v>40946.14</v>
          </cell>
          <cell r="BI802">
            <v>32341.01</v>
          </cell>
          <cell r="BJ802">
            <v>14015.02</v>
          </cell>
          <cell r="BK802">
            <v>59291.92</v>
          </cell>
          <cell r="BL802">
            <v>40305.730000000003</v>
          </cell>
          <cell r="BM802">
            <v>12247.8</v>
          </cell>
          <cell r="BN802">
            <v>107784.64</v>
          </cell>
          <cell r="BO802">
            <v>48529.839500000002</v>
          </cell>
          <cell r="BP802">
            <v>27555.35119999999</v>
          </cell>
          <cell r="BQ802">
            <v>36279.824328935945</v>
          </cell>
          <cell r="BR802">
            <v>36531.097687800357</v>
          </cell>
          <cell r="BS802">
            <v>32467.459995001627</v>
          </cell>
        </row>
        <row r="803">
          <cell r="B803" t="str">
            <v>Co 250</v>
          </cell>
          <cell r="BH803">
            <v>73248.05</v>
          </cell>
          <cell r="BI803">
            <v>67614.759999999995</v>
          </cell>
          <cell r="BJ803">
            <v>66501.45</v>
          </cell>
          <cell r="BK803">
            <v>39878.01</v>
          </cell>
          <cell r="BL803">
            <v>79446.73</v>
          </cell>
          <cell r="BM803">
            <v>73343.58</v>
          </cell>
          <cell r="BN803">
            <v>56504.04</v>
          </cell>
          <cell r="BO803">
            <v>64168.981</v>
          </cell>
          <cell r="BP803">
            <v>69260.941100000011</v>
          </cell>
          <cell r="BQ803">
            <v>67325.474854628992</v>
          </cell>
          <cell r="BR803">
            <v>67953.528998192618</v>
          </cell>
          <cell r="BS803">
            <v>63458.623269753385</v>
          </cell>
        </row>
        <row r="804">
          <cell r="B804" t="str">
            <v>Co 251</v>
          </cell>
          <cell r="BH804">
            <v>189099.82</v>
          </cell>
          <cell r="BI804">
            <v>204588.79</v>
          </cell>
          <cell r="BJ804">
            <v>431772.01</v>
          </cell>
          <cell r="BK804">
            <v>433355.85</v>
          </cell>
          <cell r="BL804">
            <v>776571</v>
          </cell>
          <cell r="BM804">
            <v>526815.68000000005</v>
          </cell>
          <cell r="BN804">
            <v>218763.15</v>
          </cell>
          <cell r="BO804">
            <v>376987.65520000004</v>
          </cell>
          <cell r="BP804">
            <v>316894.09149999998</v>
          </cell>
          <cell r="BQ804">
            <v>443424.98656110012</v>
          </cell>
          <cell r="BR804">
            <v>300392.13622187305</v>
          </cell>
          <cell r="BS804">
            <v>209205.54889353423</v>
          </cell>
        </row>
        <row r="805">
          <cell r="B805" t="str">
            <v>Co 252</v>
          </cell>
          <cell r="BH805">
            <v>33081.589999999997</v>
          </cell>
          <cell r="BI805">
            <v>67574.41</v>
          </cell>
          <cell r="BJ805">
            <v>69802.289999999994</v>
          </cell>
          <cell r="BK805">
            <v>169119.47</v>
          </cell>
          <cell r="BL805">
            <v>152360.1</v>
          </cell>
          <cell r="BM805">
            <v>76921.500000000058</v>
          </cell>
          <cell r="BN805">
            <v>71620.91</v>
          </cell>
          <cell r="BO805">
            <v>-19244.185299999983</v>
          </cell>
          <cell r="BP805">
            <v>64109.217300000018</v>
          </cell>
          <cell r="BQ805">
            <v>106646.29449260244</v>
          </cell>
          <cell r="BR805">
            <v>39421.557972930808</v>
          </cell>
          <cell r="BS805">
            <v>70241.08906400553</v>
          </cell>
        </row>
        <row r="806">
          <cell r="B806" t="str">
            <v>Co 220</v>
          </cell>
          <cell r="BH806">
            <v>-3426.42</v>
          </cell>
          <cell r="BI806">
            <v>16657.48</v>
          </cell>
          <cell r="BJ806">
            <v>8829.07</v>
          </cell>
          <cell r="BK806">
            <v>11045.75</v>
          </cell>
          <cell r="BL806">
            <v>-836.81000000000131</v>
          </cell>
          <cell r="BM806">
            <v>11182.27</v>
          </cell>
          <cell r="BN806">
            <v>19655.59</v>
          </cell>
          <cell r="BO806">
            <v>14388.116899999997</v>
          </cell>
          <cell r="BP806">
            <v>771.84939999999915</v>
          </cell>
          <cell r="BQ806">
            <v>16251.886676505626</v>
          </cell>
          <cell r="BR806">
            <v>19419.13889047032</v>
          </cell>
          <cell r="BS806">
            <v>10912.760420999375</v>
          </cell>
        </row>
        <row r="807">
          <cell r="B807" t="str">
            <v>Co 900</v>
          </cell>
          <cell r="BH807">
            <v>-11334.189999999999</v>
          </cell>
          <cell r="BI807">
            <v>-3402.2599999999993</v>
          </cell>
          <cell r="BJ807">
            <v>-2145.9700000000012</v>
          </cell>
          <cell r="BK807">
            <v>4228.03</v>
          </cell>
          <cell r="BL807">
            <v>3042.1900000000005</v>
          </cell>
          <cell r="BM807">
            <v>4821.2300000000005</v>
          </cell>
          <cell r="BN807">
            <v>2494.0499999999997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</row>
        <row r="808">
          <cell r="B808" t="str">
            <v>Co 254</v>
          </cell>
          <cell r="BH808">
            <v>7394.67</v>
          </cell>
          <cell r="BI808">
            <v>6455.73</v>
          </cell>
          <cell r="BJ808">
            <v>17249.16</v>
          </cell>
          <cell r="BK808">
            <v>19965</v>
          </cell>
          <cell r="BL808">
            <v>33610.92</v>
          </cell>
          <cell r="BM808">
            <v>20298.810000000001</v>
          </cell>
          <cell r="BN808">
            <v>22331.26</v>
          </cell>
          <cell r="BO808">
            <v>24747.012739999998</v>
          </cell>
          <cell r="BP808">
            <v>7269.715189999999</v>
          </cell>
          <cell r="BQ808">
            <v>10581.479468771966</v>
          </cell>
          <cell r="BR808">
            <v>11998.063120423089</v>
          </cell>
          <cell r="BS808">
            <v>3688.9374338187936</v>
          </cell>
        </row>
        <row r="809">
          <cell r="B809" t="str">
            <v>Co 255</v>
          </cell>
          <cell r="BH809">
            <v>136881.89000000001</v>
          </cell>
          <cell r="BI809">
            <v>70177.580000000133</v>
          </cell>
          <cell r="BJ809">
            <v>196765.09</v>
          </cell>
          <cell r="BK809">
            <v>215643.36</v>
          </cell>
          <cell r="BL809">
            <v>323904.28000000003</v>
          </cell>
          <cell r="BM809">
            <v>245148.41</v>
          </cell>
          <cell r="BN809">
            <v>227255.89</v>
          </cell>
          <cell r="BO809">
            <v>147666.09649999999</v>
          </cell>
          <cell r="BP809">
            <v>120725.13799999992</v>
          </cell>
          <cell r="BQ809">
            <v>176565.39626822568</v>
          </cell>
          <cell r="BR809">
            <v>145983.5544807557</v>
          </cell>
          <cell r="BS809">
            <v>107267.23302841734</v>
          </cell>
        </row>
        <row r="810">
          <cell r="B810" t="str">
            <v>Co 256</v>
          </cell>
          <cell r="BH810">
            <v>-25550.29</v>
          </cell>
          <cell r="BI810">
            <v>-16821.98</v>
          </cell>
          <cell r="BJ810">
            <v>-19763.580000000002</v>
          </cell>
          <cell r="BK810">
            <v>-18362.349999999999</v>
          </cell>
          <cell r="BL810">
            <v>-11327.56</v>
          </cell>
          <cell r="BM810">
            <v>-9166.6900000000096</v>
          </cell>
          <cell r="BN810">
            <v>-37678.18</v>
          </cell>
          <cell r="BO810">
            <v>-21480.345600000008</v>
          </cell>
          <cell r="BP810">
            <v>-21714.310299999997</v>
          </cell>
          <cell r="BQ810">
            <v>-21665.245502779624</v>
          </cell>
          <cell r="BR810">
            <v>-20793.272620805103</v>
          </cell>
          <cell r="BS810">
            <v>-21880.394358277976</v>
          </cell>
        </row>
        <row r="811">
          <cell r="B811" t="str">
            <v>Co 257</v>
          </cell>
          <cell r="BH811">
            <v>-3316.98</v>
          </cell>
          <cell r="BI811">
            <v>3381.22</v>
          </cell>
          <cell r="BJ811">
            <v>-5727.87</v>
          </cell>
          <cell r="BK811">
            <v>-7425.19</v>
          </cell>
          <cell r="BL811">
            <v>145.33000000000001</v>
          </cell>
          <cell r="BM811">
            <v>-4071.56</v>
          </cell>
          <cell r="BN811">
            <v>-12084.16</v>
          </cell>
          <cell r="BO811">
            <v>-6155.9906999999985</v>
          </cell>
          <cell r="BP811">
            <v>-4458.7684000000008</v>
          </cell>
          <cell r="BQ811">
            <v>0</v>
          </cell>
          <cell r="BR811">
            <v>0</v>
          </cell>
          <cell r="BS811">
            <v>0</v>
          </cell>
        </row>
        <row r="812">
          <cell r="B812" t="str">
            <v>Co 259</v>
          </cell>
          <cell r="BH812">
            <v>25302</v>
          </cell>
          <cell r="BI812">
            <v>38990</v>
          </cell>
          <cell r="BJ812">
            <v>34510</v>
          </cell>
          <cell r="BK812">
            <v>25757</v>
          </cell>
          <cell r="BL812">
            <v>1711</v>
          </cell>
          <cell r="BM812">
            <v>13500</v>
          </cell>
          <cell r="BN812">
            <v>3308</v>
          </cell>
          <cell r="BO812">
            <v>3959</v>
          </cell>
          <cell r="BP812">
            <v>389</v>
          </cell>
          <cell r="BQ812">
            <v>10641.815832046472</v>
          </cell>
          <cell r="BR812">
            <v>22350.355565824604</v>
          </cell>
          <cell r="BS812">
            <v>20381.352940289391</v>
          </cell>
        </row>
        <row r="813">
          <cell r="B813" t="str">
            <v>Co 260</v>
          </cell>
          <cell r="BH813">
            <v>10270.98</v>
          </cell>
          <cell r="BI813">
            <v>6639.4599999999846</v>
          </cell>
          <cell r="BJ813">
            <v>20009.490000000002</v>
          </cell>
          <cell r="BK813">
            <v>28125.7</v>
          </cell>
          <cell r="BL813">
            <v>62726.29</v>
          </cell>
          <cell r="BM813">
            <v>41873.919999999998</v>
          </cell>
          <cell r="BN813">
            <v>24659.13</v>
          </cell>
          <cell r="BO813">
            <v>24307.296339999986</v>
          </cell>
          <cell r="BP813">
            <v>19536.621440000024</v>
          </cell>
          <cell r="BQ813">
            <v>48124.75897363777</v>
          </cell>
          <cell r="BR813">
            <v>14430.111875933449</v>
          </cell>
          <cell r="BS813">
            <v>20056.05231560408</v>
          </cell>
        </row>
        <row r="814">
          <cell r="B814" t="str">
            <v>Co 262</v>
          </cell>
          <cell r="BH814">
            <v>-3228.13</v>
          </cell>
          <cell r="BI814">
            <v>-14318.26</v>
          </cell>
          <cell r="BJ814">
            <v>-15621.57</v>
          </cell>
          <cell r="BK814">
            <v>-12071.42</v>
          </cell>
          <cell r="BL814">
            <v>-2659.64</v>
          </cell>
          <cell r="BM814">
            <v>-16916.669999999998</v>
          </cell>
          <cell r="BN814">
            <v>-15741.53</v>
          </cell>
          <cell r="BO814">
            <v>-19170.127</v>
          </cell>
          <cell r="BP814">
            <v>-17697.368300000002</v>
          </cell>
          <cell r="BQ814">
            <v>0</v>
          </cell>
          <cell r="BR814">
            <v>0</v>
          </cell>
          <cell r="BS814">
            <v>0</v>
          </cell>
        </row>
        <row r="815">
          <cell r="B815" t="str">
            <v>Co 189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-264.69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</row>
        <row r="816">
          <cell r="B816" t="str">
            <v>Co 191</v>
          </cell>
          <cell r="BH816">
            <v>8139.7169999999896</v>
          </cell>
          <cell r="BI816">
            <v>-294.72690000000875</v>
          </cell>
          <cell r="BJ816">
            <v>13320.438399999992</v>
          </cell>
          <cell r="BK816">
            <v>4792.4643000000069</v>
          </cell>
          <cell r="BL816">
            <v>3700.876099999994</v>
          </cell>
          <cell r="BM816">
            <v>9434.8168000000005</v>
          </cell>
          <cell r="BN816">
            <v>11472.715799999998</v>
          </cell>
          <cell r="BO816">
            <v>-1465.6183200000014</v>
          </cell>
          <cell r="BP816">
            <v>2957.9781599999842</v>
          </cell>
          <cell r="BQ816">
            <v>2934.2419028384611</v>
          </cell>
          <cell r="BR816">
            <v>-655.8656587389487</v>
          </cell>
          <cell r="BS816">
            <v>3498.8637864880147</v>
          </cell>
        </row>
        <row r="817">
          <cell r="B817" t="str">
            <v>Co 452</v>
          </cell>
          <cell r="BH817">
            <v>-1199.06</v>
          </cell>
          <cell r="BI817">
            <v>-3924.68</v>
          </cell>
          <cell r="BJ817">
            <v>-1109.81</v>
          </cell>
          <cell r="BK817">
            <v>-3490.5</v>
          </cell>
          <cell r="BL817">
            <v>18417.54</v>
          </cell>
          <cell r="BM817">
            <v>20716.7</v>
          </cell>
          <cell r="BN817">
            <v>26463.06</v>
          </cell>
          <cell r="BO817">
            <v>19388.238599999997</v>
          </cell>
          <cell r="BP817">
            <v>12289.809000000005</v>
          </cell>
          <cell r="BQ817">
            <v>1044.3815782998754</v>
          </cell>
          <cell r="BR817">
            <v>-8762.7503084822347</v>
          </cell>
          <cell r="BS817">
            <v>-5996.1532188345891</v>
          </cell>
        </row>
        <row r="818">
          <cell r="B818" t="str">
            <v>Co 425</v>
          </cell>
          <cell r="BH818">
            <v>66815.62</v>
          </cell>
          <cell r="BI818">
            <v>72545.56</v>
          </cell>
          <cell r="BJ818">
            <v>87905.51</v>
          </cell>
          <cell r="BK818">
            <v>92318.87</v>
          </cell>
          <cell r="BL818">
            <v>127244.23</v>
          </cell>
          <cell r="BM818">
            <v>114615.28</v>
          </cell>
          <cell r="BN818">
            <v>123862.54</v>
          </cell>
          <cell r="BO818">
            <v>148362.73937000005</v>
          </cell>
          <cell r="BP818">
            <v>128358.04232000001</v>
          </cell>
          <cell r="BQ818">
            <v>126766.22943223178</v>
          </cell>
          <cell r="BR818">
            <v>93041.840443162859</v>
          </cell>
          <cell r="BS818">
            <v>87474.003317424183</v>
          </cell>
        </row>
        <row r="819">
          <cell r="B819" t="str">
            <v>Co 453</v>
          </cell>
          <cell r="BH819">
            <v>203390.59</v>
          </cell>
          <cell r="BI819">
            <v>188409.7</v>
          </cell>
          <cell r="BJ819">
            <v>184115.03</v>
          </cell>
          <cell r="BK819">
            <v>143819.19</v>
          </cell>
          <cell r="BL819">
            <v>291629.05</v>
          </cell>
          <cell r="BM819">
            <v>245924.13</v>
          </cell>
          <cell r="BN819">
            <v>260093.02</v>
          </cell>
          <cell r="BO819">
            <v>366107.57429999998</v>
          </cell>
          <cell r="BP819">
            <v>290652.13530000008</v>
          </cell>
          <cell r="BQ819">
            <v>256549.62454462826</v>
          </cell>
          <cell r="BR819">
            <v>223532.53159778187</v>
          </cell>
          <cell r="BS819">
            <v>181862.38430789229</v>
          </cell>
        </row>
        <row r="820">
          <cell r="B820" t="str">
            <v>Co 151</v>
          </cell>
          <cell r="BH820">
            <v>7233.17</v>
          </cell>
          <cell r="BI820">
            <v>-2674.81</v>
          </cell>
          <cell r="BJ820">
            <v>9960.73</v>
          </cell>
          <cell r="BK820">
            <v>4781.24</v>
          </cell>
          <cell r="BL820">
            <v>9105.7199999999993</v>
          </cell>
          <cell r="BM820">
            <v>7209.77</v>
          </cell>
          <cell r="BN820">
            <v>12146.18</v>
          </cell>
          <cell r="BO820">
            <v>10587.1888</v>
          </cell>
          <cell r="BP820">
            <v>14380.1134</v>
          </cell>
          <cell r="BQ820">
            <v>16110.017743635559</v>
          </cell>
          <cell r="BR820">
            <v>12949.357421215855</v>
          </cell>
          <cell r="BS820">
            <v>10186.394296467428</v>
          </cell>
        </row>
        <row r="821">
          <cell r="B821" t="str">
            <v>Co 152</v>
          </cell>
          <cell r="BH821">
            <v>-20848.349999999999</v>
          </cell>
          <cell r="BI821">
            <v>-12386.64</v>
          </cell>
          <cell r="BJ821">
            <v>-10038.620000000001</v>
          </cell>
          <cell r="BK821">
            <v>-17723.63</v>
          </cell>
          <cell r="BL821">
            <v>-7421.23</v>
          </cell>
          <cell r="BM821">
            <v>-22484.19</v>
          </cell>
          <cell r="BN821">
            <v>-11576.23</v>
          </cell>
          <cell r="BO821">
            <v>-12589.152199999997</v>
          </cell>
          <cell r="BP821">
            <v>-17989.672899999998</v>
          </cell>
          <cell r="BQ821">
            <v>-15118.841185410696</v>
          </cell>
          <cell r="BR821">
            <v>-11111.139314356129</v>
          </cell>
          <cell r="BS821">
            <v>-13793.084743464555</v>
          </cell>
        </row>
        <row r="822">
          <cell r="B822" t="str">
            <v>Co 345</v>
          </cell>
          <cell r="BH822">
            <v>48935.5</v>
          </cell>
          <cell r="BI822">
            <v>61657.7</v>
          </cell>
          <cell r="BJ822">
            <v>72400.77</v>
          </cell>
          <cell r="BK822">
            <v>19401.740000000002</v>
          </cell>
          <cell r="BL822">
            <v>58987.5</v>
          </cell>
          <cell r="BM822">
            <v>57767.11</v>
          </cell>
          <cell r="BN822">
            <v>67965.649999999994</v>
          </cell>
          <cell r="BO822">
            <v>25660.043300000019</v>
          </cell>
          <cell r="BP822">
            <v>33062.440300000017</v>
          </cell>
          <cell r="BQ822">
            <v>59400.477792940655</v>
          </cell>
          <cell r="BR822">
            <v>1405.9249457177939</v>
          </cell>
          <cell r="BS822">
            <v>41086.48281028631</v>
          </cell>
        </row>
        <row r="823">
          <cell r="B823" t="str">
            <v>Co 386</v>
          </cell>
          <cell r="BH823">
            <v>58261.93</v>
          </cell>
          <cell r="BI823">
            <v>48282.39</v>
          </cell>
          <cell r="BJ823">
            <v>65270.1</v>
          </cell>
          <cell r="BK823">
            <v>61152.37</v>
          </cell>
          <cell r="BL823">
            <v>92653.21</v>
          </cell>
          <cell r="BM823">
            <v>84250.240000000005</v>
          </cell>
          <cell r="BN823">
            <v>72343.34</v>
          </cell>
          <cell r="BO823">
            <v>68217.092399999994</v>
          </cell>
          <cell r="BP823">
            <v>58041.150100000006</v>
          </cell>
          <cell r="BQ823">
            <v>59018.128397948378</v>
          </cell>
          <cell r="BR823">
            <v>56509.060656993221</v>
          </cell>
          <cell r="BS823">
            <v>55385.149699576235</v>
          </cell>
        </row>
        <row r="824">
          <cell r="B824" t="str">
            <v>Co 426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-1215.8399999999999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</row>
        <row r="825">
          <cell r="B825" t="str">
            <v>Co 427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-215.84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</row>
        <row r="826">
          <cell r="B826" t="str">
            <v>Historical Divestments</v>
          </cell>
          <cell r="BH826">
            <v>40545.949999999997</v>
          </cell>
          <cell r="BI826">
            <v>11624.09</v>
          </cell>
          <cell r="BJ826">
            <v>32848.76</v>
          </cell>
          <cell r="BK826">
            <v>33598.47</v>
          </cell>
          <cell r="BL826">
            <v>59026.35</v>
          </cell>
          <cell r="BM826">
            <v>50584.55</v>
          </cell>
          <cell r="BN826">
            <v>70506.36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hine IS"/>
      <sheetName val="Feeder IS"/>
      <sheetName val="Feeder BS"/>
      <sheetName val="IS"/>
      <sheetName val="BS"/>
      <sheetName val="Acq. LBO"/>
      <sheetName val="Convert"/>
      <sheetName val="Rise WACC"/>
      <sheetName val="Shine WACC"/>
      <sheetName val="Sum P&amp;L"/>
      <sheetName val="SU-Cap"/>
      <sheetName val="Adj Combined IS"/>
      <sheetName val="DCF"/>
      <sheetName val="DCF II"/>
      <sheetName val="LBO"/>
      <sheetName val="PV of Future Price"/>
      <sheetName val="FF"/>
      <sheetName val="Contribution Analysis"/>
      <sheetName val="AVP"/>
      <sheetName val="Summary Financials - Charts"/>
      <sheetName val="Synergies"/>
      <sheetName val="Credit Summary"/>
      <sheetName val="Sensitivities Input"/>
      <sheetName val="Sensitivities Output"/>
      <sheetName val="Cont (not linked)"/>
      <sheetName val="Shine_IS"/>
      <sheetName val="Feeder_IS"/>
      <sheetName val="Feeder_BS"/>
      <sheetName val="Acq__LBO"/>
      <sheetName val="Rise_WACC"/>
      <sheetName val="Shine_WACC"/>
      <sheetName val="Sum_P&amp;L"/>
      <sheetName val="Adj_Combined_IS"/>
      <sheetName val="DCF_II"/>
      <sheetName val="PV_of_Future_Price"/>
      <sheetName val="Contribution_Analysis"/>
      <sheetName val="Summary_Financials_-_Charts"/>
      <sheetName val="Credit_Summary"/>
      <sheetName val="Sensitivities_Input"/>
      <sheetName val="Sensitivities_Output"/>
      <sheetName val="Cont_(not_linked)"/>
    </sheetNames>
    <sheetDataSet>
      <sheetData sheetId="0" refreshError="1">
        <row r="2">
          <cell r="B2" t="str">
            <v>Wachovia Securities M&amp;A / Leveraged Finance</v>
          </cell>
          <cell r="S2" t="str">
            <v>Confidential</v>
          </cell>
          <cell r="BA2" t="str">
            <v>x</v>
          </cell>
        </row>
        <row r="3">
          <cell r="B3" t="str">
            <v>Merger Model</v>
          </cell>
        </row>
        <row r="4">
          <cell r="B4" t="str">
            <v>Shine acquiring Rise</v>
          </cell>
        </row>
        <row r="5">
          <cell r="B5" t="str">
            <v>($ in Millions)</v>
          </cell>
        </row>
        <row r="6">
          <cell r="U6" t="str">
            <v>Tickers</v>
          </cell>
          <cell r="X6" t="str">
            <v>Capital Structure Case</v>
          </cell>
        </row>
        <row r="7">
          <cell r="C7" t="str">
            <v>Transaction Assumptions</v>
          </cell>
          <cell r="U7" t="str">
            <v>Shine</v>
          </cell>
          <cell r="V7" t="str">
            <v>Rise</v>
          </cell>
          <cell r="X7" t="str">
            <v>Multiples</v>
          </cell>
        </row>
        <row r="8">
          <cell r="C8" t="str">
            <v>Transaction Type</v>
          </cell>
          <cell r="E8" t="str">
            <v>Stock</v>
          </cell>
          <cell r="F8" t="str">
            <v>Enter the Acquiring company and expand financials if</v>
          </cell>
          <cell r="K8" t="str">
            <v>Historical Stub Period</v>
          </cell>
          <cell r="L8">
            <v>12</v>
          </cell>
          <cell r="N8" t="str">
            <v>Transaction Tax Rate</v>
          </cell>
          <cell r="Q8">
            <v>0.36</v>
          </cell>
          <cell r="U8" t="str">
            <v>SUMR</v>
          </cell>
          <cell r="V8" t="str">
            <v>RUS</v>
          </cell>
          <cell r="X8" t="str">
            <v>Financing Uses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</row>
        <row r="9">
          <cell r="C9" t="str">
            <v>Acquiror</v>
          </cell>
          <cell r="E9" t="str">
            <v>Shine</v>
          </cell>
          <cell r="F9" t="str">
            <v>you want to change into a merger analysis.</v>
          </cell>
          <cell r="K9" t="str">
            <v>Closing Date</v>
          </cell>
          <cell r="L9">
            <v>40178</v>
          </cell>
          <cell r="N9" t="str">
            <v>Rise Tax Rate - For DCF</v>
          </cell>
          <cell r="Q9">
            <v>0.15</v>
          </cell>
          <cell r="X9" t="str">
            <v>Revolver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C10" t="str">
            <v>Target</v>
          </cell>
          <cell r="E10" t="str">
            <v>Rise</v>
          </cell>
          <cell r="K10" t="str">
            <v>Next Fiscal Year End</v>
          </cell>
          <cell r="L10">
            <v>40178</v>
          </cell>
          <cell r="N10" t="str">
            <v>Capital Structure Case</v>
          </cell>
          <cell r="Q10">
            <v>3</v>
          </cell>
          <cell r="R10" t="str">
            <v>Shine &gt; Rise</v>
          </cell>
          <cell r="U10" t="str">
            <v>Pricing Date</v>
          </cell>
          <cell r="X10" t="str">
            <v>Term Loan A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C11" t="str">
            <v>Case</v>
          </cell>
          <cell r="E11" t="str">
            <v>Shine &gt; Rise</v>
          </cell>
          <cell r="K11" t="str">
            <v>Closing Year</v>
          </cell>
          <cell r="L11">
            <v>2009</v>
          </cell>
          <cell r="N11" t="str">
            <v>Financial Performance Case</v>
          </cell>
          <cell r="Q11">
            <v>1</v>
          </cell>
          <cell r="R11" t="str">
            <v>Management Case</v>
          </cell>
          <cell r="U11">
            <v>39954</v>
          </cell>
          <cell r="X11" t="str">
            <v>Term Loan B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 t="str">
            <v>x</v>
          </cell>
          <cell r="T12" t="str">
            <v>x</v>
          </cell>
          <cell r="X12" t="str">
            <v>Other Senior Debt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C13" t="str">
            <v>Sources and Uses of Funds</v>
          </cell>
          <cell r="N13" t="str">
            <v>Market Capitalization</v>
          </cell>
          <cell r="U13" t="str">
            <v>Public or Private</v>
          </cell>
          <cell r="X13" t="str">
            <v>Subordinated Debt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C14" t="str">
            <v>Uses:</v>
          </cell>
          <cell r="Q14" t="str">
            <v>Shine</v>
          </cell>
          <cell r="S14" t="str">
            <v>Rise</v>
          </cell>
          <cell r="X14" t="str">
            <v>Mezzanine Debt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C15" t="str">
            <v>Purchase of Equity</v>
          </cell>
          <cell r="I15">
            <v>61.146687480000004</v>
          </cell>
          <cell r="K15" t="str">
            <v>Include Acquiror</v>
          </cell>
          <cell r="L15" t="str">
            <v>Yes</v>
          </cell>
          <cell r="N15" t="str">
            <v>Stock Price</v>
          </cell>
          <cell r="Q15">
            <v>2.2400000000000002</v>
          </cell>
          <cell r="S15">
            <v>2.81</v>
          </cell>
          <cell r="U15" t="str">
            <v>Public</v>
          </cell>
          <cell r="X15" t="str">
            <v>Management Rollover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C16" t="str">
            <v>Debt Retirement</v>
          </cell>
          <cell r="I16">
            <v>120</v>
          </cell>
          <cell r="K16" t="str">
            <v>Include Target</v>
          </cell>
          <cell r="L16" t="str">
            <v>Yes</v>
          </cell>
          <cell r="N16" t="str">
            <v>Fully Diluted Shares - Trading*</v>
          </cell>
          <cell r="Q16">
            <v>15.404782000000001</v>
          </cell>
          <cell r="S16">
            <v>21.760387003558719</v>
          </cell>
          <cell r="U16" t="str">
            <v>Public:</v>
          </cell>
        </row>
        <row r="17">
          <cell r="C17" t="str">
            <v>Less: Target Excess Cash</v>
          </cell>
          <cell r="I17">
            <v>0</v>
          </cell>
          <cell r="N17" t="str">
            <v>Fully Diluted Shares - Offer</v>
          </cell>
          <cell r="S17">
            <v>21.760387003558719</v>
          </cell>
          <cell r="U17" t="str">
            <v>Offer Price</v>
          </cell>
          <cell r="V17">
            <v>2.81</v>
          </cell>
        </row>
        <row r="18">
          <cell r="C18" t="str">
            <v>Fees and Expenses</v>
          </cell>
          <cell r="I18">
            <v>5.3786671869999996</v>
          </cell>
          <cell r="N18" t="str">
            <v>Market Capitalization</v>
          </cell>
          <cell r="Q18">
            <v>34.506711680000002</v>
          </cell>
          <cell r="S18">
            <v>61.146687480000004</v>
          </cell>
          <cell r="U18" t="str">
            <v>% Premium</v>
          </cell>
          <cell r="V18">
            <v>0</v>
          </cell>
          <cell r="Y18" t="str">
            <v>Case 1</v>
          </cell>
          <cell r="Z18" t="str">
            <v>Case 2</v>
          </cell>
          <cell r="AA18" t="str">
            <v>Case 3</v>
          </cell>
          <cell r="AB18" t="str">
            <v>Case 4</v>
          </cell>
          <cell r="AC18" t="str">
            <v>Case 5</v>
          </cell>
        </row>
        <row r="19">
          <cell r="N19" t="str">
            <v>Cash</v>
          </cell>
          <cell r="Q19">
            <v>3.7899740043333803</v>
          </cell>
          <cell r="S19">
            <v>0</v>
          </cell>
          <cell r="X19" t="str">
            <v>Amount</v>
          </cell>
          <cell r="Y19" t="str">
            <v>Shine Standalone</v>
          </cell>
          <cell r="Z19" t="str">
            <v>Rise Standalone</v>
          </cell>
          <cell r="AA19" t="str">
            <v>Shine &gt; Rise</v>
          </cell>
          <cell r="AB19" t="str">
            <v>Shine &gt; Sunset</v>
          </cell>
          <cell r="AC19" t="str">
            <v>Case 5</v>
          </cell>
        </row>
        <row r="20">
          <cell r="N20" t="str">
            <v>Non-Controlling Interests</v>
          </cell>
          <cell r="Q20">
            <v>0</v>
          </cell>
          <cell r="S20">
            <v>0</v>
          </cell>
          <cell r="U20" t="str">
            <v>Private:</v>
          </cell>
          <cell r="X20" t="str">
            <v>Acquiror Cash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</row>
        <row r="21">
          <cell r="E21" t="str">
            <v>Total Uses:</v>
          </cell>
          <cell r="I21">
            <v>186.52535466699999</v>
          </cell>
          <cell r="K21" t="str">
            <v>EBITDA Multiple</v>
          </cell>
          <cell r="L21" t="str">
            <v>LTM</v>
          </cell>
          <cell r="N21" t="str">
            <v>Preferred Stock</v>
          </cell>
          <cell r="Q21">
            <v>0</v>
          </cell>
          <cell r="S21">
            <v>0</v>
          </cell>
          <cell r="U21" t="str">
            <v>Purchase Multiple</v>
          </cell>
          <cell r="V21">
            <v>0</v>
          </cell>
          <cell r="X21" t="str">
            <v>Revolver</v>
          </cell>
          <cell r="Y21">
            <v>0</v>
          </cell>
          <cell r="Z21">
            <v>0</v>
          </cell>
          <cell r="AA21">
            <v>5.3786671869999907</v>
          </cell>
          <cell r="AB21">
            <v>31.525354666999988</v>
          </cell>
          <cell r="AC21">
            <v>0</v>
          </cell>
        </row>
        <row r="22">
          <cell r="N22" t="str">
            <v>Total Debt</v>
          </cell>
          <cell r="Q22">
            <v>42.24</v>
          </cell>
          <cell r="S22">
            <v>94</v>
          </cell>
          <cell r="U22" t="str">
            <v>LTM EBITDA</v>
          </cell>
          <cell r="V22">
            <v>33.36814692765639</v>
          </cell>
          <cell r="X22" t="str">
            <v>Term Loan A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3">
          <cell r="C23" t="str">
            <v>Sources:</v>
          </cell>
          <cell r="F23" t="str">
            <v>LIBOR</v>
          </cell>
          <cell r="G23">
            <v>0.02</v>
          </cell>
          <cell r="K23" t="str">
            <v>Financing Uses Mult.</v>
          </cell>
          <cell r="L23" t="str">
            <v>%</v>
          </cell>
          <cell r="N23" t="str">
            <v>Enterprise Value</v>
          </cell>
          <cell r="Q23">
            <v>72.956737675666631</v>
          </cell>
          <cell r="S23">
            <v>155.14668748</v>
          </cell>
          <cell r="X23" t="str">
            <v>Term Loan B</v>
          </cell>
          <cell r="Y23">
            <v>42.24</v>
          </cell>
          <cell r="Z23">
            <v>95</v>
          </cell>
          <cell r="AA23">
            <v>120</v>
          </cell>
          <cell r="AB23">
            <v>155</v>
          </cell>
          <cell r="AC23">
            <v>0</v>
          </cell>
        </row>
        <row r="24">
          <cell r="C24" t="str">
            <v>Acquiror Cash</v>
          </cell>
          <cell r="D24" t="str">
            <v>Availability</v>
          </cell>
          <cell r="E24" t="str">
            <v>Unused Fee</v>
          </cell>
          <cell r="F24" t="str">
            <v>Spread</v>
          </cell>
          <cell r="G24" t="str">
            <v>Interest Rate</v>
          </cell>
          <cell r="I24">
            <v>0</v>
          </cell>
          <cell r="K24">
            <v>0</v>
          </cell>
          <cell r="L24">
            <v>0</v>
          </cell>
          <cell r="N24" t="str">
            <v>Offer Price (Equity Value)</v>
          </cell>
          <cell r="S24">
            <v>2.81</v>
          </cell>
          <cell r="X24" t="str">
            <v>Other Senior Debt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C25" t="str">
            <v>Revolver</v>
          </cell>
          <cell r="D25">
            <v>50</v>
          </cell>
          <cell r="E25">
            <v>4.0000000000000001E-3</v>
          </cell>
          <cell r="F25">
            <v>0.05</v>
          </cell>
          <cell r="G25">
            <v>7.0000000000000007E-2</v>
          </cell>
          <cell r="I25">
            <v>5.3786671869999907</v>
          </cell>
          <cell r="K25">
            <v>0.10884333071747666</v>
          </cell>
          <cell r="L25">
            <v>2.88361182671515E-2</v>
          </cell>
          <cell r="N25" t="str">
            <v>Exchange Ratio</v>
          </cell>
          <cell r="S25">
            <v>1.2544642857142856</v>
          </cell>
          <cell r="U25" t="str">
            <v>PF LTM EBITDA</v>
          </cell>
          <cell r="X25" t="str">
            <v>Subordinated Debt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</row>
        <row r="26">
          <cell r="C26" t="str">
            <v>Term Loan A</v>
          </cell>
          <cell r="F26">
            <v>0</v>
          </cell>
          <cell r="G26">
            <v>0.02</v>
          </cell>
          <cell r="I26">
            <v>0</v>
          </cell>
          <cell r="K26">
            <v>0.10884333071747666</v>
          </cell>
          <cell r="L26">
            <v>0</v>
          </cell>
          <cell r="N26" t="str">
            <v>Offer Premium</v>
          </cell>
          <cell r="S26">
            <v>0</v>
          </cell>
          <cell r="U26" t="str">
            <v>Shine EBITDA</v>
          </cell>
          <cell r="V26">
            <v>16.048451696666653</v>
          </cell>
          <cell r="X26" t="str">
            <v>Mezzanine Debt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</row>
        <row r="27">
          <cell r="C27" t="str">
            <v>Term Loan B</v>
          </cell>
          <cell r="F27">
            <v>0.05</v>
          </cell>
          <cell r="G27">
            <v>7.0000000000000007E-2</v>
          </cell>
          <cell r="I27">
            <v>120</v>
          </cell>
          <cell r="K27">
            <v>2.5371771970822823</v>
          </cell>
          <cell r="L27">
            <v>0.64334417277604761</v>
          </cell>
          <cell r="N27" t="str">
            <v>Shares Issued for Purchase</v>
          </cell>
          <cell r="S27">
            <v>27.297628339285712</v>
          </cell>
          <cell r="U27" t="str">
            <v>Rise EBITDA</v>
          </cell>
          <cell r="V27">
            <v>33.36814692765639</v>
          </cell>
          <cell r="X27" t="str">
            <v>Convertible Debt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</row>
        <row r="28">
          <cell r="C28" t="str">
            <v>Other Senior Debt</v>
          </cell>
          <cell r="E28" t="str">
            <v>Cash or PIK</v>
          </cell>
          <cell r="F28">
            <v>0</v>
          </cell>
          <cell r="G28">
            <v>0.02</v>
          </cell>
          <cell r="I28">
            <v>0</v>
          </cell>
          <cell r="K28">
            <v>2.5371771970822823</v>
          </cell>
          <cell r="L28">
            <v>0</v>
          </cell>
          <cell r="N28" t="str">
            <v>Offer Value - Equity Value</v>
          </cell>
          <cell r="S28">
            <v>61.146687480000004</v>
          </cell>
          <cell r="U28" t="str">
            <v>Synergies</v>
          </cell>
          <cell r="V28">
            <v>12</v>
          </cell>
          <cell r="X28" t="str">
            <v>Common Stock</v>
          </cell>
          <cell r="Y28">
            <v>0</v>
          </cell>
          <cell r="Z28">
            <v>64.025354666999988</v>
          </cell>
          <cell r="AA28">
            <v>61.146687480000004</v>
          </cell>
          <cell r="AB28">
            <v>0</v>
          </cell>
          <cell r="AC28">
            <v>159.02535466699999</v>
          </cell>
        </row>
        <row r="29">
          <cell r="C29" t="str">
            <v>Subordinated Debt</v>
          </cell>
          <cell r="E29" t="str">
            <v>Cash</v>
          </cell>
          <cell r="G29">
            <v>0</v>
          </cell>
          <cell r="I29">
            <v>0</v>
          </cell>
          <cell r="K29">
            <v>2.5371771970822823</v>
          </cell>
          <cell r="L29">
            <v>0</v>
          </cell>
          <cell r="N29" t="str">
            <v>Offer Value - Enterprise Value</v>
          </cell>
          <cell r="S29">
            <v>155.14668748</v>
          </cell>
          <cell r="V29">
            <v>61.416598624323044</v>
          </cell>
          <cell r="X29" t="str">
            <v>Management Rollover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  <row r="30">
          <cell r="C30" t="str">
            <v>Mezzanine Debt</v>
          </cell>
          <cell r="D30" t="str">
            <v>Strike</v>
          </cell>
          <cell r="E30" t="str">
            <v>Cash</v>
          </cell>
          <cell r="G30">
            <v>0</v>
          </cell>
          <cell r="I30">
            <v>0</v>
          </cell>
          <cell r="K30">
            <v>2.5371771970822823</v>
          </cell>
          <cell r="L30">
            <v>0</v>
          </cell>
          <cell r="N30" t="str">
            <v>* For Acquiror, use fully-diluted shares from research</v>
          </cell>
        </row>
        <row r="31">
          <cell r="C31" t="str">
            <v>Convertible Debt</v>
          </cell>
          <cell r="D31">
            <v>2.2400000000000002</v>
          </cell>
          <cell r="G31">
            <v>0</v>
          </cell>
          <cell r="I31">
            <v>0</v>
          </cell>
          <cell r="K31">
            <v>2.5371771970822823</v>
          </cell>
          <cell r="L31">
            <v>0</v>
          </cell>
          <cell r="N31" t="str">
            <v>Returns Analysis</v>
          </cell>
          <cell r="U31" t="str">
            <v>PF Ownership</v>
          </cell>
          <cell r="X31" t="str">
            <v>Spread/Rate</v>
          </cell>
        </row>
        <row r="32">
          <cell r="C32" t="str">
            <v>Common Stock</v>
          </cell>
          <cell r="E32">
            <v>0</v>
          </cell>
          <cell r="I32">
            <v>61.146687480000004</v>
          </cell>
          <cell r="K32">
            <v>3.774548630613189</v>
          </cell>
          <cell r="L32">
            <v>0.3278197089568009</v>
          </cell>
          <cell r="P32" t="str">
            <v>Common Eq.</v>
          </cell>
          <cell r="Q32" t="str">
            <v>Sub Notes</v>
          </cell>
          <cell r="R32" t="str">
            <v>Mezzanine</v>
          </cell>
          <cell r="S32" t="str">
            <v>Preferred Eq.</v>
          </cell>
          <cell r="U32" t="str">
            <v>Shine</v>
          </cell>
          <cell r="V32">
            <v>0.36074736478816005</v>
          </cell>
          <cell r="X32" t="str">
            <v>Revolver</v>
          </cell>
          <cell r="Y32">
            <v>0.04</v>
          </cell>
          <cell r="Z32">
            <v>0.04</v>
          </cell>
          <cell r="AA32">
            <v>0.05</v>
          </cell>
          <cell r="AB32">
            <v>0.05</v>
          </cell>
          <cell r="AC32">
            <v>0</v>
          </cell>
        </row>
        <row r="33">
          <cell r="C33" t="str">
            <v>Management Rollover</v>
          </cell>
          <cell r="E33">
            <v>0</v>
          </cell>
          <cell r="I33">
            <v>0</v>
          </cell>
          <cell r="K33">
            <v>3.774548630613189</v>
          </cell>
          <cell r="L33">
            <v>0</v>
          </cell>
          <cell r="N33" t="str">
            <v>IRR - %</v>
          </cell>
          <cell r="P33">
            <v>0.74411727190017696</v>
          </cell>
          <cell r="Q33" t="str">
            <v>n/a</v>
          </cell>
          <cell r="R33" t="str">
            <v>n/a</v>
          </cell>
          <cell r="S33" t="str">
            <v>n/a</v>
          </cell>
          <cell r="U33" t="str">
            <v>Rise</v>
          </cell>
          <cell r="V33">
            <v>0.63925263521183995</v>
          </cell>
          <cell r="X33" t="str">
            <v>Term Loan A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E34" t="str">
            <v>Total Sources:</v>
          </cell>
          <cell r="I34">
            <v>186.52535466699999</v>
          </cell>
          <cell r="K34">
            <v>3.774548630613189</v>
          </cell>
          <cell r="L34">
            <v>1</v>
          </cell>
          <cell r="N34" t="str">
            <v>Nominal Return - $</v>
          </cell>
          <cell r="P34">
            <v>925.70377753512673</v>
          </cell>
          <cell r="Q34">
            <v>0</v>
          </cell>
          <cell r="R34">
            <v>0</v>
          </cell>
          <cell r="S34">
            <v>0</v>
          </cell>
          <cell r="X34" t="str">
            <v>Term Loan B</v>
          </cell>
          <cell r="Y34">
            <v>0.04</v>
          </cell>
          <cell r="Z34">
            <v>0.04</v>
          </cell>
          <cell r="AA34">
            <v>0.05</v>
          </cell>
          <cell r="AB34">
            <v>0.05</v>
          </cell>
          <cell r="AC34">
            <v>0</v>
          </cell>
        </row>
        <row r="35">
          <cell r="C35" t="str">
            <v>* Set amortization on 'Acq LBO' tab</v>
          </cell>
          <cell r="X35" t="str">
            <v>Other Senior Debt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X36" t="str">
            <v>Subordinated Debt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C37" t="str">
            <v>Purchase Price Allocation</v>
          </cell>
          <cell r="K37" t="str">
            <v>Transaction Fees &amp; Expenses</v>
          </cell>
          <cell r="N37" t="str">
            <v>Options / Warrants</v>
          </cell>
          <cell r="U37" t="str">
            <v>Synergies</v>
          </cell>
          <cell r="X37" t="str">
            <v>Mezzanine Debt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C38" t="str">
            <v>Offer Value - Equity</v>
          </cell>
          <cell r="I38">
            <v>61.146687480000004</v>
          </cell>
          <cell r="K38" t="str">
            <v>Advisory</v>
          </cell>
          <cell r="L38">
            <v>2.3272003122</v>
          </cell>
          <cell r="P38" t="str">
            <v>Rise</v>
          </cell>
          <cell r="U38">
            <v>2009</v>
          </cell>
          <cell r="V38">
            <v>0</v>
          </cell>
        </row>
        <row r="39">
          <cell r="C39" t="str">
            <v>Less: Existing Equity</v>
          </cell>
          <cell r="I39">
            <v>90.649666406500003</v>
          </cell>
          <cell r="K39" t="str">
            <v>Legal</v>
          </cell>
          <cell r="L39">
            <v>1.5514668748</v>
          </cell>
          <cell r="R39" t="str">
            <v>Trading</v>
          </cell>
          <cell r="S39" t="str">
            <v>Offer</v>
          </cell>
          <cell r="U39">
            <v>2010</v>
          </cell>
          <cell r="V39">
            <v>6</v>
          </cell>
          <cell r="X39" t="str">
            <v>Fees</v>
          </cell>
        </row>
        <row r="40">
          <cell r="C40" t="str">
            <v>Plus: Existing Goodwill</v>
          </cell>
          <cell r="I40">
            <v>0</v>
          </cell>
          <cell r="K40" t="str">
            <v>Debt Retirement Fees</v>
          </cell>
          <cell r="L40">
            <v>0</v>
          </cell>
          <cell r="N40" t="str">
            <v>Options</v>
          </cell>
          <cell r="P40" t="str">
            <v>Outstanding</v>
          </cell>
          <cell r="Q40" t="str">
            <v>Strike</v>
          </cell>
          <cell r="R40" t="str">
            <v>Shares</v>
          </cell>
          <cell r="S40" t="str">
            <v>Shares</v>
          </cell>
          <cell r="U40" t="str">
            <v>2011 &amp; Beyond</v>
          </cell>
          <cell r="V40">
            <v>12</v>
          </cell>
          <cell r="X40" t="str">
            <v>Revolver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</row>
        <row r="41">
          <cell r="C41" t="str">
            <v>Excess Purchase Price*</v>
          </cell>
          <cell r="I41">
            <v>-29.502978926499999</v>
          </cell>
          <cell r="K41" t="str">
            <v>Other</v>
          </cell>
          <cell r="L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X41" t="str">
            <v>Term Loan A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D42" t="str">
            <v>Amort Period (Years)</v>
          </cell>
          <cell r="K42" t="str">
            <v>Total Transaction Fees</v>
          </cell>
          <cell r="L42">
            <v>3.878667187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X42" t="str">
            <v>Term Loan B</v>
          </cell>
          <cell r="Y42">
            <v>0</v>
          </cell>
          <cell r="Z42">
            <v>0</v>
          </cell>
          <cell r="AA42">
            <v>1.2999999999999999E-2</v>
          </cell>
          <cell r="AB42">
            <v>0</v>
          </cell>
          <cell r="AC42">
            <v>0</v>
          </cell>
        </row>
        <row r="43">
          <cell r="C43" t="str">
            <v>Allocation of Excess Purchase Price:</v>
          </cell>
          <cell r="D43" t="str">
            <v>Tax</v>
          </cell>
          <cell r="E43" t="str">
            <v>Book</v>
          </cell>
          <cell r="F43" t="str">
            <v>% Book Value</v>
          </cell>
          <cell r="G43" t="str">
            <v>% Excess PP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X43" t="str">
            <v>Other Senior Debt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C44" t="str">
            <v>Tangible Fixed Assets Write-up (Write-down)</v>
          </cell>
          <cell r="D44">
            <v>5</v>
          </cell>
          <cell r="E44">
            <v>5</v>
          </cell>
          <cell r="F44">
            <v>0</v>
          </cell>
          <cell r="G44">
            <v>0</v>
          </cell>
          <cell r="I44">
            <v>0</v>
          </cell>
          <cell r="K44" t="str">
            <v>% Paid by Seller at Close</v>
          </cell>
          <cell r="L44">
            <v>0.5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X44" t="str">
            <v>Subordinated Debt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</row>
        <row r="45">
          <cell r="C45" t="str">
            <v>In Process R&amp;D</v>
          </cell>
          <cell r="D45">
            <v>15</v>
          </cell>
          <cell r="E45" t="str">
            <v>n/a</v>
          </cell>
          <cell r="F45">
            <v>0</v>
          </cell>
          <cell r="G45">
            <v>0</v>
          </cell>
          <cell r="I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X45" t="str">
            <v>Mezzanine Debt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</row>
        <row r="46">
          <cell r="C46" t="str">
            <v>Finite-Life Intangibles</v>
          </cell>
          <cell r="D46">
            <v>15</v>
          </cell>
          <cell r="E46">
            <v>12</v>
          </cell>
          <cell r="K46" t="str">
            <v>Debt Financing Fees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X46" t="str">
            <v>Advisory</v>
          </cell>
          <cell r="Y46">
            <v>0</v>
          </cell>
          <cell r="Z46">
            <v>0</v>
          </cell>
          <cell r="AA46">
            <v>1.4999999999999999E-2</v>
          </cell>
          <cell r="AB46">
            <v>0.04</v>
          </cell>
          <cell r="AC46">
            <v>0</v>
          </cell>
        </row>
        <row r="47">
          <cell r="C47" t="str">
            <v xml:space="preserve">    Group 1</v>
          </cell>
          <cell r="F47">
            <v>0</v>
          </cell>
          <cell r="G47">
            <v>0</v>
          </cell>
          <cell r="I47">
            <v>0</v>
          </cell>
          <cell r="K47" t="str">
            <v>Financing Fees*</v>
          </cell>
          <cell r="L47">
            <v>1.5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X47" t="str">
            <v>Legal</v>
          </cell>
          <cell r="Y47">
            <v>0</v>
          </cell>
          <cell r="Z47">
            <v>0</v>
          </cell>
          <cell r="AA47">
            <v>0.01</v>
          </cell>
          <cell r="AB47">
            <v>0.01</v>
          </cell>
          <cell r="AC47">
            <v>0</v>
          </cell>
        </row>
        <row r="48">
          <cell r="C48" t="str">
            <v xml:space="preserve">    Group 2</v>
          </cell>
          <cell r="F48">
            <v>0</v>
          </cell>
          <cell r="G48">
            <v>0</v>
          </cell>
          <cell r="I48">
            <v>0</v>
          </cell>
          <cell r="K48" t="str">
            <v>Amort Prd (Yrs):</v>
          </cell>
          <cell r="L48">
            <v>5</v>
          </cell>
          <cell r="N48" t="str">
            <v>Subtotal Options</v>
          </cell>
          <cell r="R48">
            <v>0</v>
          </cell>
          <cell r="S48">
            <v>0</v>
          </cell>
          <cell r="X48" t="str">
            <v>Other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</row>
        <row r="49">
          <cell r="C49" t="str">
            <v>Indefinite Life Intangibles</v>
          </cell>
          <cell r="D49">
            <v>15</v>
          </cell>
          <cell r="E49" t="str">
            <v>n/a</v>
          </cell>
          <cell r="F49">
            <v>0</v>
          </cell>
          <cell r="G49">
            <v>0</v>
          </cell>
          <cell r="I49">
            <v>0</v>
          </cell>
        </row>
        <row r="50">
          <cell r="C50" t="str">
            <v>New Goodwill</v>
          </cell>
          <cell r="F50">
            <v>-0.31864453581418961</v>
          </cell>
          <cell r="G50">
            <v>1</v>
          </cell>
          <cell r="I50">
            <v>-29.502978926499999</v>
          </cell>
          <cell r="K50" t="str">
            <v>* Amortization included in Interest Expense</v>
          </cell>
          <cell r="N50" t="str">
            <v>Warrants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X50" t="str">
            <v>Equity Ownership</v>
          </cell>
        </row>
        <row r="51">
          <cell r="C51" t="str">
            <v>Total Allocations</v>
          </cell>
          <cell r="I51">
            <v>-29.502978926499999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X51" t="str">
            <v>Mezzanine Debt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</row>
        <row r="52">
          <cell r="K52" t="str">
            <v>Purchase Price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X52" t="str">
            <v>Management</v>
          </cell>
          <cell r="Y52">
            <v>0</v>
          </cell>
          <cell r="Z52">
            <v>0.05</v>
          </cell>
          <cell r="AA52">
            <v>0</v>
          </cell>
          <cell r="AB52">
            <v>0</v>
          </cell>
          <cell r="AC52">
            <v>0</v>
          </cell>
        </row>
        <row r="53">
          <cell r="C53" t="str">
            <v>Calculation of Goodwill</v>
          </cell>
          <cell r="K53" t="str">
            <v>LTM EBITDA</v>
          </cell>
          <cell r="L53">
            <v>33.36814692765639</v>
          </cell>
          <cell r="N53" t="str">
            <v>Subtotal Warrants</v>
          </cell>
          <cell r="R53">
            <v>0</v>
          </cell>
          <cell r="S53">
            <v>0</v>
          </cell>
          <cell r="X53" t="str">
            <v>Acquiror</v>
          </cell>
          <cell r="Y53">
            <v>1</v>
          </cell>
          <cell r="Z53">
            <v>0.95</v>
          </cell>
          <cell r="AA53">
            <v>1</v>
          </cell>
          <cell r="AB53">
            <v>1</v>
          </cell>
          <cell r="AC53">
            <v>1</v>
          </cell>
        </row>
        <row r="54">
          <cell r="C54" t="str">
            <v>Excess purchase price allocated to goodwill</v>
          </cell>
          <cell r="E54" t="str">
            <v>Applicable Federal Rate</v>
          </cell>
          <cell r="I54">
            <v>-29.502978926499999</v>
          </cell>
          <cell r="K54" t="str">
            <v>Multiple (No Fees)</v>
          </cell>
          <cell r="L54">
            <v>4.6495446036114876</v>
          </cell>
        </row>
        <row r="55">
          <cell r="C55" t="str">
            <v>Plus: Earnout / Contingent Liability</v>
          </cell>
          <cell r="E55">
            <v>8.3000000000000001E-3</v>
          </cell>
          <cell r="I55">
            <v>0</v>
          </cell>
          <cell r="K55" t="str">
            <v>Enterprise Value</v>
          </cell>
          <cell r="L55">
            <v>155.14668748</v>
          </cell>
          <cell r="N55" t="str">
            <v>Convertible Debt</v>
          </cell>
          <cell r="P55">
            <v>0</v>
          </cell>
          <cell r="Q55">
            <v>0</v>
          </cell>
          <cell r="S55">
            <v>0</v>
          </cell>
          <cell r="X55" t="str">
            <v>Total Financing Fees</v>
          </cell>
          <cell r="Y55">
            <v>0</v>
          </cell>
          <cell r="Z55">
            <v>0</v>
          </cell>
          <cell r="AA55">
            <v>1.5</v>
          </cell>
          <cell r="AB55">
            <v>1</v>
          </cell>
          <cell r="AC55">
            <v>0</v>
          </cell>
        </row>
        <row r="56">
          <cell r="C56" t="str">
            <v>Plus: Deferred Taxes**</v>
          </cell>
          <cell r="I56">
            <v>0</v>
          </cell>
          <cell r="K56" t="str">
            <v>Less: Net Debt</v>
          </cell>
          <cell r="L56">
            <v>94</v>
          </cell>
        </row>
        <row r="57">
          <cell r="C57" t="str">
            <v>Total New Goodwill</v>
          </cell>
          <cell r="D57">
            <v>15</v>
          </cell>
          <cell r="E57" t="str">
            <v>n/a</v>
          </cell>
          <cell r="I57">
            <v>-29.502978926499999</v>
          </cell>
          <cell r="K57" t="str">
            <v>Equity Value</v>
          </cell>
          <cell r="L57">
            <v>61.146687479999997</v>
          </cell>
          <cell r="N57" t="str">
            <v>Basic Shares Outstanding</v>
          </cell>
          <cell r="R57">
            <v>0</v>
          </cell>
          <cell r="S57">
            <v>0</v>
          </cell>
          <cell r="X57" t="str">
            <v>Other Inputs</v>
          </cell>
        </row>
        <row r="58">
          <cell r="C58" t="str">
            <v>* If you have negative excess purchase price, full amount is allocated to income (very rare)</v>
          </cell>
          <cell r="X58" t="str">
            <v>Cash Reinvestment Rate</v>
          </cell>
          <cell r="Z58">
            <v>0.02</v>
          </cell>
        </row>
        <row r="59">
          <cell r="C59" t="str">
            <v>** For stock deals, any asset write-up in addition to those listed above will create additional deferred taxes</v>
          </cell>
          <cell r="N59" t="str">
            <v>Total Diluted Shares incl Options/Warrants/Converts</v>
          </cell>
          <cell r="R59">
            <v>21.760387003558719</v>
          </cell>
          <cell r="S59">
            <v>21.760387003558719</v>
          </cell>
          <cell r="X59" t="str">
            <v>Prime Rate</v>
          </cell>
          <cell r="Z59">
            <v>0.08</v>
          </cell>
        </row>
        <row r="60">
          <cell r="A60" t="str">
            <v>x</v>
          </cell>
        </row>
        <row r="61">
          <cell r="N61" t="str">
            <v>Shine Options / Warrants</v>
          </cell>
          <cell r="U61" t="str">
            <v>Current Stock Price</v>
          </cell>
        </row>
        <row r="62">
          <cell r="C62" t="str">
            <v>Rise Earnout Liabilities</v>
          </cell>
          <cell r="N62" t="str">
            <v>Active</v>
          </cell>
          <cell r="O62">
            <v>0</v>
          </cell>
          <cell r="U62" t="str">
            <v>Shine</v>
          </cell>
          <cell r="V62">
            <v>2.2400000000000002</v>
          </cell>
        </row>
        <row r="63">
          <cell r="D63" t="str">
            <v>$ Amount</v>
          </cell>
          <cell r="E63" t="str">
            <v>Probability</v>
          </cell>
          <cell r="F63" t="str">
            <v>Existing Debt</v>
          </cell>
          <cell r="R63" t="str">
            <v>Trading</v>
          </cell>
          <cell r="S63" t="str">
            <v>Offer</v>
          </cell>
          <cell r="U63" t="str">
            <v>Rise</v>
          </cell>
          <cell r="V63">
            <v>2.81</v>
          </cell>
        </row>
        <row r="64">
          <cell r="C64" t="str">
            <v xml:space="preserve">LaJobi </v>
          </cell>
          <cell r="D64">
            <v>15</v>
          </cell>
          <cell r="E64">
            <v>1</v>
          </cell>
          <cell r="F64">
            <v>15</v>
          </cell>
          <cell r="N64" t="str">
            <v>Options</v>
          </cell>
          <cell r="P64" t="str">
            <v>Outstanding</v>
          </cell>
          <cell r="Q64" t="str">
            <v>Strike</v>
          </cell>
          <cell r="R64" t="str">
            <v>Shares</v>
          </cell>
          <cell r="S64" t="str">
            <v>Shares</v>
          </cell>
        </row>
        <row r="65">
          <cell r="C65" t="str">
            <v>CoCaLo</v>
          </cell>
          <cell r="D65">
            <v>4</v>
          </cell>
          <cell r="E65">
            <v>1</v>
          </cell>
          <cell r="F65">
            <v>4</v>
          </cell>
          <cell r="P65">
            <v>0.5</v>
          </cell>
          <cell r="Q65">
            <v>5.25</v>
          </cell>
          <cell r="R65">
            <v>0</v>
          </cell>
          <cell r="S65">
            <v>0</v>
          </cell>
          <cell r="X65" t="str">
            <v>Feeder Income Statement &amp; Balance Sheet Inputs</v>
          </cell>
        </row>
        <row r="66">
          <cell r="E66" t="str">
            <v>Total</v>
          </cell>
          <cell r="F66">
            <v>19</v>
          </cell>
          <cell r="P66">
            <v>0.46600000000000003</v>
          </cell>
          <cell r="Q66">
            <v>5.2</v>
          </cell>
          <cell r="R66">
            <v>0</v>
          </cell>
          <cell r="S66">
            <v>0</v>
          </cell>
          <cell r="X66" t="str">
            <v>Names of Projections (Feeds Labels and Menu)</v>
          </cell>
        </row>
        <row r="67">
          <cell r="P67">
            <v>3.32E-2</v>
          </cell>
          <cell r="Q67">
            <v>5.21</v>
          </cell>
          <cell r="R67">
            <v>0</v>
          </cell>
          <cell r="S67">
            <v>0</v>
          </cell>
          <cell r="W67" t="str">
            <v xml:space="preserve">Do not change order --&gt; </v>
          </cell>
          <cell r="X67" t="str">
            <v>Shine Management</v>
          </cell>
          <cell r="AA67" t="str">
            <v>Acquiror Active Feeder</v>
          </cell>
          <cell r="AB67" t="str">
            <v>Shine Management</v>
          </cell>
        </row>
        <row r="68">
          <cell r="P68">
            <v>0</v>
          </cell>
          <cell r="Q68">
            <v>0</v>
          </cell>
          <cell r="R68">
            <v>0</v>
          </cell>
          <cell r="S68">
            <v>0</v>
          </cell>
          <cell r="X68" t="str">
            <v>Shine 2</v>
          </cell>
          <cell r="AA68" t="str">
            <v>Target Active Feeder</v>
          </cell>
          <cell r="AB68" t="str">
            <v>Rise Management</v>
          </cell>
        </row>
        <row r="69">
          <cell r="P69">
            <v>0</v>
          </cell>
          <cell r="Q69">
            <v>0</v>
          </cell>
          <cell r="R69">
            <v>0</v>
          </cell>
          <cell r="S69">
            <v>0</v>
          </cell>
          <cell r="X69" t="str">
            <v>Rise Management</v>
          </cell>
          <cell r="BA69" t="str">
            <v>x</v>
          </cell>
        </row>
        <row r="70">
          <cell r="P70">
            <v>0</v>
          </cell>
          <cell r="Q70">
            <v>0</v>
          </cell>
          <cell r="R70">
            <v>0</v>
          </cell>
          <cell r="S70">
            <v>0</v>
          </cell>
          <cell r="X70" t="str">
            <v>Sunset</v>
          </cell>
        </row>
        <row r="71">
          <cell r="P71">
            <v>0</v>
          </cell>
          <cell r="Q71">
            <v>0</v>
          </cell>
          <cell r="R71">
            <v>0</v>
          </cell>
          <cell r="S71">
            <v>0</v>
          </cell>
          <cell r="X71" t="str">
            <v>Rise Management Cut</v>
          </cell>
        </row>
        <row r="72">
          <cell r="N72" t="str">
            <v>Subtotal Options</v>
          </cell>
          <cell r="R72">
            <v>0</v>
          </cell>
          <cell r="S72">
            <v>0</v>
          </cell>
        </row>
        <row r="73">
          <cell r="X73" t="str">
            <v>Capital IQ Formulas</v>
          </cell>
        </row>
        <row r="74">
          <cell r="N74" t="str">
            <v>Warrants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</row>
        <row r="75">
          <cell r="P75">
            <v>0</v>
          </cell>
          <cell r="Q75">
            <v>0</v>
          </cell>
          <cell r="R75">
            <v>0</v>
          </cell>
          <cell r="S75">
            <v>0</v>
          </cell>
          <cell r="X75" t="str">
            <v>Rise 52-Week Low</v>
          </cell>
          <cell r="Z75">
            <v>0.8</v>
          </cell>
        </row>
        <row r="76">
          <cell r="P76">
            <v>0</v>
          </cell>
          <cell r="Q76">
            <v>0</v>
          </cell>
          <cell r="R76">
            <v>0</v>
          </cell>
          <cell r="S76">
            <v>0</v>
          </cell>
          <cell r="X76" t="str">
            <v>Rise 52-Week High</v>
          </cell>
          <cell r="Z76">
            <v>13</v>
          </cell>
        </row>
        <row r="77">
          <cell r="N77" t="str">
            <v>Subtotal Warrants</v>
          </cell>
          <cell r="R77">
            <v>0</v>
          </cell>
          <cell r="S77">
            <v>0</v>
          </cell>
          <cell r="X77" t="str">
            <v>Shine 52-Week Low</v>
          </cell>
          <cell r="Z77">
            <v>1.05</v>
          </cell>
        </row>
        <row r="78">
          <cell r="X78" t="str">
            <v>Shine 52-Week High</v>
          </cell>
          <cell r="Z78">
            <v>4.8163999999999998</v>
          </cell>
        </row>
        <row r="79">
          <cell r="N79" t="str">
            <v>Convertible Debt</v>
          </cell>
          <cell r="P79">
            <v>0</v>
          </cell>
          <cell r="Q79">
            <v>0</v>
          </cell>
          <cell r="S79">
            <v>0</v>
          </cell>
        </row>
        <row r="81">
          <cell r="N81" t="str">
            <v>Basic Shares Outstanding</v>
          </cell>
          <cell r="R81">
            <v>15.404782000000001</v>
          </cell>
          <cell r="S81">
            <v>15.404782000000001</v>
          </cell>
        </row>
        <row r="82">
          <cell r="A82" t="str">
            <v>x</v>
          </cell>
          <cell r="X82" t="str">
            <v>Case</v>
          </cell>
          <cell r="AE82" t="str">
            <v>ACTIVE</v>
          </cell>
        </row>
        <row r="83">
          <cell r="N83" t="str">
            <v>Total Diluted Shares incl Options/Warrants/Converts</v>
          </cell>
          <cell r="R83">
            <v>15.404782000000001</v>
          </cell>
          <cell r="S83">
            <v>15.404782000000001</v>
          </cell>
          <cell r="V83" t="str">
            <v>x</v>
          </cell>
          <cell r="Y83" t="str">
            <v>Shine Standalone</v>
          </cell>
          <cell r="Z83" t="str">
            <v>Rise Standalone</v>
          </cell>
          <cell r="AA83" t="str">
            <v>Shine &gt; Rise</v>
          </cell>
          <cell r="AB83" t="str">
            <v>Shine &gt; Rise Cut</v>
          </cell>
          <cell r="AC83" t="str">
            <v>Shine &gt; Sunset</v>
          </cell>
          <cell r="AD83" t="str">
            <v>Sunset Standalone</v>
          </cell>
          <cell r="AG83" t="str">
            <v>x</v>
          </cell>
          <cell r="BA83" t="str">
            <v>x</v>
          </cell>
        </row>
        <row r="84">
          <cell r="X84" t="str">
            <v>Case</v>
          </cell>
          <cell r="Y84">
            <v>1</v>
          </cell>
          <cell r="Z84">
            <v>2</v>
          </cell>
          <cell r="AA84">
            <v>3</v>
          </cell>
          <cell r="AB84">
            <v>4</v>
          </cell>
          <cell r="AC84">
            <v>5</v>
          </cell>
          <cell r="AD84">
            <v>6</v>
          </cell>
          <cell r="AE84">
            <v>3</v>
          </cell>
        </row>
        <row r="85">
          <cell r="N85" t="str">
            <v>Rise Options / Warrants</v>
          </cell>
          <cell r="X85" t="str">
            <v>Acquiror Financials</v>
          </cell>
          <cell r="Y85" t="str">
            <v>Rise Management</v>
          </cell>
          <cell r="Z85" t="str">
            <v>Shine Management</v>
          </cell>
          <cell r="AA85" t="str">
            <v>Shine Management</v>
          </cell>
          <cell r="AB85" t="str">
            <v>Shine Management</v>
          </cell>
          <cell r="AC85" t="str">
            <v>Shine Management</v>
          </cell>
          <cell r="AD85" t="str">
            <v>Shine Management</v>
          </cell>
          <cell r="AE85" t="str">
            <v>Shine Management</v>
          </cell>
        </row>
        <row r="86">
          <cell r="N86" t="str">
            <v>Active</v>
          </cell>
          <cell r="O86">
            <v>1</v>
          </cell>
          <cell r="X86" t="str">
            <v>Acquiror Name</v>
          </cell>
          <cell r="Y86" t="str">
            <v>Rise</v>
          </cell>
          <cell r="Z86" t="str">
            <v>Shine</v>
          </cell>
          <cell r="AA86" t="str">
            <v>Shine</v>
          </cell>
          <cell r="AB86" t="str">
            <v>Shine</v>
          </cell>
          <cell r="AC86" t="str">
            <v>Shine</v>
          </cell>
          <cell r="AD86" t="str">
            <v>Shine</v>
          </cell>
          <cell r="AE86" t="str">
            <v>Shine</v>
          </cell>
        </row>
        <row r="87">
          <cell r="R87" t="str">
            <v>Trading</v>
          </cell>
          <cell r="S87" t="str">
            <v>Offer</v>
          </cell>
          <cell r="X87" t="str">
            <v>Target Financials</v>
          </cell>
          <cell r="Y87" t="str">
            <v>Shine Management</v>
          </cell>
          <cell r="Z87" t="str">
            <v>Rise Management</v>
          </cell>
          <cell r="AA87" t="str">
            <v>Rise Management</v>
          </cell>
          <cell r="AB87" t="str">
            <v>Rise Management Cut</v>
          </cell>
          <cell r="AC87" t="str">
            <v>Sunset</v>
          </cell>
          <cell r="AD87" t="str">
            <v>Sunset</v>
          </cell>
          <cell r="AE87" t="str">
            <v>Rise Management</v>
          </cell>
        </row>
        <row r="88">
          <cell r="N88" t="str">
            <v>Options</v>
          </cell>
          <cell r="P88" t="str">
            <v>Outstanding</v>
          </cell>
          <cell r="Q88" t="str">
            <v>Strike</v>
          </cell>
          <cell r="R88" t="str">
            <v>Shares</v>
          </cell>
          <cell r="S88" t="str">
            <v>Shares</v>
          </cell>
          <cell r="X88" t="str">
            <v>Target Name</v>
          </cell>
          <cell r="Y88" t="str">
            <v>Shine</v>
          </cell>
          <cell r="Z88" t="str">
            <v>Rise</v>
          </cell>
          <cell r="AA88" t="str">
            <v>Rise</v>
          </cell>
          <cell r="AB88" t="str">
            <v>Rise</v>
          </cell>
          <cell r="AC88" t="str">
            <v>Sunset</v>
          </cell>
          <cell r="AD88" t="str">
            <v>Rise</v>
          </cell>
          <cell r="AE88" t="str">
            <v>Rise</v>
          </cell>
        </row>
        <row r="89">
          <cell r="P89">
            <v>4.7450000000000001E-3</v>
          </cell>
          <cell r="Q89">
            <v>23.625</v>
          </cell>
          <cell r="R89">
            <v>0</v>
          </cell>
          <cell r="S89">
            <v>0</v>
          </cell>
          <cell r="X89" t="str">
            <v>Capital Structure</v>
          </cell>
          <cell r="Y89">
            <v>1</v>
          </cell>
          <cell r="Z89">
            <v>2</v>
          </cell>
          <cell r="AA89">
            <v>3</v>
          </cell>
          <cell r="AB89">
            <v>3</v>
          </cell>
          <cell r="AC89">
            <v>4</v>
          </cell>
          <cell r="AD89">
            <v>4</v>
          </cell>
          <cell r="AE89">
            <v>3</v>
          </cell>
        </row>
        <row r="90">
          <cell r="P90">
            <v>1.387E-3</v>
          </cell>
          <cell r="Q90">
            <v>18.375</v>
          </cell>
          <cell r="R90">
            <v>0</v>
          </cell>
          <cell r="S90">
            <v>0</v>
          </cell>
          <cell r="X90" t="str">
            <v>Include Acquiror?</v>
          </cell>
          <cell r="Y90" t="str">
            <v>No</v>
          </cell>
          <cell r="Z90" t="str">
            <v>No</v>
          </cell>
          <cell r="AA90" t="str">
            <v>Yes</v>
          </cell>
          <cell r="AB90" t="str">
            <v>Yes</v>
          </cell>
          <cell r="AC90" t="str">
            <v>Yes</v>
          </cell>
          <cell r="AD90" t="str">
            <v>No</v>
          </cell>
          <cell r="AE90" t="str">
            <v>Yes</v>
          </cell>
        </row>
        <row r="91">
          <cell r="P91">
            <v>6.2960000000000004E-3</v>
          </cell>
          <cell r="Q91">
            <v>30.98</v>
          </cell>
          <cell r="R91">
            <v>0</v>
          </cell>
          <cell r="S91">
            <v>0</v>
          </cell>
          <cell r="X91" t="str">
            <v>Include Target?</v>
          </cell>
          <cell r="Y91" t="str">
            <v>Yes</v>
          </cell>
          <cell r="Z91" t="str">
            <v>Yes</v>
          </cell>
          <cell r="AA91" t="str">
            <v>Yes</v>
          </cell>
          <cell r="AB91" t="str">
            <v>Yes</v>
          </cell>
          <cell r="AC91" t="str">
            <v>Yes</v>
          </cell>
          <cell r="AD91" t="str">
            <v>Yes</v>
          </cell>
          <cell r="AE91" t="str">
            <v>Yes</v>
          </cell>
        </row>
        <row r="92">
          <cell r="P92">
            <v>3.8800000000000002E-3</v>
          </cell>
          <cell r="Q92">
            <v>20.75</v>
          </cell>
          <cell r="R92">
            <v>0</v>
          </cell>
          <cell r="S92">
            <v>0</v>
          </cell>
          <cell r="X92" t="str">
            <v>Synergies?</v>
          </cell>
          <cell r="AA92">
            <v>12</v>
          </cell>
          <cell r="AB92">
            <v>12</v>
          </cell>
          <cell r="AC92">
            <v>3</v>
          </cell>
          <cell r="AE92">
            <v>12</v>
          </cell>
        </row>
        <row r="93">
          <cell r="P93">
            <v>1.0233000000000001E-2</v>
          </cell>
          <cell r="Q93">
            <v>34.799999999999997</v>
          </cell>
          <cell r="R93">
            <v>0</v>
          </cell>
          <cell r="S93">
            <v>0</v>
          </cell>
          <cell r="X93" t="str">
            <v>Acquiror Share Price</v>
          </cell>
          <cell r="Y93">
            <v>2.81</v>
          </cell>
          <cell r="Z93">
            <v>2.2400000000000002</v>
          </cell>
          <cell r="AA93">
            <v>2.2400000000000002</v>
          </cell>
          <cell r="AB93">
            <v>2.2400000000000002</v>
          </cell>
          <cell r="AC93">
            <v>2.2400000000000002</v>
          </cell>
          <cell r="AE93">
            <v>2.2400000000000002</v>
          </cell>
        </row>
        <row r="94">
          <cell r="P94">
            <v>0.25</v>
          </cell>
          <cell r="Q94">
            <v>19.53</v>
          </cell>
          <cell r="R94">
            <v>0</v>
          </cell>
          <cell r="S94">
            <v>0</v>
          </cell>
          <cell r="X94" t="str">
            <v>Target Share Price</v>
          </cell>
          <cell r="Y94">
            <v>2.2400000000000002</v>
          </cell>
          <cell r="Z94">
            <v>2.81</v>
          </cell>
          <cell r="AA94">
            <v>2.81</v>
          </cell>
          <cell r="AB94">
            <v>2.81</v>
          </cell>
          <cell r="AE94">
            <v>2.81</v>
          </cell>
        </row>
        <row r="95">
          <cell r="P95">
            <v>0.4</v>
          </cell>
          <cell r="Q95">
            <v>22.21</v>
          </cell>
          <cell r="R95">
            <v>0</v>
          </cell>
          <cell r="S95">
            <v>0</v>
          </cell>
          <cell r="X95" t="str">
            <v>Offer Price per Share</v>
          </cell>
          <cell r="Y95">
            <v>2.2400000000000002</v>
          </cell>
          <cell r="Z95">
            <v>2.81</v>
          </cell>
          <cell r="AA95">
            <v>2.81</v>
          </cell>
          <cell r="AB95">
            <v>2.81</v>
          </cell>
          <cell r="AE95">
            <v>2.81</v>
          </cell>
        </row>
        <row r="96">
          <cell r="P96">
            <v>5.6756000000000001E-2</v>
          </cell>
          <cell r="Q96">
            <v>34.049999999999997</v>
          </cell>
          <cell r="R96">
            <v>0</v>
          </cell>
          <cell r="S96">
            <v>0</v>
          </cell>
          <cell r="X96" t="str">
            <v>Shares for DCF/PV</v>
          </cell>
          <cell r="Y96">
            <v>15.404782000000001</v>
          </cell>
          <cell r="Z96">
            <v>21.760387003558719</v>
          </cell>
          <cell r="AA96">
            <v>42.702410339285713</v>
          </cell>
          <cell r="AB96">
            <v>42.702410339285713</v>
          </cell>
          <cell r="AE96">
            <v>42.702410339285713</v>
          </cell>
        </row>
        <row r="97">
          <cell r="P97">
            <v>0.319882</v>
          </cell>
          <cell r="Q97">
            <v>13.05</v>
          </cell>
          <cell r="R97">
            <v>0</v>
          </cell>
          <cell r="S97">
            <v>0</v>
          </cell>
          <cell r="X97" t="str">
            <v>Min WACC for DCF</v>
          </cell>
          <cell r="Y97">
            <v>0.13</v>
          </cell>
          <cell r="Z97">
            <v>0.13</v>
          </cell>
          <cell r="AA97">
            <v>0.13</v>
          </cell>
          <cell r="AB97">
            <v>0.13</v>
          </cell>
          <cell r="AC97">
            <v>0.13</v>
          </cell>
          <cell r="AD97">
            <v>0.13</v>
          </cell>
          <cell r="AE97">
            <v>0.13</v>
          </cell>
        </row>
        <row r="98">
          <cell r="P98">
            <v>1.4999999999999999E-2</v>
          </cell>
          <cell r="Q98">
            <v>13.06</v>
          </cell>
          <cell r="R98">
            <v>0</v>
          </cell>
          <cell r="S98">
            <v>0</v>
          </cell>
          <cell r="X98" t="str">
            <v>Min Mult for DCF</v>
          </cell>
          <cell r="Y98">
            <v>7</v>
          </cell>
          <cell r="Z98">
            <v>5.5</v>
          </cell>
          <cell r="AA98">
            <v>7</v>
          </cell>
          <cell r="AB98">
            <v>7</v>
          </cell>
          <cell r="AD98">
            <v>7</v>
          </cell>
          <cell r="AE98">
            <v>7</v>
          </cell>
        </row>
        <row r="99">
          <cell r="P99">
            <v>0.01</v>
          </cell>
          <cell r="Q99">
            <v>13.74</v>
          </cell>
          <cell r="R99">
            <v>0</v>
          </cell>
          <cell r="S99">
            <v>0</v>
          </cell>
          <cell r="X99" t="str">
            <v>Min Perp Growth for DCF</v>
          </cell>
          <cell r="Y99">
            <v>0.04</v>
          </cell>
          <cell r="Z99">
            <v>0.03</v>
          </cell>
          <cell r="AA99">
            <v>0.04</v>
          </cell>
          <cell r="AB99">
            <v>0.04</v>
          </cell>
          <cell r="AD99">
            <v>0.04</v>
          </cell>
          <cell r="AE99">
            <v>0.04</v>
          </cell>
        </row>
        <row r="100">
          <cell r="P100">
            <v>0.03</v>
          </cell>
          <cell r="Q100">
            <v>11.61</v>
          </cell>
          <cell r="R100">
            <v>0</v>
          </cell>
          <cell r="S100">
            <v>0</v>
          </cell>
          <cell r="X100" t="str">
            <v>Acquiror Trading Shares</v>
          </cell>
          <cell r="Y100">
            <v>21.760387003558719</v>
          </cell>
          <cell r="Z100">
            <v>15.404782000000001</v>
          </cell>
          <cell r="AA100">
            <v>15.404782000000001</v>
          </cell>
          <cell r="AB100">
            <v>15.404782000000001</v>
          </cell>
          <cell r="AC100">
            <v>15.404782000000001</v>
          </cell>
          <cell r="AE100">
            <v>15.404782000000001</v>
          </cell>
        </row>
        <row r="101">
          <cell r="P101">
            <v>0.02</v>
          </cell>
          <cell r="Q101">
            <v>11.52</v>
          </cell>
          <cell r="R101">
            <v>0</v>
          </cell>
          <cell r="S101">
            <v>0</v>
          </cell>
          <cell r="X101" t="str">
            <v>Target Trading Shares</v>
          </cell>
          <cell r="Y101">
            <v>15.404782000000001</v>
          </cell>
          <cell r="Z101">
            <v>21.760387003558719</v>
          </cell>
          <cell r="AA101">
            <v>21.760387003558719</v>
          </cell>
          <cell r="AB101">
            <v>21.760387003558719</v>
          </cell>
          <cell r="AE101">
            <v>21.760387003558719</v>
          </cell>
        </row>
        <row r="102">
          <cell r="P102">
            <v>2E-3</v>
          </cell>
          <cell r="Q102">
            <v>11.19</v>
          </cell>
          <cell r="R102">
            <v>0</v>
          </cell>
          <cell r="S102">
            <v>0</v>
          </cell>
          <cell r="X102" t="str">
            <v>Target Offer Shares</v>
          </cell>
          <cell r="Y102">
            <v>15.404782000000001</v>
          </cell>
          <cell r="Z102">
            <v>21.760387003558719</v>
          </cell>
          <cell r="AA102">
            <v>21.760387003558719</v>
          </cell>
          <cell r="AB102">
            <v>21.760387003558719</v>
          </cell>
          <cell r="AE102">
            <v>21.760387003558719</v>
          </cell>
        </row>
        <row r="103">
          <cell r="P103">
            <v>0.06</v>
          </cell>
          <cell r="Q103">
            <v>15.05</v>
          </cell>
          <cell r="R103">
            <v>0</v>
          </cell>
          <cell r="S103">
            <v>0</v>
          </cell>
          <cell r="X103" t="str">
            <v>Public or Private</v>
          </cell>
          <cell r="Y103" t="str">
            <v>Public</v>
          </cell>
          <cell r="Z103" t="str">
            <v>Public</v>
          </cell>
          <cell r="AA103" t="str">
            <v>Public</v>
          </cell>
          <cell r="AB103" t="str">
            <v>Public</v>
          </cell>
          <cell r="AC103" t="str">
            <v>Private</v>
          </cell>
          <cell r="AD103" t="str">
            <v>Private</v>
          </cell>
          <cell r="AE103" t="str">
            <v>Public</v>
          </cell>
        </row>
        <row r="104">
          <cell r="P104">
            <v>4.9299999999999997E-2</v>
          </cell>
          <cell r="Q104">
            <v>16.3</v>
          </cell>
          <cell r="R104">
            <v>0</v>
          </cell>
          <cell r="S104">
            <v>0</v>
          </cell>
          <cell r="X104" t="str">
            <v>Purchase Multiple</v>
          </cell>
          <cell r="AC104">
            <v>8</v>
          </cell>
          <cell r="AE104">
            <v>0</v>
          </cell>
        </row>
        <row r="105">
          <cell r="P105">
            <v>1.15E-2</v>
          </cell>
          <cell r="Q105">
            <v>14.9</v>
          </cell>
          <cell r="R105">
            <v>0</v>
          </cell>
          <cell r="S105">
            <v>0</v>
          </cell>
          <cell r="X105" t="str">
            <v>Costs to Achieve Synergies</v>
          </cell>
          <cell r="AA105">
            <v>1.5</v>
          </cell>
          <cell r="AB105">
            <v>1.5</v>
          </cell>
          <cell r="AC105">
            <v>1.5</v>
          </cell>
          <cell r="AE105">
            <v>1.5</v>
          </cell>
        </row>
        <row r="106">
          <cell r="P106">
            <v>0.31440000000000001</v>
          </cell>
          <cell r="Q106">
            <v>16.77</v>
          </cell>
          <cell r="R106">
            <v>0</v>
          </cell>
          <cell r="S106">
            <v>0</v>
          </cell>
          <cell r="X106" t="str">
            <v>Include Rise CF Items (0 = No)</v>
          </cell>
          <cell r="Z106">
            <v>1</v>
          </cell>
          <cell r="AA106">
            <v>1</v>
          </cell>
          <cell r="AB106">
            <v>1</v>
          </cell>
          <cell r="AE106">
            <v>1</v>
          </cell>
        </row>
        <row r="107">
          <cell r="P107">
            <v>0.12</v>
          </cell>
          <cell r="Q107">
            <v>16.05</v>
          </cell>
          <cell r="R107">
            <v>0</v>
          </cell>
          <cell r="S107">
            <v>0</v>
          </cell>
          <cell r="X107" t="str">
            <v>Rise Intangibles Tax Shield (Annual)</v>
          </cell>
          <cell r="Z107">
            <v>15.5</v>
          </cell>
          <cell r="AA107">
            <v>15.5</v>
          </cell>
          <cell r="AB107">
            <v>15.5</v>
          </cell>
          <cell r="AE107">
            <v>15.5</v>
          </cell>
        </row>
        <row r="108">
          <cell r="P108">
            <v>0.1</v>
          </cell>
          <cell r="Q108">
            <v>14.83</v>
          </cell>
          <cell r="R108">
            <v>0</v>
          </cell>
          <cell r="S108">
            <v>0</v>
          </cell>
          <cell r="X108" t="str">
            <v>Acquiror Debt Retirement</v>
          </cell>
          <cell r="AA108">
            <v>45</v>
          </cell>
          <cell r="AB108">
            <v>45</v>
          </cell>
          <cell r="AE108">
            <v>45</v>
          </cell>
        </row>
        <row r="109">
          <cell r="P109">
            <v>5.0999999999999997E-2</v>
          </cell>
          <cell r="Q109">
            <v>13.65</v>
          </cell>
          <cell r="R109">
            <v>0</v>
          </cell>
          <cell r="S109">
            <v>0</v>
          </cell>
          <cell r="X109" t="str">
            <v>Transaction Type</v>
          </cell>
          <cell r="Y109" t="str">
            <v>Stock</v>
          </cell>
          <cell r="Z109" t="str">
            <v>Stock</v>
          </cell>
          <cell r="AA109" t="str">
            <v>Stock</v>
          </cell>
          <cell r="AB109" t="str">
            <v>Stock</v>
          </cell>
          <cell r="AC109" t="str">
            <v>Asset</v>
          </cell>
          <cell r="AD109" t="str">
            <v>Stock</v>
          </cell>
          <cell r="AE109" t="str">
            <v>Stock</v>
          </cell>
        </row>
        <row r="110">
          <cell r="P110">
            <v>0.105</v>
          </cell>
          <cell r="Q110">
            <v>7.28</v>
          </cell>
          <cell r="R110">
            <v>0</v>
          </cell>
          <cell r="S110">
            <v>0</v>
          </cell>
          <cell r="X110" t="str">
            <v>2009 Synergies</v>
          </cell>
          <cell r="AA110">
            <v>0</v>
          </cell>
          <cell r="AB110">
            <v>0</v>
          </cell>
          <cell r="AC110">
            <v>0</v>
          </cell>
          <cell r="AE110">
            <v>0</v>
          </cell>
        </row>
        <row r="111">
          <cell r="P111">
            <v>-0.22070400000000001</v>
          </cell>
          <cell r="Q111">
            <v>20.100000000000001</v>
          </cell>
          <cell r="R111">
            <v>0</v>
          </cell>
          <cell r="S111">
            <v>0</v>
          </cell>
          <cell r="T111" t="str">
            <v>x</v>
          </cell>
          <cell r="V111" t="str">
            <v>x</v>
          </cell>
          <cell r="X111" t="str">
            <v>2010 Synergies</v>
          </cell>
          <cell r="AA111">
            <v>6</v>
          </cell>
          <cell r="AB111">
            <v>6</v>
          </cell>
          <cell r="AC111">
            <v>3</v>
          </cell>
          <cell r="AE111">
            <v>6</v>
          </cell>
        </row>
        <row r="112">
          <cell r="P112">
            <v>0.11799999999999999</v>
          </cell>
          <cell r="Q112">
            <v>6.43</v>
          </cell>
          <cell r="R112">
            <v>0</v>
          </cell>
          <cell r="S112">
            <v>0</v>
          </cell>
          <cell r="X112" t="str">
            <v>2011+ Synergies</v>
          </cell>
          <cell r="AA112">
            <v>12</v>
          </cell>
          <cell r="AB112">
            <v>12</v>
          </cell>
          <cell r="AC112">
            <v>3</v>
          </cell>
          <cell r="AE112">
            <v>12</v>
          </cell>
        </row>
        <row r="113">
          <cell r="P113">
            <v>0.56494299999999997</v>
          </cell>
          <cell r="Q113">
            <v>1.5</v>
          </cell>
          <cell r="R113">
            <v>0.26337200355871887</v>
          </cell>
          <cell r="S113">
            <v>0.26337200355871887</v>
          </cell>
          <cell r="X113" t="str">
            <v>2009 Synergies Cost</v>
          </cell>
          <cell r="AA113">
            <v>0</v>
          </cell>
          <cell r="AB113">
            <v>0</v>
          </cell>
          <cell r="AE113">
            <v>0</v>
          </cell>
        </row>
        <row r="114">
          <cell r="P114">
            <v>1.3899999999999999E-2</v>
          </cell>
          <cell r="Q114">
            <v>6.43</v>
          </cell>
          <cell r="R114">
            <v>0</v>
          </cell>
          <cell r="S114">
            <v>0</v>
          </cell>
          <cell r="X114" t="str">
            <v>2010 Synergies Cost</v>
          </cell>
          <cell r="AA114">
            <v>6</v>
          </cell>
          <cell r="AB114">
            <v>6</v>
          </cell>
          <cell r="AC114">
            <v>3</v>
          </cell>
          <cell r="AE114">
            <v>6</v>
          </cell>
        </row>
        <row r="115"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X115" t="str">
            <v>2011+ Synergies Cost</v>
          </cell>
          <cell r="AA115">
            <v>6</v>
          </cell>
          <cell r="AB115">
            <v>6</v>
          </cell>
          <cell r="AE115">
            <v>6</v>
          </cell>
        </row>
        <row r="116"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X116" t="str">
            <v>52-Week High (for FF)</v>
          </cell>
          <cell r="Y116">
            <v>4.8163999999999998</v>
          </cell>
          <cell r="Z116">
            <v>13</v>
          </cell>
          <cell r="AE116">
            <v>0</v>
          </cell>
        </row>
        <row r="117"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X117" t="str">
            <v>52-Week Low (for FF)</v>
          </cell>
          <cell r="Y117">
            <v>1.05</v>
          </cell>
          <cell r="Z117">
            <v>0.8</v>
          </cell>
          <cell r="AE117">
            <v>0</v>
          </cell>
        </row>
        <row r="118">
          <cell r="N118" t="str">
            <v>Subtotal Options</v>
          </cell>
          <cell r="R118">
            <v>0.26337200355871887</v>
          </cell>
          <cell r="S118">
            <v>0.26337200355871887</v>
          </cell>
          <cell r="X118" t="str">
            <v>DCF Tax Rate</v>
          </cell>
          <cell r="Y118">
            <v>0.15</v>
          </cell>
          <cell r="Z118">
            <v>0.1</v>
          </cell>
          <cell r="AA118">
            <v>0.15</v>
          </cell>
          <cell r="AB118">
            <v>0.15</v>
          </cell>
          <cell r="AE118">
            <v>0.15</v>
          </cell>
        </row>
        <row r="119">
          <cell r="X119" t="str">
            <v>Rise Management Haircut</v>
          </cell>
          <cell r="AB119">
            <v>0.5</v>
          </cell>
          <cell r="AE119">
            <v>0</v>
          </cell>
        </row>
        <row r="120">
          <cell r="N120" t="str">
            <v>Warrants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X120" t="str">
            <v>Earnout Payment (2011)</v>
          </cell>
          <cell r="Z120">
            <v>19</v>
          </cell>
          <cell r="AA120">
            <v>19</v>
          </cell>
          <cell r="AB120">
            <v>19</v>
          </cell>
          <cell r="AE120">
            <v>19</v>
          </cell>
        </row>
        <row r="121"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X121" t="str">
            <v>Include Shine SBC in CF?</v>
          </cell>
          <cell r="Y121">
            <v>1</v>
          </cell>
          <cell r="Z121">
            <v>0</v>
          </cell>
          <cell r="AA121">
            <v>1</v>
          </cell>
          <cell r="AB121">
            <v>1</v>
          </cell>
          <cell r="AC121">
            <v>1</v>
          </cell>
          <cell r="AD121">
            <v>0</v>
          </cell>
          <cell r="AE121">
            <v>1</v>
          </cell>
        </row>
        <row r="122"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X122" t="str">
            <v>Include Rise SBC in CF?</v>
          </cell>
          <cell r="Y122">
            <v>0</v>
          </cell>
          <cell r="Z122">
            <v>1</v>
          </cell>
          <cell r="AA122">
            <v>1</v>
          </cell>
          <cell r="AB122">
            <v>1</v>
          </cell>
          <cell r="AC122">
            <v>0</v>
          </cell>
          <cell r="AD122">
            <v>0</v>
          </cell>
          <cell r="AE122">
            <v>1</v>
          </cell>
        </row>
        <row r="123">
          <cell r="N123" t="str">
            <v>Subtotal Warrants</v>
          </cell>
          <cell r="R123">
            <v>0</v>
          </cell>
          <cell r="S123">
            <v>0</v>
          </cell>
        </row>
        <row r="125">
          <cell r="N125" t="str">
            <v>Convertible Debt</v>
          </cell>
          <cell r="P125">
            <v>0</v>
          </cell>
          <cell r="Q125">
            <v>0</v>
          </cell>
          <cell r="S125">
            <v>0</v>
          </cell>
        </row>
        <row r="127">
          <cell r="N127" t="str">
            <v>Basic Shares Outstanding</v>
          </cell>
          <cell r="R127">
            <v>21.497015000000001</v>
          </cell>
          <cell r="S127">
            <v>21.497015000000001</v>
          </cell>
        </row>
        <row r="129">
          <cell r="N129" t="str">
            <v>Total Diluted Shares incl Options/Warrants/Converts</v>
          </cell>
          <cell r="R129">
            <v>21.760387003558719</v>
          </cell>
          <cell r="S129">
            <v>21.760387003558719</v>
          </cell>
        </row>
        <row r="133">
          <cell r="AL133" t="str">
            <v>Exchange ratio</v>
          </cell>
        </row>
        <row r="134">
          <cell r="AL134" t="str">
            <v>Ex. Ratio</v>
          </cell>
          <cell r="AM134">
            <v>0.71527570616235547</v>
          </cell>
          <cell r="AN134">
            <v>0.91527570616235554</v>
          </cell>
          <cell r="AO134">
            <v>1.1152757061623555</v>
          </cell>
          <cell r="AP134">
            <v>1.3152757061623555</v>
          </cell>
          <cell r="AQ134">
            <v>1.5152757061623554</v>
          </cell>
        </row>
        <row r="135">
          <cell r="AL135" t="str">
            <v>Price</v>
          </cell>
          <cell r="AM135">
            <v>1.6022175818036763</v>
          </cell>
          <cell r="AN135">
            <v>2.0502175818036767</v>
          </cell>
          <cell r="AO135">
            <v>2.4982175818036767</v>
          </cell>
          <cell r="AP135">
            <v>2.9462175818036767</v>
          </cell>
          <cell r="AQ135">
            <v>3.3942175818036766</v>
          </cell>
        </row>
        <row r="136">
          <cell r="AG136" t="str">
            <v>x</v>
          </cell>
          <cell r="BA136" t="str">
            <v>x</v>
          </cell>
        </row>
        <row r="138">
          <cell r="AL138" t="str">
            <v>Pro Forma Ownership</v>
          </cell>
        </row>
        <row r="140">
          <cell r="AL140">
            <v>0.24640329619367535</v>
          </cell>
          <cell r="AM140">
            <v>1.6022175818036763</v>
          </cell>
          <cell r="AN140">
            <v>2.0502175818036767</v>
          </cell>
          <cell r="AO140">
            <v>2.4982175818036767</v>
          </cell>
          <cell r="AP140">
            <v>2.9462175818036767</v>
          </cell>
          <cell r="AQ140">
            <v>3.3942175818036766</v>
          </cell>
        </row>
        <row r="141">
          <cell r="AL141">
            <v>0.36074736478816005</v>
          </cell>
          <cell r="AM141">
            <v>0.50004397490280672</v>
          </cell>
          <cell r="AN141">
            <v>0.43739669887864185</v>
          </cell>
          <cell r="AO141">
            <v>0.38869910196102936</v>
          </cell>
          <cell r="AP141">
            <v>0.34975868987795877</v>
          </cell>
          <cell r="AQ141">
            <v>0.3179100251353501</v>
          </cell>
        </row>
        <row r="143">
          <cell r="AH143" t="str">
            <v>Accretion / (Dilution):</v>
          </cell>
          <cell r="AK143" t="str">
            <v>Accretion / (Dilution)</v>
          </cell>
        </row>
        <row r="144">
          <cell r="AI144" t="str">
            <v>$</v>
          </cell>
          <cell r="AJ144" t="str">
            <v>%</v>
          </cell>
        </row>
        <row r="145">
          <cell r="AH145">
            <v>2010</v>
          </cell>
          <cell r="AI145">
            <v>0.17292027373564456</v>
          </cell>
          <cell r="AJ145">
            <v>0.24640329619367535</v>
          </cell>
          <cell r="AK145">
            <v>2010</v>
          </cell>
          <cell r="AS145">
            <v>2011</v>
          </cell>
        </row>
        <row r="146">
          <cell r="AH146">
            <v>2011</v>
          </cell>
          <cell r="AI146">
            <v>0.16056884749537215</v>
          </cell>
          <cell r="AJ146">
            <v>0.1335385478723394</v>
          </cell>
        </row>
        <row r="148">
          <cell r="AM148" t="str">
            <v>Implied Shine Ownership</v>
          </cell>
          <cell r="AU148" t="str">
            <v>Implied Shine Ownership</v>
          </cell>
        </row>
        <row r="149">
          <cell r="A149" t="str">
            <v>x</v>
          </cell>
          <cell r="T149" t="str">
            <v>x</v>
          </cell>
          <cell r="AM149">
            <v>0.50004397490280672</v>
          </cell>
          <cell r="AN149">
            <v>0.43739669887864185</v>
          </cell>
          <cell r="AO149">
            <v>0.38869910196102936</v>
          </cell>
          <cell r="AP149">
            <v>0.34975868987795877</v>
          </cell>
          <cell r="AQ149">
            <v>0.3179100251353501</v>
          </cell>
          <cell r="AU149">
            <v>0.50004397490280672</v>
          </cell>
          <cell r="AV149">
            <v>0.43739669887864185</v>
          </cell>
          <cell r="AW149">
            <v>0.38869910196102936</v>
          </cell>
          <cell r="AX149">
            <v>0.34975868987795877</v>
          </cell>
          <cell r="AY149">
            <v>0.3179100251353501</v>
          </cell>
        </row>
        <row r="150">
          <cell r="AM150" t="str">
            <v>Exchange Ratio</v>
          </cell>
          <cell r="AU150" t="str">
            <v>Exchange Ratio</v>
          </cell>
          <cell r="BA150" t="str">
            <v>x</v>
          </cell>
        </row>
        <row r="151">
          <cell r="AM151">
            <v>0.71527570616235547</v>
          </cell>
          <cell r="AN151">
            <v>0.91527570616235554</v>
          </cell>
          <cell r="AO151">
            <v>1.1152757061623555</v>
          </cell>
          <cell r="AP151">
            <v>1.3152757061623555</v>
          </cell>
          <cell r="AQ151">
            <v>1.5152757061623554</v>
          </cell>
          <cell r="AU151">
            <v>0.71527570616235547</v>
          </cell>
          <cell r="AV151">
            <v>0.91527570616235554</v>
          </cell>
          <cell r="AW151">
            <v>1.1152757061623555</v>
          </cell>
          <cell r="AX151">
            <v>1.3152757061623555</v>
          </cell>
          <cell r="AY151">
            <v>1.5152757061623554</v>
          </cell>
        </row>
        <row r="152">
          <cell r="AL152">
            <v>0.24640329619367535</v>
          </cell>
          <cell r="AM152">
            <v>1.6022175818036763</v>
          </cell>
          <cell r="AN152">
            <v>2.0502175818036767</v>
          </cell>
          <cell r="AO152">
            <v>2.4982175818036767</v>
          </cell>
          <cell r="AP152">
            <v>2.9462175818036767</v>
          </cell>
          <cell r="AQ152">
            <v>3.3942175818036766</v>
          </cell>
          <cell r="AT152">
            <v>0.1335385478723394</v>
          </cell>
          <cell r="AU152">
            <v>1.6022175818036763</v>
          </cell>
          <cell r="AV152">
            <v>2.0502175818036767</v>
          </cell>
          <cell r="AW152">
            <v>2.4982175818036767</v>
          </cell>
          <cell r="AX152">
            <v>2.9462175818036767</v>
          </cell>
          <cell r="AY152">
            <v>3.3942175818036766</v>
          </cell>
        </row>
        <row r="153">
          <cell r="AH153" t="str">
            <v>Synergies:</v>
          </cell>
          <cell r="AK153" t="str">
            <v>Synergies</v>
          </cell>
          <cell r="AL153">
            <v>0</v>
          </cell>
          <cell r="AM153">
            <v>0.54208438374981771</v>
          </cell>
          <cell r="AN153">
            <v>0.35126722806330796</v>
          </cell>
          <cell r="AO153">
            <v>0.20241498586399898</v>
          </cell>
          <cell r="AP153">
            <v>8.3055580760091841E-2</v>
          </cell>
          <cell r="AQ153">
            <v>-1.4786242998956735E-2</v>
          </cell>
          <cell r="AS153" t="str">
            <v>Synergies</v>
          </cell>
          <cell r="AT153">
            <v>0</v>
          </cell>
          <cell r="AU153">
            <v>0.35329359228693263</v>
          </cell>
          <cell r="AV153">
            <v>0.18771949770078161</v>
          </cell>
          <cell r="AW153">
            <v>5.8199408821933953E-2</v>
          </cell>
          <cell r="AX153">
            <v>-4.5886638056313649E-2</v>
          </cell>
          <cell r="AY153">
            <v>-0.13136060198217914</v>
          </cell>
        </row>
        <row r="154">
          <cell r="AH154" t="str">
            <v>start</v>
          </cell>
          <cell r="AI154">
            <v>0</v>
          </cell>
          <cell r="AL154">
            <v>3</v>
          </cell>
          <cell r="AM154">
            <v>0.63153448392914313</v>
          </cell>
          <cell r="AN154">
            <v>0.42966609507646292</v>
          </cell>
          <cell r="AO154">
            <v>0.27219303034192244</v>
          </cell>
          <cell r="AP154">
            <v>0.14592088926502425</v>
          </cell>
          <cell r="AQ154">
            <v>4.241252675125054E-2</v>
          </cell>
          <cell r="AT154">
            <v>6</v>
          </cell>
          <cell r="AU154">
            <v>0.45644007436254852</v>
          </cell>
          <cell r="AV154">
            <v>0.27826375288911714</v>
          </cell>
          <cell r="AW154">
            <v>0.13888559079695401</v>
          </cell>
          <cell r="AX154">
            <v>2.6877314405953767E-2</v>
          </cell>
          <cell r="AY154">
            <v>-6.5102270397007111E-2</v>
          </cell>
        </row>
        <row r="155">
          <cell r="AH155" t="str">
            <v>step (2010)</v>
          </cell>
          <cell r="AI155">
            <v>3</v>
          </cell>
          <cell r="AL155">
            <v>6</v>
          </cell>
          <cell r="AM155">
            <v>0.72098458410846311</v>
          </cell>
          <cell r="AN155">
            <v>0.50806496208961771</v>
          </cell>
          <cell r="AO155">
            <v>0.34197107481984607</v>
          </cell>
          <cell r="AP155">
            <v>0.20878619776995683</v>
          </cell>
          <cell r="AQ155">
            <v>9.9611296501457808E-2</v>
          </cell>
          <cell r="AT155">
            <v>12</v>
          </cell>
          <cell r="AU155">
            <v>0.55958655643929078</v>
          </cell>
          <cell r="AV155">
            <v>0.36880800807745301</v>
          </cell>
          <cell r="AW155">
            <v>0.21957177277197407</v>
          </cell>
          <cell r="AX155">
            <v>9.9641266868221182E-2</v>
          </cell>
          <cell r="AY155">
            <v>1.1560611881649206E-3</v>
          </cell>
        </row>
        <row r="156">
          <cell r="AH156" t="str">
            <v>step (2011)</v>
          </cell>
          <cell r="AI156">
            <v>6</v>
          </cell>
          <cell r="AL156">
            <v>9</v>
          </cell>
          <cell r="AM156">
            <v>0.81043468428778376</v>
          </cell>
          <cell r="AN156">
            <v>0.58646382910277273</v>
          </cell>
          <cell r="AO156">
            <v>0.41174911929776975</v>
          </cell>
          <cell r="AP156">
            <v>0.27165150627488927</v>
          </cell>
          <cell r="AQ156">
            <v>0.15681006625166477</v>
          </cell>
          <cell r="AT156">
            <v>18</v>
          </cell>
          <cell r="AU156">
            <v>0.66273303851603316</v>
          </cell>
          <cell r="AV156">
            <v>0.45935226326578871</v>
          </cell>
          <cell r="AW156">
            <v>0.3002579547469939</v>
          </cell>
          <cell r="AX156">
            <v>0.17240521933048841</v>
          </cell>
          <cell r="AY156">
            <v>6.7414392773336759E-2</v>
          </cell>
        </row>
        <row r="157">
          <cell r="AL157">
            <v>12</v>
          </cell>
          <cell r="AM157">
            <v>0.89988478446710318</v>
          </cell>
          <cell r="AN157">
            <v>0.66486269611592752</v>
          </cell>
          <cell r="AO157">
            <v>0.48152716377569355</v>
          </cell>
          <cell r="AP157">
            <v>0.33451681477982165</v>
          </cell>
          <cell r="AQ157">
            <v>0.2140088360018719</v>
          </cell>
          <cell r="AT157">
            <v>24</v>
          </cell>
          <cell r="AU157">
            <v>0.76587952059743492</v>
          </cell>
          <cell r="AV157">
            <v>0.54989651845828125</v>
          </cell>
          <cell r="AW157">
            <v>0.38094413672571908</v>
          </cell>
          <cell r="AX157">
            <v>0.2451691717960966</v>
          </cell>
          <cell r="AY157">
            <v>0.13367272436155078</v>
          </cell>
        </row>
        <row r="158">
          <cell r="AH158" t="str">
            <v>Offer Price per Share:</v>
          </cell>
          <cell r="AK158" t="str">
            <v>Note:</v>
          </cell>
          <cell r="AS158" t="str">
            <v>Note:</v>
          </cell>
        </row>
        <row r="159">
          <cell r="AH159" t="str">
            <v>start</v>
          </cell>
          <cell r="AI159">
            <v>2</v>
          </cell>
        </row>
        <row r="160">
          <cell r="AH160" t="str">
            <v>step</v>
          </cell>
          <cell r="AI160">
            <v>0.5</v>
          </cell>
        </row>
        <row r="162">
          <cell r="AM162" t="str">
            <v>Purchase Price per Share</v>
          </cell>
          <cell r="AU162" t="str">
            <v>Purchase Price per Share</v>
          </cell>
        </row>
        <row r="163">
          <cell r="AL163">
            <v>0.24640329619367535</v>
          </cell>
          <cell r="AM163">
            <v>2</v>
          </cell>
          <cell r="AN163">
            <v>2.5</v>
          </cell>
          <cell r="AO163">
            <v>3</v>
          </cell>
          <cell r="AP163">
            <v>3.5</v>
          </cell>
          <cell r="AQ163">
            <v>4</v>
          </cell>
          <cell r="AT163">
            <v>0.1335385478723394</v>
          </cell>
          <cell r="AU163">
            <v>2</v>
          </cell>
          <cell r="AV163">
            <v>2.5</v>
          </cell>
          <cell r="AW163">
            <v>3</v>
          </cell>
          <cell r="AX163">
            <v>3.5</v>
          </cell>
          <cell r="AY163">
            <v>4</v>
          </cell>
        </row>
        <row r="164">
          <cell r="AH164" t="str">
            <v>Equity Consideration:</v>
          </cell>
          <cell r="AK164" t="str">
            <v>Equity Consideration</v>
          </cell>
          <cell r="AL164">
            <v>0</v>
          </cell>
          <cell r="AS164" t="str">
            <v>Equity Consideration</v>
          </cell>
          <cell r="AT164">
            <v>0</v>
          </cell>
        </row>
        <row r="165">
          <cell r="AH165" t="str">
            <v>start</v>
          </cell>
          <cell r="AI165">
            <v>0</v>
          </cell>
          <cell r="AL165">
            <v>0.25</v>
          </cell>
          <cell r="AT165">
            <v>0.25</v>
          </cell>
        </row>
        <row r="166">
          <cell r="AH166" t="str">
            <v>step</v>
          </cell>
          <cell r="AI166">
            <v>0.25</v>
          </cell>
          <cell r="AL166">
            <v>0.5</v>
          </cell>
          <cell r="AT166">
            <v>0.5</v>
          </cell>
        </row>
        <row r="167">
          <cell r="AH167" t="str">
            <v>Active</v>
          </cell>
          <cell r="AI167" t="str">
            <v>Shine &gt; Rise</v>
          </cell>
          <cell r="AL167">
            <v>0.75</v>
          </cell>
          <cell r="AT167">
            <v>0.75</v>
          </cell>
        </row>
        <row r="168">
          <cell r="AL168">
            <v>1</v>
          </cell>
          <cell r="AT168">
            <v>1</v>
          </cell>
        </row>
        <row r="169">
          <cell r="AK169" t="str">
            <v>Note:</v>
          </cell>
          <cell r="AS169" t="str">
            <v>Note:</v>
          </cell>
        </row>
        <row r="173">
          <cell r="AM173" t="str">
            <v>Implied Sunset Enterprise Value</v>
          </cell>
          <cell r="AU173" t="str">
            <v>Implied Sunset Enterprise Value</v>
          </cell>
        </row>
        <row r="174">
          <cell r="AM174">
            <v>233.57702849359472</v>
          </cell>
          <cell r="AN174">
            <v>250.26110195742294</v>
          </cell>
          <cell r="AO174">
            <v>266.94517542125112</v>
          </cell>
          <cell r="AP174">
            <v>283.62924888507933</v>
          </cell>
          <cell r="AQ174">
            <v>300.31332234890749</v>
          </cell>
          <cell r="AU174">
            <v>233.57702849359472</v>
          </cell>
          <cell r="AV174">
            <v>250.26110195742294</v>
          </cell>
          <cell r="AW174">
            <v>266.94517542125112</v>
          </cell>
          <cell r="AX174">
            <v>283.62924888507933</v>
          </cell>
          <cell r="AY174">
            <v>300.31332234890749</v>
          </cell>
        </row>
        <row r="175">
          <cell r="AH175" t="str">
            <v>Purchase Multiple</v>
          </cell>
          <cell r="AM175" t="str">
            <v>Purchase Multiple of 2009E EBITDA</v>
          </cell>
          <cell r="AU175" t="str">
            <v>Purchase Multiple of 2009E EBITDA</v>
          </cell>
        </row>
        <row r="176">
          <cell r="AH176" t="str">
            <v>start</v>
          </cell>
          <cell r="AI176">
            <v>7</v>
          </cell>
          <cell r="AL176">
            <v>0.24640329619367535</v>
          </cell>
          <cell r="AM176">
            <v>7</v>
          </cell>
          <cell r="AN176">
            <v>7.5</v>
          </cell>
          <cell r="AO176">
            <v>8</v>
          </cell>
          <cell r="AP176">
            <v>8.5</v>
          </cell>
          <cell r="AQ176">
            <v>9</v>
          </cell>
          <cell r="AT176">
            <v>0.1335385478723394</v>
          </cell>
          <cell r="AU176">
            <v>7</v>
          </cell>
          <cell r="AV176">
            <v>7.5</v>
          </cell>
          <cell r="AW176">
            <v>8</v>
          </cell>
          <cell r="AX176">
            <v>8.5</v>
          </cell>
          <cell r="AY176">
            <v>9</v>
          </cell>
        </row>
        <row r="177">
          <cell r="AH177" t="str">
            <v>step</v>
          </cell>
          <cell r="AI177">
            <v>0.5</v>
          </cell>
          <cell r="AK177" t="str">
            <v>Synergies</v>
          </cell>
          <cell r="AL177">
            <v>0</v>
          </cell>
          <cell r="AM177">
            <v>0.11676777533537108</v>
          </cell>
          <cell r="AN177">
            <v>0.11676777533536822</v>
          </cell>
          <cell r="AO177">
            <v>0.11676777533536775</v>
          </cell>
          <cell r="AP177">
            <v>0.11676777533536775</v>
          </cell>
          <cell r="AQ177">
            <v>0.11676777533536775</v>
          </cell>
          <cell r="AS177" t="str">
            <v>Synergies</v>
          </cell>
          <cell r="AT177">
            <v>0</v>
          </cell>
          <cell r="AU177">
            <v>-1.6467651176937843E-2</v>
          </cell>
          <cell r="AV177">
            <v>-1.6467651176770903E-2</v>
          </cell>
          <cell r="AW177">
            <v>-1.6467651176757053E-2</v>
          </cell>
          <cell r="AX177">
            <v>-1.6467651176755947E-2</v>
          </cell>
          <cell r="AY177">
            <v>-1.6467651176755947E-2</v>
          </cell>
        </row>
        <row r="178">
          <cell r="AL178">
            <v>1.5</v>
          </cell>
          <cell r="AM178">
            <v>0.14917665554997792</v>
          </cell>
          <cell r="AN178">
            <v>0.14917665554994738</v>
          </cell>
          <cell r="AO178">
            <v>0.14917665554994486</v>
          </cell>
          <cell r="AP178">
            <v>0.14917665554994469</v>
          </cell>
          <cell r="AQ178">
            <v>0.14917665554994469</v>
          </cell>
          <cell r="AT178">
            <v>3</v>
          </cell>
          <cell r="AU178">
            <v>2.1033898585359586E-2</v>
          </cell>
          <cell r="AV178">
            <v>2.1033898585504734E-2</v>
          </cell>
          <cell r="AW178">
            <v>2.1033898585516735E-2</v>
          </cell>
          <cell r="AX178">
            <v>2.1033898585517657E-2</v>
          </cell>
          <cell r="AY178">
            <v>2.1033898585517845E-2</v>
          </cell>
        </row>
        <row r="179">
          <cell r="AH179" t="str">
            <v>Synergies:</v>
          </cell>
          <cell r="AL179">
            <v>3</v>
          </cell>
          <cell r="AM179">
            <v>0.18158553576455486</v>
          </cell>
          <cell r="AN179">
            <v>0.18158553576452433</v>
          </cell>
          <cell r="AO179">
            <v>0.18158553576452194</v>
          </cell>
          <cell r="AP179">
            <v>0.18158553576452147</v>
          </cell>
          <cell r="AQ179">
            <v>0.18158553576452147</v>
          </cell>
          <cell r="AT179">
            <v>6</v>
          </cell>
          <cell r="AU179">
            <v>5.8535448347633745E-2</v>
          </cell>
          <cell r="AV179">
            <v>5.8535448347778705E-2</v>
          </cell>
          <cell r="AW179">
            <v>5.853544834779071E-2</v>
          </cell>
          <cell r="AX179">
            <v>5.853544834779182E-2</v>
          </cell>
          <cell r="AY179">
            <v>5.853544834779182E-2</v>
          </cell>
        </row>
        <row r="180">
          <cell r="AH180" t="str">
            <v>start</v>
          </cell>
          <cell r="AI180">
            <v>0</v>
          </cell>
          <cell r="AL180">
            <v>4.5</v>
          </cell>
          <cell r="AM180">
            <v>0.21399441597913163</v>
          </cell>
          <cell r="AN180">
            <v>0.21399441597910127</v>
          </cell>
          <cell r="AO180">
            <v>0.21399441597909888</v>
          </cell>
          <cell r="AP180">
            <v>0.21399441597909871</v>
          </cell>
          <cell r="AQ180">
            <v>0.21399441597909841</v>
          </cell>
          <cell r="AT180">
            <v>9</v>
          </cell>
          <cell r="AU180">
            <v>9.603699810990754E-2</v>
          </cell>
          <cell r="AV180">
            <v>9.6036998110052493E-2</v>
          </cell>
          <cell r="AW180">
            <v>9.6036998110064498E-2</v>
          </cell>
          <cell r="AX180">
            <v>9.6036998110065608E-2</v>
          </cell>
          <cell r="AY180">
            <v>9.6036998110065608E-2</v>
          </cell>
        </row>
        <row r="181">
          <cell r="AH181" t="str">
            <v>step - 2010</v>
          </cell>
          <cell r="AI181">
            <v>1.5</v>
          </cell>
          <cell r="AL181">
            <v>6</v>
          </cell>
          <cell r="AM181">
            <v>0.24640329619370857</v>
          </cell>
          <cell r="AN181">
            <v>0.24640329619367821</v>
          </cell>
          <cell r="AO181">
            <v>0.24640329619367582</v>
          </cell>
          <cell r="AP181">
            <v>0.24640329619367535</v>
          </cell>
          <cell r="AQ181">
            <v>0.24640329619367535</v>
          </cell>
          <cell r="AT181">
            <v>12</v>
          </cell>
          <cell r="AU181">
            <v>0.13353854787218133</v>
          </cell>
          <cell r="AV181">
            <v>0.13353854787232647</v>
          </cell>
          <cell r="AW181">
            <v>0.13353854787233829</v>
          </cell>
          <cell r="AX181">
            <v>0.1335385478723394</v>
          </cell>
          <cell r="AY181">
            <v>0.1335385478723394</v>
          </cell>
        </row>
        <row r="182">
          <cell r="AH182" t="str">
            <v>step - 2011</v>
          </cell>
          <cell r="AI182">
            <v>3</v>
          </cell>
          <cell r="AK182" t="str">
            <v>Note:</v>
          </cell>
          <cell r="AS182" t="str">
            <v>Note:</v>
          </cell>
        </row>
        <row r="185">
          <cell r="AK185" t="str">
            <v>Share Price Accretion</v>
          </cell>
        </row>
        <row r="187">
          <cell r="AK187" t="str">
            <v>Shine Stadalone</v>
          </cell>
          <cell r="AS187" t="str">
            <v>Shine Stadalone</v>
          </cell>
        </row>
        <row r="188">
          <cell r="AM188" t="str">
            <v>Offer Price per Share</v>
          </cell>
          <cell r="AU188" t="str">
            <v>Offer Price per Share</v>
          </cell>
        </row>
        <row r="190">
          <cell r="AK190" t="str">
            <v>EV / LTM EBITDA</v>
          </cell>
          <cell r="AL190">
            <v>6</v>
          </cell>
          <cell r="AM190">
            <v>1.4358723045100079</v>
          </cell>
          <cell r="AN190">
            <v>1.4358723045100079</v>
          </cell>
          <cell r="AO190">
            <v>1.4358723045100079</v>
          </cell>
          <cell r="AP190">
            <v>1.4358723045100079</v>
          </cell>
          <cell r="AQ190">
            <v>1.4358723045100079</v>
          </cell>
          <cell r="AS190" t="str">
            <v>EV / LTM EBITDA</v>
          </cell>
          <cell r="AT190">
            <v>6</v>
          </cell>
          <cell r="AU190">
            <v>8.8761032872392569</v>
          </cell>
          <cell r="AV190">
            <v>8.8761032872392569</v>
          </cell>
          <cell r="AW190">
            <v>8.8761032872392569</v>
          </cell>
          <cell r="AX190">
            <v>8.8761032872392569</v>
          </cell>
          <cell r="AY190">
            <v>8.8761032872392569</v>
          </cell>
        </row>
        <row r="191">
          <cell r="AI191" t="str">
            <v>EBITDA Multiple</v>
          </cell>
          <cell r="AL191">
            <v>6.5</v>
          </cell>
          <cell r="AM191">
            <v>2.1609839328099079</v>
          </cell>
          <cell r="AN191">
            <v>2.1609839328099079</v>
          </cell>
          <cell r="AO191">
            <v>2.1609839328099079</v>
          </cell>
          <cell r="AP191">
            <v>2.1609839328099079</v>
          </cell>
          <cell r="AQ191">
            <v>2.1609839328099079</v>
          </cell>
          <cell r="AT191">
            <v>6.5</v>
          </cell>
          <cell r="AU191">
            <v>9.989365017408824</v>
          </cell>
          <cell r="AV191">
            <v>9.989365017408824</v>
          </cell>
          <cell r="AW191">
            <v>9.989365017408824</v>
          </cell>
          <cell r="AX191">
            <v>9.989365017408824</v>
          </cell>
          <cell r="AY191">
            <v>9.989365017408824</v>
          </cell>
        </row>
        <row r="192">
          <cell r="AH192" t="str">
            <v>Linked</v>
          </cell>
          <cell r="AI192">
            <v>6</v>
          </cell>
          <cell r="AL192">
            <v>7</v>
          </cell>
          <cell r="AM192">
            <v>2.886095561109808</v>
          </cell>
          <cell r="AN192">
            <v>2.886095561109808</v>
          </cell>
          <cell r="AO192">
            <v>2.886095561109808</v>
          </cell>
          <cell r="AP192">
            <v>2.886095561109808</v>
          </cell>
          <cell r="AQ192">
            <v>2.886095561109808</v>
          </cell>
          <cell r="AT192">
            <v>7</v>
          </cell>
          <cell r="AU192">
            <v>11.102626747578391</v>
          </cell>
          <cell r="AV192">
            <v>11.102626747578391</v>
          </cell>
          <cell r="AW192">
            <v>11.102626747578391</v>
          </cell>
          <cell r="AX192">
            <v>11.102626747578391</v>
          </cell>
          <cell r="AY192">
            <v>11.102626747578391</v>
          </cell>
        </row>
        <row r="193">
          <cell r="AL193">
            <v>7.5</v>
          </cell>
          <cell r="AM193">
            <v>3.6112071894097082</v>
          </cell>
          <cell r="AN193">
            <v>3.6112071894097082</v>
          </cell>
          <cell r="AO193">
            <v>3.6112071894097082</v>
          </cell>
          <cell r="AP193">
            <v>3.6112071894097082</v>
          </cell>
          <cell r="AQ193">
            <v>3.6112071894097082</v>
          </cell>
          <cell r="AT193">
            <v>7.5</v>
          </cell>
          <cell r="AU193">
            <v>12.215888477747956</v>
          </cell>
          <cell r="AV193">
            <v>12.215888477747956</v>
          </cell>
          <cell r="AW193">
            <v>12.215888477747956</v>
          </cell>
          <cell r="AX193">
            <v>12.215888477747956</v>
          </cell>
          <cell r="AY193">
            <v>12.215888477747956</v>
          </cell>
        </row>
        <row r="194">
          <cell r="AL194">
            <v>8</v>
          </cell>
          <cell r="AM194">
            <v>4.3363188177096088</v>
          </cell>
          <cell r="AN194">
            <v>4.3363188177096088</v>
          </cell>
          <cell r="AO194">
            <v>4.3363188177096088</v>
          </cell>
          <cell r="AP194">
            <v>4.3363188177096088</v>
          </cell>
          <cell r="AQ194">
            <v>4.3363188177096088</v>
          </cell>
          <cell r="AT194">
            <v>8</v>
          </cell>
          <cell r="AU194">
            <v>13.329150207917523</v>
          </cell>
          <cell r="AV194">
            <v>13.329150207917523</v>
          </cell>
          <cell r="AW194">
            <v>13.329150207917523</v>
          </cell>
          <cell r="AX194">
            <v>13.329150207917523</v>
          </cell>
          <cell r="AY194">
            <v>13.329150207917523</v>
          </cell>
        </row>
        <row r="196">
          <cell r="AM196" t="str">
            <v>Offer Price per Share</v>
          </cell>
          <cell r="AU196" t="str">
            <v>Offer Price per Share</v>
          </cell>
        </row>
        <row r="198">
          <cell r="AK198" t="str">
            <v>EV / LTM EBITDA</v>
          </cell>
          <cell r="AL198">
            <v>6</v>
          </cell>
          <cell r="AM198">
            <v>6.2780586294139518</v>
          </cell>
          <cell r="AN198">
            <v>6.2780586294139518</v>
          </cell>
          <cell r="AO198">
            <v>6.2780586294139518</v>
          </cell>
          <cell r="AP198">
            <v>6.2780586294139518</v>
          </cell>
          <cell r="AQ198">
            <v>6.2780586294139518</v>
          </cell>
          <cell r="AS198" t="str">
            <v>EV / LTM EBITDA</v>
          </cell>
          <cell r="AT198">
            <v>6</v>
          </cell>
          <cell r="AU198">
            <v>11.465561883288174</v>
          </cell>
          <cell r="AV198">
            <v>11.465561883288174</v>
          </cell>
          <cell r="AW198">
            <v>11.465561883288174</v>
          </cell>
          <cell r="AX198">
            <v>11.465561883288174</v>
          </cell>
          <cell r="AY198">
            <v>11.465561883288174</v>
          </cell>
        </row>
        <row r="199">
          <cell r="AL199">
            <v>6.5</v>
          </cell>
          <cell r="AM199">
            <v>7.0031702577138519</v>
          </cell>
          <cell r="AN199">
            <v>7.0031702577138519</v>
          </cell>
          <cell r="AO199">
            <v>7.0031702577138519</v>
          </cell>
          <cell r="AP199">
            <v>7.0031702577138519</v>
          </cell>
          <cell r="AQ199">
            <v>7.0031702577138519</v>
          </cell>
          <cell r="AT199">
            <v>6.5</v>
          </cell>
          <cell r="AU199">
            <v>12.578823613457743</v>
          </cell>
          <cell r="AV199">
            <v>12.578823613457743</v>
          </cell>
          <cell r="AW199">
            <v>12.578823613457743</v>
          </cell>
          <cell r="AX199">
            <v>12.578823613457743</v>
          </cell>
          <cell r="AY199">
            <v>12.578823613457743</v>
          </cell>
        </row>
        <row r="200">
          <cell r="AL200">
            <v>7</v>
          </cell>
          <cell r="AM200">
            <v>7.7282818860137521</v>
          </cell>
          <cell r="AN200">
            <v>7.7282818860137521</v>
          </cell>
          <cell r="AO200">
            <v>7.7282818860137521</v>
          </cell>
          <cell r="AP200">
            <v>7.7282818860137521</v>
          </cell>
          <cell r="AQ200">
            <v>7.7282818860137521</v>
          </cell>
          <cell r="AT200">
            <v>7</v>
          </cell>
          <cell r="AU200">
            <v>13.692085343627308</v>
          </cell>
          <cell r="AV200">
            <v>13.692085343627308</v>
          </cell>
          <cell r="AW200">
            <v>13.692085343627308</v>
          </cell>
          <cell r="AX200">
            <v>13.692085343627308</v>
          </cell>
          <cell r="AY200">
            <v>13.692085343627308</v>
          </cell>
        </row>
        <row r="201">
          <cell r="AL201">
            <v>7.5</v>
          </cell>
          <cell r="AM201">
            <v>8.4533935143136514</v>
          </cell>
          <cell r="AN201">
            <v>8.4533935143136514</v>
          </cell>
          <cell r="AO201">
            <v>8.4533935143136514</v>
          </cell>
          <cell r="AP201">
            <v>8.4533935143136514</v>
          </cell>
          <cell r="AQ201">
            <v>8.4533935143136514</v>
          </cell>
          <cell r="AT201">
            <v>7.5</v>
          </cell>
          <cell r="AU201">
            <v>14.805347073796874</v>
          </cell>
          <cell r="AV201">
            <v>14.805347073796874</v>
          </cell>
          <cell r="AW201">
            <v>14.805347073796874</v>
          </cell>
          <cell r="AX201">
            <v>14.805347073796874</v>
          </cell>
          <cell r="AY201">
            <v>14.805347073796874</v>
          </cell>
        </row>
        <row r="202">
          <cell r="AL202">
            <v>8</v>
          </cell>
          <cell r="AM202">
            <v>9.1785051426135524</v>
          </cell>
          <cell r="AN202">
            <v>9.1785051426135524</v>
          </cell>
          <cell r="AO202">
            <v>9.1785051426135524</v>
          </cell>
          <cell r="AP202">
            <v>9.1785051426135524</v>
          </cell>
          <cell r="AQ202">
            <v>9.1785051426135524</v>
          </cell>
          <cell r="AT202">
            <v>8</v>
          </cell>
          <cell r="AU202">
            <v>15.918608803966443</v>
          </cell>
          <cell r="AV202">
            <v>15.918608803966443</v>
          </cell>
          <cell r="AW202">
            <v>15.918608803966443</v>
          </cell>
          <cell r="AX202">
            <v>15.918608803966443</v>
          </cell>
          <cell r="AY202">
            <v>15.918608803966443</v>
          </cell>
        </row>
        <row r="206">
          <cell r="AM206" t="str">
            <v>Implied Shine Ownership</v>
          </cell>
          <cell r="AU206" t="str">
            <v>Implied Shine Ownership</v>
          </cell>
        </row>
        <row r="207">
          <cell r="AM207">
            <v>0.50004397490280672</v>
          </cell>
          <cell r="AN207">
            <v>0.43739669887864185</v>
          </cell>
          <cell r="AO207">
            <v>0.38869910196102936</v>
          </cell>
          <cell r="AP207">
            <v>0.34975868987795877</v>
          </cell>
          <cell r="AQ207">
            <v>0.3179100251353501</v>
          </cell>
          <cell r="AU207">
            <v>0.50004397490280672</v>
          </cell>
          <cell r="AV207">
            <v>0.43739669887864185</v>
          </cell>
          <cell r="AW207">
            <v>0.38869910196102936</v>
          </cell>
          <cell r="AX207">
            <v>0.34975868987795877</v>
          </cell>
          <cell r="AY207">
            <v>0.3179100251353501</v>
          </cell>
        </row>
        <row r="208">
          <cell r="AM208" t="str">
            <v>Exchange Ratio</v>
          </cell>
          <cell r="AU208" t="str">
            <v>Exchange Ratio</v>
          </cell>
        </row>
        <row r="209">
          <cell r="AM209">
            <v>0.71527570616235547</v>
          </cell>
          <cell r="AN209">
            <v>0.91527570616235554</v>
          </cell>
          <cell r="AO209">
            <v>1.1152757061623555</v>
          </cell>
          <cell r="AP209">
            <v>1.3152757061623555</v>
          </cell>
          <cell r="AQ209">
            <v>1.5152757061623554</v>
          </cell>
          <cell r="AU209">
            <v>0.71527570616235547</v>
          </cell>
          <cell r="AV209">
            <v>0.91527570616235554</v>
          </cell>
          <cell r="AW209">
            <v>1.1152757061623555</v>
          </cell>
          <cell r="AX209">
            <v>1.3152757061623555</v>
          </cell>
          <cell r="AY209">
            <v>1.5152757061623554</v>
          </cell>
        </row>
        <row r="210">
          <cell r="AL210">
            <v>9.4599226793311093</v>
          </cell>
          <cell r="AM210">
            <v>1.6022175818036763</v>
          </cell>
          <cell r="AN210">
            <v>2.0502175818036767</v>
          </cell>
          <cell r="AO210">
            <v>2.4982175818036767</v>
          </cell>
          <cell r="AP210">
            <v>2.9462175818036767</v>
          </cell>
          <cell r="AQ210">
            <v>3.3942175818036766</v>
          </cell>
          <cell r="AT210">
            <v>15.558766766047716</v>
          </cell>
          <cell r="AU210">
            <v>1.6022175818036763</v>
          </cell>
          <cell r="AV210">
            <v>2.0502175818036767</v>
          </cell>
          <cell r="AW210">
            <v>2.4982175818036767</v>
          </cell>
          <cell r="AX210">
            <v>2.9462175818036767</v>
          </cell>
          <cell r="AY210">
            <v>3.3942175818036766</v>
          </cell>
        </row>
        <row r="211">
          <cell r="AK211" t="str">
            <v>Synergies</v>
          </cell>
          <cell r="AL211">
            <v>0</v>
          </cell>
          <cell r="AM211">
            <v>11.605707723029226</v>
          </cell>
          <cell r="AN211">
            <v>10.165982360850233</v>
          </cell>
          <cell r="AO211">
            <v>9.0428844531146346</v>
          </cell>
          <cell r="AP211">
            <v>8.1423115348963684</v>
          </cell>
          <cell r="AQ211">
            <v>7.4040898868429332</v>
          </cell>
          <cell r="AS211" t="str">
            <v>Synergies</v>
          </cell>
          <cell r="AT211">
            <v>0</v>
          </cell>
          <cell r="AU211">
            <v>18.517878498645988</v>
          </cell>
          <cell r="AV211">
            <v>16.249306159702243</v>
          </cell>
          <cell r="AW211">
            <v>14.474718826448049</v>
          </cell>
          <cell r="AX211">
            <v>13.048609703473183</v>
          </cell>
          <cell r="AY211">
            <v>11.87750941301748</v>
          </cell>
        </row>
        <row r="212">
          <cell r="AL212">
            <v>3</v>
          </cell>
          <cell r="AM212">
            <v>12.339363879917837</v>
          </cell>
          <cell r="AN212">
            <v>10.808997979189112</v>
          </cell>
          <cell r="AO212">
            <v>9.615193392335927</v>
          </cell>
          <cell r="AP212">
            <v>8.6579232619584534</v>
          </cell>
          <cell r="AQ212">
            <v>7.8732255223487515</v>
          </cell>
          <cell r="AT212">
            <v>6</v>
          </cell>
          <cell r="AU212">
            <v>19.966737966870912</v>
          </cell>
          <cell r="AV212">
            <v>17.521146932045003</v>
          </cell>
          <cell r="AW212">
            <v>15.608086987542803</v>
          </cell>
          <cell r="AX212">
            <v>14.070697314728326</v>
          </cell>
          <cell r="AY212">
            <v>12.808215038041874</v>
          </cell>
        </row>
        <row r="213">
          <cell r="AL213">
            <v>6</v>
          </cell>
          <cell r="AM213">
            <v>13.073020036806287</v>
          </cell>
          <cell r="AN213">
            <v>11.452013597527989</v>
          </cell>
          <cell r="AO213">
            <v>10.187502331557218</v>
          </cell>
          <cell r="AP213">
            <v>9.1735349890205367</v>
          </cell>
          <cell r="AQ213">
            <v>8.3423611578545689</v>
          </cell>
          <cell r="AT213">
            <v>12</v>
          </cell>
          <cell r="AU213">
            <v>21.41559743516132</v>
          </cell>
          <cell r="AV213">
            <v>18.792987704387766</v>
          </cell>
          <cell r="AW213">
            <v>16.741455148637556</v>
          </cell>
          <cell r="AX213">
            <v>15.092784925983471</v>
          </cell>
          <cell r="AY213">
            <v>13.738920663066265</v>
          </cell>
        </row>
        <row r="214">
          <cell r="AL214">
            <v>9</v>
          </cell>
          <cell r="AM214">
            <v>13.806676193694742</v>
          </cell>
          <cell r="AN214">
            <v>12.095029215866866</v>
          </cell>
          <cell r="AO214">
            <v>10.759811270778508</v>
          </cell>
          <cell r="AP214">
            <v>9.6891467160826199</v>
          </cell>
          <cell r="AQ214">
            <v>8.8114967933603872</v>
          </cell>
          <cell r="AT214">
            <v>18</v>
          </cell>
          <cell r="AU214">
            <v>22.864456903451725</v>
          </cell>
          <cell r="AV214">
            <v>20.064828476730529</v>
          </cell>
          <cell r="AW214">
            <v>17.874823309732314</v>
          </cell>
          <cell r="AX214">
            <v>16.114872537238615</v>
          </cell>
          <cell r="AY214">
            <v>14.669626288090656</v>
          </cell>
        </row>
        <row r="215">
          <cell r="AL215">
            <v>12</v>
          </cell>
          <cell r="AM215">
            <v>14.540332350583192</v>
          </cell>
          <cell r="AN215">
            <v>12.738044834205743</v>
          </cell>
          <cell r="AO215">
            <v>11.3321202099998</v>
          </cell>
          <cell r="AP215">
            <v>10.204758443144705</v>
          </cell>
          <cell r="AQ215">
            <v>9.2806324288662072</v>
          </cell>
          <cell r="AT215">
            <v>24</v>
          </cell>
          <cell r="AU215">
            <v>24.313316372015727</v>
          </cell>
          <cell r="AV215">
            <v>21.336669249299561</v>
          </cell>
          <cell r="AW215">
            <v>19.008191471028702</v>
          </cell>
          <cell r="AX215">
            <v>17.136960148675598</v>
          </cell>
          <cell r="AY215">
            <v>15.600331913280629</v>
          </cell>
        </row>
        <row r="216">
          <cell r="AK216" t="str">
            <v>Note: Assumes 7.0x LTM EBITDA multiple</v>
          </cell>
          <cell r="AS216" t="str">
            <v>Note: Assumes 7.0x LTM EBITDA multiple</v>
          </cell>
        </row>
        <row r="218">
          <cell r="AM218" t="str">
            <v>Implied Shine Ownership</v>
          </cell>
          <cell r="AU218" t="str">
            <v>Implied Shine Ownership</v>
          </cell>
        </row>
        <row r="219">
          <cell r="AM219">
            <v>0.50004397490280672</v>
          </cell>
          <cell r="AN219">
            <v>0.43739669887864185</v>
          </cell>
          <cell r="AO219">
            <v>0.38869910196102936</v>
          </cell>
          <cell r="AP219">
            <v>0.34975868987795877</v>
          </cell>
          <cell r="AQ219">
            <v>0.3179100251353501</v>
          </cell>
          <cell r="AU219">
            <v>0.50004397490280672</v>
          </cell>
          <cell r="AV219">
            <v>0.43739669887864185</v>
          </cell>
          <cell r="AW219">
            <v>0.38869910196102936</v>
          </cell>
          <cell r="AX219">
            <v>0.34975868987795877</v>
          </cell>
          <cell r="AY219">
            <v>0.3179100251353501</v>
          </cell>
        </row>
        <row r="220">
          <cell r="AH220" t="str">
            <v>Valuation Multiple</v>
          </cell>
          <cell r="AM220" t="str">
            <v>Exchange Ratio</v>
          </cell>
          <cell r="AU220" t="str">
            <v>Exchange Ratio</v>
          </cell>
        </row>
        <row r="221">
          <cell r="AM221">
            <v>0.71527570616235547</v>
          </cell>
          <cell r="AN221">
            <v>0.91527570616235554</v>
          </cell>
          <cell r="AO221">
            <v>1.1152757061623555</v>
          </cell>
          <cell r="AP221">
            <v>1.3152757061623555</v>
          </cell>
          <cell r="AQ221">
            <v>1.5152757061623554</v>
          </cell>
          <cell r="AU221">
            <v>0.71527570616235547</v>
          </cell>
          <cell r="AV221">
            <v>0.91527570616235554</v>
          </cell>
          <cell r="AW221">
            <v>1.1152757061623555</v>
          </cell>
          <cell r="AX221">
            <v>1.3152757061623555</v>
          </cell>
          <cell r="AY221">
            <v>1.5152757061623554</v>
          </cell>
        </row>
        <row r="222">
          <cell r="AH222" t="str">
            <v>start</v>
          </cell>
          <cell r="AI222">
            <v>6</v>
          </cell>
          <cell r="AL222">
            <v>7.7383692947791305</v>
          </cell>
          <cell r="AM222">
            <v>1.6022175818036763</v>
          </cell>
          <cell r="AN222">
            <v>2.0502175818036767</v>
          </cell>
          <cell r="AO222">
            <v>2.4982175818036767</v>
          </cell>
          <cell r="AP222">
            <v>2.9462175818036767</v>
          </cell>
          <cell r="AQ222">
            <v>3.3942175818036766</v>
          </cell>
          <cell r="AT222">
            <v>13.109794935140748</v>
          </cell>
          <cell r="AU222">
            <v>1.6022175818036763</v>
          </cell>
          <cell r="AV222">
            <v>2.0502175818036767</v>
          </cell>
          <cell r="AW222">
            <v>2.4982175818036767</v>
          </cell>
          <cell r="AX222">
            <v>2.9462175818036767</v>
          </cell>
          <cell r="AY222">
            <v>3.3942175818036766</v>
          </cell>
        </row>
        <row r="223">
          <cell r="AH223" t="str">
            <v>step</v>
          </cell>
          <cell r="AI223">
            <v>0.5</v>
          </cell>
          <cell r="AK223" t="str">
            <v>EV / LTM EBITDA</v>
          </cell>
          <cell r="AL223">
            <v>6</v>
          </cell>
          <cell r="AM223">
            <v>10.697234114975053</v>
          </cell>
          <cell r="AN223">
            <v>9.3697473489269125</v>
          </cell>
          <cell r="AO223">
            <v>8.3342042872706177</v>
          </cell>
          <cell r="AP223">
            <v>7.5038385368288187</v>
          </cell>
          <cell r="AQ223">
            <v>6.8231674213892735</v>
          </cell>
          <cell r="AS223" t="str">
            <v>EV / LTM EBITDA</v>
          </cell>
          <cell r="AT223">
            <v>6</v>
          </cell>
          <cell r="AU223">
            <v>18.047698899501068</v>
          </cell>
          <cell r="AV223">
            <v>15.836572145399929</v>
          </cell>
          <cell r="AW223">
            <v>14.106921535322204</v>
          </cell>
          <cell r="AX223">
            <v>12.716924847997966</v>
          </cell>
          <cell r="AY223">
            <v>11.575479570050206</v>
          </cell>
        </row>
        <row r="224">
          <cell r="AL224">
            <v>6.5</v>
          </cell>
          <cell r="AM224">
            <v>11.885127075890939</v>
          </cell>
          <cell r="AN224">
            <v>10.410880473227451</v>
          </cell>
          <cell r="AO224">
            <v>9.2608533094139176</v>
          </cell>
          <cell r="AP224">
            <v>8.3386867629246773</v>
          </cell>
          <cell r="AQ224">
            <v>7.5827642896219212</v>
          </cell>
          <cell r="AT224">
            <v>6.5</v>
          </cell>
          <cell r="AU224">
            <v>19.73164816735618</v>
          </cell>
          <cell r="AV224">
            <v>17.314779924893852</v>
          </cell>
          <cell r="AW224">
            <v>15.424188341979884</v>
          </cell>
          <cell r="AX224">
            <v>13.904854886990719</v>
          </cell>
          <cell r="AY224">
            <v>12.657200116558236</v>
          </cell>
        </row>
        <row r="225">
          <cell r="AL225">
            <v>7</v>
          </cell>
          <cell r="AM225">
            <v>13.073020036806625</v>
          </cell>
          <cell r="AN225">
            <v>11.452013597527989</v>
          </cell>
          <cell r="AO225">
            <v>10.187502331557218</v>
          </cell>
          <cell r="AP225">
            <v>9.1735349890205367</v>
          </cell>
          <cell r="AQ225">
            <v>8.3423611578545689</v>
          </cell>
          <cell r="AT225">
            <v>7</v>
          </cell>
          <cell r="AU225">
            <v>21.41559743521556</v>
          </cell>
          <cell r="AV225">
            <v>18.792987704387766</v>
          </cell>
          <cell r="AW225">
            <v>16.741455148637556</v>
          </cell>
          <cell r="AX225">
            <v>15.092784925983471</v>
          </cell>
          <cell r="AY225">
            <v>13.738920663066265</v>
          </cell>
        </row>
        <row r="226">
          <cell r="AL226">
            <v>7.5</v>
          </cell>
          <cell r="AM226">
            <v>14.260912997722311</v>
          </cell>
          <cell r="AN226">
            <v>12.493146721828529</v>
          </cell>
          <cell r="AO226">
            <v>11.114151353700516</v>
          </cell>
          <cell r="AP226">
            <v>10.008383215116394</v>
          </cell>
          <cell r="AQ226">
            <v>9.1019580260872175</v>
          </cell>
          <cell r="AT226">
            <v>7.5</v>
          </cell>
          <cell r="AU226">
            <v>23.099546703074939</v>
          </cell>
          <cell r="AV226">
            <v>20.271195483881687</v>
          </cell>
          <cell r="AW226">
            <v>18.058721955295237</v>
          </cell>
          <cell r="AX226">
            <v>16.280714964976223</v>
          </cell>
          <cell r="AY226">
            <v>14.820641209574294</v>
          </cell>
        </row>
        <row r="227">
          <cell r="AL227">
            <v>8</v>
          </cell>
          <cell r="AM227">
            <v>15.448805958637998</v>
          </cell>
          <cell r="AN227">
            <v>13.534279846129067</v>
          </cell>
          <cell r="AO227">
            <v>12.040800375843816</v>
          </cell>
          <cell r="AP227">
            <v>10.843231441212254</v>
          </cell>
          <cell r="AQ227">
            <v>9.8615548943198643</v>
          </cell>
          <cell r="AT227">
            <v>8</v>
          </cell>
          <cell r="AU227">
            <v>24.783495970934318</v>
          </cell>
          <cell r="AV227">
            <v>21.749403263375608</v>
          </cell>
          <cell r="AW227">
            <v>19.375988761952915</v>
          </cell>
          <cell r="AX227">
            <v>17.468645003968977</v>
          </cell>
          <cell r="AY227">
            <v>15.902361756082325</v>
          </cell>
        </row>
        <row r="228">
          <cell r="AK228" t="str">
            <v>Note: Assumes $6.0 million in synergies</v>
          </cell>
          <cell r="AS228" t="str">
            <v>Note: Assumes $12.0 million in synergies</v>
          </cell>
        </row>
        <row r="230">
          <cell r="AM230" t="str">
            <v>Implied Shine Ownership</v>
          </cell>
          <cell r="AU230" t="str">
            <v>Implied Shine Ownership</v>
          </cell>
        </row>
        <row r="231">
          <cell r="AM231">
            <v>0.50004397490280672</v>
          </cell>
          <cell r="AN231">
            <v>0.43739669887864185</v>
          </cell>
          <cell r="AO231">
            <v>0.38869910196102936</v>
          </cell>
          <cell r="AP231">
            <v>0.34975868987795877</v>
          </cell>
          <cell r="AQ231">
            <v>0.3179100251353501</v>
          </cell>
          <cell r="AU231">
            <v>0.50004397490280672</v>
          </cell>
          <cell r="AV231">
            <v>0.43739669887864185</v>
          </cell>
          <cell r="AW231">
            <v>0.38869910196102936</v>
          </cell>
          <cell r="AX231">
            <v>0.34975868987795877</v>
          </cell>
          <cell r="AY231">
            <v>0.3179100251353501</v>
          </cell>
        </row>
        <row r="232">
          <cell r="AM232" t="str">
            <v>Exchange Ratio</v>
          </cell>
          <cell r="AU232" t="str">
            <v>Exchange Ratio</v>
          </cell>
        </row>
        <row r="233">
          <cell r="AM233">
            <v>0.71527570616235547</v>
          </cell>
          <cell r="AN233">
            <v>0.91527570616235554</v>
          </cell>
          <cell r="AO233">
            <v>1.1152757061623555</v>
          </cell>
          <cell r="AP233">
            <v>1.3152757061623555</v>
          </cell>
          <cell r="AQ233">
            <v>1.5152757061623554</v>
          </cell>
          <cell r="AU233">
            <v>0.71527570616235547</v>
          </cell>
          <cell r="AV233">
            <v>0.91527570616235554</v>
          </cell>
          <cell r="AW233">
            <v>1.1152757061623555</v>
          </cell>
          <cell r="AX233">
            <v>1.3152757061623555</v>
          </cell>
          <cell r="AY233">
            <v>1.5152757061623554</v>
          </cell>
        </row>
        <row r="234">
          <cell r="AM234">
            <v>1.6022175818036763</v>
          </cell>
          <cell r="AN234">
            <v>2.0502175818036767</v>
          </cell>
          <cell r="AO234">
            <v>2.4982175818036767</v>
          </cell>
          <cell r="AP234">
            <v>2.9462175818036767</v>
          </cell>
          <cell r="AQ234">
            <v>3.3942175818036766</v>
          </cell>
          <cell r="AU234">
            <v>1.6022175818036763</v>
          </cell>
          <cell r="AV234">
            <v>2.0502175818036767</v>
          </cell>
          <cell r="AW234">
            <v>2.4982175818036767</v>
          </cell>
          <cell r="AX234">
            <v>2.9462175818036767</v>
          </cell>
          <cell r="AY234">
            <v>3.3942175818036766</v>
          </cell>
        </row>
        <row r="235">
          <cell r="AK235" t="str">
            <v>Synergies</v>
          </cell>
          <cell r="AL235">
            <v>0</v>
          </cell>
          <cell r="AM235">
            <v>0.5017189970816982</v>
          </cell>
          <cell r="AN235">
            <v>0.31542592658894941</v>
          </cell>
          <cell r="AO235">
            <v>0.17010282317470615</v>
          </cell>
          <cell r="AP235">
            <v>5.3573310988035416E-2</v>
          </cell>
          <cell r="AQ235">
            <v>-4.1948780330790636E-2</v>
          </cell>
          <cell r="AS235" t="str">
            <v>Synergies</v>
          </cell>
          <cell r="AT235">
            <v>0</v>
          </cell>
          <cell r="AU235">
            <v>0.35245129093975036</v>
          </cell>
          <cell r="AV235">
            <v>0.18676635091711136</v>
          </cell>
          <cell r="AW235">
            <v>5.7159553360876414E-2</v>
          </cell>
          <cell r="AX235">
            <v>-4.6996175089838887E-2</v>
          </cell>
          <cell r="AY235">
            <v>-0.13252736052031588</v>
          </cell>
        </row>
        <row r="236">
          <cell r="AL236">
            <v>3</v>
          </cell>
          <cell r="AM236">
            <v>0.59665033728246697</v>
          </cell>
          <cell r="AN236">
            <v>0.39862884643877727</v>
          </cell>
          <cell r="AO236">
            <v>0.24415666174612638</v>
          </cell>
          <cell r="AP236">
            <v>0.12029082138257907</v>
          </cell>
          <cell r="AQ236">
            <v>1.8754962418918941E-2</v>
          </cell>
          <cell r="AT236">
            <v>6</v>
          </cell>
          <cell r="AU236">
            <v>0.4582685884414246</v>
          </cell>
          <cell r="AV236">
            <v>0.27965510675113125</v>
          </cell>
          <cell r="AW236">
            <v>0.13993497672779687</v>
          </cell>
          <cell r="AX236">
            <v>2.7651885129187814E-2</v>
          </cell>
          <cell r="AY236">
            <v>-6.4553373967743521E-2</v>
          </cell>
        </row>
        <row r="237">
          <cell r="AL237">
            <v>6</v>
          </cell>
          <cell r="AM237">
            <v>0.69158167748321508</v>
          </cell>
          <cell r="AN237">
            <v>0.48183176628860491</v>
          </cell>
          <cell r="AO237">
            <v>0.31821050031754616</v>
          </cell>
          <cell r="AP237">
            <v>0.18700833177712228</v>
          </cell>
          <cell r="AQ237">
            <v>7.9458705168628185E-2</v>
          </cell>
          <cell r="AT237">
            <v>12</v>
          </cell>
          <cell r="AU237">
            <v>0.56408588594788145</v>
          </cell>
          <cell r="AV237">
            <v>0.37254386258515138</v>
          </cell>
          <cell r="AW237">
            <v>0.22271040009471688</v>
          </cell>
          <cell r="AX237">
            <v>0.10229994534821452</v>
          </cell>
          <cell r="AY237">
            <v>3.4206125848283975E-3</v>
          </cell>
        </row>
        <row r="238">
          <cell r="AL238">
            <v>9</v>
          </cell>
          <cell r="AM238">
            <v>0.78651301768396364</v>
          </cell>
          <cell r="AN238">
            <v>0.56503468613843255</v>
          </cell>
          <cell r="AO238">
            <v>0.39226433888896595</v>
          </cell>
          <cell r="AP238">
            <v>0.25372584217166572</v>
          </cell>
          <cell r="AQ238">
            <v>0.14016244791833765</v>
          </cell>
          <cell r="AT238">
            <v>18</v>
          </cell>
          <cell r="AU238">
            <v>0.66990318345433786</v>
          </cell>
          <cell r="AV238">
            <v>0.4654326184191715</v>
          </cell>
          <cell r="AW238">
            <v>0.30548582346163733</v>
          </cell>
          <cell r="AX238">
            <v>0.17694800556724122</v>
          </cell>
          <cell r="AY238">
            <v>7.1394599137400538E-2</v>
          </cell>
        </row>
        <row r="239">
          <cell r="AL239">
            <v>12</v>
          </cell>
          <cell r="AM239">
            <v>0.88144435788471154</v>
          </cell>
          <cell r="AN239">
            <v>0.64823760598826019</v>
          </cell>
          <cell r="AO239">
            <v>0.46631817746038617</v>
          </cell>
          <cell r="AP239">
            <v>0.32044335256620915</v>
          </cell>
          <cell r="AQ239">
            <v>0.20086619066804734</v>
          </cell>
          <cell r="AT239">
            <v>24</v>
          </cell>
          <cell r="AU239">
            <v>0.77572048098077673</v>
          </cell>
          <cell r="AV239">
            <v>0.55832137426971729</v>
          </cell>
          <cell r="AW239">
            <v>0.388261246843284</v>
          </cell>
          <cell r="AX239">
            <v>0.25159606579954841</v>
          </cell>
          <cell r="AY239">
            <v>0.13936858570206567</v>
          </cell>
        </row>
        <row r="240">
          <cell r="AK240" t="str">
            <v>Note: Assumes 7.0x LTM EBITDA multiple</v>
          </cell>
          <cell r="AS240" t="str">
            <v>Note: Assumes 7.0x LTM EBITDA multiple</v>
          </cell>
        </row>
        <row r="242">
          <cell r="AM242" t="str">
            <v>Implied Shine Ownership</v>
          </cell>
          <cell r="AU242" t="str">
            <v>Implied Shine Ownership</v>
          </cell>
        </row>
        <row r="243">
          <cell r="AM243">
            <v>0.50004397490280672</v>
          </cell>
          <cell r="AN243">
            <v>0.43739669887864185</v>
          </cell>
          <cell r="AO243">
            <v>0.38869910196102936</v>
          </cell>
          <cell r="AP243">
            <v>0.34975868987795877</v>
          </cell>
          <cell r="AQ243">
            <v>0.3179100251353501</v>
          </cell>
          <cell r="AU243">
            <v>0.50004397490280672</v>
          </cell>
          <cell r="AV243">
            <v>0.43739669887864185</v>
          </cell>
          <cell r="AW243">
            <v>0.38869910196102936</v>
          </cell>
          <cell r="AX243">
            <v>0.34975868987795877</v>
          </cell>
          <cell r="AY243">
            <v>0.3179100251353501</v>
          </cell>
        </row>
        <row r="244">
          <cell r="AM244" t="str">
            <v>Exchange Ratio</v>
          </cell>
          <cell r="AU244" t="str">
            <v>Exchange Ratio</v>
          </cell>
        </row>
        <row r="245">
          <cell r="AK245" t="str">
            <v>PF EV / LTM EBITDA</v>
          </cell>
          <cell r="AM245">
            <v>0.71527570616235547</v>
          </cell>
          <cell r="AN245">
            <v>0.91527570616235554</v>
          </cell>
          <cell r="AO245">
            <v>1.1152757061623555</v>
          </cell>
          <cell r="AP245">
            <v>1.3152757061623555</v>
          </cell>
          <cell r="AQ245">
            <v>1.5152757061623554</v>
          </cell>
          <cell r="AS245" t="str">
            <v>PF EV / LTM EBITDA</v>
          </cell>
          <cell r="AU245">
            <v>0.71527570616235547</v>
          </cell>
          <cell r="AV245">
            <v>0.91527570616235554</v>
          </cell>
          <cell r="AW245">
            <v>1.1152757061623555</v>
          </cell>
          <cell r="AX245">
            <v>1.3152757061623555</v>
          </cell>
          <cell r="AY245">
            <v>1.5152757061623554</v>
          </cell>
        </row>
        <row r="246">
          <cell r="AM246">
            <v>1.6022175818036763</v>
          </cell>
          <cell r="AN246">
            <v>2.0502175818036767</v>
          </cell>
          <cell r="AO246">
            <v>2.4982175818036767</v>
          </cell>
          <cell r="AP246">
            <v>2.9462175818036767</v>
          </cell>
          <cell r="AQ246">
            <v>3.3942175818036766</v>
          </cell>
          <cell r="AU246">
            <v>1.6022175818036763</v>
          </cell>
          <cell r="AV246">
            <v>2.0502175818036767</v>
          </cell>
          <cell r="AW246">
            <v>2.4982175818036767</v>
          </cell>
          <cell r="AX246">
            <v>2.9462175818036767</v>
          </cell>
          <cell r="AY246">
            <v>3.3942175818036766</v>
          </cell>
        </row>
        <row r="247">
          <cell r="AL247">
            <v>6</v>
          </cell>
          <cell r="AM247">
            <v>0.70390796684446144</v>
          </cell>
          <cell r="AN247">
            <v>0.49245935758353476</v>
          </cell>
          <cell r="AO247">
            <v>0.32751297482683817</v>
          </cell>
          <cell r="AP247">
            <v>0.19524824149807141</v>
          </cell>
          <cell r="AQ247">
            <v>8.6827604543445736E-2</v>
          </cell>
          <cell r="AT247">
            <v>6</v>
          </cell>
          <cell r="AU247">
            <v>0.57407888799647933</v>
          </cell>
          <cell r="AV247">
            <v>0.38122948588178618</v>
          </cell>
          <cell r="AW247">
            <v>0.23037332831319746</v>
          </cell>
          <cell r="AX247">
            <v>0.10914100655928061</v>
          </cell>
          <cell r="AY247">
            <v>9.5867684358534877E-3</v>
          </cell>
        </row>
        <row r="248">
          <cell r="AL248">
            <v>6.5</v>
          </cell>
          <cell r="AM248">
            <v>0.6971066871892353</v>
          </cell>
          <cell r="AN248">
            <v>0.48659536897022804</v>
          </cell>
          <cell r="AO248">
            <v>0.32238014622210187</v>
          </cell>
          <cell r="AP248">
            <v>0.19070170452300239</v>
          </cell>
          <cell r="AQ248">
            <v>8.2761665157241815E-2</v>
          </cell>
          <cell r="AT248">
            <v>6.5</v>
          </cell>
          <cell r="AU248">
            <v>0.56864018239716985</v>
          </cell>
          <cell r="AV248">
            <v>0.37650232302877962</v>
          </cell>
          <cell r="AW248">
            <v>0.22620276871344003</v>
          </cell>
          <cell r="AX248">
            <v>0.10541774924916592</v>
          </cell>
          <cell r="AY248">
            <v>6.2308293294326411E-3</v>
          </cell>
        </row>
        <row r="249">
          <cell r="AL249">
            <v>7</v>
          </cell>
          <cell r="AM249">
            <v>0.69158167748325861</v>
          </cell>
          <cell r="AN249">
            <v>0.48183176628860491</v>
          </cell>
          <cell r="AO249">
            <v>0.31821050031754616</v>
          </cell>
          <cell r="AP249">
            <v>0.18700833177712228</v>
          </cell>
          <cell r="AQ249">
            <v>7.9458705168628185E-2</v>
          </cell>
          <cell r="AT249">
            <v>7</v>
          </cell>
          <cell r="AU249">
            <v>0.56408588595184272</v>
          </cell>
          <cell r="AV249">
            <v>0.37254386258515138</v>
          </cell>
          <cell r="AW249">
            <v>0.22271040009471688</v>
          </cell>
          <cell r="AX249">
            <v>0.10229994534821452</v>
          </cell>
          <cell r="AY249">
            <v>3.4206125848283975E-3</v>
          </cell>
        </row>
        <row r="250">
          <cell r="AL250">
            <v>7.5</v>
          </cell>
          <cell r="AM250">
            <v>0.68700451168813048</v>
          </cell>
          <cell r="AN250">
            <v>0.47788538421576998</v>
          </cell>
          <cell r="AO250">
            <v>0.31475617867328132</v>
          </cell>
          <cell r="AP250">
            <v>0.18394857617473592</v>
          </cell>
          <cell r="AQ250">
            <v>7.6722385001406712E-2</v>
          </cell>
          <cell r="AT250">
            <v>7.5</v>
          </cell>
          <cell r="AU250">
            <v>0.5602164939420764</v>
          </cell>
          <cell r="AV250">
            <v>0.3691807009211221</v>
          </cell>
          <cell r="AW250">
            <v>0.21974323636467274</v>
          </cell>
          <cell r="AX250">
            <v>9.9651016880956345E-2</v>
          </cell>
          <cell r="AY250">
            <v>1.0330143360495203E-3</v>
          </cell>
        </row>
        <row r="251">
          <cell r="AL251">
            <v>8</v>
          </cell>
          <cell r="AM251">
            <v>0.68315054778506079</v>
          </cell>
          <cell r="AN251">
            <v>0.47456253887059652</v>
          </cell>
          <cell r="AO251">
            <v>0.3118476471665661</v>
          </cell>
          <cell r="AP251">
            <v>0.18137226843941989</v>
          </cell>
          <cell r="AQ251">
            <v>7.4418409217322123E-2</v>
          </cell>
          <cell r="AT251">
            <v>8</v>
          </cell>
          <cell r="AU251">
            <v>0.55688831079001133</v>
          </cell>
          <cell r="AV251">
            <v>0.36628794206917781</v>
          </cell>
          <cell r="AW251">
            <v>0.21719108752298721</v>
          </cell>
          <cell r="AX251">
            <v>9.7372591982806345E-2</v>
          </cell>
          <cell r="AY251">
            <v>-1.0206323984838228E-3</v>
          </cell>
        </row>
        <row r="252">
          <cell r="AK252" t="str">
            <v>Note: Assumes $6.0 million in synergies</v>
          </cell>
          <cell r="AS252" t="str">
            <v>Note: Assumes $12.0 million in synergies</v>
          </cell>
        </row>
        <row r="254">
          <cell r="AK254" t="str">
            <v>LBO Analysis - IRR</v>
          </cell>
        </row>
        <row r="255">
          <cell r="AH255" t="str">
            <v>Exit Multiple</v>
          </cell>
        </row>
        <row r="256">
          <cell r="AH256" t="str">
            <v>start</v>
          </cell>
          <cell r="AI256">
            <v>6</v>
          </cell>
        </row>
        <row r="257">
          <cell r="AH257" t="str">
            <v>step</v>
          </cell>
          <cell r="AI257">
            <v>0.5</v>
          </cell>
          <cell r="AM257" t="str">
            <v>Purchase Price per Share</v>
          </cell>
          <cell r="AU257" t="str">
            <v>Purchase Price per Share</v>
          </cell>
        </row>
        <row r="258">
          <cell r="AH258" t="str">
            <v>Active</v>
          </cell>
          <cell r="AI258">
            <v>4.6495446036114876</v>
          </cell>
          <cell r="AL258">
            <v>0.74411727190017696</v>
          </cell>
          <cell r="AM258">
            <v>2</v>
          </cell>
          <cell r="AN258">
            <v>2.5</v>
          </cell>
          <cell r="AO258">
            <v>3</v>
          </cell>
          <cell r="AP258">
            <v>3.5</v>
          </cell>
          <cell r="AQ258">
            <v>4</v>
          </cell>
          <cell r="AT258">
            <v>0.74411727190017696</v>
          </cell>
          <cell r="AU258">
            <v>2</v>
          </cell>
          <cell r="AV258">
            <v>2.5</v>
          </cell>
          <cell r="AW258">
            <v>3</v>
          </cell>
          <cell r="AX258">
            <v>3.5</v>
          </cell>
          <cell r="AY258">
            <v>4</v>
          </cell>
        </row>
        <row r="259">
          <cell r="AK259" t="str">
            <v>Exit 
Multiple</v>
          </cell>
          <cell r="AL259">
            <v>6</v>
          </cell>
          <cell r="AS259" t="str">
            <v>Total
Leverage</v>
          </cell>
          <cell r="AT259">
            <v>4</v>
          </cell>
        </row>
        <row r="260">
          <cell r="AH260" t="str">
            <v>Total Leverage</v>
          </cell>
          <cell r="AL260">
            <v>6.5</v>
          </cell>
          <cell r="AT260">
            <v>4.5</v>
          </cell>
        </row>
        <row r="261">
          <cell r="AH261" t="str">
            <v>start</v>
          </cell>
          <cell r="AI261">
            <v>4</v>
          </cell>
          <cell r="AL261">
            <v>7</v>
          </cell>
          <cell r="AT261">
            <v>5</v>
          </cell>
        </row>
        <row r="262">
          <cell r="AH262" t="str">
            <v>step</v>
          </cell>
          <cell r="AI262">
            <v>0.5</v>
          </cell>
          <cell r="AL262">
            <v>7.5</v>
          </cell>
          <cell r="AT262">
            <v>5.5</v>
          </cell>
        </row>
        <row r="263">
          <cell r="AH263" t="str">
            <v>Active</v>
          </cell>
          <cell r="AL263">
            <v>8</v>
          </cell>
          <cell r="AT263">
            <v>6</v>
          </cell>
        </row>
        <row r="264">
          <cell r="AK264" t="str">
            <v>Note: Assumes total leverage of 0.0x</v>
          </cell>
          <cell r="AS264" t="str">
            <v>Note: Assumes exit mulitple of 4.6x</v>
          </cell>
        </row>
        <row r="270">
          <cell r="AH270" t="str">
            <v>Data Table Inputs:</v>
          </cell>
          <cell r="AM270" t="str">
            <v>Offer Price (# of fully diluted shares - Used for FF)</v>
          </cell>
        </row>
        <row r="271">
          <cell r="AH271" t="str">
            <v>Start</v>
          </cell>
          <cell r="AI271">
            <v>1</v>
          </cell>
        </row>
        <row r="272">
          <cell r="AH272" t="str">
            <v>Step</v>
          </cell>
          <cell r="AI272">
            <v>1.5</v>
          </cell>
          <cell r="AM272">
            <v>1</v>
          </cell>
          <cell r="AN272">
            <v>2.5</v>
          </cell>
          <cell r="AO272">
            <v>4</v>
          </cell>
          <cell r="AP272">
            <v>5.5</v>
          </cell>
          <cell r="AQ272">
            <v>7</v>
          </cell>
          <cell r="AR272">
            <v>8.5</v>
          </cell>
          <cell r="AS272">
            <v>10</v>
          </cell>
          <cell r="AT272">
            <v>11.5</v>
          </cell>
          <cell r="AU272">
            <v>13</v>
          </cell>
          <cell r="AV272">
            <v>14.5</v>
          </cell>
          <cell r="AW272">
            <v>16</v>
          </cell>
          <cell r="AX272">
            <v>17.5</v>
          </cell>
        </row>
        <row r="273">
          <cell r="AL273">
            <v>21.760387003558719</v>
          </cell>
          <cell r="AM273">
            <v>21.497015000000001</v>
          </cell>
          <cell r="AN273">
            <v>21.7229922</v>
          </cell>
          <cell r="AO273">
            <v>21.850104375000001</v>
          </cell>
          <cell r="AP273">
            <v>21.907882636363638</v>
          </cell>
          <cell r="AQ273">
            <v>21.951639214285716</v>
          </cell>
          <cell r="AR273">
            <v>22.009454294117649</v>
          </cell>
          <cell r="AS273">
            <v>22.052864850000002</v>
          </cell>
          <cell r="AT273">
            <v>22.085004826086958</v>
          </cell>
          <cell r="AU273">
            <v>22.115395576923078</v>
          </cell>
          <cell r="AV273">
            <v>22.176745406896554</v>
          </cell>
          <cell r="AW273">
            <v>22.241848024999999</v>
          </cell>
          <cell r="AX273">
            <v>22.326262880000002</v>
          </cell>
        </row>
      </sheetData>
      <sheetData sheetId="1" refreshError="1"/>
      <sheetData sheetId="2" refreshError="1">
        <row r="2">
          <cell r="C2" t="str">
            <v>Acquiror Active</v>
          </cell>
          <cell r="E2">
            <v>1</v>
          </cell>
          <cell r="G2" t="str">
            <v>Shine Management</v>
          </cell>
        </row>
        <row r="3">
          <cell r="C3" t="str">
            <v>Target Active</v>
          </cell>
          <cell r="E3">
            <v>3</v>
          </cell>
          <cell r="G3" t="str">
            <v>Rise Management</v>
          </cell>
        </row>
        <row r="5">
          <cell r="A5" t="str">
            <v>x</v>
          </cell>
          <cell r="B5" t="str">
            <v>Shine Management - Inputs</v>
          </cell>
        </row>
        <row r="7">
          <cell r="C7" t="str">
            <v>Acquiror</v>
          </cell>
          <cell r="D7">
            <v>1</v>
          </cell>
          <cell r="E7" t="str">
            <v>1 - Include</v>
          </cell>
          <cell r="H7">
            <v>2006</v>
          </cell>
          <cell r="I7">
            <v>2007</v>
          </cell>
          <cell r="J7">
            <v>2008</v>
          </cell>
          <cell r="K7" t="str">
            <v>LTM</v>
          </cell>
          <cell r="L7">
            <v>12</v>
          </cell>
          <cell r="M7">
            <v>2009</v>
          </cell>
          <cell r="N7">
            <v>2010</v>
          </cell>
          <cell r="O7">
            <v>2011</v>
          </cell>
          <cell r="P7">
            <v>2012</v>
          </cell>
          <cell r="Q7">
            <v>2013</v>
          </cell>
          <cell r="R7">
            <v>2014</v>
          </cell>
          <cell r="S7">
            <v>2015</v>
          </cell>
          <cell r="T7">
            <v>2016</v>
          </cell>
          <cell r="U7">
            <v>2017</v>
          </cell>
          <cell r="V7">
            <v>2018</v>
          </cell>
          <cell r="W7">
            <v>2019</v>
          </cell>
        </row>
        <row r="8">
          <cell r="C8" t="str">
            <v>Target</v>
          </cell>
          <cell r="D8">
            <v>0</v>
          </cell>
          <cell r="E8" t="str">
            <v>0- Exclude</v>
          </cell>
          <cell r="K8">
            <v>40178</v>
          </cell>
          <cell r="L8">
            <v>40178</v>
          </cell>
          <cell r="M8" t="str">
            <v>Full Year</v>
          </cell>
          <cell r="N8">
            <v>1</v>
          </cell>
          <cell r="O8">
            <v>2</v>
          </cell>
          <cell r="P8">
            <v>3</v>
          </cell>
          <cell r="Q8">
            <v>4</v>
          </cell>
          <cell r="R8">
            <v>5</v>
          </cell>
          <cell r="S8">
            <v>6</v>
          </cell>
          <cell r="T8">
            <v>7</v>
          </cell>
          <cell r="U8">
            <v>8</v>
          </cell>
          <cell r="V8">
            <v>9</v>
          </cell>
          <cell r="W8">
            <v>10</v>
          </cell>
        </row>
        <row r="10">
          <cell r="B10" t="str">
            <v>Total Net Sales</v>
          </cell>
          <cell r="H10">
            <v>0</v>
          </cell>
          <cell r="I10">
            <v>0</v>
          </cell>
          <cell r="J10">
            <v>138.298</v>
          </cell>
          <cell r="K10">
            <v>154.2870125</v>
          </cell>
          <cell r="L10">
            <v>154.2870125</v>
          </cell>
          <cell r="M10">
            <v>154.2870125</v>
          </cell>
          <cell r="N10">
            <v>192.76562187499999</v>
          </cell>
          <cell r="O10">
            <v>234.5</v>
          </cell>
          <cell r="P10">
            <v>269.67500000000001</v>
          </cell>
          <cell r="Q10">
            <v>309.54000000000002</v>
          </cell>
          <cell r="R10">
            <v>340.49400000000003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</row>
        <row r="11">
          <cell r="C11" t="str">
            <v>Cost of Goods Sold (Excluding Depreciation)</v>
          </cell>
          <cell r="H11">
            <v>0</v>
          </cell>
          <cell r="I11">
            <v>0</v>
          </cell>
          <cell r="J11">
            <v>89.344999999999999</v>
          </cell>
          <cell r="K11">
            <v>99.139660000000006</v>
          </cell>
          <cell r="L11">
            <v>99.139660000000006</v>
          </cell>
          <cell r="M11">
            <v>99.139660000000006</v>
          </cell>
          <cell r="N11">
            <v>125.29765421875</v>
          </cell>
          <cell r="O11">
            <v>150.66624999999999</v>
          </cell>
          <cell r="P11">
            <v>172.59200000000001</v>
          </cell>
          <cell r="Q11">
            <v>197.33175</v>
          </cell>
          <cell r="R11">
            <v>217.06492500000002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</row>
        <row r="12">
          <cell r="B12" t="str">
            <v>Gross Profit</v>
          </cell>
          <cell r="H12">
            <v>0</v>
          </cell>
          <cell r="I12">
            <v>0</v>
          </cell>
          <cell r="J12">
            <v>48.953000000000003</v>
          </cell>
          <cell r="K12">
            <v>55.147352499999997</v>
          </cell>
          <cell r="L12">
            <v>55.147352499999997</v>
          </cell>
          <cell r="M12">
            <v>55.147352499999997</v>
          </cell>
          <cell r="N12">
            <v>67.467967656249996</v>
          </cell>
          <cell r="O12">
            <v>83.833750000000009</v>
          </cell>
          <cell r="P12">
            <v>97.082999999999998</v>
          </cell>
          <cell r="Q12">
            <v>112.20825000000002</v>
          </cell>
          <cell r="R12">
            <v>123.42907500000001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</row>
        <row r="13">
          <cell r="C13" t="str">
            <v>Total SG&amp;A (Excluding Amortization)</v>
          </cell>
          <cell r="H13">
            <v>0</v>
          </cell>
          <cell r="I13">
            <v>0</v>
          </cell>
          <cell r="J13">
            <v>35.503999999999998</v>
          </cell>
          <cell r="K13">
            <v>39.098900803333343</v>
          </cell>
          <cell r="L13">
            <v>39.098900803333343</v>
          </cell>
          <cell r="M13">
            <v>39.098900803333343</v>
          </cell>
          <cell r="N13">
            <v>45.127594537</v>
          </cell>
          <cell r="O13">
            <v>49.534641475590007</v>
          </cell>
          <cell r="P13">
            <v>54.634466378881307</v>
          </cell>
          <cell r="Q13">
            <v>60.291776525403009</v>
          </cell>
          <cell r="R13">
            <v>66.320954177943307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</row>
        <row r="14">
          <cell r="B14" t="str">
            <v>Operating EBITDA</v>
          </cell>
          <cell r="H14">
            <v>0</v>
          </cell>
          <cell r="I14">
            <v>0</v>
          </cell>
          <cell r="J14">
            <v>13.449000000000005</v>
          </cell>
          <cell r="K14">
            <v>16.048451696666653</v>
          </cell>
          <cell r="L14">
            <v>16.048451696666653</v>
          </cell>
          <cell r="M14">
            <v>16.048451696666653</v>
          </cell>
          <cell r="N14">
            <v>22.340373119249996</v>
          </cell>
          <cell r="O14">
            <v>34.299108524410002</v>
          </cell>
          <cell r="P14">
            <v>42.448533621118692</v>
          </cell>
          <cell r="Q14">
            <v>51.916473474597012</v>
          </cell>
          <cell r="R14">
            <v>57.108120822056705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Y14">
            <v>0</v>
          </cell>
        </row>
        <row r="15">
          <cell r="C15" t="str">
            <v>Other (Income) Expense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Y15">
            <v>0</v>
          </cell>
        </row>
        <row r="16">
          <cell r="C16" t="str">
            <v>Corporate Overhead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Y16">
            <v>0</v>
          </cell>
        </row>
        <row r="17">
          <cell r="B17" t="str">
            <v>EBITDA</v>
          </cell>
          <cell r="H17">
            <v>0</v>
          </cell>
          <cell r="I17">
            <v>0</v>
          </cell>
          <cell r="J17">
            <v>13.449000000000005</v>
          </cell>
          <cell r="K17">
            <v>16.048451696666653</v>
          </cell>
          <cell r="L17">
            <v>16.048451696666653</v>
          </cell>
          <cell r="M17">
            <v>16.048451696666653</v>
          </cell>
          <cell r="N17">
            <v>22.340373119249996</v>
          </cell>
          <cell r="O17">
            <v>34.299108524410002</v>
          </cell>
          <cell r="P17">
            <v>42.448533621118692</v>
          </cell>
          <cell r="Q17">
            <v>51.916473474597012</v>
          </cell>
          <cell r="R17">
            <v>57.108120822056705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</row>
        <row r="18">
          <cell r="C18" t="str">
            <v>Depreciation</v>
          </cell>
          <cell r="H18">
            <v>0</v>
          </cell>
          <cell r="I18">
            <v>0</v>
          </cell>
          <cell r="J18">
            <v>2.9260000000000002</v>
          </cell>
          <cell r="K18">
            <v>3.5553805999999999</v>
          </cell>
          <cell r="L18">
            <v>3.5553805999999999</v>
          </cell>
          <cell r="M18">
            <v>3.5553805999999999</v>
          </cell>
          <cell r="N18">
            <v>3.9</v>
          </cell>
          <cell r="O18">
            <v>4</v>
          </cell>
          <cell r="P18">
            <v>4.0999999999999996</v>
          </cell>
          <cell r="Q18">
            <v>4.2</v>
          </cell>
          <cell r="R18">
            <v>4.62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C19" t="str">
            <v>Amortization</v>
          </cell>
          <cell r="H19">
            <v>0</v>
          </cell>
          <cell r="I19">
            <v>0</v>
          </cell>
          <cell r="J19">
            <v>0</v>
          </cell>
          <cell r="K19">
            <v>0.432</v>
          </cell>
          <cell r="L19">
            <v>0.432</v>
          </cell>
          <cell r="M19">
            <v>0.432</v>
          </cell>
          <cell r="N19">
            <v>0.5</v>
          </cell>
          <cell r="O19">
            <v>0.5</v>
          </cell>
          <cell r="P19">
            <v>0.5</v>
          </cell>
          <cell r="Q19">
            <v>0.5</v>
          </cell>
          <cell r="R19">
            <v>0.5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B20" t="str">
            <v>EBIT</v>
          </cell>
          <cell r="H20">
            <v>0</v>
          </cell>
          <cell r="I20">
            <v>0</v>
          </cell>
          <cell r="J20">
            <v>10.523000000000005</v>
          </cell>
          <cell r="K20">
            <v>12.061071096666653</v>
          </cell>
          <cell r="L20">
            <v>12.061071096666653</v>
          </cell>
          <cell r="M20">
            <v>12.061071096666653</v>
          </cell>
          <cell r="N20">
            <v>17.940373119249998</v>
          </cell>
          <cell r="O20">
            <v>29.799108524410002</v>
          </cell>
          <cell r="P20">
            <v>37.84853362111869</v>
          </cell>
          <cell r="Q20">
            <v>47.216473474597009</v>
          </cell>
          <cell r="R20">
            <v>51.988120822056707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C21" t="str">
            <v>Interest (Income)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C22" t="str">
            <v>Other (Income)</v>
          </cell>
          <cell r="H22">
            <v>0</v>
          </cell>
          <cell r="I22">
            <v>0</v>
          </cell>
          <cell r="J22">
            <v>0.214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C23" t="str">
            <v>Other Expense (Income)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C24" t="str">
            <v>Interest Expense</v>
          </cell>
          <cell r="H24">
            <v>0</v>
          </cell>
          <cell r="I24">
            <v>0</v>
          </cell>
          <cell r="J24">
            <v>2.2549999999999999</v>
          </cell>
          <cell r="K24">
            <v>1.7943662333333337</v>
          </cell>
          <cell r="L24">
            <v>1.7943662333333337</v>
          </cell>
          <cell r="M24">
            <v>1.7943662333333337</v>
          </cell>
          <cell r="N24">
            <v>2</v>
          </cell>
          <cell r="O24">
            <v>1.8</v>
          </cell>
          <cell r="P24">
            <v>1.7</v>
          </cell>
          <cell r="Q24">
            <v>1.6</v>
          </cell>
          <cell r="R24">
            <v>1.6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B25" t="str">
            <v>Pre-Tax Income</v>
          </cell>
          <cell r="H25">
            <v>0</v>
          </cell>
          <cell r="I25">
            <v>0</v>
          </cell>
          <cell r="J25">
            <v>8.0540000000000056</v>
          </cell>
          <cell r="K25">
            <v>10.26670486333332</v>
          </cell>
          <cell r="L25">
            <v>10.26670486333332</v>
          </cell>
          <cell r="M25">
            <v>10.26670486333332</v>
          </cell>
          <cell r="N25">
            <v>15.940373119249998</v>
          </cell>
          <cell r="O25">
            <v>27.999108524410001</v>
          </cell>
          <cell r="P25">
            <v>36.148533621118688</v>
          </cell>
          <cell r="Q25">
            <v>45.616473474597008</v>
          </cell>
          <cell r="R25">
            <v>50.388120822056706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C26" t="str">
            <v>Income Taxes Expense</v>
          </cell>
          <cell r="H26">
            <v>0</v>
          </cell>
          <cell r="I26">
            <v>0</v>
          </cell>
          <cell r="J26">
            <v>2.7829999999999999</v>
          </cell>
          <cell r="K26">
            <v>3.0800114589999978</v>
          </cell>
          <cell r="L26">
            <v>3.0800114589999978</v>
          </cell>
          <cell r="M26">
            <v>3.0800114589999978</v>
          </cell>
          <cell r="N26">
            <v>4.7821118667882265</v>
          </cell>
          <cell r="O26">
            <v>8.3997324949759076</v>
          </cell>
          <cell r="P26">
            <v>10.844560026447446</v>
          </cell>
          <cell r="Q26">
            <v>13.684941984720853</v>
          </cell>
          <cell r="R26">
            <v>15.116436182927503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C27" t="str">
            <v>Preferred Dividends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B28" t="str">
            <v>Consolidated Net Income</v>
          </cell>
          <cell r="H28">
            <v>0</v>
          </cell>
          <cell r="I28">
            <v>0</v>
          </cell>
          <cell r="J28">
            <v>5.2710000000000061</v>
          </cell>
          <cell r="K28">
            <v>7.1866934043333224</v>
          </cell>
          <cell r="L28">
            <v>7.1866934043333224</v>
          </cell>
          <cell r="M28">
            <v>7.1866934043333224</v>
          </cell>
          <cell r="N28">
            <v>11.15826125246177</v>
          </cell>
          <cell r="O28">
            <v>19.599376029434094</v>
          </cell>
          <cell r="P28">
            <v>25.303973594671241</v>
          </cell>
          <cell r="Q28">
            <v>31.931531489876157</v>
          </cell>
          <cell r="R28">
            <v>35.271684639129205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C29" t="str">
            <v>Attributable to Non-Controlling Interests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B30" t="str">
            <v>Net Income Available to Common</v>
          </cell>
          <cell r="H30">
            <v>0</v>
          </cell>
          <cell r="I30">
            <v>0</v>
          </cell>
          <cell r="J30">
            <v>5.2710000000000061</v>
          </cell>
          <cell r="K30">
            <v>7.1866934043333224</v>
          </cell>
          <cell r="L30">
            <v>7.1866934043333224</v>
          </cell>
          <cell r="M30">
            <v>7.1866934043333224</v>
          </cell>
          <cell r="N30">
            <v>11.15826125246177</v>
          </cell>
          <cell r="O30">
            <v>19.599376029434094</v>
          </cell>
          <cell r="P30">
            <v>25.303973594671241</v>
          </cell>
          <cell r="Q30">
            <v>31.931531489876157</v>
          </cell>
          <cell r="R30">
            <v>35.271684639129205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2">
          <cell r="C32" t="str">
            <v>Weighted Average Fully Diluted Shares Outstanding</v>
          </cell>
          <cell r="H32">
            <v>0</v>
          </cell>
          <cell r="I32">
            <v>0</v>
          </cell>
          <cell r="J32">
            <v>15.055999999999999</v>
          </cell>
          <cell r="K32">
            <v>15.5</v>
          </cell>
          <cell r="L32">
            <v>15.5</v>
          </cell>
          <cell r="M32">
            <v>15.5</v>
          </cell>
          <cell r="N32">
            <v>15.9</v>
          </cell>
          <cell r="O32">
            <v>16.3</v>
          </cell>
          <cell r="P32">
            <v>16.7</v>
          </cell>
          <cell r="Q32">
            <v>17.100000000000001</v>
          </cell>
          <cell r="R32">
            <v>17.100000000000001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C33" t="str">
            <v>Earnings per Share</v>
          </cell>
          <cell r="H33" t="str">
            <v>n/a</v>
          </cell>
          <cell r="I33" t="str">
            <v>n/a</v>
          </cell>
          <cell r="J33">
            <v>0.35009298618491008</v>
          </cell>
          <cell r="K33">
            <v>0.46365763898924661</v>
          </cell>
          <cell r="L33">
            <v>0.46365763898924661</v>
          </cell>
          <cell r="M33">
            <v>0.46365763898924661</v>
          </cell>
          <cell r="N33">
            <v>0.70177743726174657</v>
          </cell>
          <cell r="O33">
            <v>1.202415707327245</v>
          </cell>
          <cell r="P33">
            <v>1.5152079996809127</v>
          </cell>
          <cell r="Q33">
            <v>1.8673410227997751</v>
          </cell>
          <cell r="R33">
            <v>2.0626716163233452</v>
          </cell>
          <cell r="S33" t="str">
            <v>n/a</v>
          </cell>
          <cell r="T33" t="str">
            <v>n/a</v>
          </cell>
          <cell r="U33" t="str">
            <v>n/a</v>
          </cell>
          <cell r="V33" t="str">
            <v>n/a</v>
          </cell>
          <cell r="W33" t="str">
            <v>n/a</v>
          </cell>
        </row>
        <row r="34">
          <cell r="C34" t="str">
            <v>Capital Expenditures</v>
          </cell>
          <cell r="H34">
            <v>0</v>
          </cell>
          <cell r="I34">
            <v>0</v>
          </cell>
          <cell r="J34">
            <v>3.86</v>
          </cell>
          <cell r="K34">
            <v>3.25</v>
          </cell>
          <cell r="L34">
            <v>3.25</v>
          </cell>
          <cell r="M34">
            <v>3.25</v>
          </cell>
          <cell r="N34">
            <v>1.5</v>
          </cell>
          <cell r="O34">
            <v>1.8247548322080707</v>
          </cell>
          <cell r="P34">
            <v>2.0984680570392813</v>
          </cell>
          <cell r="Q34">
            <v>2.4086763785146532</v>
          </cell>
          <cell r="R34">
            <v>2.6495440163661188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C35" t="str">
            <v>SBC</v>
          </cell>
          <cell r="M35">
            <v>0.8</v>
          </cell>
          <cell r="N35">
            <v>0.8</v>
          </cell>
          <cell r="O35">
            <v>0.8</v>
          </cell>
          <cell r="P35">
            <v>0.8</v>
          </cell>
          <cell r="Q35">
            <v>0.8</v>
          </cell>
          <cell r="R35">
            <v>0.8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7">
          <cell r="H37">
            <v>2006</v>
          </cell>
          <cell r="I37">
            <v>2007</v>
          </cell>
          <cell r="J37">
            <v>2008</v>
          </cell>
          <cell r="K37" t="str">
            <v>LTM</v>
          </cell>
          <cell r="L37">
            <v>12</v>
          </cell>
          <cell r="M37">
            <v>2009</v>
          </cell>
          <cell r="N37">
            <v>2010</v>
          </cell>
          <cell r="O37">
            <v>2011</v>
          </cell>
          <cell r="P37">
            <v>2012</v>
          </cell>
          <cell r="Q37">
            <v>2013</v>
          </cell>
          <cell r="R37">
            <v>2014</v>
          </cell>
          <cell r="S37">
            <v>2015</v>
          </cell>
          <cell r="T37">
            <v>2016</v>
          </cell>
          <cell r="U37">
            <v>2017</v>
          </cell>
          <cell r="V37">
            <v>2018</v>
          </cell>
          <cell r="W37">
            <v>2019</v>
          </cell>
        </row>
        <row r="38">
          <cell r="K38">
            <v>40178</v>
          </cell>
          <cell r="L38">
            <v>40178</v>
          </cell>
          <cell r="M38" t="str">
            <v>Full Year</v>
          </cell>
          <cell r="N38">
            <v>1</v>
          </cell>
          <cell r="O38">
            <v>2</v>
          </cell>
          <cell r="P38">
            <v>3</v>
          </cell>
          <cell r="Q38">
            <v>4</v>
          </cell>
          <cell r="R38">
            <v>5</v>
          </cell>
          <cell r="S38">
            <v>6</v>
          </cell>
          <cell r="T38">
            <v>7</v>
          </cell>
          <cell r="U38">
            <v>8</v>
          </cell>
          <cell r="V38">
            <v>9</v>
          </cell>
          <cell r="W38">
            <v>10</v>
          </cell>
          <cell r="AB38" t="str">
            <v>FOR SENSITIVITY ANALYSIS</v>
          </cell>
        </row>
        <row r="40">
          <cell r="B40" t="str">
            <v>Total Net Sales Growth Rate</v>
          </cell>
          <cell r="H40" t="str">
            <v xml:space="preserve">n/a </v>
          </cell>
          <cell r="I40" t="str">
            <v xml:space="preserve">n/a </v>
          </cell>
          <cell r="J40" t="str">
            <v xml:space="preserve">n/a </v>
          </cell>
          <cell r="M40">
            <v>0.11561275289592041</v>
          </cell>
          <cell r="N40">
            <v>0.24939629558904053</v>
          </cell>
          <cell r="O40">
            <v>0.21650322147204706</v>
          </cell>
          <cell r="P40">
            <v>0.15000000000000005</v>
          </cell>
          <cell r="Q40">
            <v>0.14782608695652177</v>
          </cell>
          <cell r="R40">
            <v>0.1</v>
          </cell>
          <cell r="S40">
            <v>-1</v>
          </cell>
          <cell r="T40" t="str">
            <v xml:space="preserve">n/a </v>
          </cell>
          <cell r="U40" t="str">
            <v xml:space="preserve">n/a </v>
          </cell>
          <cell r="V40" t="str">
            <v xml:space="preserve">n/a </v>
          </cell>
          <cell r="W40" t="str">
            <v xml:space="preserve">n/a </v>
          </cell>
          <cell r="AB40" t="str">
            <v>Margin Expansion</v>
          </cell>
        </row>
        <row r="41">
          <cell r="C41" t="str">
            <v>Cost of Goods Sold (Excluding Depreciation) (% Sales)</v>
          </cell>
          <cell r="H41">
            <v>0</v>
          </cell>
          <cell r="I41">
            <v>0</v>
          </cell>
          <cell r="J41">
            <v>0.64603248058540252</v>
          </cell>
          <cell r="K41">
            <v>0.64256646359005753</v>
          </cell>
          <cell r="L41">
            <v>0.64256646359005753</v>
          </cell>
          <cell r="M41">
            <v>0.64256646359005753</v>
          </cell>
          <cell r="N41">
            <v>0.65</v>
          </cell>
          <cell r="O41">
            <v>0.64249999999999996</v>
          </cell>
          <cell r="P41">
            <v>0.64</v>
          </cell>
          <cell r="Q41">
            <v>0.63749999999999996</v>
          </cell>
          <cell r="R41">
            <v>0.63749999999999996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AB41" t="str">
            <v>Step</v>
          </cell>
          <cell r="AD41">
            <v>0</v>
          </cell>
          <cell r="AF41">
            <v>0</v>
          </cell>
        </row>
        <row r="42">
          <cell r="B42" t="str">
            <v>Gross Profit Margin</v>
          </cell>
          <cell r="H42">
            <v>0</v>
          </cell>
          <cell r="I42">
            <v>0</v>
          </cell>
          <cell r="J42">
            <v>0.35396751941459748</v>
          </cell>
          <cell r="K42">
            <v>0.35743353640994247</v>
          </cell>
          <cell r="L42">
            <v>0.35743353640994247</v>
          </cell>
          <cell r="M42">
            <v>0.35743353640994247</v>
          </cell>
          <cell r="N42">
            <v>0.35</v>
          </cell>
          <cell r="O42">
            <v>0.35750000000000004</v>
          </cell>
          <cell r="P42">
            <v>0.36</v>
          </cell>
          <cell r="Q42">
            <v>0.36250000000000004</v>
          </cell>
          <cell r="R42">
            <v>0.36249999999999999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C43" t="str">
            <v>Total SG&amp;A (Excluding Amortization) (% Sales)</v>
          </cell>
          <cell r="H43">
            <v>0</v>
          </cell>
          <cell r="I43">
            <v>0</v>
          </cell>
          <cell r="J43">
            <v>0.25672099379600571</v>
          </cell>
          <cell r="K43">
            <v>0.25341666916606698</v>
          </cell>
          <cell r="L43">
            <v>0.25341666916606698</v>
          </cell>
          <cell r="M43">
            <v>0.25341666916606698</v>
          </cell>
          <cell r="N43">
            <v>0.23410603041170513</v>
          </cell>
          <cell r="O43">
            <v>0.21123514488524522</v>
          </cell>
          <cell r="P43">
            <v>0.20259373831048968</v>
          </cell>
          <cell r="Q43">
            <v>0.19477862804614268</v>
          </cell>
          <cell r="R43">
            <v>0.19477862804614268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AB43" t="str">
            <v>Step</v>
          </cell>
          <cell r="AD43">
            <v>0</v>
          </cell>
          <cell r="AF43">
            <v>0</v>
          </cell>
        </row>
        <row r="44">
          <cell r="B44" t="str">
            <v>Operating EBITDA Margin</v>
          </cell>
          <cell r="H44">
            <v>0</v>
          </cell>
          <cell r="I44">
            <v>0</v>
          </cell>
          <cell r="J44">
            <v>9.7246525618591775E-2</v>
          </cell>
          <cell r="K44">
            <v>0.10401686724387546</v>
          </cell>
          <cell r="L44">
            <v>0.10401686724387546</v>
          </cell>
          <cell r="M44">
            <v>0.10401686724387546</v>
          </cell>
          <cell r="N44">
            <v>0.11589396958829486</v>
          </cell>
          <cell r="O44">
            <v>0.14626485511475482</v>
          </cell>
          <cell r="P44">
            <v>0.1574062616895103</v>
          </cell>
          <cell r="Q44">
            <v>0.16772137195385736</v>
          </cell>
          <cell r="R44">
            <v>0.16772137195385733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str">
            <v>Other (Income) Expense (% Sales)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AB45" t="str">
            <v>ADJUST STEP FORMULAS FOR BREAKDOWN BETWEEN COGS AND SG&amp;A</v>
          </cell>
        </row>
        <row r="46">
          <cell r="C46" t="str">
            <v>Corporate Overhead Margin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B47" t="str">
            <v>EBITDA Margin</v>
          </cell>
          <cell r="H47">
            <v>0</v>
          </cell>
          <cell r="I47">
            <v>0</v>
          </cell>
          <cell r="J47">
            <v>9.7246525618591775E-2</v>
          </cell>
          <cell r="K47">
            <v>0.10401686724387546</v>
          </cell>
          <cell r="L47">
            <v>0.10401686724387546</v>
          </cell>
          <cell r="M47">
            <v>0.10401686724387546</v>
          </cell>
          <cell r="N47">
            <v>0.11589396958829486</v>
          </cell>
          <cell r="O47">
            <v>0.14626485511475482</v>
          </cell>
          <cell r="P47">
            <v>0.1574062616895103</v>
          </cell>
          <cell r="Q47">
            <v>0.16772137195385736</v>
          </cell>
          <cell r="R47">
            <v>0.16772137195385733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C48" t="str">
            <v>Depreciation (% Sales)</v>
          </cell>
          <cell r="H48">
            <v>0</v>
          </cell>
          <cell r="I48">
            <v>0</v>
          </cell>
          <cell r="J48">
            <v>2.115721123949732E-2</v>
          </cell>
          <cell r="K48">
            <v>2.3043939618702512E-2</v>
          </cell>
          <cell r="L48">
            <v>2.3043939618702512E-2</v>
          </cell>
          <cell r="M48">
            <v>2.3043939618702512E-2</v>
          </cell>
          <cell r="N48">
            <v>2.0231823299535111E-2</v>
          </cell>
          <cell r="O48">
            <v>1.7057569296375266E-2</v>
          </cell>
          <cell r="P48">
            <v>1.520348567720404E-2</v>
          </cell>
          <cell r="Q48">
            <v>1.3568521031207597E-2</v>
          </cell>
          <cell r="R48">
            <v>1.3568521031207597E-2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C49" t="str">
            <v>Amortization (% Sales)</v>
          </cell>
          <cell r="H49">
            <v>0</v>
          </cell>
          <cell r="I49">
            <v>0</v>
          </cell>
          <cell r="J49">
            <v>0</v>
          </cell>
          <cell r="K49">
            <v>2.7999764400130568E-3</v>
          </cell>
          <cell r="L49">
            <v>2.7999764400130568E-3</v>
          </cell>
          <cell r="M49">
            <v>2.7999764400130568E-3</v>
          </cell>
          <cell r="N49">
            <v>2.5938234999403989E-3</v>
          </cell>
          <cell r="O49">
            <v>2.1321961620469083E-3</v>
          </cell>
          <cell r="P49">
            <v>1.8540836191712246E-3</v>
          </cell>
          <cell r="Q49">
            <v>1.6153001227628093E-3</v>
          </cell>
          <cell r="R49">
            <v>1.6153001227628093E-3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B50" t="str">
            <v>EBIT Margin</v>
          </cell>
          <cell r="H50">
            <v>0</v>
          </cell>
          <cell r="I50">
            <v>0</v>
          </cell>
          <cell r="J50">
            <v>7.6089314379094455E-2</v>
          </cell>
          <cell r="K50">
            <v>7.8172951185159892E-2</v>
          </cell>
          <cell r="L50">
            <v>7.8172951185159892E-2</v>
          </cell>
          <cell r="M50">
            <v>7.8172951185159892E-2</v>
          </cell>
          <cell r="N50">
            <v>9.3068322788819366E-2</v>
          </cell>
          <cell r="O50">
            <v>0.12707508965633263</v>
          </cell>
          <cell r="P50">
            <v>0.14034869239313502</v>
          </cell>
          <cell r="Q50">
            <v>0.15253755079988696</v>
          </cell>
          <cell r="R50">
            <v>0.15268439626559266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C51" t="str">
            <v>Interest (Income) (% Sales)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C52" t="str">
            <v>Other (Income) (% Sales)</v>
          </cell>
          <cell r="H52">
            <v>0</v>
          </cell>
          <cell r="I52">
            <v>0</v>
          </cell>
          <cell r="J52">
            <v>1.5473831870309043E-3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C53" t="str">
            <v>Other Expense (Income) (% Sales)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C54" t="str">
            <v>Interest Expense (% Sales)</v>
          </cell>
          <cell r="H54">
            <v>0</v>
          </cell>
          <cell r="I54">
            <v>0</v>
          </cell>
          <cell r="J54">
            <v>1.6305369564274249E-2</v>
          </cell>
          <cell r="K54">
            <v>1.1630053652982189E-2</v>
          </cell>
          <cell r="L54">
            <v>1.1630053652982189E-2</v>
          </cell>
          <cell r="M54">
            <v>1.1630053652982189E-2</v>
          </cell>
          <cell r="N54">
            <v>1.0375293999761595E-2</v>
          </cell>
          <cell r="O54">
            <v>7.6759061833688701E-3</v>
          </cell>
          <cell r="P54">
            <v>6.3038843051821634E-3</v>
          </cell>
          <cell r="Q54">
            <v>5.16896039284099E-3</v>
          </cell>
          <cell r="R54">
            <v>4.699054902582718E-3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B55" t="str">
            <v>Pre-Tax Income Margin</v>
          </cell>
          <cell r="H55">
            <v>0</v>
          </cell>
          <cell r="I55">
            <v>0</v>
          </cell>
          <cell r="J55">
            <v>5.8236561627789306E-2</v>
          </cell>
          <cell r="K55">
            <v>6.6542897532177694E-2</v>
          </cell>
          <cell r="L55">
            <v>6.6542897532177694E-2</v>
          </cell>
          <cell r="M55">
            <v>6.6542897532177694E-2</v>
          </cell>
          <cell r="N55">
            <v>8.2693028789057765E-2</v>
          </cell>
          <cell r="O55">
            <v>0.11939918347296376</v>
          </cell>
          <cell r="P55">
            <v>0.13404480808795285</v>
          </cell>
          <cell r="Q55">
            <v>0.14736859040704595</v>
          </cell>
          <cell r="R55">
            <v>0.14798534136300992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C56" t="str">
            <v>Income Tax Rate</v>
          </cell>
          <cell r="H56">
            <v>0</v>
          </cell>
          <cell r="I56">
            <v>0</v>
          </cell>
          <cell r="J56">
            <v>0.3455425875341443</v>
          </cell>
          <cell r="K56">
            <v>0.30000000000000016</v>
          </cell>
          <cell r="L56">
            <v>0.30000000000000016</v>
          </cell>
          <cell r="M56">
            <v>0.30000000000000016</v>
          </cell>
          <cell r="N56">
            <v>0.29999999567219837</v>
          </cell>
          <cell r="O56">
            <v>0.29999999777324721</v>
          </cell>
          <cell r="P56">
            <v>0.29999999834327556</v>
          </cell>
          <cell r="Q56">
            <v>0.29999999873602134</v>
          </cell>
          <cell r="R56">
            <v>0.29999999873602134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C57" t="str">
            <v>Preferred Dividends Margin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B58" t="str">
            <v>Consolidated Net Income Margin</v>
          </cell>
          <cell r="H58">
            <v>0</v>
          </cell>
          <cell r="I58">
            <v>0</v>
          </cell>
          <cell r="J58">
            <v>3.8113349433831337E-2</v>
          </cell>
          <cell r="K58">
            <v>4.6580028272524381E-2</v>
          </cell>
          <cell r="L58">
            <v>4.6580028272524381E-2</v>
          </cell>
          <cell r="M58">
            <v>4.6580028272524381E-2</v>
          </cell>
          <cell r="N58">
            <v>5.7885120510219455E-2</v>
          </cell>
          <cell r="O58">
            <v>8.3579428696947095E-2</v>
          </cell>
          <cell r="P58">
            <v>9.3831365883642312E-2</v>
          </cell>
          <cell r="Q58">
            <v>0.10315801347120293</v>
          </cell>
          <cell r="R58">
            <v>0.10358973914115727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C59" t="str">
            <v>Attributable to Non-Controlling Interests (% Sales)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B60" t="str">
            <v>Net Income Available to Common Margin</v>
          </cell>
          <cell r="H60">
            <v>0</v>
          </cell>
          <cell r="I60">
            <v>0</v>
          </cell>
          <cell r="J60">
            <v>3.8113349433831337E-2</v>
          </cell>
          <cell r="K60">
            <v>4.6580028272524381E-2</v>
          </cell>
          <cell r="L60">
            <v>4.6580028272524381E-2</v>
          </cell>
          <cell r="M60">
            <v>4.6580028272524381E-2</v>
          </cell>
          <cell r="N60">
            <v>5.7885120510219455E-2</v>
          </cell>
          <cell r="O60">
            <v>8.3579428696947095E-2</v>
          </cell>
          <cell r="P60">
            <v>9.3831365883642312E-2</v>
          </cell>
          <cell r="Q60">
            <v>0.10315801347120293</v>
          </cell>
          <cell r="R60">
            <v>0.10358973914115727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2">
          <cell r="B62" t="str">
            <v>CAPEX (% of Sales)</v>
          </cell>
          <cell r="J62">
            <v>2.7910743467006029E-2</v>
          </cell>
          <cell r="K62">
            <v>2.1064637569542674E-2</v>
          </cell>
          <cell r="L62">
            <v>2.1064637569542674E-2</v>
          </cell>
          <cell r="M62">
            <v>2.1064637569542674E-2</v>
          </cell>
          <cell r="N62">
            <v>7.781470499821197E-3</v>
          </cell>
          <cell r="O62">
            <v>7.781470499821197E-3</v>
          </cell>
          <cell r="P62">
            <v>7.781470499821197E-3</v>
          </cell>
          <cell r="Q62">
            <v>7.7814704998211961E-3</v>
          </cell>
          <cell r="R62">
            <v>7.781470499821197E-3</v>
          </cell>
          <cell r="S62" t="str">
            <v>NA</v>
          </cell>
          <cell r="T62" t="str">
            <v>NA</v>
          </cell>
          <cell r="U62" t="str">
            <v>NA</v>
          </cell>
          <cell r="V62" t="str">
            <v>NA</v>
          </cell>
          <cell r="W62" t="str">
            <v>NA</v>
          </cell>
        </row>
        <row r="65">
          <cell r="A65" t="str">
            <v>x</v>
          </cell>
          <cell r="B65" t="str">
            <v>Shine 2 - Inputs</v>
          </cell>
        </row>
        <row r="67">
          <cell r="C67" t="str">
            <v>Acquiror</v>
          </cell>
          <cell r="D67">
            <v>0</v>
          </cell>
          <cell r="E67" t="str">
            <v>1 - Include</v>
          </cell>
          <cell r="H67">
            <v>2006</v>
          </cell>
          <cell r="I67">
            <v>2007</v>
          </cell>
          <cell r="J67">
            <v>2008</v>
          </cell>
          <cell r="K67" t="str">
            <v>LTM</v>
          </cell>
          <cell r="L67">
            <v>12</v>
          </cell>
          <cell r="M67">
            <v>2009</v>
          </cell>
          <cell r="N67">
            <v>2010</v>
          </cell>
          <cell r="O67">
            <v>2011</v>
          </cell>
          <cell r="P67">
            <v>2012</v>
          </cell>
          <cell r="Q67">
            <v>2013</v>
          </cell>
          <cell r="R67">
            <v>2014</v>
          </cell>
          <cell r="S67">
            <v>2015</v>
          </cell>
          <cell r="T67">
            <v>2016</v>
          </cell>
          <cell r="U67">
            <v>2017</v>
          </cell>
          <cell r="V67">
            <v>2018</v>
          </cell>
          <cell r="W67">
            <v>2019</v>
          </cell>
        </row>
        <row r="68">
          <cell r="C68" t="str">
            <v>Target</v>
          </cell>
          <cell r="D68">
            <v>0</v>
          </cell>
          <cell r="E68" t="str">
            <v>0- Exclude</v>
          </cell>
          <cell r="K68">
            <v>40178</v>
          </cell>
          <cell r="L68">
            <v>40178</v>
          </cell>
          <cell r="M68" t="str">
            <v>Full Year</v>
          </cell>
          <cell r="N68">
            <v>1</v>
          </cell>
          <cell r="O68">
            <v>2</v>
          </cell>
          <cell r="P68">
            <v>3</v>
          </cell>
          <cell r="Q68">
            <v>4</v>
          </cell>
          <cell r="R68">
            <v>5</v>
          </cell>
          <cell r="S68">
            <v>6</v>
          </cell>
          <cell r="T68">
            <v>7</v>
          </cell>
          <cell r="U68">
            <v>8</v>
          </cell>
          <cell r="V68">
            <v>9</v>
          </cell>
          <cell r="W68">
            <v>10</v>
          </cell>
        </row>
        <row r="70">
          <cell r="B70" t="str">
            <v>Total Net Sales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</row>
        <row r="71">
          <cell r="C71" t="str">
            <v>Cost of Goods Sold (Excluding Depreciation)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</row>
        <row r="72">
          <cell r="B72" t="str">
            <v>Gross Profit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</row>
        <row r="73">
          <cell r="C73" t="str">
            <v>Total SG&amp;A (Excluding Amortization)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Y73">
            <v>0</v>
          </cell>
        </row>
        <row r="74">
          <cell r="B74" t="str">
            <v>Operating EBITDA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Y74">
            <v>0</v>
          </cell>
        </row>
        <row r="75">
          <cell r="C75" t="str">
            <v>Other (Income) Expense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Y75">
            <v>0</v>
          </cell>
        </row>
        <row r="76">
          <cell r="C76" t="str">
            <v>Corporate Overhead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Y76">
            <v>0</v>
          </cell>
        </row>
        <row r="77">
          <cell r="B77" t="str">
            <v>EBITDA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</row>
        <row r="78">
          <cell r="C78" t="str">
            <v>Depreciation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C79" t="str">
            <v>Amortization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0">
          <cell r="B80" t="str">
            <v>EBIT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</row>
        <row r="81">
          <cell r="C81" t="str">
            <v>Interest (Income)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</row>
        <row r="82">
          <cell r="C82" t="str">
            <v>Other (Income)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</row>
        <row r="83">
          <cell r="C83" t="str">
            <v>Other Expense (Income)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C84" t="str">
            <v>Interest Expense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B85" t="str">
            <v>Pre-Tax Income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C86" t="str">
            <v>Income Taxes Expense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C87" t="str">
            <v>Preferred Dividends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B88" t="str">
            <v>Consolidated Net Income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C89" t="str">
            <v>Attributable to Non-Controlling Interests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B90" t="str">
            <v>Net Income Available to Common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2">
          <cell r="C92" t="str">
            <v>Weighted Average Fully Diluted Shares Outstanding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C93" t="str">
            <v>Earnings per Share</v>
          </cell>
          <cell r="H93" t="str">
            <v>n/a</v>
          </cell>
          <cell r="I93" t="str">
            <v>n/a</v>
          </cell>
          <cell r="J93" t="str">
            <v>n/a</v>
          </cell>
          <cell r="K93" t="str">
            <v>n/a</v>
          </cell>
          <cell r="L93" t="str">
            <v>n/a</v>
          </cell>
          <cell r="M93" t="str">
            <v>n/a</v>
          </cell>
          <cell r="N93" t="str">
            <v>n/a</v>
          </cell>
          <cell r="O93" t="str">
            <v>n/a</v>
          </cell>
          <cell r="P93" t="str">
            <v>n/a</v>
          </cell>
          <cell r="Q93" t="str">
            <v>n/a</v>
          </cell>
          <cell r="R93" t="str">
            <v>n/a</v>
          </cell>
          <cell r="S93" t="str">
            <v>n/a</v>
          </cell>
          <cell r="T93" t="str">
            <v>n/a</v>
          </cell>
          <cell r="U93" t="str">
            <v>n/a</v>
          </cell>
          <cell r="V93" t="str">
            <v>n/a</v>
          </cell>
          <cell r="W93" t="str">
            <v>n/a</v>
          </cell>
        </row>
        <row r="94">
          <cell r="C94" t="str">
            <v>Capital Expenditures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7">
          <cell r="H97">
            <v>2006</v>
          </cell>
          <cell r="I97">
            <v>2007</v>
          </cell>
          <cell r="J97">
            <v>2008</v>
          </cell>
          <cell r="K97" t="str">
            <v>LTM</v>
          </cell>
          <cell r="L97">
            <v>12</v>
          </cell>
          <cell r="M97">
            <v>2009</v>
          </cell>
          <cell r="N97">
            <v>2010</v>
          </cell>
          <cell r="O97">
            <v>2011</v>
          </cell>
          <cell r="P97">
            <v>2012</v>
          </cell>
          <cell r="Q97">
            <v>2013</v>
          </cell>
          <cell r="R97">
            <v>2014</v>
          </cell>
          <cell r="S97">
            <v>2015</v>
          </cell>
          <cell r="T97">
            <v>2016</v>
          </cell>
          <cell r="U97">
            <v>2017</v>
          </cell>
          <cell r="V97">
            <v>2018</v>
          </cell>
          <cell r="W97">
            <v>2019</v>
          </cell>
        </row>
        <row r="98">
          <cell r="K98">
            <v>40178</v>
          </cell>
          <cell r="L98">
            <v>40178</v>
          </cell>
          <cell r="M98" t="str">
            <v>Full Year</v>
          </cell>
          <cell r="N98">
            <v>1</v>
          </cell>
          <cell r="O98">
            <v>2</v>
          </cell>
          <cell r="P98">
            <v>3</v>
          </cell>
          <cell r="Q98">
            <v>4</v>
          </cell>
          <cell r="R98">
            <v>5</v>
          </cell>
          <cell r="S98">
            <v>6</v>
          </cell>
          <cell r="T98">
            <v>7</v>
          </cell>
          <cell r="U98">
            <v>8</v>
          </cell>
          <cell r="V98">
            <v>9</v>
          </cell>
          <cell r="W98">
            <v>10</v>
          </cell>
          <cell r="AB98" t="str">
            <v>FOR SENSITIVITY ANALYSIS</v>
          </cell>
        </row>
        <row r="100">
          <cell r="B100" t="str">
            <v>Total Net Sales Growth Rate</v>
          </cell>
          <cell r="H100" t="str">
            <v xml:space="preserve">n/a </v>
          </cell>
          <cell r="I100" t="str">
            <v xml:space="preserve">n/a </v>
          </cell>
          <cell r="J100" t="str">
            <v xml:space="preserve">n/a </v>
          </cell>
          <cell r="M100" t="str">
            <v xml:space="preserve">n/a </v>
          </cell>
          <cell r="N100" t="str">
            <v xml:space="preserve">n/a </v>
          </cell>
          <cell r="O100" t="str">
            <v xml:space="preserve">n/a </v>
          </cell>
          <cell r="P100" t="str">
            <v xml:space="preserve">n/a </v>
          </cell>
          <cell r="Q100" t="str">
            <v xml:space="preserve">n/a </v>
          </cell>
          <cell r="R100" t="str">
            <v xml:space="preserve">n/a </v>
          </cell>
          <cell r="S100" t="str">
            <v xml:space="preserve">n/a </v>
          </cell>
          <cell r="T100" t="str">
            <v xml:space="preserve">n/a </v>
          </cell>
          <cell r="U100" t="str">
            <v xml:space="preserve">n/a </v>
          </cell>
          <cell r="V100" t="str">
            <v xml:space="preserve">n/a </v>
          </cell>
          <cell r="W100" t="str">
            <v xml:space="preserve">n/a </v>
          </cell>
          <cell r="AB100" t="str">
            <v>Margin Expansion</v>
          </cell>
        </row>
        <row r="101">
          <cell r="C101" t="str">
            <v>Cost of Goods Sold (Excluding Depreciation) (% Sales)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AB101" t="str">
            <v>Step</v>
          </cell>
          <cell r="AD101">
            <v>0</v>
          </cell>
          <cell r="AF101">
            <v>0</v>
          </cell>
        </row>
        <row r="102">
          <cell r="B102" t="str">
            <v>Gross Profit Margin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C103" t="str">
            <v>Total SG&amp;A (Excluding Amortization) (% Sales)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AB103" t="str">
            <v>Step</v>
          </cell>
          <cell r="AD103">
            <v>0</v>
          </cell>
          <cell r="AF103">
            <v>0</v>
          </cell>
        </row>
        <row r="104">
          <cell r="B104" t="str">
            <v>Operating EBITDA Margin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C105" t="str">
            <v>Other (Income) Expense (% Sales)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AB105" t="str">
            <v>ADJUST STEP FORMULAS FOR BREAKDOWN BETWEEN COGS AND SG&amp;A</v>
          </cell>
        </row>
        <row r="106">
          <cell r="C106" t="str">
            <v>Corporate Overhead Margin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B107" t="str">
            <v>EBITDA Margin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08">
          <cell r="C108" t="str">
            <v>Depreciation (% Sales)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</row>
        <row r="109">
          <cell r="C109" t="str">
            <v>Amortization (% Sales)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</row>
        <row r="110">
          <cell r="B110" t="str">
            <v>EBIT Margin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</row>
        <row r="111">
          <cell r="C111" t="str">
            <v>Interest (Income) (% Sales)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</row>
        <row r="112">
          <cell r="C112" t="str">
            <v>Other (Income) (% Sales)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</row>
        <row r="113">
          <cell r="C113" t="str">
            <v>Other Expense (Income) (% Sales)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</row>
        <row r="114">
          <cell r="C114" t="str">
            <v>Interest Expense (% Sales)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B115" t="str">
            <v>Pre-Tax Income Margin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</row>
        <row r="116">
          <cell r="C116" t="str">
            <v>Income Tax Rate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</row>
        <row r="117">
          <cell r="C117" t="str">
            <v>Preferred Dividends Margin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</row>
        <row r="118">
          <cell r="B118" t="str">
            <v>Consolidated Net Income Margin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</row>
        <row r="119">
          <cell r="C119" t="str">
            <v>Attributable to Non-Controlling Interests (% Sales)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B120" t="str">
            <v>Net Income Available to Common Margin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</row>
        <row r="125">
          <cell r="A125" t="str">
            <v>x</v>
          </cell>
          <cell r="B125" t="str">
            <v>Rise Management - Inputs</v>
          </cell>
        </row>
        <row r="127">
          <cell r="C127" t="str">
            <v>Acquiror</v>
          </cell>
          <cell r="D127">
            <v>0</v>
          </cell>
          <cell r="E127" t="str">
            <v>1 - Include</v>
          </cell>
          <cell r="H127">
            <v>2006</v>
          </cell>
          <cell r="I127">
            <v>2007</v>
          </cell>
          <cell r="J127">
            <v>2008</v>
          </cell>
          <cell r="K127" t="str">
            <v>LTM</v>
          </cell>
          <cell r="L127">
            <v>12</v>
          </cell>
          <cell r="M127">
            <v>2009</v>
          </cell>
          <cell r="N127">
            <v>2010</v>
          </cell>
          <cell r="O127">
            <v>2011</v>
          </cell>
          <cell r="P127">
            <v>2012</v>
          </cell>
          <cell r="Q127">
            <v>2013</v>
          </cell>
          <cell r="R127">
            <v>2014</v>
          </cell>
          <cell r="S127">
            <v>2015</v>
          </cell>
          <cell r="T127">
            <v>2016</v>
          </cell>
          <cell r="U127">
            <v>2017</v>
          </cell>
          <cell r="V127">
            <v>2018</v>
          </cell>
          <cell r="W127">
            <v>2019</v>
          </cell>
        </row>
        <row r="128">
          <cell r="C128" t="str">
            <v>Target</v>
          </cell>
          <cell r="D128">
            <v>1</v>
          </cell>
          <cell r="E128" t="str">
            <v>0- Exclude</v>
          </cell>
          <cell r="K128">
            <v>40178</v>
          </cell>
          <cell r="L128">
            <v>40178</v>
          </cell>
          <cell r="M128" t="str">
            <v>Full Year</v>
          </cell>
          <cell r="N128">
            <v>1</v>
          </cell>
          <cell r="O128">
            <v>2</v>
          </cell>
          <cell r="P128">
            <v>3</v>
          </cell>
          <cell r="Q128">
            <v>4</v>
          </cell>
          <cell r="R128">
            <v>5</v>
          </cell>
          <cell r="S128">
            <v>6</v>
          </cell>
          <cell r="T128">
            <v>7</v>
          </cell>
          <cell r="U128">
            <v>8</v>
          </cell>
          <cell r="V128">
            <v>9</v>
          </cell>
          <cell r="W128">
            <v>10</v>
          </cell>
        </row>
        <row r="130">
          <cell r="B130" t="str">
            <v>Total Net Sales</v>
          </cell>
          <cell r="H130">
            <v>0</v>
          </cell>
          <cell r="I130">
            <v>0</v>
          </cell>
          <cell r="J130">
            <v>251.838458</v>
          </cell>
          <cell r="K130">
            <v>235.14889500000001</v>
          </cell>
          <cell r="L130">
            <v>235.14889500000001</v>
          </cell>
          <cell r="M130">
            <v>235.14889500000001</v>
          </cell>
          <cell r="N130">
            <v>294.23348765000003</v>
          </cell>
          <cell r="O130">
            <v>359.68500920299999</v>
          </cell>
          <cell r="P130">
            <v>425.53147586785008</v>
          </cell>
          <cell r="Q130">
            <v>495.25530613886156</v>
          </cell>
          <cell r="R130">
            <v>544.78083675274775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</row>
        <row r="131">
          <cell r="C131" t="str">
            <v>Cost of Goods Sold (Excluding Depreciation)</v>
          </cell>
          <cell r="H131">
            <v>0</v>
          </cell>
          <cell r="I131">
            <v>0</v>
          </cell>
          <cell r="J131">
            <v>168.20812699999999</v>
          </cell>
          <cell r="K131">
            <v>153.49574807234362</v>
          </cell>
          <cell r="L131">
            <v>153.49574807234362</v>
          </cell>
          <cell r="M131">
            <v>153.49574807234362</v>
          </cell>
          <cell r="N131">
            <v>193.20954768927143</v>
          </cell>
          <cell r="O131">
            <v>238.18937374543344</v>
          </cell>
          <cell r="P131">
            <v>283.8341480162951</v>
          </cell>
          <cell r="Q131">
            <v>331.17070185384927</v>
          </cell>
          <cell r="R131">
            <v>364.2877720392342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</row>
        <row r="132">
          <cell r="B132" t="str">
            <v>Gross Profit</v>
          </cell>
          <cell r="H132">
            <v>0</v>
          </cell>
          <cell r="I132">
            <v>0</v>
          </cell>
          <cell r="J132">
            <v>83.630331000000012</v>
          </cell>
          <cell r="K132">
            <v>81.653146927656394</v>
          </cell>
          <cell r="L132">
            <v>81.653146927656394</v>
          </cell>
          <cell r="M132">
            <v>81.653146927656394</v>
          </cell>
          <cell r="N132">
            <v>101.0239399607286</v>
          </cell>
          <cell r="O132">
            <v>121.49563545756655</v>
          </cell>
          <cell r="P132">
            <v>141.69732785155497</v>
          </cell>
          <cell r="Q132">
            <v>164.08460428501229</v>
          </cell>
          <cell r="R132">
            <v>180.49306471351355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Y132">
            <v>0</v>
          </cell>
        </row>
        <row r="133">
          <cell r="C133" t="str">
            <v>Total SG&amp;A (Excluding Amortization)</v>
          </cell>
          <cell r="H133">
            <v>0</v>
          </cell>
          <cell r="I133">
            <v>0</v>
          </cell>
          <cell r="J133">
            <v>45.607000000000006</v>
          </cell>
          <cell r="K133">
            <v>42.597000000000001</v>
          </cell>
          <cell r="L133">
            <v>42.597000000000001</v>
          </cell>
          <cell r="M133">
            <v>42.597000000000001</v>
          </cell>
          <cell r="N133">
            <v>49.13864980786272</v>
          </cell>
          <cell r="O133">
            <v>54.990981084714441</v>
          </cell>
          <cell r="P133">
            <v>61.657400245683895</v>
          </cell>
          <cell r="Q133">
            <v>68.815274866811151</v>
          </cell>
          <cell r="R133">
            <v>75.696802353492274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Y133">
            <v>0</v>
          </cell>
        </row>
        <row r="134">
          <cell r="B134" t="str">
            <v>Operating EBITDA</v>
          </cell>
          <cell r="H134">
            <v>0</v>
          </cell>
          <cell r="I134">
            <v>0</v>
          </cell>
          <cell r="J134">
            <v>38.023331000000006</v>
          </cell>
          <cell r="K134">
            <v>39.056146927656393</v>
          </cell>
          <cell r="L134">
            <v>39.056146927656393</v>
          </cell>
          <cell r="M134">
            <v>39.056146927656393</v>
          </cell>
          <cell r="N134">
            <v>51.885290152865878</v>
          </cell>
          <cell r="O134">
            <v>66.504654372852116</v>
          </cell>
          <cell r="P134">
            <v>80.039927605871071</v>
          </cell>
          <cell r="Q134">
            <v>95.269329418201139</v>
          </cell>
          <cell r="R134">
            <v>104.79626236002127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Y134">
            <v>0</v>
          </cell>
        </row>
        <row r="135">
          <cell r="C135" t="str">
            <v>Other (Income) Expense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Y135">
            <v>0</v>
          </cell>
        </row>
        <row r="136">
          <cell r="C136" t="str">
            <v>Corporate Overhead</v>
          </cell>
          <cell r="H136">
            <v>0</v>
          </cell>
          <cell r="I136">
            <v>0</v>
          </cell>
          <cell r="J136">
            <v>6.181</v>
          </cell>
          <cell r="K136">
            <v>5.6879999999999997</v>
          </cell>
          <cell r="L136">
            <v>5.6879999999999997</v>
          </cell>
          <cell r="M136">
            <v>5.6879999999999997</v>
          </cell>
          <cell r="N136">
            <v>5.8586400000000003</v>
          </cell>
          <cell r="O136">
            <v>6.0343992000000002</v>
          </cell>
          <cell r="P136">
            <v>6.2154311760000001</v>
          </cell>
          <cell r="Q136">
            <v>6.4018941112799999</v>
          </cell>
          <cell r="R136">
            <v>6.5939509346184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</row>
        <row r="137">
          <cell r="B137" t="str">
            <v>EBITDA</v>
          </cell>
          <cell r="H137">
            <v>0</v>
          </cell>
          <cell r="I137">
            <v>0</v>
          </cell>
          <cell r="J137">
            <v>31.842331000000005</v>
          </cell>
          <cell r="K137">
            <v>33.36814692765639</v>
          </cell>
          <cell r="L137">
            <v>33.36814692765639</v>
          </cell>
          <cell r="M137">
            <v>33.36814692765639</v>
          </cell>
          <cell r="N137">
            <v>46.026650152865876</v>
          </cell>
          <cell r="O137">
            <v>60.470255172852113</v>
          </cell>
          <cell r="P137">
            <v>73.824496429871076</v>
          </cell>
          <cell r="Q137">
            <v>88.867435306921138</v>
          </cell>
          <cell r="R137">
            <v>98.202311425402868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</row>
        <row r="138">
          <cell r="C138" t="str">
            <v>Depreciation</v>
          </cell>
          <cell r="H138">
            <v>0</v>
          </cell>
          <cell r="I138">
            <v>0</v>
          </cell>
          <cell r="J138">
            <v>0.9640000000000013</v>
          </cell>
          <cell r="K138">
            <v>2.71</v>
          </cell>
          <cell r="L138">
            <v>2.71</v>
          </cell>
          <cell r="M138">
            <v>2.71</v>
          </cell>
          <cell r="N138">
            <v>2.71</v>
          </cell>
          <cell r="O138">
            <v>2.71</v>
          </cell>
          <cell r="P138">
            <v>2.71</v>
          </cell>
          <cell r="Q138">
            <v>2.71</v>
          </cell>
          <cell r="R138">
            <v>2.71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</row>
        <row r="139">
          <cell r="C139" t="str">
            <v>Amortization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</row>
        <row r="140">
          <cell r="B140" t="str">
            <v>EBIT</v>
          </cell>
          <cell r="H140">
            <v>0</v>
          </cell>
          <cell r="I140">
            <v>0</v>
          </cell>
          <cell r="J140">
            <v>30.878331000000003</v>
          </cell>
          <cell r="K140">
            <v>30.658146927656389</v>
          </cell>
          <cell r="L140">
            <v>30.658146927656389</v>
          </cell>
          <cell r="M140">
            <v>30.658146927656389</v>
          </cell>
          <cell r="N140">
            <v>43.316650152865876</v>
          </cell>
          <cell r="O140">
            <v>57.760255172852112</v>
          </cell>
          <cell r="P140">
            <v>71.114496429871082</v>
          </cell>
          <cell r="Q140">
            <v>86.157435306921144</v>
          </cell>
          <cell r="R140">
            <v>95.492311425402875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</row>
        <row r="141">
          <cell r="C141" t="str">
            <v>Interest (Income)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C142" t="str">
            <v>Other (Income)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</row>
        <row r="143">
          <cell r="C143" t="str">
            <v>Other Expense (Income)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</row>
        <row r="144">
          <cell r="C144" t="str">
            <v>Interest Expense</v>
          </cell>
          <cell r="H144">
            <v>0</v>
          </cell>
          <cell r="I144">
            <v>0</v>
          </cell>
          <cell r="J144">
            <v>0</v>
          </cell>
          <cell r="K144">
            <v>5.2588174712566493</v>
          </cell>
          <cell r="L144">
            <v>5.2588174712566493</v>
          </cell>
          <cell r="M144">
            <v>5.2588174712566493</v>
          </cell>
          <cell r="N144">
            <v>4.3705642223201275</v>
          </cell>
          <cell r="O144">
            <v>3.4172977509112306</v>
          </cell>
          <cell r="P144">
            <v>1.6340829430960273</v>
          </cell>
          <cell r="Q144">
            <v>-0.68634577851463918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</row>
        <row r="145">
          <cell r="B145" t="str">
            <v>Pre-Tax Income</v>
          </cell>
          <cell r="H145">
            <v>0</v>
          </cell>
          <cell r="I145">
            <v>0</v>
          </cell>
          <cell r="J145">
            <v>30.878331000000003</v>
          </cell>
          <cell r="K145">
            <v>25.399329456399741</v>
          </cell>
          <cell r="L145">
            <v>25.399329456399741</v>
          </cell>
          <cell r="M145">
            <v>25.399329456399741</v>
          </cell>
          <cell r="N145">
            <v>38.946085930545749</v>
          </cell>
          <cell r="O145">
            <v>54.342957421940881</v>
          </cell>
          <cell r="P145">
            <v>69.480413486775049</v>
          </cell>
          <cell r="Q145">
            <v>86.843781085435779</v>
          </cell>
          <cell r="R145">
            <v>95.492311425402875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</row>
        <row r="146">
          <cell r="C146" t="str">
            <v>Income Taxes Expense</v>
          </cell>
          <cell r="H146">
            <v>0</v>
          </cell>
          <cell r="I146">
            <v>0</v>
          </cell>
          <cell r="J146">
            <v>12.042549090000001</v>
          </cell>
          <cell r="K146">
            <v>9.9057384879958992</v>
          </cell>
          <cell r="L146">
            <v>9.9057384879958992</v>
          </cell>
          <cell r="M146">
            <v>9.9057384879958992</v>
          </cell>
          <cell r="N146">
            <v>15.188973512912842</v>
          </cell>
          <cell r="O146">
            <v>21.193753394556943</v>
          </cell>
          <cell r="P146">
            <v>27.09736125984227</v>
          </cell>
          <cell r="Q146">
            <v>33.869074623319953</v>
          </cell>
          <cell r="R146">
            <v>37.242001455907122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</row>
        <row r="147">
          <cell r="C147" t="str">
            <v>Preferred Dividends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</row>
        <row r="148">
          <cell r="B148" t="str">
            <v>Consolidated Net Income</v>
          </cell>
          <cell r="H148">
            <v>0</v>
          </cell>
          <cell r="I148">
            <v>0</v>
          </cell>
          <cell r="J148">
            <v>18.835781910000001</v>
          </cell>
          <cell r="K148">
            <v>15.493590968403842</v>
          </cell>
          <cell r="L148">
            <v>15.493590968403842</v>
          </cell>
          <cell r="M148">
            <v>15.493590968403842</v>
          </cell>
          <cell r="N148">
            <v>23.757112417632907</v>
          </cell>
          <cell r="O148">
            <v>33.149204027383938</v>
          </cell>
          <cell r="P148">
            <v>42.383052226932776</v>
          </cell>
          <cell r="Q148">
            <v>52.974706462115826</v>
          </cell>
          <cell r="R148">
            <v>58.250309969495753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</row>
        <row r="149">
          <cell r="C149" t="str">
            <v>Attributable to Non-Controlling Interests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</row>
        <row r="150">
          <cell r="B150" t="str">
            <v>Net Income Available to Common</v>
          </cell>
          <cell r="H150">
            <v>0</v>
          </cell>
          <cell r="I150">
            <v>0</v>
          </cell>
          <cell r="J150">
            <v>18.835781910000001</v>
          </cell>
          <cell r="K150">
            <v>15.493590968403842</v>
          </cell>
          <cell r="L150">
            <v>15.493590968403842</v>
          </cell>
          <cell r="M150">
            <v>15.493590968403842</v>
          </cell>
          <cell r="N150">
            <v>23.757112417632907</v>
          </cell>
          <cell r="O150">
            <v>33.149204027383938</v>
          </cell>
          <cell r="P150">
            <v>42.383052226932776</v>
          </cell>
          <cell r="Q150">
            <v>52.974706462115826</v>
          </cell>
          <cell r="R150">
            <v>58.250309969495753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</row>
        <row r="152">
          <cell r="C152" t="str">
            <v>Weighted Average Fully Diluted Shares Outstanding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21.497015000000001</v>
          </cell>
          <cell r="N152">
            <v>21.497015000000001</v>
          </cell>
          <cell r="O152">
            <v>21.497015000000001</v>
          </cell>
          <cell r="P152">
            <v>21.497015000000001</v>
          </cell>
          <cell r="Q152">
            <v>21.497015000000001</v>
          </cell>
          <cell r="R152">
            <v>21.497015000000001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C153" t="str">
            <v>Earnings per Share</v>
          </cell>
          <cell r="H153" t="str">
            <v>n/a</v>
          </cell>
          <cell r="I153" t="str">
            <v>n/a</v>
          </cell>
          <cell r="J153" t="str">
            <v>n/a</v>
          </cell>
          <cell r="K153" t="str">
            <v>n/a</v>
          </cell>
          <cell r="L153" t="str">
            <v>n/a</v>
          </cell>
          <cell r="M153">
            <v>0.72073220251294612</v>
          </cell>
          <cell r="N153">
            <v>1.1051354068289438</v>
          </cell>
          <cell r="O153">
            <v>1.5420375353221802</v>
          </cell>
          <cell r="P153">
            <v>1.9715784831955867</v>
          </cell>
          <cell r="Q153">
            <v>2.4642819694788241</v>
          </cell>
          <cell r="R153">
            <v>2.7096929489743458</v>
          </cell>
          <cell r="S153" t="str">
            <v>n/a</v>
          </cell>
          <cell r="T153" t="str">
            <v>n/a</v>
          </cell>
          <cell r="U153" t="str">
            <v>n/a</v>
          </cell>
          <cell r="V153" t="str">
            <v>n/a</v>
          </cell>
          <cell r="W153" t="str">
            <v>n/a</v>
          </cell>
        </row>
        <row r="154">
          <cell r="C154" t="str">
            <v>Capital Expenditures</v>
          </cell>
          <cell r="H154">
            <v>0</v>
          </cell>
          <cell r="I154">
            <v>0</v>
          </cell>
          <cell r="J154">
            <v>1.2830273885998911</v>
          </cell>
          <cell r="K154">
            <v>1.198</v>
          </cell>
          <cell r="L154">
            <v>1.198</v>
          </cell>
          <cell r="M154">
            <v>1.198</v>
          </cell>
          <cell r="N154">
            <v>1.4990149887997561</v>
          </cell>
          <cell r="O154">
            <v>1.8324672162511926</v>
          </cell>
          <cell r="P154">
            <v>2.1679315486032129</v>
          </cell>
          <cell r="Q154">
            <v>2.5231496697203535</v>
          </cell>
          <cell r="R154">
            <v>2.7754646366923894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C155" t="str">
            <v>SBC</v>
          </cell>
          <cell r="J155">
            <v>0</v>
          </cell>
          <cell r="K155">
            <v>1.198</v>
          </cell>
          <cell r="L155">
            <v>1.198</v>
          </cell>
          <cell r="M155">
            <v>1.198</v>
          </cell>
          <cell r="N155">
            <v>1.4990149887997561</v>
          </cell>
          <cell r="O155">
            <v>1.8324672162511926</v>
          </cell>
          <cell r="P155">
            <v>2.1679315486032129</v>
          </cell>
          <cell r="Q155">
            <v>2.5231496697203535</v>
          </cell>
          <cell r="R155">
            <v>2.5231496697203535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7">
          <cell r="H157">
            <v>2006</v>
          </cell>
          <cell r="I157">
            <v>2007</v>
          </cell>
          <cell r="J157">
            <v>2008</v>
          </cell>
          <cell r="K157" t="str">
            <v>LTM</v>
          </cell>
          <cell r="L157">
            <v>12</v>
          </cell>
          <cell r="M157">
            <v>2009</v>
          </cell>
          <cell r="N157">
            <v>2010</v>
          </cell>
          <cell r="O157">
            <v>2011</v>
          </cell>
          <cell r="P157">
            <v>2012</v>
          </cell>
          <cell r="Q157">
            <v>2013</v>
          </cell>
          <cell r="R157">
            <v>2014</v>
          </cell>
          <cell r="S157">
            <v>2015</v>
          </cell>
          <cell r="T157">
            <v>2016</v>
          </cell>
          <cell r="U157">
            <v>2017</v>
          </cell>
          <cell r="V157">
            <v>2018</v>
          </cell>
          <cell r="W157">
            <v>2019</v>
          </cell>
        </row>
        <row r="158">
          <cell r="K158">
            <v>40178</v>
          </cell>
          <cell r="L158">
            <v>40178</v>
          </cell>
          <cell r="M158" t="str">
            <v>Full Year</v>
          </cell>
          <cell r="N158">
            <v>1</v>
          </cell>
          <cell r="O158">
            <v>2</v>
          </cell>
          <cell r="P158">
            <v>3</v>
          </cell>
          <cell r="Q158">
            <v>4</v>
          </cell>
          <cell r="R158">
            <v>5</v>
          </cell>
          <cell r="S158">
            <v>6</v>
          </cell>
          <cell r="T158">
            <v>7</v>
          </cell>
          <cell r="U158">
            <v>8</v>
          </cell>
          <cell r="V158">
            <v>9</v>
          </cell>
          <cell r="W158">
            <v>10</v>
          </cell>
          <cell r="AB158" t="str">
            <v>FOR SENSITIVITY ANALYSIS</v>
          </cell>
        </row>
        <row r="160">
          <cell r="B160" t="str">
            <v>Total Net Sales Growth Rate</v>
          </cell>
          <cell r="H160" t="str">
            <v xml:space="preserve">n/a </v>
          </cell>
          <cell r="I160" t="str">
            <v xml:space="preserve">n/a </v>
          </cell>
          <cell r="J160" t="str">
            <v xml:space="preserve">n/a </v>
          </cell>
          <cell r="M160">
            <v>-6.6270906884285288E-2</v>
          </cell>
          <cell r="N160">
            <v>0.25126459833034731</v>
          </cell>
          <cell r="O160">
            <v>0.22244756052668146</v>
          </cell>
          <cell r="P160">
            <v>0.18306703081886708</v>
          </cell>
          <cell r="Q160">
            <v>0.16385117018385825</v>
          </cell>
          <cell r="R160">
            <v>0.10000000000000007</v>
          </cell>
          <cell r="S160">
            <v>-1</v>
          </cell>
          <cell r="T160" t="str">
            <v xml:space="preserve">n/a </v>
          </cell>
          <cell r="U160" t="str">
            <v xml:space="preserve">n/a </v>
          </cell>
          <cell r="V160" t="str">
            <v xml:space="preserve">n/a </v>
          </cell>
          <cell r="W160" t="str">
            <v xml:space="preserve">n/a </v>
          </cell>
          <cell r="AB160" t="str">
            <v>Margin Expansion</v>
          </cell>
        </row>
        <row r="161">
          <cell r="C161" t="str">
            <v>Cost of Goods Sold (Excluding Depreciation) (% Sales)</v>
          </cell>
          <cell r="H161">
            <v>0</v>
          </cell>
          <cell r="I161">
            <v>0</v>
          </cell>
          <cell r="J161">
            <v>0.66792073115377792</v>
          </cell>
          <cell r="K161">
            <v>0.65275981021447538</v>
          </cell>
          <cell r="L161">
            <v>0.65275981021447538</v>
          </cell>
          <cell r="M161">
            <v>0.65275981021447538</v>
          </cell>
          <cell r="N161">
            <v>0.65665383377129471</v>
          </cell>
          <cell r="O161">
            <v>0.66221657186442118</v>
          </cell>
          <cell r="P161">
            <v>0.66701093600051464</v>
          </cell>
          <cell r="Q161">
            <v>0.66868683232440596</v>
          </cell>
          <cell r="R161">
            <v>0.66868683232440596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AB161" t="str">
            <v>Step</v>
          </cell>
          <cell r="AD161">
            <v>0</v>
          </cell>
          <cell r="AF161">
            <v>0</v>
          </cell>
        </row>
        <row r="162">
          <cell r="B162" t="str">
            <v>Gross Profit Margin</v>
          </cell>
          <cell r="H162">
            <v>0</v>
          </cell>
          <cell r="I162">
            <v>0</v>
          </cell>
          <cell r="J162">
            <v>0.33207926884622208</v>
          </cell>
          <cell r="K162">
            <v>0.34724018978552457</v>
          </cell>
          <cell r="L162">
            <v>0.34724018978552457</v>
          </cell>
          <cell r="M162">
            <v>0.34724018978552457</v>
          </cell>
          <cell r="N162">
            <v>0.34334616622870523</v>
          </cell>
          <cell r="O162">
            <v>0.33778342813557882</v>
          </cell>
          <cell r="P162">
            <v>0.3329890639994853</v>
          </cell>
          <cell r="Q162">
            <v>0.33131316767559404</v>
          </cell>
          <cell r="R162">
            <v>0.33131316767559404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</row>
        <row r="163">
          <cell r="C163" t="str">
            <v>Total SG&amp;A (Excluding Amortization) (% Sales)</v>
          </cell>
          <cell r="H163">
            <v>0</v>
          </cell>
          <cell r="I163">
            <v>0</v>
          </cell>
          <cell r="J163">
            <v>0.18109624861187804</v>
          </cell>
          <cell r="K163">
            <v>0.18114905451713903</v>
          </cell>
          <cell r="L163">
            <v>0.18114905451713903</v>
          </cell>
          <cell r="M163">
            <v>0.18114905451713903</v>
          </cell>
          <cell r="N163">
            <v>0.16700563284052386</v>
          </cell>
          <cell r="O163">
            <v>0.15288649701182982</v>
          </cell>
          <cell r="P163">
            <v>0.14489504006709897</v>
          </cell>
          <cell r="Q163">
            <v>0.13894909153687385</v>
          </cell>
          <cell r="R163">
            <v>0.13894909153687385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AB163" t="str">
            <v>Step</v>
          </cell>
          <cell r="AD163">
            <v>0</v>
          </cell>
          <cell r="AF163">
            <v>0</v>
          </cell>
        </row>
        <row r="164">
          <cell r="B164" t="str">
            <v>Operating EBITDA Margin</v>
          </cell>
          <cell r="H164">
            <v>0</v>
          </cell>
          <cell r="I164">
            <v>0</v>
          </cell>
          <cell r="J164">
            <v>0.15098302023434407</v>
          </cell>
          <cell r="K164">
            <v>0.16609113526838556</v>
          </cell>
          <cell r="L164">
            <v>0.16609113526838556</v>
          </cell>
          <cell r="M164">
            <v>0.16609113526838556</v>
          </cell>
          <cell r="N164">
            <v>0.17634053338818137</v>
          </cell>
          <cell r="O164">
            <v>0.184896931123749</v>
          </cell>
          <cell r="P164">
            <v>0.18809402393238633</v>
          </cell>
          <cell r="Q164">
            <v>0.1923640761387202</v>
          </cell>
          <cell r="R164">
            <v>0.19236407613872022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</row>
        <row r="165">
          <cell r="C165" t="str">
            <v>Other (Income) Expense (% Sales)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AB165" t="str">
            <v>ADJUST STEP FORMULAS FOR BREAKDOWN BETWEEN COGS AND SG&amp;A</v>
          </cell>
        </row>
        <row r="166">
          <cell r="C166" t="str">
            <v>Corporate Overhead Margin</v>
          </cell>
          <cell r="H166">
            <v>0</v>
          </cell>
          <cell r="I166">
            <v>0</v>
          </cell>
          <cell r="J166">
            <v>2.4543511142368891E-2</v>
          </cell>
          <cell r="K166">
            <v>2.4188929316465636E-2</v>
          </cell>
          <cell r="L166">
            <v>2.4188929316465636E-2</v>
          </cell>
          <cell r="M166">
            <v>2.4188929316465636E-2</v>
          </cell>
          <cell r="N166">
            <v>1.9911533682967577E-2</v>
          </cell>
          <cell r="O166">
            <v>1.6776899358055507E-2</v>
          </cell>
          <cell r="P166">
            <v>1.4606278333051486E-2</v>
          </cell>
          <cell r="Q166">
            <v>1.2926452340694382E-2</v>
          </cell>
          <cell r="R166">
            <v>1.210385991901383E-2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</row>
        <row r="167">
          <cell r="B167" t="str">
            <v>EBITDA Margin</v>
          </cell>
          <cell r="H167">
            <v>0</v>
          </cell>
          <cell r="I167">
            <v>0</v>
          </cell>
          <cell r="J167">
            <v>0.12643950909197516</v>
          </cell>
          <cell r="K167">
            <v>0.14190220595191991</v>
          </cell>
          <cell r="L167">
            <v>0.14190220595191991</v>
          </cell>
          <cell r="M167">
            <v>0.14190220595191991</v>
          </cell>
          <cell r="N167">
            <v>0.15642899970521379</v>
          </cell>
          <cell r="O167">
            <v>0.16812003176569348</v>
          </cell>
          <cell r="P167">
            <v>0.17348774559933486</v>
          </cell>
          <cell r="Q167">
            <v>0.1794376237980258</v>
          </cell>
          <cell r="R167">
            <v>0.18026021621970637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</row>
        <row r="168">
          <cell r="C168" t="str">
            <v>Depreciation (% Sales)</v>
          </cell>
          <cell r="H168">
            <v>0</v>
          </cell>
          <cell r="I168">
            <v>0</v>
          </cell>
          <cell r="J168">
            <v>3.827850629549206E-3</v>
          </cell>
          <cell r="K168">
            <v>1.1524612947894142E-2</v>
          </cell>
          <cell r="L168">
            <v>1.1524612947894142E-2</v>
          </cell>
          <cell r="M168">
            <v>1.1524612947894142E-2</v>
          </cell>
          <cell r="N168">
            <v>9.2103724210468862E-3</v>
          </cell>
          <cell r="O168">
            <v>7.5343701590591533E-3</v>
          </cell>
          <cell r="P168">
            <v>6.3685065704554315E-3</v>
          </cell>
          <cell r="Q168">
            <v>5.4719252199998845E-3</v>
          </cell>
          <cell r="R168">
            <v>4.974477472727167E-3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</row>
        <row r="169">
          <cell r="C169" t="str">
            <v>Amortization (% Sales)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</row>
        <row r="170">
          <cell r="B170" t="str">
            <v>EBIT Margin</v>
          </cell>
          <cell r="H170">
            <v>0</v>
          </cell>
          <cell r="I170">
            <v>0</v>
          </cell>
          <cell r="J170">
            <v>0.12261165846242596</v>
          </cell>
          <cell r="K170">
            <v>0.13037759300402577</v>
          </cell>
          <cell r="L170">
            <v>0.13037759300402577</v>
          </cell>
          <cell r="M170">
            <v>0.13037759300402577</v>
          </cell>
          <cell r="N170">
            <v>0.14721862728416688</v>
          </cell>
          <cell r="O170">
            <v>0.16058566160663434</v>
          </cell>
          <cell r="P170">
            <v>0.16711923902887946</v>
          </cell>
          <cell r="Q170">
            <v>0.17396569857802593</v>
          </cell>
          <cell r="R170">
            <v>0.17528573874697922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</row>
        <row r="171">
          <cell r="C171" t="str">
            <v>Interest (Income) (% Sales)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</row>
        <row r="172">
          <cell r="C172" t="str">
            <v>Other (Income) (% Sales)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</row>
        <row r="173">
          <cell r="C173" t="str">
            <v>Other Expense (Income) (% Sales)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</row>
        <row r="174">
          <cell r="C174" t="str">
            <v>Interest Expense (% Sales)</v>
          </cell>
          <cell r="H174">
            <v>0</v>
          </cell>
          <cell r="I174">
            <v>0</v>
          </cell>
          <cell r="J174">
            <v>0</v>
          </cell>
          <cell r="K174">
            <v>2.23637770921979E-2</v>
          </cell>
          <cell r="L174">
            <v>2.23637770921979E-2</v>
          </cell>
          <cell r="M174">
            <v>2.23637770921979E-2</v>
          </cell>
          <cell r="N174">
            <v>1.485406796224042E-2</v>
          </cell>
          <cell r="O174">
            <v>9.5008067155297176E-3</v>
          </cell>
          <cell r="P174">
            <v>3.8400988781461987E-3</v>
          </cell>
          <cell r="Q174">
            <v>-1.3858423524334719E-3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</row>
        <row r="175">
          <cell r="B175" t="str">
            <v>Pre-Tax Income Margin</v>
          </cell>
          <cell r="H175">
            <v>0</v>
          </cell>
          <cell r="I175">
            <v>0</v>
          </cell>
          <cell r="J175">
            <v>0.12261165846242596</v>
          </cell>
          <cell r="K175">
            <v>0.10801381591182786</v>
          </cell>
          <cell r="L175">
            <v>0.10801381591182786</v>
          </cell>
          <cell r="M175">
            <v>0.10801381591182786</v>
          </cell>
          <cell r="N175">
            <v>0.13236455932192648</v>
          </cell>
          <cell r="O175">
            <v>0.15108485489110463</v>
          </cell>
          <cell r="P175">
            <v>0.16327914015073322</v>
          </cell>
          <cell r="Q175">
            <v>0.1753515409304594</v>
          </cell>
          <cell r="R175">
            <v>0.17528573874697922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</row>
        <row r="176">
          <cell r="C176" t="str">
            <v>Income Tax Rate</v>
          </cell>
          <cell r="H176">
            <v>0</v>
          </cell>
          <cell r="I176">
            <v>0</v>
          </cell>
          <cell r="J176">
            <v>0.39</v>
          </cell>
          <cell r="K176">
            <v>0.39</v>
          </cell>
          <cell r="L176">
            <v>0.39</v>
          </cell>
          <cell r="M176">
            <v>0.39</v>
          </cell>
          <cell r="N176">
            <v>0.39</v>
          </cell>
          <cell r="O176">
            <v>0.39</v>
          </cell>
          <cell r="P176">
            <v>0.39</v>
          </cell>
          <cell r="Q176">
            <v>0.39</v>
          </cell>
          <cell r="R176">
            <v>0.39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</row>
        <row r="177">
          <cell r="C177" t="str">
            <v>Preferred Dividends Margin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</row>
        <row r="178">
          <cell r="B178" t="str">
            <v>Consolidated Net Income Margin</v>
          </cell>
          <cell r="H178">
            <v>0</v>
          </cell>
          <cell r="I178">
            <v>0</v>
          </cell>
          <cell r="J178">
            <v>7.4793111662079831E-2</v>
          </cell>
          <cell r="K178">
            <v>6.5888427706215003E-2</v>
          </cell>
          <cell r="L178">
            <v>6.5888427706215003E-2</v>
          </cell>
          <cell r="M178">
            <v>6.5888427706215003E-2</v>
          </cell>
          <cell r="N178">
            <v>8.0742381186375153E-2</v>
          </cell>
          <cell r="O178">
            <v>9.2161761483573815E-2</v>
          </cell>
          <cell r="P178">
            <v>9.9600275491947263E-2</v>
          </cell>
          <cell r="Q178">
            <v>0.10696443996758023</v>
          </cell>
          <cell r="R178">
            <v>0.10692430063565732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</row>
        <row r="179">
          <cell r="C179" t="str">
            <v>Attributable to Non-Controlling Interests (% Sales)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</row>
        <row r="180">
          <cell r="B180" t="str">
            <v>Net Income Available to Common Margin</v>
          </cell>
          <cell r="H180">
            <v>0</v>
          </cell>
          <cell r="I180">
            <v>0</v>
          </cell>
          <cell r="J180">
            <v>7.4793111662079831E-2</v>
          </cell>
          <cell r="K180">
            <v>6.5888427706215003E-2</v>
          </cell>
          <cell r="L180">
            <v>6.5888427706215003E-2</v>
          </cell>
          <cell r="M180">
            <v>6.5888427706215003E-2</v>
          </cell>
          <cell r="N180">
            <v>8.0742381186375153E-2</v>
          </cell>
          <cell r="O180">
            <v>9.2161761483573815E-2</v>
          </cell>
          <cell r="P180">
            <v>9.9600275491947263E-2</v>
          </cell>
          <cell r="Q180">
            <v>0.10696443996758023</v>
          </cell>
          <cell r="R180">
            <v>0.10692430063565732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</row>
        <row r="185">
          <cell r="A185" t="str">
            <v>x</v>
          </cell>
          <cell r="B185" t="str">
            <v>Rise Management Cut - Inputs</v>
          </cell>
        </row>
        <row r="187">
          <cell r="C187" t="str">
            <v>Acquiror</v>
          </cell>
          <cell r="D187">
            <v>0</v>
          </cell>
          <cell r="E187" t="str">
            <v>1 - Include</v>
          </cell>
          <cell r="H187">
            <v>2006</v>
          </cell>
          <cell r="I187">
            <v>2007</v>
          </cell>
          <cell r="J187">
            <v>2008</v>
          </cell>
          <cell r="K187" t="str">
            <v>LTM</v>
          </cell>
          <cell r="L187">
            <v>12</v>
          </cell>
          <cell r="M187">
            <v>2009</v>
          </cell>
          <cell r="N187">
            <v>2010</v>
          </cell>
          <cell r="O187">
            <v>2011</v>
          </cell>
          <cell r="P187">
            <v>2012</v>
          </cell>
          <cell r="Q187">
            <v>2013</v>
          </cell>
          <cell r="R187">
            <v>2014</v>
          </cell>
          <cell r="S187">
            <v>2015</v>
          </cell>
          <cell r="T187">
            <v>2016</v>
          </cell>
          <cell r="U187">
            <v>2017</v>
          </cell>
          <cell r="V187">
            <v>2018</v>
          </cell>
          <cell r="W187">
            <v>2019</v>
          </cell>
        </row>
        <row r="188">
          <cell r="C188" t="str">
            <v>Target</v>
          </cell>
          <cell r="D188">
            <v>0</v>
          </cell>
          <cell r="E188" t="str">
            <v>0- Exclude</v>
          </cell>
          <cell r="K188">
            <v>40178</v>
          </cell>
          <cell r="L188">
            <v>40178</v>
          </cell>
          <cell r="M188" t="str">
            <v>Full Year</v>
          </cell>
          <cell r="N188">
            <v>1</v>
          </cell>
          <cell r="O188">
            <v>2</v>
          </cell>
          <cell r="P188">
            <v>3</v>
          </cell>
          <cell r="Q188">
            <v>4</v>
          </cell>
          <cell r="R188">
            <v>5</v>
          </cell>
          <cell r="S188">
            <v>6</v>
          </cell>
          <cell r="T188">
            <v>7</v>
          </cell>
          <cell r="U188">
            <v>8</v>
          </cell>
          <cell r="V188">
            <v>9</v>
          </cell>
          <cell r="W188">
            <v>10</v>
          </cell>
        </row>
        <row r="190">
          <cell r="B190" t="str">
            <v>Total Net Sales</v>
          </cell>
          <cell r="H190">
            <v>0</v>
          </cell>
          <cell r="I190">
            <v>0</v>
          </cell>
          <cell r="J190">
            <v>251.838458</v>
          </cell>
          <cell r="K190">
            <v>235.14889500000001</v>
          </cell>
          <cell r="L190">
            <v>235.14889500000001</v>
          </cell>
          <cell r="M190">
            <v>235.14889500000001</v>
          </cell>
          <cell r="N190">
            <v>294.23348765000003</v>
          </cell>
          <cell r="O190">
            <v>359.68500920299994</v>
          </cell>
          <cell r="P190">
            <v>425.53147586785002</v>
          </cell>
          <cell r="Q190">
            <v>495.2553061388615</v>
          </cell>
          <cell r="R190">
            <v>544.78083675274775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Y190">
            <v>0</v>
          </cell>
        </row>
        <row r="191">
          <cell r="C191" t="str">
            <v>Cost of Goods Sold (Excluding Depreciation)</v>
          </cell>
          <cell r="H191">
            <v>0</v>
          </cell>
          <cell r="I191">
            <v>0</v>
          </cell>
          <cell r="J191">
            <v>168.20812699999999</v>
          </cell>
          <cell r="K191">
            <v>153.49574807234362</v>
          </cell>
          <cell r="L191">
            <v>153.49574807234362</v>
          </cell>
          <cell r="M191">
            <v>153.49574807234362</v>
          </cell>
          <cell r="N191">
            <v>193.2095476892714</v>
          </cell>
          <cell r="O191">
            <v>238.18937374543339</v>
          </cell>
          <cell r="P191">
            <v>283.83414801629505</v>
          </cell>
          <cell r="Q191">
            <v>331.17070185384921</v>
          </cell>
          <cell r="R191">
            <v>364.2877720392342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</row>
        <row r="192">
          <cell r="B192" t="str">
            <v>Gross Profit</v>
          </cell>
          <cell r="H192">
            <v>0</v>
          </cell>
          <cell r="I192">
            <v>0</v>
          </cell>
          <cell r="J192">
            <v>83.630331000000012</v>
          </cell>
          <cell r="K192">
            <v>81.653146927656394</v>
          </cell>
          <cell r="L192">
            <v>81.653146927656394</v>
          </cell>
          <cell r="M192">
            <v>81.653146927656394</v>
          </cell>
          <cell r="N192">
            <v>101.02393996072863</v>
          </cell>
          <cell r="O192">
            <v>121.49563545756655</v>
          </cell>
          <cell r="P192">
            <v>141.69732785155497</v>
          </cell>
          <cell r="Q192">
            <v>164.08460428501229</v>
          </cell>
          <cell r="R192">
            <v>180.49306471351355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</row>
        <row r="193">
          <cell r="C193" t="str">
            <v>Total SG&amp;A (Excluding Amortization)</v>
          </cell>
          <cell r="H193">
            <v>0</v>
          </cell>
          <cell r="I193">
            <v>0</v>
          </cell>
          <cell r="J193">
            <v>45.607000000000006</v>
          </cell>
          <cell r="K193">
            <v>42.597000000000001</v>
          </cell>
          <cell r="L193">
            <v>42.597000000000001</v>
          </cell>
          <cell r="M193">
            <v>42.597000000000001</v>
          </cell>
          <cell r="N193">
            <v>49.13864980786272</v>
          </cell>
          <cell r="O193">
            <v>54.990981084714434</v>
          </cell>
          <cell r="P193">
            <v>61.657400245683888</v>
          </cell>
          <cell r="Q193">
            <v>68.815274866811151</v>
          </cell>
          <cell r="R193">
            <v>75.696802353492274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Y193">
            <v>0</v>
          </cell>
        </row>
        <row r="194">
          <cell r="B194" t="str">
            <v>Operating EBITDA</v>
          </cell>
          <cell r="H194">
            <v>0</v>
          </cell>
          <cell r="I194">
            <v>0</v>
          </cell>
          <cell r="J194">
            <v>38.023331000000006</v>
          </cell>
          <cell r="K194">
            <v>39.056146927656393</v>
          </cell>
          <cell r="L194">
            <v>39.056146927656393</v>
          </cell>
          <cell r="M194">
            <v>39.056146927656393</v>
          </cell>
          <cell r="N194">
            <v>51.885290152865906</v>
          </cell>
          <cell r="O194">
            <v>66.504654372852116</v>
          </cell>
          <cell r="P194">
            <v>80.039927605871085</v>
          </cell>
          <cell r="Q194">
            <v>95.269329418201139</v>
          </cell>
          <cell r="R194">
            <v>104.79626236002127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</row>
        <row r="195">
          <cell r="C195" t="str">
            <v>Other (Income) Expense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</row>
        <row r="196">
          <cell r="C196" t="str">
            <v>Corporate Overhead</v>
          </cell>
          <cell r="H196">
            <v>0</v>
          </cell>
          <cell r="I196">
            <v>0</v>
          </cell>
          <cell r="J196">
            <v>6.181</v>
          </cell>
          <cell r="K196">
            <v>5.6879999999999997</v>
          </cell>
          <cell r="L196">
            <v>5.6879999999999997</v>
          </cell>
          <cell r="M196">
            <v>5.6879999999999997</v>
          </cell>
          <cell r="N196">
            <v>5.8586400000000003</v>
          </cell>
          <cell r="O196">
            <v>6.0343991999999984</v>
          </cell>
          <cell r="P196">
            <v>6.2154311759999992</v>
          </cell>
          <cell r="Q196">
            <v>6.401894111279999</v>
          </cell>
          <cell r="R196">
            <v>6.5939509346184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Y196">
            <v>0</v>
          </cell>
        </row>
        <row r="197">
          <cell r="B197" t="str">
            <v>EBITDA</v>
          </cell>
          <cell r="H197">
            <v>0</v>
          </cell>
          <cell r="I197">
            <v>0</v>
          </cell>
          <cell r="J197">
            <v>31.842331000000005</v>
          </cell>
          <cell r="K197">
            <v>33.36814692765639</v>
          </cell>
          <cell r="L197">
            <v>33.36814692765639</v>
          </cell>
          <cell r="M197">
            <v>33.36814692765639</v>
          </cell>
          <cell r="N197">
            <v>46.026650152865905</v>
          </cell>
          <cell r="O197">
            <v>60.47025517285212</v>
          </cell>
          <cell r="P197">
            <v>73.82449642987109</v>
          </cell>
          <cell r="Q197">
            <v>88.867435306921138</v>
          </cell>
          <cell r="R197">
            <v>98.202311425402868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</row>
        <row r="198">
          <cell r="C198" t="str">
            <v>Depreciation</v>
          </cell>
          <cell r="H198">
            <v>0</v>
          </cell>
          <cell r="I198">
            <v>0</v>
          </cell>
          <cell r="J198">
            <v>0.9640000000000013</v>
          </cell>
          <cell r="K198">
            <v>2.71</v>
          </cell>
          <cell r="L198">
            <v>2.71</v>
          </cell>
          <cell r="M198">
            <v>2.71</v>
          </cell>
          <cell r="N198">
            <v>2.71</v>
          </cell>
          <cell r="O198">
            <v>2.7099999999999995</v>
          </cell>
          <cell r="P198">
            <v>2.7099999999999995</v>
          </cell>
          <cell r="Q198">
            <v>2.71</v>
          </cell>
          <cell r="R198">
            <v>2.71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C199" t="str">
            <v>Amortization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</row>
        <row r="200">
          <cell r="B200" t="str">
            <v>EBIT</v>
          </cell>
          <cell r="H200">
            <v>0</v>
          </cell>
          <cell r="I200">
            <v>0</v>
          </cell>
          <cell r="J200">
            <v>30.878331000000003</v>
          </cell>
          <cell r="K200">
            <v>30.658146927656389</v>
          </cell>
          <cell r="L200">
            <v>30.658146927656389</v>
          </cell>
          <cell r="M200">
            <v>30.658146927656389</v>
          </cell>
          <cell r="N200">
            <v>43.316650152865904</v>
          </cell>
          <cell r="O200">
            <v>57.760255172852119</v>
          </cell>
          <cell r="P200">
            <v>71.114496429871096</v>
          </cell>
          <cell r="Q200">
            <v>86.157435306921144</v>
          </cell>
          <cell r="R200">
            <v>95.492311425402875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</row>
        <row r="201">
          <cell r="C201" t="str">
            <v>Interest (Income)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</row>
        <row r="202">
          <cell r="C202" t="str">
            <v>Other (Income)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</row>
        <row r="203">
          <cell r="C203" t="str">
            <v>Other Expense (Income)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C204" t="str">
            <v>Interest Expense</v>
          </cell>
          <cell r="H204">
            <v>0</v>
          </cell>
          <cell r="I204">
            <v>0</v>
          </cell>
          <cell r="J204">
            <v>0</v>
          </cell>
          <cell r="K204">
            <v>5.2588174712566493</v>
          </cell>
          <cell r="L204">
            <v>5.2588174712566493</v>
          </cell>
          <cell r="M204">
            <v>5.2588174712566493</v>
          </cell>
          <cell r="N204">
            <v>4.3705642223201275</v>
          </cell>
          <cell r="O204">
            <v>3.4172977509112301</v>
          </cell>
          <cell r="P204">
            <v>1.6340829430960271</v>
          </cell>
          <cell r="Q204">
            <v>-0.68634577851463918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</row>
        <row r="205">
          <cell r="B205" t="str">
            <v>Pre-Tax Income</v>
          </cell>
          <cell r="H205">
            <v>0</v>
          </cell>
          <cell r="I205">
            <v>0</v>
          </cell>
          <cell r="J205">
            <v>30.878331000000003</v>
          </cell>
          <cell r="K205">
            <v>25.399329456399741</v>
          </cell>
          <cell r="L205">
            <v>25.399329456399741</v>
          </cell>
          <cell r="M205">
            <v>25.399329456399741</v>
          </cell>
          <cell r="N205">
            <v>38.946085930545777</v>
          </cell>
          <cell r="O205">
            <v>54.342957421940888</v>
          </cell>
          <cell r="P205">
            <v>69.480413486775063</v>
          </cell>
          <cell r="Q205">
            <v>86.843781085435779</v>
          </cell>
          <cell r="R205">
            <v>95.492311425402875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</row>
        <row r="206">
          <cell r="C206" t="str">
            <v>Income Taxes Expense</v>
          </cell>
          <cell r="H206">
            <v>0</v>
          </cell>
          <cell r="I206">
            <v>0</v>
          </cell>
          <cell r="J206">
            <v>12.042549090000001</v>
          </cell>
          <cell r="K206">
            <v>9.9057384879958992</v>
          </cell>
          <cell r="L206">
            <v>9.9057384879958992</v>
          </cell>
          <cell r="M206">
            <v>9.9057384879958992</v>
          </cell>
          <cell r="N206">
            <v>15.188973512912854</v>
          </cell>
          <cell r="O206">
            <v>21.193753394556946</v>
          </cell>
          <cell r="P206">
            <v>27.097361259842277</v>
          </cell>
          <cell r="Q206">
            <v>33.869074623319953</v>
          </cell>
          <cell r="R206">
            <v>37.242001455907122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</row>
        <row r="207">
          <cell r="C207" t="str">
            <v>Preferred Dividends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</row>
        <row r="208">
          <cell r="B208" t="str">
            <v>Consolidated Net Income</v>
          </cell>
          <cell r="H208">
            <v>0</v>
          </cell>
          <cell r="I208">
            <v>0</v>
          </cell>
          <cell r="J208">
            <v>18.835781910000001</v>
          </cell>
          <cell r="K208">
            <v>15.493590968403842</v>
          </cell>
          <cell r="L208">
            <v>15.493590968403842</v>
          </cell>
          <cell r="M208">
            <v>15.493590968403842</v>
          </cell>
          <cell r="N208">
            <v>23.757112417632925</v>
          </cell>
          <cell r="O208">
            <v>33.149204027383945</v>
          </cell>
          <cell r="P208">
            <v>42.38305222693279</v>
          </cell>
          <cell r="Q208">
            <v>52.974706462115826</v>
          </cell>
          <cell r="R208">
            <v>58.250309969495753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C209" t="str">
            <v>Attributable to Non-Controlling Interests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0">
          <cell r="B210" t="str">
            <v>Net Income Available to Common</v>
          </cell>
          <cell r="H210">
            <v>0</v>
          </cell>
          <cell r="I210">
            <v>0</v>
          </cell>
          <cell r="J210">
            <v>18.835781910000001</v>
          </cell>
          <cell r="K210">
            <v>15.493590968403842</v>
          </cell>
          <cell r="L210">
            <v>15.493590968403842</v>
          </cell>
          <cell r="M210">
            <v>15.493590968403842</v>
          </cell>
          <cell r="N210">
            <v>23.757112417632925</v>
          </cell>
          <cell r="O210">
            <v>33.149204027383945</v>
          </cell>
          <cell r="P210">
            <v>42.38305222693279</v>
          </cell>
          <cell r="Q210">
            <v>52.974706462115826</v>
          </cell>
          <cell r="R210">
            <v>58.250309969495753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2">
          <cell r="C212" t="str">
            <v>Weighted Average Fully Diluted Shares Outstanding</v>
          </cell>
          <cell r="H212">
            <v>0</v>
          </cell>
          <cell r="I212">
            <v>0</v>
          </cell>
          <cell r="J212">
            <v>0</v>
          </cell>
          <cell r="K212">
            <v>21.497015000000001</v>
          </cell>
          <cell r="L212">
            <v>21.497015000000001</v>
          </cell>
          <cell r="M212">
            <v>21.497015000000001</v>
          </cell>
          <cell r="N212">
            <v>21.497015000000001</v>
          </cell>
          <cell r="O212">
            <v>21.497015000000001</v>
          </cell>
          <cell r="P212">
            <v>21.497015000000001</v>
          </cell>
          <cell r="Q212">
            <v>21.497015000000001</v>
          </cell>
          <cell r="R212">
            <v>21.497015000000001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</row>
        <row r="213">
          <cell r="C213" t="str">
            <v>Earnings per Share</v>
          </cell>
          <cell r="H213" t="str">
            <v>n/a</v>
          </cell>
          <cell r="I213" t="str">
            <v>n/a</v>
          </cell>
          <cell r="J213" t="str">
            <v>n/a</v>
          </cell>
          <cell r="K213">
            <v>0.72073220251294612</v>
          </cell>
          <cell r="L213">
            <v>0.72073220251294612</v>
          </cell>
          <cell r="M213">
            <v>0.72073220251294612</v>
          </cell>
          <cell r="N213">
            <v>1.1051354068289445</v>
          </cell>
          <cell r="O213">
            <v>1.5420375353221805</v>
          </cell>
          <cell r="P213">
            <v>1.9715784831955874</v>
          </cell>
          <cell r="Q213">
            <v>2.4642819694788241</v>
          </cell>
          <cell r="R213">
            <v>2.7096929489743458</v>
          </cell>
          <cell r="S213" t="str">
            <v>n/a</v>
          </cell>
          <cell r="T213" t="str">
            <v>n/a</v>
          </cell>
          <cell r="U213" t="str">
            <v>n/a</v>
          </cell>
          <cell r="V213" t="str">
            <v>n/a</v>
          </cell>
          <cell r="W213" t="str">
            <v>n/a</v>
          </cell>
        </row>
        <row r="214">
          <cell r="C214" t="str">
            <v>Capital Expenditures</v>
          </cell>
          <cell r="H214">
            <v>0</v>
          </cell>
          <cell r="I214">
            <v>0</v>
          </cell>
          <cell r="J214">
            <v>1.2830273885998911</v>
          </cell>
          <cell r="K214">
            <v>1.198</v>
          </cell>
          <cell r="L214">
            <v>1.198</v>
          </cell>
          <cell r="M214">
            <v>1.198</v>
          </cell>
          <cell r="N214">
            <v>1.4990149887997561</v>
          </cell>
          <cell r="O214">
            <v>1.8324672162511924</v>
          </cell>
          <cell r="P214">
            <v>2.1679315486032125</v>
          </cell>
          <cell r="Q214">
            <v>2.5231496697203535</v>
          </cell>
          <cell r="R214">
            <v>2.7754646366923894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</row>
        <row r="217">
          <cell r="H217">
            <v>2006</v>
          </cell>
          <cell r="I217">
            <v>2007</v>
          </cell>
          <cell r="J217">
            <v>2008</v>
          </cell>
          <cell r="K217" t="str">
            <v>LTM</v>
          </cell>
          <cell r="L217">
            <v>12</v>
          </cell>
          <cell r="M217">
            <v>2009</v>
          </cell>
          <cell r="N217">
            <v>2010</v>
          </cell>
          <cell r="O217">
            <v>2011</v>
          </cell>
          <cell r="P217">
            <v>2012</v>
          </cell>
          <cell r="Q217">
            <v>2013</v>
          </cell>
          <cell r="R217">
            <v>2014</v>
          </cell>
          <cell r="S217">
            <v>2015</v>
          </cell>
          <cell r="T217">
            <v>2016</v>
          </cell>
          <cell r="U217">
            <v>2017</v>
          </cell>
          <cell r="V217">
            <v>2018</v>
          </cell>
          <cell r="W217">
            <v>2019</v>
          </cell>
        </row>
        <row r="218">
          <cell r="K218">
            <v>40178</v>
          </cell>
          <cell r="L218">
            <v>40178</v>
          </cell>
          <cell r="M218" t="str">
            <v>Full Year</v>
          </cell>
          <cell r="N218">
            <v>1</v>
          </cell>
          <cell r="O218">
            <v>2</v>
          </cell>
          <cell r="P218">
            <v>3</v>
          </cell>
          <cell r="Q218">
            <v>4</v>
          </cell>
          <cell r="R218">
            <v>5</v>
          </cell>
          <cell r="S218">
            <v>6</v>
          </cell>
          <cell r="T218">
            <v>7</v>
          </cell>
          <cell r="U218">
            <v>8</v>
          </cell>
          <cell r="V218">
            <v>9</v>
          </cell>
          <cell r="W218">
            <v>10</v>
          </cell>
          <cell r="AB218" t="str">
            <v>FOR SENSITIVITY ANALYSIS</v>
          </cell>
        </row>
        <row r="220">
          <cell r="B220" t="str">
            <v>Total Net Sales Growth Rate</v>
          </cell>
          <cell r="H220" t="str">
            <v xml:space="preserve">n/a </v>
          </cell>
          <cell r="I220" t="str">
            <v xml:space="preserve">n/a </v>
          </cell>
          <cell r="J220" t="str">
            <v xml:space="preserve">n/a </v>
          </cell>
          <cell r="M220">
            <v>-6.6270906884285288E-2</v>
          </cell>
          <cell r="N220">
            <v>0.25126459833034731</v>
          </cell>
          <cell r="O220">
            <v>0.22244756052668146</v>
          </cell>
          <cell r="P220">
            <v>0.18306703081886708</v>
          </cell>
          <cell r="Q220">
            <v>0.16385117018385825</v>
          </cell>
          <cell r="R220">
            <v>0.10000000000000007</v>
          </cell>
          <cell r="S220">
            <v>-1</v>
          </cell>
          <cell r="T220" t="str">
            <v xml:space="preserve">n/a </v>
          </cell>
          <cell r="U220" t="str">
            <v xml:space="preserve">n/a </v>
          </cell>
          <cell r="V220" t="str">
            <v xml:space="preserve">n/a </v>
          </cell>
          <cell r="W220" t="str">
            <v xml:space="preserve">n/a </v>
          </cell>
          <cell r="AB220" t="str">
            <v>Margin Expansion</v>
          </cell>
        </row>
        <row r="221">
          <cell r="C221" t="str">
            <v>Cost of Goods Sold (Excluding Depreciation) (% Sales)</v>
          </cell>
          <cell r="H221">
            <v>0</v>
          </cell>
          <cell r="I221">
            <v>0</v>
          </cell>
          <cell r="J221">
            <v>0.66792073115377792</v>
          </cell>
          <cell r="K221">
            <v>0.65275981021447538</v>
          </cell>
          <cell r="L221">
            <v>0.65275981021447538</v>
          </cell>
          <cell r="M221">
            <v>0.65275981021447538</v>
          </cell>
          <cell r="N221">
            <v>0.65665383377129471</v>
          </cell>
          <cell r="O221">
            <v>0.66221657186442118</v>
          </cell>
          <cell r="P221">
            <v>0.66701093600051464</v>
          </cell>
          <cell r="Q221">
            <v>0.66868683232440596</v>
          </cell>
          <cell r="R221">
            <v>0.66868683232440596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AB221" t="str">
            <v>Step</v>
          </cell>
          <cell r="AD221">
            <v>0</v>
          </cell>
          <cell r="AF221">
            <v>0</v>
          </cell>
        </row>
        <row r="222">
          <cell r="B222" t="str">
            <v>Gross Profit Margin</v>
          </cell>
          <cell r="H222">
            <v>0</v>
          </cell>
          <cell r="I222">
            <v>0</v>
          </cell>
          <cell r="J222">
            <v>0.33207926884622208</v>
          </cell>
          <cell r="K222">
            <v>0.34724018978552457</v>
          </cell>
          <cell r="L222">
            <v>0.34724018978552457</v>
          </cell>
          <cell r="M222">
            <v>0.34724018978552457</v>
          </cell>
          <cell r="N222">
            <v>0.34334616622870534</v>
          </cell>
          <cell r="O222">
            <v>0.33778342813557888</v>
          </cell>
          <cell r="P222">
            <v>0.33298906399948536</v>
          </cell>
          <cell r="Q222">
            <v>0.33131316767559404</v>
          </cell>
          <cell r="R222">
            <v>0.33131316767559404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</row>
        <row r="223">
          <cell r="C223" t="str">
            <v>Total SG&amp;A (Excluding Amortization) (% Sales)</v>
          </cell>
          <cell r="H223">
            <v>0</v>
          </cell>
          <cell r="I223">
            <v>0</v>
          </cell>
          <cell r="J223">
            <v>0.18109624861187804</v>
          </cell>
          <cell r="K223">
            <v>0.18114905451713903</v>
          </cell>
          <cell r="L223">
            <v>0.18114905451713903</v>
          </cell>
          <cell r="M223">
            <v>0.18114905451713903</v>
          </cell>
          <cell r="N223">
            <v>0.16700563284052386</v>
          </cell>
          <cell r="O223">
            <v>0.15288649701182982</v>
          </cell>
          <cell r="P223">
            <v>0.14489504006709897</v>
          </cell>
          <cell r="Q223">
            <v>0.13894909153687385</v>
          </cell>
          <cell r="R223">
            <v>0.13894909153687385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AB223" t="str">
            <v>Step</v>
          </cell>
          <cell r="AD223">
            <v>0</v>
          </cell>
          <cell r="AF223">
            <v>0</v>
          </cell>
        </row>
        <row r="224">
          <cell r="B224" t="str">
            <v>Operating EBITDA Margin</v>
          </cell>
          <cell r="H224">
            <v>0</v>
          </cell>
          <cell r="I224">
            <v>0</v>
          </cell>
          <cell r="J224">
            <v>0.15098302023434407</v>
          </cell>
          <cell r="K224">
            <v>0.16609113526838556</v>
          </cell>
          <cell r="L224">
            <v>0.16609113526838556</v>
          </cell>
          <cell r="M224">
            <v>0.16609113526838556</v>
          </cell>
          <cell r="N224">
            <v>0.17634053338818145</v>
          </cell>
          <cell r="O224">
            <v>0.18489693112374903</v>
          </cell>
          <cell r="P224">
            <v>0.18809402393238639</v>
          </cell>
          <cell r="Q224">
            <v>0.1923640761387202</v>
          </cell>
          <cell r="R224">
            <v>0.19236407613872022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</row>
        <row r="225">
          <cell r="C225" t="str">
            <v>Other (Income) Expense (% Sales)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AB225" t="str">
            <v>ADJUST STEP FORMULAS FOR BREAKDOWN BETWEEN COGS AND SG&amp;A</v>
          </cell>
        </row>
        <row r="226">
          <cell r="C226" t="str">
            <v>Corporate Overhead Margin</v>
          </cell>
          <cell r="H226">
            <v>0</v>
          </cell>
          <cell r="I226">
            <v>0</v>
          </cell>
          <cell r="J226">
            <v>2.4543511142368891E-2</v>
          </cell>
          <cell r="K226">
            <v>2.4188929316465636E-2</v>
          </cell>
          <cell r="L226">
            <v>2.4188929316465636E-2</v>
          </cell>
          <cell r="M226">
            <v>2.4188929316465636E-2</v>
          </cell>
          <cell r="N226">
            <v>1.9911533682967577E-2</v>
          </cell>
          <cell r="O226">
            <v>1.6776899358055507E-2</v>
          </cell>
          <cell r="P226">
            <v>1.4606278333051486E-2</v>
          </cell>
          <cell r="Q226">
            <v>1.2926452340694382E-2</v>
          </cell>
          <cell r="R226">
            <v>1.210385991901383E-2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</row>
        <row r="227">
          <cell r="B227" t="str">
            <v>EBITDA Margin</v>
          </cell>
          <cell r="H227">
            <v>0</v>
          </cell>
          <cell r="I227">
            <v>0</v>
          </cell>
          <cell r="J227">
            <v>0.12643950909197516</v>
          </cell>
          <cell r="K227">
            <v>0.14190220595191991</v>
          </cell>
          <cell r="L227">
            <v>0.14190220595191991</v>
          </cell>
          <cell r="M227">
            <v>0.14190220595191991</v>
          </cell>
          <cell r="N227">
            <v>0.15642899970521387</v>
          </cell>
          <cell r="O227">
            <v>0.16812003176569354</v>
          </cell>
          <cell r="P227">
            <v>0.17348774559933491</v>
          </cell>
          <cell r="Q227">
            <v>0.17943762379802583</v>
          </cell>
          <cell r="R227">
            <v>0.18026021621970637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</row>
        <row r="228">
          <cell r="C228" t="str">
            <v>Depreciation (% Sales)</v>
          </cell>
          <cell r="H228">
            <v>0</v>
          </cell>
          <cell r="I228">
            <v>0</v>
          </cell>
          <cell r="J228">
            <v>3.827850629549206E-3</v>
          </cell>
          <cell r="K228">
            <v>1.1524612947894142E-2</v>
          </cell>
          <cell r="L228">
            <v>1.1524612947894142E-2</v>
          </cell>
          <cell r="M228">
            <v>1.1524612947894142E-2</v>
          </cell>
          <cell r="N228">
            <v>9.2103724210468862E-3</v>
          </cell>
          <cell r="O228">
            <v>7.5343701590591533E-3</v>
          </cell>
          <cell r="P228">
            <v>6.3685065704554315E-3</v>
          </cell>
          <cell r="Q228">
            <v>5.4719252199998845E-3</v>
          </cell>
          <cell r="R228">
            <v>4.974477472727167E-3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</row>
        <row r="229">
          <cell r="C229" t="str">
            <v>Amortization (% Sales)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</row>
        <row r="230">
          <cell r="B230" t="str">
            <v>EBIT Margin</v>
          </cell>
          <cell r="H230">
            <v>0</v>
          </cell>
          <cell r="I230">
            <v>0</v>
          </cell>
          <cell r="J230">
            <v>0.12261165846242596</v>
          </cell>
          <cell r="K230">
            <v>0.13037759300402577</v>
          </cell>
          <cell r="L230">
            <v>0.13037759300402577</v>
          </cell>
          <cell r="M230">
            <v>0.13037759300402577</v>
          </cell>
          <cell r="N230">
            <v>0.14721862728416699</v>
          </cell>
          <cell r="O230">
            <v>0.16058566160663437</v>
          </cell>
          <cell r="P230">
            <v>0.16711923902887951</v>
          </cell>
          <cell r="Q230">
            <v>0.17396569857802596</v>
          </cell>
          <cell r="R230">
            <v>0.17528573874697922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</row>
        <row r="231">
          <cell r="C231" t="str">
            <v>Interest (Income) (% Sales)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</row>
        <row r="232">
          <cell r="C232" t="str">
            <v>Other (Income) (% Sales)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</row>
        <row r="233">
          <cell r="C233" t="str">
            <v>Other Expense (Income) (% Sales)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</row>
        <row r="234">
          <cell r="C234" t="str">
            <v>Interest Expense (% Sales)</v>
          </cell>
          <cell r="H234">
            <v>0</v>
          </cell>
          <cell r="I234">
            <v>0</v>
          </cell>
          <cell r="J234">
            <v>0</v>
          </cell>
          <cell r="K234">
            <v>2.23637770921979E-2</v>
          </cell>
          <cell r="L234">
            <v>2.23637770921979E-2</v>
          </cell>
          <cell r="M234">
            <v>2.23637770921979E-2</v>
          </cell>
          <cell r="N234">
            <v>1.485406796224042E-2</v>
          </cell>
          <cell r="O234">
            <v>9.5008067155297176E-3</v>
          </cell>
          <cell r="P234">
            <v>3.8400988781461987E-3</v>
          </cell>
          <cell r="Q234">
            <v>-1.3858423524334719E-3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</row>
        <row r="235">
          <cell r="B235" t="str">
            <v>Pre-Tax Income Margin</v>
          </cell>
          <cell r="H235">
            <v>0</v>
          </cell>
          <cell r="I235">
            <v>0</v>
          </cell>
          <cell r="J235">
            <v>0.12261165846242596</v>
          </cell>
          <cell r="K235">
            <v>0.10801381591182786</v>
          </cell>
          <cell r="L235">
            <v>0.10801381591182786</v>
          </cell>
          <cell r="M235">
            <v>0.10801381591182786</v>
          </cell>
          <cell r="N235">
            <v>0.13236455932192656</v>
          </cell>
          <cell r="O235">
            <v>0.15108485489110465</v>
          </cell>
          <cell r="P235">
            <v>0.16327914015073328</v>
          </cell>
          <cell r="Q235">
            <v>0.1753515409304594</v>
          </cell>
          <cell r="R235">
            <v>0.17528573874697922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</row>
        <row r="236">
          <cell r="C236" t="str">
            <v>Income Tax Rate</v>
          </cell>
          <cell r="H236">
            <v>0</v>
          </cell>
          <cell r="I236">
            <v>0</v>
          </cell>
          <cell r="J236">
            <v>0.39</v>
          </cell>
          <cell r="K236">
            <v>0.39</v>
          </cell>
          <cell r="L236">
            <v>0.39</v>
          </cell>
          <cell r="M236">
            <v>0.39</v>
          </cell>
          <cell r="N236">
            <v>0.39</v>
          </cell>
          <cell r="O236">
            <v>0.39</v>
          </cell>
          <cell r="P236">
            <v>0.39</v>
          </cell>
          <cell r="Q236">
            <v>0.39</v>
          </cell>
          <cell r="R236">
            <v>0.39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7">
          <cell r="C237" t="str">
            <v>Preferred Dividends Margin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</row>
        <row r="238">
          <cell r="B238" t="str">
            <v>Consolidated Net Income Margin</v>
          </cell>
          <cell r="H238">
            <v>0</v>
          </cell>
          <cell r="I238">
            <v>0</v>
          </cell>
          <cell r="J238">
            <v>7.4793111662079831E-2</v>
          </cell>
          <cell r="K238">
            <v>6.5888427706215003E-2</v>
          </cell>
          <cell r="L238">
            <v>6.5888427706215003E-2</v>
          </cell>
          <cell r="M238">
            <v>6.5888427706215003E-2</v>
          </cell>
          <cell r="N238">
            <v>8.0742381186375209E-2</v>
          </cell>
          <cell r="O238">
            <v>9.2161761483573842E-2</v>
          </cell>
          <cell r="P238">
            <v>9.9600275491947304E-2</v>
          </cell>
          <cell r="Q238">
            <v>0.10696443996758025</v>
          </cell>
          <cell r="R238">
            <v>0.10692430063565732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</row>
        <row r="239">
          <cell r="C239" t="str">
            <v>Attributable to Non-Controlling Interests (% Sales)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</row>
        <row r="240">
          <cell r="B240" t="str">
            <v>Net Income Available to Common Margin</v>
          </cell>
          <cell r="H240">
            <v>0</v>
          </cell>
          <cell r="I240">
            <v>0</v>
          </cell>
          <cell r="J240">
            <v>7.4793111662079831E-2</v>
          </cell>
          <cell r="K240">
            <v>6.5888427706215003E-2</v>
          </cell>
          <cell r="L240">
            <v>6.5888427706215003E-2</v>
          </cell>
          <cell r="M240">
            <v>6.5888427706215003E-2</v>
          </cell>
          <cell r="N240">
            <v>8.0742381186375209E-2</v>
          </cell>
          <cell r="O240">
            <v>9.2161761483573842E-2</v>
          </cell>
          <cell r="P240">
            <v>9.9600275491947304E-2</v>
          </cell>
          <cell r="Q240">
            <v>0.10696443996758025</v>
          </cell>
          <cell r="R240">
            <v>0.10692430063565732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</row>
        <row r="245">
          <cell r="A245" t="str">
            <v>x</v>
          </cell>
          <cell r="B245" t="str">
            <v>Sunset - Inputs</v>
          </cell>
        </row>
        <row r="247">
          <cell r="C247" t="str">
            <v>Acquiror</v>
          </cell>
          <cell r="D247">
            <v>0</v>
          </cell>
          <cell r="E247" t="str">
            <v>1 - Include</v>
          </cell>
          <cell r="H247">
            <v>2006</v>
          </cell>
          <cell r="I247">
            <v>2007</v>
          </cell>
          <cell r="J247">
            <v>2008</v>
          </cell>
          <cell r="K247" t="str">
            <v>LTM</v>
          </cell>
          <cell r="L247">
            <v>12</v>
          </cell>
          <cell r="M247">
            <v>2009</v>
          </cell>
          <cell r="N247">
            <v>2010</v>
          </cell>
          <cell r="O247">
            <v>2011</v>
          </cell>
          <cell r="P247">
            <v>2012</v>
          </cell>
          <cell r="Q247">
            <v>2013</v>
          </cell>
          <cell r="R247">
            <v>2014</v>
          </cell>
          <cell r="S247">
            <v>2015</v>
          </cell>
          <cell r="T247">
            <v>2016</v>
          </cell>
          <cell r="U247">
            <v>2017</v>
          </cell>
          <cell r="V247">
            <v>2018</v>
          </cell>
          <cell r="W247">
            <v>2019</v>
          </cell>
        </row>
        <row r="248">
          <cell r="C248" t="str">
            <v>Target</v>
          </cell>
          <cell r="D248">
            <v>0</v>
          </cell>
          <cell r="E248" t="str">
            <v>0- Exclude</v>
          </cell>
          <cell r="K248">
            <v>40178</v>
          </cell>
          <cell r="L248">
            <v>40178</v>
          </cell>
          <cell r="M248" t="str">
            <v>Full Year</v>
          </cell>
          <cell r="N248">
            <v>1</v>
          </cell>
          <cell r="O248">
            <v>2</v>
          </cell>
          <cell r="P248">
            <v>3</v>
          </cell>
          <cell r="Q248">
            <v>4</v>
          </cell>
          <cell r="R248">
            <v>5</v>
          </cell>
          <cell r="S248">
            <v>6</v>
          </cell>
          <cell r="T248">
            <v>7</v>
          </cell>
          <cell r="U248">
            <v>8</v>
          </cell>
          <cell r="V248">
            <v>9</v>
          </cell>
          <cell r="W248">
            <v>10</v>
          </cell>
        </row>
        <row r="250">
          <cell r="B250" t="str">
            <v>Total Net Sales</v>
          </cell>
          <cell r="H250">
            <v>0</v>
          </cell>
          <cell r="I250">
            <v>0</v>
          </cell>
          <cell r="J250">
            <v>60.692999999999998</v>
          </cell>
          <cell r="K250">
            <v>35.536000000000001</v>
          </cell>
          <cell r="L250">
            <v>35.536000000000001</v>
          </cell>
          <cell r="M250">
            <v>35.536000000000001</v>
          </cell>
          <cell r="N250">
            <v>47.023520000000005</v>
          </cell>
          <cell r="O250">
            <v>54.924696000000004</v>
          </cell>
          <cell r="P250">
            <v>61.920930800000008</v>
          </cell>
          <cell r="Q250">
            <v>71.016977340000011</v>
          </cell>
          <cell r="R250">
            <v>78.118675074000024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</row>
        <row r="251">
          <cell r="C251" t="str">
            <v>Cost of Goods Sold (Excluding Depreciation)</v>
          </cell>
          <cell r="H251">
            <v>0</v>
          </cell>
          <cell r="I251">
            <v>0</v>
          </cell>
          <cell r="J251">
            <v>47.654000000000003</v>
          </cell>
          <cell r="K251">
            <v>24.830000000000002</v>
          </cell>
          <cell r="L251">
            <v>24.830000000000002</v>
          </cell>
          <cell r="M251">
            <v>24.830000000000002</v>
          </cell>
          <cell r="N251">
            <v>32.414817421557856</v>
          </cell>
          <cell r="O251">
            <v>38.015197194031515</v>
          </cell>
          <cell r="P251">
            <v>42.611716452810448</v>
          </cell>
          <cell r="Q251">
            <v>48.60473909817884</v>
          </cell>
          <cell r="R251">
            <v>53.465213007996731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Y251">
            <v>0</v>
          </cell>
        </row>
        <row r="252">
          <cell r="B252" t="str">
            <v>Gross Profit</v>
          </cell>
          <cell r="H252">
            <v>0</v>
          </cell>
          <cell r="I252">
            <v>0</v>
          </cell>
          <cell r="J252">
            <v>13.038999999999994</v>
          </cell>
          <cell r="K252">
            <v>10.706</v>
          </cell>
          <cell r="L252">
            <v>10.706</v>
          </cell>
          <cell r="M252">
            <v>10.706</v>
          </cell>
          <cell r="N252">
            <v>14.608702578442148</v>
          </cell>
          <cell r="O252">
            <v>16.909498805968489</v>
          </cell>
          <cell r="P252">
            <v>19.30921434718956</v>
          </cell>
          <cell r="Q252">
            <v>22.412238241821171</v>
          </cell>
          <cell r="R252">
            <v>24.653462066003293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</row>
        <row r="253">
          <cell r="C253" t="str">
            <v>Total SG&amp;A (Excluding Amortization)</v>
          </cell>
          <cell r="H253">
            <v>0</v>
          </cell>
          <cell r="I253">
            <v>0</v>
          </cell>
          <cell r="J253">
            <v>11.482000000000001</v>
          </cell>
          <cell r="K253">
            <v>8.1290000000000013</v>
          </cell>
          <cell r="L253">
            <v>8.1290000000000013</v>
          </cell>
          <cell r="M253">
            <v>8.1290000000000013</v>
          </cell>
          <cell r="N253">
            <v>8.8943974161188653</v>
          </cell>
          <cell r="O253">
            <v>9.3786527801981077</v>
          </cell>
          <cell r="P253">
            <v>10.20076948979748</v>
          </cell>
          <cell r="Q253">
            <v>11.376968812622598</v>
          </cell>
          <cell r="R253">
            <v>12.51466569388486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Y253">
            <v>0</v>
          </cell>
        </row>
        <row r="254">
          <cell r="B254" t="str">
            <v>Operating EBITDA</v>
          </cell>
          <cell r="H254">
            <v>0</v>
          </cell>
          <cell r="I254">
            <v>0</v>
          </cell>
          <cell r="J254">
            <v>1.5569999999999933</v>
          </cell>
          <cell r="K254">
            <v>2.5769999999999982</v>
          </cell>
          <cell r="L254">
            <v>2.5769999999999982</v>
          </cell>
          <cell r="M254">
            <v>2.5769999999999982</v>
          </cell>
          <cell r="N254">
            <v>5.7143051623232832</v>
          </cell>
          <cell r="O254">
            <v>7.5308460257703818</v>
          </cell>
          <cell r="P254">
            <v>9.1084448573920795</v>
          </cell>
          <cell r="Q254">
            <v>11.035269429198573</v>
          </cell>
          <cell r="R254">
            <v>12.138796372118433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</row>
        <row r="255">
          <cell r="C255" t="str">
            <v>Other (Income) Expense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</row>
        <row r="256">
          <cell r="C256" t="str">
            <v>Corporate Overhead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Y256">
            <v>0</v>
          </cell>
        </row>
        <row r="257">
          <cell r="B257" t="str">
            <v>EBITDA</v>
          </cell>
          <cell r="H257">
            <v>0</v>
          </cell>
          <cell r="I257">
            <v>0</v>
          </cell>
          <cell r="J257">
            <v>1.5569999999999933</v>
          </cell>
          <cell r="K257">
            <v>2.5769999999999982</v>
          </cell>
          <cell r="L257">
            <v>2.5769999999999982</v>
          </cell>
          <cell r="M257">
            <v>2.5769999999999982</v>
          </cell>
          <cell r="N257">
            <v>5.7143051623232832</v>
          </cell>
          <cell r="O257">
            <v>7.5308460257703818</v>
          </cell>
          <cell r="P257">
            <v>9.1084448573920795</v>
          </cell>
          <cell r="Q257">
            <v>11.035269429198573</v>
          </cell>
          <cell r="R257">
            <v>12.138796372118433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</row>
        <row r="258">
          <cell r="C258" t="str">
            <v>Depreciation</v>
          </cell>
          <cell r="H258">
            <v>0</v>
          </cell>
          <cell r="I258">
            <v>0</v>
          </cell>
          <cell r="J258">
            <v>0.36700000000000044</v>
          </cell>
          <cell r="K258">
            <v>0.56000000000000005</v>
          </cell>
          <cell r="L258">
            <v>0.56000000000000005</v>
          </cell>
          <cell r="M258">
            <v>0.56000000000000005</v>
          </cell>
          <cell r="N258">
            <v>0.56000000000000005</v>
          </cell>
          <cell r="O258">
            <v>0.56000000000000005</v>
          </cell>
          <cell r="P258">
            <v>0.56000000000000005</v>
          </cell>
          <cell r="Q258">
            <v>0.56000000000000005</v>
          </cell>
          <cell r="R258">
            <v>0.56000000000000005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</row>
        <row r="259">
          <cell r="C259" t="str">
            <v>Amortization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</row>
        <row r="260">
          <cell r="B260" t="str">
            <v>EBIT</v>
          </cell>
          <cell r="H260">
            <v>0</v>
          </cell>
          <cell r="I260">
            <v>0</v>
          </cell>
          <cell r="J260">
            <v>1.1899999999999928</v>
          </cell>
          <cell r="K260">
            <v>2.0169999999999981</v>
          </cell>
          <cell r="L260">
            <v>2.0169999999999981</v>
          </cell>
          <cell r="M260">
            <v>2.0169999999999981</v>
          </cell>
          <cell r="N260">
            <v>5.1543051623232827</v>
          </cell>
          <cell r="O260">
            <v>6.9708460257703813</v>
          </cell>
          <cell r="P260">
            <v>8.548444857392079</v>
          </cell>
          <cell r="Q260">
            <v>10.475269429198573</v>
          </cell>
          <cell r="R260">
            <v>11.578796372118433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</row>
        <row r="261">
          <cell r="C261" t="str">
            <v>Interest (Income)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</row>
        <row r="262">
          <cell r="C262" t="str">
            <v>Other (Income)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</row>
        <row r="263">
          <cell r="C263" t="str">
            <v>Other Expense (Income)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</row>
        <row r="264">
          <cell r="C264" t="str">
            <v>Interest Expense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</row>
        <row r="265">
          <cell r="B265" t="str">
            <v>Pre-Tax Income</v>
          </cell>
          <cell r="H265">
            <v>0</v>
          </cell>
          <cell r="I265">
            <v>0</v>
          </cell>
          <cell r="J265">
            <v>1.1899999999999928</v>
          </cell>
          <cell r="K265">
            <v>2.0169999999999981</v>
          </cell>
          <cell r="L265">
            <v>2.0169999999999981</v>
          </cell>
          <cell r="M265">
            <v>2.0169999999999981</v>
          </cell>
          <cell r="N265">
            <v>5.1543051623232827</v>
          </cell>
          <cell r="O265">
            <v>6.9708460257703813</v>
          </cell>
          <cell r="P265">
            <v>8.548444857392079</v>
          </cell>
          <cell r="Q265">
            <v>10.475269429198573</v>
          </cell>
          <cell r="R265">
            <v>11.578796372118433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</row>
        <row r="266">
          <cell r="C266" t="str">
            <v>Income Taxes Expense</v>
          </cell>
          <cell r="H266">
            <v>0</v>
          </cell>
          <cell r="I266">
            <v>0</v>
          </cell>
          <cell r="J266">
            <v>0.46409999999999724</v>
          </cell>
          <cell r="K266">
            <v>0.78662999999999927</v>
          </cell>
          <cell r="L266">
            <v>0.78662999999999927</v>
          </cell>
          <cell r="M266">
            <v>0.78662999999999927</v>
          </cell>
          <cell r="N266">
            <v>2.0101790133060802</v>
          </cell>
          <cell r="O266">
            <v>2.7186299500504489</v>
          </cell>
          <cell r="P266">
            <v>3.3338934943829108</v>
          </cell>
          <cell r="Q266">
            <v>4.0853550773874439</v>
          </cell>
          <cell r="R266">
            <v>4.5157305851261889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</row>
        <row r="267">
          <cell r="C267" t="str">
            <v>Preferred Dividends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</row>
        <row r="268">
          <cell r="B268" t="str">
            <v>Consolidated Net Income</v>
          </cell>
          <cell r="H268">
            <v>0</v>
          </cell>
          <cell r="I268">
            <v>0</v>
          </cell>
          <cell r="J268">
            <v>0.72589999999999555</v>
          </cell>
          <cell r="K268">
            <v>1.2303699999999989</v>
          </cell>
          <cell r="L268">
            <v>1.2303699999999989</v>
          </cell>
          <cell r="M268">
            <v>1.2303699999999989</v>
          </cell>
          <cell r="N268">
            <v>3.1441261490172026</v>
          </cell>
          <cell r="O268">
            <v>4.2522160757199323</v>
          </cell>
          <cell r="P268">
            <v>5.2145513630091678</v>
          </cell>
          <cell r="Q268">
            <v>6.3899143518111288</v>
          </cell>
          <cell r="R268">
            <v>7.0630657869922437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</row>
        <row r="269">
          <cell r="C269" t="str">
            <v>Attributable to Non-Controlling Interests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</row>
        <row r="270">
          <cell r="B270" t="str">
            <v>Net Income Available to Common</v>
          </cell>
          <cell r="H270">
            <v>0</v>
          </cell>
          <cell r="I270">
            <v>0</v>
          </cell>
          <cell r="J270">
            <v>0.72589999999999555</v>
          </cell>
          <cell r="K270">
            <v>1.2303699999999989</v>
          </cell>
          <cell r="L270">
            <v>1.2303699999999989</v>
          </cell>
          <cell r="M270">
            <v>1.2303699999999989</v>
          </cell>
          <cell r="N270">
            <v>3.1441261490172026</v>
          </cell>
          <cell r="O270">
            <v>4.2522160757199323</v>
          </cell>
          <cell r="P270">
            <v>5.2145513630091678</v>
          </cell>
          <cell r="Q270">
            <v>6.3899143518111288</v>
          </cell>
          <cell r="R270">
            <v>7.0630657869922437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</row>
        <row r="272">
          <cell r="C272" t="str">
            <v>Weighted Average Fully Diluted Shares Outstanding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</row>
        <row r="273">
          <cell r="C273" t="str">
            <v>Earnings per Share</v>
          </cell>
          <cell r="H273" t="str">
            <v>n/a</v>
          </cell>
          <cell r="I273" t="str">
            <v>n/a</v>
          </cell>
          <cell r="J273" t="str">
            <v>n/a</v>
          </cell>
          <cell r="K273" t="str">
            <v>n/a</v>
          </cell>
          <cell r="L273" t="str">
            <v>n/a</v>
          </cell>
          <cell r="M273" t="str">
            <v>n/a</v>
          </cell>
          <cell r="N273" t="str">
            <v>n/a</v>
          </cell>
          <cell r="O273" t="str">
            <v>n/a</v>
          </cell>
          <cell r="P273" t="str">
            <v>n/a</v>
          </cell>
          <cell r="Q273" t="str">
            <v>n/a</v>
          </cell>
          <cell r="R273" t="str">
            <v>n/a</v>
          </cell>
          <cell r="S273" t="str">
            <v>n/a</v>
          </cell>
          <cell r="T273" t="str">
            <v>n/a</v>
          </cell>
          <cell r="U273" t="str">
            <v>n/a</v>
          </cell>
          <cell r="V273" t="str">
            <v>n/a</v>
          </cell>
          <cell r="W273" t="str">
            <v>n/a</v>
          </cell>
        </row>
        <row r="274">
          <cell r="C274" t="str">
            <v>Capital Expenditures</v>
          </cell>
          <cell r="H274">
            <v>0</v>
          </cell>
          <cell r="I274">
            <v>0</v>
          </cell>
          <cell r="J274">
            <v>0.30920925229097929</v>
          </cell>
          <cell r="K274">
            <v>0.18104328323550065</v>
          </cell>
          <cell r="L274">
            <v>0.18104328323550065</v>
          </cell>
          <cell r="M274">
            <v>0.18104328323550065</v>
          </cell>
          <cell r="N274">
            <v>0.23956811262072911</v>
          </cell>
          <cell r="O274">
            <v>0.27982179464632401</v>
          </cell>
          <cell r="P274">
            <v>0.31546512305915786</v>
          </cell>
          <cell r="Q274">
            <v>0.36180624558461144</v>
          </cell>
          <cell r="R274">
            <v>0.39798687014307266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</row>
        <row r="277">
          <cell r="H277">
            <v>2006</v>
          </cell>
          <cell r="I277">
            <v>2007</v>
          </cell>
          <cell r="J277">
            <v>2008</v>
          </cell>
          <cell r="K277" t="str">
            <v>LTM</v>
          </cell>
          <cell r="L277">
            <v>12</v>
          </cell>
          <cell r="M277">
            <v>2009</v>
          </cell>
          <cell r="N277">
            <v>2010</v>
          </cell>
          <cell r="O277">
            <v>2011</v>
          </cell>
          <cell r="P277">
            <v>2012</v>
          </cell>
          <cell r="Q277">
            <v>2013</v>
          </cell>
          <cell r="R277">
            <v>2014</v>
          </cell>
          <cell r="S277">
            <v>2015</v>
          </cell>
          <cell r="T277">
            <v>2016</v>
          </cell>
          <cell r="U277">
            <v>2017</v>
          </cell>
          <cell r="V277">
            <v>2018</v>
          </cell>
          <cell r="W277">
            <v>2019</v>
          </cell>
        </row>
        <row r="278">
          <cell r="K278">
            <v>40178</v>
          </cell>
          <cell r="L278">
            <v>40178</v>
          </cell>
          <cell r="M278" t="str">
            <v>Full Year</v>
          </cell>
          <cell r="N278">
            <v>1</v>
          </cell>
          <cell r="O278">
            <v>2</v>
          </cell>
          <cell r="P278">
            <v>3</v>
          </cell>
          <cell r="Q278">
            <v>4</v>
          </cell>
          <cell r="R278">
            <v>5</v>
          </cell>
          <cell r="S278">
            <v>6</v>
          </cell>
          <cell r="T278">
            <v>7</v>
          </cell>
          <cell r="U278">
            <v>8</v>
          </cell>
          <cell r="V278">
            <v>9</v>
          </cell>
          <cell r="W278">
            <v>10</v>
          </cell>
          <cell r="AB278" t="str">
            <v>FOR SENSITIVITY ANALYSIS</v>
          </cell>
        </row>
        <row r="280">
          <cell r="B280" t="str">
            <v>Total Net Sales Growth Rate</v>
          </cell>
          <cell r="H280" t="str">
            <v xml:space="preserve">n/a </v>
          </cell>
          <cell r="I280" t="str">
            <v xml:space="preserve">n/a </v>
          </cell>
          <cell r="J280" t="str">
            <v xml:space="preserve">n/a </v>
          </cell>
          <cell r="M280">
            <v>-0.41449590562338323</v>
          </cell>
          <cell r="N280">
            <v>0.32326429536244944</v>
          </cell>
          <cell r="O280">
            <v>0.16802604313756178</v>
          </cell>
          <cell r="P280">
            <v>0.12737867133575037</v>
          </cell>
          <cell r="Q280">
            <v>0.14689776820990555</v>
          </cell>
          <cell r="R280">
            <v>0.10000000000000016</v>
          </cell>
          <cell r="S280">
            <v>-1</v>
          </cell>
          <cell r="T280" t="str">
            <v xml:space="preserve">n/a </v>
          </cell>
          <cell r="U280" t="str">
            <v xml:space="preserve">n/a </v>
          </cell>
          <cell r="V280" t="str">
            <v xml:space="preserve">n/a </v>
          </cell>
          <cell r="W280" t="str">
            <v xml:space="preserve">n/a </v>
          </cell>
          <cell r="AB280" t="str">
            <v>Margin Expansion</v>
          </cell>
        </row>
        <row r="281">
          <cell r="C281" t="str">
            <v>Cost of Goods Sold (Excluding Depreciation) (% Sales)</v>
          </cell>
          <cell r="H281">
            <v>0</v>
          </cell>
          <cell r="I281">
            <v>0</v>
          </cell>
          <cell r="J281">
            <v>0.78516468126472583</v>
          </cell>
          <cell r="K281">
            <v>0.69872805042773523</v>
          </cell>
          <cell r="L281">
            <v>0.69872805042773523</v>
          </cell>
          <cell r="M281">
            <v>0.69872805042773523</v>
          </cell>
          <cell r="N281">
            <v>0.68933200707981568</v>
          </cell>
          <cell r="O281">
            <v>0.69213304692722399</v>
          </cell>
          <cell r="P281">
            <v>0.68816337064510735</v>
          </cell>
          <cell r="Q281">
            <v>0.68441013569867082</v>
          </cell>
          <cell r="R281">
            <v>0.68441013569867082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AB281" t="str">
            <v>Step</v>
          </cell>
          <cell r="AD281">
            <v>0</v>
          </cell>
          <cell r="AF281">
            <v>0</v>
          </cell>
        </row>
        <row r="282">
          <cell r="B282" t="str">
            <v>Gross Profit Margin</v>
          </cell>
          <cell r="H282">
            <v>0</v>
          </cell>
          <cell r="I282">
            <v>0</v>
          </cell>
          <cell r="J282">
            <v>0.21483531873527417</v>
          </cell>
          <cell r="K282">
            <v>0.30127194957226472</v>
          </cell>
          <cell r="L282">
            <v>0.30127194957226472</v>
          </cell>
          <cell r="M282">
            <v>0.30127194957226472</v>
          </cell>
          <cell r="N282">
            <v>0.31066799292018432</v>
          </cell>
          <cell r="O282">
            <v>0.30786695307277601</v>
          </cell>
          <cell r="P282">
            <v>0.31183662935489265</v>
          </cell>
          <cell r="Q282">
            <v>0.31558986430132918</v>
          </cell>
          <cell r="R282">
            <v>0.31558986430132918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</row>
        <row r="283">
          <cell r="C283" t="str">
            <v>Total SG&amp;A (Excluding Amortization) (% Sales)</v>
          </cell>
          <cell r="H283">
            <v>0</v>
          </cell>
          <cell r="I283">
            <v>0</v>
          </cell>
          <cell r="J283">
            <v>0.189181618967591</v>
          </cell>
          <cell r="K283">
            <v>0.22875393966681679</v>
          </cell>
          <cell r="L283">
            <v>0.22875393966681679</v>
          </cell>
          <cell r="M283">
            <v>0.22875393966681679</v>
          </cell>
          <cell r="N283">
            <v>0.18914784380494834</v>
          </cell>
          <cell r="O283">
            <v>0.17075475083554595</v>
          </cell>
          <cell r="P283">
            <v>0.1647386329308454</v>
          </cell>
          <cell r="Q283">
            <v>0.16020069057789324</v>
          </cell>
          <cell r="R283">
            <v>0.16020069057789324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AB283" t="str">
            <v>Step</v>
          </cell>
          <cell r="AD283">
            <v>0</v>
          </cell>
          <cell r="AF283">
            <v>0</v>
          </cell>
        </row>
        <row r="284">
          <cell r="B284" t="str">
            <v>Operating EBITDA Margin</v>
          </cell>
          <cell r="H284">
            <v>0</v>
          </cell>
          <cell r="I284">
            <v>0</v>
          </cell>
          <cell r="J284">
            <v>2.5653699767683148E-2</v>
          </cell>
          <cell r="K284">
            <v>7.2518009905447947E-2</v>
          </cell>
          <cell r="L284">
            <v>7.2518009905447947E-2</v>
          </cell>
          <cell r="M284">
            <v>7.2518009905447947E-2</v>
          </cell>
          <cell r="N284">
            <v>0.12152014911523601</v>
          </cell>
          <cell r="O284">
            <v>0.13711220223723006</v>
          </cell>
          <cell r="P284">
            <v>0.14709799642404728</v>
          </cell>
          <cell r="Q284">
            <v>0.15538917372343591</v>
          </cell>
          <cell r="R284">
            <v>0.15538917372343591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C285" t="str">
            <v>Other (Income) Expense (% Sales)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AB285" t="str">
            <v>ADJUST STEP FORMULAS FOR BREAKDOWN BETWEEN COGS AND SG&amp;A</v>
          </cell>
        </row>
        <row r="286">
          <cell r="C286" t="str">
            <v>Corporate Overhead Margin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</row>
        <row r="287">
          <cell r="B287" t="str">
            <v>EBITDA Margin</v>
          </cell>
          <cell r="H287">
            <v>0</v>
          </cell>
          <cell r="I287">
            <v>0</v>
          </cell>
          <cell r="J287">
            <v>2.5653699767683148E-2</v>
          </cell>
          <cell r="K287">
            <v>7.2518009905447947E-2</v>
          </cell>
          <cell r="L287">
            <v>7.2518009905447947E-2</v>
          </cell>
          <cell r="M287">
            <v>7.2518009905447947E-2</v>
          </cell>
          <cell r="N287">
            <v>0.12152014911523601</v>
          </cell>
          <cell r="O287">
            <v>0.13711220223723006</v>
          </cell>
          <cell r="P287">
            <v>0.14709799642404728</v>
          </cell>
          <cell r="Q287">
            <v>0.15538917372343591</v>
          </cell>
          <cell r="R287">
            <v>0.15538917372343591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</row>
        <row r="288">
          <cell r="C288" t="str">
            <v>Depreciation (% Sales)</v>
          </cell>
          <cell r="H288">
            <v>0</v>
          </cell>
          <cell r="I288">
            <v>0</v>
          </cell>
          <cell r="J288">
            <v>6.0468258283492404E-3</v>
          </cell>
          <cell r="K288">
            <v>1.5758667266996849E-2</v>
          </cell>
          <cell r="L288">
            <v>1.5758667266996849E-2</v>
          </cell>
          <cell r="M288">
            <v>1.5758667266996849E-2</v>
          </cell>
          <cell r="N288">
            <v>1.1908934082348577E-2</v>
          </cell>
          <cell r="O288">
            <v>1.0195777870122394E-2</v>
          </cell>
          <cell r="P288">
            <v>9.0437916995911825E-3</v>
          </cell>
          <cell r="Q288">
            <v>7.8854383976235832E-3</v>
          </cell>
          <cell r="R288">
            <v>7.1685803614759845E-3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</row>
        <row r="289">
          <cell r="C289" t="str">
            <v>Amortization (% Sales)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B290" t="str">
            <v>EBIT Margin</v>
          </cell>
          <cell r="H290">
            <v>0</v>
          </cell>
          <cell r="I290">
            <v>0</v>
          </cell>
          <cell r="J290">
            <v>1.960687393933391E-2</v>
          </cell>
          <cell r="K290">
            <v>5.6759342638451095E-2</v>
          </cell>
          <cell r="L290">
            <v>5.6759342638451095E-2</v>
          </cell>
          <cell r="M290">
            <v>5.6759342638451095E-2</v>
          </cell>
          <cell r="N290">
            <v>0.10961121503288741</v>
          </cell>
          <cell r="O290">
            <v>0.12691642436710765</v>
          </cell>
          <cell r="P290">
            <v>0.13805420472445609</v>
          </cell>
          <cell r="Q290">
            <v>0.14750373532581232</v>
          </cell>
          <cell r="R290">
            <v>0.14822059336195992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</row>
        <row r="291">
          <cell r="C291" t="str">
            <v>Interest (Income) (% Sales)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</row>
        <row r="292">
          <cell r="C292" t="str">
            <v>Other (Income) (% Sales)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</row>
        <row r="293">
          <cell r="C293" t="str">
            <v>Other Expense (Income) (% Sales)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</row>
        <row r="294">
          <cell r="C294" t="str">
            <v>Interest Expense (% Sales)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</row>
        <row r="295">
          <cell r="B295" t="str">
            <v>Pre-Tax Income Margin</v>
          </cell>
          <cell r="H295">
            <v>0</v>
          </cell>
          <cell r="I295">
            <v>0</v>
          </cell>
          <cell r="J295">
            <v>1.960687393933391E-2</v>
          </cell>
          <cell r="K295">
            <v>5.6759342638451095E-2</v>
          </cell>
          <cell r="L295">
            <v>5.6759342638451095E-2</v>
          </cell>
          <cell r="M295">
            <v>5.6759342638451095E-2</v>
          </cell>
          <cell r="N295">
            <v>0.10961121503288741</v>
          </cell>
          <cell r="O295">
            <v>0.12691642436710765</v>
          </cell>
          <cell r="P295">
            <v>0.13805420472445609</v>
          </cell>
          <cell r="Q295">
            <v>0.14750373532581232</v>
          </cell>
          <cell r="R295">
            <v>0.14822059336195992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</row>
        <row r="296">
          <cell r="C296" t="str">
            <v>Income Tax Rate</v>
          </cell>
          <cell r="H296">
            <v>0</v>
          </cell>
          <cell r="I296">
            <v>0</v>
          </cell>
          <cell r="J296">
            <v>0.39</v>
          </cell>
          <cell r="K296">
            <v>0.39</v>
          </cell>
          <cell r="L296">
            <v>0.39</v>
          </cell>
          <cell r="M296">
            <v>0.39</v>
          </cell>
          <cell r="N296">
            <v>0.38999999999999996</v>
          </cell>
          <cell r="O296">
            <v>0.39</v>
          </cell>
          <cell r="P296">
            <v>0.39</v>
          </cell>
          <cell r="Q296">
            <v>0.39000000000000007</v>
          </cell>
          <cell r="R296">
            <v>0.39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</row>
        <row r="297">
          <cell r="C297" t="str">
            <v>Preferred Dividends Margin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</row>
        <row r="298">
          <cell r="B298" t="str">
            <v>Consolidated Net Income Margin</v>
          </cell>
          <cell r="H298">
            <v>0</v>
          </cell>
          <cell r="I298">
            <v>0</v>
          </cell>
          <cell r="J298">
            <v>1.1960193102993682E-2</v>
          </cell>
          <cell r="K298">
            <v>3.4623199009455166E-2</v>
          </cell>
          <cell r="L298">
            <v>3.4623199009455166E-2</v>
          </cell>
          <cell r="M298">
            <v>3.4623199009455166E-2</v>
          </cell>
          <cell r="N298">
            <v>6.6862841170061332E-2</v>
          </cell>
          <cell r="O298">
            <v>7.7419018863935665E-2</v>
          </cell>
          <cell r="P298">
            <v>8.4213064881918195E-2</v>
          </cell>
          <cell r="Q298">
            <v>8.9977278548745501E-2</v>
          </cell>
          <cell r="R298">
            <v>9.0414561950795558E-2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</row>
        <row r="299">
          <cell r="C299" t="str">
            <v>Attributable to Non-Controlling Interests (% Sales)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</row>
        <row r="300">
          <cell r="B300" t="str">
            <v>Net Income Available to Common Margin</v>
          </cell>
          <cell r="H300">
            <v>0</v>
          </cell>
          <cell r="I300">
            <v>0</v>
          </cell>
          <cell r="J300">
            <v>1.1960193102993682E-2</v>
          </cell>
          <cell r="K300">
            <v>3.4623199009455166E-2</v>
          </cell>
          <cell r="L300">
            <v>3.4623199009455166E-2</v>
          </cell>
          <cell r="M300">
            <v>3.4623199009455166E-2</v>
          </cell>
          <cell r="N300">
            <v>6.6862841170061332E-2</v>
          </cell>
          <cell r="O300">
            <v>7.7419018863935665E-2</v>
          </cell>
          <cell r="P300">
            <v>8.4213064881918195E-2</v>
          </cell>
          <cell r="Q300">
            <v>8.9977278548745501E-2</v>
          </cell>
          <cell r="R300">
            <v>9.0414561950795558E-2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</row>
        <row r="305">
          <cell r="A305" t="str">
            <v>x</v>
          </cell>
          <cell r="B305" t="str">
            <v>ACQUIROR ACTIVE</v>
          </cell>
        </row>
        <row r="307">
          <cell r="B307" t="str">
            <v>Shine Management</v>
          </cell>
          <cell r="H307">
            <v>2006</v>
          </cell>
          <cell r="I307">
            <v>2007</v>
          </cell>
          <cell r="J307">
            <v>2008</v>
          </cell>
          <cell r="K307" t="str">
            <v>LTM</v>
          </cell>
          <cell r="L307">
            <v>12</v>
          </cell>
          <cell r="M307">
            <v>2009</v>
          </cell>
          <cell r="N307">
            <v>2010</v>
          </cell>
          <cell r="O307">
            <v>2011</v>
          </cell>
          <cell r="P307">
            <v>2012</v>
          </cell>
          <cell r="Q307">
            <v>2013</v>
          </cell>
          <cell r="R307">
            <v>2014</v>
          </cell>
          <cell r="S307">
            <v>2015</v>
          </cell>
          <cell r="T307">
            <v>2016</v>
          </cell>
          <cell r="U307">
            <v>2017</v>
          </cell>
          <cell r="V307">
            <v>2018</v>
          </cell>
          <cell r="W307">
            <v>2019</v>
          </cell>
        </row>
        <row r="308">
          <cell r="K308">
            <v>40178</v>
          </cell>
          <cell r="L308">
            <v>40178</v>
          </cell>
          <cell r="M308" t="str">
            <v>Full Year</v>
          </cell>
          <cell r="N308">
            <v>1</v>
          </cell>
          <cell r="O308">
            <v>2</v>
          </cell>
          <cell r="P308">
            <v>3</v>
          </cell>
          <cell r="Q308">
            <v>4</v>
          </cell>
          <cell r="R308">
            <v>5</v>
          </cell>
          <cell r="S308">
            <v>6</v>
          </cell>
          <cell r="T308">
            <v>7</v>
          </cell>
          <cell r="U308">
            <v>8</v>
          </cell>
          <cell r="V308">
            <v>9</v>
          </cell>
          <cell r="W308">
            <v>10</v>
          </cell>
        </row>
        <row r="310">
          <cell r="B310" t="str">
            <v>Total Net Sales</v>
          </cell>
          <cell r="H310">
            <v>0</v>
          </cell>
          <cell r="I310">
            <v>0</v>
          </cell>
          <cell r="J310">
            <v>138.298</v>
          </cell>
          <cell r="K310">
            <v>154.2870125</v>
          </cell>
          <cell r="L310">
            <v>154.2870125</v>
          </cell>
          <cell r="M310">
            <v>154.2870125</v>
          </cell>
          <cell r="N310">
            <v>192.76562187499999</v>
          </cell>
          <cell r="O310">
            <v>234.5</v>
          </cell>
          <cell r="P310">
            <v>269.67500000000001</v>
          </cell>
          <cell r="Q310">
            <v>309.54000000000002</v>
          </cell>
          <cell r="R310">
            <v>340.49400000000003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</row>
        <row r="311">
          <cell r="C311" t="str">
            <v>Cost of Goods Sold (Excluding Depreciation)</v>
          </cell>
          <cell r="H311">
            <v>0</v>
          </cell>
          <cell r="I311">
            <v>0</v>
          </cell>
          <cell r="J311">
            <v>89.344999999999999</v>
          </cell>
          <cell r="K311">
            <v>99.139660000000006</v>
          </cell>
          <cell r="L311">
            <v>99.139660000000006</v>
          </cell>
          <cell r="M311">
            <v>99.139660000000006</v>
          </cell>
          <cell r="N311">
            <v>125.29765421875</v>
          </cell>
          <cell r="O311">
            <v>150.66624999999999</v>
          </cell>
          <cell r="P311">
            <v>172.59200000000001</v>
          </cell>
          <cell r="Q311">
            <v>197.33175</v>
          </cell>
          <cell r="R311">
            <v>217.06492500000002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</row>
        <row r="312">
          <cell r="B312" t="str">
            <v>Gross Profit</v>
          </cell>
          <cell r="H312">
            <v>0</v>
          </cell>
          <cell r="I312">
            <v>0</v>
          </cell>
          <cell r="J312">
            <v>48.953000000000003</v>
          </cell>
          <cell r="K312">
            <v>55.147352499999997</v>
          </cell>
          <cell r="L312">
            <v>55.147352499999997</v>
          </cell>
          <cell r="M312">
            <v>55.147352499999997</v>
          </cell>
          <cell r="N312">
            <v>67.467967656249996</v>
          </cell>
          <cell r="O312">
            <v>83.833750000000009</v>
          </cell>
          <cell r="P312">
            <v>97.082999999999998</v>
          </cell>
          <cell r="Q312">
            <v>112.20825000000002</v>
          </cell>
          <cell r="R312">
            <v>123.42907500000001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</row>
        <row r="313">
          <cell r="C313" t="str">
            <v>Total SG&amp;A (Excluding Amortization)</v>
          </cell>
          <cell r="H313">
            <v>0</v>
          </cell>
          <cell r="I313">
            <v>0</v>
          </cell>
          <cell r="J313">
            <v>35.503999999999998</v>
          </cell>
          <cell r="K313">
            <v>39.098900803333343</v>
          </cell>
          <cell r="L313">
            <v>39.098900803333343</v>
          </cell>
          <cell r="M313">
            <v>39.098900803333343</v>
          </cell>
          <cell r="N313">
            <v>45.127594537</v>
          </cell>
          <cell r="O313">
            <v>49.534641475590007</v>
          </cell>
          <cell r="P313">
            <v>54.634466378881307</v>
          </cell>
          <cell r="Q313">
            <v>60.291776525403009</v>
          </cell>
          <cell r="R313">
            <v>66.320954177943307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</row>
        <row r="314">
          <cell r="B314" t="str">
            <v>Operating EBITDA</v>
          </cell>
          <cell r="H314">
            <v>0</v>
          </cell>
          <cell r="I314">
            <v>0</v>
          </cell>
          <cell r="J314">
            <v>13.449000000000005</v>
          </cell>
          <cell r="K314">
            <v>16.048451696666653</v>
          </cell>
          <cell r="L314">
            <v>16.048451696666653</v>
          </cell>
          <cell r="M314">
            <v>16.048451696666653</v>
          </cell>
          <cell r="N314">
            <v>22.340373119249996</v>
          </cell>
          <cell r="O314">
            <v>34.299108524410002</v>
          </cell>
          <cell r="P314">
            <v>42.448533621118692</v>
          </cell>
          <cell r="Q314">
            <v>51.916473474597012</v>
          </cell>
          <cell r="R314">
            <v>57.108120822056705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</row>
        <row r="315">
          <cell r="C315" t="str">
            <v>Other (Income) Expense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</row>
        <row r="316">
          <cell r="C316" t="str">
            <v>Corporate Overhead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</row>
        <row r="317">
          <cell r="B317" t="str">
            <v>EBITDA</v>
          </cell>
          <cell r="H317">
            <v>0</v>
          </cell>
          <cell r="I317">
            <v>0</v>
          </cell>
          <cell r="J317">
            <v>13.449000000000005</v>
          </cell>
          <cell r="K317">
            <v>16.048451696666653</v>
          </cell>
          <cell r="L317">
            <v>16.048451696666653</v>
          </cell>
          <cell r="M317">
            <v>16.048451696666653</v>
          </cell>
          <cell r="N317">
            <v>22.340373119249996</v>
          </cell>
          <cell r="O317">
            <v>34.299108524410002</v>
          </cell>
          <cell r="P317">
            <v>42.448533621118692</v>
          </cell>
          <cell r="Q317">
            <v>51.916473474597012</v>
          </cell>
          <cell r="R317">
            <v>57.108120822056705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</row>
        <row r="318">
          <cell r="C318" t="str">
            <v>Depreciation</v>
          </cell>
          <cell r="H318">
            <v>0</v>
          </cell>
          <cell r="I318">
            <v>0</v>
          </cell>
          <cell r="J318">
            <v>2.9260000000000002</v>
          </cell>
          <cell r="K318">
            <v>3.5553805999999999</v>
          </cell>
          <cell r="L318">
            <v>3.5553805999999999</v>
          </cell>
          <cell r="M318">
            <v>3.5553805999999999</v>
          </cell>
          <cell r="N318">
            <v>3.9</v>
          </cell>
          <cell r="O318">
            <v>4</v>
          </cell>
          <cell r="P318">
            <v>4.0999999999999996</v>
          </cell>
          <cell r="Q318">
            <v>4.2</v>
          </cell>
          <cell r="R318">
            <v>4.62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</row>
        <row r="319">
          <cell r="C319" t="str">
            <v>Amortization</v>
          </cell>
          <cell r="H319">
            <v>0</v>
          </cell>
          <cell r="I319">
            <v>0</v>
          </cell>
          <cell r="J319">
            <v>0</v>
          </cell>
          <cell r="K319">
            <v>0.432</v>
          </cell>
          <cell r="L319">
            <v>0.432</v>
          </cell>
          <cell r="M319">
            <v>0.432</v>
          </cell>
          <cell r="N319">
            <v>0.5</v>
          </cell>
          <cell r="O319">
            <v>0.5</v>
          </cell>
          <cell r="P319">
            <v>0.5</v>
          </cell>
          <cell r="Q319">
            <v>0.5</v>
          </cell>
          <cell r="R319">
            <v>0.5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</row>
        <row r="320">
          <cell r="B320" t="str">
            <v>EBIT</v>
          </cell>
          <cell r="H320">
            <v>0</v>
          </cell>
          <cell r="I320">
            <v>0</v>
          </cell>
          <cell r="J320">
            <v>10.523000000000005</v>
          </cell>
          <cell r="K320">
            <v>12.061071096666653</v>
          </cell>
          <cell r="L320">
            <v>12.061071096666653</v>
          </cell>
          <cell r="M320">
            <v>12.061071096666653</v>
          </cell>
          <cell r="N320">
            <v>17.940373119249998</v>
          </cell>
          <cell r="O320">
            <v>29.799108524410002</v>
          </cell>
          <cell r="P320">
            <v>37.84853362111869</v>
          </cell>
          <cell r="Q320">
            <v>47.216473474597009</v>
          </cell>
          <cell r="R320">
            <v>51.988120822056707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</row>
        <row r="321">
          <cell r="C321" t="str">
            <v>Interest (Income)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</row>
        <row r="322">
          <cell r="C322" t="str">
            <v>Other (Income)</v>
          </cell>
          <cell r="H322">
            <v>0</v>
          </cell>
          <cell r="I322">
            <v>0</v>
          </cell>
          <cell r="J322">
            <v>0.214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</row>
        <row r="323">
          <cell r="C323" t="str">
            <v>Other Expense (Income)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</row>
        <row r="324">
          <cell r="C324" t="str">
            <v>Interest Expense</v>
          </cell>
          <cell r="H324">
            <v>0</v>
          </cell>
          <cell r="I324">
            <v>0</v>
          </cell>
          <cell r="J324">
            <v>2.2549999999999999</v>
          </cell>
          <cell r="K324">
            <v>1.7943662333333337</v>
          </cell>
          <cell r="L324">
            <v>1.7943662333333337</v>
          </cell>
          <cell r="M324">
            <v>1.7943662333333337</v>
          </cell>
          <cell r="N324">
            <v>2</v>
          </cell>
          <cell r="O324">
            <v>1.8</v>
          </cell>
          <cell r="P324">
            <v>1.7</v>
          </cell>
          <cell r="Q324">
            <v>1.6</v>
          </cell>
          <cell r="R324">
            <v>1.6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</row>
        <row r="325">
          <cell r="B325" t="str">
            <v>Pre-Tax Income</v>
          </cell>
          <cell r="H325">
            <v>0</v>
          </cell>
          <cell r="I325">
            <v>0</v>
          </cell>
          <cell r="J325">
            <v>8.0540000000000056</v>
          </cell>
          <cell r="K325">
            <v>10.26670486333332</v>
          </cell>
          <cell r="L325">
            <v>10.26670486333332</v>
          </cell>
          <cell r="M325">
            <v>10.26670486333332</v>
          </cell>
          <cell r="N325">
            <v>15.940373119249998</v>
          </cell>
          <cell r="O325">
            <v>27.999108524410001</v>
          </cell>
          <cell r="P325">
            <v>36.148533621118688</v>
          </cell>
          <cell r="Q325">
            <v>45.616473474597008</v>
          </cell>
          <cell r="R325">
            <v>50.388120822056706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</row>
        <row r="326">
          <cell r="C326" t="str">
            <v>Income Taxes Expense</v>
          </cell>
          <cell r="H326">
            <v>0</v>
          </cell>
          <cell r="I326">
            <v>0</v>
          </cell>
          <cell r="J326">
            <v>2.7829999999999999</v>
          </cell>
          <cell r="K326">
            <v>3.0800114589999978</v>
          </cell>
          <cell r="L326">
            <v>3.0800114589999978</v>
          </cell>
          <cell r="M326">
            <v>3.0800114589999978</v>
          </cell>
          <cell r="N326">
            <v>4.7821118667882265</v>
          </cell>
          <cell r="O326">
            <v>8.3997324949759076</v>
          </cell>
          <cell r="P326">
            <v>10.844560026447446</v>
          </cell>
          <cell r="Q326">
            <v>13.684941984720853</v>
          </cell>
          <cell r="R326">
            <v>15.116436182927503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</row>
        <row r="327">
          <cell r="C327" t="str">
            <v>Preferred Dividends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</row>
        <row r="328">
          <cell r="B328" t="str">
            <v>Consolidated Net Income</v>
          </cell>
          <cell r="H328">
            <v>0</v>
          </cell>
          <cell r="I328">
            <v>0</v>
          </cell>
          <cell r="J328">
            <v>5.2710000000000061</v>
          </cell>
          <cell r="K328">
            <v>7.1866934043333224</v>
          </cell>
          <cell r="L328">
            <v>7.1866934043333224</v>
          </cell>
          <cell r="M328">
            <v>7.1866934043333224</v>
          </cell>
          <cell r="N328">
            <v>11.15826125246177</v>
          </cell>
          <cell r="O328">
            <v>19.599376029434094</v>
          </cell>
          <cell r="P328">
            <v>25.303973594671241</v>
          </cell>
          <cell r="Q328">
            <v>31.931531489876157</v>
          </cell>
          <cell r="R328">
            <v>35.271684639129205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</row>
        <row r="329">
          <cell r="C329" t="str">
            <v>Attributable to Non-Controlling Interests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</row>
        <row r="330">
          <cell r="B330" t="str">
            <v>Net Income Available to Common</v>
          </cell>
          <cell r="H330">
            <v>0</v>
          </cell>
          <cell r="I330">
            <v>0</v>
          </cell>
          <cell r="J330">
            <v>5.2710000000000061</v>
          </cell>
          <cell r="K330">
            <v>7.1866934043333224</v>
          </cell>
          <cell r="L330">
            <v>7.1866934043333224</v>
          </cell>
          <cell r="M330">
            <v>7.1866934043333224</v>
          </cell>
          <cell r="N330">
            <v>11.15826125246177</v>
          </cell>
          <cell r="O330">
            <v>19.599376029434094</v>
          </cell>
          <cell r="P330">
            <v>25.303973594671241</v>
          </cell>
          <cell r="Q330">
            <v>31.931531489876157</v>
          </cell>
          <cell r="R330">
            <v>35.271684639129205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</row>
        <row r="332">
          <cell r="C332" t="str">
            <v>Weighted Average Fully Diluted Shares Outstanding</v>
          </cell>
          <cell r="H332">
            <v>0</v>
          </cell>
          <cell r="I332">
            <v>0</v>
          </cell>
          <cell r="J332">
            <v>15.055999999999999</v>
          </cell>
          <cell r="K332">
            <v>15.5</v>
          </cell>
          <cell r="L332">
            <v>15.5</v>
          </cell>
          <cell r="M332">
            <v>15.5</v>
          </cell>
          <cell r="N332">
            <v>15.9</v>
          </cell>
          <cell r="O332">
            <v>16.3</v>
          </cell>
          <cell r="P332">
            <v>16.7</v>
          </cell>
          <cell r="Q332">
            <v>17.100000000000001</v>
          </cell>
          <cell r="R332">
            <v>17.100000000000001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</row>
        <row r="333">
          <cell r="C333" t="str">
            <v>Earnings per Share</v>
          </cell>
          <cell r="H333" t="str">
            <v>n/a</v>
          </cell>
          <cell r="I333" t="str">
            <v>n/a</v>
          </cell>
          <cell r="J333">
            <v>0.35009298618491008</v>
          </cell>
          <cell r="K333">
            <v>0.46365763898924661</v>
          </cell>
          <cell r="L333">
            <v>0.46365763898924661</v>
          </cell>
          <cell r="M333">
            <v>0.46365763898924661</v>
          </cell>
          <cell r="N333">
            <v>0.70177743726174657</v>
          </cell>
          <cell r="O333">
            <v>1.202415707327245</v>
          </cell>
          <cell r="P333">
            <v>1.5152079996809127</v>
          </cell>
          <cell r="Q333">
            <v>1.8673410227997751</v>
          </cell>
          <cell r="R333">
            <v>2.0626716163233452</v>
          </cell>
          <cell r="S333" t="str">
            <v>n/a</v>
          </cell>
          <cell r="T333" t="str">
            <v>n/a</v>
          </cell>
          <cell r="U333" t="str">
            <v>n/a</v>
          </cell>
          <cell r="V333" t="str">
            <v>n/a</v>
          </cell>
          <cell r="W333" t="str">
            <v>n/a</v>
          </cell>
        </row>
        <row r="334">
          <cell r="C334" t="str">
            <v>Capital Expenditures</v>
          </cell>
          <cell r="H334">
            <v>0</v>
          </cell>
          <cell r="I334">
            <v>0</v>
          </cell>
          <cell r="J334">
            <v>3.86</v>
          </cell>
          <cell r="K334">
            <v>3.25</v>
          </cell>
          <cell r="L334">
            <v>3.25</v>
          </cell>
          <cell r="M334">
            <v>3.25</v>
          </cell>
          <cell r="N334">
            <v>1.5</v>
          </cell>
          <cell r="O334">
            <v>1.8247548322080707</v>
          </cell>
          <cell r="P334">
            <v>2.0984680570392813</v>
          </cell>
          <cell r="Q334">
            <v>2.4086763785146532</v>
          </cell>
          <cell r="R334">
            <v>2.6495440163661188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</row>
        <row r="337">
          <cell r="H337">
            <v>2006</v>
          </cell>
          <cell r="I337">
            <v>2007</v>
          </cell>
          <cell r="J337">
            <v>2008</v>
          </cell>
          <cell r="K337" t="str">
            <v>LTM</v>
          </cell>
          <cell r="L337">
            <v>12</v>
          </cell>
          <cell r="M337">
            <v>2009</v>
          </cell>
          <cell r="N337">
            <v>2010</v>
          </cell>
          <cell r="O337">
            <v>2011</v>
          </cell>
          <cell r="P337">
            <v>2012</v>
          </cell>
          <cell r="Q337">
            <v>2013</v>
          </cell>
          <cell r="R337">
            <v>2014</v>
          </cell>
          <cell r="S337">
            <v>2015</v>
          </cell>
          <cell r="T337">
            <v>2016</v>
          </cell>
          <cell r="U337">
            <v>2017</v>
          </cell>
          <cell r="V337">
            <v>2018</v>
          </cell>
          <cell r="W337">
            <v>2019</v>
          </cell>
        </row>
        <row r="338">
          <cell r="K338">
            <v>40178</v>
          </cell>
          <cell r="L338">
            <v>40178</v>
          </cell>
          <cell r="M338" t="str">
            <v>Full Year</v>
          </cell>
          <cell r="N338">
            <v>1</v>
          </cell>
          <cell r="O338">
            <v>2</v>
          </cell>
          <cell r="P338">
            <v>3</v>
          </cell>
          <cell r="Q338">
            <v>4</v>
          </cell>
          <cell r="R338">
            <v>5</v>
          </cell>
          <cell r="S338">
            <v>6</v>
          </cell>
          <cell r="T338">
            <v>7</v>
          </cell>
          <cell r="U338">
            <v>8</v>
          </cell>
          <cell r="V338">
            <v>9</v>
          </cell>
          <cell r="W338">
            <v>10</v>
          </cell>
        </row>
        <row r="340">
          <cell r="B340" t="str">
            <v>Total Net Sales Growth Rate</v>
          </cell>
          <cell r="H340" t="str">
            <v xml:space="preserve">n/a </v>
          </cell>
          <cell r="I340" t="str">
            <v xml:space="preserve">n/a </v>
          </cell>
          <cell r="J340" t="str">
            <v xml:space="preserve">n/a </v>
          </cell>
          <cell r="M340">
            <v>0.11561275289592041</v>
          </cell>
          <cell r="N340">
            <v>0.24939629558904053</v>
          </cell>
          <cell r="O340">
            <v>0.21650322147204706</v>
          </cell>
          <cell r="P340">
            <v>0.15000000000000005</v>
          </cell>
          <cell r="Q340">
            <v>0.14782608695652177</v>
          </cell>
          <cell r="R340">
            <v>0.10000000000000002</v>
          </cell>
          <cell r="S340">
            <v>-1</v>
          </cell>
          <cell r="T340" t="str">
            <v xml:space="preserve">n/a </v>
          </cell>
          <cell r="U340" t="str">
            <v xml:space="preserve">n/a </v>
          </cell>
          <cell r="V340" t="str">
            <v xml:space="preserve">n/a </v>
          </cell>
          <cell r="W340" t="str">
            <v xml:space="preserve">n/a </v>
          </cell>
        </row>
        <row r="341">
          <cell r="C341" t="str">
            <v>Cost of Goods Sold (Excluding Depreciation) (% Sales)</v>
          </cell>
          <cell r="H341">
            <v>0</v>
          </cell>
          <cell r="I341">
            <v>0</v>
          </cell>
          <cell r="J341">
            <v>0.64603248058540252</v>
          </cell>
          <cell r="K341">
            <v>0.64256646359005753</v>
          </cell>
          <cell r="L341">
            <v>0.64256646359005753</v>
          </cell>
          <cell r="M341">
            <v>0.64256646359005753</v>
          </cell>
          <cell r="N341">
            <v>0.65</v>
          </cell>
          <cell r="O341">
            <v>0.64249999999999996</v>
          </cell>
          <cell r="P341">
            <v>0.64</v>
          </cell>
          <cell r="Q341">
            <v>0.63749999999999996</v>
          </cell>
          <cell r="R341">
            <v>0.63749999999999996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</row>
        <row r="342">
          <cell r="B342" t="str">
            <v>Gross Profit Margin</v>
          </cell>
          <cell r="H342">
            <v>0</v>
          </cell>
          <cell r="I342">
            <v>0</v>
          </cell>
          <cell r="J342">
            <v>0.35396751941459748</v>
          </cell>
          <cell r="K342">
            <v>0.35743353640994247</v>
          </cell>
          <cell r="L342">
            <v>0.35743353640994247</v>
          </cell>
          <cell r="M342">
            <v>0.35743353640994247</v>
          </cell>
          <cell r="N342">
            <v>0.35</v>
          </cell>
          <cell r="O342">
            <v>0.35750000000000004</v>
          </cell>
          <cell r="P342">
            <v>0.36</v>
          </cell>
          <cell r="Q342">
            <v>0.36250000000000004</v>
          </cell>
          <cell r="R342">
            <v>0.36249999999999999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</row>
        <row r="343">
          <cell r="C343" t="str">
            <v>Total SG&amp;A (Excluding Amortization) (% Sales)</v>
          </cell>
          <cell r="H343">
            <v>0</v>
          </cell>
          <cell r="I343">
            <v>0</v>
          </cell>
          <cell r="J343">
            <v>0.25672099379600571</v>
          </cell>
          <cell r="K343">
            <v>0.25341666916606698</v>
          </cell>
          <cell r="L343">
            <v>0.25341666916606698</v>
          </cell>
          <cell r="M343">
            <v>0.25341666916606698</v>
          </cell>
          <cell r="N343">
            <v>0.23410603041170513</v>
          </cell>
          <cell r="O343">
            <v>0.21123514488524522</v>
          </cell>
          <cell r="P343">
            <v>0.20259373831048968</v>
          </cell>
          <cell r="Q343">
            <v>0.19477862804614268</v>
          </cell>
          <cell r="R343">
            <v>0.19477862804614265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</row>
        <row r="344">
          <cell r="B344" t="str">
            <v>Operating EBITDA Margin</v>
          </cell>
          <cell r="H344">
            <v>0</v>
          </cell>
          <cell r="I344">
            <v>0</v>
          </cell>
          <cell r="J344">
            <v>9.7246525618591775E-2</v>
          </cell>
          <cell r="K344">
            <v>0.10401686724387546</v>
          </cell>
          <cell r="L344">
            <v>0.10401686724387546</v>
          </cell>
          <cell r="M344">
            <v>0.10401686724387546</v>
          </cell>
          <cell r="N344">
            <v>0.11589396958829486</v>
          </cell>
          <cell r="O344">
            <v>0.14626485511475482</v>
          </cell>
          <cell r="P344">
            <v>0.1574062616895103</v>
          </cell>
          <cell r="Q344">
            <v>0.16772137195385736</v>
          </cell>
          <cell r="R344">
            <v>0.16772137195385733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</row>
        <row r="345">
          <cell r="C345" t="str">
            <v>Other (Income) Expense (% Sales)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C346" t="str">
            <v>Corporate Overhead Margin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</row>
        <row r="347">
          <cell r="B347" t="str">
            <v>EBITDA Margin</v>
          </cell>
          <cell r="H347">
            <v>0</v>
          </cell>
          <cell r="I347">
            <v>0</v>
          </cell>
          <cell r="J347">
            <v>9.7246525618591775E-2</v>
          </cell>
          <cell r="K347">
            <v>0.10401686724387546</v>
          </cell>
          <cell r="L347">
            <v>0.10401686724387546</v>
          </cell>
          <cell r="M347">
            <v>0.10401686724387546</v>
          </cell>
          <cell r="N347">
            <v>0.11589396958829486</v>
          </cell>
          <cell r="O347">
            <v>0.14626485511475482</v>
          </cell>
          <cell r="P347">
            <v>0.1574062616895103</v>
          </cell>
          <cell r="Q347">
            <v>0.16772137195385736</v>
          </cell>
          <cell r="R347">
            <v>0.16772137195385733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</row>
        <row r="348">
          <cell r="C348" t="str">
            <v>Depreciation (% Sales)</v>
          </cell>
          <cell r="H348">
            <v>0</v>
          </cell>
          <cell r="I348">
            <v>0</v>
          </cell>
          <cell r="J348">
            <v>2.115721123949732E-2</v>
          </cell>
          <cell r="K348">
            <v>2.3043939618702512E-2</v>
          </cell>
          <cell r="L348">
            <v>2.3043939618702512E-2</v>
          </cell>
          <cell r="M348">
            <v>2.3043939618702512E-2</v>
          </cell>
          <cell r="N348">
            <v>2.0231823299535111E-2</v>
          </cell>
          <cell r="O348">
            <v>1.7057569296375266E-2</v>
          </cell>
          <cell r="P348">
            <v>1.520348567720404E-2</v>
          </cell>
          <cell r="Q348">
            <v>1.3568521031207597E-2</v>
          </cell>
          <cell r="R348">
            <v>1.3568521031207597E-2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</row>
        <row r="349">
          <cell r="C349" t="str">
            <v>Amortization (% Sales)</v>
          </cell>
          <cell r="H349">
            <v>0</v>
          </cell>
          <cell r="I349">
            <v>0</v>
          </cell>
          <cell r="J349">
            <v>0</v>
          </cell>
          <cell r="K349">
            <v>2.7999764400130568E-3</v>
          </cell>
          <cell r="L349">
            <v>2.7999764400130568E-3</v>
          </cell>
          <cell r="M349">
            <v>2.7999764400130568E-3</v>
          </cell>
          <cell r="N349">
            <v>2.5938234999403989E-3</v>
          </cell>
          <cell r="O349">
            <v>2.1321961620469083E-3</v>
          </cell>
          <cell r="P349">
            <v>1.8540836191712246E-3</v>
          </cell>
          <cell r="Q349">
            <v>1.6153001227628093E-3</v>
          </cell>
          <cell r="R349">
            <v>1.4684546570570992E-3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</row>
        <row r="350">
          <cell r="B350" t="str">
            <v>EBIT Margin</v>
          </cell>
          <cell r="H350">
            <v>0</v>
          </cell>
          <cell r="I350">
            <v>0</v>
          </cell>
          <cell r="J350">
            <v>7.6089314379094455E-2</v>
          </cell>
          <cell r="K350">
            <v>7.8172951185159892E-2</v>
          </cell>
          <cell r="L350">
            <v>7.8172951185159892E-2</v>
          </cell>
          <cell r="M350">
            <v>7.8172951185159892E-2</v>
          </cell>
          <cell r="N350">
            <v>9.3068322788819366E-2</v>
          </cell>
          <cell r="O350">
            <v>0.12707508965633263</v>
          </cell>
          <cell r="P350">
            <v>0.14034869239313502</v>
          </cell>
          <cell r="Q350">
            <v>0.15253755079988696</v>
          </cell>
          <cell r="R350">
            <v>0.15268439626559266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</row>
        <row r="351">
          <cell r="C351" t="str">
            <v>Interest (Income) (% Sales)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C352" t="str">
            <v>Other (Income) (% Sales)</v>
          </cell>
          <cell r="H352">
            <v>0</v>
          </cell>
          <cell r="I352">
            <v>0</v>
          </cell>
          <cell r="J352">
            <v>1.5473831870309043E-3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</row>
        <row r="353">
          <cell r="C353" t="str">
            <v>Other Expense (Income) (% Sales)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</row>
        <row r="354">
          <cell r="C354" t="str">
            <v>Interest Expense (% Sales)</v>
          </cell>
          <cell r="H354">
            <v>0</v>
          </cell>
          <cell r="I354">
            <v>0</v>
          </cell>
          <cell r="J354">
            <v>1.6305369564274249E-2</v>
          </cell>
          <cell r="K354">
            <v>1.1630053652982189E-2</v>
          </cell>
          <cell r="L354">
            <v>1.1630053652982189E-2</v>
          </cell>
          <cell r="M354">
            <v>1.1630053652982189E-2</v>
          </cell>
          <cell r="N354">
            <v>1.0375293999761595E-2</v>
          </cell>
          <cell r="O354">
            <v>7.6759061833688701E-3</v>
          </cell>
          <cell r="P354">
            <v>6.3038843051821634E-3</v>
          </cell>
          <cell r="Q354">
            <v>5.16896039284099E-3</v>
          </cell>
          <cell r="R354">
            <v>4.699054902582718E-3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B355" t="str">
            <v>Pre-Tax Income Margin</v>
          </cell>
          <cell r="H355">
            <v>0</v>
          </cell>
          <cell r="I355">
            <v>0</v>
          </cell>
          <cell r="J355">
            <v>5.8236561627789306E-2</v>
          </cell>
          <cell r="K355">
            <v>6.6542897532177694E-2</v>
          </cell>
          <cell r="L355">
            <v>6.6542897532177694E-2</v>
          </cell>
          <cell r="M355">
            <v>6.6542897532177694E-2</v>
          </cell>
          <cell r="N355">
            <v>8.2693028789057765E-2</v>
          </cell>
          <cell r="O355">
            <v>0.11939918347296376</v>
          </cell>
          <cell r="P355">
            <v>0.13404480808795285</v>
          </cell>
          <cell r="Q355">
            <v>0.14736859040704595</v>
          </cell>
          <cell r="R355">
            <v>0.14798534136300992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</row>
        <row r="356">
          <cell r="C356" t="str">
            <v>Income Tax Rate</v>
          </cell>
          <cell r="H356">
            <v>0</v>
          </cell>
          <cell r="I356">
            <v>0</v>
          </cell>
          <cell r="J356">
            <v>0.3455425875341443</v>
          </cell>
          <cell r="K356">
            <v>0.30000000000000016</v>
          </cell>
          <cell r="L356">
            <v>0.30000000000000016</v>
          </cell>
          <cell r="M356">
            <v>0.30000000000000016</v>
          </cell>
          <cell r="N356">
            <v>0.29999999567219837</v>
          </cell>
          <cell r="O356">
            <v>0.29999999777324721</v>
          </cell>
          <cell r="P356">
            <v>0.29999999834327556</v>
          </cell>
          <cell r="Q356">
            <v>0.29999999873602134</v>
          </cell>
          <cell r="R356">
            <v>0.29999999873602134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</row>
        <row r="357">
          <cell r="C357" t="str">
            <v>Preferred Dividends Margin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</row>
        <row r="358">
          <cell r="B358" t="str">
            <v>Consolidated Net Income Margin</v>
          </cell>
          <cell r="H358">
            <v>0</v>
          </cell>
          <cell r="I358">
            <v>0</v>
          </cell>
          <cell r="J358">
            <v>3.8113349433831337E-2</v>
          </cell>
          <cell r="K358">
            <v>4.6580028272524381E-2</v>
          </cell>
          <cell r="L358">
            <v>4.6580028272524381E-2</v>
          </cell>
          <cell r="M358">
            <v>4.6580028272524381E-2</v>
          </cell>
          <cell r="N358">
            <v>5.7885120510219455E-2</v>
          </cell>
          <cell r="O358">
            <v>8.3579428696947095E-2</v>
          </cell>
          <cell r="P358">
            <v>9.3831365883642312E-2</v>
          </cell>
          <cell r="Q358">
            <v>0.10315801347120293</v>
          </cell>
          <cell r="R358">
            <v>0.10358973914115727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</row>
        <row r="359">
          <cell r="C359" t="str">
            <v>Attributable to Non-Controlling Interests (% Sales)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</row>
        <row r="360">
          <cell r="B360" t="str">
            <v>Net Income Available to Common Margin</v>
          </cell>
          <cell r="H360">
            <v>0</v>
          </cell>
          <cell r="I360">
            <v>0</v>
          </cell>
          <cell r="J360">
            <v>3.8113349433831337E-2</v>
          </cell>
          <cell r="K360">
            <v>4.6580028272524381E-2</v>
          </cell>
          <cell r="L360">
            <v>4.6580028272524381E-2</v>
          </cell>
          <cell r="M360">
            <v>4.6580028272524381E-2</v>
          </cell>
          <cell r="N360">
            <v>5.7885120510219455E-2</v>
          </cell>
          <cell r="O360">
            <v>8.3579428696947095E-2</v>
          </cell>
          <cell r="P360">
            <v>9.3831365883642312E-2</v>
          </cell>
          <cell r="Q360">
            <v>0.10315801347120293</v>
          </cell>
          <cell r="R360">
            <v>0.10358973914115727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5">
          <cell r="A365" t="str">
            <v>x</v>
          </cell>
          <cell r="B365" t="str">
            <v>TARGET ACTIVE</v>
          </cell>
        </row>
        <row r="367">
          <cell r="B367" t="str">
            <v>Rise Management</v>
          </cell>
          <cell r="H367">
            <v>2006</v>
          </cell>
          <cell r="I367">
            <v>2007</v>
          </cell>
          <cell r="J367">
            <v>2008</v>
          </cell>
          <cell r="K367" t="str">
            <v>LTM</v>
          </cell>
          <cell r="L367">
            <v>12</v>
          </cell>
          <cell r="M367">
            <v>2009</v>
          </cell>
          <cell r="N367">
            <v>2010</v>
          </cell>
          <cell r="O367">
            <v>2011</v>
          </cell>
          <cell r="P367">
            <v>2012</v>
          </cell>
          <cell r="Q367">
            <v>2013</v>
          </cell>
          <cell r="R367">
            <v>2014</v>
          </cell>
          <cell r="S367">
            <v>2015</v>
          </cell>
          <cell r="T367">
            <v>2016</v>
          </cell>
          <cell r="U367">
            <v>2017</v>
          </cell>
          <cell r="V367">
            <v>2018</v>
          </cell>
          <cell r="W367">
            <v>2019</v>
          </cell>
        </row>
        <row r="368">
          <cell r="K368">
            <v>40178</v>
          </cell>
          <cell r="L368">
            <v>40178</v>
          </cell>
          <cell r="M368" t="str">
            <v>Full Year</v>
          </cell>
          <cell r="N368">
            <v>1</v>
          </cell>
          <cell r="O368">
            <v>2</v>
          </cell>
          <cell r="P368">
            <v>3</v>
          </cell>
          <cell r="Q368">
            <v>4</v>
          </cell>
          <cell r="R368">
            <v>5</v>
          </cell>
          <cell r="S368">
            <v>6</v>
          </cell>
          <cell r="T368">
            <v>7</v>
          </cell>
          <cell r="U368">
            <v>8</v>
          </cell>
          <cell r="V368">
            <v>9</v>
          </cell>
          <cell r="W368">
            <v>10</v>
          </cell>
        </row>
        <row r="370">
          <cell r="B370" t="str">
            <v>Total Net Sales</v>
          </cell>
          <cell r="H370">
            <v>0</v>
          </cell>
          <cell r="I370">
            <v>0</v>
          </cell>
          <cell r="J370">
            <v>251.838458</v>
          </cell>
          <cell r="K370">
            <v>235.14889500000001</v>
          </cell>
          <cell r="L370">
            <v>235.14889500000001</v>
          </cell>
          <cell r="M370">
            <v>235.14889500000001</v>
          </cell>
          <cell r="N370">
            <v>294.23348765000003</v>
          </cell>
          <cell r="O370">
            <v>359.68500920299999</v>
          </cell>
          <cell r="P370">
            <v>425.53147586785008</v>
          </cell>
          <cell r="Q370">
            <v>495.25530613886156</v>
          </cell>
          <cell r="R370">
            <v>544.78083675274775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</row>
        <row r="371">
          <cell r="C371" t="str">
            <v>Cost of Goods Sold (Excluding Depreciation)</v>
          </cell>
          <cell r="H371">
            <v>0</v>
          </cell>
          <cell r="I371">
            <v>0</v>
          </cell>
          <cell r="J371">
            <v>168.20812699999999</v>
          </cell>
          <cell r="K371">
            <v>153.49574807234362</v>
          </cell>
          <cell r="L371">
            <v>153.49574807234362</v>
          </cell>
          <cell r="M371">
            <v>153.49574807234362</v>
          </cell>
          <cell r="N371">
            <v>193.20954768927143</v>
          </cell>
          <cell r="O371">
            <v>238.18937374543344</v>
          </cell>
          <cell r="P371">
            <v>283.8341480162951</v>
          </cell>
          <cell r="Q371">
            <v>331.17070185384927</v>
          </cell>
          <cell r="R371">
            <v>364.2877720392342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</row>
        <row r="372">
          <cell r="B372" t="str">
            <v>Gross Profit</v>
          </cell>
          <cell r="H372">
            <v>0</v>
          </cell>
          <cell r="I372">
            <v>0</v>
          </cell>
          <cell r="J372">
            <v>83.630331000000012</v>
          </cell>
          <cell r="K372">
            <v>81.653146927656394</v>
          </cell>
          <cell r="L372">
            <v>81.653146927656394</v>
          </cell>
          <cell r="M372">
            <v>81.653146927656394</v>
          </cell>
          <cell r="N372">
            <v>101.0239399607286</v>
          </cell>
          <cell r="O372">
            <v>121.49563545756655</v>
          </cell>
          <cell r="P372">
            <v>141.69732785155497</v>
          </cell>
          <cell r="Q372">
            <v>164.08460428501229</v>
          </cell>
          <cell r="R372">
            <v>180.49306471351355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</row>
        <row r="373">
          <cell r="C373" t="str">
            <v>Total SG&amp;A (Excluding Amortization)</v>
          </cell>
          <cell r="H373">
            <v>0</v>
          </cell>
          <cell r="I373">
            <v>0</v>
          </cell>
          <cell r="J373">
            <v>45.607000000000006</v>
          </cell>
          <cell r="K373">
            <v>42.597000000000001</v>
          </cell>
          <cell r="L373">
            <v>42.597000000000001</v>
          </cell>
          <cell r="M373">
            <v>42.597000000000001</v>
          </cell>
          <cell r="N373">
            <v>49.13864980786272</v>
          </cell>
          <cell r="O373">
            <v>54.990981084714441</v>
          </cell>
          <cell r="P373">
            <v>61.657400245683895</v>
          </cell>
          <cell r="Q373">
            <v>68.815274866811151</v>
          </cell>
          <cell r="R373">
            <v>75.696802353492274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</row>
        <row r="374">
          <cell r="B374" t="str">
            <v>Operating EBITDA</v>
          </cell>
          <cell r="H374">
            <v>0</v>
          </cell>
          <cell r="I374">
            <v>0</v>
          </cell>
          <cell r="J374">
            <v>38.023331000000006</v>
          </cell>
          <cell r="K374">
            <v>39.056146927656393</v>
          </cell>
          <cell r="L374">
            <v>39.056146927656393</v>
          </cell>
          <cell r="M374">
            <v>39.056146927656393</v>
          </cell>
          <cell r="N374">
            <v>51.885290152865878</v>
          </cell>
          <cell r="O374">
            <v>66.504654372852116</v>
          </cell>
          <cell r="P374">
            <v>80.039927605871071</v>
          </cell>
          <cell r="Q374">
            <v>95.269329418201139</v>
          </cell>
          <cell r="R374">
            <v>104.79626236002127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</row>
        <row r="375">
          <cell r="C375" t="str">
            <v>Other (Income) Expense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</row>
        <row r="376">
          <cell r="C376" t="str">
            <v>Corporate Overhead</v>
          </cell>
          <cell r="H376">
            <v>0</v>
          </cell>
          <cell r="I376">
            <v>0</v>
          </cell>
          <cell r="J376">
            <v>6.181</v>
          </cell>
          <cell r="K376">
            <v>5.6879999999999997</v>
          </cell>
          <cell r="L376">
            <v>5.6879999999999997</v>
          </cell>
          <cell r="M376">
            <v>5.6879999999999997</v>
          </cell>
          <cell r="N376">
            <v>5.8586400000000003</v>
          </cell>
          <cell r="O376">
            <v>6.0343992000000002</v>
          </cell>
          <cell r="P376">
            <v>6.2154311760000001</v>
          </cell>
          <cell r="Q376">
            <v>6.4018941112799999</v>
          </cell>
          <cell r="R376">
            <v>6.5939509346184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</row>
        <row r="377">
          <cell r="B377" t="str">
            <v>EBITDA</v>
          </cell>
          <cell r="H377">
            <v>0</v>
          </cell>
          <cell r="I377">
            <v>0</v>
          </cell>
          <cell r="J377">
            <v>31.842331000000005</v>
          </cell>
          <cell r="K377">
            <v>33.36814692765639</v>
          </cell>
          <cell r="L377">
            <v>33.36814692765639</v>
          </cell>
          <cell r="M377">
            <v>33.36814692765639</v>
          </cell>
          <cell r="N377">
            <v>46.026650152865876</v>
          </cell>
          <cell r="O377">
            <v>60.470255172852113</v>
          </cell>
          <cell r="P377">
            <v>73.824496429871076</v>
          </cell>
          <cell r="Q377">
            <v>88.867435306921138</v>
          </cell>
          <cell r="R377">
            <v>98.202311425402868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</row>
        <row r="378">
          <cell r="C378" t="str">
            <v>Depreciation</v>
          </cell>
          <cell r="H378">
            <v>0</v>
          </cell>
          <cell r="I378">
            <v>0</v>
          </cell>
          <cell r="J378">
            <v>0.9640000000000013</v>
          </cell>
          <cell r="K378">
            <v>2.71</v>
          </cell>
          <cell r="L378">
            <v>2.71</v>
          </cell>
          <cell r="M378">
            <v>2.71</v>
          </cell>
          <cell r="N378">
            <v>2.71</v>
          </cell>
          <cell r="O378">
            <v>2.71</v>
          </cell>
          <cell r="P378">
            <v>2.71</v>
          </cell>
          <cell r="Q378">
            <v>2.71</v>
          </cell>
          <cell r="R378">
            <v>2.71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</row>
        <row r="379">
          <cell r="C379" t="str">
            <v>Amortization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</row>
        <row r="380">
          <cell r="B380" t="str">
            <v>EBIT</v>
          </cell>
          <cell r="H380">
            <v>0</v>
          </cell>
          <cell r="I380">
            <v>0</v>
          </cell>
          <cell r="J380">
            <v>30.878331000000003</v>
          </cell>
          <cell r="K380">
            <v>30.658146927656389</v>
          </cell>
          <cell r="L380">
            <v>30.658146927656389</v>
          </cell>
          <cell r="M380">
            <v>30.658146927656389</v>
          </cell>
          <cell r="N380">
            <v>43.316650152865876</v>
          </cell>
          <cell r="O380">
            <v>57.760255172852112</v>
          </cell>
          <cell r="P380">
            <v>71.114496429871082</v>
          </cell>
          <cell r="Q380">
            <v>86.157435306921144</v>
          </cell>
          <cell r="R380">
            <v>95.492311425402875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</row>
        <row r="381">
          <cell r="C381" t="str">
            <v>Interest (Income)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</row>
        <row r="382">
          <cell r="C382" t="str">
            <v>Other (Income)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</row>
        <row r="383">
          <cell r="C383" t="str">
            <v>Other Expense (Income)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</row>
        <row r="384">
          <cell r="C384" t="str">
            <v>Interest Expense</v>
          </cell>
          <cell r="H384">
            <v>0</v>
          </cell>
          <cell r="I384">
            <v>0</v>
          </cell>
          <cell r="J384">
            <v>0</v>
          </cell>
          <cell r="K384">
            <v>5.2588174712566493</v>
          </cell>
          <cell r="L384">
            <v>5.2588174712566493</v>
          </cell>
          <cell r="M384">
            <v>5.2588174712566493</v>
          </cell>
          <cell r="N384">
            <v>4.3705642223201275</v>
          </cell>
          <cell r="O384">
            <v>3.4172977509112306</v>
          </cell>
          <cell r="P384">
            <v>1.6340829430960273</v>
          </cell>
          <cell r="Q384">
            <v>-0.68634577851463918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</row>
        <row r="385">
          <cell r="B385" t="str">
            <v>Pre-Tax Income</v>
          </cell>
          <cell r="H385">
            <v>0</v>
          </cell>
          <cell r="I385">
            <v>0</v>
          </cell>
          <cell r="J385">
            <v>30.878331000000003</v>
          </cell>
          <cell r="K385">
            <v>25.399329456399741</v>
          </cell>
          <cell r="L385">
            <v>25.399329456399741</v>
          </cell>
          <cell r="M385">
            <v>25.399329456399741</v>
          </cell>
          <cell r="N385">
            <v>38.946085930545749</v>
          </cell>
          <cell r="O385">
            <v>54.342957421940881</v>
          </cell>
          <cell r="P385">
            <v>69.480413486775049</v>
          </cell>
          <cell r="Q385">
            <v>86.843781085435779</v>
          </cell>
          <cell r="R385">
            <v>95.492311425402875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</row>
        <row r="386">
          <cell r="C386" t="str">
            <v>Income Taxes Expense</v>
          </cell>
          <cell r="H386">
            <v>0</v>
          </cell>
          <cell r="I386">
            <v>0</v>
          </cell>
          <cell r="J386">
            <v>12.042549090000001</v>
          </cell>
          <cell r="K386">
            <v>9.9057384879958992</v>
          </cell>
          <cell r="L386">
            <v>9.9057384879958992</v>
          </cell>
          <cell r="M386">
            <v>9.9057384879958992</v>
          </cell>
          <cell r="N386">
            <v>15.188973512912842</v>
          </cell>
          <cell r="O386">
            <v>21.193753394556943</v>
          </cell>
          <cell r="P386">
            <v>27.09736125984227</v>
          </cell>
          <cell r="Q386">
            <v>33.869074623319953</v>
          </cell>
          <cell r="R386">
            <v>37.242001455907122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</row>
        <row r="387">
          <cell r="C387" t="str">
            <v>Preferred Dividends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</row>
        <row r="388">
          <cell r="B388" t="str">
            <v>Consolidated Net Income</v>
          </cell>
          <cell r="H388">
            <v>0</v>
          </cell>
          <cell r="I388">
            <v>0</v>
          </cell>
          <cell r="J388">
            <v>18.835781910000001</v>
          </cell>
          <cell r="K388">
            <v>15.493590968403842</v>
          </cell>
          <cell r="L388">
            <v>15.493590968403842</v>
          </cell>
          <cell r="M388">
            <v>15.493590968403842</v>
          </cell>
          <cell r="N388">
            <v>23.757112417632907</v>
          </cell>
          <cell r="O388">
            <v>33.149204027383938</v>
          </cell>
          <cell r="P388">
            <v>42.383052226932776</v>
          </cell>
          <cell r="Q388">
            <v>52.974706462115826</v>
          </cell>
          <cell r="R388">
            <v>58.250309969495753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</row>
        <row r="389">
          <cell r="C389" t="str">
            <v>Attributable to Non-Controlling Interests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</row>
        <row r="390">
          <cell r="B390" t="str">
            <v>Net Income Available to Common</v>
          </cell>
          <cell r="H390">
            <v>0</v>
          </cell>
          <cell r="I390">
            <v>0</v>
          </cell>
          <cell r="J390">
            <v>18.835781910000001</v>
          </cell>
          <cell r="K390">
            <v>15.493590968403842</v>
          </cell>
          <cell r="L390">
            <v>15.493590968403842</v>
          </cell>
          <cell r="M390">
            <v>15.493590968403842</v>
          </cell>
          <cell r="N390">
            <v>23.757112417632907</v>
          </cell>
          <cell r="O390">
            <v>33.149204027383938</v>
          </cell>
          <cell r="P390">
            <v>42.383052226932776</v>
          </cell>
          <cell r="Q390">
            <v>52.974706462115826</v>
          </cell>
          <cell r="R390">
            <v>58.250309969495753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</row>
        <row r="392">
          <cell r="C392" t="str">
            <v>Weighted Average Fully Diluted Shares Outstanding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21.497015000000001</v>
          </cell>
          <cell r="N392">
            <v>21.497015000000001</v>
          </cell>
          <cell r="O392">
            <v>21.497015000000001</v>
          </cell>
          <cell r="P392">
            <v>21.497015000000001</v>
          </cell>
          <cell r="Q392">
            <v>21.497015000000001</v>
          </cell>
          <cell r="R392">
            <v>21.497015000000001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</row>
        <row r="393">
          <cell r="C393" t="str">
            <v>Earnings per Share</v>
          </cell>
          <cell r="H393" t="str">
            <v>n/a</v>
          </cell>
          <cell r="I393" t="str">
            <v>n/a</v>
          </cell>
          <cell r="J393" t="str">
            <v>n/a</v>
          </cell>
          <cell r="K393" t="str">
            <v>n/a</v>
          </cell>
          <cell r="L393" t="str">
            <v>n/a</v>
          </cell>
          <cell r="M393">
            <v>0.72073220251294612</v>
          </cell>
          <cell r="N393">
            <v>1.1051354068289438</v>
          </cell>
          <cell r="O393">
            <v>1.5420375353221802</v>
          </cell>
          <cell r="P393">
            <v>1.9715784831955867</v>
          </cell>
          <cell r="Q393">
            <v>2.4642819694788241</v>
          </cell>
          <cell r="R393">
            <v>2.7096929489743458</v>
          </cell>
          <cell r="S393" t="str">
            <v>n/a</v>
          </cell>
          <cell r="T393" t="str">
            <v>n/a</v>
          </cell>
          <cell r="U393" t="str">
            <v>n/a</v>
          </cell>
          <cell r="V393" t="str">
            <v>n/a</v>
          </cell>
          <cell r="W393" t="str">
            <v>n/a</v>
          </cell>
        </row>
        <row r="394">
          <cell r="C394" t="str">
            <v>Capital Expenditures</v>
          </cell>
          <cell r="H394">
            <v>0</v>
          </cell>
          <cell r="I394">
            <v>0</v>
          </cell>
          <cell r="J394">
            <v>1.2830273885998911</v>
          </cell>
          <cell r="K394">
            <v>1.198</v>
          </cell>
          <cell r="L394">
            <v>1.198</v>
          </cell>
          <cell r="M394">
            <v>1.198</v>
          </cell>
          <cell r="N394">
            <v>1.4990149887997561</v>
          </cell>
          <cell r="O394">
            <v>1.8324672162511926</v>
          </cell>
          <cell r="P394">
            <v>2.1679315486032129</v>
          </cell>
          <cell r="Q394">
            <v>2.5231496697203535</v>
          </cell>
          <cell r="R394">
            <v>2.7754646366923894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</row>
        <row r="397">
          <cell r="H397">
            <v>2006</v>
          </cell>
          <cell r="I397">
            <v>2007</v>
          </cell>
          <cell r="J397">
            <v>2008</v>
          </cell>
          <cell r="K397" t="str">
            <v>LTM</v>
          </cell>
          <cell r="L397">
            <v>12</v>
          </cell>
          <cell r="M397">
            <v>2009</v>
          </cell>
          <cell r="N397">
            <v>2010</v>
          </cell>
          <cell r="O397">
            <v>2011</v>
          </cell>
          <cell r="P397">
            <v>2012</v>
          </cell>
          <cell r="Q397">
            <v>2013</v>
          </cell>
          <cell r="R397">
            <v>2014</v>
          </cell>
          <cell r="S397">
            <v>2015</v>
          </cell>
          <cell r="T397">
            <v>2016</v>
          </cell>
          <cell r="U397">
            <v>2017</v>
          </cell>
          <cell r="V397">
            <v>2018</v>
          </cell>
          <cell r="W397">
            <v>2019</v>
          </cell>
        </row>
        <row r="398">
          <cell r="K398">
            <v>40178</v>
          </cell>
          <cell r="L398">
            <v>40178</v>
          </cell>
          <cell r="M398" t="str">
            <v>Full Year</v>
          </cell>
          <cell r="N398">
            <v>1</v>
          </cell>
          <cell r="O398">
            <v>2</v>
          </cell>
          <cell r="P398">
            <v>3</v>
          </cell>
          <cell r="Q398">
            <v>4</v>
          </cell>
          <cell r="R398">
            <v>5</v>
          </cell>
          <cell r="S398">
            <v>6</v>
          </cell>
          <cell r="T398">
            <v>7</v>
          </cell>
          <cell r="U398">
            <v>8</v>
          </cell>
          <cell r="V398">
            <v>9</v>
          </cell>
          <cell r="W398">
            <v>10</v>
          </cell>
        </row>
        <row r="400">
          <cell r="B400" t="str">
            <v>Total Net Sales Growth Rate</v>
          </cell>
          <cell r="H400" t="str">
            <v xml:space="preserve">n/a </v>
          </cell>
          <cell r="I400" t="str">
            <v xml:space="preserve">n/a </v>
          </cell>
          <cell r="J400" t="str">
            <v xml:space="preserve">n/a </v>
          </cell>
          <cell r="M400">
            <v>-6.6270906884285288E-2</v>
          </cell>
          <cell r="N400">
            <v>0.25126459833034731</v>
          </cell>
          <cell r="O400">
            <v>0.22244756052668146</v>
          </cell>
          <cell r="P400">
            <v>0.18306703081886708</v>
          </cell>
          <cell r="Q400">
            <v>0.16385117018385825</v>
          </cell>
          <cell r="R400">
            <v>0.10000000000000007</v>
          </cell>
          <cell r="S400">
            <v>-1</v>
          </cell>
          <cell r="T400" t="str">
            <v xml:space="preserve">n/a </v>
          </cell>
          <cell r="U400" t="str">
            <v xml:space="preserve">n/a </v>
          </cell>
          <cell r="V400" t="str">
            <v xml:space="preserve">n/a </v>
          </cell>
          <cell r="W400" t="str">
            <v xml:space="preserve">n/a </v>
          </cell>
        </row>
        <row r="401">
          <cell r="C401" t="str">
            <v>Cost of Goods Sold (Excluding Depreciation) (% Sales)</v>
          </cell>
          <cell r="H401">
            <v>0</v>
          </cell>
          <cell r="I401">
            <v>0</v>
          </cell>
          <cell r="J401">
            <v>0.66792073115377792</v>
          </cell>
          <cell r="K401">
            <v>0.65275981021447538</v>
          </cell>
          <cell r="L401">
            <v>0.65275981021447538</v>
          </cell>
          <cell r="M401">
            <v>0.65275981021447538</v>
          </cell>
          <cell r="N401">
            <v>0.65665383377129471</v>
          </cell>
          <cell r="O401">
            <v>0.66221657186442118</v>
          </cell>
          <cell r="P401">
            <v>0.66701093600051464</v>
          </cell>
          <cell r="Q401">
            <v>0.66868683232440596</v>
          </cell>
          <cell r="R401">
            <v>0.66868683232440596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</row>
        <row r="402">
          <cell r="B402" t="str">
            <v>Gross Profit Margin</v>
          </cell>
          <cell r="H402">
            <v>0</v>
          </cell>
          <cell r="I402">
            <v>0</v>
          </cell>
          <cell r="J402">
            <v>0.33207926884622208</v>
          </cell>
          <cell r="K402">
            <v>0.34724018978552457</v>
          </cell>
          <cell r="L402">
            <v>0.34724018978552457</v>
          </cell>
          <cell r="M402">
            <v>0.34724018978552457</v>
          </cell>
          <cell r="N402">
            <v>0.34334616622870523</v>
          </cell>
          <cell r="O402">
            <v>0.33778342813557882</v>
          </cell>
          <cell r="P402">
            <v>0.3329890639994853</v>
          </cell>
          <cell r="Q402">
            <v>0.33131316767559404</v>
          </cell>
          <cell r="R402">
            <v>0.33131316767559404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</row>
        <row r="403">
          <cell r="C403" t="str">
            <v>Total SG&amp;A (Excluding Amortization) (% Sales)</v>
          </cell>
          <cell r="H403">
            <v>0</v>
          </cell>
          <cell r="I403">
            <v>0</v>
          </cell>
          <cell r="J403">
            <v>0.18109624861187804</v>
          </cell>
          <cell r="K403">
            <v>0.18114905451713903</v>
          </cell>
          <cell r="L403">
            <v>0.18114905451713903</v>
          </cell>
          <cell r="M403">
            <v>0.18114905451713903</v>
          </cell>
          <cell r="N403">
            <v>0.16700563284052386</v>
          </cell>
          <cell r="O403">
            <v>0.15288649701182982</v>
          </cell>
          <cell r="P403">
            <v>0.14489504006709897</v>
          </cell>
          <cell r="Q403">
            <v>0.13894909153687385</v>
          </cell>
          <cell r="R403">
            <v>0.13894909153687385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</row>
        <row r="404">
          <cell r="B404" t="str">
            <v>Operating EBITDA Margin</v>
          </cell>
          <cell r="H404">
            <v>0</v>
          </cell>
          <cell r="I404">
            <v>0</v>
          </cell>
          <cell r="J404">
            <v>0.15098302023434407</v>
          </cell>
          <cell r="K404">
            <v>0.16609113526838556</v>
          </cell>
          <cell r="L404">
            <v>0.16609113526838556</v>
          </cell>
          <cell r="M404">
            <v>0.16609113526838556</v>
          </cell>
          <cell r="N404">
            <v>0.17634053338818137</v>
          </cell>
          <cell r="O404">
            <v>0.184896931123749</v>
          </cell>
          <cell r="P404">
            <v>0.18809402393238633</v>
          </cell>
          <cell r="Q404">
            <v>0.1923640761387202</v>
          </cell>
          <cell r="R404">
            <v>0.19236407613872022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</row>
        <row r="405">
          <cell r="C405" t="str">
            <v>Other (Income) Expense (% Sales)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</row>
        <row r="406">
          <cell r="C406" t="str">
            <v>Corporate Overhead Margin</v>
          </cell>
          <cell r="H406">
            <v>0</v>
          </cell>
          <cell r="I406">
            <v>0</v>
          </cell>
          <cell r="J406">
            <v>2.4543511142368891E-2</v>
          </cell>
          <cell r="K406">
            <v>2.4188929316465636E-2</v>
          </cell>
          <cell r="L406">
            <v>2.4188929316465636E-2</v>
          </cell>
          <cell r="M406">
            <v>2.4188929316465636E-2</v>
          </cell>
          <cell r="N406">
            <v>1.9911533682967577E-2</v>
          </cell>
          <cell r="O406">
            <v>1.6776899358055507E-2</v>
          </cell>
          <cell r="P406">
            <v>1.4606278333051486E-2</v>
          </cell>
          <cell r="Q406">
            <v>1.2926452340694382E-2</v>
          </cell>
          <cell r="R406">
            <v>1.210385991901383E-2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</row>
        <row r="407">
          <cell r="B407" t="str">
            <v>EBITDA Margin</v>
          </cell>
          <cell r="H407">
            <v>0</v>
          </cell>
          <cell r="I407">
            <v>0</v>
          </cell>
          <cell r="J407">
            <v>0.12643950909197516</v>
          </cell>
          <cell r="K407">
            <v>0.14190220595191991</v>
          </cell>
          <cell r="L407">
            <v>0.14190220595191991</v>
          </cell>
          <cell r="M407">
            <v>0.14190220595191991</v>
          </cell>
          <cell r="N407">
            <v>0.15642899970521379</v>
          </cell>
          <cell r="O407">
            <v>0.16812003176569348</v>
          </cell>
          <cell r="P407">
            <v>0.17348774559933486</v>
          </cell>
          <cell r="Q407">
            <v>0.1794376237980258</v>
          </cell>
          <cell r="R407">
            <v>0.18026021621970637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</row>
        <row r="408">
          <cell r="C408" t="str">
            <v>Depreciation (% Sales)</v>
          </cell>
          <cell r="H408">
            <v>0</v>
          </cell>
          <cell r="I408">
            <v>0</v>
          </cell>
          <cell r="J408">
            <v>3.827850629549206E-3</v>
          </cell>
          <cell r="K408">
            <v>1.1524612947894142E-2</v>
          </cell>
          <cell r="L408">
            <v>1.1524612947894142E-2</v>
          </cell>
          <cell r="M408">
            <v>1.1524612947894142E-2</v>
          </cell>
          <cell r="N408">
            <v>9.2103724210468862E-3</v>
          </cell>
          <cell r="O408">
            <v>7.5343701590591533E-3</v>
          </cell>
          <cell r="P408">
            <v>6.3685065704554315E-3</v>
          </cell>
          <cell r="Q408">
            <v>5.4719252199998845E-3</v>
          </cell>
          <cell r="R408">
            <v>4.974477472727167E-3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</row>
        <row r="409">
          <cell r="C409" t="str">
            <v>Amortization (% Sales)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</row>
        <row r="410">
          <cell r="B410" t="str">
            <v>EBIT Margin</v>
          </cell>
          <cell r="H410">
            <v>0</v>
          </cell>
          <cell r="I410">
            <v>0</v>
          </cell>
          <cell r="J410">
            <v>0.12261165846242596</v>
          </cell>
          <cell r="K410">
            <v>0.13037759300402577</v>
          </cell>
          <cell r="L410">
            <v>0.13037759300402577</v>
          </cell>
          <cell r="M410">
            <v>0.13037759300402577</v>
          </cell>
          <cell r="N410">
            <v>0.14721862728416688</v>
          </cell>
          <cell r="O410">
            <v>0.16058566160663434</v>
          </cell>
          <cell r="P410">
            <v>0.16711923902887946</v>
          </cell>
          <cell r="Q410">
            <v>0.17396569857802593</v>
          </cell>
          <cell r="R410">
            <v>0.17528573874697922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</row>
        <row r="411">
          <cell r="C411" t="str">
            <v>Interest (Income) (% Sales)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</row>
        <row r="412">
          <cell r="C412" t="str">
            <v>Other (Income) (% Sales)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</row>
        <row r="413">
          <cell r="C413" t="str">
            <v>Other Expense (Income) (% Sales)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</row>
        <row r="414">
          <cell r="C414" t="str">
            <v>Interest Expense (% Sales)</v>
          </cell>
          <cell r="H414">
            <v>0</v>
          </cell>
          <cell r="I414">
            <v>0</v>
          </cell>
          <cell r="J414">
            <v>0</v>
          </cell>
          <cell r="K414">
            <v>2.23637770921979E-2</v>
          </cell>
          <cell r="L414">
            <v>2.23637770921979E-2</v>
          </cell>
          <cell r="M414">
            <v>2.23637770921979E-2</v>
          </cell>
          <cell r="N414">
            <v>1.485406796224042E-2</v>
          </cell>
          <cell r="O414">
            <v>9.5008067155297176E-3</v>
          </cell>
          <cell r="P414">
            <v>3.8400988781461987E-3</v>
          </cell>
          <cell r="Q414">
            <v>-1.3858423524334719E-3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</row>
        <row r="415">
          <cell r="B415" t="str">
            <v>Pre-Tax Income Margin</v>
          </cell>
          <cell r="H415">
            <v>0</v>
          </cell>
          <cell r="I415">
            <v>0</v>
          </cell>
          <cell r="J415">
            <v>0.12261165846242596</v>
          </cell>
          <cell r="K415">
            <v>0.10801381591182786</v>
          </cell>
          <cell r="L415">
            <v>0.10801381591182786</v>
          </cell>
          <cell r="M415">
            <v>0.10801381591182786</v>
          </cell>
          <cell r="N415">
            <v>0.13236455932192648</v>
          </cell>
          <cell r="O415">
            <v>0.15108485489110463</v>
          </cell>
          <cell r="P415">
            <v>0.16327914015073322</v>
          </cell>
          <cell r="Q415">
            <v>0.1753515409304594</v>
          </cell>
          <cell r="R415">
            <v>0.17528573874697922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</row>
        <row r="416">
          <cell r="C416" t="str">
            <v>Income Tax Rate</v>
          </cell>
          <cell r="H416">
            <v>0</v>
          </cell>
          <cell r="I416">
            <v>0</v>
          </cell>
          <cell r="J416">
            <v>0.39</v>
          </cell>
          <cell r="K416">
            <v>0.39</v>
          </cell>
          <cell r="L416">
            <v>0.39</v>
          </cell>
          <cell r="M416">
            <v>0.39</v>
          </cell>
          <cell r="N416">
            <v>0.39</v>
          </cell>
          <cell r="O416">
            <v>0.39</v>
          </cell>
          <cell r="P416">
            <v>0.39</v>
          </cell>
          <cell r="Q416">
            <v>0.39</v>
          </cell>
          <cell r="R416">
            <v>0.39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</row>
        <row r="417">
          <cell r="C417" t="str">
            <v>Preferred Dividends Margin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</row>
        <row r="418">
          <cell r="B418" t="str">
            <v>Consolidated Net Income Margin</v>
          </cell>
          <cell r="H418">
            <v>0</v>
          </cell>
          <cell r="I418">
            <v>0</v>
          </cell>
          <cell r="J418">
            <v>7.4793111662079831E-2</v>
          </cell>
          <cell r="K418">
            <v>6.5888427706215003E-2</v>
          </cell>
          <cell r="L418">
            <v>6.5888427706215003E-2</v>
          </cell>
          <cell r="M418">
            <v>6.5888427706215003E-2</v>
          </cell>
          <cell r="N418">
            <v>8.0742381186375153E-2</v>
          </cell>
          <cell r="O418">
            <v>9.2161761483573815E-2</v>
          </cell>
          <cell r="P418">
            <v>9.9600275491947263E-2</v>
          </cell>
          <cell r="Q418">
            <v>0.10696443996758023</v>
          </cell>
          <cell r="R418">
            <v>0.10692430063565732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</row>
        <row r="419">
          <cell r="C419" t="str">
            <v>Attributable to Non-Controlling Interests (% Sales)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</row>
        <row r="420">
          <cell r="B420" t="str">
            <v>Net Income Available to Common Margin</v>
          </cell>
          <cell r="H420">
            <v>0</v>
          </cell>
          <cell r="I420">
            <v>0</v>
          </cell>
          <cell r="J420">
            <v>7.4793111662079831E-2</v>
          </cell>
          <cell r="K420">
            <v>6.5888427706215003E-2</v>
          </cell>
          <cell r="L420">
            <v>6.5888427706215003E-2</v>
          </cell>
          <cell r="M420">
            <v>6.5888427706215003E-2</v>
          </cell>
          <cell r="N420">
            <v>8.0742381186375153E-2</v>
          </cell>
          <cell r="O420">
            <v>9.2161761483573815E-2</v>
          </cell>
          <cell r="P420">
            <v>9.9600275491947263E-2</v>
          </cell>
          <cell r="Q420">
            <v>0.10696443996758023</v>
          </cell>
          <cell r="R420">
            <v>0.10692430063565732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</row>
        <row r="424">
          <cell r="A424" t="str">
            <v>x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Date for WACC</v>
          </cell>
          <cell r="D2">
            <v>39954</v>
          </cell>
        </row>
        <row r="5">
          <cell r="B5" t="str">
            <v>Weighted Average Cost of Capital Analysis</v>
          </cell>
        </row>
        <row r="7">
          <cell r="F7" t="str">
            <v>Market</v>
          </cell>
        </row>
        <row r="8">
          <cell r="F8" t="str">
            <v>Value of</v>
          </cell>
          <cell r="P8" t="str">
            <v xml:space="preserve">Debt / </v>
          </cell>
          <cell r="R8" t="str">
            <v>Levered</v>
          </cell>
          <cell r="T8" t="str">
            <v>Unlevered</v>
          </cell>
          <cell r="V8" t="str">
            <v>Relevered</v>
          </cell>
        </row>
        <row r="9">
          <cell r="B9" t="str">
            <v>Company</v>
          </cell>
          <cell r="D9" t="str">
            <v>Ticker</v>
          </cell>
          <cell r="F9" t="str">
            <v>Equity</v>
          </cell>
          <cell r="H9" t="str">
            <v>Total Debt</v>
          </cell>
          <cell r="J9" t="str">
            <v>Tax Rate</v>
          </cell>
          <cell r="L9" t="str">
            <v>% Debt</v>
          </cell>
          <cell r="N9" t="str">
            <v>% Equity</v>
          </cell>
          <cell r="P9" t="str">
            <v>Equity</v>
          </cell>
          <cell r="R9" t="str">
            <v>Beta 1</v>
          </cell>
          <cell r="T9" t="str">
            <v>Beta</v>
          </cell>
          <cell r="V9" t="str">
            <v>Beta</v>
          </cell>
        </row>
        <row r="10">
          <cell r="B10" t="str">
            <v>#CIQINACTIVE</v>
          </cell>
          <cell r="D10" t="str">
            <v>DII.B</v>
          </cell>
          <cell r="F10" t="str">
            <v>#CIQINACTIVE</v>
          </cell>
          <cell r="H10" t="str">
            <v>#CIQINACTIVE</v>
          </cell>
          <cell r="J10" t="e">
            <v>#VALUE!</v>
          </cell>
          <cell r="L10" t="e">
            <v>#VALUE!</v>
          </cell>
          <cell r="N10" t="e">
            <v>#VALUE!</v>
          </cell>
          <cell r="P10" t="e">
            <v>#VALUE!</v>
          </cell>
          <cell r="R10">
            <v>0.96799999999999997</v>
          </cell>
          <cell r="T10" t="e">
            <v>#VALUE!</v>
          </cell>
          <cell r="V10" t="e">
            <v>#VALUE!</v>
          </cell>
        </row>
        <row r="11">
          <cell r="B11" t="str">
            <v>#CIQINACTIVE</v>
          </cell>
          <cell r="D11" t="str">
            <v>JAKK</v>
          </cell>
          <cell r="F11" t="str">
            <v>#CIQINACTIVE</v>
          </cell>
          <cell r="H11" t="str">
            <v>#CIQINACTIVE</v>
          </cell>
          <cell r="J11" t="e">
            <v>#VALUE!</v>
          </cell>
          <cell r="L11" t="e">
            <v>#VALUE!</v>
          </cell>
          <cell r="N11" t="e">
            <v>#VALUE!</v>
          </cell>
          <cell r="P11" t="e">
            <v>#VALUE!</v>
          </cell>
          <cell r="R11">
            <v>0.99299999999999999</v>
          </cell>
          <cell r="T11" t="e">
            <v>#VALUE!</v>
          </cell>
          <cell r="V11" t="e">
            <v>#VALUE!</v>
          </cell>
        </row>
        <row r="12">
          <cell r="B12" t="str">
            <v>#CIQINACTIVE</v>
          </cell>
          <cell r="D12" t="str">
            <v>LF</v>
          </cell>
          <cell r="F12" t="str">
            <v>#CIQINACTIVE</v>
          </cell>
          <cell r="H12" t="str">
            <v>#CIQINACTIVE</v>
          </cell>
          <cell r="J12">
            <v>0.26500000000000001</v>
          </cell>
          <cell r="L12" t="e">
            <v>#VALUE!</v>
          </cell>
          <cell r="N12" t="e">
            <v>#VALUE!</v>
          </cell>
          <cell r="P12" t="e">
            <v>#VALUE!</v>
          </cell>
          <cell r="R12">
            <v>1.5269999999999999</v>
          </cell>
          <cell r="T12" t="e">
            <v>#VALUE!</v>
          </cell>
          <cell r="V12" t="e">
            <v>#VALUE!</v>
          </cell>
        </row>
        <row r="13">
          <cell r="B13" t="str">
            <v>#CIQINACTIVE</v>
          </cell>
          <cell r="D13" t="str">
            <v>RCRC</v>
          </cell>
          <cell r="F13" t="str">
            <v>#CIQINACTIVE</v>
          </cell>
          <cell r="H13" t="str">
            <v>#CIQINACTIVE</v>
          </cell>
          <cell r="J13">
            <v>0.35</v>
          </cell>
          <cell r="L13" t="e">
            <v>#VALUE!</v>
          </cell>
          <cell r="N13" t="e">
            <v>#VALUE!</v>
          </cell>
          <cell r="P13" t="e">
            <v>#VALUE!</v>
          </cell>
          <cell r="R13">
            <v>1.4359999999999999</v>
          </cell>
          <cell r="T13" t="e">
            <v>#VALUE!</v>
          </cell>
          <cell r="V13" t="e">
            <v>#VALUE!</v>
          </cell>
        </row>
        <row r="14">
          <cell r="B14" t="str">
            <v>#CIQINACTIVE</v>
          </cell>
          <cell r="D14" t="str">
            <v>SUMR</v>
          </cell>
          <cell r="F14" t="str">
            <v>#CIQINACTIVE</v>
          </cell>
          <cell r="H14" t="str">
            <v>#CIQINACTIVE</v>
          </cell>
          <cell r="J14" t="e">
            <v>#VALUE!</v>
          </cell>
          <cell r="L14" t="e">
            <v>#VALUE!</v>
          </cell>
          <cell r="N14" t="e">
            <v>#VALUE!</v>
          </cell>
          <cell r="P14" t="e">
            <v>#VALUE!</v>
          </cell>
          <cell r="R14">
            <v>0.89400000000000002</v>
          </cell>
          <cell r="T14" t="e">
            <v>#VALUE!</v>
          </cell>
          <cell r="V14" t="e">
            <v>#VALUE!</v>
          </cell>
        </row>
        <row r="15">
          <cell r="B15" t="str">
            <v>Company 6</v>
          </cell>
          <cell r="D15" t="str">
            <v>Ticker 6</v>
          </cell>
          <cell r="F15">
            <v>100</v>
          </cell>
          <cell r="H15">
            <v>0</v>
          </cell>
          <cell r="J15">
            <v>0.4</v>
          </cell>
          <cell r="L15">
            <v>0</v>
          </cell>
          <cell r="N15">
            <v>1</v>
          </cell>
          <cell r="P15">
            <v>0</v>
          </cell>
          <cell r="R15">
            <v>1</v>
          </cell>
          <cell r="T15">
            <v>1</v>
          </cell>
          <cell r="V15" t="e">
            <v>#VALUE!</v>
          </cell>
        </row>
        <row r="16">
          <cell r="B16" t="str">
            <v>Company 7</v>
          </cell>
          <cell r="D16" t="str">
            <v>Ticker 7</v>
          </cell>
          <cell r="F16">
            <v>100</v>
          </cell>
          <cell r="H16">
            <v>0</v>
          </cell>
          <cell r="J16">
            <v>0.4</v>
          </cell>
          <cell r="L16">
            <v>0</v>
          </cell>
          <cell r="N16">
            <v>1</v>
          </cell>
          <cell r="P16">
            <v>0</v>
          </cell>
          <cell r="R16">
            <v>1</v>
          </cell>
          <cell r="T16">
            <v>1</v>
          </cell>
          <cell r="V16" t="e">
            <v>#VALUE!</v>
          </cell>
        </row>
        <row r="17">
          <cell r="B17" t="str">
            <v>Company 8</v>
          </cell>
          <cell r="D17" t="str">
            <v>Ticker 8</v>
          </cell>
          <cell r="F17">
            <v>100</v>
          </cell>
          <cell r="H17">
            <v>0</v>
          </cell>
          <cell r="J17">
            <v>0.4</v>
          </cell>
          <cell r="L17">
            <v>0</v>
          </cell>
          <cell r="N17">
            <v>1</v>
          </cell>
          <cell r="P17">
            <v>0</v>
          </cell>
          <cell r="R17">
            <v>1</v>
          </cell>
          <cell r="T17">
            <v>1</v>
          </cell>
          <cell r="V17" t="e">
            <v>#VALUE!</v>
          </cell>
        </row>
        <row r="18">
          <cell r="B18" t="str">
            <v>Company 9</v>
          </cell>
          <cell r="D18" t="str">
            <v>Ticker 9</v>
          </cell>
          <cell r="F18">
            <v>100</v>
          </cell>
          <cell r="H18">
            <v>0</v>
          </cell>
          <cell r="J18">
            <v>0.4</v>
          </cell>
          <cell r="L18">
            <v>0</v>
          </cell>
          <cell r="N18">
            <v>1</v>
          </cell>
          <cell r="P18">
            <v>0</v>
          </cell>
          <cell r="R18">
            <v>1</v>
          </cell>
          <cell r="T18">
            <v>1</v>
          </cell>
          <cell r="V18" t="e">
            <v>#VALUE!</v>
          </cell>
        </row>
        <row r="19">
          <cell r="B19" t="str">
            <v>Company 10</v>
          </cell>
          <cell r="D19" t="str">
            <v>Ticker 10</v>
          </cell>
          <cell r="F19">
            <v>100</v>
          </cell>
          <cell r="H19">
            <v>0</v>
          </cell>
          <cell r="J19">
            <v>0.4</v>
          </cell>
          <cell r="L19">
            <v>0</v>
          </cell>
          <cell r="N19">
            <v>1</v>
          </cell>
          <cell r="P19">
            <v>0</v>
          </cell>
          <cell r="R19">
            <v>1</v>
          </cell>
          <cell r="T19">
            <v>1</v>
          </cell>
          <cell r="V19" t="e">
            <v>#VALUE!</v>
          </cell>
        </row>
        <row r="21">
          <cell r="B21" t="str">
            <v>Median</v>
          </cell>
          <cell r="J21" t="e">
            <v>#VALUE!</v>
          </cell>
          <cell r="L21" t="e">
            <v>#VALUE!</v>
          </cell>
          <cell r="N21" t="e">
            <v>#VALUE!</v>
          </cell>
          <cell r="P21" t="e">
            <v>#VALUE!</v>
          </cell>
          <cell r="R21">
            <v>0.99299999999999999</v>
          </cell>
          <cell r="T21" t="e">
            <v>#VALUE!</v>
          </cell>
          <cell r="V21" t="e">
            <v>#VALUE!</v>
          </cell>
        </row>
        <row r="23">
          <cell r="B23" t="str">
            <v>Cost of Equity</v>
          </cell>
          <cell r="N23" t="str">
            <v>Long-term Capital Structure Estimates 4</v>
          </cell>
        </row>
        <row r="24">
          <cell r="B24" t="str">
            <v>Risk Free Rate 2</v>
          </cell>
          <cell r="H24">
            <v>3.2899999999999999E-2</v>
          </cell>
          <cell r="N24" t="str">
            <v>% Equity</v>
          </cell>
          <cell r="V24" t="e">
            <v>#VALUE!</v>
          </cell>
        </row>
        <row r="25">
          <cell r="B25" t="str">
            <v>Market Risk Premium 3</v>
          </cell>
          <cell r="H25">
            <v>6.4699999999999994E-2</v>
          </cell>
          <cell r="N25" t="str">
            <v>% Debt</v>
          </cell>
          <cell r="V25" t="e">
            <v>#VALUE!</v>
          </cell>
        </row>
        <row r="26">
          <cell r="B26" t="str">
            <v>Comparable Company Median Risk Factor</v>
          </cell>
          <cell r="H26" t="e">
            <v>#VALUE!</v>
          </cell>
          <cell r="N26" t="str">
            <v>Debt / Equity</v>
          </cell>
          <cell r="V26" t="e">
            <v>#VALUE!</v>
          </cell>
        </row>
        <row r="27">
          <cell r="B27" t="str">
            <v>Industry Specific Cost of Equity</v>
          </cell>
          <cell r="H27" t="e">
            <v>#VALUE!</v>
          </cell>
        </row>
        <row r="28">
          <cell r="B28" t="str">
            <v>Small Size Company Premium</v>
          </cell>
          <cell r="H28">
            <v>5.8099999999999999E-2</v>
          </cell>
        </row>
        <row r="29">
          <cell r="B29" t="str">
            <v>Company Specific Cost of Equity</v>
          </cell>
          <cell r="H29" t="e">
            <v>#VALUE!</v>
          </cell>
        </row>
        <row r="30">
          <cell r="N30" t="str">
            <v>Weighted Average Cost of Capital</v>
          </cell>
        </row>
        <row r="31">
          <cell r="B31" t="str">
            <v>Cost of Debt</v>
          </cell>
          <cell r="R31" t="str">
            <v>Weighting</v>
          </cell>
          <cell r="T31" t="str">
            <v>Cost</v>
          </cell>
          <cell r="V31" t="str">
            <v>Wtd. Cost</v>
          </cell>
        </row>
        <row r="32">
          <cell r="B32" t="str">
            <v>Current Company Specific Cost of Debt</v>
          </cell>
          <cell r="H32">
            <v>0.08</v>
          </cell>
          <cell r="N32" t="str">
            <v>Weighted Cost of Equity</v>
          </cell>
          <cell r="R32" t="e">
            <v>#VALUE!</v>
          </cell>
          <cell r="T32" t="e">
            <v>#VALUE!</v>
          </cell>
          <cell r="V32" t="e">
            <v>#VALUE!</v>
          </cell>
        </row>
        <row r="33">
          <cell r="B33" t="str">
            <v>Less: 15.0% Tax Shield</v>
          </cell>
          <cell r="H33">
            <v>1.2E-2</v>
          </cell>
          <cell r="N33" t="str">
            <v>Weighted Cost of Debt</v>
          </cell>
          <cell r="R33" t="e">
            <v>#VALUE!</v>
          </cell>
          <cell r="T33">
            <v>6.8000000000000005E-2</v>
          </cell>
          <cell r="V33" t="e">
            <v>#VALUE!</v>
          </cell>
        </row>
        <row r="34">
          <cell r="B34" t="str">
            <v>Effective Company Specific Cost of Debt</v>
          </cell>
          <cell r="H34">
            <v>6.8000000000000005E-2</v>
          </cell>
          <cell r="N34" t="str">
            <v>WACC</v>
          </cell>
          <cell r="V34" t="e">
            <v>#VALUE!</v>
          </cell>
        </row>
        <row r="37">
          <cell r="B37" t="str">
            <v>Note: Market data as of 5/21/09</v>
          </cell>
        </row>
        <row r="38">
          <cell r="B38" t="str">
            <v>1 Bloomberg 2-Year Adjusted Betas</v>
          </cell>
          <cell r="AB38" t="str">
            <v>IBBOTSON ASSOCIATES 2009 YEARBOOK</v>
          </cell>
        </row>
        <row r="39">
          <cell r="B39" t="str">
            <v>2 Yield on the 10-year U.S. Government Bond</v>
          </cell>
          <cell r="AB39" t="str">
            <v>SMALL SIZE COMPANY PREMIUM</v>
          </cell>
        </row>
        <row r="40">
          <cell r="B40" t="str">
            <v>3 Based on Morningstar, Inc. SBBI 2009 Yearbook</v>
          </cell>
          <cell r="AB40" t="str">
            <v>($ in Millions)</v>
          </cell>
        </row>
        <row r="41">
          <cell r="B41" t="str">
            <v>4 Using median values from set of comparable companies</v>
          </cell>
        </row>
        <row r="43">
          <cell r="AF43" t="str">
            <v>MV</v>
          </cell>
          <cell r="AJ43" t="str">
            <v>VLOOKUP TABLE</v>
          </cell>
          <cell r="AN43" t="str">
            <v xml:space="preserve">VLOOKUP TABLE </v>
          </cell>
        </row>
        <row r="44">
          <cell r="B44" t="str">
            <v>****MEDIAN CALCULATION ASSUMES TEN COMPS.  CHANGE THE FORMULAS IF YOU HAVE A DIFFERENT NUMBER OF COMPS.****</v>
          </cell>
          <cell r="AB44" t="str">
            <v>Decile 1</v>
          </cell>
          <cell r="AF44" t="str">
            <v>Equity 2</v>
          </cell>
          <cell r="AH44" t="str">
            <v>Size Premium</v>
          </cell>
          <cell r="AN44" t="str">
            <v>Decile Group</v>
          </cell>
          <cell r="AP44" t="str">
            <v>MV of Equity 4</v>
          </cell>
          <cell r="AR44" t="str">
            <v>Size Premium</v>
          </cell>
        </row>
        <row r="45">
          <cell r="AB45">
            <v>1</v>
          </cell>
          <cell r="AC45" t="str">
            <v>- Largest</v>
          </cell>
          <cell r="AF45">
            <v>465651.93800000002</v>
          </cell>
          <cell r="AH45">
            <v>-3.5999999999999999E-3</v>
          </cell>
          <cell r="AJ45">
            <v>0</v>
          </cell>
          <cell r="AK45">
            <v>10</v>
          </cell>
          <cell r="AL45">
            <v>5.8099999999999999E-2</v>
          </cell>
          <cell r="AN45" t="str">
            <v>Micro-cap (9 - 10)</v>
          </cell>
          <cell r="AP45">
            <v>0</v>
          </cell>
          <cell r="AR45">
            <v>3.7400000000000003E-2</v>
          </cell>
        </row>
        <row r="46">
          <cell r="AB46">
            <v>2</v>
          </cell>
          <cell r="AF46">
            <v>18503.467000000001</v>
          </cell>
          <cell r="AH46">
            <v>6.1999999999999998E-3</v>
          </cell>
          <cell r="AJ46">
            <v>218.53299999999999</v>
          </cell>
          <cell r="AK46">
            <v>9</v>
          </cell>
          <cell r="AL46">
            <v>2.7099999999999999E-2</v>
          </cell>
          <cell r="AN46" t="str">
            <v>Low-cap (6 - 8)</v>
          </cell>
          <cell r="AP46">
            <v>453.25400000000002</v>
          </cell>
          <cell r="AR46">
            <v>1.7399999999999999E-2</v>
          </cell>
        </row>
        <row r="47">
          <cell r="AB47">
            <v>3</v>
          </cell>
          <cell r="AF47">
            <v>7360.2709999999997</v>
          </cell>
          <cell r="AH47">
            <v>7.4000000000000003E-3</v>
          </cell>
          <cell r="AJ47">
            <v>453.25400000000002</v>
          </cell>
          <cell r="AK47">
            <v>8</v>
          </cell>
          <cell r="AL47">
            <v>2.35E-2</v>
          </cell>
          <cell r="AN47" t="str">
            <v>Mid-cap (3-5)</v>
          </cell>
          <cell r="AP47">
            <v>1848.961</v>
          </cell>
          <cell r="AR47">
            <v>9.4000000000000004E-3</v>
          </cell>
        </row>
        <row r="48">
          <cell r="AB48">
            <v>4</v>
          </cell>
          <cell r="AF48">
            <v>4225.152</v>
          </cell>
          <cell r="AH48">
            <v>9.7000000000000003E-3</v>
          </cell>
          <cell r="AJ48">
            <v>753.44799999999998</v>
          </cell>
          <cell r="AK48">
            <v>7</v>
          </cell>
          <cell r="AL48">
            <v>1.6299999999999999E-2</v>
          </cell>
          <cell r="AN48" t="str">
            <v>Decile 2</v>
          </cell>
          <cell r="AP48">
            <v>7360.2709999999997</v>
          </cell>
          <cell r="AR48">
            <v>6.1999999999999998E-3</v>
          </cell>
        </row>
        <row r="49">
          <cell r="AB49">
            <v>5</v>
          </cell>
          <cell r="AF49">
            <v>2785.538</v>
          </cell>
          <cell r="AH49">
            <v>1.54E-2</v>
          </cell>
          <cell r="AJ49">
            <v>1197.133</v>
          </cell>
          <cell r="AK49">
            <v>6</v>
          </cell>
          <cell r="AL49">
            <v>1.6200000000000003E-2</v>
          </cell>
          <cell r="AN49" t="str">
            <v>Decile 1</v>
          </cell>
          <cell r="AP49">
            <v>18503.467000000001</v>
          </cell>
          <cell r="AR49">
            <v>-3.5999999999999999E-3</v>
          </cell>
        </row>
        <row r="50">
          <cell r="AB50">
            <v>6</v>
          </cell>
          <cell r="AF50">
            <v>1848.961</v>
          </cell>
          <cell r="AH50">
            <v>1.6299999999999999E-2</v>
          </cell>
          <cell r="AJ50">
            <v>1848.961</v>
          </cell>
          <cell r="AK50">
            <v>5</v>
          </cell>
          <cell r="AL50">
            <v>1.54E-2</v>
          </cell>
        </row>
        <row r="51">
          <cell r="AB51">
            <v>7</v>
          </cell>
          <cell r="AF51">
            <v>1197.133</v>
          </cell>
          <cell r="AH51">
            <v>1.6200000000000003E-2</v>
          </cell>
          <cell r="AJ51">
            <v>2785.538</v>
          </cell>
          <cell r="AK51">
            <v>4</v>
          </cell>
          <cell r="AL51">
            <v>9.7000000000000003E-3</v>
          </cell>
        </row>
        <row r="52">
          <cell r="AB52">
            <v>8</v>
          </cell>
          <cell r="AF52">
            <v>753.44799999999998</v>
          </cell>
          <cell r="AH52">
            <v>2.35E-2</v>
          </cell>
          <cell r="AJ52">
            <v>4225.152</v>
          </cell>
          <cell r="AK52">
            <v>3</v>
          </cell>
          <cell r="AL52">
            <v>7.4000000000000003E-3</v>
          </cell>
        </row>
        <row r="53">
          <cell r="AB53">
            <v>9</v>
          </cell>
          <cell r="AF53">
            <v>453.25400000000002</v>
          </cell>
          <cell r="AH53">
            <v>2.7099999999999999E-2</v>
          </cell>
          <cell r="AJ53">
            <v>7360.2709999999997</v>
          </cell>
          <cell r="AK53">
            <v>2</v>
          </cell>
          <cell r="AL53">
            <v>6.1999999999999998E-3</v>
          </cell>
        </row>
        <row r="54">
          <cell r="AB54">
            <v>10</v>
          </cell>
          <cell r="AC54" t="str">
            <v>- Smallest</v>
          </cell>
          <cell r="AF54">
            <v>218.53299999999999</v>
          </cell>
          <cell r="AH54">
            <v>5.8099999999999999E-2</v>
          </cell>
          <cell r="AJ54">
            <v>18503.467000000001</v>
          </cell>
          <cell r="AK54">
            <v>1</v>
          </cell>
          <cell r="AL54">
            <v>-3.5999999999999999E-3</v>
          </cell>
        </row>
        <row r="55">
          <cell r="AJ55">
            <v>465651.93800000002</v>
          </cell>
          <cell r="AK55">
            <v>1</v>
          </cell>
        </row>
        <row r="57">
          <cell r="AB57" t="str">
            <v>Footnotes:</v>
          </cell>
        </row>
        <row r="58">
          <cell r="AB58" t="str">
            <v>1  Decile ranking based on market capitalization</v>
          </cell>
        </row>
        <row r="59">
          <cell r="AB59" t="str">
            <v>2 Largest market capitalization for a given decile</v>
          </cell>
        </row>
        <row r="60">
          <cell r="AB60" t="str">
            <v>3  Size premium based on historical data</v>
          </cell>
        </row>
        <row r="61">
          <cell r="AB61" t="str">
            <v>4  Smallest market capitalization for a given decile group</v>
          </cell>
        </row>
      </sheetData>
      <sheetData sheetId="9" refreshError="1">
        <row r="2">
          <cell r="B2" t="str">
            <v>Date for WACC</v>
          </cell>
          <cell r="D2">
            <v>39954</v>
          </cell>
        </row>
        <row r="5">
          <cell r="B5" t="str">
            <v>Weighted Average Cost of Capital Analysis</v>
          </cell>
        </row>
        <row r="7">
          <cell r="F7" t="str">
            <v>Market</v>
          </cell>
        </row>
        <row r="8">
          <cell r="F8" t="str">
            <v>Value of</v>
          </cell>
          <cell r="P8" t="str">
            <v xml:space="preserve">Debt / </v>
          </cell>
          <cell r="R8" t="str">
            <v>Levered</v>
          </cell>
          <cell r="T8" t="str">
            <v>Unlevered</v>
          </cell>
          <cell r="V8" t="str">
            <v>Relevered</v>
          </cell>
        </row>
        <row r="9">
          <cell r="B9" t="str">
            <v>Company</v>
          </cell>
          <cell r="D9" t="str">
            <v>Ticker</v>
          </cell>
          <cell r="F9" t="str">
            <v>Equity</v>
          </cell>
          <cell r="H9" t="str">
            <v>Total Debt</v>
          </cell>
          <cell r="J9" t="str">
            <v>Tax Rate</v>
          </cell>
          <cell r="L9" t="str">
            <v>% Debt</v>
          </cell>
          <cell r="N9" t="str">
            <v>% Equity</v>
          </cell>
          <cell r="P9" t="str">
            <v>Equity</v>
          </cell>
          <cell r="R9" t="str">
            <v>Beta 1</v>
          </cell>
          <cell r="T9" t="str">
            <v>Beta</v>
          </cell>
          <cell r="V9" t="str">
            <v>Beta</v>
          </cell>
        </row>
        <row r="10">
          <cell r="B10" t="str">
            <v>#CIQINACTIVE</v>
          </cell>
          <cell r="D10" t="str">
            <v>DII.B</v>
          </cell>
          <cell r="F10" t="str">
            <v>#CIQINACTIVE</v>
          </cell>
          <cell r="H10" t="str">
            <v>#CIQINACTIVE</v>
          </cell>
          <cell r="J10" t="e">
            <v>#VALUE!</v>
          </cell>
          <cell r="L10" t="e">
            <v>#VALUE!</v>
          </cell>
          <cell r="N10" t="e">
            <v>#VALUE!</v>
          </cell>
          <cell r="P10" t="e">
            <v>#VALUE!</v>
          </cell>
          <cell r="R10">
            <v>0.96799999999999997</v>
          </cell>
          <cell r="T10" t="e">
            <v>#VALUE!</v>
          </cell>
          <cell r="V10" t="e">
            <v>#VALUE!</v>
          </cell>
        </row>
        <row r="11">
          <cell r="B11" t="str">
            <v>#CIQINACTIVE</v>
          </cell>
          <cell r="D11" t="str">
            <v>JAKK</v>
          </cell>
          <cell r="F11" t="str">
            <v>#CIQINACTIVE</v>
          </cell>
          <cell r="H11" t="str">
            <v>#CIQINACTIVE</v>
          </cell>
          <cell r="J11" t="e">
            <v>#VALUE!</v>
          </cell>
          <cell r="L11" t="e">
            <v>#VALUE!</v>
          </cell>
          <cell r="N11" t="e">
            <v>#VALUE!</v>
          </cell>
          <cell r="P11" t="e">
            <v>#VALUE!</v>
          </cell>
          <cell r="R11">
            <v>0.99299999999999999</v>
          </cell>
          <cell r="T11" t="e">
            <v>#VALUE!</v>
          </cell>
          <cell r="V11" t="e">
            <v>#VALUE!</v>
          </cell>
        </row>
        <row r="12">
          <cell r="B12" t="str">
            <v>#CIQINACTIVE</v>
          </cell>
          <cell r="D12" t="str">
            <v>LF</v>
          </cell>
          <cell r="F12" t="str">
            <v>#CIQINACTIVE</v>
          </cell>
          <cell r="H12" t="str">
            <v>#CIQINACTIVE</v>
          </cell>
          <cell r="J12">
            <v>0.26500000000000001</v>
          </cell>
          <cell r="L12" t="e">
            <v>#VALUE!</v>
          </cell>
          <cell r="N12" t="e">
            <v>#VALUE!</v>
          </cell>
          <cell r="P12" t="e">
            <v>#VALUE!</v>
          </cell>
          <cell r="R12">
            <v>1.5269999999999999</v>
          </cell>
          <cell r="T12" t="e">
            <v>#VALUE!</v>
          </cell>
          <cell r="V12" t="e">
            <v>#VALUE!</v>
          </cell>
        </row>
        <row r="13">
          <cell r="B13" t="str">
            <v>#CIQINACTIVE</v>
          </cell>
          <cell r="D13" t="str">
            <v>RCRC</v>
          </cell>
          <cell r="F13" t="str">
            <v>#CIQINACTIVE</v>
          </cell>
          <cell r="H13" t="str">
            <v>#CIQINACTIVE</v>
          </cell>
          <cell r="J13">
            <v>0.35</v>
          </cell>
          <cell r="L13" t="e">
            <v>#VALUE!</v>
          </cell>
          <cell r="N13" t="e">
            <v>#VALUE!</v>
          </cell>
          <cell r="P13" t="e">
            <v>#VALUE!</v>
          </cell>
          <cell r="R13">
            <v>1.4359999999999999</v>
          </cell>
          <cell r="T13" t="e">
            <v>#VALUE!</v>
          </cell>
          <cell r="V13" t="e">
            <v>#VALUE!</v>
          </cell>
        </row>
        <row r="14">
          <cell r="B14" t="str">
            <v>#CIQINACTIVE</v>
          </cell>
          <cell r="D14" t="str">
            <v>RUS</v>
          </cell>
          <cell r="F14" t="str">
            <v>#CIQINACTIVE</v>
          </cell>
          <cell r="H14" t="str">
            <v>#CIQINACTIVE</v>
          </cell>
          <cell r="J14">
            <v>0.35</v>
          </cell>
          <cell r="L14" t="e">
            <v>#VALUE!</v>
          </cell>
          <cell r="N14" t="e">
            <v>#VALUE!</v>
          </cell>
          <cell r="P14" t="e">
            <v>#VALUE!</v>
          </cell>
          <cell r="R14">
            <v>2.1459999999999999</v>
          </cell>
          <cell r="T14" t="e">
            <v>#VALUE!</v>
          </cell>
          <cell r="V14" t="e">
            <v>#VALUE!</v>
          </cell>
        </row>
        <row r="15">
          <cell r="B15" t="str">
            <v>Company 6</v>
          </cell>
          <cell r="D15" t="str">
            <v>Ticker 6</v>
          </cell>
          <cell r="F15">
            <v>100</v>
          </cell>
          <cell r="H15">
            <v>0</v>
          </cell>
          <cell r="J15">
            <v>0.4</v>
          </cell>
          <cell r="L15">
            <v>0</v>
          </cell>
          <cell r="N15">
            <v>1</v>
          </cell>
          <cell r="P15">
            <v>0</v>
          </cell>
          <cell r="R15">
            <v>1</v>
          </cell>
          <cell r="T15">
            <v>1</v>
          </cell>
          <cell r="V15" t="e">
            <v>#VALUE!</v>
          </cell>
        </row>
        <row r="16">
          <cell r="B16" t="str">
            <v>Company 7</v>
          </cell>
          <cell r="D16" t="str">
            <v>Ticker 7</v>
          </cell>
          <cell r="F16">
            <v>100</v>
          </cell>
          <cell r="H16">
            <v>0</v>
          </cell>
          <cell r="J16">
            <v>0.4</v>
          </cell>
          <cell r="L16">
            <v>0</v>
          </cell>
          <cell r="N16">
            <v>1</v>
          </cell>
          <cell r="P16">
            <v>0</v>
          </cell>
          <cell r="R16">
            <v>1</v>
          </cell>
          <cell r="T16">
            <v>1</v>
          </cell>
          <cell r="V16" t="e">
            <v>#VALUE!</v>
          </cell>
        </row>
        <row r="17">
          <cell r="B17" t="str">
            <v>Company 8</v>
          </cell>
          <cell r="D17" t="str">
            <v>Ticker 8</v>
          </cell>
          <cell r="F17">
            <v>100</v>
          </cell>
          <cell r="H17">
            <v>0</v>
          </cell>
          <cell r="J17">
            <v>0.4</v>
          </cell>
          <cell r="L17">
            <v>0</v>
          </cell>
          <cell r="N17">
            <v>1</v>
          </cell>
          <cell r="P17">
            <v>0</v>
          </cell>
          <cell r="R17">
            <v>1</v>
          </cell>
          <cell r="T17">
            <v>1</v>
          </cell>
          <cell r="V17" t="e">
            <v>#VALUE!</v>
          </cell>
        </row>
        <row r="18">
          <cell r="B18" t="str">
            <v>Company 9</v>
          </cell>
          <cell r="D18" t="str">
            <v>Ticker 9</v>
          </cell>
          <cell r="F18">
            <v>100</v>
          </cell>
          <cell r="H18">
            <v>0</v>
          </cell>
          <cell r="J18">
            <v>0.4</v>
          </cell>
          <cell r="L18">
            <v>0</v>
          </cell>
          <cell r="N18">
            <v>1</v>
          </cell>
          <cell r="P18">
            <v>0</v>
          </cell>
          <cell r="R18">
            <v>1</v>
          </cell>
          <cell r="T18">
            <v>1</v>
          </cell>
          <cell r="V18" t="e">
            <v>#VALUE!</v>
          </cell>
        </row>
        <row r="19">
          <cell r="B19" t="str">
            <v>Company 10</v>
          </cell>
          <cell r="D19" t="str">
            <v>Ticker 10</v>
          </cell>
          <cell r="F19">
            <v>100</v>
          </cell>
          <cell r="H19">
            <v>0</v>
          </cell>
          <cell r="J19">
            <v>0.4</v>
          </cell>
          <cell r="L19">
            <v>0</v>
          </cell>
          <cell r="N19">
            <v>1</v>
          </cell>
          <cell r="P19">
            <v>0</v>
          </cell>
          <cell r="R19">
            <v>1</v>
          </cell>
          <cell r="T19">
            <v>1</v>
          </cell>
          <cell r="V19" t="e">
            <v>#VALUE!</v>
          </cell>
        </row>
        <row r="21">
          <cell r="B21" t="str">
            <v>Median</v>
          </cell>
          <cell r="J21" t="e">
            <v>#VALUE!</v>
          </cell>
          <cell r="L21" t="e">
            <v>#VALUE!</v>
          </cell>
          <cell r="N21" t="e">
            <v>#VALUE!</v>
          </cell>
          <cell r="P21" t="e">
            <v>#VALUE!</v>
          </cell>
          <cell r="R21">
            <v>1.4359999999999999</v>
          </cell>
          <cell r="T21" t="e">
            <v>#VALUE!</v>
          </cell>
          <cell r="V21" t="e">
            <v>#VALUE!</v>
          </cell>
        </row>
        <row r="23">
          <cell r="B23" t="str">
            <v>Cost of Equity</v>
          </cell>
          <cell r="N23" t="str">
            <v>Long-term Capital Structure Estimates 4</v>
          </cell>
        </row>
        <row r="24">
          <cell r="B24" t="str">
            <v>Risk Free Rate 2</v>
          </cell>
          <cell r="H24">
            <v>3.2899999999999999E-2</v>
          </cell>
          <cell r="N24" t="str">
            <v>% Equity</v>
          </cell>
          <cell r="V24" t="e">
            <v>#VALUE!</v>
          </cell>
        </row>
        <row r="25">
          <cell r="B25" t="str">
            <v>Market Risk Premium 3</v>
          </cell>
          <cell r="H25">
            <v>6.4699999999999994E-2</v>
          </cell>
          <cell r="N25" t="str">
            <v>% Debt</v>
          </cell>
          <cell r="V25" t="e">
            <v>#VALUE!</v>
          </cell>
        </row>
        <row r="26">
          <cell r="B26" t="str">
            <v>Comparable Company Median Risk Factor</v>
          </cell>
          <cell r="H26" t="e">
            <v>#VALUE!</v>
          </cell>
          <cell r="N26" t="str">
            <v>Debt / Equity</v>
          </cell>
          <cell r="V26" t="e">
            <v>#VALUE!</v>
          </cell>
        </row>
        <row r="27">
          <cell r="B27" t="str">
            <v>Industry Specific Cost of Equity</v>
          </cell>
          <cell r="H27" t="e">
            <v>#VALUE!</v>
          </cell>
        </row>
        <row r="28">
          <cell r="B28" t="str">
            <v>Small Size Company Premium</v>
          </cell>
          <cell r="H28">
            <v>5.8099999999999999E-2</v>
          </cell>
        </row>
        <row r="29">
          <cell r="B29" t="str">
            <v>Company Specific Cost of Equity</v>
          </cell>
          <cell r="H29" t="e">
            <v>#VALUE!</v>
          </cell>
        </row>
        <row r="30">
          <cell r="N30" t="str">
            <v>Weighted Average Cost of Capital</v>
          </cell>
        </row>
        <row r="31">
          <cell r="B31" t="str">
            <v>Cost of Debt</v>
          </cell>
          <cell r="R31" t="str">
            <v>Weighting</v>
          </cell>
          <cell r="T31" t="str">
            <v>Cost</v>
          </cell>
          <cell r="V31" t="str">
            <v>Wtd. Cost</v>
          </cell>
        </row>
        <row r="32">
          <cell r="B32" t="str">
            <v>Current Company Specific Cost of Debt</v>
          </cell>
          <cell r="H32">
            <v>0.08</v>
          </cell>
          <cell r="N32" t="str">
            <v>Weighted Cost of Equity</v>
          </cell>
          <cell r="R32" t="e">
            <v>#VALUE!</v>
          </cell>
          <cell r="T32" t="e">
            <v>#VALUE!</v>
          </cell>
          <cell r="V32" t="e">
            <v>#VALUE!</v>
          </cell>
        </row>
        <row r="33">
          <cell r="B33" t="str">
            <v>Less: 15.0% Tax Shield</v>
          </cell>
          <cell r="H33">
            <v>1.2E-2</v>
          </cell>
          <cell r="N33" t="str">
            <v>Weighted Cost of Debt</v>
          </cell>
          <cell r="R33" t="e">
            <v>#VALUE!</v>
          </cell>
          <cell r="T33">
            <v>6.8000000000000005E-2</v>
          </cell>
          <cell r="V33" t="e">
            <v>#VALUE!</v>
          </cell>
        </row>
        <row r="34">
          <cell r="B34" t="str">
            <v>Effective Company Specific Cost of Debt</v>
          </cell>
          <cell r="H34">
            <v>6.8000000000000005E-2</v>
          </cell>
          <cell r="N34" t="str">
            <v>WACC</v>
          </cell>
          <cell r="V34" t="e">
            <v>#VALUE!</v>
          </cell>
        </row>
        <row r="37">
          <cell r="B37" t="str">
            <v>Note: Market data as of 5/21/09</v>
          </cell>
        </row>
        <row r="38">
          <cell r="B38" t="str">
            <v>1 Bloomberg 2-Year Adjusted Betas</v>
          </cell>
          <cell r="AB38" t="str">
            <v>IBBOTSON ASSOCIATES 2009 YEARBOOK</v>
          </cell>
        </row>
        <row r="39">
          <cell r="B39" t="str">
            <v>2 Yield on the 10-year U.S. Government Bond</v>
          </cell>
          <cell r="AB39" t="str">
            <v>SMALL SIZE COMPANY PREMIUM</v>
          </cell>
        </row>
        <row r="40">
          <cell r="B40" t="str">
            <v>3 Based on Morningstar, Inc. SBBI 2009 Yearbook</v>
          </cell>
          <cell r="AB40" t="str">
            <v>($ in Millions)</v>
          </cell>
        </row>
        <row r="41">
          <cell r="B41" t="str">
            <v>4 Using median values from set of comparable companies</v>
          </cell>
        </row>
        <row r="43">
          <cell r="AF43" t="str">
            <v>MV</v>
          </cell>
          <cell r="AJ43" t="str">
            <v>VLOOKUP TABLE</v>
          </cell>
          <cell r="AN43" t="str">
            <v xml:space="preserve">VLOOKUP TABLE </v>
          </cell>
        </row>
        <row r="44">
          <cell r="B44" t="str">
            <v>****MEDIAN CALCULATION ASSUMES TEN COMPS.  CHANGE THE FORMULAS IF YOU HAVE A DIFFERENT NUMBER OF COMPS.****</v>
          </cell>
          <cell r="AB44" t="str">
            <v>Decile 1</v>
          </cell>
          <cell r="AF44" t="str">
            <v>Equity 2</v>
          </cell>
          <cell r="AH44" t="str">
            <v>Size Premium</v>
          </cell>
          <cell r="AN44" t="str">
            <v>Decile Group</v>
          </cell>
          <cell r="AP44" t="str">
            <v>MV of Equity 4</v>
          </cell>
          <cell r="AR44" t="str">
            <v>Size Premium</v>
          </cell>
        </row>
        <row r="45">
          <cell r="AB45">
            <v>1</v>
          </cell>
          <cell r="AC45" t="str">
            <v>- Largest</v>
          </cell>
          <cell r="AF45">
            <v>465651.93800000002</v>
          </cell>
          <cell r="AH45">
            <v>-3.5999999999999999E-3</v>
          </cell>
          <cell r="AJ45">
            <v>0</v>
          </cell>
          <cell r="AK45">
            <v>10</v>
          </cell>
          <cell r="AL45">
            <v>5.8099999999999999E-2</v>
          </cell>
          <cell r="AN45" t="str">
            <v>Micro-cap (9 - 10)</v>
          </cell>
          <cell r="AP45">
            <v>0</v>
          </cell>
          <cell r="AR45">
            <v>3.7400000000000003E-2</v>
          </cell>
        </row>
        <row r="46">
          <cell r="AB46">
            <v>2</v>
          </cell>
          <cell r="AF46">
            <v>18503.467000000001</v>
          </cell>
          <cell r="AH46">
            <v>6.1999999999999998E-3</v>
          </cell>
          <cell r="AJ46">
            <v>218.53299999999999</v>
          </cell>
          <cell r="AK46">
            <v>9</v>
          </cell>
          <cell r="AL46">
            <v>2.7099999999999999E-2</v>
          </cell>
          <cell r="AN46" t="str">
            <v>Low-cap (6 - 8)</v>
          </cell>
          <cell r="AP46">
            <v>453.25400000000002</v>
          </cell>
          <cell r="AR46">
            <v>1.7399999999999999E-2</v>
          </cell>
        </row>
        <row r="47">
          <cell r="AB47">
            <v>3</v>
          </cell>
          <cell r="AF47">
            <v>7360.2709999999997</v>
          </cell>
          <cell r="AH47">
            <v>7.4000000000000003E-3</v>
          </cell>
          <cell r="AJ47">
            <v>453.25400000000002</v>
          </cell>
          <cell r="AK47">
            <v>8</v>
          </cell>
          <cell r="AL47">
            <v>2.35E-2</v>
          </cell>
          <cell r="AN47" t="str">
            <v>Mid-cap (3-5)</v>
          </cell>
          <cell r="AP47">
            <v>1848.961</v>
          </cell>
          <cell r="AR47">
            <v>9.4000000000000004E-3</v>
          </cell>
        </row>
        <row r="48">
          <cell r="AB48">
            <v>4</v>
          </cell>
          <cell r="AF48">
            <v>4225.152</v>
          </cell>
          <cell r="AH48">
            <v>9.7000000000000003E-3</v>
          </cell>
          <cell r="AJ48">
            <v>753.44799999999998</v>
          </cell>
          <cell r="AK48">
            <v>7</v>
          </cell>
          <cell r="AL48">
            <v>1.6299999999999999E-2</v>
          </cell>
          <cell r="AN48" t="str">
            <v>Decile 2</v>
          </cell>
          <cell r="AP48">
            <v>7360.2709999999997</v>
          </cell>
          <cell r="AR48">
            <v>6.1999999999999998E-3</v>
          </cell>
        </row>
        <row r="49">
          <cell r="AB49">
            <v>5</v>
          </cell>
          <cell r="AF49">
            <v>2785.538</v>
          </cell>
          <cell r="AH49">
            <v>1.54E-2</v>
          </cell>
          <cell r="AJ49">
            <v>1197.133</v>
          </cell>
          <cell r="AK49">
            <v>6</v>
          </cell>
          <cell r="AL49">
            <v>1.6200000000000003E-2</v>
          </cell>
          <cell r="AN49" t="str">
            <v>Decile 1</v>
          </cell>
          <cell r="AP49">
            <v>18503.467000000001</v>
          </cell>
          <cell r="AR49">
            <v>-3.5999999999999999E-3</v>
          </cell>
        </row>
        <row r="50">
          <cell r="AB50">
            <v>6</v>
          </cell>
          <cell r="AF50">
            <v>1848.961</v>
          </cell>
          <cell r="AH50">
            <v>1.6299999999999999E-2</v>
          </cell>
          <cell r="AJ50">
            <v>1848.961</v>
          </cell>
          <cell r="AK50">
            <v>5</v>
          </cell>
          <cell r="AL50">
            <v>1.54E-2</v>
          </cell>
        </row>
        <row r="51">
          <cell r="AB51">
            <v>7</v>
          </cell>
          <cell r="AF51">
            <v>1197.133</v>
          </cell>
          <cell r="AH51">
            <v>1.6200000000000003E-2</v>
          </cell>
          <cell r="AJ51">
            <v>2785.538</v>
          </cell>
          <cell r="AK51">
            <v>4</v>
          </cell>
          <cell r="AL51">
            <v>9.7000000000000003E-3</v>
          </cell>
        </row>
        <row r="52">
          <cell r="AB52">
            <v>8</v>
          </cell>
          <cell r="AF52">
            <v>753.44799999999998</v>
          </cell>
          <cell r="AH52">
            <v>2.35E-2</v>
          </cell>
          <cell r="AJ52">
            <v>4225.152</v>
          </cell>
          <cell r="AK52">
            <v>3</v>
          </cell>
          <cell r="AL52">
            <v>7.4000000000000003E-3</v>
          </cell>
        </row>
        <row r="53">
          <cell r="AB53">
            <v>9</v>
          </cell>
          <cell r="AF53">
            <v>453.25400000000002</v>
          </cell>
          <cell r="AH53">
            <v>2.7099999999999999E-2</v>
          </cell>
          <cell r="AJ53">
            <v>7360.2709999999997</v>
          </cell>
          <cell r="AK53">
            <v>2</v>
          </cell>
          <cell r="AL53">
            <v>6.1999999999999998E-3</v>
          </cell>
        </row>
        <row r="54">
          <cell r="AB54">
            <v>10</v>
          </cell>
          <cell r="AC54" t="str">
            <v>- Smallest</v>
          </cell>
          <cell r="AF54">
            <v>218.53299999999999</v>
          </cell>
          <cell r="AH54">
            <v>5.8099999999999999E-2</v>
          </cell>
          <cell r="AJ54">
            <v>18503.467000000001</v>
          </cell>
          <cell r="AK54">
            <v>1</v>
          </cell>
          <cell r="AL54">
            <v>-3.5999999999999999E-3</v>
          </cell>
        </row>
        <row r="55">
          <cell r="AJ55">
            <v>465651.93800000002</v>
          </cell>
          <cell r="AK55">
            <v>1</v>
          </cell>
        </row>
        <row r="57">
          <cell r="AB57" t="str">
            <v>Footnotes:</v>
          </cell>
        </row>
        <row r="58">
          <cell r="AB58" t="str">
            <v>1  Decile ranking based on market capitalization</v>
          </cell>
        </row>
        <row r="59">
          <cell r="AB59" t="str">
            <v>2 Largest market capitalization for a given decile</v>
          </cell>
        </row>
        <row r="60">
          <cell r="AB60" t="str">
            <v>3  Size premium based on historical data</v>
          </cell>
        </row>
        <row r="61">
          <cell r="AB61" t="str">
            <v>4  Smallest market capitalization for a given decile group</v>
          </cell>
        </row>
      </sheetData>
      <sheetData sheetId="10" refreshError="1">
        <row r="1">
          <cell r="A1" t="str">
            <v>x</v>
          </cell>
        </row>
        <row r="2">
          <cell r="B2" t="str">
            <v>Summary Financials - Shine</v>
          </cell>
        </row>
        <row r="4">
          <cell r="B4" t="str">
            <v>($ in Millions, except per share data)</v>
          </cell>
          <cell r="D4" t="str">
            <v>For the Years Ended December 31,</v>
          </cell>
          <cell r="I4" t="str">
            <v>LTM</v>
          </cell>
          <cell r="K4" t="str">
            <v>For the Years Ended December 31,</v>
          </cell>
          <cell r="T4" t="str">
            <v>CAGR</v>
          </cell>
        </row>
        <row r="5">
          <cell r="D5">
            <v>2005</v>
          </cell>
          <cell r="E5">
            <v>2006</v>
          </cell>
          <cell r="F5">
            <v>2007</v>
          </cell>
          <cell r="G5" t="str">
            <v>2008 ³</v>
          </cell>
          <cell r="I5">
            <v>40178</v>
          </cell>
          <cell r="K5">
            <v>2009</v>
          </cell>
          <cell r="L5">
            <v>2010</v>
          </cell>
          <cell r="M5">
            <v>2011</v>
          </cell>
          <cell r="N5">
            <v>2012</v>
          </cell>
          <cell r="O5">
            <v>2013</v>
          </cell>
          <cell r="P5">
            <v>2014</v>
          </cell>
          <cell r="R5" t="str">
            <v>'05A - ' ³A</v>
          </cell>
          <cell r="T5" t="str">
            <v>'09E - '14P</v>
          </cell>
        </row>
        <row r="7">
          <cell r="B7" t="str">
            <v>Revenue</v>
          </cell>
          <cell r="D7">
            <v>0</v>
          </cell>
          <cell r="E7">
            <v>0</v>
          </cell>
          <cell r="F7">
            <v>0</v>
          </cell>
          <cell r="G7">
            <v>138.298</v>
          </cell>
          <cell r="I7">
            <v>154.2870125</v>
          </cell>
          <cell r="K7">
            <v>154.2870125</v>
          </cell>
          <cell r="L7">
            <v>192.76562187499999</v>
          </cell>
          <cell r="M7">
            <v>234.5</v>
          </cell>
          <cell r="N7">
            <v>269.67500000000001</v>
          </cell>
          <cell r="O7">
            <v>309.54000000000002</v>
          </cell>
          <cell r="P7">
            <v>340.49400000000003</v>
          </cell>
          <cell r="R7" t="str">
            <v>n/a</v>
          </cell>
          <cell r="T7">
            <v>0.17153702562726192</v>
          </cell>
        </row>
        <row r="8">
          <cell r="B8" t="str">
            <v>% Growth</v>
          </cell>
          <cell r="D8" t="str">
            <v>n/a</v>
          </cell>
          <cell r="E8" t="str">
            <v>n/a</v>
          </cell>
          <cell r="F8" t="str">
            <v>n/a</v>
          </cell>
          <cell r="G8" t="str">
            <v>n/a</v>
          </cell>
          <cell r="I8" t="str">
            <v>n/a</v>
          </cell>
          <cell r="K8">
            <v>0.11561275289592032</v>
          </cell>
          <cell r="L8">
            <v>0.24939629558904053</v>
          </cell>
          <cell r="M8">
            <v>0.21650322147204704</v>
          </cell>
          <cell r="N8">
            <v>0.15000000000000013</v>
          </cell>
          <cell r="O8">
            <v>0.14782608695652177</v>
          </cell>
          <cell r="P8">
            <v>0.10000000000000009</v>
          </cell>
        </row>
        <row r="10">
          <cell r="B10" t="str">
            <v>Gross Profit 1</v>
          </cell>
          <cell r="D10">
            <v>0</v>
          </cell>
          <cell r="E10">
            <v>0</v>
          </cell>
          <cell r="F10">
            <v>0</v>
          </cell>
          <cell r="G10">
            <v>48.953000000000003</v>
          </cell>
          <cell r="I10">
            <v>55.147352499999997</v>
          </cell>
          <cell r="K10">
            <v>55.147352499999997</v>
          </cell>
          <cell r="L10">
            <v>67.467967656249996</v>
          </cell>
          <cell r="M10">
            <v>83.833750000000009</v>
          </cell>
          <cell r="N10">
            <v>97.082999999999998</v>
          </cell>
          <cell r="O10">
            <v>112.20825000000002</v>
          </cell>
          <cell r="P10">
            <v>123.42907500000001</v>
          </cell>
          <cell r="R10" t="str">
            <v>n/a</v>
          </cell>
          <cell r="T10">
            <v>0.17483955824550379</v>
          </cell>
        </row>
        <row r="11">
          <cell r="B11" t="str">
            <v>% Margin</v>
          </cell>
          <cell r="D11" t="e">
            <v>#DIV/0!</v>
          </cell>
          <cell r="E11" t="e">
            <v>#DIV/0!</v>
          </cell>
          <cell r="F11" t="e">
            <v>#DIV/0!</v>
          </cell>
          <cell r="G11">
            <v>0.19438254343186934</v>
          </cell>
          <cell r="I11">
            <v>0.23452099360279791</v>
          </cell>
          <cell r="K11">
            <v>0.23452099360279791</v>
          </cell>
          <cell r="L11">
            <v>0.2293007780831027</v>
          </cell>
          <cell r="M11">
            <v>0.23307546284945585</v>
          </cell>
          <cell r="N11">
            <v>0.22814528537989839</v>
          </cell>
          <cell r="O11">
            <v>0.22656647714651371</v>
          </cell>
          <cell r="P11">
            <v>0.22656647714651365</v>
          </cell>
        </row>
        <row r="13">
          <cell r="B13" t="str">
            <v>EBITDA 2</v>
          </cell>
          <cell r="D13">
            <v>0</v>
          </cell>
          <cell r="E13">
            <v>0</v>
          </cell>
          <cell r="F13">
            <v>0</v>
          </cell>
          <cell r="G13">
            <v>13.449000000000005</v>
          </cell>
          <cell r="I13">
            <v>16.048451696666653</v>
          </cell>
          <cell r="K13">
            <v>16.048451696666653</v>
          </cell>
          <cell r="L13">
            <v>22.340373119249996</v>
          </cell>
          <cell r="M13">
            <v>34.299108524410002</v>
          </cell>
          <cell r="N13">
            <v>42.448533621118692</v>
          </cell>
          <cell r="O13">
            <v>51.916473474597012</v>
          </cell>
          <cell r="P13">
            <v>57.108120822056705</v>
          </cell>
          <cell r="R13" t="str">
            <v>n/a</v>
          </cell>
          <cell r="T13">
            <v>0.28900008517472719</v>
          </cell>
          <cell r="V13" t="str">
            <v>&lt;- Links to "EBITDA" line; NOT "Operating EBITDA"</v>
          </cell>
        </row>
        <row r="14">
          <cell r="B14" t="str">
            <v>% Margin</v>
          </cell>
          <cell r="D14" t="e">
            <v>#DIV/0!</v>
          </cell>
          <cell r="E14" t="e">
            <v>#DIV/0!</v>
          </cell>
          <cell r="F14" t="e">
            <v>#DIV/0!</v>
          </cell>
          <cell r="G14">
            <v>5.3403281241501267E-2</v>
          </cell>
          <cell r="I14">
            <v>6.8248042146515947E-2</v>
          </cell>
          <cell r="K14">
            <v>6.8248042146515947E-2</v>
          </cell>
          <cell r="L14">
            <v>7.5927364004958448E-2</v>
          </cell>
          <cell r="M14">
            <v>9.5358737914629566E-2</v>
          </cell>
          <cell r="N14">
            <v>9.975415692704527E-2</v>
          </cell>
          <cell r="O14">
            <v>0.10482769761590495</v>
          </cell>
          <cell r="P14">
            <v>0.10482769761590492</v>
          </cell>
        </row>
        <row r="16">
          <cell r="B16" t="str">
            <v>EBIT</v>
          </cell>
          <cell r="D16">
            <v>0</v>
          </cell>
          <cell r="E16">
            <v>0</v>
          </cell>
          <cell r="F16">
            <v>0</v>
          </cell>
          <cell r="G16">
            <v>10.523000000000005</v>
          </cell>
          <cell r="I16">
            <v>12.061071096666653</v>
          </cell>
          <cell r="K16">
            <v>12.061071096666653</v>
          </cell>
          <cell r="L16">
            <v>17.940373119249998</v>
          </cell>
          <cell r="M16">
            <v>29.799108524410002</v>
          </cell>
          <cell r="N16">
            <v>37.84853362111869</v>
          </cell>
          <cell r="O16">
            <v>47.216473474597009</v>
          </cell>
          <cell r="P16">
            <v>51.988120822056707</v>
          </cell>
          <cell r="R16" t="str">
            <v>n/a</v>
          </cell>
          <cell r="T16">
            <v>0.33937950276789053</v>
          </cell>
        </row>
        <row r="17">
          <cell r="B17" t="str">
            <v>% Margin</v>
          </cell>
          <cell r="D17" t="e">
            <v>#DIV/0!</v>
          </cell>
          <cell r="E17" t="e">
            <v>#DIV/0!</v>
          </cell>
          <cell r="F17" t="e">
            <v>#DIV/0!</v>
          </cell>
          <cell r="G17">
            <v>4.1784722172973299E-2</v>
          </cell>
          <cell r="I17">
            <v>5.1291208902625944E-2</v>
          </cell>
          <cell r="K17">
            <v>5.1291208902625944E-2</v>
          </cell>
          <cell r="L17">
            <v>6.097325380104468E-2</v>
          </cell>
          <cell r="M17">
            <v>8.2847791156044265E-2</v>
          </cell>
          <cell r="N17">
            <v>8.8944145774242686E-2</v>
          </cell>
          <cell r="O17">
            <v>9.5337642806311046E-2</v>
          </cell>
          <cell r="P17">
            <v>9.542942283348313E-2</v>
          </cell>
        </row>
        <row r="19">
          <cell r="B19" t="str">
            <v>Depreciation &amp; Amortization</v>
          </cell>
          <cell r="D19">
            <v>0</v>
          </cell>
          <cell r="E19">
            <v>0</v>
          </cell>
          <cell r="F19">
            <v>0</v>
          </cell>
          <cell r="G19">
            <v>2.9260000000000002</v>
          </cell>
          <cell r="I19">
            <v>3.9873805999999998</v>
          </cell>
          <cell r="K19">
            <v>3.9873805999999998</v>
          </cell>
          <cell r="L19">
            <v>4.4000000000000004</v>
          </cell>
          <cell r="M19">
            <v>4.5</v>
          </cell>
          <cell r="N19">
            <v>4.5999999999999996</v>
          </cell>
          <cell r="O19">
            <v>4.7</v>
          </cell>
          <cell r="P19">
            <v>5.12</v>
          </cell>
        </row>
        <row r="20">
          <cell r="B20" t="str">
            <v>% of Revenue</v>
          </cell>
          <cell r="D20" t="e">
            <v>#DIV/0!</v>
          </cell>
          <cell r="E20" t="e">
            <v>#DIV/0!</v>
          </cell>
          <cell r="F20" t="e">
            <v>#DIV/0!</v>
          </cell>
          <cell r="G20">
            <v>1.1618559068527969E-2</v>
          </cell>
          <cell r="I20">
            <v>1.6956833243890003E-2</v>
          </cell>
          <cell r="K20">
            <v>2.5843916058715569E-2</v>
          </cell>
          <cell r="L20">
            <v>2.2825646799475512E-2</v>
          </cell>
          <cell r="M20">
            <v>1.9189765458422176E-2</v>
          </cell>
          <cell r="N20">
            <v>1.7057569296375266E-2</v>
          </cell>
          <cell r="O20">
            <v>1.5183821153970408E-2</v>
          </cell>
          <cell r="P20">
            <v>1.5036975688264696E-2</v>
          </cell>
        </row>
        <row r="22">
          <cell r="B22" t="str">
            <v>Capital Expenditures</v>
          </cell>
          <cell r="D22">
            <v>0</v>
          </cell>
          <cell r="E22">
            <v>0</v>
          </cell>
          <cell r="F22">
            <v>0</v>
          </cell>
          <cell r="G22">
            <v>3.86</v>
          </cell>
          <cell r="I22">
            <v>3.25</v>
          </cell>
          <cell r="K22">
            <v>3.25</v>
          </cell>
          <cell r="L22">
            <v>1.5</v>
          </cell>
          <cell r="M22">
            <v>1.8247548322080707</v>
          </cell>
          <cell r="N22">
            <v>2.0984680570392813</v>
          </cell>
          <cell r="O22">
            <v>2.4086763785146532</v>
          </cell>
          <cell r="P22">
            <v>2.6495440163661188</v>
          </cell>
        </row>
        <row r="23">
          <cell r="B23" t="str">
            <v>% of Revenue</v>
          </cell>
          <cell r="D23" t="e">
            <v>#DIV/0!</v>
          </cell>
          <cell r="E23" t="e">
            <v>#DIV/0!</v>
          </cell>
          <cell r="F23" t="e">
            <v>#DIV/0!</v>
          </cell>
          <cell r="G23">
            <v>1.5327285715829787E-2</v>
          </cell>
          <cell r="I23">
            <v>1.3821030288064929E-2</v>
          </cell>
          <cell r="K23">
            <v>2.1064637569542674E-2</v>
          </cell>
          <cell r="L23">
            <v>7.781470499821197E-3</v>
          </cell>
          <cell r="M23">
            <v>7.781470499821197E-3</v>
          </cell>
          <cell r="N23">
            <v>7.781470499821197E-3</v>
          </cell>
          <cell r="O23">
            <v>7.7814704998211961E-3</v>
          </cell>
          <cell r="P23">
            <v>7.781470499821197E-3</v>
          </cell>
        </row>
        <row r="25">
          <cell r="B25" t="str">
            <v>Earnings per Share</v>
          </cell>
          <cell r="D25">
            <v>0</v>
          </cell>
          <cell r="E25" t="str">
            <v>n/a</v>
          </cell>
          <cell r="F25" t="str">
            <v>n/a</v>
          </cell>
          <cell r="G25">
            <v>0.35009298618491008</v>
          </cell>
          <cell r="I25">
            <v>0.46365763898924661</v>
          </cell>
          <cell r="K25">
            <v>0.46365763898924661</v>
          </cell>
          <cell r="L25">
            <v>0.70177743726174657</v>
          </cell>
          <cell r="M25">
            <v>1.202415707327245</v>
          </cell>
          <cell r="N25">
            <v>1.5152079996809127</v>
          </cell>
          <cell r="O25">
            <v>1.8673410227997751</v>
          </cell>
          <cell r="P25">
            <v>2.0626716163233452</v>
          </cell>
          <cell r="R25" t="str">
            <v>n/a</v>
          </cell>
        </row>
        <row r="28">
          <cell r="B28" t="str">
            <v>Source: Company Management for 2008 - 2013 and Wachovia estimates for 2014</v>
          </cell>
        </row>
        <row r="29">
          <cell r="B29" t="str">
            <v>1 Excludes depreciation and amortization expense</v>
          </cell>
        </row>
        <row r="30">
          <cell r="B30" t="str">
            <v>2 Includes stock based compensation expense</v>
          </cell>
        </row>
        <row r="31">
          <cell r="B31" t="str">
            <v>3 Pro forma for acquisitions of Kiddopotamus and Basic Comfort as of January 1, 2008</v>
          </cell>
        </row>
        <row r="34">
          <cell r="A34" t="str">
            <v>x</v>
          </cell>
        </row>
        <row r="35">
          <cell r="B35" t="str">
            <v>Summary Financials - Rise</v>
          </cell>
        </row>
        <row r="37">
          <cell r="B37" t="str">
            <v>($ in Millions, except per share data)</v>
          </cell>
          <cell r="D37" t="str">
            <v>For the Years Ended December 31,</v>
          </cell>
          <cell r="I37" t="str">
            <v>LTM</v>
          </cell>
          <cell r="K37" t="str">
            <v>For the Years Ended December 31,</v>
          </cell>
          <cell r="T37" t="str">
            <v>CAGR</v>
          </cell>
        </row>
        <row r="38">
          <cell r="D38">
            <v>2005</v>
          </cell>
          <cell r="E38">
            <v>2006</v>
          </cell>
          <cell r="F38">
            <v>2007</v>
          </cell>
          <cell r="G38" t="str">
            <v>2008 ³</v>
          </cell>
          <cell r="I38">
            <v>40178</v>
          </cell>
          <cell r="K38">
            <v>2009</v>
          </cell>
          <cell r="L38">
            <v>2010</v>
          </cell>
          <cell r="M38">
            <v>2011</v>
          </cell>
          <cell r="N38">
            <v>2012</v>
          </cell>
          <cell r="O38">
            <v>2013</v>
          </cell>
          <cell r="P38">
            <v>2014</v>
          </cell>
          <cell r="R38" t="str">
            <v>'05A - ' ³A</v>
          </cell>
          <cell r="T38" t="str">
            <v>'09E - '14P</v>
          </cell>
        </row>
        <row r="40">
          <cell r="B40" t="str">
            <v>Revenue</v>
          </cell>
          <cell r="D40">
            <v>0</v>
          </cell>
          <cell r="E40">
            <v>0</v>
          </cell>
          <cell r="F40">
            <v>0</v>
          </cell>
          <cell r="G40">
            <v>251.838458</v>
          </cell>
          <cell r="I40">
            <v>235.14889500000001</v>
          </cell>
          <cell r="K40">
            <v>235.14889500000001</v>
          </cell>
          <cell r="L40">
            <v>294.23348765000003</v>
          </cell>
          <cell r="M40">
            <v>359.68500920299999</v>
          </cell>
          <cell r="N40">
            <v>425.53147586785008</v>
          </cell>
          <cell r="O40">
            <v>495.25530613886156</v>
          </cell>
          <cell r="P40">
            <v>544.78083675274775</v>
          </cell>
          <cell r="R40" t="str">
            <v>n/a</v>
          </cell>
          <cell r="T40">
            <v>0.18297557015565102</v>
          </cell>
        </row>
        <row r="41">
          <cell r="B41" t="str">
            <v>% Growth</v>
          </cell>
          <cell r="D41" t="str">
            <v>n/a</v>
          </cell>
          <cell r="E41" t="str">
            <v>n/a</v>
          </cell>
          <cell r="F41" t="str">
            <v>n/a</v>
          </cell>
          <cell r="G41" t="str">
            <v>n/a</v>
          </cell>
          <cell r="I41" t="str">
            <v>n/a</v>
          </cell>
          <cell r="K41">
            <v>-6.6270906884285274E-2</v>
          </cell>
          <cell r="L41">
            <v>0.25126459833034742</v>
          </cell>
          <cell r="M41">
            <v>0.22244756052668135</v>
          </cell>
          <cell r="N41">
            <v>0.1830670308188671</v>
          </cell>
          <cell r="O41">
            <v>0.16385117018385831</v>
          </cell>
          <cell r="P41">
            <v>0.10000000000000009</v>
          </cell>
        </row>
        <row r="43">
          <cell r="B43" t="str">
            <v>Gross Profit 1</v>
          </cell>
          <cell r="D43">
            <v>0</v>
          </cell>
          <cell r="E43">
            <v>0</v>
          </cell>
          <cell r="F43">
            <v>0</v>
          </cell>
          <cell r="G43">
            <v>83.630331000000012</v>
          </cell>
          <cell r="I43">
            <v>81.653146927656394</v>
          </cell>
          <cell r="K43">
            <v>81.653146927656394</v>
          </cell>
          <cell r="L43">
            <v>101.0239399607286</v>
          </cell>
          <cell r="M43">
            <v>121.49563545756655</v>
          </cell>
          <cell r="N43">
            <v>141.69732785155497</v>
          </cell>
          <cell r="O43">
            <v>164.08460428501229</v>
          </cell>
          <cell r="P43">
            <v>180.49306471351355</v>
          </cell>
          <cell r="R43" t="str">
            <v>n/a</v>
          </cell>
          <cell r="T43">
            <v>0.17191879218485751</v>
          </cell>
        </row>
        <row r="44">
          <cell r="B44" t="str">
            <v>% Margin</v>
          </cell>
          <cell r="D44" t="e">
            <v>#DIV/0!</v>
          </cell>
          <cell r="E44" t="e">
            <v>#DIV/0!</v>
          </cell>
          <cell r="F44" t="e">
            <v>#DIV/0!</v>
          </cell>
          <cell r="G44">
            <v>0.33207926884622208</v>
          </cell>
          <cell r="I44">
            <v>0.34724018978552457</v>
          </cell>
          <cell r="K44">
            <v>0.34724018978552457</v>
          </cell>
          <cell r="L44">
            <v>0.34334616622870523</v>
          </cell>
          <cell r="M44">
            <v>0.33778342813557882</v>
          </cell>
          <cell r="N44">
            <v>0.3329890639994853</v>
          </cell>
          <cell r="O44">
            <v>0.33131316767559404</v>
          </cell>
          <cell r="P44">
            <v>0.33131316767559404</v>
          </cell>
        </row>
        <row r="46">
          <cell r="B46" t="str">
            <v>EBITDA 2</v>
          </cell>
          <cell r="D46">
            <v>0</v>
          </cell>
          <cell r="E46">
            <v>0</v>
          </cell>
          <cell r="F46">
            <v>0</v>
          </cell>
          <cell r="G46">
            <v>31.842331000000005</v>
          </cell>
          <cell r="I46">
            <v>33.36814692765639</v>
          </cell>
          <cell r="K46">
            <v>33.36814692765639</v>
          </cell>
          <cell r="L46">
            <v>46.026650152865876</v>
          </cell>
          <cell r="M46">
            <v>60.470255172852113</v>
          </cell>
          <cell r="N46">
            <v>73.824496429871076</v>
          </cell>
          <cell r="O46">
            <v>88.867435306921138</v>
          </cell>
          <cell r="P46">
            <v>98.202311425402868</v>
          </cell>
          <cell r="R46" t="str">
            <v>n/a</v>
          </cell>
          <cell r="T46">
            <v>0.24096040324370427</v>
          </cell>
          <cell r="V46" t="str">
            <v>&lt;- Links to "EBITDA" line; NOT "Operating EBITDA"</v>
          </cell>
        </row>
        <row r="47">
          <cell r="B47" t="str">
            <v>% Margin</v>
          </cell>
          <cell r="D47" t="e">
            <v>#DIV/0!</v>
          </cell>
          <cell r="E47" t="e">
            <v>#DIV/0!</v>
          </cell>
          <cell r="F47" t="e">
            <v>#DIV/0!</v>
          </cell>
          <cell r="G47">
            <v>0.12643950909197516</v>
          </cell>
          <cell r="I47">
            <v>0.14190220595191991</v>
          </cell>
          <cell r="K47">
            <v>0.14190220595191991</v>
          </cell>
          <cell r="L47">
            <v>0.15642899970521379</v>
          </cell>
          <cell r="M47">
            <v>0.16812003176569348</v>
          </cell>
          <cell r="N47">
            <v>0.17348774559933486</v>
          </cell>
          <cell r="O47">
            <v>0.1794376237980258</v>
          </cell>
          <cell r="P47">
            <v>0.18026021621970637</v>
          </cell>
        </row>
        <row r="49">
          <cell r="B49" t="str">
            <v>EBIT</v>
          </cell>
          <cell r="D49">
            <v>0</v>
          </cell>
          <cell r="E49">
            <v>0</v>
          </cell>
          <cell r="F49">
            <v>0</v>
          </cell>
          <cell r="G49">
            <v>30.878331000000003</v>
          </cell>
          <cell r="I49">
            <v>30.658146927656389</v>
          </cell>
          <cell r="K49">
            <v>30.658146927656389</v>
          </cell>
          <cell r="L49">
            <v>43.316650152865876</v>
          </cell>
          <cell r="M49">
            <v>57.760255172852112</v>
          </cell>
          <cell r="N49">
            <v>71.114496429871082</v>
          </cell>
          <cell r="O49">
            <v>86.157435306921144</v>
          </cell>
          <cell r="P49">
            <v>95.492311425402875</v>
          </cell>
          <cell r="R49" t="str">
            <v>n/a</v>
          </cell>
          <cell r="T49">
            <v>0.25511783509364938</v>
          </cell>
        </row>
        <row r="50">
          <cell r="B50" t="str">
            <v>% Margin</v>
          </cell>
          <cell r="D50" t="e">
            <v>#DIV/0!</v>
          </cell>
          <cell r="E50" t="e">
            <v>#DIV/0!</v>
          </cell>
          <cell r="F50" t="e">
            <v>#DIV/0!</v>
          </cell>
          <cell r="G50">
            <v>0.12261165846242596</v>
          </cell>
          <cell r="I50">
            <v>0.13037759300402577</v>
          </cell>
          <cell r="K50">
            <v>0.13037759300402577</v>
          </cell>
          <cell r="L50">
            <v>0.14721862728416688</v>
          </cell>
          <cell r="M50">
            <v>0.16058566160663434</v>
          </cell>
          <cell r="N50">
            <v>0.16711923902887946</v>
          </cell>
          <cell r="O50">
            <v>0.17396569857802593</v>
          </cell>
          <cell r="P50">
            <v>0.17528573874697922</v>
          </cell>
        </row>
        <row r="52">
          <cell r="B52" t="str">
            <v>Depreciation &amp; Amortization</v>
          </cell>
          <cell r="D52">
            <v>0</v>
          </cell>
          <cell r="E52">
            <v>0</v>
          </cell>
          <cell r="F52">
            <v>0</v>
          </cell>
          <cell r="G52">
            <v>0.9640000000000013</v>
          </cell>
          <cell r="I52">
            <v>2.71</v>
          </cell>
          <cell r="K52">
            <v>2.71</v>
          </cell>
          <cell r="L52">
            <v>2.71</v>
          </cell>
          <cell r="M52">
            <v>2.71</v>
          </cell>
          <cell r="N52">
            <v>2.71</v>
          </cell>
          <cell r="O52">
            <v>2.71</v>
          </cell>
          <cell r="P52">
            <v>2.71</v>
          </cell>
        </row>
        <row r="53">
          <cell r="B53" t="str">
            <v>% of Revenue</v>
          </cell>
          <cell r="D53" t="e">
            <v>#DIV/0!</v>
          </cell>
          <cell r="E53" t="e">
            <v>#DIV/0!</v>
          </cell>
          <cell r="F53" t="e">
            <v>#DIV/0!</v>
          </cell>
          <cell r="G53">
            <v>3.827850629549206E-3</v>
          </cell>
          <cell r="I53">
            <v>1.1524612947894142E-2</v>
          </cell>
          <cell r="K53">
            <v>1.1524612947894142E-2</v>
          </cell>
          <cell r="L53">
            <v>9.2103724210468862E-3</v>
          </cell>
          <cell r="M53">
            <v>7.5343701590591533E-3</v>
          </cell>
          <cell r="N53">
            <v>6.3685065704554315E-3</v>
          </cell>
          <cell r="O53">
            <v>5.4719252199998845E-3</v>
          </cell>
          <cell r="P53">
            <v>4.974477472727167E-3</v>
          </cell>
        </row>
        <row r="55">
          <cell r="B55" t="str">
            <v>Capital Expenditures</v>
          </cell>
          <cell r="D55">
            <v>0</v>
          </cell>
          <cell r="E55">
            <v>0</v>
          </cell>
          <cell r="F55">
            <v>0</v>
          </cell>
          <cell r="G55">
            <v>1.2830273885998911</v>
          </cell>
          <cell r="I55">
            <v>1.198</v>
          </cell>
          <cell r="K55">
            <v>1.198</v>
          </cell>
          <cell r="L55">
            <v>1.4990149887997561</v>
          </cell>
          <cell r="M55">
            <v>1.8324672162511926</v>
          </cell>
          <cell r="N55">
            <v>2.1679315486032129</v>
          </cell>
          <cell r="O55">
            <v>2.5231496697203535</v>
          </cell>
          <cell r="P55">
            <v>2.7754646366923894</v>
          </cell>
        </row>
        <row r="56">
          <cell r="B56" t="str">
            <v>% of Revenue</v>
          </cell>
          <cell r="D56" t="e">
            <v>#DIV/0!</v>
          </cell>
          <cell r="E56" t="e">
            <v>#DIV/0!</v>
          </cell>
          <cell r="F56" t="e">
            <v>#DIV/0!</v>
          </cell>
          <cell r="G56">
            <v>5.0946443954159341E-3</v>
          </cell>
          <cell r="I56">
            <v>5.0946443954159341E-3</v>
          </cell>
          <cell r="K56">
            <v>5.0946443954159341E-3</v>
          </cell>
          <cell r="L56">
            <v>5.0946443954159341E-3</v>
          </cell>
          <cell r="M56">
            <v>5.0946443954159341E-3</v>
          </cell>
          <cell r="N56">
            <v>5.0946443954159332E-3</v>
          </cell>
          <cell r="O56">
            <v>5.0946443954159341E-3</v>
          </cell>
          <cell r="P56">
            <v>5.0946443954159341E-3</v>
          </cell>
        </row>
        <row r="58">
          <cell r="B58" t="str">
            <v>Earnings per Share</v>
          </cell>
          <cell r="D58">
            <v>0</v>
          </cell>
          <cell r="E58" t="str">
            <v>n/a</v>
          </cell>
          <cell r="F58" t="str">
            <v>n/a</v>
          </cell>
          <cell r="G58" t="str">
            <v>n/a</v>
          </cell>
          <cell r="I58" t="str">
            <v>n/a</v>
          </cell>
          <cell r="K58">
            <v>0.72073220251294612</v>
          </cell>
          <cell r="L58">
            <v>1.1051354068289438</v>
          </cell>
          <cell r="M58">
            <v>1.5420375353221802</v>
          </cell>
          <cell r="N58">
            <v>1.9715784831955867</v>
          </cell>
          <cell r="O58">
            <v>2.4642819694788241</v>
          </cell>
          <cell r="P58">
            <v>2.7096929489743458</v>
          </cell>
          <cell r="R58" t="str">
            <v>n/a</v>
          </cell>
        </row>
        <row r="61">
          <cell r="B61" t="str">
            <v>Source: Company Management for 2008 - 2013 and Wachovia estimates for 2014</v>
          </cell>
        </row>
        <row r="62">
          <cell r="B62" t="str">
            <v>1 Excludes depreciation and amortization expense</v>
          </cell>
        </row>
        <row r="63">
          <cell r="B63" t="str">
            <v>2 Includes stock based compensation expense; Assumes corporate overhead expense of $6.2 million and $5.7 million in 2008 and 2009, respectively and growth of 3% thereafter</v>
          </cell>
        </row>
        <row r="64">
          <cell r="B64" t="str">
            <v>3 Pro forma for acquisitions of CoCaLo and LaJobi as of January 1, 2008</v>
          </cell>
        </row>
        <row r="66">
          <cell r="A66" t="str">
            <v>x</v>
          </cell>
        </row>
        <row r="67">
          <cell r="B67" t="str">
            <v>Summary Financials - ProForma Combined</v>
          </cell>
        </row>
        <row r="69">
          <cell r="B69" t="str">
            <v>($ in Millions, except per share data)</v>
          </cell>
          <cell r="D69" t="str">
            <v>For the Years Ended December 31,</v>
          </cell>
          <cell r="I69" t="str">
            <v>LTM</v>
          </cell>
          <cell r="K69" t="str">
            <v>For the Years Ended December 31,</v>
          </cell>
          <cell r="T69" t="str">
            <v>CAGR</v>
          </cell>
        </row>
        <row r="70">
          <cell r="D70">
            <v>2005</v>
          </cell>
          <cell r="E70">
            <v>2006</v>
          </cell>
          <cell r="F70">
            <v>2007</v>
          </cell>
          <cell r="G70" t="str">
            <v>2008 ³</v>
          </cell>
          <cell r="I70">
            <v>40178</v>
          </cell>
          <cell r="K70">
            <v>2009</v>
          </cell>
          <cell r="L70">
            <v>2010</v>
          </cell>
          <cell r="M70">
            <v>2011</v>
          </cell>
          <cell r="N70">
            <v>2012</v>
          </cell>
          <cell r="O70">
            <v>2013</v>
          </cell>
          <cell r="P70">
            <v>2014</v>
          </cell>
          <cell r="R70" t="str">
            <v>'05A - ' ³A</v>
          </cell>
          <cell r="T70" t="str">
            <v>'09E - '14P</v>
          </cell>
        </row>
        <row r="72">
          <cell r="B72" t="str">
            <v>Revenue</v>
          </cell>
          <cell r="D72">
            <v>0</v>
          </cell>
          <cell r="E72">
            <v>0</v>
          </cell>
          <cell r="F72">
            <v>0</v>
          </cell>
          <cell r="G72">
            <v>390.136458</v>
          </cell>
          <cell r="I72">
            <v>389.43590749999998</v>
          </cell>
          <cell r="K72">
            <v>389.43590749999998</v>
          </cell>
          <cell r="L72">
            <v>486.99910952499999</v>
          </cell>
          <cell r="M72">
            <v>594.18500920299994</v>
          </cell>
          <cell r="N72">
            <v>695.20647586784992</v>
          </cell>
          <cell r="O72">
            <v>804.79530613886152</v>
          </cell>
          <cell r="P72">
            <v>885.27483675274777</v>
          </cell>
          <cell r="R72" t="str">
            <v>n/a</v>
          </cell>
          <cell r="T72">
            <v>0.17849684840419577</v>
          </cell>
        </row>
        <row r="73">
          <cell r="B73" t="str">
            <v>% Growth</v>
          </cell>
          <cell r="D73" t="str">
            <v>n/a</v>
          </cell>
          <cell r="E73" t="str">
            <v>n/a</v>
          </cell>
          <cell r="F73" t="str">
            <v>n/a</v>
          </cell>
          <cell r="G73" t="str">
            <v>n/a</v>
          </cell>
          <cell r="I73" t="str">
            <v>n/a</v>
          </cell>
          <cell r="K73">
            <v>-1.795655047445055E-3</v>
          </cell>
          <cell r="L73">
            <v>0.25052441273664527</v>
          </cell>
          <cell r="M73">
            <v>0.22009465229319392</v>
          </cell>
          <cell r="N73">
            <v>0.17001685518851017</v>
          </cell>
          <cell r="O73">
            <v>0.15763493879168511</v>
          </cell>
          <cell r="P73">
            <v>0.10000000000000009</v>
          </cell>
        </row>
        <row r="75">
          <cell r="B75" t="str">
            <v>Gross Profit 1</v>
          </cell>
          <cell r="D75">
            <v>0</v>
          </cell>
          <cell r="E75">
            <v>0</v>
          </cell>
          <cell r="F75">
            <v>0</v>
          </cell>
          <cell r="G75">
            <v>132.58333099999999</v>
          </cell>
          <cell r="I75">
            <v>136.80049942765635</v>
          </cell>
          <cell r="K75">
            <v>136.80049942765632</v>
          </cell>
          <cell r="L75">
            <v>168.49190761697855</v>
          </cell>
          <cell r="M75">
            <v>205.3293854575665</v>
          </cell>
          <cell r="N75">
            <v>238.78032785155489</v>
          </cell>
          <cell r="O75">
            <v>276.29285428501225</v>
          </cell>
          <cell r="P75">
            <v>303.9221397135135</v>
          </cell>
          <cell r="R75" t="str">
            <v>n/a</v>
          </cell>
          <cell r="T75">
            <v>0.17309971977510896</v>
          </cell>
        </row>
        <row r="76">
          <cell r="B76" t="str">
            <v>% Margin</v>
          </cell>
          <cell r="D76" t="e">
            <v>#DIV/0!</v>
          </cell>
          <cell r="E76" t="e">
            <v>#DIV/0!</v>
          </cell>
          <cell r="F76" t="e">
            <v>#DIV/0!</v>
          </cell>
          <cell r="G76">
            <v>0.5264618122780913</v>
          </cell>
          <cell r="I76">
            <v>0.58176118338832228</v>
          </cell>
          <cell r="K76">
            <v>0.58176118338832217</v>
          </cell>
          <cell r="L76">
            <v>0.57264694431180774</v>
          </cell>
          <cell r="M76">
            <v>0.57085889098503451</v>
          </cell>
          <cell r="N76">
            <v>0.56113434937938356</v>
          </cell>
          <cell r="O76">
            <v>0.55787964482210761</v>
          </cell>
          <cell r="P76">
            <v>0.55787964482210761</v>
          </cell>
        </row>
        <row r="78">
          <cell r="B78" t="str">
            <v>EBITDA 2</v>
          </cell>
          <cell r="D78">
            <v>0</v>
          </cell>
          <cell r="E78">
            <v>0</v>
          </cell>
          <cell r="F78">
            <v>0</v>
          </cell>
          <cell r="G78">
            <v>45.291330999999985</v>
          </cell>
          <cell r="I78">
            <v>49.416598624323001</v>
          </cell>
          <cell r="K78">
            <v>49.416598624322972</v>
          </cell>
          <cell r="L78">
            <v>74.367023272115844</v>
          </cell>
          <cell r="M78">
            <v>106.76936369726207</v>
          </cell>
          <cell r="N78">
            <v>128.27303005098969</v>
          </cell>
          <cell r="O78">
            <v>152.78390878151814</v>
          </cell>
          <cell r="P78">
            <v>167.31043224745954</v>
          </cell>
          <cell r="R78" t="str">
            <v>n/a</v>
          </cell>
          <cell r="T78">
            <v>0.27623318878340664</v>
          </cell>
          <cell r="V78" t="str">
            <v>&lt;- Links to "EBITDA" line; NOT "Operating EBITDA"</v>
          </cell>
        </row>
        <row r="79">
          <cell r="B79" t="str">
            <v>% Margin</v>
          </cell>
          <cell r="D79" t="e">
            <v>#DIV/0!</v>
          </cell>
          <cell r="E79" t="e">
            <v>#DIV/0!</v>
          </cell>
          <cell r="F79" t="e">
            <v>#DIV/0!</v>
          </cell>
          <cell r="G79">
            <v>0.17984279033347633</v>
          </cell>
          <cell r="I79">
            <v>0.21015024809843566</v>
          </cell>
          <cell r="K79">
            <v>0.21015024809843555</v>
          </cell>
          <cell r="L79">
            <v>0.25274833217005455</v>
          </cell>
          <cell r="M79">
            <v>0.29684129436988377</v>
          </cell>
          <cell r="N79">
            <v>0.30144193162064753</v>
          </cell>
          <cell r="O79">
            <v>0.30849524858736194</v>
          </cell>
          <cell r="P79">
            <v>0.30711512035691235</v>
          </cell>
        </row>
        <row r="81">
          <cell r="B81" t="str">
            <v>EBIT</v>
          </cell>
          <cell r="D81">
            <v>0</v>
          </cell>
          <cell r="E81">
            <v>0</v>
          </cell>
          <cell r="F81">
            <v>0</v>
          </cell>
          <cell r="G81">
            <v>41.401330999999985</v>
          </cell>
          <cell r="I81">
            <v>42.719218024322998</v>
          </cell>
          <cell r="K81">
            <v>42.71921802432297</v>
          </cell>
          <cell r="L81">
            <v>67.257023272115845</v>
          </cell>
          <cell r="M81">
            <v>99.559363697262071</v>
          </cell>
          <cell r="N81">
            <v>120.96303005098969</v>
          </cell>
          <cell r="O81">
            <v>145.37390878151814</v>
          </cell>
          <cell r="P81">
            <v>159.48043224745953</v>
          </cell>
          <cell r="R81" t="str">
            <v>n/a</v>
          </cell>
          <cell r="T81">
            <v>0.3014180382215379</v>
          </cell>
        </row>
        <row r="82">
          <cell r="B82" t="str">
            <v>% Margin</v>
          </cell>
          <cell r="D82" t="e">
            <v>#DIV/0!</v>
          </cell>
          <cell r="E82" t="e">
            <v>#DIV/0!</v>
          </cell>
          <cell r="F82" t="e">
            <v>#DIV/0!</v>
          </cell>
          <cell r="G82">
            <v>0.16439638063539916</v>
          </cell>
          <cell r="I82">
            <v>0.18166880190665152</v>
          </cell>
          <cell r="K82">
            <v>0.18166880190665138</v>
          </cell>
          <cell r="L82">
            <v>0.22858384954509389</v>
          </cell>
          <cell r="M82">
            <v>0.27679597745223933</v>
          </cell>
          <cell r="N82">
            <v>0.28426341389738952</v>
          </cell>
          <cell r="O82">
            <v>0.29353326855776818</v>
          </cell>
          <cell r="P82">
            <v>0.29274236810176335</v>
          </cell>
        </row>
        <row r="84">
          <cell r="B84" t="str">
            <v>Depreciation &amp; Amortization</v>
          </cell>
          <cell r="D84">
            <v>0</v>
          </cell>
          <cell r="E84">
            <v>0</v>
          </cell>
          <cell r="F84">
            <v>0</v>
          </cell>
          <cell r="G84">
            <v>3.8900000000000015</v>
          </cell>
          <cell r="I84">
            <v>6.6973806000000007</v>
          </cell>
          <cell r="K84">
            <v>6.6973806000000007</v>
          </cell>
          <cell r="L84">
            <v>7.1099999999999994</v>
          </cell>
          <cell r="M84">
            <v>7.21</v>
          </cell>
          <cell r="N84">
            <v>7.31</v>
          </cell>
          <cell r="O84">
            <v>7.41</v>
          </cell>
          <cell r="P84">
            <v>7.83</v>
          </cell>
        </row>
        <row r="85">
          <cell r="B85" t="str">
            <v>% of Revenue</v>
          </cell>
          <cell r="D85" t="e">
            <v>#DIV/0!</v>
          </cell>
          <cell r="E85" t="e">
            <v>#DIV/0!</v>
          </cell>
          <cell r="F85" t="e">
            <v>#DIV/0!</v>
          </cell>
          <cell r="G85">
            <v>1.5446409698077175E-2</v>
          </cell>
          <cell r="I85">
            <v>1.7197645289038995E-2</v>
          </cell>
          <cell r="K85">
            <v>1.7197645289038995E-2</v>
          </cell>
          <cell r="L85">
            <v>1.4599616017644913E-2</v>
          </cell>
          <cell r="M85">
            <v>1.2134267758910668E-2</v>
          </cell>
          <cell r="N85">
            <v>1.0514861776675308E-2</v>
          </cell>
          <cell r="O85">
            <v>9.2073101613262386E-3</v>
          </cell>
          <cell r="P85">
            <v>8.8447109021205297E-3</v>
          </cell>
        </row>
        <row r="87">
          <cell r="B87" t="str">
            <v>Capital Expenditures</v>
          </cell>
          <cell r="D87">
            <v>0</v>
          </cell>
          <cell r="E87">
            <v>0</v>
          </cell>
          <cell r="F87">
            <v>0</v>
          </cell>
          <cell r="G87">
            <v>5.1430273885998909</v>
          </cell>
          <cell r="I87">
            <v>4.4480000000000004</v>
          </cell>
          <cell r="K87">
            <v>4.4480000000000004</v>
          </cell>
          <cell r="L87">
            <v>2.9990149887997561</v>
          </cell>
          <cell r="M87">
            <v>3.6572220484592632</v>
          </cell>
          <cell r="N87">
            <v>4.2663996056424942</v>
          </cell>
          <cell r="O87">
            <v>4.9318260482350063</v>
          </cell>
          <cell r="P87">
            <v>5.4250086530585087</v>
          </cell>
        </row>
        <row r="88">
          <cell r="B88" t="str">
            <v>% of Revenue</v>
          </cell>
          <cell r="D88" t="e">
            <v>#DIV/0!</v>
          </cell>
          <cell r="E88" t="e">
            <v>#DIV/0!</v>
          </cell>
          <cell r="F88" t="e">
            <v>#DIV/0!</v>
          </cell>
          <cell r="G88">
            <v>2.0421930111245722E-2</v>
          </cell>
          <cell r="I88">
            <v>1.1421648374835596E-2</v>
          </cell>
          <cell r="K88">
            <v>1.1421648374835596E-2</v>
          </cell>
          <cell r="L88">
            <v>6.1581529209054995E-3</v>
          </cell>
          <cell r="M88">
            <v>6.1550224118996476E-3</v>
          </cell>
          <cell r="N88">
            <v>6.1368812773451254E-3</v>
          </cell>
          <cell r="O88">
            <v>6.128050214279028E-3</v>
          </cell>
          <cell r="P88">
            <v>6.1280502142790289E-3</v>
          </cell>
        </row>
        <row r="90">
          <cell r="B90" t="str">
            <v>Earnings per Share</v>
          </cell>
          <cell r="D90" t="str">
            <v>n/a</v>
          </cell>
          <cell r="E90" t="str">
            <v>n/a</v>
          </cell>
          <cell r="F90" t="str">
            <v>n/a</v>
          </cell>
          <cell r="I90" t="str">
            <v>n/a</v>
          </cell>
          <cell r="K90">
            <v>0.51250188951344067</v>
          </cell>
          <cell r="L90">
            <v>0.7570714964299825</v>
          </cell>
          <cell r="M90">
            <v>1.2749063692360909</v>
          </cell>
          <cell r="N90">
            <v>1.7076216249474765</v>
          </cell>
          <cell r="O90">
            <v>2.0995972211044056</v>
          </cell>
          <cell r="P90">
            <v>2.338142862372417</v>
          </cell>
          <cell r="R90" t="str">
            <v>n/a</v>
          </cell>
        </row>
        <row r="93">
          <cell r="B93" t="str">
            <v>Source: Company Management for 2008 - 2013 and Wachovia estimates for 2014</v>
          </cell>
        </row>
        <row r="94">
          <cell r="B94" t="str">
            <v>Note: Includes annual synergies of $0.0 million in 2009, $6.0 million in 2010, and $12.0 million 2011 and each year thereafter</v>
          </cell>
        </row>
        <row r="95">
          <cell r="B95" t="str">
            <v>1 Excludes depreciation and amortization expense</v>
          </cell>
        </row>
        <row r="96">
          <cell r="B96" t="str">
            <v>2 Includes stock based compensation expense</v>
          </cell>
        </row>
        <row r="99">
          <cell r="A99" t="str">
            <v>x</v>
          </cell>
        </row>
        <row r="101">
          <cell r="A101" t="str">
            <v>x</v>
          </cell>
        </row>
        <row r="102">
          <cell r="B102" t="str">
            <v>Summary Financials - Sunset</v>
          </cell>
        </row>
        <row r="104">
          <cell r="B104" t="str">
            <v>($ in Millions)</v>
          </cell>
          <cell r="D104" t="str">
            <v>For the Years Ended December 31,</v>
          </cell>
          <cell r="I104" t="str">
            <v>LTM</v>
          </cell>
          <cell r="K104" t="str">
            <v>For the Years Ended December 31,</v>
          </cell>
          <cell r="T104" t="str">
            <v>CAGR</v>
          </cell>
        </row>
        <row r="105">
          <cell r="D105">
            <v>2005</v>
          </cell>
          <cell r="E105">
            <v>2006</v>
          </cell>
          <cell r="F105">
            <v>2007</v>
          </cell>
          <cell r="G105">
            <v>2008</v>
          </cell>
          <cell r="I105">
            <v>40178</v>
          </cell>
          <cell r="K105">
            <v>2009</v>
          </cell>
          <cell r="L105">
            <v>2010</v>
          </cell>
          <cell r="M105">
            <v>2011</v>
          </cell>
          <cell r="N105">
            <v>2012</v>
          </cell>
          <cell r="O105">
            <v>2013</v>
          </cell>
          <cell r="P105">
            <v>2014</v>
          </cell>
          <cell r="R105" t="str">
            <v>'05A - ' ³A</v>
          </cell>
          <cell r="S105">
            <v>0</v>
          </cell>
          <cell r="T105" t="str">
            <v>'09E - '14P</v>
          </cell>
        </row>
        <row r="107">
          <cell r="B107" t="str">
            <v>Revenue</v>
          </cell>
          <cell r="D107">
            <v>0</v>
          </cell>
          <cell r="E107">
            <v>0</v>
          </cell>
          <cell r="F107">
            <v>0</v>
          </cell>
          <cell r="G107">
            <v>60.692999999999998</v>
          </cell>
          <cell r="I107">
            <v>35.536000000000001</v>
          </cell>
          <cell r="K107">
            <v>35.536000000000001</v>
          </cell>
          <cell r="L107">
            <v>47.023520000000005</v>
          </cell>
          <cell r="M107">
            <v>54.924696000000004</v>
          </cell>
          <cell r="N107">
            <v>61.920930800000008</v>
          </cell>
          <cell r="O107">
            <v>71.016977340000011</v>
          </cell>
          <cell r="P107">
            <v>78.118675074000024</v>
          </cell>
          <cell r="R107" t="str">
            <v>n/a</v>
          </cell>
          <cell r="T107">
            <v>0.17062357359272706</v>
          </cell>
        </row>
        <row r="108">
          <cell r="B108" t="str">
            <v>% Growth</v>
          </cell>
          <cell r="D108" t="str">
            <v>n/a</v>
          </cell>
          <cell r="E108" t="str">
            <v>n/a</v>
          </cell>
          <cell r="F108" t="str">
            <v>n/a</v>
          </cell>
          <cell r="G108" t="str">
            <v>n/a</v>
          </cell>
          <cell r="I108" t="str">
            <v>n/a</v>
          </cell>
          <cell r="K108">
            <v>-0.41449590562338323</v>
          </cell>
          <cell r="L108">
            <v>0.32326429536244938</v>
          </cell>
          <cell r="M108">
            <v>0.16802604313756175</v>
          </cell>
          <cell r="N108">
            <v>0.12737867133575032</v>
          </cell>
          <cell r="O108">
            <v>0.14689776820990552</v>
          </cell>
          <cell r="P108">
            <v>0.10000000000000009</v>
          </cell>
        </row>
        <row r="110">
          <cell r="B110" t="str">
            <v>Gross Profit 1</v>
          </cell>
          <cell r="D110">
            <v>0</v>
          </cell>
          <cell r="E110">
            <v>0</v>
          </cell>
          <cell r="F110">
            <v>0</v>
          </cell>
          <cell r="G110">
            <v>13.038999999999994</v>
          </cell>
          <cell r="I110">
            <v>10.706</v>
          </cell>
          <cell r="K110">
            <v>10.706</v>
          </cell>
          <cell r="L110">
            <v>14.608702578442148</v>
          </cell>
          <cell r="M110">
            <v>16.909498805968489</v>
          </cell>
          <cell r="N110">
            <v>19.30921434718956</v>
          </cell>
          <cell r="O110">
            <v>22.412238241821171</v>
          </cell>
          <cell r="P110">
            <v>24.653462066003293</v>
          </cell>
          <cell r="R110" t="str">
            <v>n/a</v>
          </cell>
          <cell r="T110">
            <v>0.18154464248730395</v>
          </cell>
        </row>
        <row r="111">
          <cell r="B111" t="str">
            <v>% Margin</v>
          </cell>
          <cell r="D111" t="e">
            <v>#DIV/0!</v>
          </cell>
          <cell r="E111" t="e">
            <v>#DIV/0!</v>
          </cell>
          <cell r="F111" t="e">
            <v>#DIV/0!</v>
          </cell>
          <cell r="G111">
            <v>0.21483531873527417</v>
          </cell>
          <cell r="I111">
            <v>0.30127194957226472</v>
          </cell>
          <cell r="K111">
            <v>0.30127194957226472</v>
          </cell>
          <cell r="L111">
            <v>0.31066799292018432</v>
          </cell>
          <cell r="M111">
            <v>0.30786695307277601</v>
          </cell>
          <cell r="N111">
            <v>0.31183662935489265</v>
          </cell>
          <cell r="O111">
            <v>0.31558986430132918</v>
          </cell>
          <cell r="P111">
            <v>0.31558986430132918</v>
          </cell>
        </row>
        <row r="113">
          <cell r="B113" t="str">
            <v>EBITDA 2</v>
          </cell>
          <cell r="D113">
            <v>0</v>
          </cell>
          <cell r="E113">
            <v>0</v>
          </cell>
          <cell r="F113">
            <v>0</v>
          </cell>
          <cell r="G113">
            <v>1.5569999999999933</v>
          </cell>
          <cell r="I113">
            <v>2.5769999999999982</v>
          </cell>
          <cell r="K113">
            <v>2.5769999999999982</v>
          </cell>
          <cell r="L113">
            <v>5.7143051623232832</v>
          </cell>
          <cell r="M113">
            <v>7.5308460257703818</v>
          </cell>
          <cell r="N113">
            <v>9.1084448573920795</v>
          </cell>
          <cell r="O113">
            <v>11.035269429198573</v>
          </cell>
          <cell r="P113">
            <v>12.138796372118433</v>
          </cell>
          <cell r="R113" t="str">
            <v>n/a</v>
          </cell>
          <cell r="T113">
            <v>0.36336531655097604</v>
          </cell>
          <cell r="V113" t="str">
            <v>&lt;- Links to "EBITDA" line; NOT "Operating EBITDA"</v>
          </cell>
        </row>
        <row r="114">
          <cell r="B114" t="str">
            <v>% Margin</v>
          </cell>
          <cell r="D114" t="e">
            <v>#DIV/0!</v>
          </cell>
          <cell r="E114" t="e">
            <v>#DIV/0!</v>
          </cell>
          <cell r="F114" t="e">
            <v>#DIV/0!</v>
          </cell>
          <cell r="G114">
            <v>2.5653699767683148E-2</v>
          </cell>
          <cell r="I114">
            <v>7.2518009905447947E-2</v>
          </cell>
          <cell r="K114" t="str">
            <v xml:space="preserve"> </v>
          </cell>
          <cell r="L114">
            <v>0.12152014911523601</v>
          </cell>
          <cell r="M114">
            <v>0.13711220223723006</v>
          </cell>
          <cell r="N114">
            <v>0.14709799642404728</v>
          </cell>
          <cell r="O114">
            <v>0.15538917372343591</v>
          </cell>
          <cell r="P114">
            <v>0.15538917372343591</v>
          </cell>
        </row>
        <row r="116">
          <cell r="B116" t="str">
            <v>EBIT</v>
          </cell>
          <cell r="D116">
            <v>0</v>
          </cell>
          <cell r="E116">
            <v>0</v>
          </cell>
          <cell r="F116">
            <v>0</v>
          </cell>
          <cell r="G116">
            <v>1.1899999999999928</v>
          </cell>
          <cell r="I116">
            <v>2.0169999999999981</v>
          </cell>
          <cell r="K116">
            <v>2.0169999999999981</v>
          </cell>
          <cell r="L116">
            <v>5.1543051623232827</v>
          </cell>
          <cell r="M116">
            <v>6.9708460257703813</v>
          </cell>
          <cell r="N116">
            <v>8.548444857392079</v>
          </cell>
          <cell r="O116">
            <v>10.475269429198573</v>
          </cell>
          <cell r="P116">
            <v>11.578796372118433</v>
          </cell>
          <cell r="R116" t="str">
            <v>n/a</v>
          </cell>
          <cell r="T116">
            <v>0.4183764231681093</v>
          </cell>
        </row>
        <row r="117">
          <cell r="B117" t="str">
            <v>% Margin</v>
          </cell>
          <cell r="D117" t="e">
            <v>#DIV/0!</v>
          </cell>
          <cell r="E117" t="e">
            <v>#DIV/0!</v>
          </cell>
          <cell r="F117" t="e">
            <v>#DIV/0!</v>
          </cell>
          <cell r="G117">
            <v>1.960687393933391E-2</v>
          </cell>
          <cell r="I117">
            <v>5.6759342638451095E-2</v>
          </cell>
          <cell r="K117">
            <v>5.6759342638451095E-2</v>
          </cell>
          <cell r="L117">
            <v>0.10961121503288741</v>
          </cell>
          <cell r="M117">
            <v>0.12691642436710765</v>
          </cell>
          <cell r="N117">
            <v>0.13805420472445609</v>
          </cell>
          <cell r="O117">
            <v>0.14750373532581232</v>
          </cell>
          <cell r="P117">
            <v>0.14822059336195992</v>
          </cell>
        </row>
        <row r="119">
          <cell r="B119" t="str">
            <v>Depreciation &amp; Amortization</v>
          </cell>
          <cell r="D119">
            <v>0</v>
          </cell>
          <cell r="E119">
            <v>0</v>
          </cell>
          <cell r="F119">
            <v>0</v>
          </cell>
          <cell r="G119">
            <v>0.36700000000000044</v>
          </cell>
          <cell r="I119">
            <v>0.56000000000000005</v>
          </cell>
          <cell r="K119">
            <v>0.56000000000000005</v>
          </cell>
          <cell r="L119">
            <v>0.56000000000000005</v>
          </cell>
          <cell r="M119">
            <v>0.56000000000000005</v>
          </cell>
          <cell r="N119">
            <v>0.56000000000000005</v>
          </cell>
          <cell r="O119">
            <v>0.56000000000000005</v>
          </cell>
          <cell r="P119">
            <v>0.56000000000000005</v>
          </cell>
        </row>
        <row r="120">
          <cell r="B120" t="str">
            <v>% of Revenue</v>
          </cell>
          <cell r="D120" t="e">
            <v>#DIV/0!</v>
          </cell>
          <cell r="E120" t="e">
            <v>#DIV/0!</v>
          </cell>
          <cell r="F120" t="e">
            <v>#DIV/0!</v>
          </cell>
          <cell r="G120">
            <v>6.0468258283492404E-3</v>
          </cell>
          <cell r="I120">
            <v>1.5758667266996849E-2</v>
          </cell>
          <cell r="K120">
            <v>1.5758667266996849E-2</v>
          </cell>
          <cell r="L120">
            <v>1.1908934082348577E-2</v>
          </cell>
          <cell r="M120">
            <v>1.0195777870122394E-2</v>
          </cell>
          <cell r="N120">
            <v>9.0437916995911825E-3</v>
          </cell>
          <cell r="O120">
            <v>7.8854383976235832E-3</v>
          </cell>
          <cell r="P120">
            <v>7.1685803614759845E-3</v>
          </cell>
        </row>
        <row r="122">
          <cell r="B122" t="str">
            <v>Capital Expenditures</v>
          </cell>
          <cell r="D122">
            <v>0</v>
          </cell>
          <cell r="E122">
            <v>0</v>
          </cell>
          <cell r="F122">
            <v>0</v>
          </cell>
          <cell r="G122">
            <v>0.30920925229097929</v>
          </cell>
          <cell r="I122">
            <v>0.18104328323550065</v>
          </cell>
          <cell r="K122">
            <v>0.18104328323550065</v>
          </cell>
          <cell r="L122">
            <v>0.23956811262072911</v>
          </cell>
          <cell r="M122">
            <v>0.27982179464632401</v>
          </cell>
          <cell r="N122">
            <v>0.31546512305915786</v>
          </cell>
          <cell r="O122">
            <v>0.36180624558461144</v>
          </cell>
          <cell r="P122">
            <v>0.39798687014307266</v>
          </cell>
        </row>
        <row r="123">
          <cell r="B123" t="str">
            <v>% of Revenue</v>
          </cell>
          <cell r="D123" t="e">
            <v>#DIV/0!</v>
          </cell>
          <cell r="E123" t="e">
            <v>#DIV/0!</v>
          </cell>
          <cell r="F123" t="e">
            <v>#DIV/0!</v>
          </cell>
          <cell r="G123">
            <v>5.0946443954159341E-3</v>
          </cell>
          <cell r="I123">
            <v>5.0946443954159341E-3</v>
          </cell>
          <cell r="K123">
            <v>5.0946443954159341E-3</v>
          </cell>
          <cell r="L123">
            <v>5.0946443954159341E-3</v>
          </cell>
          <cell r="M123">
            <v>5.0946443954159341E-3</v>
          </cell>
          <cell r="N123">
            <v>5.0946443954159332E-3</v>
          </cell>
          <cell r="O123">
            <v>5.0946443954159341E-3</v>
          </cell>
          <cell r="P123">
            <v>5.0946443954159341E-3</v>
          </cell>
        </row>
        <row r="125">
          <cell r="B125" t="str">
            <v>Earnings per Share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I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R125" t="str">
            <v>n/a</v>
          </cell>
          <cell r="T125" t="str">
            <v>n/a</v>
          </cell>
        </row>
        <row r="128">
          <cell r="B128" t="str">
            <v>Source: Company Management for 2008 - 2013 and Wachovia estimates for 2014 and capital expenditures</v>
          </cell>
        </row>
        <row r="129">
          <cell r="B129" t="str">
            <v>1 Excludes depreciation and amortization expense</v>
          </cell>
        </row>
        <row r="130">
          <cell r="B130" t="str">
            <v>2 Excludes allocation of corporate overhead</v>
          </cell>
        </row>
        <row r="132">
          <cell r="A132" t="str">
            <v>x</v>
          </cell>
        </row>
      </sheetData>
      <sheetData sheetId="11" refreshError="1">
        <row r="1">
          <cell r="B1" t="str">
            <v>Wachovia Securities M&amp;A / Leveraged Finance</v>
          </cell>
          <cell r="AB1" t="str">
            <v>Confidential</v>
          </cell>
        </row>
        <row r="2">
          <cell r="B2" t="str">
            <v>Merger Model</v>
          </cell>
        </row>
        <row r="3">
          <cell r="B3" t="str">
            <v>Shine acquiring Rise</v>
          </cell>
        </row>
        <row r="4">
          <cell r="B4" t="str">
            <v>($ in Millions)</v>
          </cell>
        </row>
        <row r="6">
          <cell r="B6" t="str">
            <v>PRO FORMA CAPITALIZATION AND SOURCES &amp; USES</v>
          </cell>
        </row>
        <row r="8">
          <cell r="A8" t="str">
            <v>x</v>
          </cell>
          <cell r="C8" t="str">
            <v>Sources &amp; Uses</v>
          </cell>
        </row>
        <row r="9">
          <cell r="C9" t="str">
            <v>($ in Millions)</v>
          </cell>
        </row>
        <row r="10">
          <cell r="C10" t="str">
            <v>Sources</v>
          </cell>
          <cell r="H10" t="str">
            <v>Uses</v>
          </cell>
        </row>
        <row r="12">
          <cell r="C12" t="str">
            <v>Revolver</v>
          </cell>
          <cell r="F12">
            <v>5.3786671869999907</v>
          </cell>
          <cell r="H12" t="str">
            <v>Purchase of Equity</v>
          </cell>
          <cell r="K12">
            <v>61.146687480000004</v>
          </cell>
        </row>
        <row r="13">
          <cell r="C13" t="str">
            <v>Term Loan B</v>
          </cell>
          <cell r="F13">
            <v>120</v>
          </cell>
          <cell r="H13" t="str">
            <v>Debt Retirement</v>
          </cell>
          <cell r="K13">
            <v>120</v>
          </cell>
        </row>
        <row r="14">
          <cell r="C14" t="str">
            <v>Common Stock</v>
          </cell>
          <cell r="F14">
            <v>61.146687480000004</v>
          </cell>
          <cell r="H14" t="str">
            <v>Less: Target Excess Cash</v>
          </cell>
          <cell r="K14">
            <v>0</v>
          </cell>
        </row>
        <row r="15">
          <cell r="C15">
            <v>0</v>
          </cell>
          <cell r="F15">
            <v>0</v>
          </cell>
          <cell r="H15" t="str">
            <v>Fees and Expenses</v>
          </cell>
          <cell r="K15">
            <v>5.3786671869999996</v>
          </cell>
        </row>
        <row r="16">
          <cell r="C16">
            <v>0</v>
          </cell>
          <cell r="F16">
            <v>0</v>
          </cell>
        </row>
        <row r="17">
          <cell r="C17" t="str">
            <v>Total Sources</v>
          </cell>
          <cell r="F17">
            <v>186.52535466699999</v>
          </cell>
          <cell r="H17" t="str">
            <v>Total Uses</v>
          </cell>
          <cell r="K17">
            <v>186.52535466699999</v>
          </cell>
        </row>
        <row r="20">
          <cell r="B20" t="str">
            <v>DO NOT DELETE - USED FOR S&amp;U</v>
          </cell>
        </row>
        <row r="21">
          <cell r="B21">
            <v>0</v>
          </cell>
          <cell r="C21" t="str">
            <v>Acquiror Cash</v>
          </cell>
          <cell r="E21">
            <v>0</v>
          </cell>
          <cell r="F21">
            <v>1</v>
          </cell>
          <cell r="G21">
            <v>2</v>
          </cell>
        </row>
        <row r="22">
          <cell r="B22">
            <v>5.3786671869999907</v>
          </cell>
          <cell r="C22" t="str">
            <v>Revolver</v>
          </cell>
          <cell r="E22">
            <v>1</v>
          </cell>
          <cell r="F22">
            <v>2</v>
          </cell>
          <cell r="G22">
            <v>4</v>
          </cell>
        </row>
        <row r="23">
          <cell r="B23">
            <v>0</v>
          </cell>
          <cell r="C23" t="str">
            <v>Term Loan A</v>
          </cell>
          <cell r="E23">
            <v>1</v>
          </cell>
          <cell r="F23">
            <v>3</v>
          </cell>
          <cell r="G23">
            <v>9</v>
          </cell>
        </row>
        <row r="24">
          <cell r="B24">
            <v>120</v>
          </cell>
          <cell r="C24" t="str">
            <v>Term Loan B</v>
          </cell>
          <cell r="E24">
            <v>2</v>
          </cell>
          <cell r="F24">
            <v>4</v>
          </cell>
          <cell r="G24">
            <v>0</v>
          </cell>
        </row>
        <row r="25">
          <cell r="B25">
            <v>0</v>
          </cell>
          <cell r="C25" t="str">
            <v>Other Senior Debt</v>
          </cell>
          <cell r="E25">
            <v>2</v>
          </cell>
          <cell r="F25">
            <v>5</v>
          </cell>
          <cell r="G25">
            <v>0</v>
          </cell>
        </row>
        <row r="26">
          <cell r="B26">
            <v>0</v>
          </cell>
          <cell r="C26" t="str">
            <v>Subordinated Debt</v>
          </cell>
          <cell r="E26">
            <v>2</v>
          </cell>
          <cell r="F26">
            <v>6</v>
          </cell>
          <cell r="G26">
            <v>0</v>
          </cell>
        </row>
        <row r="27">
          <cell r="B27">
            <v>0</v>
          </cell>
          <cell r="C27" t="str">
            <v>Mezzanine Debt</v>
          </cell>
          <cell r="E27">
            <v>2</v>
          </cell>
          <cell r="F27">
            <v>7</v>
          </cell>
          <cell r="G27">
            <v>0</v>
          </cell>
        </row>
        <row r="28">
          <cell r="B28">
            <v>0</v>
          </cell>
          <cell r="C28" t="str">
            <v>Convertible Debt</v>
          </cell>
          <cell r="E28">
            <v>2</v>
          </cell>
          <cell r="F28">
            <v>8</v>
          </cell>
          <cell r="G28">
            <v>0</v>
          </cell>
        </row>
        <row r="29">
          <cell r="B29">
            <v>61.146687480000004</v>
          </cell>
          <cell r="C29" t="str">
            <v>Common Stock</v>
          </cell>
          <cell r="E29">
            <v>3</v>
          </cell>
          <cell r="F29">
            <v>9</v>
          </cell>
          <cell r="G29">
            <v>0</v>
          </cell>
        </row>
        <row r="30">
          <cell r="B30">
            <v>0</v>
          </cell>
          <cell r="C30" t="str">
            <v>Management Rollover</v>
          </cell>
          <cell r="E30">
            <v>3</v>
          </cell>
          <cell r="F30">
            <v>10</v>
          </cell>
          <cell r="G30">
            <v>0</v>
          </cell>
        </row>
        <row r="34">
          <cell r="A34" t="str">
            <v>x</v>
          </cell>
          <cell r="M34" t="str">
            <v>Capitalization Table</v>
          </cell>
        </row>
        <row r="35">
          <cell r="M35" t="str">
            <v>($ in Millions)</v>
          </cell>
          <cell r="P35" t="str">
            <v>Pro Forma</v>
          </cell>
          <cell r="T35" t="str">
            <v>Cumulative</v>
          </cell>
          <cell r="V35" t="str">
            <v>Cumulative</v>
          </cell>
        </row>
        <row r="36">
          <cell r="P36" t="str">
            <v>Capitalization</v>
          </cell>
          <cell r="T36" t="str">
            <v>Multiple of</v>
          </cell>
          <cell r="V36" t="str">
            <v>Multiple of</v>
          </cell>
        </row>
        <row r="37">
          <cell r="P37" t="str">
            <v>$</v>
          </cell>
          <cell r="R37" t="str">
            <v>%</v>
          </cell>
          <cell r="T37" t="str">
            <v>EBITDA 1</v>
          </cell>
          <cell r="V37" t="str">
            <v>EBITDA 1</v>
          </cell>
        </row>
        <row r="39">
          <cell r="M39" t="str">
            <v>Cash</v>
          </cell>
          <cell r="P39">
            <v>7.5753075978333806</v>
          </cell>
        </row>
        <row r="41">
          <cell r="M41" t="str">
            <v>Revolver</v>
          </cell>
          <cell r="P41">
            <v>5.3786671869999907</v>
          </cell>
          <cell r="R41">
            <v>2.1178936179287094E-2</v>
          </cell>
          <cell r="T41">
            <v>0.10884333071747666</v>
          </cell>
          <cell r="V41">
            <v>9.7058775177862142E-2</v>
          </cell>
        </row>
        <row r="42">
          <cell r="M42" t="str">
            <v>Term Loan A</v>
          </cell>
          <cell r="P42">
            <v>0</v>
          </cell>
          <cell r="R42">
            <v>0</v>
          </cell>
          <cell r="T42">
            <v>0.10884333071747666</v>
          </cell>
          <cell r="V42">
            <v>4.2857939981451407E-4</v>
          </cell>
        </row>
        <row r="43">
          <cell r="M43" t="str">
            <v>Term Loan B</v>
          </cell>
          <cell r="P43">
            <v>117.24000000000001</v>
          </cell>
          <cell r="R43">
            <v>0.46164196283811149</v>
          </cell>
          <cell r="T43">
            <v>2.481325518155892</v>
          </cell>
          <cell r="V43">
            <v>2.2126703953494036</v>
          </cell>
        </row>
        <row r="44">
          <cell r="M44" t="str">
            <v>Other Senior Debt</v>
          </cell>
          <cell r="P44">
            <v>0</v>
          </cell>
          <cell r="R44">
            <v>0</v>
          </cell>
          <cell r="T44">
            <v>2.481325518155892</v>
          </cell>
          <cell r="V44">
            <v>9.770419503938756E-3</v>
          </cell>
        </row>
        <row r="45">
          <cell r="M45" t="str">
            <v>Convertible Debt</v>
          </cell>
          <cell r="P45">
            <v>0</v>
          </cell>
          <cell r="R45">
            <v>0</v>
          </cell>
          <cell r="T45">
            <v>2.481325518155892</v>
          </cell>
          <cell r="V45">
            <v>9.770419503938756E-3</v>
          </cell>
        </row>
        <row r="46">
          <cell r="M46" t="str">
            <v>Existing Tranche</v>
          </cell>
          <cell r="P46">
            <v>0</v>
          </cell>
          <cell r="R46">
            <v>0</v>
          </cell>
          <cell r="T46">
            <v>2.481325518155892</v>
          </cell>
          <cell r="V46">
            <v>9.770419503938756E-3</v>
          </cell>
        </row>
        <row r="47">
          <cell r="M47" t="str">
            <v>Existing Tranche</v>
          </cell>
          <cell r="P47">
            <v>0</v>
          </cell>
          <cell r="R47">
            <v>0</v>
          </cell>
          <cell r="T47">
            <v>2.481325518155892</v>
          </cell>
          <cell r="V47">
            <v>9.770419503938756E-3</v>
          </cell>
        </row>
        <row r="48">
          <cell r="M48" t="str">
            <v>Total Senior Debt</v>
          </cell>
          <cell r="P48">
            <v>122.618667187</v>
          </cell>
          <cell r="R48">
            <v>0.48282089901739861</v>
          </cell>
          <cell r="T48">
            <v>2.481325518155892</v>
          </cell>
          <cell r="V48">
            <v>8.7125682738218944E-3</v>
          </cell>
        </row>
        <row r="50">
          <cell r="M50" t="str">
            <v>Subordinated Debt</v>
          </cell>
          <cell r="P50">
            <v>0</v>
          </cell>
          <cell r="R50">
            <v>0</v>
          </cell>
          <cell r="T50">
            <v>2.481325518155892</v>
          </cell>
          <cell r="V50">
            <v>9.7704195039387577E-3</v>
          </cell>
        </row>
        <row r="51">
          <cell r="M51" t="str">
            <v>Existing Tranche</v>
          </cell>
          <cell r="P51">
            <v>0</v>
          </cell>
          <cell r="R51">
            <v>0</v>
          </cell>
          <cell r="T51">
            <v>2.481325518155892</v>
          </cell>
          <cell r="V51">
            <v>9.7704195039387577E-3</v>
          </cell>
        </row>
        <row r="52">
          <cell r="M52" t="str">
            <v>Total Debt</v>
          </cell>
          <cell r="P52">
            <v>122.618667187</v>
          </cell>
          <cell r="R52">
            <v>0.48282089901739861</v>
          </cell>
          <cell r="T52">
            <v>2.481325518155892</v>
          </cell>
          <cell r="V52">
            <v>2.2126703953494036</v>
          </cell>
        </row>
        <row r="54">
          <cell r="M54" t="str">
            <v>Total Equity</v>
          </cell>
          <cell r="P54">
            <v>131.34438088433339</v>
          </cell>
          <cell r="R54">
            <v>0.51717910098260145</v>
          </cell>
        </row>
        <row r="56">
          <cell r="M56" t="str">
            <v>Total Capitalization</v>
          </cell>
          <cell r="P56">
            <v>253.96304807133339</v>
          </cell>
          <cell r="R56">
            <v>1</v>
          </cell>
        </row>
        <row r="59">
          <cell r="M59">
            <v>1</v>
          </cell>
          <cell r="N59" t="str">
            <v>Pro Forma 2009E EBITDA:</v>
          </cell>
          <cell r="T59">
            <v>49.416598624323001</v>
          </cell>
        </row>
        <row r="60">
          <cell r="M60">
            <v>2</v>
          </cell>
          <cell r="N60" t="str">
            <v>Pro Forma 2009E EBITDA with $6.0 million synergies:</v>
          </cell>
          <cell r="V60">
            <v>55.416598624323001</v>
          </cell>
        </row>
        <row r="63">
          <cell r="A63" t="str">
            <v>x</v>
          </cell>
          <cell r="M63" t="str">
            <v>Select EBITDA Metric:</v>
          </cell>
          <cell r="O63" t="str">
            <v>(E or P)</v>
          </cell>
          <cell r="T63" t="str">
            <v>2009E EBITDA</v>
          </cell>
          <cell r="V63" t="str">
            <v>2009E EBITDA with $6.0 million synergies</v>
          </cell>
        </row>
        <row r="65">
          <cell r="N65">
            <v>40178</v>
          </cell>
          <cell r="R65" t="str">
            <v>2009E EBITDA</v>
          </cell>
          <cell r="T65">
            <v>49.416598624323001</v>
          </cell>
          <cell r="U65" t="str">
            <v>Excluding synergies</v>
          </cell>
        </row>
        <row r="66">
          <cell r="N66">
            <v>2008</v>
          </cell>
          <cell r="R66" t="str">
            <v>2008 EBITDA</v>
          </cell>
          <cell r="T66">
            <v>45.291330999999985</v>
          </cell>
          <cell r="U66" t="str">
            <v>Excluding synergies</v>
          </cell>
        </row>
        <row r="67">
          <cell r="N67">
            <v>2009</v>
          </cell>
          <cell r="O67" t="str">
            <v>E</v>
          </cell>
          <cell r="R67" t="str">
            <v>2009E EBITDA with $6.0 million synergies</v>
          </cell>
          <cell r="T67">
            <v>55.416598624323001</v>
          </cell>
          <cell r="U67" t="str">
            <v>Including synergies</v>
          </cell>
        </row>
        <row r="68">
          <cell r="N68">
            <v>2010</v>
          </cell>
          <cell r="O68" t="str">
            <v>P</v>
          </cell>
          <cell r="R68" t="str">
            <v>2010P EBITDA</v>
          </cell>
          <cell r="T68">
            <v>74.367023272115844</v>
          </cell>
          <cell r="U68" t="str">
            <v>Including synergies</v>
          </cell>
        </row>
        <row r="70">
          <cell r="N70" t="str">
            <v>Synergies to be included</v>
          </cell>
          <cell r="T70">
            <v>6</v>
          </cell>
        </row>
        <row r="82">
          <cell r="A82" t="str">
            <v>x</v>
          </cell>
        </row>
      </sheetData>
      <sheetData sheetId="12" refreshError="1">
        <row r="1">
          <cell r="B1" t="str">
            <v>Wachovia Securities M&amp;A / Leveraged Finance</v>
          </cell>
        </row>
        <row r="2">
          <cell r="B2" t="str">
            <v>Merger Model</v>
          </cell>
        </row>
        <row r="3">
          <cell r="B3" t="str">
            <v>Shine acquiring Rise</v>
          </cell>
        </row>
        <row r="4">
          <cell r="B4" t="str">
            <v>($ in Millions)</v>
          </cell>
        </row>
        <row r="6">
          <cell r="E6" t="str">
            <v>2009: Actual or Pro Forma</v>
          </cell>
          <cell r="G6" t="str">
            <v>P</v>
          </cell>
          <cell r="I6" t="str">
            <v>Pro Forma</v>
          </cell>
          <cell r="K6" t="str">
            <v>Include Deal Fees and Restructuring Costs? (0 = No  1 = Yes)</v>
          </cell>
          <cell r="V6">
            <v>0</v>
          </cell>
        </row>
        <row r="8">
          <cell r="B8" t="str">
            <v>BASIC EPS METHOD</v>
          </cell>
        </row>
        <row r="9">
          <cell r="G9" t="str">
            <v>Pro Forma Fiscal Year Ending 2009</v>
          </cell>
          <cell r="R9" t="str">
            <v>Fiscal Year Ending 2010</v>
          </cell>
          <cell r="AB9" t="str">
            <v>Fiscal Year Ending 2011</v>
          </cell>
        </row>
        <row r="10">
          <cell r="G10" t="str">
            <v>Shine</v>
          </cell>
          <cell r="I10" t="str">
            <v>Rise</v>
          </cell>
          <cell r="K10" t="str">
            <v>Acq. Adj.</v>
          </cell>
          <cell r="N10" t="str">
            <v>Combined</v>
          </cell>
          <cell r="R10" t="str">
            <v>Shine</v>
          </cell>
          <cell r="T10" t="str">
            <v>Rise</v>
          </cell>
          <cell r="V10" t="str">
            <v>Acq. Adj.</v>
          </cell>
          <cell r="Y10" t="str">
            <v>Combined</v>
          </cell>
          <cell r="AB10" t="str">
            <v>Shine</v>
          </cell>
          <cell r="AD10" t="str">
            <v>Rise</v>
          </cell>
          <cell r="AF10" t="str">
            <v>Acq. Adj.</v>
          </cell>
          <cell r="AI10" t="str">
            <v>Combined</v>
          </cell>
        </row>
        <row r="11">
          <cell r="B11" t="str">
            <v>Total Net Sales</v>
          </cell>
          <cell r="G11">
            <v>154.2870125</v>
          </cell>
          <cell r="I11">
            <v>235.14889500000001</v>
          </cell>
          <cell r="K11">
            <v>0</v>
          </cell>
          <cell r="N11">
            <v>389.43590749999998</v>
          </cell>
          <cell r="R11">
            <v>192.76562187499999</v>
          </cell>
          <cell r="T11">
            <v>294.23348765000003</v>
          </cell>
          <cell r="V11">
            <v>0</v>
          </cell>
          <cell r="Y11">
            <v>486.99910952499999</v>
          </cell>
          <cell r="AB11">
            <v>234.5</v>
          </cell>
          <cell r="AD11">
            <v>359.68500920299999</v>
          </cell>
          <cell r="AF11">
            <v>0</v>
          </cell>
          <cell r="AI11">
            <v>594.18500920299994</v>
          </cell>
        </row>
        <row r="12">
          <cell r="C12" t="str">
            <v>Cost of Goods Sold (Excluding Depreciation)</v>
          </cell>
          <cell r="G12">
            <v>99.139660000000006</v>
          </cell>
          <cell r="I12">
            <v>153.49574807234362</v>
          </cell>
          <cell r="K12">
            <v>0</v>
          </cell>
          <cell r="N12">
            <v>252.63540807234367</v>
          </cell>
          <cell r="R12">
            <v>125.29765421875</v>
          </cell>
          <cell r="T12">
            <v>193.20954768927143</v>
          </cell>
          <cell r="V12">
            <v>0</v>
          </cell>
          <cell r="Y12">
            <v>318.50720190802144</v>
          </cell>
          <cell r="AB12">
            <v>150.66624999999999</v>
          </cell>
          <cell r="AD12">
            <v>238.18937374543344</v>
          </cell>
          <cell r="AF12">
            <v>0</v>
          </cell>
          <cell r="AI12">
            <v>388.85562374543343</v>
          </cell>
        </row>
        <row r="13">
          <cell r="B13" t="str">
            <v>Gross Profit</v>
          </cell>
          <cell r="G13">
            <v>55.147352499999997</v>
          </cell>
          <cell r="I13">
            <v>81.653146927656394</v>
          </cell>
          <cell r="K13">
            <v>0</v>
          </cell>
          <cell r="N13">
            <v>136.80049942765632</v>
          </cell>
          <cell r="R13">
            <v>67.467967656249996</v>
          </cell>
          <cell r="T13">
            <v>101.0239399607286</v>
          </cell>
          <cell r="V13">
            <v>0</v>
          </cell>
          <cell r="Y13">
            <v>168.49190761697855</v>
          </cell>
          <cell r="AB13">
            <v>83.833750000000009</v>
          </cell>
          <cell r="AD13">
            <v>121.49563545756655</v>
          </cell>
          <cell r="AF13">
            <v>0</v>
          </cell>
          <cell r="AI13">
            <v>205.3293854575665</v>
          </cell>
        </row>
        <row r="14">
          <cell r="C14" t="str">
            <v>Total SG&amp;A (Excluding Amortization)</v>
          </cell>
          <cell r="G14">
            <v>39.098900803333343</v>
          </cell>
          <cell r="I14">
            <v>42.597000000000001</v>
          </cell>
          <cell r="K14">
            <v>0</v>
          </cell>
          <cell r="N14">
            <v>81.695900803333345</v>
          </cell>
          <cell r="R14">
            <v>45.127594537</v>
          </cell>
          <cell r="T14">
            <v>49.13864980786272</v>
          </cell>
          <cell r="V14">
            <v>-6</v>
          </cell>
          <cell r="Y14">
            <v>88.266244344862713</v>
          </cell>
          <cell r="AB14">
            <v>49.534641475590007</v>
          </cell>
          <cell r="AD14">
            <v>54.990981084714441</v>
          </cell>
          <cell r="AF14">
            <v>-12</v>
          </cell>
          <cell r="AI14">
            <v>92.525622560304441</v>
          </cell>
        </row>
        <row r="15">
          <cell r="B15" t="str">
            <v>Operating EBITDA</v>
          </cell>
          <cell r="G15">
            <v>16.048451696666653</v>
          </cell>
          <cell r="I15">
            <v>39.056146927656393</v>
          </cell>
          <cell r="K15">
            <v>-7.1054273576010019E-14</v>
          </cell>
          <cell r="N15">
            <v>55.104598624322975</v>
          </cell>
          <cell r="R15">
            <v>22.340373119249996</v>
          </cell>
          <cell r="T15">
            <v>51.885290152865878</v>
          </cell>
          <cell r="V15">
            <v>5.9999999999999716</v>
          </cell>
          <cell r="Y15">
            <v>80.225663272115838</v>
          </cell>
          <cell r="AB15">
            <v>34.299108524410002</v>
          </cell>
          <cell r="AD15">
            <v>66.504654372852116</v>
          </cell>
          <cell r="AF15">
            <v>11.999999999999943</v>
          </cell>
          <cell r="AI15">
            <v>112.80376289726206</v>
          </cell>
        </row>
        <row r="16">
          <cell r="C16" t="str">
            <v>Other (Income) Expense</v>
          </cell>
          <cell r="G16">
            <v>0</v>
          </cell>
          <cell r="I16">
            <v>0</v>
          </cell>
          <cell r="K16">
            <v>0</v>
          </cell>
          <cell r="N16">
            <v>0</v>
          </cell>
          <cell r="R16">
            <v>0</v>
          </cell>
          <cell r="T16">
            <v>0</v>
          </cell>
          <cell r="V16">
            <v>0</v>
          </cell>
          <cell r="Y16">
            <v>0</v>
          </cell>
          <cell r="AB16">
            <v>0</v>
          </cell>
          <cell r="AD16">
            <v>0</v>
          </cell>
          <cell r="AF16">
            <v>0</v>
          </cell>
          <cell r="AI16">
            <v>0</v>
          </cell>
        </row>
        <row r="17">
          <cell r="C17" t="str">
            <v>Corporate Overhead</v>
          </cell>
          <cell r="G17">
            <v>0</v>
          </cell>
          <cell r="I17">
            <v>5.6879999999999997</v>
          </cell>
          <cell r="K17">
            <v>0</v>
          </cell>
          <cell r="N17">
            <v>5.6879999999999997</v>
          </cell>
          <cell r="R17">
            <v>0</v>
          </cell>
          <cell r="T17">
            <v>5.8586400000000003</v>
          </cell>
          <cell r="V17">
            <v>0</v>
          </cell>
          <cell r="Y17">
            <v>5.8586400000000003</v>
          </cell>
          <cell r="AB17">
            <v>0</v>
          </cell>
          <cell r="AD17">
            <v>6.0343992000000002</v>
          </cell>
          <cell r="AF17">
            <v>0</v>
          </cell>
          <cell r="AI17">
            <v>6.0343991999999993</v>
          </cell>
        </row>
        <row r="18">
          <cell r="B18" t="str">
            <v>EBITDA 1</v>
          </cell>
          <cell r="G18">
            <v>16.048451696666653</v>
          </cell>
          <cell r="I18">
            <v>33.36814692765639</v>
          </cell>
          <cell r="K18">
            <v>-7.1054273576010019E-14</v>
          </cell>
          <cell r="N18">
            <v>49.416598624322972</v>
          </cell>
          <cell r="R18">
            <v>22.340373119249996</v>
          </cell>
          <cell r="T18">
            <v>46.026650152865876</v>
          </cell>
          <cell r="V18">
            <v>5.9999999999999716</v>
          </cell>
          <cell r="Y18">
            <v>74.367023272115844</v>
          </cell>
          <cell r="AB18">
            <v>34.299108524410002</v>
          </cell>
          <cell r="AD18">
            <v>60.470255172852113</v>
          </cell>
          <cell r="AF18">
            <v>11.999999999999943</v>
          </cell>
          <cell r="AI18">
            <v>106.76936369726207</v>
          </cell>
        </row>
        <row r="19">
          <cell r="C19" t="str">
            <v>Depreciation &amp; Amortization</v>
          </cell>
          <cell r="G19">
            <v>3.9873805999999998</v>
          </cell>
          <cell r="I19">
            <v>2.71</v>
          </cell>
          <cell r="K19">
            <v>0</v>
          </cell>
          <cell r="N19">
            <v>6.6973806000000007</v>
          </cell>
          <cell r="R19">
            <v>4.4000000000000004</v>
          </cell>
          <cell r="T19">
            <v>2.71</v>
          </cell>
          <cell r="V19">
            <v>0</v>
          </cell>
          <cell r="Y19">
            <v>7.1099999999999994</v>
          </cell>
          <cell r="AB19">
            <v>4.5</v>
          </cell>
          <cell r="AD19">
            <v>2.71</v>
          </cell>
          <cell r="AF19">
            <v>0</v>
          </cell>
          <cell r="AI19">
            <v>7.21</v>
          </cell>
        </row>
        <row r="20">
          <cell r="B20" t="str">
            <v>EBIT</v>
          </cell>
          <cell r="G20">
            <v>12.061071096666653</v>
          </cell>
          <cell r="I20">
            <v>30.658146927656389</v>
          </cell>
          <cell r="K20">
            <v>-7.1054273576010019E-14</v>
          </cell>
          <cell r="N20">
            <v>42.71921802432297</v>
          </cell>
          <cell r="R20">
            <v>17.940373119249998</v>
          </cell>
          <cell r="T20">
            <v>43.316650152865876</v>
          </cell>
          <cell r="V20">
            <v>5.9999999999999716</v>
          </cell>
          <cell r="Y20">
            <v>67.257023272115845</v>
          </cell>
          <cell r="AB20">
            <v>29.799108524410002</v>
          </cell>
          <cell r="AD20">
            <v>57.760255172852112</v>
          </cell>
          <cell r="AF20">
            <v>11.999999999999957</v>
          </cell>
          <cell r="AI20">
            <v>99.559363697262071</v>
          </cell>
        </row>
        <row r="21">
          <cell r="C21" t="str">
            <v>Interest (Income)</v>
          </cell>
          <cell r="G21">
            <v>0</v>
          </cell>
          <cell r="I21">
            <v>0</v>
          </cell>
          <cell r="K21">
            <v>0</v>
          </cell>
          <cell r="N21">
            <v>0</v>
          </cell>
          <cell r="R21">
            <v>0</v>
          </cell>
          <cell r="T21">
            <v>0</v>
          </cell>
          <cell r="V21">
            <v>-0.11271948008666761</v>
          </cell>
          <cell r="Y21">
            <v>-0.11271948008666761</v>
          </cell>
          <cell r="AB21">
            <v>0</v>
          </cell>
          <cell r="AD21">
            <v>0</v>
          </cell>
          <cell r="AF21">
            <v>-0.11271948008666764</v>
          </cell>
          <cell r="AI21">
            <v>-0.11271948008666764</v>
          </cell>
        </row>
        <row r="22">
          <cell r="C22" t="str">
            <v xml:space="preserve">Other (Income) </v>
          </cell>
          <cell r="G22">
            <v>0</v>
          </cell>
          <cell r="I22">
            <v>0</v>
          </cell>
          <cell r="K22">
            <v>0</v>
          </cell>
          <cell r="N22">
            <v>0</v>
          </cell>
          <cell r="R22">
            <v>0</v>
          </cell>
          <cell r="T22">
            <v>0</v>
          </cell>
          <cell r="V22">
            <v>0</v>
          </cell>
          <cell r="Y22">
            <v>0</v>
          </cell>
          <cell r="AB22">
            <v>0</v>
          </cell>
          <cell r="AD22">
            <v>0</v>
          </cell>
          <cell r="AF22">
            <v>0</v>
          </cell>
          <cell r="AI22">
            <v>0</v>
          </cell>
        </row>
        <row r="23">
          <cell r="C23" t="str">
            <v>Other Expense</v>
          </cell>
          <cell r="G23">
            <v>0</v>
          </cell>
          <cell r="I23">
            <v>0</v>
          </cell>
          <cell r="K23">
            <v>0</v>
          </cell>
          <cell r="N23">
            <v>0</v>
          </cell>
          <cell r="R23">
            <v>0</v>
          </cell>
          <cell r="T23">
            <v>0</v>
          </cell>
          <cell r="V23">
            <v>0</v>
          </cell>
          <cell r="Y23">
            <v>0</v>
          </cell>
          <cell r="AB23">
            <v>0</v>
          </cell>
          <cell r="AD23">
            <v>0</v>
          </cell>
          <cell r="AF23">
            <v>0</v>
          </cell>
          <cell r="AI23">
            <v>0</v>
          </cell>
        </row>
        <row r="24">
          <cell r="C24" t="str">
            <v>Deal Fees</v>
          </cell>
          <cell r="G24">
            <v>0</v>
          </cell>
          <cell r="I24">
            <v>0</v>
          </cell>
          <cell r="K24">
            <v>0</v>
          </cell>
          <cell r="N24">
            <v>0</v>
          </cell>
          <cell r="R24">
            <v>0</v>
          </cell>
          <cell r="T24">
            <v>0</v>
          </cell>
          <cell r="V24">
            <v>0</v>
          </cell>
          <cell r="Y24">
            <v>0</v>
          </cell>
          <cell r="AB24">
            <v>0</v>
          </cell>
          <cell r="AD24">
            <v>0</v>
          </cell>
          <cell r="AF24">
            <v>0</v>
          </cell>
          <cell r="AI24">
            <v>0</v>
          </cell>
        </row>
        <row r="25">
          <cell r="C25" t="str">
            <v>Restructuring Costs</v>
          </cell>
          <cell r="G25">
            <v>0</v>
          </cell>
          <cell r="I25">
            <v>0</v>
          </cell>
          <cell r="K25">
            <v>0</v>
          </cell>
          <cell r="N25">
            <v>0</v>
          </cell>
          <cell r="R25">
            <v>0</v>
          </cell>
          <cell r="T25">
            <v>0</v>
          </cell>
          <cell r="V25">
            <v>0</v>
          </cell>
          <cell r="Y25">
            <v>0</v>
          </cell>
          <cell r="AB25">
            <v>0</v>
          </cell>
          <cell r="AD25">
            <v>0</v>
          </cell>
          <cell r="AF25">
            <v>0</v>
          </cell>
          <cell r="AI25">
            <v>0</v>
          </cell>
        </row>
        <row r="26">
          <cell r="C26" t="str">
            <v>Interest Expense</v>
          </cell>
          <cell r="G26">
            <v>1.7943662333333337</v>
          </cell>
          <cell r="I26">
            <v>5.2588174712566493</v>
          </cell>
          <cell r="K26">
            <v>1.3943696469550169</v>
          </cell>
          <cell r="N26">
            <v>8.4475533515450003</v>
          </cell>
          <cell r="R26">
            <v>2</v>
          </cell>
          <cell r="T26">
            <v>4.3705642223201275</v>
          </cell>
          <cell r="V26">
            <v>1.9603244222429312</v>
          </cell>
          <cell r="Y26">
            <v>8.3308886445630588</v>
          </cell>
          <cell r="AB26">
            <v>1.8</v>
          </cell>
          <cell r="AD26">
            <v>3.4172977509112306</v>
          </cell>
          <cell r="AF26">
            <v>1.6065134680886741</v>
          </cell>
          <cell r="AI26">
            <v>6.8238112189999045</v>
          </cell>
        </row>
        <row r="27">
          <cell r="B27" t="str">
            <v>Pre-Tax Income</v>
          </cell>
          <cell r="G27">
            <v>10.26670486333332</v>
          </cell>
          <cell r="I27">
            <v>25.399329456399741</v>
          </cell>
          <cell r="K27">
            <v>-1.3943696469550844</v>
          </cell>
          <cell r="N27">
            <v>34.271664672777973</v>
          </cell>
          <cell r="R27">
            <v>15.940373119249998</v>
          </cell>
          <cell r="T27">
            <v>38.946085930545749</v>
          </cell>
          <cell r="V27">
            <v>4.1523950578437052</v>
          </cell>
          <cell r="Y27">
            <v>59.038854107639452</v>
          </cell>
          <cell r="AB27">
            <v>27.999108524410001</v>
          </cell>
          <cell r="AD27">
            <v>54.342957421940881</v>
          </cell>
          <cell r="AF27">
            <v>10.506206011997946</v>
          </cell>
          <cell r="AI27">
            <v>92.848271958348832</v>
          </cell>
        </row>
        <row r="28">
          <cell r="C28" t="str">
            <v>Income Taxes Expense</v>
          </cell>
          <cell r="G28">
            <v>3.0800114589999978</v>
          </cell>
          <cell r="I28">
            <v>9.9057384879958992</v>
          </cell>
          <cell r="K28">
            <v>-0.64795066479582708</v>
          </cell>
          <cell r="N28">
            <v>12.33779928220007</v>
          </cell>
          <cell r="R28">
            <v>4.7821118667882265</v>
          </cell>
          <cell r="T28">
            <v>15.188973512912842</v>
          </cell>
          <cell r="V28">
            <v>1.2829020990491316</v>
          </cell>
          <cell r="Y28">
            <v>21.253987478750201</v>
          </cell>
          <cell r="AB28">
            <v>8.3997324949759076</v>
          </cell>
          <cell r="AD28">
            <v>21.193753394556943</v>
          </cell>
          <cell r="AF28">
            <v>3.8318920154727252</v>
          </cell>
          <cell r="AI28">
            <v>33.425377905005575</v>
          </cell>
        </row>
        <row r="29">
          <cell r="C29" t="str">
            <v>Preferred Dividends</v>
          </cell>
          <cell r="G29">
            <v>0</v>
          </cell>
          <cell r="I29">
            <v>0</v>
          </cell>
          <cell r="K29">
            <v>0</v>
          </cell>
          <cell r="N29">
            <v>0</v>
          </cell>
          <cell r="R29">
            <v>0</v>
          </cell>
          <cell r="T29">
            <v>0</v>
          </cell>
          <cell r="V29">
            <v>0</v>
          </cell>
          <cell r="Y29">
            <v>0</v>
          </cell>
          <cell r="AB29">
            <v>0</v>
          </cell>
          <cell r="AD29">
            <v>0</v>
          </cell>
          <cell r="AF29">
            <v>0</v>
          </cell>
          <cell r="AI29">
            <v>0</v>
          </cell>
        </row>
        <row r="30">
          <cell r="B30" t="str">
            <v>Consolidated Net Income</v>
          </cell>
          <cell r="G30">
            <v>7.1866934043333224</v>
          </cell>
          <cell r="I30">
            <v>15.493590968403842</v>
          </cell>
          <cell r="K30">
            <v>-0.74641898215925906</v>
          </cell>
          <cell r="N30">
            <v>21.933865390577903</v>
          </cell>
          <cell r="R30">
            <v>11.15826125246177</v>
          </cell>
          <cell r="T30">
            <v>23.757112417632907</v>
          </cell>
          <cell r="V30">
            <v>2.8694929587945666</v>
          </cell>
          <cell r="Y30">
            <v>37.784866628889247</v>
          </cell>
          <cell r="AB30">
            <v>19.599376029434094</v>
          </cell>
          <cell r="AD30">
            <v>33.149204027383938</v>
          </cell>
          <cell r="AF30">
            <v>6.6743139965252283</v>
          </cell>
          <cell r="AI30">
            <v>59.422894053343256</v>
          </cell>
        </row>
        <row r="31">
          <cell r="C31" t="str">
            <v>Attributable to Non-Controlling Interests</v>
          </cell>
          <cell r="G31">
            <v>0</v>
          </cell>
          <cell r="I31">
            <v>0</v>
          </cell>
          <cell r="K31">
            <v>0</v>
          </cell>
          <cell r="N31">
            <v>0</v>
          </cell>
          <cell r="R31">
            <v>0</v>
          </cell>
          <cell r="T31">
            <v>0</v>
          </cell>
          <cell r="V31">
            <v>0</v>
          </cell>
          <cell r="Y31">
            <v>0</v>
          </cell>
          <cell r="AB31">
            <v>0</v>
          </cell>
          <cell r="AD31">
            <v>0</v>
          </cell>
          <cell r="AF31">
            <v>0</v>
          </cell>
          <cell r="AI31">
            <v>0</v>
          </cell>
        </row>
        <row r="32">
          <cell r="B32" t="str">
            <v>Net Income Available to Common</v>
          </cell>
          <cell r="G32">
            <v>7.1866934043333224</v>
          </cell>
          <cell r="I32">
            <v>15.493590968403842</v>
          </cell>
          <cell r="K32">
            <v>-0.74641898215925906</v>
          </cell>
          <cell r="N32">
            <v>21.933865390577903</v>
          </cell>
          <cell r="R32">
            <v>11.15826125246177</v>
          </cell>
          <cell r="T32">
            <v>23.757112417632907</v>
          </cell>
          <cell r="V32">
            <v>2.8694929587945666</v>
          </cell>
          <cell r="Y32">
            <v>37.784866628889247</v>
          </cell>
          <cell r="AB32">
            <v>19.599376029434094</v>
          </cell>
          <cell r="AD32">
            <v>33.149204027383938</v>
          </cell>
          <cell r="AF32">
            <v>6.6743139965252283</v>
          </cell>
          <cell r="AI32">
            <v>59.422894053343256</v>
          </cell>
        </row>
        <row r="34">
          <cell r="B34" t="str">
            <v>Weighted Average Fully Diluted Shares Outstanding</v>
          </cell>
          <cell r="G34">
            <v>15.5</v>
          </cell>
          <cell r="I34">
            <v>21.497015000000001</v>
          </cell>
          <cell r="K34">
            <v>27.297628339285712</v>
          </cell>
          <cell r="N34">
            <v>42.797628339285708</v>
          </cell>
          <cell r="R34">
            <v>15.9</v>
          </cell>
          <cell r="T34">
            <v>21.497015000000001</v>
          </cell>
          <cell r="V34">
            <v>27.297628339285712</v>
          </cell>
          <cell r="Y34">
            <v>43.197628339285714</v>
          </cell>
          <cell r="AB34">
            <v>16.3</v>
          </cell>
          <cell r="AD34">
            <v>21.497015000000001</v>
          </cell>
          <cell r="AF34">
            <v>27.297628339285712</v>
          </cell>
          <cell r="AI34">
            <v>43.597628339285713</v>
          </cell>
        </row>
        <row r="36">
          <cell r="B36" t="str">
            <v>Earnings per Share</v>
          </cell>
          <cell r="G36">
            <v>0.46365763898924661</v>
          </cell>
          <cell r="I36">
            <v>0.72073220251294612</v>
          </cell>
          <cell r="N36">
            <v>0.51250188951344067</v>
          </cell>
          <cell r="R36">
            <v>0.70177743726174657</v>
          </cell>
          <cell r="T36">
            <v>1.1051354068289438</v>
          </cell>
          <cell r="Y36">
            <v>0.87469771099739113</v>
          </cell>
          <cell r="AB36">
            <v>1.202415707327245</v>
          </cell>
          <cell r="AD36">
            <v>1.5420375353221802</v>
          </cell>
          <cell r="AI36">
            <v>1.3629845548226172</v>
          </cell>
        </row>
        <row r="38">
          <cell r="I38" t="str">
            <v>Accretion (Dilution) - $</v>
          </cell>
          <cell r="N38">
            <v>4.8844250524194055E-2</v>
          </cell>
          <cell r="T38" t="str">
            <v>Accretion (Dilution) - $</v>
          </cell>
          <cell r="Y38">
            <v>0.17292027373564456</v>
          </cell>
          <cell r="AD38" t="str">
            <v>Accretion (Dilution) - $</v>
          </cell>
          <cell r="AI38">
            <v>0.16056884749537215</v>
          </cell>
        </row>
        <row r="40">
          <cell r="I40" t="str">
            <v>Accretion (Dilution) - %</v>
          </cell>
          <cell r="N40">
            <v>0.10534551017141093</v>
          </cell>
          <cell r="T40" t="str">
            <v>Accretion (Dilution) - %</v>
          </cell>
          <cell r="Y40">
            <v>0.24640329619367535</v>
          </cell>
          <cell r="AD40" t="str">
            <v>Accretion (Dilution) - %</v>
          </cell>
          <cell r="AI40">
            <v>0.1335385478723394</v>
          </cell>
        </row>
        <row r="44">
          <cell r="B44" t="str">
            <v>Source: Rise and Shine Management</v>
          </cell>
        </row>
        <row r="45">
          <cell r="B45" t="str">
            <v>Notes: Assumes $6.0 million and $12.0 million in annual cost synergies in 2010 and 2011, respectively; Excludes transaction fees and synergy implementation costs</v>
          </cell>
        </row>
        <row r="46">
          <cell r="B46" t="str">
            <v>Assumes Shine is the acquiror with no positive impact from the revaluation of Rise's assets</v>
          </cell>
        </row>
        <row r="47">
          <cell r="B47" t="str">
            <v>1 Includes stock based compensation expense</v>
          </cell>
        </row>
        <row r="51">
          <cell r="B51" t="str">
            <v>Note:  Acquiror net income statement is pro forma for acquisitions entered on "Income Statement" tab.</v>
          </cell>
        </row>
        <row r="53">
          <cell r="A53" t="str">
            <v>x</v>
          </cell>
          <cell r="B53" t="str">
            <v xml:space="preserve"> "IF CONVERTED" METHOD</v>
          </cell>
        </row>
        <row r="54">
          <cell r="G54" t="str">
            <v>Pro Forma Fiscal Year Ending 2009</v>
          </cell>
          <cell r="R54" t="str">
            <v>Fiscal Year Ending 2010</v>
          </cell>
          <cell r="AB54" t="str">
            <v>Fiscal Year Ending 2011</v>
          </cell>
        </row>
        <row r="55">
          <cell r="G55" t="str">
            <v>Shine</v>
          </cell>
          <cell r="I55" t="str">
            <v>Rise</v>
          </cell>
          <cell r="K55" t="str">
            <v>Acq. Adj.</v>
          </cell>
          <cell r="N55" t="str">
            <v>Combined</v>
          </cell>
          <cell r="R55" t="str">
            <v>Shine</v>
          </cell>
          <cell r="T55" t="str">
            <v>Rise</v>
          </cell>
          <cell r="V55" t="str">
            <v>Acq. Adj.</v>
          </cell>
          <cell r="Y55" t="str">
            <v>Combined</v>
          </cell>
          <cell r="AB55" t="str">
            <v>Shine</v>
          </cell>
          <cell r="AD55" t="str">
            <v>Rise</v>
          </cell>
          <cell r="AF55" t="str">
            <v>Acq. Adj.</v>
          </cell>
          <cell r="AI55" t="str">
            <v>Combined</v>
          </cell>
        </row>
        <row r="56">
          <cell r="B56" t="str">
            <v>Total Net Sales</v>
          </cell>
          <cell r="G56">
            <v>154.2870125</v>
          </cell>
          <cell r="I56">
            <v>235.14889500000001</v>
          </cell>
          <cell r="K56">
            <v>0</v>
          </cell>
          <cell r="N56">
            <v>389.43590749999998</v>
          </cell>
          <cell r="R56">
            <v>192.76562187499999</v>
          </cell>
          <cell r="T56">
            <v>294.23348765000003</v>
          </cell>
          <cell r="V56">
            <v>0</v>
          </cell>
          <cell r="Y56">
            <v>486.99910952499999</v>
          </cell>
          <cell r="AB56">
            <v>234.5</v>
          </cell>
          <cell r="AD56">
            <v>359.68500920299999</v>
          </cell>
          <cell r="AF56">
            <v>0</v>
          </cell>
          <cell r="AI56">
            <v>594.18500920299994</v>
          </cell>
        </row>
        <row r="57">
          <cell r="C57" t="str">
            <v>Cost of Goods Sold (Excluding Depreciation)</v>
          </cell>
          <cell r="G57">
            <v>99.139660000000006</v>
          </cell>
          <cell r="I57">
            <v>153.49574807234362</v>
          </cell>
          <cell r="K57">
            <v>0</v>
          </cell>
          <cell r="N57">
            <v>252.63540807234367</v>
          </cell>
          <cell r="R57">
            <v>125.29765421875</v>
          </cell>
          <cell r="T57">
            <v>193.20954768927143</v>
          </cell>
          <cell r="V57">
            <v>0</v>
          </cell>
          <cell r="Y57">
            <v>318.50720190802144</v>
          </cell>
          <cell r="AB57">
            <v>150.66624999999999</v>
          </cell>
          <cell r="AD57">
            <v>238.18937374543344</v>
          </cell>
          <cell r="AF57">
            <v>0</v>
          </cell>
          <cell r="AI57">
            <v>388.85562374543343</v>
          </cell>
        </row>
        <row r="58">
          <cell r="B58" t="str">
            <v>Gross Profit</v>
          </cell>
          <cell r="G58">
            <v>55.147352499999997</v>
          </cell>
          <cell r="I58">
            <v>81.653146927656394</v>
          </cell>
          <cell r="K58">
            <v>0</v>
          </cell>
          <cell r="N58">
            <v>136.80049942765632</v>
          </cell>
          <cell r="R58">
            <v>67.467967656249996</v>
          </cell>
          <cell r="T58">
            <v>101.0239399607286</v>
          </cell>
          <cell r="V58">
            <v>0</v>
          </cell>
          <cell r="Y58">
            <v>168.49190761697855</v>
          </cell>
          <cell r="AB58">
            <v>83.833750000000009</v>
          </cell>
          <cell r="AD58">
            <v>121.49563545756655</v>
          </cell>
          <cell r="AF58">
            <v>0</v>
          </cell>
          <cell r="AI58">
            <v>205.3293854575665</v>
          </cell>
        </row>
        <row r="59">
          <cell r="C59" t="str">
            <v>Total SG&amp;A (Excluding Amortization)</v>
          </cell>
          <cell r="G59">
            <v>39.098900803333343</v>
          </cell>
          <cell r="I59">
            <v>42.597000000000001</v>
          </cell>
          <cell r="K59">
            <v>0</v>
          </cell>
          <cell r="N59">
            <v>81.695900803333345</v>
          </cell>
          <cell r="R59">
            <v>45.127594537</v>
          </cell>
          <cell r="T59">
            <v>49.13864980786272</v>
          </cell>
          <cell r="V59">
            <v>-6</v>
          </cell>
          <cell r="Y59">
            <v>88.266244344862713</v>
          </cell>
          <cell r="AB59">
            <v>49.534641475590007</v>
          </cell>
          <cell r="AD59">
            <v>54.990981084714441</v>
          </cell>
          <cell r="AF59">
            <v>-12</v>
          </cell>
          <cell r="AI59">
            <v>92.525622560304441</v>
          </cell>
        </row>
        <row r="60">
          <cell r="B60" t="str">
            <v>Operating EBITDA</v>
          </cell>
          <cell r="G60">
            <v>16.048451696666653</v>
          </cell>
          <cell r="I60">
            <v>39.056146927656393</v>
          </cell>
          <cell r="K60">
            <v>-7.1054273576010019E-14</v>
          </cell>
          <cell r="N60">
            <v>55.104598624322975</v>
          </cell>
          <cell r="R60">
            <v>22.340373119249996</v>
          </cell>
          <cell r="T60">
            <v>51.885290152865878</v>
          </cell>
          <cell r="V60">
            <v>5.9999999999999716</v>
          </cell>
          <cell r="Y60">
            <v>80.225663272115838</v>
          </cell>
          <cell r="AB60">
            <v>34.299108524410002</v>
          </cell>
          <cell r="AD60">
            <v>66.504654372852116</v>
          </cell>
          <cell r="AF60">
            <v>11.999999999999943</v>
          </cell>
          <cell r="AI60">
            <v>112.80376289726206</v>
          </cell>
        </row>
        <row r="61">
          <cell r="C61" t="str">
            <v>Other (Income) Expense</v>
          </cell>
          <cell r="G61">
            <v>0</v>
          </cell>
          <cell r="I61">
            <v>0</v>
          </cell>
          <cell r="K61">
            <v>0</v>
          </cell>
          <cell r="N61">
            <v>0</v>
          </cell>
          <cell r="R61">
            <v>0</v>
          </cell>
          <cell r="T61">
            <v>0</v>
          </cell>
          <cell r="V61">
            <v>0</v>
          </cell>
          <cell r="Y61">
            <v>0</v>
          </cell>
          <cell r="AB61">
            <v>0</v>
          </cell>
          <cell r="AD61">
            <v>0</v>
          </cell>
          <cell r="AF61">
            <v>0</v>
          </cell>
          <cell r="AI61">
            <v>0</v>
          </cell>
        </row>
        <row r="62">
          <cell r="C62" t="str">
            <v>Corporate Overhead</v>
          </cell>
          <cell r="G62">
            <v>0</v>
          </cell>
          <cell r="I62">
            <v>5.6879999999999997</v>
          </cell>
          <cell r="K62">
            <v>0</v>
          </cell>
          <cell r="N62">
            <v>5.6879999999999997</v>
          </cell>
          <cell r="R62">
            <v>0</v>
          </cell>
          <cell r="T62">
            <v>5.8586400000000003</v>
          </cell>
          <cell r="V62">
            <v>0</v>
          </cell>
          <cell r="Y62">
            <v>5.8586400000000003</v>
          </cell>
          <cell r="AB62">
            <v>0</v>
          </cell>
          <cell r="AD62">
            <v>6.0343992000000002</v>
          </cell>
          <cell r="AF62">
            <v>0</v>
          </cell>
          <cell r="AI62">
            <v>6.0343991999999993</v>
          </cell>
        </row>
        <row r="63">
          <cell r="B63" t="str">
            <v>EBITDA</v>
          </cell>
          <cell r="G63">
            <v>16.048451696666653</v>
          </cell>
          <cell r="I63">
            <v>33.36814692765639</v>
          </cell>
          <cell r="K63">
            <v>-7.1054273576010019E-14</v>
          </cell>
          <cell r="N63">
            <v>49.416598624322972</v>
          </cell>
          <cell r="R63">
            <v>22.340373119249996</v>
          </cell>
          <cell r="T63">
            <v>46.026650152865876</v>
          </cell>
          <cell r="V63">
            <v>5.9999999999999716</v>
          </cell>
          <cell r="Y63">
            <v>74.367023272115844</v>
          </cell>
          <cell r="AB63">
            <v>34.299108524410002</v>
          </cell>
          <cell r="AD63">
            <v>60.470255172852113</v>
          </cell>
          <cell r="AF63">
            <v>11.999999999999943</v>
          </cell>
          <cell r="AI63">
            <v>106.76936369726207</v>
          </cell>
        </row>
        <row r="64">
          <cell r="C64" t="str">
            <v>Depreciation &amp; Amortization</v>
          </cell>
          <cell r="G64">
            <v>3.9873805999999998</v>
          </cell>
          <cell r="I64">
            <v>2.71</v>
          </cell>
          <cell r="K64">
            <v>0</v>
          </cell>
          <cell r="N64">
            <v>6.6973806000000007</v>
          </cell>
          <cell r="R64">
            <v>4.4000000000000004</v>
          </cell>
          <cell r="T64">
            <v>2.71</v>
          </cell>
          <cell r="V64">
            <v>0</v>
          </cell>
          <cell r="Y64">
            <v>7.1099999999999994</v>
          </cell>
          <cell r="AB64">
            <v>4.5</v>
          </cell>
          <cell r="AD64">
            <v>2.71</v>
          </cell>
          <cell r="AF64">
            <v>0</v>
          </cell>
          <cell r="AI64">
            <v>7.21</v>
          </cell>
        </row>
        <row r="65">
          <cell r="B65" t="str">
            <v>EBIT</v>
          </cell>
          <cell r="G65">
            <v>12.061071096666653</v>
          </cell>
          <cell r="I65">
            <v>30.658146927656389</v>
          </cell>
          <cell r="K65">
            <v>-7.1054273576010019E-14</v>
          </cell>
          <cell r="N65">
            <v>42.71921802432297</v>
          </cell>
          <cell r="R65">
            <v>17.940373119249998</v>
          </cell>
          <cell r="T65">
            <v>43.316650152865876</v>
          </cell>
          <cell r="V65">
            <v>5.9999999999999716</v>
          </cell>
          <cell r="Y65">
            <v>67.257023272115845</v>
          </cell>
          <cell r="AB65">
            <v>29.799108524410002</v>
          </cell>
          <cell r="AD65">
            <v>57.760255172852112</v>
          </cell>
          <cell r="AF65">
            <v>11.999999999999957</v>
          </cell>
          <cell r="AI65">
            <v>99.559363697262071</v>
          </cell>
        </row>
        <row r="66">
          <cell r="C66" t="str">
            <v>Interest (Income)</v>
          </cell>
          <cell r="G66">
            <v>0</v>
          </cell>
          <cell r="I66">
            <v>0</v>
          </cell>
          <cell r="K66">
            <v>0</v>
          </cell>
          <cell r="N66">
            <v>0</v>
          </cell>
          <cell r="R66">
            <v>0</v>
          </cell>
          <cell r="T66">
            <v>0</v>
          </cell>
          <cell r="V66">
            <v>-0.11271948008666761</v>
          </cell>
          <cell r="Y66">
            <v>-0.11271948008666761</v>
          </cell>
          <cell r="AB66">
            <v>0</v>
          </cell>
          <cell r="AD66">
            <v>0</v>
          </cell>
          <cell r="AF66">
            <v>-0.11271948008666764</v>
          </cell>
          <cell r="AI66">
            <v>-0.11271948008666764</v>
          </cell>
        </row>
        <row r="67">
          <cell r="C67" t="str">
            <v xml:space="preserve">Other (Income) </v>
          </cell>
          <cell r="G67">
            <v>0</v>
          </cell>
          <cell r="I67">
            <v>0</v>
          </cell>
          <cell r="K67">
            <v>0</v>
          </cell>
          <cell r="N67">
            <v>0</v>
          </cell>
          <cell r="R67">
            <v>0</v>
          </cell>
          <cell r="T67">
            <v>0</v>
          </cell>
          <cell r="V67">
            <v>0</v>
          </cell>
          <cell r="Y67">
            <v>0</v>
          </cell>
          <cell r="AB67">
            <v>0</v>
          </cell>
          <cell r="AD67">
            <v>0</v>
          </cell>
          <cell r="AF67">
            <v>0</v>
          </cell>
          <cell r="AI67">
            <v>0</v>
          </cell>
        </row>
        <row r="68">
          <cell r="C68" t="str">
            <v>Other Expense</v>
          </cell>
          <cell r="G68">
            <v>0</v>
          </cell>
          <cell r="I68">
            <v>0</v>
          </cell>
          <cell r="K68">
            <v>0</v>
          </cell>
          <cell r="N68">
            <v>0</v>
          </cell>
          <cell r="R68">
            <v>0</v>
          </cell>
          <cell r="T68">
            <v>0</v>
          </cell>
          <cell r="V68">
            <v>0</v>
          </cell>
          <cell r="Y68">
            <v>0</v>
          </cell>
          <cell r="AB68">
            <v>0</v>
          </cell>
          <cell r="AD68">
            <v>0</v>
          </cell>
          <cell r="AF68">
            <v>0</v>
          </cell>
          <cell r="AI68">
            <v>0</v>
          </cell>
        </row>
        <row r="69">
          <cell r="C69" t="str">
            <v>Deal Fees</v>
          </cell>
          <cell r="G69">
            <v>0</v>
          </cell>
          <cell r="I69">
            <v>0</v>
          </cell>
          <cell r="K69">
            <v>0</v>
          </cell>
          <cell r="N69">
            <v>0</v>
          </cell>
          <cell r="R69">
            <v>0</v>
          </cell>
          <cell r="T69">
            <v>0</v>
          </cell>
          <cell r="V69">
            <v>0</v>
          </cell>
          <cell r="Y69">
            <v>0</v>
          </cell>
          <cell r="AB69">
            <v>0</v>
          </cell>
          <cell r="AD69">
            <v>0</v>
          </cell>
          <cell r="AF69">
            <v>0</v>
          </cell>
          <cell r="AI69">
            <v>0</v>
          </cell>
        </row>
        <row r="70">
          <cell r="C70" t="str">
            <v>Restructuring Costs</v>
          </cell>
          <cell r="G70">
            <v>0</v>
          </cell>
          <cell r="I70">
            <v>0</v>
          </cell>
          <cell r="K70">
            <v>0</v>
          </cell>
          <cell r="N70">
            <v>0</v>
          </cell>
          <cell r="R70">
            <v>0</v>
          </cell>
          <cell r="T70">
            <v>0</v>
          </cell>
          <cell r="V70">
            <v>0</v>
          </cell>
          <cell r="Y70">
            <v>0</v>
          </cell>
          <cell r="AB70">
            <v>0</v>
          </cell>
          <cell r="AD70">
            <v>0</v>
          </cell>
          <cell r="AF70">
            <v>0</v>
          </cell>
          <cell r="AI70">
            <v>0</v>
          </cell>
        </row>
        <row r="71">
          <cell r="C71" t="str">
            <v>Interest Expense</v>
          </cell>
          <cell r="G71">
            <v>1.7943662333333337</v>
          </cell>
          <cell r="I71">
            <v>5.2588174712566493</v>
          </cell>
          <cell r="K71">
            <v>1.3943696469550169</v>
          </cell>
          <cell r="N71">
            <v>8.4475533515450003</v>
          </cell>
          <cell r="R71">
            <v>2</v>
          </cell>
          <cell r="T71">
            <v>4.3705642223201275</v>
          </cell>
          <cell r="V71">
            <v>1.9603244222429312</v>
          </cell>
          <cell r="Y71">
            <v>8.3308886445630588</v>
          </cell>
          <cell r="AB71">
            <v>1.8</v>
          </cell>
          <cell r="AD71">
            <v>3.4172977509112306</v>
          </cell>
          <cell r="AF71">
            <v>1.6065134680886741</v>
          </cell>
          <cell r="AI71">
            <v>6.8238112189999045</v>
          </cell>
        </row>
        <row r="72">
          <cell r="B72" t="str">
            <v>Pre-Tax Income</v>
          </cell>
          <cell r="G72">
            <v>10.26670486333332</v>
          </cell>
          <cell r="I72">
            <v>25.399329456399741</v>
          </cell>
          <cell r="K72">
            <v>-1.3943696469550844</v>
          </cell>
          <cell r="N72">
            <v>34.271664672777973</v>
          </cell>
          <cell r="R72">
            <v>15.940373119249998</v>
          </cell>
          <cell r="T72">
            <v>38.946085930545749</v>
          </cell>
          <cell r="V72">
            <v>4.1523950578437052</v>
          </cell>
          <cell r="Y72">
            <v>59.038854107639452</v>
          </cell>
          <cell r="AB72">
            <v>27.999108524410001</v>
          </cell>
          <cell r="AD72">
            <v>54.342957421940881</v>
          </cell>
          <cell r="AF72">
            <v>10.506206011997946</v>
          </cell>
          <cell r="AI72">
            <v>92.848271958348832</v>
          </cell>
        </row>
        <row r="73">
          <cell r="C73" t="str">
            <v>Income Taxes Expense</v>
          </cell>
          <cell r="G73">
            <v>3.0800114589999978</v>
          </cell>
          <cell r="I73">
            <v>9.9057384879958992</v>
          </cell>
          <cell r="K73">
            <v>-0.64795066479582708</v>
          </cell>
          <cell r="N73">
            <v>12.33779928220007</v>
          </cell>
          <cell r="R73">
            <v>4.7821118667882265</v>
          </cell>
          <cell r="T73">
            <v>15.188973512912842</v>
          </cell>
          <cell r="V73">
            <v>1.2829020990491316</v>
          </cell>
          <cell r="Y73">
            <v>21.253987478750201</v>
          </cell>
          <cell r="AB73">
            <v>8.3997324949759076</v>
          </cell>
          <cell r="AD73">
            <v>21.193753394556943</v>
          </cell>
          <cell r="AF73">
            <v>3.8318920154727252</v>
          </cell>
          <cell r="AI73">
            <v>33.425377905005575</v>
          </cell>
        </row>
        <row r="74">
          <cell r="C74" t="str">
            <v>Preferred Dividends</v>
          </cell>
          <cell r="G74">
            <v>0</v>
          </cell>
          <cell r="I74">
            <v>30.658146927656389</v>
          </cell>
          <cell r="K74">
            <v>-30.658146927656389</v>
          </cell>
          <cell r="N74">
            <v>0</v>
          </cell>
          <cell r="R74">
            <v>0</v>
          </cell>
          <cell r="T74">
            <v>0</v>
          </cell>
          <cell r="V74">
            <v>0</v>
          </cell>
          <cell r="Y74">
            <v>0</v>
          </cell>
          <cell r="AB74">
            <v>0</v>
          </cell>
          <cell r="AD74">
            <v>0</v>
          </cell>
          <cell r="AF74">
            <v>0</v>
          </cell>
          <cell r="AI74">
            <v>0</v>
          </cell>
        </row>
        <row r="75">
          <cell r="B75" t="str">
            <v>Consolidated Net Income</v>
          </cell>
          <cell r="G75">
            <v>7.1866934043333224</v>
          </cell>
          <cell r="I75">
            <v>-15.164555959252546</v>
          </cell>
          <cell r="K75">
            <v>29.911727945497127</v>
          </cell>
          <cell r="N75">
            <v>21.933865390577903</v>
          </cell>
          <cell r="R75">
            <v>11.15826125246177</v>
          </cell>
          <cell r="T75">
            <v>23.757112417632907</v>
          </cell>
          <cell r="V75">
            <v>2.8694929587945666</v>
          </cell>
          <cell r="Y75">
            <v>37.784866628889247</v>
          </cell>
          <cell r="AB75">
            <v>19.599376029434094</v>
          </cell>
          <cell r="AD75">
            <v>33.149204027383938</v>
          </cell>
          <cell r="AF75">
            <v>6.6743139965252283</v>
          </cell>
          <cell r="AI75">
            <v>59.422894053343256</v>
          </cell>
        </row>
        <row r="76">
          <cell r="C76" t="str">
            <v>Attributable to Non-Controlling Interests</v>
          </cell>
          <cell r="G76">
            <v>0</v>
          </cell>
          <cell r="I76">
            <v>0</v>
          </cell>
          <cell r="K76">
            <v>0</v>
          </cell>
          <cell r="N76">
            <v>0</v>
          </cell>
          <cell r="R76">
            <v>0</v>
          </cell>
          <cell r="T76">
            <v>0</v>
          </cell>
          <cell r="V76">
            <v>0</v>
          </cell>
          <cell r="Y76">
            <v>0</v>
          </cell>
          <cell r="AB76">
            <v>0</v>
          </cell>
          <cell r="AD76">
            <v>0</v>
          </cell>
          <cell r="AF76">
            <v>0</v>
          </cell>
          <cell r="AI76">
            <v>0</v>
          </cell>
        </row>
        <row r="77">
          <cell r="B77" t="str">
            <v>Net Income Available to Common</v>
          </cell>
          <cell r="G77">
            <v>7.1866934043333224</v>
          </cell>
          <cell r="I77">
            <v>-15.164555959252546</v>
          </cell>
          <cell r="K77">
            <v>29.911727945497127</v>
          </cell>
          <cell r="N77">
            <v>21.933865390577903</v>
          </cell>
          <cell r="R77">
            <v>11.15826125246177</v>
          </cell>
          <cell r="T77">
            <v>23.757112417632907</v>
          </cell>
          <cell r="V77">
            <v>2.8694929587945666</v>
          </cell>
          <cell r="Y77">
            <v>37.784866628889247</v>
          </cell>
          <cell r="AB77">
            <v>19.599376029434094</v>
          </cell>
          <cell r="AD77">
            <v>33.149204027383938</v>
          </cell>
          <cell r="AF77">
            <v>6.6743139965252283</v>
          </cell>
          <cell r="AI77">
            <v>59.422894053343256</v>
          </cell>
        </row>
        <row r="79">
          <cell r="B79" t="str">
            <v>Existing Convertible Debt Shares</v>
          </cell>
          <cell r="N79">
            <v>0</v>
          </cell>
          <cell r="Y79">
            <v>0</v>
          </cell>
          <cell r="AI79">
            <v>0</v>
          </cell>
        </row>
        <row r="80">
          <cell r="B80" t="str">
            <v>New Convertible Debt Shares</v>
          </cell>
          <cell r="N80">
            <v>0</v>
          </cell>
          <cell r="Y80">
            <v>0</v>
          </cell>
          <cell r="AI80">
            <v>0</v>
          </cell>
        </row>
        <row r="81">
          <cell r="B81" t="str">
            <v>Fully Diluted Shares Outstanding - excluding Convts</v>
          </cell>
          <cell r="G81">
            <v>15.5</v>
          </cell>
          <cell r="I81">
            <v>21.497015000000001</v>
          </cell>
          <cell r="K81">
            <v>27.297628339285712</v>
          </cell>
          <cell r="N81">
            <v>42.797628339285708</v>
          </cell>
          <cell r="R81">
            <v>15.9</v>
          </cell>
          <cell r="T81">
            <v>21.497015000000001</v>
          </cell>
          <cell r="V81">
            <v>27.297628339285712</v>
          </cell>
          <cell r="Y81">
            <v>43.197628339285714</v>
          </cell>
          <cell r="AB81">
            <v>16.3</v>
          </cell>
          <cell r="AD81">
            <v>21.497015000000001</v>
          </cell>
          <cell r="AF81">
            <v>27.297628339285712</v>
          </cell>
          <cell r="AI81">
            <v>43.597628339285713</v>
          </cell>
        </row>
        <row r="82">
          <cell r="B82" t="str">
            <v>Total Shares</v>
          </cell>
          <cell r="G82">
            <v>15.5</v>
          </cell>
          <cell r="N82">
            <v>42.797628339285708</v>
          </cell>
          <cell r="R82">
            <v>15.9</v>
          </cell>
          <cell r="Y82">
            <v>43.197628339285714</v>
          </cell>
          <cell r="AB82">
            <v>16.3</v>
          </cell>
          <cell r="AI82">
            <v>43.597628339285713</v>
          </cell>
        </row>
        <row r="84">
          <cell r="B84" t="str">
            <v>Earnings per Share</v>
          </cell>
          <cell r="G84">
            <v>0.46365763898924661</v>
          </cell>
          <cell r="I84">
            <v>-0.70542612354564316</v>
          </cell>
          <cell r="N84">
            <v>0.51250188951344067</v>
          </cell>
          <cell r="R84">
            <v>0.70177743726174657</v>
          </cell>
          <cell r="T84">
            <v>1.1051354068289438</v>
          </cell>
          <cell r="Y84">
            <v>0.87469771099739113</v>
          </cell>
          <cell r="AB84">
            <v>1.202415707327245</v>
          </cell>
          <cell r="AD84">
            <v>1.5420375353221802</v>
          </cell>
          <cell r="AI84">
            <v>1.3629845548226172</v>
          </cell>
        </row>
        <row r="86">
          <cell r="I86" t="str">
            <v>Accretion (Dilution) - $</v>
          </cell>
          <cell r="N86">
            <v>4.8844250524194055E-2</v>
          </cell>
          <cell r="T86" t="str">
            <v>Accretion (Dilution) - $</v>
          </cell>
          <cell r="Y86">
            <v>0.17292027373564456</v>
          </cell>
          <cell r="AD86" t="str">
            <v>Accretion (Dilution) - $</v>
          </cell>
          <cell r="AI86">
            <v>0.16056884749537215</v>
          </cell>
        </row>
        <row r="88">
          <cell r="I88" t="str">
            <v>Accretion (Dilution) - %</v>
          </cell>
          <cell r="N88">
            <v>0.10534551017141093</v>
          </cell>
          <cell r="T88" t="str">
            <v>Accretion (Dilution) - %</v>
          </cell>
          <cell r="Y88">
            <v>0.24640329619367535</v>
          </cell>
          <cell r="AD88" t="str">
            <v>Accretion (Dilution) - %</v>
          </cell>
          <cell r="AI88">
            <v>0.1335385478723394</v>
          </cell>
        </row>
        <row r="95">
          <cell r="A95" t="str">
            <v>x</v>
          </cell>
          <cell r="E95" t="str">
            <v>Convert New Convertible Debt?</v>
          </cell>
          <cell r="G95" t="str">
            <v>N</v>
          </cell>
        </row>
      </sheetData>
      <sheetData sheetId="13" refreshError="1"/>
      <sheetData sheetId="14" refreshError="1"/>
      <sheetData sheetId="15" refreshError="1"/>
      <sheetData sheetId="16" refreshError="1">
        <row r="2">
          <cell r="A2" t="str">
            <v>x</v>
          </cell>
          <cell r="C2" t="str">
            <v>Inputs</v>
          </cell>
          <cell r="J2" t="str">
            <v>Standalone EPS Metrics</v>
          </cell>
        </row>
        <row r="4">
          <cell r="C4" t="str">
            <v>Discount Period to</v>
          </cell>
          <cell r="E4">
            <v>40178</v>
          </cell>
          <cell r="J4" t="str">
            <v>Consensus</v>
          </cell>
          <cell r="L4">
            <v>1</v>
          </cell>
        </row>
        <row r="5">
          <cell r="C5" t="str">
            <v>P/E Multiple Range</v>
          </cell>
          <cell r="J5">
            <v>2009</v>
          </cell>
          <cell r="L5">
            <v>0.72073220251294612</v>
          </cell>
        </row>
        <row r="6">
          <cell r="D6" t="str">
            <v>Start</v>
          </cell>
          <cell r="E6">
            <v>10</v>
          </cell>
          <cell r="J6">
            <v>2010</v>
          </cell>
          <cell r="L6">
            <v>1.1051354068289438</v>
          </cell>
        </row>
        <row r="7">
          <cell r="D7" t="str">
            <v>Step</v>
          </cell>
          <cell r="E7">
            <v>2</v>
          </cell>
          <cell r="J7">
            <v>2011</v>
          </cell>
          <cell r="L7">
            <v>1.5420375353221802</v>
          </cell>
        </row>
        <row r="8">
          <cell r="C8" t="str">
            <v>LT Growth Rate</v>
          </cell>
          <cell r="E8">
            <v>0.15</v>
          </cell>
          <cell r="J8">
            <v>2012</v>
          </cell>
          <cell r="L8">
            <v>1.9715784831955867</v>
          </cell>
        </row>
        <row r="9">
          <cell r="C9" t="str">
            <v>EBITDA Multiple Range</v>
          </cell>
        </row>
        <row r="10">
          <cell r="D10" t="str">
            <v>Start</v>
          </cell>
          <cell r="E10">
            <v>6</v>
          </cell>
        </row>
        <row r="11">
          <cell r="D11" t="str">
            <v>Step</v>
          </cell>
          <cell r="E11">
            <v>1</v>
          </cell>
          <cell r="J11" t="str">
            <v>Standalone EBITDA Metrics</v>
          </cell>
          <cell r="N11" t="str">
            <v>PF Combined EBITDA Metrics</v>
          </cell>
        </row>
        <row r="12">
          <cell r="J12" t="str">
            <v>Current LTM</v>
          </cell>
          <cell r="L12">
            <v>33.36814692765639</v>
          </cell>
          <cell r="N12" t="str">
            <v>Current LTM</v>
          </cell>
          <cell r="P12">
            <v>49.416598624322972</v>
          </cell>
        </row>
        <row r="13">
          <cell r="C13" t="str">
            <v>Use Current Debt (No =  Each Yr. Status Quo Debt)?</v>
          </cell>
          <cell r="F13" t="str">
            <v>Y</v>
          </cell>
          <cell r="J13">
            <v>2009</v>
          </cell>
          <cell r="L13">
            <v>33.36814692765639</v>
          </cell>
          <cell r="N13">
            <v>2009</v>
          </cell>
          <cell r="P13">
            <v>49.416598624322972</v>
          </cell>
        </row>
        <row r="14">
          <cell r="J14">
            <v>2010</v>
          </cell>
          <cell r="L14">
            <v>46.026650152865876</v>
          </cell>
          <cell r="N14">
            <v>2010</v>
          </cell>
          <cell r="P14">
            <v>74.367023272115844</v>
          </cell>
        </row>
        <row r="15">
          <cell r="C15" t="str">
            <v>Link below to model Status Quo Net Debt</v>
          </cell>
          <cell r="J15">
            <v>2011</v>
          </cell>
          <cell r="L15">
            <v>60.470255172852113</v>
          </cell>
          <cell r="N15">
            <v>2011</v>
          </cell>
          <cell r="P15">
            <v>106.76936369726207</v>
          </cell>
        </row>
        <row r="16">
          <cell r="D16">
            <v>2009</v>
          </cell>
          <cell r="J16">
            <v>2012</v>
          </cell>
          <cell r="L16">
            <v>73.824496429871076</v>
          </cell>
          <cell r="N16">
            <v>2012</v>
          </cell>
          <cell r="P16">
            <v>128.27303005098969</v>
          </cell>
        </row>
        <row r="17">
          <cell r="D17">
            <v>2010</v>
          </cell>
        </row>
        <row r="18">
          <cell r="D18">
            <v>2011</v>
          </cell>
        </row>
        <row r="20">
          <cell r="C20" t="str">
            <v>Reference</v>
          </cell>
          <cell r="M20" t="str">
            <v>PF Combined Debt Metrics</v>
          </cell>
        </row>
        <row r="21">
          <cell r="C21" t="str">
            <v>Cost of Equity</v>
          </cell>
          <cell r="E21">
            <v>0.16</v>
          </cell>
          <cell r="N21" t="str">
            <v>Cost of Equity</v>
          </cell>
          <cell r="P21">
            <v>0.16</v>
          </cell>
        </row>
        <row r="22">
          <cell r="C22" t="str">
            <v>Offer Price</v>
          </cell>
          <cell r="E22">
            <v>2.81</v>
          </cell>
        </row>
        <row r="23">
          <cell r="C23" t="str">
            <v>Shares Outstanding</v>
          </cell>
          <cell r="E23">
            <v>21.760387003558719</v>
          </cell>
          <cell r="N23" t="str">
            <v>PF Shares Out. (2009 &amp; 2010)</v>
          </cell>
          <cell r="P23">
            <v>43.197628339285714</v>
          </cell>
        </row>
        <row r="24">
          <cell r="C24" t="str">
            <v>Current Net Debt</v>
          </cell>
          <cell r="E24">
            <v>92.153999999999996</v>
          </cell>
          <cell r="N24" t="str">
            <v>PF Shares Out. (2011)</v>
          </cell>
          <cell r="P24">
            <v>43.597628339285713</v>
          </cell>
        </row>
        <row r="25">
          <cell r="N25" t="str">
            <v>PF 2009E Net Debt</v>
          </cell>
          <cell r="P25">
            <v>134.04335958916661</v>
          </cell>
        </row>
        <row r="27">
          <cell r="A27" t="str">
            <v>x</v>
          </cell>
          <cell r="C27" t="str">
            <v>Present Value of Future Share Price Analysis - P/E Driver</v>
          </cell>
        </row>
        <row r="29">
          <cell r="H29" t="str">
            <v>Fiscal Year Ending December 31,</v>
          </cell>
          <cell r="Y29" t="str">
            <v xml:space="preserve"> </v>
          </cell>
          <cell r="AC29" t="str">
            <v xml:space="preserve"> </v>
          </cell>
        </row>
        <row r="30">
          <cell r="F30" t="str">
            <v>Current 1</v>
          </cell>
          <cell r="H30">
            <v>2009</v>
          </cell>
          <cell r="N30">
            <v>2010</v>
          </cell>
          <cell r="T30">
            <v>2011</v>
          </cell>
          <cell r="Y30" t="str">
            <v xml:space="preserve"> </v>
          </cell>
        </row>
        <row r="32">
          <cell r="C32" t="str">
            <v>Forward P/E</v>
          </cell>
          <cell r="F32">
            <v>2.81</v>
          </cell>
          <cell r="H32">
            <v>10</v>
          </cell>
          <cell r="J32">
            <v>12</v>
          </cell>
          <cell r="L32">
            <v>14</v>
          </cell>
          <cell r="N32">
            <v>10</v>
          </cell>
          <cell r="P32">
            <v>12</v>
          </cell>
          <cell r="R32">
            <v>14</v>
          </cell>
          <cell r="T32">
            <v>10</v>
          </cell>
          <cell r="V32">
            <v>12</v>
          </cell>
          <cell r="X32">
            <v>14</v>
          </cell>
        </row>
        <row r="33">
          <cell r="C33" t="str">
            <v>Long Term Growth Rate</v>
          </cell>
          <cell r="F33">
            <v>0.15</v>
          </cell>
          <cell r="H33">
            <v>0.15</v>
          </cell>
          <cell r="J33">
            <v>0.15</v>
          </cell>
          <cell r="L33">
            <v>0.15</v>
          </cell>
          <cell r="N33">
            <v>0.15</v>
          </cell>
          <cell r="P33">
            <v>0.15</v>
          </cell>
          <cell r="R33">
            <v>0.15</v>
          </cell>
          <cell r="T33">
            <v>0.15</v>
          </cell>
          <cell r="V33">
            <v>0.15</v>
          </cell>
          <cell r="X33">
            <v>0.15</v>
          </cell>
        </row>
        <row r="34">
          <cell r="C34" t="str">
            <v>Forward PEG</v>
          </cell>
          <cell r="F34">
            <v>0.18733333333333335</v>
          </cell>
          <cell r="H34">
            <v>0.66666666666666674</v>
          </cell>
          <cell r="J34">
            <v>0.8</v>
          </cell>
          <cell r="L34">
            <v>0.93333333333333346</v>
          </cell>
          <cell r="N34">
            <v>0.66666666666666674</v>
          </cell>
          <cell r="P34">
            <v>0.8</v>
          </cell>
          <cell r="R34">
            <v>0.93333333333333346</v>
          </cell>
          <cell r="T34">
            <v>0.66666666666666674</v>
          </cell>
          <cell r="V34">
            <v>0.8</v>
          </cell>
          <cell r="X34">
            <v>0.93333333333333346</v>
          </cell>
        </row>
        <row r="36">
          <cell r="C36" t="str">
            <v>Forward EPS</v>
          </cell>
          <cell r="F36">
            <v>1</v>
          </cell>
          <cell r="H36">
            <v>1.1051354068289438</v>
          </cell>
          <cell r="J36">
            <v>1.1051354068289438</v>
          </cell>
          <cell r="L36">
            <v>1.1051354068289438</v>
          </cell>
          <cell r="N36">
            <v>1.5420375353221802</v>
          </cell>
          <cell r="P36">
            <v>1.5420375353221802</v>
          </cell>
          <cell r="R36">
            <v>1.5420375353221802</v>
          </cell>
          <cell r="T36">
            <v>1.9715784831955867</v>
          </cell>
          <cell r="V36">
            <v>1.9715784831955867</v>
          </cell>
          <cell r="X36">
            <v>1.9715784831955867</v>
          </cell>
        </row>
        <row r="37">
          <cell r="C37" t="str">
            <v>Implied Fiscal Year-End Share Price 2</v>
          </cell>
          <cell r="F37">
            <v>2.81</v>
          </cell>
          <cell r="H37">
            <v>11.051354068289438</v>
          </cell>
          <cell r="J37">
            <v>13.261624881947327</v>
          </cell>
          <cell r="L37">
            <v>15.471895695605214</v>
          </cell>
          <cell r="N37">
            <v>15.420375353221802</v>
          </cell>
          <cell r="P37">
            <v>18.504450423866164</v>
          </cell>
          <cell r="R37">
            <v>21.588525494510524</v>
          </cell>
          <cell r="T37">
            <v>19.715784831955865</v>
          </cell>
          <cell r="V37">
            <v>23.65894179834704</v>
          </cell>
          <cell r="X37">
            <v>27.602098764738216</v>
          </cell>
        </row>
        <row r="38">
          <cell r="C38" t="str">
            <v>FD Shares Outstanding</v>
          </cell>
          <cell r="F38">
            <v>21.760387003558719</v>
          </cell>
          <cell r="H38">
            <v>21.760387003558719</v>
          </cell>
          <cell r="J38">
            <v>21.760387003558719</v>
          </cell>
          <cell r="L38">
            <v>21.760387003558719</v>
          </cell>
          <cell r="N38">
            <v>21.760387003558719</v>
          </cell>
          <cell r="P38">
            <v>21.760387003558719</v>
          </cell>
          <cell r="R38">
            <v>21.760387003558719</v>
          </cell>
          <cell r="T38">
            <v>21.760387003558719</v>
          </cell>
          <cell r="V38">
            <v>21.760387003558719</v>
          </cell>
          <cell r="X38">
            <v>21.760387003558719</v>
          </cell>
        </row>
        <row r="39">
          <cell r="C39" t="str">
            <v>Net Debt</v>
          </cell>
          <cell r="F39">
            <v>92.153999999999996</v>
          </cell>
          <cell r="H39">
            <v>92.153999999999996</v>
          </cell>
          <cell r="J39">
            <v>92.153999999999996</v>
          </cell>
          <cell r="L39">
            <v>92.153999999999996</v>
          </cell>
          <cell r="N39">
            <v>92.153999999999996</v>
          </cell>
          <cell r="P39">
            <v>92.153999999999996</v>
          </cell>
          <cell r="R39">
            <v>92.153999999999996</v>
          </cell>
          <cell r="T39">
            <v>92.153999999999996</v>
          </cell>
          <cell r="V39">
            <v>92.153999999999996</v>
          </cell>
          <cell r="X39">
            <v>92.153999999999996</v>
          </cell>
        </row>
        <row r="40">
          <cell r="C40" t="str">
            <v>Enterprise Value</v>
          </cell>
          <cell r="F40">
            <v>153.30068747999999</v>
          </cell>
          <cell r="H40">
            <v>332.63574143933124</v>
          </cell>
          <cell r="J40">
            <v>380.73208972719755</v>
          </cell>
          <cell r="L40">
            <v>428.8284380150638</v>
          </cell>
          <cell r="N40">
            <v>427.70733542624487</v>
          </cell>
          <cell r="P40">
            <v>494.81800251149389</v>
          </cell>
          <cell r="R40">
            <v>561.92866959674279</v>
          </cell>
          <cell r="T40">
            <v>521.17710802225247</v>
          </cell>
          <cell r="V40">
            <v>606.9817296267031</v>
          </cell>
          <cell r="X40">
            <v>692.78635123115362</v>
          </cell>
        </row>
        <row r="41">
          <cell r="C41" t="str">
            <v>LTM EBITDA</v>
          </cell>
          <cell r="F41">
            <v>33.36814692765639</v>
          </cell>
          <cell r="H41">
            <v>33.36814692765639</v>
          </cell>
          <cell r="J41">
            <v>33.36814692765639</v>
          </cell>
          <cell r="L41">
            <v>33.36814692765639</v>
          </cell>
          <cell r="N41">
            <v>46.026650152865876</v>
          </cell>
          <cell r="P41">
            <v>46.026650152865876</v>
          </cell>
          <cell r="R41">
            <v>46.026650152865876</v>
          </cell>
          <cell r="T41">
            <v>60.470255172852113</v>
          </cell>
          <cell r="V41">
            <v>60.470255172852113</v>
          </cell>
          <cell r="X41">
            <v>60.470255172852113</v>
          </cell>
        </row>
        <row r="42">
          <cell r="C42" t="str">
            <v>Implied EV / LTM EBITDA</v>
          </cell>
          <cell r="F42">
            <v>4.5942223825722968</v>
          </cell>
          <cell r="H42">
            <v>9.968660895688938</v>
          </cell>
          <cell r="J42">
            <v>11.410045950488094</v>
          </cell>
          <cell r="L42">
            <v>12.85143100528725</v>
          </cell>
          <cell r="N42">
            <v>9.2926018731696338</v>
          </cell>
          <cell r="P42">
            <v>10.750684676553281</v>
          </cell>
          <cell r="R42">
            <v>12.208767479936924</v>
          </cell>
          <cell r="T42">
            <v>8.6187350546559784</v>
          </cell>
          <cell r="V42">
            <v>10.037690892682146</v>
          </cell>
          <cell r="X42">
            <v>11.456646730708313</v>
          </cell>
        </row>
        <row r="45">
          <cell r="C45" t="str">
            <v>Present Value of Future Share Price 3</v>
          </cell>
          <cell r="H45">
            <v>11.051354068289438</v>
          </cell>
          <cell r="J45">
            <v>13.261624881947327</v>
          </cell>
          <cell r="L45">
            <v>15.471895695605214</v>
          </cell>
          <cell r="N45">
            <v>13.293427028639485</v>
          </cell>
          <cell r="P45">
            <v>15.952112434367384</v>
          </cell>
          <cell r="R45">
            <v>18.61079784009528</v>
          </cell>
          <cell r="T45">
            <v>14.652039857279926</v>
          </cell>
          <cell r="V45">
            <v>17.582447828735912</v>
          </cell>
          <cell r="X45">
            <v>20.512855800191897</v>
          </cell>
        </row>
        <row r="48">
          <cell r="C48" t="str">
            <v>Note: Share prices are discounted to 12/31/2009</v>
          </cell>
        </row>
        <row r="49">
          <cell r="C49" t="str">
            <v>1</v>
          </cell>
          <cell r="D49" t="str">
            <v>Current EPS based on consensus First Call estimates for FY 2008.  Current Forward PEG assumes a 15.0% long term growth rate based on pro forma strategic plan</v>
          </cell>
        </row>
        <row r="50">
          <cell r="C50" t="str">
            <v>2</v>
          </cell>
          <cell r="D50" t="str">
            <v>Calculated as Forward P/E times the forward EPS</v>
          </cell>
        </row>
        <row r="51">
          <cell r="C51" t="str">
            <v>3</v>
          </cell>
          <cell r="D51" t="str">
            <v>Implied future share prices discounted using estimated cost of equity of 16.0%</v>
          </cell>
        </row>
        <row r="54">
          <cell r="F54" t="str">
            <v>Discount Period</v>
          </cell>
          <cell r="H54">
            <v>0</v>
          </cell>
          <cell r="J54">
            <v>0</v>
          </cell>
          <cell r="L54">
            <v>0</v>
          </cell>
          <cell r="N54">
            <v>1</v>
          </cell>
          <cell r="P54">
            <v>1</v>
          </cell>
          <cell r="R54">
            <v>1</v>
          </cell>
          <cell r="T54">
            <v>2</v>
          </cell>
          <cell r="V54">
            <v>2</v>
          </cell>
          <cell r="X54">
            <v>2</v>
          </cell>
        </row>
        <row r="58">
          <cell r="C58" t="str">
            <v>Standalone</v>
          </cell>
          <cell r="AI58" t="str">
            <v>For Shine</v>
          </cell>
          <cell r="AS58" t="str">
            <v>For Rise</v>
          </cell>
        </row>
        <row r="60">
          <cell r="A60" t="str">
            <v>x</v>
          </cell>
          <cell r="C60" t="str">
            <v>Present Value of Future Share Price Analysis - EBITDA Multiple Driver</v>
          </cell>
        </row>
        <row r="61">
          <cell r="AE61" t="str">
            <v>Price @</v>
          </cell>
          <cell r="AF61" t="str">
            <v>Price @</v>
          </cell>
          <cell r="AG61" t="str">
            <v>Price @</v>
          </cell>
        </row>
        <row r="62">
          <cell r="H62" t="str">
            <v>Fiscal Year Ending December 31,</v>
          </cell>
          <cell r="AE62" t="str">
            <v>Rise @ 6.0x LTM EBITDA</v>
          </cell>
          <cell r="AF62" t="str">
            <v>Rise @ 7.0x LTM EBITDA</v>
          </cell>
          <cell r="AG62" t="str">
            <v>Rise @ 8.0x LTM EBITDA</v>
          </cell>
        </row>
        <row r="63">
          <cell r="F63" t="str">
            <v>Current</v>
          </cell>
          <cell r="H63" t="str">
            <v>2009E</v>
          </cell>
          <cell r="N63">
            <v>2010</v>
          </cell>
          <cell r="T63">
            <v>2011</v>
          </cell>
          <cell r="AD63" t="str">
            <v>2009E</v>
          </cell>
          <cell r="AE63">
            <v>3.0406408657139656</v>
          </cell>
          <cell r="AF63">
            <v>4.574076227971049</v>
          </cell>
          <cell r="AG63">
            <v>6.1075115902281327</v>
          </cell>
        </row>
        <row r="64">
          <cell r="AD64">
            <v>2010</v>
          </cell>
          <cell r="AE64">
            <v>7.5475202718430534</v>
          </cell>
          <cell r="AF64">
            <v>9.6626779730980257</v>
          </cell>
          <cell r="AG64">
            <v>11.777835674353001</v>
          </cell>
        </row>
        <row r="65">
          <cell r="C65" t="str">
            <v>EV / LTM EBITDA</v>
          </cell>
          <cell r="F65">
            <v>4.5942223825722968</v>
          </cell>
          <cell r="H65">
            <v>6</v>
          </cell>
          <cell r="J65">
            <v>7</v>
          </cell>
          <cell r="L65">
            <v>8</v>
          </cell>
          <cell r="N65">
            <v>6</v>
          </cell>
          <cell r="P65">
            <v>7</v>
          </cell>
          <cell r="R65">
            <v>8</v>
          </cell>
          <cell r="T65">
            <v>6</v>
          </cell>
          <cell r="V65">
            <v>7</v>
          </cell>
          <cell r="X65">
            <v>8</v>
          </cell>
          <cell r="AD65">
            <v>2011</v>
          </cell>
          <cell r="AE65">
            <v>13.499820384261305</v>
          </cell>
          <cell r="AF65">
            <v>16.278734893592539</v>
          </cell>
          <cell r="AG65">
            <v>19.057649402923772</v>
          </cell>
        </row>
        <row r="66">
          <cell r="C66" t="str">
            <v>LTM EBITDA 1</v>
          </cell>
          <cell r="F66">
            <v>33.36814692765639</v>
          </cell>
          <cell r="H66">
            <v>33.36814692765639</v>
          </cell>
          <cell r="J66">
            <v>33.36814692765639</v>
          </cell>
          <cell r="L66">
            <v>33.36814692765639</v>
          </cell>
          <cell r="N66">
            <v>46.026650152865876</v>
          </cell>
          <cell r="P66">
            <v>46.026650152865876</v>
          </cell>
          <cell r="R66">
            <v>46.026650152865876</v>
          </cell>
          <cell r="T66">
            <v>60.470255172852113</v>
          </cell>
          <cell r="V66">
            <v>60.470255172852113</v>
          </cell>
          <cell r="X66">
            <v>60.470255172852113</v>
          </cell>
        </row>
        <row r="67">
          <cell r="C67" t="str">
            <v>Enterprise Value</v>
          </cell>
          <cell r="F67">
            <v>153.30068747999999</v>
          </cell>
          <cell r="H67">
            <v>200.20888156593833</v>
          </cell>
          <cell r="J67">
            <v>233.57702849359472</v>
          </cell>
          <cell r="L67">
            <v>266.94517542125112</v>
          </cell>
          <cell r="N67">
            <v>276.15990091719527</v>
          </cell>
          <cell r="P67">
            <v>322.18655107006111</v>
          </cell>
          <cell r="R67">
            <v>368.21320122292701</v>
          </cell>
          <cell r="T67">
            <v>362.82153103711266</v>
          </cell>
          <cell r="V67">
            <v>423.29178620996481</v>
          </cell>
          <cell r="X67">
            <v>483.7620413828169</v>
          </cell>
        </row>
        <row r="68">
          <cell r="C68" t="str">
            <v>Net Debt</v>
          </cell>
          <cell r="F68">
            <v>92.153999999999996</v>
          </cell>
          <cell r="H68">
            <v>134.04335958916661</v>
          </cell>
          <cell r="J68">
            <v>134.04335958916661</v>
          </cell>
          <cell r="L68">
            <v>134.04335958916661</v>
          </cell>
          <cell r="N68">
            <v>111.92293888468571</v>
          </cell>
          <cell r="P68">
            <v>111.92293888468571</v>
          </cell>
          <cell r="R68">
            <v>111.92293888468571</v>
          </cell>
          <cell r="T68">
            <v>69.060214997055866</v>
          </cell>
          <cell r="V68">
            <v>69.060214997055866</v>
          </cell>
          <cell r="X68">
            <v>69.060214997055866</v>
          </cell>
        </row>
        <row r="69">
          <cell r="C69" t="str">
            <v>Equity Value</v>
          </cell>
          <cell r="F69">
            <v>61.146687480000004</v>
          </cell>
          <cell r="H69">
            <v>66.165521976771714</v>
          </cell>
          <cell r="J69">
            <v>99.533668904428112</v>
          </cell>
          <cell r="L69">
            <v>132.90181583208451</v>
          </cell>
          <cell r="N69">
            <v>164.23696203250955</v>
          </cell>
          <cell r="P69">
            <v>210.26361218537539</v>
          </cell>
          <cell r="R69">
            <v>256.29026233824129</v>
          </cell>
          <cell r="T69">
            <v>293.76131604005678</v>
          </cell>
          <cell r="V69">
            <v>354.23157121290893</v>
          </cell>
          <cell r="X69">
            <v>414.70182638576102</v>
          </cell>
        </row>
        <row r="70">
          <cell r="C70" t="str">
            <v>Fully Diluted Shares Outstanding</v>
          </cell>
          <cell r="F70">
            <v>21.760387003558719</v>
          </cell>
          <cell r="H70">
            <v>21.760387003558719</v>
          </cell>
          <cell r="J70">
            <v>21.760387003558719</v>
          </cell>
          <cell r="L70">
            <v>21.760387003558719</v>
          </cell>
          <cell r="N70">
            <v>21.760387003558719</v>
          </cell>
          <cell r="P70">
            <v>21.760387003558719</v>
          </cell>
          <cell r="R70">
            <v>21.760387003558719</v>
          </cell>
          <cell r="T70">
            <v>21.760387003558719</v>
          </cell>
          <cell r="V70">
            <v>21.760387003558719</v>
          </cell>
          <cell r="X70">
            <v>21.760387003558719</v>
          </cell>
        </row>
        <row r="72">
          <cell r="C72" t="str">
            <v>Implied Fiscal Year-End Share Price 2</v>
          </cell>
          <cell r="F72">
            <v>2.81</v>
          </cell>
          <cell r="H72">
            <v>3.0406408657139656</v>
          </cell>
          <cell r="J72">
            <v>4.574076227971049</v>
          </cell>
          <cell r="L72">
            <v>6.1075115902281327</v>
          </cell>
          <cell r="N72">
            <v>7.5475202718430534</v>
          </cell>
          <cell r="P72">
            <v>9.6626779730980257</v>
          </cell>
          <cell r="R72">
            <v>11.777835674353001</v>
          </cell>
          <cell r="T72">
            <v>13.499820384261305</v>
          </cell>
          <cell r="V72">
            <v>16.278734893592539</v>
          </cell>
          <cell r="X72">
            <v>19.057649402923772</v>
          </cell>
        </row>
        <row r="74">
          <cell r="C74" t="str">
            <v>EPS</v>
          </cell>
          <cell r="F74">
            <v>1</v>
          </cell>
          <cell r="H74">
            <v>0.72073220251294612</v>
          </cell>
          <cell r="J74">
            <v>0.72073220251294612</v>
          </cell>
          <cell r="L74">
            <v>0.72073220251294612</v>
          </cell>
          <cell r="N74">
            <v>1.1051354068289438</v>
          </cell>
          <cell r="P74">
            <v>1.1051354068289438</v>
          </cell>
          <cell r="R74">
            <v>1.1051354068289438</v>
          </cell>
          <cell r="T74">
            <v>1.5420375353221802</v>
          </cell>
          <cell r="V74">
            <v>1.5420375353221802</v>
          </cell>
          <cell r="X74">
            <v>1.5420375353221802</v>
          </cell>
        </row>
        <row r="75">
          <cell r="C75" t="str">
            <v>Implied Forward P/E</v>
          </cell>
          <cell r="F75">
            <v>2.81</v>
          </cell>
          <cell r="H75">
            <v>4.2188219911810423</v>
          </cell>
          <cell r="J75">
            <v>6.3464296614232207</v>
          </cell>
          <cell r="L75">
            <v>8.4740373316654001</v>
          </cell>
          <cell r="N75">
            <v>6.8294982001343847</v>
          </cell>
          <cell r="P75">
            <v>8.7434335316646354</v>
          </cell>
          <cell r="R75">
            <v>10.657368863194888</v>
          </cell>
          <cell r="T75">
            <v>8.7545342282740002</v>
          </cell>
          <cell r="V75">
            <v>10.556639848712502</v>
          </cell>
          <cell r="X75">
            <v>12.358745469151001</v>
          </cell>
        </row>
        <row r="76">
          <cell r="C76" t="str">
            <v>Long Term Growth Rate</v>
          </cell>
          <cell r="F76">
            <v>0.15</v>
          </cell>
          <cell r="H76">
            <v>0.15</v>
          </cell>
          <cell r="J76">
            <v>0.15</v>
          </cell>
          <cell r="L76">
            <v>0.15</v>
          </cell>
          <cell r="N76">
            <v>0.15</v>
          </cell>
          <cell r="P76">
            <v>0.15</v>
          </cell>
          <cell r="R76">
            <v>0.15</v>
          </cell>
          <cell r="T76">
            <v>0.15</v>
          </cell>
          <cell r="V76">
            <v>0.15</v>
          </cell>
          <cell r="X76">
            <v>0.15</v>
          </cell>
        </row>
        <row r="77">
          <cell r="C77" t="str">
            <v>Forward PEG</v>
          </cell>
          <cell r="F77">
            <v>0.18733333333333335</v>
          </cell>
          <cell r="H77">
            <v>0.28125479941206949</v>
          </cell>
          <cell r="J77">
            <v>0.42309531076154805</v>
          </cell>
          <cell r="L77">
            <v>0.56493582211102666</v>
          </cell>
          <cell r="N77">
            <v>0.45529988000895899</v>
          </cell>
          <cell r="P77">
            <v>0.58289556877764237</v>
          </cell>
          <cell r="R77">
            <v>0.71049125754632581</v>
          </cell>
          <cell r="T77">
            <v>0.58363561521826668</v>
          </cell>
          <cell r="V77">
            <v>0.70377598991416679</v>
          </cell>
          <cell r="X77">
            <v>0.82391636461006679</v>
          </cell>
        </row>
        <row r="80">
          <cell r="C80" t="str">
            <v>Present Value of Future Share Price 3</v>
          </cell>
          <cell r="H80">
            <v>3.0406408657139656</v>
          </cell>
          <cell r="J80">
            <v>4.574076227971049</v>
          </cell>
          <cell r="L80">
            <v>6.1075115902281327</v>
          </cell>
          <cell r="N80">
            <v>6.5064829929681496</v>
          </cell>
          <cell r="P80">
            <v>8.3298948043948506</v>
          </cell>
          <cell r="R80">
            <v>10.153306615821554</v>
          </cell>
          <cell r="T80">
            <v>10.032565683904062</v>
          </cell>
          <cell r="V80">
            <v>12.097751853145466</v>
          </cell>
          <cell r="X80">
            <v>14.162938022386871</v>
          </cell>
        </row>
        <row r="83">
          <cell r="C83" t="str">
            <v>Source: Rise Management</v>
          </cell>
        </row>
        <row r="84">
          <cell r="C84" t="str">
            <v>Note: Share prices are discounted to 12/31/2009</v>
          </cell>
        </row>
        <row r="85">
          <cell r="C85">
            <v>1</v>
          </cell>
          <cell r="D85" t="str">
            <v>Includes stock based compensation expense</v>
          </cell>
        </row>
        <row r="86">
          <cell r="C86">
            <v>2</v>
          </cell>
          <cell r="D86" t="str">
            <v>Calculated as EV / LTM EBITDA multiple times LTM EBITDA minus net debt, divided by fully diluted shares outstanding</v>
          </cell>
        </row>
        <row r="87">
          <cell r="C87">
            <v>3</v>
          </cell>
          <cell r="D87" t="str">
            <v>Implied future share prices discounted using estimated cost of equity of 16.0%</v>
          </cell>
        </row>
        <row r="91">
          <cell r="F91" t="str">
            <v>Discount Period</v>
          </cell>
          <cell r="H91">
            <v>0</v>
          </cell>
          <cell r="J91">
            <v>0</v>
          </cell>
          <cell r="L91">
            <v>0</v>
          </cell>
          <cell r="N91">
            <v>1</v>
          </cell>
          <cell r="P91">
            <v>1</v>
          </cell>
          <cell r="R91">
            <v>1</v>
          </cell>
          <cell r="T91">
            <v>2</v>
          </cell>
          <cell r="V91">
            <v>2</v>
          </cell>
          <cell r="X91">
            <v>2</v>
          </cell>
        </row>
        <row r="98">
          <cell r="C98" t="str">
            <v>PF Combined</v>
          </cell>
        </row>
        <row r="99">
          <cell r="A99" t="str">
            <v>x</v>
          </cell>
        </row>
        <row r="100">
          <cell r="C100" t="str">
            <v>Present Value of Future Share Price Analysis - EBITDA Multiple Driver</v>
          </cell>
        </row>
        <row r="102">
          <cell r="H102" t="str">
            <v>Fiscal Year Ending December 31,</v>
          </cell>
          <cell r="AF102" t="str">
            <v>Shine Standalone @ 7.0x LTM EBITDA</v>
          </cell>
          <cell r="AG102" t="str">
            <v>PF Combined @ 7.0x LTM EBITDA</v>
          </cell>
        </row>
        <row r="103">
          <cell r="F103" t="str">
            <v>Current</v>
          </cell>
          <cell r="H103" t="str">
            <v>2009E</v>
          </cell>
          <cell r="N103">
            <v>2010</v>
          </cell>
          <cell r="T103">
            <v>2011</v>
          </cell>
        </row>
        <row r="105">
          <cell r="C105" t="str">
            <v>EV / LTM EBITDA</v>
          </cell>
          <cell r="F105" t="e">
            <v>#DIV/0!</v>
          </cell>
          <cell r="H105">
            <v>6</v>
          </cell>
          <cell r="J105">
            <v>7</v>
          </cell>
          <cell r="L105">
            <v>8</v>
          </cell>
          <cell r="N105">
            <v>6</v>
          </cell>
          <cell r="P105">
            <v>7</v>
          </cell>
          <cell r="R105">
            <v>8</v>
          </cell>
          <cell r="T105">
            <v>6</v>
          </cell>
          <cell r="V105">
            <v>7</v>
          </cell>
          <cell r="X105">
            <v>8</v>
          </cell>
          <cell r="AD105" t="str">
            <v>2009E</v>
          </cell>
          <cell r="AF105">
            <v>4.7965064277443163</v>
          </cell>
          <cell r="AG105">
            <v>4.9047329431372564</v>
          </cell>
        </row>
        <row r="106">
          <cell r="C106" t="str">
            <v>LTM EBITDA 1,2</v>
          </cell>
          <cell r="F106">
            <v>0</v>
          </cell>
          <cell r="H106">
            <v>49.416598624322972</v>
          </cell>
          <cell r="J106">
            <v>49.416598624322972</v>
          </cell>
          <cell r="L106">
            <v>49.416598624322972</v>
          </cell>
          <cell r="N106">
            <v>74.367023272115844</v>
          </cell>
          <cell r="P106">
            <v>74.367023272115844</v>
          </cell>
          <cell r="R106">
            <v>74.367023272115844</v>
          </cell>
          <cell r="T106">
            <v>106.76936369726207</v>
          </cell>
          <cell r="V106">
            <v>106.76936369726207</v>
          </cell>
          <cell r="X106">
            <v>106.76936369726207</v>
          </cell>
          <cell r="AD106">
            <v>2010</v>
          </cell>
          <cell r="AF106">
            <v>7.7282818860137521</v>
          </cell>
          <cell r="AG106">
            <v>9.4599226793311093</v>
          </cell>
        </row>
        <row r="107">
          <cell r="C107" t="str">
            <v>Enterprise Value</v>
          </cell>
          <cell r="F107">
            <v>0</v>
          </cell>
          <cell r="H107">
            <v>296.49959174593783</v>
          </cell>
          <cell r="J107">
            <v>345.91619037026078</v>
          </cell>
          <cell r="L107">
            <v>395.33278899458378</v>
          </cell>
          <cell r="N107">
            <v>446.20213963269509</v>
          </cell>
          <cell r="P107">
            <v>520.56916290481092</v>
          </cell>
          <cell r="R107">
            <v>594.93618617692675</v>
          </cell>
          <cell r="T107">
            <v>640.61618218357239</v>
          </cell>
          <cell r="V107">
            <v>747.38554588083446</v>
          </cell>
          <cell r="X107">
            <v>854.15490957809652</v>
          </cell>
          <cell r="AD107">
            <v>2011</v>
          </cell>
          <cell r="AF107">
            <v>13.692085343627308</v>
          </cell>
          <cell r="AG107">
            <v>15.558766766047716</v>
          </cell>
        </row>
        <row r="108">
          <cell r="C108" t="str">
            <v>Net Debt</v>
          </cell>
          <cell r="F108">
            <v>0</v>
          </cell>
          <cell r="H108">
            <v>134.04335958916661</v>
          </cell>
          <cell r="J108">
            <v>134.04335958916661</v>
          </cell>
          <cell r="L108">
            <v>134.04335958916661</v>
          </cell>
          <cell r="N108">
            <v>111.92293888468571</v>
          </cell>
          <cell r="P108">
            <v>111.92293888468571</v>
          </cell>
          <cell r="R108">
            <v>111.92293888468571</v>
          </cell>
          <cell r="T108">
            <v>69.060214997055866</v>
          </cell>
          <cell r="V108">
            <v>69.060214997055866</v>
          </cell>
          <cell r="X108">
            <v>69.060214997055866</v>
          </cell>
        </row>
        <row r="109">
          <cell r="C109" t="str">
            <v>Equity Value</v>
          </cell>
          <cell r="F109">
            <v>0</v>
          </cell>
          <cell r="H109">
            <v>162.45623215677122</v>
          </cell>
          <cell r="J109">
            <v>211.87283078109417</v>
          </cell>
          <cell r="L109">
            <v>261.2894294054172</v>
          </cell>
          <cell r="N109">
            <v>334.27920074800937</v>
          </cell>
          <cell r="P109">
            <v>408.6462240201252</v>
          </cell>
          <cell r="R109">
            <v>483.01324729224103</v>
          </cell>
          <cell r="T109">
            <v>571.55596718651657</v>
          </cell>
          <cell r="V109">
            <v>678.32533088377863</v>
          </cell>
          <cell r="X109">
            <v>785.0946945810407</v>
          </cell>
        </row>
        <row r="110">
          <cell r="C110" t="str">
            <v>Fully Diluted Shares Outstanding</v>
          </cell>
          <cell r="F110">
            <v>0</v>
          </cell>
          <cell r="H110">
            <v>43.197628339285714</v>
          </cell>
          <cell r="J110">
            <v>43.197628339285714</v>
          </cell>
          <cell r="L110">
            <v>43.197628339285714</v>
          </cell>
          <cell r="N110">
            <v>43.197628339285714</v>
          </cell>
          <cell r="P110">
            <v>43.197628339285714</v>
          </cell>
          <cell r="R110">
            <v>43.197628339285714</v>
          </cell>
          <cell r="T110">
            <v>43.597628339285713</v>
          </cell>
          <cell r="V110">
            <v>43.597628339285713</v>
          </cell>
          <cell r="X110">
            <v>43.597628339285713</v>
          </cell>
        </row>
        <row r="112">
          <cell r="C112" t="str">
            <v>PF Combined Implied FYE Share Price  3</v>
          </cell>
          <cell r="F112">
            <v>0</v>
          </cell>
          <cell r="H112">
            <v>3.7607673940059065</v>
          </cell>
          <cell r="J112">
            <v>4.9047329431372564</v>
          </cell>
          <cell r="L112">
            <v>6.048698492268608</v>
          </cell>
          <cell r="N112">
            <v>7.7383692947791305</v>
          </cell>
          <cell r="P112">
            <v>9.4599226793311093</v>
          </cell>
          <cell r="R112">
            <v>11.181476063883089</v>
          </cell>
          <cell r="T112">
            <v>13.109794935140748</v>
          </cell>
          <cell r="V112">
            <v>15.558766766047716</v>
          </cell>
          <cell r="X112">
            <v>18.007738596954685</v>
          </cell>
        </row>
        <row r="113">
          <cell r="C113" t="str">
            <v>Shine Standalone Implied FYE Share Price  3</v>
          </cell>
          <cell r="H113">
            <v>3.754722668865635</v>
          </cell>
          <cell r="J113">
            <v>4.7965064277443163</v>
          </cell>
          <cell r="L113">
            <v>5.8382901866229977</v>
          </cell>
          <cell r="N113">
            <v>6.2780586294139518</v>
          </cell>
          <cell r="P113">
            <v>7.7282818860137521</v>
          </cell>
          <cell r="R113">
            <v>9.1785051426135524</v>
          </cell>
          <cell r="T113">
            <v>11.465561883288176</v>
          </cell>
          <cell r="V113">
            <v>13.692085343627308</v>
          </cell>
          <cell r="X113">
            <v>15.918608803966444</v>
          </cell>
        </row>
        <row r="114">
          <cell r="C114" t="str">
            <v>EPS</v>
          </cell>
          <cell r="F114">
            <v>21.760387003558719</v>
          </cell>
          <cell r="H114">
            <v>92.153999999999996</v>
          </cell>
          <cell r="J114">
            <v>92.153999999999996</v>
          </cell>
          <cell r="L114">
            <v>92.153999999999996</v>
          </cell>
          <cell r="N114">
            <v>428.8284380150638</v>
          </cell>
          <cell r="P114">
            <v>428.8284380150638</v>
          </cell>
          <cell r="R114">
            <v>428.8284380150638</v>
          </cell>
          <cell r="T114">
            <v>33.36814692765639</v>
          </cell>
          <cell r="V114">
            <v>33.36814692765639</v>
          </cell>
          <cell r="X114">
            <v>33.36814692765639</v>
          </cell>
        </row>
        <row r="115">
          <cell r="C115" t="str">
            <v>Implied Forward P/E</v>
          </cell>
          <cell r="F115">
            <v>0</v>
          </cell>
          <cell r="H115">
            <v>4.080959474364549E-2</v>
          </cell>
          <cell r="J115">
            <v>5.3223223551199697E-2</v>
          </cell>
          <cell r="L115">
            <v>6.5636852358753911E-2</v>
          </cell>
          <cell r="N115">
            <v>1.8045373414594529E-2</v>
          </cell>
          <cell r="P115">
            <v>2.2059923831354682E-2</v>
          </cell>
          <cell r="R115">
            <v>2.6074474248114834E-2</v>
          </cell>
          <cell r="T115">
            <v>0.39288351743245914</v>
          </cell>
          <cell r="V115">
            <v>0.46627602065466228</v>
          </cell>
          <cell r="X115">
            <v>0.53966852387686537</v>
          </cell>
        </row>
        <row r="116">
          <cell r="C116" t="str">
            <v>Long Term Growth Rate</v>
          </cell>
          <cell r="F116">
            <v>0.15</v>
          </cell>
          <cell r="H116">
            <v>0.15</v>
          </cell>
          <cell r="J116">
            <v>0.15</v>
          </cell>
          <cell r="L116">
            <v>0.15</v>
          </cell>
          <cell r="N116">
            <v>0.15</v>
          </cell>
          <cell r="P116">
            <v>0.15</v>
          </cell>
          <cell r="R116">
            <v>0.15</v>
          </cell>
          <cell r="T116">
            <v>0.15</v>
          </cell>
          <cell r="V116">
            <v>0.15</v>
          </cell>
          <cell r="X116">
            <v>0.15</v>
          </cell>
        </row>
        <row r="117">
          <cell r="C117" t="str">
            <v>Forward PEG</v>
          </cell>
          <cell r="F117">
            <v>0.18733333333333335</v>
          </cell>
          <cell r="H117">
            <v>0.28125479941206949</v>
          </cell>
          <cell r="J117">
            <v>0.42309531076154805</v>
          </cell>
          <cell r="L117">
            <v>0.56493582211102666</v>
          </cell>
          <cell r="N117">
            <v>0.45529988000895899</v>
          </cell>
          <cell r="P117">
            <v>0.58289556877764237</v>
          </cell>
          <cell r="R117">
            <v>0.71049125754632581</v>
          </cell>
          <cell r="T117">
            <v>0.58363561521826668</v>
          </cell>
          <cell r="V117">
            <v>0.70377598991416679</v>
          </cell>
          <cell r="X117">
            <v>0.82391636461006679</v>
          </cell>
        </row>
        <row r="120">
          <cell r="C120" t="str">
            <v>Present Value of Future Share Price 3</v>
          </cell>
          <cell r="H120">
            <v>3.7607673940059065</v>
          </cell>
          <cell r="J120">
            <v>4.9047329431372564</v>
          </cell>
          <cell r="L120">
            <v>6.048698492268608</v>
          </cell>
          <cell r="N120">
            <v>6.6710080127406304</v>
          </cell>
          <cell r="P120">
            <v>8.1551057580440602</v>
          </cell>
          <cell r="R120">
            <v>9.6392035033474919</v>
          </cell>
          <cell r="T120">
            <v>9.7427132395516853</v>
          </cell>
          <cell r="V120">
            <v>11.562698250629992</v>
          </cell>
          <cell r="X120">
            <v>13.382683261708298</v>
          </cell>
        </row>
        <row r="121">
          <cell r="C121" t="str">
            <v>% Accretion (Dilution)</v>
          </cell>
          <cell r="H121">
            <v>1.6098992318114291E-3</v>
          </cell>
          <cell r="J121">
            <v>2.2563613126197035E-2</v>
          </cell>
          <cell r="L121">
            <v>3.6039370932213766E-2</v>
          </cell>
          <cell r="N121">
            <v>0.232605452029921</v>
          </cell>
          <cell r="P121">
            <v>0.22406542862407641</v>
          </cell>
          <cell r="R121">
            <v>0.21822408879744848</v>
          </cell>
          <cell r="T121">
            <v>0.14340623412875653</v>
          </cell>
          <cell r="V121">
            <v>0.13633287958500895</v>
          </cell>
          <cell r="X121">
            <v>0.13123821426327731</v>
          </cell>
        </row>
        <row r="124">
          <cell r="C124" t="str">
            <v>Source: Rise and Shine Management</v>
          </cell>
        </row>
        <row r="125">
          <cell r="C125" t="str">
            <v>Note: Assumes an exchange ratio of 1.2545; Net debt includes full payout of earnouts of $15 million to LaJobi and $4 million to CoCaLo</v>
          </cell>
        </row>
        <row r="126">
          <cell r="C126">
            <v>1</v>
          </cell>
          <cell r="D126" t="str">
            <v>Includes stock based compensation expense</v>
          </cell>
        </row>
        <row r="127">
          <cell r="C127">
            <v>2</v>
          </cell>
          <cell r="D127" t="str">
            <v>Note: Assumes $6.0 million and $12.0 million in annual cost synergies in 2010 and 2011, respectively</v>
          </cell>
        </row>
        <row r="128">
          <cell r="C128">
            <v>3</v>
          </cell>
          <cell r="D128" t="str">
            <v>Calculated as EV / LTM EBITDA multiple times LTM EBITDA minus net debt, divided by fully diluted shares outstanding</v>
          </cell>
        </row>
        <row r="130">
          <cell r="D130" t="str">
            <v>Implied future share prices discounted using estimated cost of equity of 16.0%</v>
          </cell>
        </row>
        <row r="134">
          <cell r="F134" t="str">
            <v>Discount Period</v>
          </cell>
          <cell r="H134">
            <v>0</v>
          </cell>
          <cell r="J134">
            <v>0</v>
          </cell>
          <cell r="L134">
            <v>0</v>
          </cell>
          <cell r="N134">
            <v>1</v>
          </cell>
          <cell r="P134">
            <v>1</v>
          </cell>
          <cell r="R134">
            <v>1</v>
          </cell>
          <cell r="T134">
            <v>2</v>
          </cell>
          <cell r="V134">
            <v>2</v>
          </cell>
          <cell r="X134">
            <v>2</v>
          </cell>
        </row>
        <row r="139">
          <cell r="A139" t="str">
            <v>x</v>
          </cell>
        </row>
      </sheetData>
      <sheetData sheetId="17" refreshError="1"/>
      <sheetData sheetId="18" refreshError="1">
        <row r="1">
          <cell r="AT1" t="str">
            <v>x</v>
          </cell>
          <cell r="BH1" t="str">
            <v>x</v>
          </cell>
        </row>
        <row r="2">
          <cell r="B2" t="str">
            <v>Contribution Analysis</v>
          </cell>
        </row>
        <row r="4">
          <cell r="B4" t="str">
            <v>($ in Millions)</v>
          </cell>
          <cell r="L4" t="str">
            <v>% Contribution</v>
          </cell>
          <cell r="P4" t="str">
            <v>% of Combined Equity Value</v>
          </cell>
          <cell r="T4" t="str">
            <v>Implied</v>
          </cell>
        </row>
        <row r="5">
          <cell r="F5" t="str">
            <v>Shine</v>
          </cell>
          <cell r="H5" t="str">
            <v>Rise</v>
          </cell>
          <cell r="J5" t="str">
            <v>Total</v>
          </cell>
          <cell r="L5" t="str">
            <v>Shine</v>
          </cell>
          <cell r="N5" t="str">
            <v>Rise</v>
          </cell>
          <cell r="P5" t="str">
            <v>Shine</v>
          </cell>
          <cell r="R5" t="str">
            <v>Rise</v>
          </cell>
          <cell r="T5" t="str">
            <v>Exchange Ratio</v>
          </cell>
        </row>
        <row r="7">
          <cell r="B7" t="str">
            <v>Revenue</v>
          </cell>
          <cell r="D7">
            <v>2008</v>
          </cell>
          <cell r="F7">
            <v>138.298</v>
          </cell>
          <cell r="H7">
            <v>251.838458</v>
          </cell>
          <cell r="J7">
            <v>390.136458</v>
          </cell>
          <cell r="L7">
            <v>0.35448622440715344</v>
          </cell>
          <cell r="N7">
            <v>0.64551377559284651</v>
          </cell>
          <cell r="P7">
            <v>0.44336632398360187</v>
          </cell>
          <cell r="R7">
            <v>0.55663367601639802</v>
          </cell>
          <cell r="T7">
            <v>0.88878295298095267</v>
          </cell>
        </row>
        <row r="8">
          <cell r="D8">
            <v>2009</v>
          </cell>
          <cell r="F8">
            <v>154.2870125</v>
          </cell>
          <cell r="H8">
            <v>235.14889500000001</v>
          </cell>
          <cell r="J8">
            <v>389.43590749999998</v>
          </cell>
          <cell r="L8">
            <v>0.39618075664992453</v>
          </cell>
          <cell r="N8">
            <v>0.60381924335007553</v>
          </cell>
          <cell r="P8">
            <v>0.54279473633861819</v>
          </cell>
          <cell r="R8">
            <v>0.45720526366138181</v>
          </cell>
          <cell r="T8">
            <v>0.59629962470817965</v>
          </cell>
        </row>
        <row r="9">
          <cell r="D9">
            <v>2010</v>
          </cell>
          <cell r="F9">
            <v>192.76562187499999</v>
          </cell>
          <cell r="H9">
            <v>294.23348765000003</v>
          </cell>
          <cell r="J9">
            <v>486.99910952499999</v>
          </cell>
          <cell r="L9">
            <v>0.39582335594620716</v>
          </cell>
          <cell r="N9">
            <v>0.6041766440537929</v>
          </cell>
          <cell r="P9">
            <v>0.54194244749800302</v>
          </cell>
          <cell r="R9">
            <v>0.45805755250199715</v>
          </cell>
          <cell r="T9">
            <v>0.59835072524411348</v>
          </cell>
        </row>
        <row r="10">
          <cell r="J10" t="str">
            <v>Average</v>
          </cell>
          <cell r="L10">
            <v>0.38216344566776167</v>
          </cell>
          <cell r="N10">
            <v>0.61783655433223827</v>
          </cell>
          <cell r="P10">
            <v>0.50936783594007429</v>
          </cell>
          <cell r="R10">
            <v>0.49063216405992566</v>
          </cell>
          <cell r="T10">
            <v>0.69447776764441527</v>
          </cell>
        </row>
        <row r="12">
          <cell r="B12" t="str">
            <v>EBITDA</v>
          </cell>
          <cell r="D12">
            <v>2008</v>
          </cell>
          <cell r="F12">
            <v>13.449000000000005</v>
          </cell>
          <cell r="H12">
            <v>31.842331000000005</v>
          </cell>
          <cell r="J12">
            <v>45.291331000000014</v>
          </cell>
          <cell r="L12">
            <v>0.29694424303847466</v>
          </cell>
          <cell r="N12">
            <v>0.70305575696152522</v>
          </cell>
          <cell r="P12">
            <v>0.30614670444364123</v>
          </cell>
          <cell r="R12">
            <v>0.69385329555635866</v>
          </cell>
          <cell r="T12">
            <v>1.6044530326938942</v>
          </cell>
        </row>
        <row r="13">
          <cell r="D13">
            <v>2009</v>
          </cell>
          <cell r="F13">
            <v>16.048451696666653</v>
          </cell>
          <cell r="H13">
            <v>33.36814692765639</v>
          </cell>
          <cell r="J13">
            <v>49.416598624323044</v>
          </cell>
          <cell r="L13">
            <v>0.32475832298112767</v>
          </cell>
          <cell r="N13">
            <v>0.67524167701887228</v>
          </cell>
          <cell r="P13">
            <v>0.37247458153100138</v>
          </cell>
          <cell r="R13">
            <v>0.62752541846899845</v>
          </cell>
          <cell r="T13">
            <v>1.1926791385379372</v>
          </cell>
        </row>
        <row r="14">
          <cell r="D14">
            <v>2010</v>
          </cell>
          <cell r="F14">
            <v>22.340373119249996</v>
          </cell>
          <cell r="H14">
            <v>46.026650152865876</v>
          </cell>
          <cell r="J14">
            <v>68.367023272115873</v>
          </cell>
          <cell r="L14">
            <v>0.32677118367916019</v>
          </cell>
          <cell r="N14">
            <v>0.67322881632083975</v>
          </cell>
          <cell r="P14">
            <v>0.37727462443187554</v>
          </cell>
          <cell r="R14">
            <v>0.62272537556812424</v>
          </cell>
          <cell r="T14">
            <v>1.1684978285486811</v>
          </cell>
        </row>
        <row r="15">
          <cell r="J15" t="str">
            <v>Average</v>
          </cell>
          <cell r="L15">
            <v>0.31615791656625419</v>
          </cell>
          <cell r="N15">
            <v>0.68384208343374586</v>
          </cell>
          <cell r="P15">
            <v>0.35196530346883942</v>
          </cell>
          <cell r="R15">
            <v>0.64803469653116041</v>
          </cell>
          <cell r="T15">
            <v>1.3218766665935042</v>
          </cell>
        </row>
        <row r="17">
          <cell r="B17" t="str">
            <v>EBIT</v>
          </cell>
          <cell r="D17">
            <v>2008</v>
          </cell>
          <cell r="F17">
            <v>10.523000000000005</v>
          </cell>
          <cell r="H17">
            <v>30.878331000000003</v>
          </cell>
          <cell r="J17">
            <v>41.401331000000006</v>
          </cell>
          <cell r="L17">
            <v>0.25417057243884267</v>
          </cell>
          <cell r="N17">
            <v>0.74582942756115733</v>
          </cell>
          <cell r="P17">
            <v>0.20414488479125231</v>
          </cell>
          <cell r="R17">
            <v>0.79585511520874763</v>
          </cell>
          <cell r="T17">
            <v>2.7598434736211037</v>
          </cell>
        </row>
        <row r="18">
          <cell r="D18">
            <v>2009</v>
          </cell>
          <cell r="F18">
            <v>12.061071096666653</v>
          </cell>
          <cell r="H18">
            <v>30.658146927656389</v>
          </cell>
          <cell r="J18">
            <v>42.719218024323041</v>
          </cell>
          <cell r="L18">
            <v>0.28233361129877055</v>
          </cell>
          <cell r="N18">
            <v>0.71766638870122956</v>
          </cell>
          <cell r="P18">
            <v>0.27130491970016429</v>
          </cell>
          <cell r="R18">
            <v>0.72869508029983598</v>
          </cell>
          <cell r="T18">
            <v>1.9014158517534929</v>
          </cell>
        </row>
        <row r="19">
          <cell r="D19">
            <v>2010</v>
          </cell>
          <cell r="F19">
            <v>17.940373119249998</v>
          </cell>
          <cell r="H19">
            <v>43.316650152865876</v>
          </cell>
          <cell r="J19">
            <v>61.257023272115873</v>
          </cell>
          <cell r="L19">
            <v>0.29287046873883005</v>
          </cell>
          <cell r="N19">
            <v>0.70712953126116995</v>
          </cell>
          <cell r="P19">
            <v>0.29643202750355979</v>
          </cell>
          <cell r="R19">
            <v>0.70356797249644021</v>
          </cell>
          <cell r="T19">
            <v>1.680234426965227</v>
          </cell>
        </row>
        <row r="20">
          <cell r="J20" t="str">
            <v>Average</v>
          </cell>
          <cell r="L20">
            <v>0.27645821749214777</v>
          </cell>
          <cell r="N20">
            <v>0.72354178250785228</v>
          </cell>
          <cell r="P20">
            <v>0.25729394399832545</v>
          </cell>
          <cell r="R20">
            <v>0.74270605600167461</v>
          </cell>
          <cell r="T20">
            <v>2.1138312507799415</v>
          </cell>
        </row>
        <row r="22">
          <cell r="B22" t="str">
            <v>Net Income</v>
          </cell>
          <cell r="D22">
            <v>2008</v>
          </cell>
          <cell r="F22">
            <v>5.2710000000000061</v>
          </cell>
          <cell r="H22">
            <v>18.835781910000001</v>
          </cell>
          <cell r="J22">
            <v>24.106781910000009</v>
          </cell>
          <cell r="L22">
            <v>0.218652162685119</v>
          </cell>
          <cell r="N22">
            <v>0.78134783731488089</v>
          </cell>
          <cell r="P22">
            <v>0.11944459194170332</v>
          </cell>
          <cell r="R22">
            <v>0.88055540805829635</v>
          </cell>
          <cell r="T22">
            <v>5.2189019721145691</v>
          </cell>
        </row>
        <row r="23">
          <cell r="D23">
            <v>2009</v>
          </cell>
          <cell r="F23">
            <v>7.1866934043333224</v>
          </cell>
          <cell r="H23">
            <v>15.493590968403842</v>
          </cell>
          <cell r="J23">
            <v>22.680284372737162</v>
          </cell>
          <cell r="L23">
            <v>0.3168696338292869</v>
          </cell>
          <cell r="N23">
            <v>0.68313036617071321</v>
          </cell>
          <cell r="P23">
            <v>0.35366252643076085</v>
          </cell>
          <cell r="R23">
            <v>0.64633747356923943</v>
          </cell>
          <cell r="T23">
            <v>1.2937764248003145</v>
          </cell>
        </row>
        <row r="24">
          <cell r="D24">
            <v>2010</v>
          </cell>
          <cell r="F24">
            <v>11.15826125246177</v>
          </cell>
          <cell r="H24">
            <v>23.757112417632907</v>
          </cell>
          <cell r="J24">
            <v>34.915373670094681</v>
          </cell>
          <cell r="L24">
            <v>0.31958017570978819</v>
          </cell>
          <cell r="N24">
            <v>0.68041982429021175</v>
          </cell>
          <cell r="P24">
            <v>0.36012632063357858</v>
          </cell>
          <cell r="R24">
            <v>0.63987367936642126</v>
          </cell>
          <cell r="T24">
            <v>1.257848465204527</v>
          </cell>
        </row>
        <row r="25">
          <cell r="J25" t="str">
            <v>Average</v>
          </cell>
          <cell r="L25">
            <v>0.28503399074139807</v>
          </cell>
          <cell r="N25">
            <v>0.71496600925860199</v>
          </cell>
          <cell r="P25">
            <v>0.27774447966868093</v>
          </cell>
          <cell r="R25">
            <v>0.72225552033131901</v>
          </cell>
          <cell r="T25">
            <v>2.5901756207064701</v>
          </cell>
        </row>
        <row r="27">
          <cell r="B27" t="str">
            <v>Equity Market Value</v>
          </cell>
          <cell r="F27">
            <v>34.506711680000002</v>
          </cell>
          <cell r="H27">
            <v>61.146687480000004</v>
          </cell>
          <cell r="J27">
            <v>95.653399160000006</v>
          </cell>
          <cell r="L27">
            <v>0.36074736478816005</v>
          </cell>
          <cell r="N27">
            <v>0.63925263521183995</v>
          </cell>
          <cell r="P27">
            <v>0.36074736478816005</v>
          </cell>
          <cell r="R27">
            <v>0.63925263521183995</v>
          </cell>
          <cell r="T27">
            <v>1.2544642857142856</v>
          </cell>
        </row>
        <row r="29">
          <cell r="H29" t="str">
            <v>Consolidated Average</v>
          </cell>
          <cell r="L29">
            <v>0.31847600586083424</v>
          </cell>
          <cell r="N29">
            <v>0.68152399413916576</v>
          </cell>
          <cell r="P29">
            <v>0.34998938877045538</v>
          </cell>
          <cell r="R29">
            <v>0.65001061122954451</v>
          </cell>
          <cell r="T29">
            <v>1.6473498617605598</v>
          </cell>
        </row>
        <row r="32">
          <cell r="B32" t="str">
            <v>Other Assumptions</v>
          </cell>
          <cell r="F32" t="str">
            <v>Shine</v>
          </cell>
          <cell r="H32" t="str">
            <v>Rise</v>
          </cell>
          <cell r="J32" t="str">
            <v>Total</v>
          </cell>
        </row>
        <row r="33">
          <cell r="B33" t="str">
            <v>Net Debt</v>
          </cell>
          <cell r="F33">
            <v>38.450025995666621</v>
          </cell>
          <cell r="H33">
            <v>94</v>
          </cell>
          <cell r="J33">
            <v>132.45002599566664</v>
          </cell>
        </row>
        <row r="34">
          <cell r="B34" t="str">
            <v>Equity Value</v>
          </cell>
          <cell r="F34">
            <v>34.506711680000002</v>
          </cell>
          <cell r="H34">
            <v>61.146687480000004</v>
          </cell>
          <cell r="J34">
            <v>95.653399160000006</v>
          </cell>
        </row>
        <row r="35">
          <cell r="B35" t="str">
            <v>Enterprise Value</v>
          </cell>
          <cell r="F35">
            <v>72.956737675666631</v>
          </cell>
          <cell r="H35">
            <v>155.14668748</v>
          </cell>
          <cell r="J35">
            <v>228.10342515566663</v>
          </cell>
        </row>
        <row r="36">
          <cell r="B36" t="str">
            <v>Fully Diluted Shares Outstanding</v>
          </cell>
          <cell r="F36">
            <v>15.404782000000001</v>
          </cell>
          <cell r="H36">
            <v>21.760387003558719</v>
          </cell>
        </row>
        <row r="37">
          <cell r="B37" t="str">
            <v>Share Price</v>
          </cell>
          <cell r="F37">
            <v>2.2400000000000002</v>
          </cell>
          <cell r="H37">
            <v>2.81</v>
          </cell>
        </row>
        <row r="40">
          <cell r="B40" t="str">
            <v>Calculation Steps (Based on 2009P EBITDA)</v>
          </cell>
        </row>
        <row r="42">
          <cell r="B42" t="str">
            <v>Combined Enterprise Value</v>
          </cell>
          <cell r="H42">
            <v>228.10342515566663</v>
          </cell>
        </row>
        <row r="43">
          <cell r="B43" t="str">
            <v>% Contributed by Shine</v>
          </cell>
          <cell r="H43">
            <v>0.32475832298112767</v>
          </cell>
        </row>
        <row r="44">
          <cell r="B44" t="str">
            <v>Shine Enterprise Value based on EBITDA Contribution</v>
          </cell>
          <cell r="H44">
            <v>74.078485819805465</v>
          </cell>
        </row>
        <row r="46">
          <cell r="B46" t="str">
            <v>Shine Net Debt of $38.5</v>
          </cell>
          <cell r="H46">
            <v>38.450025995666621</v>
          </cell>
        </row>
        <row r="47">
          <cell r="B47" t="str">
            <v>Implied Shine Equity Value</v>
          </cell>
          <cell r="H47">
            <v>35.628459824138844</v>
          </cell>
        </row>
        <row r="49">
          <cell r="B49" t="str">
            <v>Combined Equity Value</v>
          </cell>
          <cell r="H49">
            <v>95.653399160000006</v>
          </cell>
        </row>
        <row r="50">
          <cell r="B50" t="str">
            <v>Shine Equity Value as a % of Combined Equity Value</v>
          </cell>
          <cell r="H50">
            <v>0.37247458153100138</v>
          </cell>
        </row>
        <row r="52">
          <cell r="B52" t="str">
            <v>Fully Diluted Shine Share Count</v>
          </cell>
          <cell r="H52">
            <v>15.404782000000001</v>
          </cell>
        </row>
        <row r="53">
          <cell r="B53" t="str">
            <v>Pro Forma Share Count to Yield 37.2% Shine Ownership</v>
          </cell>
          <cell r="H53">
            <v>41.357941625656537</v>
          </cell>
        </row>
        <row r="54">
          <cell r="B54" t="str">
            <v>Implied Shares Issued</v>
          </cell>
          <cell r="H54">
            <v>25.953159625656536</v>
          </cell>
        </row>
        <row r="56">
          <cell r="B56" t="str">
            <v>Fully Diluted Rise Share Count</v>
          </cell>
          <cell r="H56">
            <v>21.760387003558719</v>
          </cell>
        </row>
        <row r="58">
          <cell r="B58" t="str">
            <v>Implied Exchange Ratio</v>
          </cell>
          <cell r="H58">
            <v>1.1926791385379372</v>
          </cell>
        </row>
        <row r="61">
          <cell r="B61" t="str">
            <v>Alternative Calculation Steps (Based on 2009P EBITDA)</v>
          </cell>
        </row>
        <row r="63">
          <cell r="B63" t="str">
            <v>Combined Enterprise Value</v>
          </cell>
          <cell r="H63">
            <v>228.10342515566663</v>
          </cell>
        </row>
        <row r="64">
          <cell r="B64" t="str">
            <v>% Contributed by Rise</v>
          </cell>
          <cell r="H64">
            <v>0.67524167701887228</v>
          </cell>
        </row>
        <row r="65">
          <cell r="B65" t="str">
            <v>Enterprise Value based on EBITDA Contribution</v>
          </cell>
          <cell r="H65">
            <v>154.02493933586115</v>
          </cell>
        </row>
        <row r="67">
          <cell r="B67" t="str">
            <v>Rise Net Debt of $094.0</v>
          </cell>
          <cell r="H67">
            <v>94</v>
          </cell>
        </row>
        <row r="68">
          <cell r="B68" t="str">
            <v>Implied Rise Equity Value</v>
          </cell>
          <cell r="H68">
            <v>60.024939335861148</v>
          </cell>
        </row>
        <row r="70">
          <cell r="B70" t="str">
            <v>Combined Equity Value</v>
          </cell>
          <cell r="H70">
            <v>95.653399160000006</v>
          </cell>
        </row>
        <row r="71">
          <cell r="B71" t="str">
            <v>Rise Equity Value as a % of Combined Equity Value</v>
          </cell>
          <cell r="H71">
            <v>0.62752541846899845</v>
          </cell>
        </row>
        <row r="73">
          <cell r="B73" t="str">
            <v>Fully Diluted Shine Share Count</v>
          </cell>
          <cell r="H73">
            <v>15.404782000000001</v>
          </cell>
        </row>
        <row r="74">
          <cell r="B74" t="str">
            <v>Implied Shine Share Price (Based on Equity Value of $155.1 mm)</v>
          </cell>
          <cell r="H74">
            <v>2.3128181771179133</v>
          </cell>
        </row>
        <row r="76">
          <cell r="B76" t="str">
            <v>Implied Shares Issued (Based on Shine Price of $2.31)</v>
          </cell>
          <cell r="H76">
            <v>25.953159625656525</v>
          </cell>
        </row>
        <row r="77">
          <cell r="B77" t="str">
            <v>Pro Forma Combined Share Count</v>
          </cell>
          <cell r="H77">
            <v>41.357941625656522</v>
          </cell>
        </row>
        <row r="79">
          <cell r="B79" t="str">
            <v>Fully Diluted Rise Share Count</v>
          </cell>
          <cell r="H79">
            <v>21.760387003558719</v>
          </cell>
        </row>
        <row r="81">
          <cell r="B81" t="str">
            <v>Implied Exchange Ratio</v>
          </cell>
          <cell r="H81">
            <v>1.1926791385379367</v>
          </cell>
        </row>
        <row r="83">
          <cell r="B83" t="str">
            <v>Implied Shine Ownership</v>
          </cell>
          <cell r="H83">
            <v>0.37247458153100149</v>
          </cell>
        </row>
        <row r="84">
          <cell r="B84" t="str">
            <v>Implied Rise Ownership</v>
          </cell>
          <cell r="H84">
            <v>0.62752541846899856</v>
          </cell>
        </row>
        <row r="86">
          <cell r="A86" t="str">
            <v>x</v>
          </cell>
          <cell r="U86" t="str">
            <v>x</v>
          </cell>
          <cell r="AT86" t="str">
            <v>x</v>
          </cell>
          <cell r="BH86" t="str">
            <v>x</v>
          </cell>
        </row>
        <row r="88">
          <cell r="AC88" t="str">
            <v>Implied Enterprise Value of Combined Firm</v>
          </cell>
        </row>
        <row r="90">
          <cell r="V90" t="str">
            <v>Multiple</v>
          </cell>
          <cell r="Y90" t="str">
            <v>($ in Millions)</v>
          </cell>
          <cell r="AC90" t="str">
            <v>EV / EBITDA Multiple</v>
          </cell>
          <cell r="AI90" t="str">
            <v>EV / EBITDA Multiple</v>
          </cell>
          <cell r="AO90" t="str">
            <v>EV / EBITDA Multiple</v>
          </cell>
        </row>
        <row r="91">
          <cell r="V91" t="str">
            <v>Start</v>
          </cell>
          <cell r="W91">
            <v>6</v>
          </cell>
          <cell r="AC91">
            <v>6</v>
          </cell>
          <cell r="AE91">
            <v>6.5</v>
          </cell>
          <cell r="AG91">
            <v>7</v>
          </cell>
          <cell r="AI91">
            <v>6</v>
          </cell>
          <cell r="AK91">
            <v>6.5</v>
          </cell>
          <cell r="AM91">
            <v>7</v>
          </cell>
          <cell r="AO91">
            <v>6</v>
          </cell>
          <cell r="AQ91">
            <v>6.5</v>
          </cell>
          <cell r="AS91">
            <v>7</v>
          </cell>
        </row>
        <row r="92">
          <cell r="V92" t="str">
            <v>Step</v>
          </cell>
          <cell r="W92">
            <v>0.5</v>
          </cell>
          <cell r="Y92" t="str">
            <v>2008A EBITDA</v>
          </cell>
        </row>
        <row r="93">
          <cell r="Y93" t="str">
            <v>Shine</v>
          </cell>
          <cell r="AA93">
            <v>13.449000000000005</v>
          </cell>
          <cell r="AC93">
            <v>80.694000000000031</v>
          </cell>
          <cell r="AE93">
            <v>87.418500000000037</v>
          </cell>
          <cell r="AG93">
            <v>94.143000000000029</v>
          </cell>
        </row>
        <row r="94">
          <cell r="Y94" t="str">
            <v>Rise</v>
          </cell>
          <cell r="AA94">
            <v>31.842331000000005</v>
          </cell>
          <cell r="AC94">
            <v>191.05398600000004</v>
          </cell>
          <cell r="AE94">
            <v>206.97515150000004</v>
          </cell>
          <cell r="AG94">
            <v>222.89631700000004</v>
          </cell>
        </row>
        <row r="95">
          <cell r="Y95" t="str">
            <v>Total</v>
          </cell>
          <cell r="AA95">
            <v>45.291331000000014</v>
          </cell>
          <cell r="AC95">
            <v>271.74798600000008</v>
          </cell>
          <cell r="AE95">
            <v>294.39365150000009</v>
          </cell>
          <cell r="AG95">
            <v>317.0393170000001</v>
          </cell>
        </row>
        <row r="97">
          <cell r="Y97" t="str">
            <v>2009P EBITDA</v>
          </cell>
        </row>
        <row r="98">
          <cell r="Y98" t="str">
            <v>Shine</v>
          </cell>
          <cell r="AA98">
            <v>16.048451696666653</v>
          </cell>
          <cell r="AI98">
            <v>96.29071017999992</v>
          </cell>
          <cell r="AK98">
            <v>104.31493602833325</v>
          </cell>
          <cell r="AM98">
            <v>112.33916187666657</v>
          </cell>
        </row>
        <row r="99">
          <cell r="Y99" t="str">
            <v>Rise</v>
          </cell>
          <cell r="AA99">
            <v>33.36814692765639</v>
          </cell>
          <cell r="AI99">
            <v>200.20888156593833</v>
          </cell>
          <cell r="AK99">
            <v>216.89295502976654</v>
          </cell>
          <cell r="AM99">
            <v>233.57702849359472</v>
          </cell>
        </row>
        <row r="100">
          <cell r="Y100" t="str">
            <v>Total</v>
          </cell>
          <cell r="AA100">
            <v>49.416598624323044</v>
          </cell>
          <cell r="AI100">
            <v>296.49959174593823</v>
          </cell>
          <cell r="AK100">
            <v>321.20789105809979</v>
          </cell>
          <cell r="AM100">
            <v>345.91619037026129</v>
          </cell>
        </row>
        <row r="102">
          <cell r="Y102" t="str">
            <v>2010P EBITDA</v>
          </cell>
        </row>
        <row r="103">
          <cell r="Y103" t="str">
            <v>Shine</v>
          </cell>
          <cell r="AA103">
            <v>22.340373119249996</v>
          </cell>
          <cell r="AO103">
            <v>134.04223871549999</v>
          </cell>
          <cell r="AQ103">
            <v>145.21242527512499</v>
          </cell>
          <cell r="AS103">
            <v>156.38261183474998</v>
          </cell>
        </row>
        <row r="104">
          <cell r="Y104" t="str">
            <v>Rise</v>
          </cell>
          <cell r="AA104">
            <v>46.026650152865876</v>
          </cell>
          <cell r="AO104">
            <v>276.15990091719527</v>
          </cell>
          <cell r="AQ104">
            <v>299.17322599362819</v>
          </cell>
          <cell r="AS104">
            <v>322.18655107006111</v>
          </cell>
        </row>
        <row r="105">
          <cell r="Y105" t="str">
            <v>Total</v>
          </cell>
          <cell r="AA105">
            <v>68.367023272115873</v>
          </cell>
          <cell r="AO105">
            <v>410.20213963269526</v>
          </cell>
          <cell r="AQ105">
            <v>444.38565126875318</v>
          </cell>
          <cell r="AS105">
            <v>478.56916290481109</v>
          </cell>
        </row>
        <row r="107">
          <cell r="AC107" t="str">
            <v>Implied % of Combined Equity Value 1</v>
          </cell>
        </row>
        <row r="109">
          <cell r="Y109" t="str">
            <v>($ in Millions)</v>
          </cell>
          <cell r="AC109" t="str">
            <v>EV / EBITDA Multiple</v>
          </cell>
          <cell r="AI109" t="str">
            <v>EV / EBITDA Multiple</v>
          </cell>
          <cell r="AO109" t="str">
            <v>EV / EBITDA Multiple</v>
          </cell>
        </row>
        <row r="110">
          <cell r="AC110">
            <v>6</v>
          </cell>
          <cell r="AE110">
            <v>6.5</v>
          </cell>
          <cell r="AG110">
            <v>7</v>
          </cell>
          <cell r="AI110">
            <v>6</v>
          </cell>
          <cell r="AK110">
            <v>6.5</v>
          </cell>
          <cell r="AM110">
            <v>7</v>
          </cell>
          <cell r="AO110">
            <v>6</v>
          </cell>
          <cell r="AQ110">
            <v>6.5</v>
          </cell>
          <cell r="AS110">
            <v>7</v>
          </cell>
        </row>
        <row r="111">
          <cell r="Y111" t="str">
            <v>Net Debt</v>
          </cell>
        </row>
        <row r="112">
          <cell r="Y112" t="str">
            <v>Shine</v>
          </cell>
          <cell r="AA112">
            <v>38.450025995666621</v>
          </cell>
        </row>
        <row r="113">
          <cell r="Y113" t="str">
            <v>Rise</v>
          </cell>
          <cell r="AA113">
            <v>94</v>
          </cell>
        </row>
        <row r="114">
          <cell r="Y114" t="str">
            <v>Total</v>
          </cell>
          <cell r="AA114">
            <v>132.45002599566664</v>
          </cell>
        </row>
        <row r="116">
          <cell r="Y116" t="str">
            <v>Implied Equity Value of Combined Firm 1</v>
          </cell>
          <cell r="AC116">
            <v>139.29796000433345</v>
          </cell>
          <cell r="AE116">
            <v>161.94362550433345</v>
          </cell>
          <cell r="AG116">
            <v>184.58929100433346</v>
          </cell>
          <cell r="AI116">
            <v>164.0495657502716</v>
          </cell>
          <cell r="AK116">
            <v>188.75786506243315</v>
          </cell>
          <cell r="AM116">
            <v>213.46616437459465</v>
          </cell>
          <cell r="AO116">
            <v>277.75211363702863</v>
          </cell>
          <cell r="AQ116">
            <v>311.93562527308654</v>
          </cell>
          <cell r="AS116">
            <v>346.11913690914446</v>
          </cell>
        </row>
        <row r="118">
          <cell r="Y118" t="str">
            <v>2008A EBITDA</v>
          </cell>
        </row>
        <row r="119">
          <cell r="Y119" t="str">
            <v>Shine</v>
          </cell>
          <cell r="AA119">
            <v>0.29694424303847466</v>
          </cell>
          <cell r="AC119">
            <v>0.30326340746856045</v>
          </cell>
          <cell r="AE119">
            <v>0.30237975623821678</v>
          </cell>
          <cell r="AG119">
            <v>0.30171292007956174</v>
          </cell>
          <cell r="AI119">
            <v>0.30230997936345144</v>
          </cell>
          <cell r="AK119">
            <v>0.30160760746968257</v>
          </cell>
          <cell r="AM119">
            <v>0.30106783197643028</v>
          </cell>
          <cell r="AO119">
            <v>0.30011342401253277</v>
          </cell>
          <cell r="AQ119">
            <v>0.29976612884671561</v>
          </cell>
          <cell r="AS119">
            <v>0.29948743299873964</v>
          </cell>
        </row>
        <row r="120">
          <cell r="Y120" t="str">
            <v>Rise</v>
          </cell>
          <cell r="AA120">
            <v>0.70305575696152522</v>
          </cell>
          <cell r="AC120">
            <v>0.69673659253143938</v>
          </cell>
          <cell r="AE120">
            <v>0.697620243761783</v>
          </cell>
          <cell r="AG120">
            <v>0.69828707992043815</v>
          </cell>
          <cell r="AI120">
            <v>0.6976900206365485</v>
          </cell>
          <cell r="AK120">
            <v>0.69839239253031737</v>
          </cell>
          <cell r="AM120">
            <v>0.69893216802356961</v>
          </cell>
          <cell r="AO120">
            <v>0.69988657598746706</v>
          </cell>
          <cell r="AQ120">
            <v>0.70023387115328417</v>
          </cell>
          <cell r="AS120">
            <v>0.7005125670012603</v>
          </cell>
        </row>
        <row r="122">
          <cell r="Y122" t="str">
            <v>2009P EBITDA</v>
          </cell>
        </row>
        <row r="123">
          <cell r="Y123" t="str">
            <v>Shine</v>
          </cell>
          <cell r="AA123">
            <v>0.32475832298112767</v>
          </cell>
          <cell r="AC123">
            <v>0.35752421794004058</v>
          </cell>
          <cell r="AE123">
            <v>0.35294234264401153</v>
          </cell>
          <cell r="AG123">
            <v>0.34948468874513988</v>
          </cell>
          <cell r="AI123">
            <v>0.35258053820381735</v>
          </cell>
          <cell r="AK123">
            <v>0.34893862574087325</v>
          </cell>
          <cell r="AM123">
            <v>0.34613980205002337</v>
          </cell>
          <cell r="AO123">
            <v>0.34119104158667329</v>
          </cell>
          <cell r="AQ123">
            <v>0.33939025968761016</v>
          </cell>
          <cell r="AS123">
            <v>0.33794517640463811</v>
          </cell>
        </row>
        <row r="124">
          <cell r="Y124" t="str">
            <v>Rise</v>
          </cell>
          <cell r="AA124">
            <v>0.67524167701887228</v>
          </cell>
          <cell r="AC124">
            <v>0.64247578205995948</v>
          </cell>
          <cell r="AE124">
            <v>0.64705765735598852</v>
          </cell>
          <cell r="AG124">
            <v>0.65051531125486006</v>
          </cell>
          <cell r="AI124">
            <v>0.64741946179618259</v>
          </cell>
          <cell r="AK124">
            <v>0.6510613742591268</v>
          </cell>
          <cell r="AM124">
            <v>0.65386019794997674</v>
          </cell>
          <cell r="AO124">
            <v>0.65880895841332654</v>
          </cell>
          <cell r="AQ124">
            <v>0.66060974031238973</v>
          </cell>
          <cell r="AS124">
            <v>0.66205482359536183</v>
          </cell>
        </row>
        <row r="126">
          <cell r="Y126" t="str">
            <v>2010P EBITDA</v>
          </cell>
        </row>
        <row r="127">
          <cell r="Y127" t="str">
            <v>Shine</v>
          </cell>
          <cell r="AA127">
            <v>0.32677118367916019</v>
          </cell>
          <cell r="AC127">
            <v>0.36145098643522799</v>
          </cell>
          <cell r="AE127">
            <v>0.356601476549463</v>
          </cell>
          <cell r="AG127">
            <v>0.35294185561244962</v>
          </cell>
          <cell r="AI127">
            <v>0.35621853853913432</v>
          </cell>
          <cell r="AK127">
            <v>0.35236389620361619</v>
          </cell>
          <cell r="AM127">
            <v>0.34940158879008765</v>
          </cell>
          <cell r="AO127">
            <v>0.34416376339355231</v>
          </cell>
          <cell r="AQ127">
            <v>0.3422577949728966</v>
          </cell>
          <cell r="AS127">
            <v>0.3407283020876144</v>
          </cell>
        </row>
        <row r="128">
          <cell r="Y128" t="str">
            <v>Rise</v>
          </cell>
          <cell r="AA128">
            <v>0.67322881632083975</v>
          </cell>
          <cell r="AC128">
            <v>0.63854901356477189</v>
          </cell>
          <cell r="AE128">
            <v>0.64339852345053705</v>
          </cell>
          <cell r="AG128">
            <v>0.64705814438755027</v>
          </cell>
          <cell r="AI128">
            <v>0.64378146146086557</v>
          </cell>
          <cell r="AK128">
            <v>0.64763610379638381</v>
          </cell>
          <cell r="AM128">
            <v>0.65059841120991235</v>
          </cell>
          <cell r="AO128">
            <v>0.65583623660644774</v>
          </cell>
          <cell r="AQ128">
            <v>0.65774220502710345</v>
          </cell>
          <cell r="AS128">
            <v>0.6592716979123856</v>
          </cell>
        </row>
        <row r="131">
          <cell r="Y131" t="str">
            <v>Shine - Average Equity %</v>
          </cell>
          <cell r="AC131">
            <v>0.34074620394794303</v>
          </cell>
          <cell r="AE131">
            <v>0.33730785847723044</v>
          </cell>
          <cell r="AG131">
            <v>0.33471315481238378</v>
          </cell>
          <cell r="AI131">
            <v>0.33703635203546772</v>
          </cell>
          <cell r="AK131">
            <v>0.33430337647139069</v>
          </cell>
          <cell r="AM131">
            <v>0.33220307427218043</v>
          </cell>
          <cell r="AO131">
            <v>0.32848940966425277</v>
          </cell>
          <cell r="AQ131">
            <v>0.32713806116907412</v>
          </cell>
          <cell r="AS131">
            <v>0.32605363716366403</v>
          </cell>
        </row>
        <row r="132">
          <cell r="Y132" t="str">
            <v>Rise - Average Equity %</v>
          </cell>
          <cell r="AC132">
            <v>0.65925379605205692</v>
          </cell>
          <cell r="AE132">
            <v>0.66269214152276945</v>
          </cell>
          <cell r="AG132">
            <v>0.66528684518761616</v>
          </cell>
          <cell r="AI132">
            <v>0.66296364796453222</v>
          </cell>
          <cell r="AK132">
            <v>0.66569662352860925</v>
          </cell>
          <cell r="AM132">
            <v>0.66779692572781946</v>
          </cell>
          <cell r="AO132">
            <v>0.671510590335747</v>
          </cell>
          <cell r="AQ132">
            <v>0.67286193883092571</v>
          </cell>
          <cell r="AS132">
            <v>0.67394636283633591</v>
          </cell>
        </row>
        <row r="135">
          <cell r="Y135" t="str">
            <v>¹ Based on pro forma net debt of $38.5 and $94.0 for Shine and Rise, respectively.  Net debt based on current capital structure</v>
          </cell>
        </row>
        <row r="137">
          <cell r="A137" t="str">
            <v>x</v>
          </cell>
          <cell r="U137" t="str">
            <v>x</v>
          </cell>
          <cell r="AT137" t="str">
            <v>x</v>
          </cell>
          <cell r="AV137" t="str">
            <v>* Delete entire row to remove from chart</v>
          </cell>
          <cell r="BN137" t="str">
            <v>x</v>
          </cell>
        </row>
        <row r="138">
          <cell r="AW138" t="str">
            <v>Shine</v>
          </cell>
          <cell r="AY138" t="str">
            <v>Rise</v>
          </cell>
        </row>
        <row r="139">
          <cell r="AV139" t="str">
            <v>2008A Revenue</v>
          </cell>
          <cell r="AW139">
            <v>138.298</v>
          </cell>
          <cell r="AY139">
            <v>251.838458</v>
          </cell>
        </row>
        <row r="140">
          <cell r="AV140" t="str">
            <v>2009P Revenue</v>
          </cell>
          <cell r="AW140">
            <v>154.2870125</v>
          </cell>
          <cell r="AY140">
            <v>235.14889500000001</v>
          </cell>
        </row>
        <row r="141">
          <cell r="AV141" t="str">
            <v>2010P Revenue</v>
          </cell>
          <cell r="AW141">
            <v>192.76562187499999</v>
          </cell>
          <cell r="AY141">
            <v>294.23348765000003</v>
          </cell>
        </row>
        <row r="143">
          <cell r="AV143" t="str">
            <v>2008A EBITDA</v>
          </cell>
          <cell r="AW143">
            <v>13.449000000000005</v>
          </cell>
          <cell r="AY143">
            <v>31.842331000000005</v>
          </cell>
        </row>
        <row r="144">
          <cell r="AV144" t="str">
            <v>2009P EBITDA</v>
          </cell>
          <cell r="AW144">
            <v>16.048451696666653</v>
          </cell>
          <cell r="AY144">
            <v>33.36814692765639</v>
          </cell>
        </row>
        <row r="145">
          <cell r="AV145" t="str">
            <v>2010P EBITDA</v>
          </cell>
          <cell r="AW145">
            <v>22.340373119249996</v>
          </cell>
          <cell r="AY145">
            <v>46.026650152865876</v>
          </cell>
        </row>
        <row r="147">
          <cell r="AV147" t="str">
            <v>2008A EBIT</v>
          </cell>
          <cell r="AW147">
            <v>10.523000000000005</v>
          </cell>
          <cell r="AY147">
            <v>30.878331000000003</v>
          </cell>
        </row>
        <row r="148">
          <cell r="AV148" t="str">
            <v>2009P EBIT</v>
          </cell>
          <cell r="AW148">
            <v>12.061071096666653</v>
          </cell>
          <cell r="AY148">
            <v>30.658146927656389</v>
          </cell>
        </row>
        <row r="149">
          <cell r="AV149" t="str">
            <v>2010P EBIT</v>
          </cell>
          <cell r="AW149">
            <v>17.940373119249998</v>
          </cell>
          <cell r="AY149">
            <v>43.316650152865876</v>
          </cell>
        </row>
        <row r="150">
          <cell r="BO150" t="str">
            <v>x</v>
          </cell>
        </row>
        <row r="151">
          <cell r="AV151" t="str">
            <v>2008A Net Income</v>
          </cell>
          <cell r="AW151">
            <v>5.2710000000000061</v>
          </cell>
          <cell r="AY151">
            <v>18.835781910000001</v>
          </cell>
        </row>
        <row r="152">
          <cell r="AV152" t="str">
            <v>2009P Net Income</v>
          </cell>
          <cell r="AW152">
            <v>7.1866934043333224</v>
          </cell>
          <cell r="AY152">
            <v>15.493590968403842</v>
          </cell>
        </row>
        <row r="153">
          <cell r="AV153" t="str">
            <v>2010P Net Income</v>
          </cell>
          <cell r="AW153">
            <v>11.15826125246177</v>
          </cell>
          <cell r="AY153">
            <v>23.757112417632907</v>
          </cell>
        </row>
        <row r="155">
          <cell r="AV155" t="str">
            <v>Equity Market Value</v>
          </cell>
          <cell r="AW155">
            <v>34.506711680000002</v>
          </cell>
          <cell r="AY155">
            <v>61.146687480000004</v>
          </cell>
        </row>
        <row r="156">
          <cell r="BH156" t="str">
            <v>Implied Contribution</v>
          </cell>
        </row>
        <row r="157">
          <cell r="BH157" t="str">
            <v>Shine</v>
          </cell>
          <cell r="BJ157" t="str">
            <v>Rise</v>
          </cell>
        </row>
        <row r="159">
          <cell r="BH159">
            <v>0.35448622440715344</v>
          </cell>
          <cell r="BJ159">
            <v>0.64551377559284651</v>
          </cell>
        </row>
        <row r="160">
          <cell r="BH160">
            <v>0.39618075664992453</v>
          </cell>
          <cell r="BJ160">
            <v>0.60381924335007553</v>
          </cell>
        </row>
        <row r="161">
          <cell r="BH161">
            <v>0.39582335594620716</v>
          </cell>
          <cell r="BJ161">
            <v>0.6041766440537929</v>
          </cell>
        </row>
        <row r="162">
          <cell r="BG162" t="str">
            <v>Average</v>
          </cell>
          <cell r="BH162">
            <v>0.38216344566776167</v>
          </cell>
          <cell r="BJ162">
            <v>0.61783655433223827</v>
          </cell>
        </row>
        <row r="164">
          <cell r="BH164">
            <v>0.29694424303847466</v>
          </cell>
          <cell r="BJ164">
            <v>0.70305575696152522</v>
          </cell>
        </row>
        <row r="165">
          <cell r="BH165">
            <v>0.32475832298112767</v>
          </cell>
          <cell r="BJ165">
            <v>0.67524167701887228</v>
          </cell>
        </row>
        <row r="166">
          <cell r="BH166">
            <v>0.32677118367916019</v>
          </cell>
          <cell r="BJ166">
            <v>0.67322881632083975</v>
          </cell>
        </row>
        <row r="167">
          <cell r="BG167" t="str">
            <v>Average</v>
          </cell>
          <cell r="BH167">
            <v>0.31615791656625419</v>
          </cell>
          <cell r="BJ167">
            <v>0.68384208343374586</v>
          </cell>
        </row>
        <row r="169">
          <cell r="BH169">
            <v>0.25417057243884267</v>
          </cell>
          <cell r="BJ169">
            <v>0.74582942756115733</v>
          </cell>
        </row>
        <row r="170">
          <cell r="BH170">
            <v>0.28233361129877055</v>
          </cell>
          <cell r="BJ170">
            <v>0.71766638870122956</v>
          </cell>
        </row>
        <row r="171">
          <cell r="BH171">
            <v>0.29287046873883005</v>
          </cell>
          <cell r="BJ171">
            <v>0.70712953126116995</v>
          </cell>
        </row>
        <row r="172">
          <cell r="BG172" t="str">
            <v>Average</v>
          </cell>
          <cell r="BH172">
            <v>0.27645821749214777</v>
          </cell>
          <cell r="BJ172">
            <v>0.72354178250785228</v>
          </cell>
        </row>
        <row r="174">
          <cell r="BH174">
            <v>0.218652162685119</v>
          </cell>
          <cell r="BJ174">
            <v>0.78134783731488089</v>
          </cell>
        </row>
        <row r="175">
          <cell r="BH175">
            <v>0.3168696338292869</v>
          </cell>
          <cell r="BJ175">
            <v>0.68313036617071321</v>
          </cell>
        </row>
        <row r="176">
          <cell r="BH176">
            <v>0.31958017570978819</v>
          </cell>
          <cell r="BJ176">
            <v>0.68041982429021175</v>
          </cell>
        </row>
        <row r="177">
          <cell r="BG177" t="str">
            <v>Average</v>
          </cell>
          <cell r="BH177">
            <v>0.28503399074139807</v>
          </cell>
          <cell r="BJ177">
            <v>0.71496600925860199</v>
          </cell>
        </row>
        <row r="179">
          <cell r="BH179">
            <v>0.36074736478816005</v>
          </cell>
          <cell r="BJ179">
            <v>0.63925263521183995</v>
          </cell>
        </row>
        <row r="184">
          <cell r="A184" t="str">
            <v>x</v>
          </cell>
          <cell r="U184" t="str">
            <v>x</v>
          </cell>
          <cell r="AT184" t="str">
            <v>x</v>
          </cell>
          <cell r="BV184" t="str">
            <v>Implied Contribution</v>
          </cell>
          <cell r="BY184" t="str">
            <v>% of Combined Equity Value 4</v>
          </cell>
        </row>
        <row r="185">
          <cell r="BR185" t="str">
            <v>Shine</v>
          </cell>
          <cell r="BS185" t="str">
            <v>Rise</v>
          </cell>
          <cell r="BV185" t="str">
            <v>Shine</v>
          </cell>
          <cell r="BW185" t="str">
            <v>Rise</v>
          </cell>
          <cell r="BY185" t="str">
            <v>Shine</v>
          </cell>
          <cell r="BZ185" t="str">
            <v>Rise</v>
          </cell>
        </row>
        <row r="186">
          <cell r="BQ186" t="str">
            <v>2008A Revenue</v>
          </cell>
          <cell r="BR186">
            <v>138.298</v>
          </cell>
          <cell r="BS186">
            <v>251.838458</v>
          </cell>
          <cell r="BV186">
            <v>0.35448622440715344</v>
          </cell>
          <cell r="BW186">
            <v>0.64551377559284651</v>
          </cell>
          <cell r="BY186">
            <v>0.44336632398360187</v>
          </cell>
          <cell r="BZ186">
            <v>0.55663367601639802</v>
          </cell>
        </row>
        <row r="187">
          <cell r="BQ187" t="str">
            <v>2009P Revenue</v>
          </cell>
          <cell r="BR187">
            <v>154.2870125</v>
          </cell>
          <cell r="BS187">
            <v>235.14889500000001</v>
          </cell>
          <cell r="BV187">
            <v>0.39618075664992453</v>
          </cell>
          <cell r="BW187">
            <v>0.60381924335007553</v>
          </cell>
          <cell r="BY187">
            <v>0.54279473633861819</v>
          </cell>
          <cell r="BZ187">
            <v>0.45720526366138181</v>
          </cell>
        </row>
        <row r="188">
          <cell r="BQ188" t="str">
            <v>2010P Revenue</v>
          </cell>
          <cell r="BR188">
            <v>192.76562187499999</v>
          </cell>
          <cell r="BS188">
            <v>294.23348765000003</v>
          </cell>
          <cell r="BV188">
            <v>0.39582335594620716</v>
          </cell>
          <cell r="BW188">
            <v>0.6041766440537929</v>
          </cell>
          <cell r="BY188">
            <v>0.54194244749800302</v>
          </cell>
          <cell r="BZ188">
            <v>0.45805755250199715</v>
          </cell>
        </row>
        <row r="190">
          <cell r="BQ190" t="str">
            <v>2008A EBITDA</v>
          </cell>
          <cell r="BR190">
            <v>13.449000000000005</v>
          </cell>
          <cell r="BS190">
            <v>31.842331000000005</v>
          </cell>
          <cell r="BV190">
            <v>0.29694424303847466</v>
          </cell>
          <cell r="BW190">
            <v>0.70305575696152522</v>
          </cell>
          <cell r="BY190">
            <v>0.30614670444364123</v>
          </cell>
          <cell r="BZ190">
            <v>0.69385329555635866</v>
          </cell>
        </row>
        <row r="191">
          <cell r="BQ191" t="str">
            <v>2009P EBITDA</v>
          </cell>
          <cell r="BR191">
            <v>16.048451696666653</v>
          </cell>
          <cell r="BS191">
            <v>33.36814692765639</v>
          </cell>
          <cell r="BV191">
            <v>0.32475832298112767</v>
          </cell>
          <cell r="BW191">
            <v>0.67524167701887228</v>
          </cell>
          <cell r="BY191">
            <v>0.37247458153100138</v>
          </cell>
          <cell r="BZ191">
            <v>0.62752541846899845</v>
          </cell>
        </row>
        <row r="192">
          <cell r="BQ192" t="str">
            <v>2010P EBITDA</v>
          </cell>
          <cell r="BR192">
            <v>22.340373119249996</v>
          </cell>
          <cell r="BS192">
            <v>46.026650152865876</v>
          </cell>
          <cell r="BV192">
            <v>0.32677118367916019</v>
          </cell>
          <cell r="BW192">
            <v>0.67322881632083975</v>
          </cell>
          <cell r="BY192">
            <v>0.37727462443187554</v>
          </cell>
          <cell r="BZ192">
            <v>0.62272537556812424</v>
          </cell>
        </row>
        <row r="194">
          <cell r="BQ194" t="str">
            <v>2008A EBIT</v>
          </cell>
          <cell r="BR194">
            <v>10.523000000000005</v>
          </cell>
          <cell r="BS194">
            <v>30.878331000000003</v>
          </cell>
          <cell r="BV194">
            <v>0.25417057243884267</v>
          </cell>
          <cell r="BW194">
            <v>0.74582942756115733</v>
          </cell>
          <cell r="BY194">
            <v>0.20414488479125231</v>
          </cell>
          <cell r="BZ194">
            <v>0.79585511520874763</v>
          </cell>
        </row>
        <row r="195">
          <cell r="BQ195" t="str">
            <v>2009P EBIT</v>
          </cell>
          <cell r="BR195">
            <v>12.061071096666653</v>
          </cell>
          <cell r="BS195">
            <v>30.658146927656389</v>
          </cell>
          <cell r="BV195">
            <v>0.28233361129877055</v>
          </cell>
          <cell r="BW195">
            <v>0.71766638870122956</v>
          </cell>
          <cell r="BY195">
            <v>0.27130491970016429</v>
          </cell>
          <cell r="BZ195">
            <v>0.72869508029983598</v>
          </cell>
        </row>
        <row r="196">
          <cell r="BQ196" t="str">
            <v>2010P EBIT</v>
          </cell>
          <cell r="BR196">
            <v>17.940373119249998</v>
          </cell>
          <cell r="BS196">
            <v>43.316650152865876</v>
          </cell>
          <cell r="BV196">
            <v>0.29287046873883005</v>
          </cell>
          <cell r="BW196">
            <v>0.70712953126116995</v>
          </cell>
          <cell r="BY196">
            <v>0.29643202750355979</v>
          </cell>
          <cell r="BZ196">
            <v>0.70356797249644021</v>
          </cell>
        </row>
        <row r="198">
          <cell r="BQ198" t="str">
            <v>DCF Equity Value</v>
          </cell>
          <cell r="BR198">
            <v>158.92362968547752</v>
          </cell>
          <cell r="BS198">
            <v>339.44138261600636</v>
          </cell>
          <cell r="BV198">
            <v>0.31889002189691701</v>
          </cell>
          <cell r="BW198">
            <v>0.68110997810308294</v>
          </cell>
          <cell r="BY198">
            <v>0.31889002189691701</v>
          </cell>
          <cell r="BZ198">
            <v>0.68110997810308294</v>
          </cell>
        </row>
        <row r="200">
          <cell r="BQ200" t="str">
            <v>Equity Market Value</v>
          </cell>
          <cell r="BR200">
            <v>34.506711680000002</v>
          </cell>
          <cell r="BS200">
            <v>61.146687480000004</v>
          </cell>
          <cell r="BV200">
            <v>0.36074736478816005</v>
          </cell>
          <cell r="BW200">
            <v>0.63925263521183995</v>
          </cell>
          <cell r="BY200">
            <v>0.36074736478816005</v>
          </cell>
          <cell r="BZ200">
            <v>0.63925263521183995</v>
          </cell>
        </row>
        <row r="201">
          <cell r="BT201" t="str">
            <v>Median</v>
          </cell>
          <cell r="BV201">
            <v>0.32475832298112767</v>
          </cell>
          <cell r="BW201">
            <v>0.67524167701887228</v>
          </cell>
          <cell r="BY201">
            <v>0.36074736478816005</v>
          </cell>
          <cell r="BZ201">
            <v>0.63925263521183995</v>
          </cell>
        </row>
        <row r="203">
          <cell r="BT203" t="str">
            <v>Shine 1</v>
          </cell>
          <cell r="BV203" t="str">
            <v>Rise 2</v>
          </cell>
          <cell r="BX203" t="str">
            <v>% Contribution</v>
          </cell>
          <cell r="CD203" t="str">
            <v>% of Combined Equity Value 5</v>
          </cell>
        </row>
        <row r="205">
          <cell r="BQ205" t="str">
            <v>2008A Revenue</v>
          </cell>
          <cell r="BT205">
            <v>138.298</v>
          </cell>
          <cell r="BV205">
            <v>251.838458</v>
          </cell>
        </row>
        <row r="206">
          <cell r="BQ206" t="str">
            <v>2009P Revenue</v>
          </cell>
          <cell r="BT206">
            <v>154.2870125</v>
          </cell>
          <cell r="BV206">
            <v>235.14889500000001</v>
          </cell>
        </row>
        <row r="207">
          <cell r="BQ207" t="str">
            <v>2010P Revenue</v>
          </cell>
          <cell r="BT207">
            <v>192.76562187499999</v>
          </cell>
          <cell r="BV207">
            <v>294.23348765000003</v>
          </cell>
        </row>
        <row r="209">
          <cell r="BQ209" t="str">
            <v>2008A EBITDA</v>
          </cell>
          <cell r="BT209">
            <v>13.449000000000005</v>
          </cell>
          <cell r="BV209">
            <v>31.842331000000005</v>
          </cell>
        </row>
        <row r="210">
          <cell r="BQ210" t="str">
            <v>2009P EBITDA</v>
          </cell>
          <cell r="BT210">
            <v>16.048451696666653</v>
          </cell>
          <cell r="BV210">
            <v>33.36814692765639</v>
          </cell>
        </row>
        <row r="211">
          <cell r="BQ211" t="str">
            <v>2010P EBITDA</v>
          </cell>
          <cell r="BT211">
            <v>22.340373119249996</v>
          </cell>
          <cell r="BV211">
            <v>46.026650152865876</v>
          </cell>
        </row>
        <row r="213">
          <cell r="BQ213" t="str">
            <v>2008A EBITDA - CAPEX</v>
          </cell>
          <cell r="BT213">
            <v>10.523000000000005</v>
          </cell>
          <cell r="BV213">
            <v>30.878331000000003</v>
          </cell>
        </row>
        <row r="214">
          <cell r="BQ214" t="str">
            <v>2009P EBITDA - CAPEX</v>
          </cell>
          <cell r="BT214">
            <v>12.061071096666653</v>
          </cell>
          <cell r="BV214">
            <v>30.658146927656389</v>
          </cell>
        </row>
        <row r="215">
          <cell r="BQ215" t="str">
            <v>2010P EBITDA - CAPEX</v>
          </cell>
          <cell r="BT215">
            <v>17.940373119249998</v>
          </cell>
          <cell r="BV215">
            <v>43.316650152865876</v>
          </cell>
        </row>
        <row r="217">
          <cell r="BQ217" t="str">
            <v>DCF Equity Value 3</v>
          </cell>
          <cell r="BT217">
            <v>158.92362968547752</v>
          </cell>
          <cell r="BV217">
            <v>339.44138261600636</v>
          </cell>
        </row>
        <row r="219">
          <cell r="BQ219" t="str">
            <v>Equity Market Value 4</v>
          </cell>
          <cell r="BT219">
            <v>34.506711680000002</v>
          </cell>
          <cell r="BV219">
            <v>61.146687480000004</v>
          </cell>
        </row>
        <row r="225">
          <cell r="BQ225" t="str">
            <v>Source: Company filings, Rise Management and Shine Management</v>
          </cell>
        </row>
        <row r="226">
          <cell r="BQ226" t="str">
            <v>Notes: Assumes 2009E Net Debt of $94.0 million and $38.5 million for Rise and Shine, respectively</v>
          </cell>
        </row>
        <row r="227">
          <cell r="BQ227" t="str">
            <v>Net debt for Rise includes full payout of earnouts of $15.0 million to LaJobi and $4.0 million to CoCaLo</v>
          </cell>
        </row>
        <row r="228">
          <cell r="BQ228" t="str">
            <v>1 Pro forma for acquisitions of Basic Comfort and Kiddopotamus as of January 1, 2008</v>
          </cell>
        </row>
        <row r="229">
          <cell r="BQ229" t="str">
            <v>2 Pro forma for acquisitions of CoCaLo and LaJobi as of January 1, 2008 and for the sale of the Gift business</v>
          </cell>
        </row>
        <row r="230">
          <cell r="BQ230" t="str">
            <v>3 Based on Rise and Shine Management projections</v>
          </cell>
        </row>
        <row r="231">
          <cell r="BQ231" t="str">
            <v>4 Based on market cap as of 5/21/09</v>
          </cell>
        </row>
        <row r="232">
          <cell r="BQ232" t="str">
            <v>5 % Combined equity value is calculated as combined enterprise value times % contribution minus company specific net debt, all divided by combined equity market value</v>
          </cell>
        </row>
      </sheetData>
      <sheetData sheetId="19" refreshError="1">
        <row r="2">
          <cell r="E2" t="str">
            <v>Purchase Price</v>
          </cell>
          <cell r="F2">
            <v>2.81</v>
          </cell>
          <cell r="Q2" t="str">
            <v>Revenue</v>
          </cell>
          <cell r="R2" t="str">
            <v>EBITDA</v>
          </cell>
          <cell r="S2" t="str">
            <v>Adjusted EBITDA</v>
          </cell>
          <cell r="T2" t="str">
            <v>Earnings</v>
          </cell>
          <cell r="V2" t="str">
            <v># of Days</v>
          </cell>
          <cell r="W2" t="str">
            <v>VWAP</v>
          </cell>
          <cell r="X2" t="str">
            <v>Average Price</v>
          </cell>
        </row>
        <row r="3">
          <cell r="E3" t="str">
            <v>Start</v>
          </cell>
          <cell r="F3">
            <v>1.25</v>
          </cell>
          <cell r="P3" t="str">
            <v>FY2008A</v>
          </cell>
          <cell r="Q3">
            <v>251.838458</v>
          </cell>
          <cell r="R3">
            <v>31.842331000000005</v>
          </cell>
          <cell r="T3" t="str">
            <v>n/a</v>
          </cell>
          <cell r="V3">
            <v>30</v>
          </cell>
          <cell r="W3">
            <v>2.1810713258805312</v>
          </cell>
          <cell r="X3">
            <v>2.0504347826086957</v>
          </cell>
        </row>
        <row r="4">
          <cell r="E4" t="str">
            <v>Price Increments:</v>
          </cell>
          <cell r="F4">
            <v>0.1</v>
          </cell>
          <cell r="P4" t="str">
            <v>FY2009E</v>
          </cell>
          <cell r="Q4">
            <v>235.14889500000001</v>
          </cell>
          <cell r="R4">
            <v>33.36814692765639</v>
          </cell>
          <cell r="T4">
            <v>0.72073220251294612</v>
          </cell>
          <cell r="V4">
            <v>60</v>
          </cell>
          <cell r="W4">
            <v>1.9267060232942173</v>
          </cell>
          <cell r="X4">
            <v>1.7795454545454548</v>
          </cell>
        </row>
        <row r="5">
          <cell r="E5" t="str">
            <v>Fully Diluted Share Count - Rise</v>
          </cell>
          <cell r="F5">
            <v>21.760387003558719</v>
          </cell>
          <cell r="P5" t="str">
            <v>FY2010P</v>
          </cell>
          <cell r="Q5">
            <v>294.23348765000003</v>
          </cell>
          <cell r="R5">
            <v>46.026650152865876</v>
          </cell>
          <cell r="T5">
            <v>1.1051354068289438</v>
          </cell>
          <cell r="V5">
            <v>90</v>
          </cell>
          <cell r="W5">
            <v>1.7867650057444369</v>
          </cell>
          <cell r="X5">
            <v>1.62109375</v>
          </cell>
        </row>
        <row r="6">
          <cell r="E6" t="str">
            <v>Net Debt</v>
          </cell>
          <cell r="F6">
            <v>94</v>
          </cell>
          <cell r="P6" t="str">
            <v>FY2011P</v>
          </cell>
          <cell r="Q6">
            <v>359.68500920299999</v>
          </cell>
          <cell r="R6">
            <v>60.470255172852113</v>
          </cell>
          <cell r="T6">
            <v>1.5420375353221802</v>
          </cell>
          <cell r="V6">
            <v>180</v>
          </cell>
          <cell r="W6">
            <v>2.2022094197329323</v>
          </cell>
          <cell r="X6">
            <v>1.9490322580645172</v>
          </cell>
        </row>
        <row r="7">
          <cell r="E7" t="str">
            <v>Minority Interest</v>
          </cell>
          <cell r="F7">
            <v>0</v>
          </cell>
          <cell r="P7" t="str">
            <v>FY2012P</v>
          </cell>
          <cell r="Q7">
            <v>425.53147586785008</v>
          </cell>
          <cell r="R7">
            <v>73.824496429871076</v>
          </cell>
          <cell r="T7">
            <v>1.9715784831955867</v>
          </cell>
          <cell r="V7">
            <v>365</v>
          </cell>
          <cell r="W7">
            <v>4.4461296515076212</v>
          </cell>
          <cell r="X7">
            <v>4.687707509881422</v>
          </cell>
        </row>
        <row r="8">
          <cell r="E8" t="str">
            <v>52-Week High</v>
          </cell>
          <cell r="F8">
            <v>13</v>
          </cell>
        </row>
        <row r="9">
          <cell r="E9" t="str">
            <v>52-Week Low</v>
          </cell>
          <cell r="F9">
            <v>0.8</v>
          </cell>
        </row>
        <row r="10">
          <cell r="E10" t="str">
            <v>Current Rise Share Price</v>
          </cell>
          <cell r="F10">
            <v>2.81</v>
          </cell>
        </row>
        <row r="11">
          <cell r="E11" t="str">
            <v>Current Shine Share Price</v>
          </cell>
          <cell r="F11">
            <v>2.2400000000000002</v>
          </cell>
        </row>
        <row r="12">
          <cell r="E12" t="str">
            <v>Fully Diluted Share Count - Shine</v>
          </cell>
          <cell r="F12">
            <v>15.404782000000001</v>
          </cell>
        </row>
        <row r="14">
          <cell r="D14" t="str">
            <v>Analysis at Various Prices - Rise</v>
          </cell>
        </row>
        <row r="16">
          <cell r="D16" t="str">
            <v>($ in Millions, except per share data)</v>
          </cell>
          <cell r="N16" t="str">
            <v>Current</v>
          </cell>
        </row>
        <row r="18">
          <cell r="D18" t="str">
            <v>Purchase Price Per Share</v>
          </cell>
          <cell r="F18">
            <v>1.25</v>
          </cell>
          <cell r="G18">
            <v>1.35</v>
          </cell>
          <cell r="H18">
            <v>1.4500000000000002</v>
          </cell>
          <cell r="I18">
            <v>1.5500000000000003</v>
          </cell>
          <cell r="J18">
            <v>1.6500000000000004</v>
          </cell>
          <cell r="K18">
            <v>1.7500000000000004</v>
          </cell>
          <cell r="L18">
            <v>1.8500000000000005</v>
          </cell>
          <cell r="M18">
            <v>1.9500000000000006</v>
          </cell>
          <cell r="N18">
            <v>2.81</v>
          </cell>
        </row>
        <row r="20">
          <cell r="D20" t="str">
            <v>Implied Exchange Ratio</v>
          </cell>
          <cell r="F20">
            <v>0.55803571428571419</v>
          </cell>
          <cell r="G20">
            <v>0.6026785714285714</v>
          </cell>
          <cell r="H20">
            <v>0.6473214285714286</v>
          </cell>
          <cell r="I20">
            <v>0.69196428571428581</v>
          </cell>
          <cell r="J20">
            <v>0.7366071428571429</v>
          </cell>
          <cell r="K20">
            <v>0.78125000000000011</v>
          </cell>
          <cell r="L20">
            <v>0.82589285714285732</v>
          </cell>
          <cell r="M20">
            <v>0.87053571428571452</v>
          </cell>
          <cell r="N20">
            <v>1.2544642857142856</v>
          </cell>
        </row>
        <row r="21">
          <cell r="D21" t="str">
            <v>Current Rise Fully Diluted Shares Outstanding</v>
          </cell>
          <cell r="F21">
            <v>21.760387003558719</v>
          </cell>
          <cell r="G21">
            <v>21.760387003558719</v>
          </cell>
          <cell r="H21">
            <v>21.760387003558719</v>
          </cell>
          <cell r="I21">
            <v>21.760387003558719</v>
          </cell>
          <cell r="J21">
            <v>21.760387003558719</v>
          </cell>
          <cell r="K21">
            <v>21.760387003558719</v>
          </cell>
          <cell r="L21">
            <v>21.760387003558719</v>
          </cell>
          <cell r="M21">
            <v>21.760387003558719</v>
          </cell>
          <cell r="N21">
            <v>21.760387003558719</v>
          </cell>
        </row>
        <row r="22">
          <cell r="D22" t="str">
            <v>New Shares Issued</v>
          </cell>
          <cell r="F22">
            <v>12.143073104664461</v>
          </cell>
          <cell r="G22">
            <v>13.114518953037621</v>
          </cell>
          <cell r="H22">
            <v>14.085964801410778</v>
          </cell>
          <cell r="I22">
            <v>15.057410649783938</v>
          </cell>
          <cell r="J22">
            <v>16.028856498157094</v>
          </cell>
          <cell r="K22">
            <v>17.000302346530251</v>
          </cell>
          <cell r="L22">
            <v>17.971748194903409</v>
          </cell>
          <cell r="M22">
            <v>18.94319404327657</v>
          </cell>
          <cell r="N22">
            <v>27.297628339285712</v>
          </cell>
        </row>
        <row r="24">
          <cell r="D24" t="str">
            <v>Shine % Ownership of Combined Company</v>
          </cell>
          <cell r="F24">
            <v>0.55920077775462196</v>
          </cell>
          <cell r="G24">
            <v>0.54015286087716052</v>
          </cell>
          <cell r="H24">
            <v>0.52235984743740249</v>
          </cell>
          <cell r="I24">
            <v>0.50570168001709048</v>
          </cell>
          <cell r="J24">
            <v>0.49007314253178674</v>
          </cell>
          <cell r="K24">
            <v>0.47538163564908159</v>
          </cell>
          <cell r="L24">
            <v>0.46154534069429148</v>
          </cell>
          <cell r="M24">
            <v>0.44849169513192905</v>
          </cell>
          <cell r="N24">
            <v>0.36074736478816005</v>
          </cell>
        </row>
        <row r="25">
          <cell r="D25" t="str">
            <v>Rise % Ownership of Combined Company</v>
          </cell>
          <cell r="F25">
            <v>0.44079922224537804</v>
          </cell>
          <cell r="G25">
            <v>0.45984713912283948</v>
          </cell>
          <cell r="H25">
            <v>0.47764015256259751</v>
          </cell>
          <cell r="I25">
            <v>0.49429831998290952</v>
          </cell>
          <cell r="J25">
            <v>0.5099268574682132</v>
          </cell>
          <cell r="K25">
            <v>0.52461836435091835</v>
          </cell>
          <cell r="L25">
            <v>0.53845465930570846</v>
          </cell>
          <cell r="M25">
            <v>0.5515083048680709</v>
          </cell>
          <cell r="N25">
            <v>0.63925263521183995</v>
          </cell>
        </row>
        <row r="27">
          <cell r="D27" t="str">
            <v>Implied Purchase Price Premium:</v>
          </cell>
        </row>
        <row r="28">
          <cell r="B28">
            <v>2.81</v>
          </cell>
          <cell r="D28" t="str">
            <v>Current ($2.81)</v>
          </cell>
          <cell r="F28">
            <v>-0.55516014234875444</v>
          </cell>
          <cell r="G28">
            <v>-0.5195729537366548</v>
          </cell>
          <cell r="H28">
            <v>-0.48398576512455516</v>
          </cell>
          <cell r="I28">
            <v>-0.4483985765124554</v>
          </cell>
          <cell r="J28">
            <v>-0.41281138790035576</v>
          </cell>
          <cell r="K28">
            <v>-0.37722419928825612</v>
          </cell>
          <cell r="L28">
            <v>-0.34163701067615637</v>
          </cell>
          <cell r="M28">
            <v>-0.30604982206405673</v>
          </cell>
          <cell r="N28">
            <v>0</v>
          </cell>
        </row>
        <row r="29">
          <cell r="B29">
            <v>13</v>
          </cell>
          <cell r="D29" t="str">
            <v>52-Week High ($13.00)</v>
          </cell>
          <cell r="F29">
            <v>-0.90384615384615385</v>
          </cell>
          <cell r="G29">
            <v>-0.89615384615384619</v>
          </cell>
          <cell r="H29">
            <v>-0.88846153846153841</v>
          </cell>
          <cell r="I29">
            <v>-0.88076923076923075</v>
          </cell>
          <cell r="J29">
            <v>-0.87307692307692308</v>
          </cell>
          <cell r="K29">
            <v>-0.86538461538461542</v>
          </cell>
          <cell r="L29">
            <v>-0.85769230769230764</v>
          </cell>
          <cell r="M29">
            <v>-0.85</v>
          </cell>
          <cell r="N29">
            <v>-0.78384615384615386</v>
          </cell>
        </row>
        <row r="30">
          <cell r="B30">
            <v>0.8</v>
          </cell>
          <cell r="D30" t="str">
            <v>52-Week Low ($.80)</v>
          </cell>
          <cell r="F30">
            <v>0.5625</v>
          </cell>
          <cell r="G30">
            <v>0.6875</v>
          </cell>
          <cell r="H30">
            <v>0.81250000000000022</v>
          </cell>
          <cell r="I30">
            <v>0.93750000000000022</v>
          </cell>
          <cell r="J30">
            <v>1.0625000000000004</v>
          </cell>
          <cell r="K30">
            <v>1.1875000000000004</v>
          </cell>
          <cell r="L30">
            <v>1.3125000000000004</v>
          </cell>
          <cell r="M30">
            <v>1.4375000000000004</v>
          </cell>
          <cell r="N30">
            <v>2.5124999999999997</v>
          </cell>
        </row>
        <row r="31">
          <cell r="B31">
            <v>2.1810713258805312</v>
          </cell>
          <cell r="D31" t="str">
            <v>30-Day VWAP ($2.18)</v>
          </cell>
          <cell r="F31">
            <v>-0.42688715166370994</v>
          </cell>
          <cell r="G31">
            <v>-0.38103812379680668</v>
          </cell>
          <cell r="H31">
            <v>-0.33518909592990342</v>
          </cell>
          <cell r="I31">
            <v>-0.28934006806300017</v>
          </cell>
          <cell r="J31">
            <v>-0.24349104019609691</v>
          </cell>
          <cell r="K31">
            <v>-0.19764201232919365</v>
          </cell>
          <cell r="L31">
            <v>-0.15179298446229039</v>
          </cell>
          <cell r="M31">
            <v>-0.10594395659538713</v>
          </cell>
          <cell r="N31">
            <v>0.28835768305998011</v>
          </cell>
        </row>
        <row r="32">
          <cell r="B32">
            <v>1.9267060232942173</v>
          </cell>
          <cell r="D32" t="str">
            <v>60-Day VWAP ($1.93)</v>
          </cell>
          <cell r="F32">
            <v>-0.3512243254096481</v>
          </cell>
          <cell r="G32">
            <v>-0.29932227144241996</v>
          </cell>
          <cell r="H32">
            <v>-0.24742021747519172</v>
          </cell>
          <cell r="I32">
            <v>-0.19551816350796358</v>
          </cell>
          <cell r="J32">
            <v>-0.14361610954073534</v>
          </cell>
          <cell r="K32">
            <v>-9.1714055573507203E-2</v>
          </cell>
          <cell r="L32">
            <v>-3.9812001606278957E-2</v>
          </cell>
          <cell r="M32">
            <v>1.2090052360949288E-2</v>
          </cell>
          <cell r="N32">
            <v>0.45844771647911098</v>
          </cell>
        </row>
        <row r="33">
          <cell r="B33">
            <v>1.7867650057444369</v>
          </cell>
          <cell r="D33" t="str">
            <v>90-Day VWAP ($1.79)</v>
          </cell>
          <cell r="F33">
            <v>-0.30041164004149468</v>
          </cell>
          <cell r="G33">
            <v>-0.24444457124481411</v>
          </cell>
          <cell r="H33">
            <v>-0.18847750244813366</v>
          </cell>
          <cell r="I33">
            <v>-0.13251043365145321</v>
          </cell>
          <cell r="J33">
            <v>-7.6543364854772755E-2</v>
          </cell>
          <cell r="K33">
            <v>-2.0576296058092192E-2</v>
          </cell>
          <cell r="L33">
            <v>3.5390772738588261E-2</v>
          </cell>
          <cell r="M33">
            <v>9.1357841535268713E-2</v>
          </cell>
          <cell r="N33">
            <v>0.57267463318672007</v>
          </cell>
        </row>
        <row r="34">
          <cell r="B34">
            <v>2.2022094197329323</v>
          </cell>
          <cell r="D34" t="str">
            <v>180-Day VWAP ($2.20)</v>
          </cell>
          <cell r="F34">
            <v>-0.43238822393576415</v>
          </cell>
          <cell r="G34">
            <v>-0.38697928185062525</v>
          </cell>
          <cell r="H34">
            <v>-0.34157033976548634</v>
          </cell>
          <cell r="I34">
            <v>-0.29616139768034744</v>
          </cell>
          <cell r="J34">
            <v>-0.25075245559520842</v>
          </cell>
          <cell r="K34">
            <v>-0.20534351351006952</v>
          </cell>
          <cell r="L34">
            <v>-0.15993457142493062</v>
          </cell>
          <cell r="M34">
            <v>-0.11452562933979171</v>
          </cell>
          <cell r="N34">
            <v>0.2759912725924023</v>
          </cell>
        </row>
        <row r="35">
          <cell r="B35">
            <v>4.4461296515076212</v>
          </cell>
          <cell r="D35" t="str">
            <v>365-Day VWAP ($4.45)</v>
          </cell>
          <cell r="F35">
            <v>-0.71885660158917264</v>
          </cell>
          <cell r="G35">
            <v>-0.69636512971630649</v>
          </cell>
          <cell r="H35">
            <v>-0.67387365784344033</v>
          </cell>
          <cell r="I35">
            <v>-0.65138218597057407</v>
          </cell>
          <cell r="J35">
            <v>-0.6288907140977078</v>
          </cell>
          <cell r="K35">
            <v>-0.60639924222484165</v>
          </cell>
          <cell r="L35">
            <v>-0.5839077703519755</v>
          </cell>
          <cell r="M35">
            <v>-0.56141629847910923</v>
          </cell>
          <cell r="N35">
            <v>-0.36798964037246018</v>
          </cell>
        </row>
        <row r="37">
          <cell r="B37">
            <v>2.0504347826086957</v>
          </cell>
          <cell r="D37" t="str">
            <v>30-Day Average ($2.05)</v>
          </cell>
          <cell r="F37">
            <v>-0.39037319762510603</v>
          </cell>
          <cell r="G37">
            <v>-0.34160305343511443</v>
          </cell>
          <cell r="H37">
            <v>-0.29283290924512295</v>
          </cell>
          <cell r="I37">
            <v>-0.24406276505513136</v>
          </cell>
          <cell r="J37">
            <v>-0.19529262086513977</v>
          </cell>
          <cell r="K37">
            <v>-0.14652247667514828</v>
          </cell>
          <cell r="L37">
            <v>-9.775233248515669E-2</v>
          </cell>
          <cell r="M37">
            <v>-4.8982188295165097E-2</v>
          </cell>
          <cell r="N37">
            <v>0.37044105173876174</v>
          </cell>
        </row>
        <row r="38">
          <cell r="B38">
            <v>1.7795454545454548</v>
          </cell>
          <cell r="D38" t="str">
            <v>60-Day Average ($1.78)</v>
          </cell>
          <cell r="F38">
            <v>-0.29757343550447002</v>
          </cell>
          <cell r="G38">
            <v>-0.24137931034482762</v>
          </cell>
          <cell r="H38">
            <v>-0.18518518518518523</v>
          </cell>
          <cell r="I38">
            <v>-0.12899106002554273</v>
          </cell>
          <cell r="J38">
            <v>-7.2796934865900331E-2</v>
          </cell>
          <cell r="K38">
            <v>-1.6602809706257826E-2</v>
          </cell>
          <cell r="L38">
            <v>3.9591315453384679E-2</v>
          </cell>
          <cell r="M38">
            <v>9.5785440613026962E-2</v>
          </cell>
          <cell r="N38">
            <v>0.57905491698595135</v>
          </cell>
        </row>
        <row r="39">
          <cell r="B39">
            <v>1.62109375</v>
          </cell>
          <cell r="D39" t="str">
            <v>90-Day Average ($1.62)</v>
          </cell>
          <cell r="F39">
            <v>-0.22891566265060237</v>
          </cell>
          <cell r="G39">
            <v>-0.16722891566265052</v>
          </cell>
          <cell r="H39">
            <v>-0.10554216867469868</v>
          </cell>
          <cell r="I39">
            <v>-4.3855421686746832E-2</v>
          </cell>
          <cell r="J39">
            <v>1.7831325301205014E-2</v>
          </cell>
          <cell r="K39">
            <v>7.951807228915686E-2</v>
          </cell>
          <cell r="L39">
            <v>0.14120481927710871</v>
          </cell>
          <cell r="M39">
            <v>0.20289156626506055</v>
          </cell>
          <cell r="N39">
            <v>0.73339759036144581</v>
          </cell>
        </row>
        <row r="40">
          <cell r="B40">
            <v>1.9490322580645172</v>
          </cell>
          <cell r="D40" t="str">
            <v>180-Day Average ($1.95)</v>
          </cell>
          <cell r="F40">
            <v>-0.35865607414763356</v>
          </cell>
          <cell r="G40">
            <v>-0.30734856007944422</v>
          </cell>
          <cell r="H40">
            <v>-0.25604104601125488</v>
          </cell>
          <cell r="I40">
            <v>-0.20473353194306554</v>
          </cell>
          <cell r="J40">
            <v>-0.1534260178748762</v>
          </cell>
          <cell r="K40">
            <v>-0.10211850380668674</v>
          </cell>
          <cell r="L40">
            <v>-5.0810989738497403E-2</v>
          </cell>
          <cell r="M40">
            <v>4.965243296919386E-4</v>
          </cell>
          <cell r="N40">
            <v>0.44174114531611974</v>
          </cell>
        </row>
        <row r="41">
          <cell r="B41">
            <v>4.687707509881422</v>
          </cell>
          <cell r="D41" t="str">
            <v>365-Day Average ($4.69)</v>
          </cell>
          <cell r="F41">
            <v>-0.73334513781735078</v>
          </cell>
          <cell r="G41">
            <v>-0.71201274884273891</v>
          </cell>
          <cell r="H41">
            <v>-0.69068035986812704</v>
          </cell>
          <cell r="I41">
            <v>-0.66934797089351505</v>
          </cell>
          <cell r="J41">
            <v>-0.64801558191890307</v>
          </cell>
          <cell r="K41">
            <v>-0.62668319294429109</v>
          </cell>
          <cell r="L41">
            <v>-0.60535080396967911</v>
          </cell>
          <cell r="M41">
            <v>-0.58401841499506713</v>
          </cell>
          <cell r="N41">
            <v>-0.40055986981340475</v>
          </cell>
        </row>
        <row r="43">
          <cell r="B43">
            <v>21.760387003558719</v>
          </cell>
          <cell r="D43" t="str">
            <v>Fully Diluted Share Count 1</v>
          </cell>
          <cell r="F43">
            <v>21.760387003558719</v>
          </cell>
          <cell r="G43">
            <v>21.760387003558719</v>
          </cell>
          <cell r="H43">
            <v>21.760387003558719</v>
          </cell>
          <cell r="I43">
            <v>21.760387003558719</v>
          </cell>
          <cell r="J43">
            <v>21.760387003558719</v>
          </cell>
          <cell r="K43">
            <v>21.760387003558719</v>
          </cell>
          <cell r="L43">
            <v>21.760387003558719</v>
          </cell>
          <cell r="M43">
            <v>21.760387003558719</v>
          </cell>
          <cell r="N43">
            <v>21.760387003558719</v>
          </cell>
        </row>
        <row r="44">
          <cell r="D44" t="str">
            <v>Equity Value</v>
          </cell>
          <cell r="F44">
            <v>27.200483754448399</v>
          </cell>
          <cell r="G44">
            <v>29.376522454804274</v>
          </cell>
          <cell r="H44">
            <v>31.552561155160145</v>
          </cell>
          <cell r="I44">
            <v>33.728599855516023</v>
          </cell>
          <cell r="J44">
            <v>35.904638555871891</v>
          </cell>
          <cell r="K44">
            <v>38.080677256227766</v>
          </cell>
          <cell r="L44">
            <v>40.256715956583641</v>
          </cell>
          <cell r="M44">
            <v>42.432754656939515</v>
          </cell>
          <cell r="N44">
            <v>61.146687480000004</v>
          </cell>
        </row>
        <row r="45">
          <cell r="B45">
            <v>94</v>
          </cell>
          <cell r="D45" t="str">
            <v>Plus: Net Debt</v>
          </cell>
          <cell r="F45">
            <v>94</v>
          </cell>
          <cell r="G45">
            <v>94</v>
          </cell>
          <cell r="H45">
            <v>94</v>
          </cell>
          <cell r="I45">
            <v>94</v>
          </cell>
          <cell r="J45">
            <v>94</v>
          </cell>
          <cell r="K45">
            <v>94</v>
          </cell>
          <cell r="L45">
            <v>94</v>
          </cell>
          <cell r="M45">
            <v>94</v>
          </cell>
          <cell r="N45">
            <v>94</v>
          </cell>
        </row>
        <row r="46">
          <cell r="B46">
            <v>0</v>
          </cell>
          <cell r="D46" t="str">
            <v>Plus: Minority Interest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D47" t="str">
            <v>Total Enterprise Value</v>
          </cell>
          <cell r="F47">
            <v>121.2004837544484</v>
          </cell>
          <cell r="G47">
            <v>123.37652245480427</v>
          </cell>
          <cell r="H47">
            <v>125.55256115516015</v>
          </cell>
          <cell r="I47">
            <v>127.72859985551602</v>
          </cell>
          <cell r="J47">
            <v>129.90463855587188</v>
          </cell>
          <cell r="K47">
            <v>132.08067725622777</v>
          </cell>
          <cell r="L47">
            <v>134.25671595658363</v>
          </cell>
          <cell r="M47">
            <v>136.43275465693952</v>
          </cell>
          <cell r="N47">
            <v>155.14668748</v>
          </cell>
        </row>
        <row r="49">
          <cell r="D49" t="str">
            <v>Revenue Multiple</v>
          </cell>
        </row>
        <row r="50">
          <cell r="B50">
            <v>251.838458</v>
          </cell>
          <cell r="D50" t="str">
            <v>FY2008A ($251.8 million)</v>
          </cell>
          <cell r="F50">
            <v>0.48126280917129977</v>
          </cell>
          <cell r="G50">
            <v>0.4899034223549934</v>
          </cell>
          <cell r="H50">
            <v>0.49854403553868704</v>
          </cell>
          <cell r="I50">
            <v>0.50718464872238067</v>
          </cell>
          <cell r="J50">
            <v>0.51582526190607425</v>
          </cell>
          <cell r="K50">
            <v>0.52446587508976794</v>
          </cell>
          <cell r="L50">
            <v>0.53310648827346152</v>
          </cell>
          <cell r="M50">
            <v>0.54174710145715521</v>
          </cell>
          <cell r="N50">
            <v>0.61605637483692022</v>
          </cell>
        </row>
        <row r="51">
          <cell r="B51">
            <v>235.14889500000001</v>
          </cell>
          <cell r="D51" t="str">
            <v>FY2009E ($235.1 million)</v>
          </cell>
          <cell r="F51">
            <v>0.51542017135333928</v>
          </cell>
          <cell r="G51">
            <v>0.52467404728737621</v>
          </cell>
          <cell r="H51">
            <v>0.53392792322141314</v>
          </cell>
          <cell r="I51">
            <v>0.54318179915545006</v>
          </cell>
          <cell r="J51">
            <v>0.55243567508948688</v>
          </cell>
          <cell r="K51">
            <v>0.56168955102352391</v>
          </cell>
          <cell r="L51">
            <v>0.57094342695756073</v>
          </cell>
          <cell r="M51">
            <v>0.58019730289159777</v>
          </cell>
          <cell r="N51">
            <v>0.65978063592431502</v>
          </cell>
        </row>
        <row r="52">
          <cell r="B52">
            <v>294.23348765000003</v>
          </cell>
          <cell r="D52" t="str">
            <v>FY2010P ($294.2 million)</v>
          </cell>
          <cell r="F52">
            <v>0.41191940700720026</v>
          </cell>
          <cell r="G52">
            <v>0.41931502576472368</v>
          </cell>
          <cell r="H52">
            <v>0.42671064452224711</v>
          </cell>
          <cell r="I52">
            <v>0.43410626327977053</v>
          </cell>
          <cell r="J52">
            <v>0.4415018820372939</v>
          </cell>
          <cell r="K52">
            <v>0.44889750079481738</v>
          </cell>
          <cell r="L52">
            <v>0.45629311955234075</v>
          </cell>
          <cell r="M52">
            <v>0.46368873830986418</v>
          </cell>
          <cell r="N52">
            <v>0.52729105962456546</v>
          </cell>
        </row>
        <row r="53">
          <cell r="B53">
            <v>359.68500920299999</v>
          </cell>
          <cell r="D53" t="str">
            <v>FY2011P ($359.7)</v>
          </cell>
          <cell r="F53">
            <v>0.33696284430370838</v>
          </cell>
          <cell r="G53">
            <v>0.34301268970921361</v>
          </cell>
          <cell r="H53">
            <v>0.3490625351147188</v>
          </cell>
          <cell r="I53">
            <v>0.35511238052022404</v>
          </cell>
          <cell r="J53">
            <v>0.36116222592572922</v>
          </cell>
          <cell r="K53">
            <v>0.36721207133123451</v>
          </cell>
          <cell r="L53">
            <v>0.3732619167367397</v>
          </cell>
          <cell r="M53">
            <v>0.37931176214224493</v>
          </cell>
          <cell r="N53">
            <v>0.43134043262958977</v>
          </cell>
        </row>
        <row r="54">
          <cell r="B54">
            <v>425.53147586785008</v>
          </cell>
          <cell r="D54" t="str">
            <v>FY2012P ($425.5)</v>
          </cell>
          <cell r="F54">
            <v>0.28482143067622928</v>
          </cell>
          <cell r="G54">
            <v>0.28993512689791995</v>
          </cell>
          <cell r="H54">
            <v>0.29504882311961061</v>
          </cell>
          <cell r="I54">
            <v>0.30016251934130128</v>
          </cell>
          <cell r="J54">
            <v>0.30527621556299189</v>
          </cell>
          <cell r="K54">
            <v>0.31038991178468262</v>
          </cell>
          <cell r="L54">
            <v>0.31550360800637323</v>
          </cell>
          <cell r="M54">
            <v>0.32061730422806389</v>
          </cell>
          <cell r="N54">
            <v>0.36459509173460347</v>
          </cell>
        </row>
        <row r="56">
          <cell r="D56" t="str">
            <v>EBITDA Multiple</v>
          </cell>
        </row>
        <row r="57">
          <cell r="B57">
            <v>31.842331000000005</v>
          </cell>
          <cell r="D57" t="str">
            <v>FY2008A ($31.8 million)</v>
          </cell>
          <cell r="F57">
            <v>3.8062692004064771</v>
          </cell>
          <cell r="G57">
            <v>3.8746071214071689</v>
          </cell>
          <cell r="H57">
            <v>3.9429450424078603</v>
          </cell>
          <cell r="I57">
            <v>4.0112829634085525</v>
          </cell>
          <cell r="J57">
            <v>4.079620884409243</v>
          </cell>
          <cell r="K57">
            <v>4.1479588054099352</v>
          </cell>
          <cell r="L57">
            <v>4.2162967264106266</v>
          </cell>
          <cell r="M57">
            <v>4.2846346474113188</v>
          </cell>
          <cell r="N57">
            <v>4.8723407680172652</v>
          </cell>
        </row>
        <row r="58">
          <cell r="B58">
            <v>33.36814692765639</v>
          </cell>
          <cell r="D58" t="str">
            <v>FY2009E ($33.4 million)</v>
          </cell>
          <cell r="F58">
            <v>3.6322209925896209</v>
          </cell>
          <cell r="G58">
            <v>3.6974340445782019</v>
          </cell>
          <cell r="H58">
            <v>3.7626470965667833</v>
          </cell>
          <cell r="I58">
            <v>3.8278601485553647</v>
          </cell>
          <cell r="J58">
            <v>3.8930732005439457</v>
          </cell>
          <cell r="K58">
            <v>3.9582862525325271</v>
          </cell>
          <cell r="L58">
            <v>4.023499304521108</v>
          </cell>
          <cell r="M58">
            <v>4.0887123565096894</v>
          </cell>
          <cell r="N58">
            <v>4.6495446036114876</v>
          </cell>
        </row>
        <row r="59">
          <cell r="B59">
            <v>46.026650152865876</v>
          </cell>
          <cell r="D59" t="str">
            <v>FY2010P ($46.0 million)</v>
          </cell>
          <cell r="F59">
            <v>2.6332675385219573</v>
          </cell>
          <cell r="G59">
            <v>2.6805453372131223</v>
          </cell>
          <cell r="H59">
            <v>2.7278231359042877</v>
          </cell>
          <cell r="I59">
            <v>2.7751009345954527</v>
          </cell>
          <cell r="J59">
            <v>2.8223787332866173</v>
          </cell>
          <cell r="K59">
            <v>2.8696565319777827</v>
          </cell>
          <cell r="L59">
            <v>2.9169343306689473</v>
          </cell>
          <cell r="M59">
            <v>2.9642121293601127</v>
          </cell>
          <cell r="N59">
            <v>3.3708011981041315</v>
          </cell>
        </row>
        <row r="60">
          <cell r="B60">
            <v>60.470255172852113</v>
          </cell>
          <cell r="D60" t="str">
            <v>FY2011P ($60.5)</v>
          </cell>
          <cell r="F60">
            <v>2.0042991948355611</v>
          </cell>
          <cell r="G60">
            <v>2.0402844688208575</v>
          </cell>
          <cell r="H60">
            <v>2.0762697428061538</v>
          </cell>
          <cell r="I60">
            <v>2.1122550167914502</v>
          </cell>
          <cell r="J60">
            <v>2.1482402907767466</v>
          </cell>
          <cell r="K60">
            <v>2.1842255647620434</v>
          </cell>
          <cell r="L60">
            <v>2.2202108387473394</v>
          </cell>
          <cell r="M60">
            <v>2.2561961127326362</v>
          </cell>
          <cell r="N60">
            <v>2.5656694690061852</v>
          </cell>
        </row>
        <row r="61">
          <cell r="B61">
            <v>73.824496429871076</v>
          </cell>
          <cell r="D61" t="str">
            <v>FY2012P ($73.8)</v>
          </cell>
          <cell r="F61">
            <v>1.6417380356882179</v>
          </cell>
          <cell r="G61">
            <v>1.6712138710218594</v>
          </cell>
          <cell r="H61">
            <v>1.7006897063555007</v>
          </cell>
          <cell r="I61">
            <v>1.7301655416891422</v>
          </cell>
          <cell r="J61">
            <v>1.7596413770227832</v>
          </cell>
          <cell r="K61">
            <v>1.7891172123564247</v>
          </cell>
          <cell r="L61">
            <v>1.818593047690066</v>
          </cell>
          <cell r="M61">
            <v>1.8480688830237075</v>
          </cell>
          <cell r="N61">
            <v>2.1015610668930225</v>
          </cell>
        </row>
        <row r="63">
          <cell r="D63" t="str">
            <v>Adjusted EBITDA Multiple</v>
          </cell>
        </row>
        <row r="64">
          <cell r="B64">
            <v>0</v>
          </cell>
          <cell r="D64" t="str">
            <v>FY2008A ($0.0)</v>
          </cell>
          <cell r="F64" t="e">
            <v>#DIV/0!</v>
          </cell>
          <cell r="G64" t="e">
            <v>#DIV/0!</v>
          </cell>
          <cell r="H64" t="e">
            <v>#DIV/0!</v>
          </cell>
          <cell r="I64" t="e">
            <v>#DIV/0!</v>
          </cell>
          <cell r="J64" t="e">
            <v>#DIV/0!</v>
          </cell>
          <cell r="K64" t="e">
            <v>#DIV/0!</v>
          </cell>
          <cell r="L64" t="e">
            <v>#DIV/0!</v>
          </cell>
          <cell r="M64" t="e">
            <v>#DIV/0!</v>
          </cell>
          <cell r="N64" t="e">
            <v>#DIV/0!</v>
          </cell>
        </row>
        <row r="65">
          <cell r="B65">
            <v>0</v>
          </cell>
          <cell r="D65" t="str">
            <v>FY2009E ($0.0)</v>
          </cell>
          <cell r="F65" t="e">
            <v>#DIV/0!</v>
          </cell>
          <cell r="G65" t="e">
            <v>#DIV/0!</v>
          </cell>
          <cell r="H65" t="e">
            <v>#DIV/0!</v>
          </cell>
          <cell r="I65" t="e">
            <v>#DIV/0!</v>
          </cell>
          <cell r="J65" t="e">
            <v>#DIV/0!</v>
          </cell>
          <cell r="K65" t="e">
            <v>#DIV/0!</v>
          </cell>
          <cell r="L65" t="e">
            <v>#DIV/0!</v>
          </cell>
          <cell r="M65" t="e">
            <v>#DIV/0!</v>
          </cell>
          <cell r="N65" t="e">
            <v>#DIV/0!</v>
          </cell>
        </row>
        <row r="66">
          <cell r="B66">
            <v>0</v>
          </cell>
          <cell r="D66" t="str">
            <v>FY2010P ($0.0)</v>
          </cell>
          <cell r="F66" t="e">
            <v>#DIV/0!</v>
          </cell>
          <cell r="G66" t="e">
            <v>#DIV/0!</v>
          </cell>
          <cell r="H66" t="e">
            <v>#DIV/0!</v>
          </cell>
          <cell r="I66" t="e">
            <v>#DIV/0!</v>
          </cell>
          <cell r="J66" t="e">
            <v>#DIV/0!</v>
          </cell>
          <cell r="K66" t="e">
            <v>#DIV/0!</v>
          </cell>
          <cell r="L66" t="e">
            <v>#DIV/0!</v>
          </cell>
          <cell r="M66" t="e">
            <v>#DIV/0!</v>
          </cell>
          <cell r="N66" t="e">
            <v>#DIV/0!</v>
          </cell>
        </row>
        <row r="67">
          <cell r="B67">
            <v>0</v>
          </cell>
          <cell r="D67" t="str">
            <v>FY2011P ($0.0)</v>
          </cell>
          <cell r="F67" t="e">
            <v>#DIV/0!</v>
          </cell>
          <cell r="G67" t="e">
            <v>#DIV/0!</v>
          </cell>
          <cell r="H67" t="e">
            <v>#DIV/0!</v>
          </cell>
          <cell r="I67" t="e">
            <v>#DIV/0!</v>
          </cell>
          <cell r="J67" t="e">
            <v>#DIV/0!</v>
          </cell>
          <cell r="K67" t="e">
            <v>#DIV/0!</v>
          </cell>
          <cell r="L67" t="e">
            <v>#DIV/0!</v>
          </cell>
          <cell r="M67" t="e">
            <v>#DIV/0!</v>
          </cell>
          <cell r="N67" t="e">
            <v>#DIV/0!</v>
          </cell>
        </row>
        <row r="68">
          <cell r="B68">
            <v>0</v>
          </cell>
          <cell r="D68" t="str">
            <v>FY2012P ($0.0)</v>
          </cell>
          <cell r="F68" t="e">
            <v>#DIV/0!</v>
          </cell>
          <cell r="G68" t="e">
            <v>#DIV/0!</v>
          </cell>
          <cell r="H68" t="e">
            <v>#DIV/0!</v>
          </cell>
          <cell r="I68" t="e">
            <v>#DIV/0!</v>
          </cell>
          <cell r="J68" t="e">
            <v>#DIV/0!</v>
          </cell>
          <cell r="K68" t="e">
            <v>#DIV/0!</v>
          </cell>
          <cell r="L68" t="e">
            <v>#DIV/0!</v>
          </cell>
          <cell r="M68" t="e">
            <v>#DIV/0!</v>
          </cell>
          <cell r="N68" t="e">
            <v>#DIV/0!</v>
          </cell>
        </row>
        <row r="70">
          <cell r="D70" t="str">
            <v>P/E Multiple</v>
          </cell>
        </row>
        <row r="71">
          <cell r="B71" t="str">
            <v>n/a</v>
          </cell>
          <cell r="D71" t="str">
            <v>FY2008A (n/a)</v>
          </cell>
          <cell r="F71" t="e">
            <v>#VALUE!</v>
          </cell>
          <cell r="G71" t="e">
            <v>#VALUE!</v>
          </cell>
          <cell r="H71" t="e">
            <v>#VALUE!</v>
          </cell>
          <cell r="I71" t="e">
            <v>#VALUE!</v>
          </cell>
          <cell r="J71" t="e">
            <v>#VALUE!</v>
          </cell>
          <cell r="K71" t="e">
            <v>#VALUE!</v>
          </cell>
          <cell r="L71" t="e">
            <v>#VALUE!</v>
          </cell>
          <cell r="M71" t="e">
            <v>#VALUE!</v>
          </cell>
          <cell r="N71" t="e">
            <v>#VALUE!</v>
          </cell>
        </row>
        <row r="72">
          <cell r="B72">
            <v>0.72073220251294612</v>
          </cell>
          <cell r="D72" t="str">
            <v>FY2009E ($0.72)</v>
          </cell>
          <cell r="F72">
            <v>1.7343473701350911</v>
          </cell>
          <cell r="G72">
            <v>1.8730951597458985</v>
          </cell>
          <cell r="H72">
            <v>2.0118429493567058</v>
          </cell>
          <cell r="I72">
            <v>2.1505907389675132</v>
          </cell>
          <cell r="J72">
            <v>2.2893385285783205</v>
          </cell>
          <cell r="K72">
            <v>2.4280863181891283</v>
          </cell>
          <cell r="L72">
            <v>2.5668341077999357</v>
          </cell>
          <cell r="M72">
            <v>2.7055818974107431</v>
          </cell>
          <cell r="N72">
            <v>3.8988128880636848</v>
          </cell>
        </row>
        <row r="73">
          <cell r="B73">
            <v>1.1051354068289438</v>
          </cell>
          <cell r="D73" t="str">
            <v>FY2010P ($1.11)</v>
          </cell>
          <cell r="F73">
            <v>1.1310831163999424</v>
          </cell>
          <cell r="G73">
            <v>1.221569765711938</v>
          </cell>
          <cell r="H73">
            <v>1.3120564150239333</v>
          </cell>
          <cell r="I73">
            <v>1.4025430643359289</v>
          </cell>
          <cell r="J73">
            <v>1.4930297136479243</v>
          </cell>
          <cell r="K73">
            <v>1.5835163629599198</v>
          </cell>
          <cell r="L73">
            <v>1.6740030122719152</v>
          </cell>
          <cell r="M73">
            <v>1.7644896615839107</v>
          </cell>
          <cell r="N73">
            <v>2.5426748456670705</v>
          </cell>
        </row>
        <row r="74">
          <cell r="B74">
            <v>1.5420375353221802</v>
          </cell>
          <cell r="D74" t="str">
            <v>FY2011P ($1.54)</v>
          </cell>
          <cell r="F74">
            <v>0.81061580627402541</v>
          </cell>
          <cell r="G74">
            <v>0.87546507077594748</v>
          </cell>
          <cell r="H74">
            <v>0.94031433527786956</v>
          </cell>
          <cell r="I74">
            <v>1.0051635997797916</v>
          </cell>
          <cell r="J74">
            <v>1.0700128642817137</v>
          </cell>
          <cell r="K74">
            <v>1.1348621287836358</v>
          </cell>
          <cell r="L74">
            <v>1.1997113932855579</v>
          </cell>
          <cell r="M74">
            <v>1.2645606577874799</v>
          </cell>
          <cell r="N74">
            <v>1.8222643325040091</v>
          </cell>
        </row>
        <row r="75">
          <cell r="B75">
            <v>1.9715784831955867</v>
          </cell>
          <cell r="D75" t="str">
            <v>FY2012P ($1.97)</v>
          </cell>
          <cell r="F75">
            <v>0.63400975951713923</v>
          </cell>
          <cell r="G75">
            <v>0.68473054027851044</v>
          </cell>
          <cell r="H75">
            <v>0.73545132103988153</v>
          </cell>
          <cell r="I75">
            <v>0.78617210180125274</v>
          </cell>
          <cell r="J75">
            <v>0.83689288256262395</v>
          </cell>
          <cell r="K75">
            <v>0.88761366332399516</v>
          </cell>
          <cell r="L75">
            <v>0.93833444408536626</v>
          </cell>
          <cell r="M75">
            <v>0.98905522484673747</v>
          </cell>
          <cell r="N75">
            <v>1.4252539393945289</v>
          </cell>
        </row>
        <row r="78">
          <cell r="D78" t="str">
            <v>Source: Rise Management, company filings and Capital IQ</v>
          </cell>
        </row>
        <row r="79">
          <cell r="D79" t="str">
            <v>¹ Based on fully diluted share count of 21.760</v>
          </cell>
        </row>
      </sheetData>
      <sheetData sheetId="20" refreshError="1"/>
      <sheetData sheetId="21" refreshError="1">
        <row r="3">
          <cell r="B3" t="str">
            <v>($ in Millions)</v>
          </cell>
        </row>
        <row r="5">
          <cell r="B5" t="str">
            <v>Cost Synergy Opportunities</v>
          </cell>
        </row>
        <row r="7">
          <cell r="B7" t="str">
            <v>Corporate Overhead</v>
          </cell>
          <cell r="E7" t="str">
            <v>$</v>
          </cell>
          <cell r="G7" t="str">
            <v>Additional Information</v>
          </cell>
        </row>
        <row r="8">
          <cell r="C8" t="str">
            <v>Rise personnel costs</v>
          </cell>
          <cell r="E8">
            <v>2.69</v>
          </cell>
          <cell r="G8" t="str">
            <v>8 employees in 2009, includes performance bonuses</v>
          </cell>
        </row>
        <row r="9">
          <cell r="C9" t="str">
            <v>Rise public company cost</v>
          </cell>
          <cell r="E9">
            <v>2.218</v>
          </cell>
          <cell r="G9" t="str">
            <v>Legal, accounting and Board compensation</v>
          </cell>
        </row>
        <row r="10">
          <cell r="C10" t="str">
            <v>Rise legal and subsidiary costs</v>
          </cell>
          <cell r="E10">
            <v>0.35399999999999998</v>
          </cell>
          <cell r="G10" t="str">
            <v>Day to day operations and subsidiary travel costs</v>
          </cell>
        </row>
        <row r="11">
          <cell r="C11" t="str">
            <v>Other</v>
          </cell>
          <cell r="E11">
            <v>0.42899999999999999</v>
          </cell>
          <cell r="G11" t="str">
            <v>MIS, outsourced and occupancy costs</v>
          </cell>
        </row>
        <row r="12">
          <cell r="B12" t="str">
            <v>Total Corporate Overhead</v>
          </cell>
          <cell r="E12">
            <v>5.6909999999999998</v>
          </cell>
        </row>
        <row r="14">
          <cell r="B14" t="str">
            <v>Soft Goods Division</v>
          </cell>
        </row>
        <row r="15">
          <cell r="C15" t="str">
            <v>Kidsline and CoCaLo back office consolidation</v>
          </cell>
          <cell r="E15" t="str">
            <v>TBD</v>
          </cell>
        </row>
        <row r="16">
          <cell r="C16" t="str">
            <v>Consolidation of CoCaLo warehouse into Shine CA facility</v>
          </cell>
          <cell r="E16" t="str">
            <v>TBD</v>
          </cell>
          <cell r="G16" t="str">
            <v>Based on existing capacity with no growth at CoCaLo</v>
          </cell>
        </row>
        <row r="17">
          <cell r="B17" t="str">
            <v>Total Soft Goods Division</v>
          </cell>
          <cell r="E17" t="str">
            <v>TBD</v>
          </cell>
        </row>
        <row r="19">
          <cell r="B19" t="str">
            <v>Hardlines Division</v>
          </cell>
        </row>
        <row r="20">
          <cell r="C20" t="str">
            <v>Freight savings</v>
          </cell>
          <cell r="E20">
            <v>0.3</v>
          </cell>
          <cell r="G20" t="str">
            <v>Move Sunset distribution from MI to CA</v>
          </cell>
        </row>
        <row r="21">
          <cell r="C21" t="str">
            <v>Warehouse consolidation</v>
          </cell>
          <cell r="E21">
            <v>1.5</v>
          </cell>
        </row>
        <row r="22">
          <cell r="C22" t="str">
            <v>Operating cost savings (mainly from Sunset)</v>
          </cell>
          <cell r="E22">
            <v>5</v>
          </cell>
          <cell r="G22" t="str">
            <v>Consolidating operations and sales force in RI, reduced G&amp;A</v>
          </cell>
        </row>
        <row r="23">
          <cell r="B23" t="str">
            <v>Total Hardlines Division</v>
          </cell>
          <cell r="E23">
            <v>6.8</v>
          </cell>
        </row>
        <row r="25">
          <cell r="B25" t="str">
            <v>Total Estimated Cost Synergies</v>
          </cell>
          <cell r="E25">
            <v>12.491</v>
          </cell>
        </row>
        <row r="27">
          <cell r="B27" t="str">
            <v>Revenue Synergy Opportunities</v>
          </cell>
        </row>
        <row r="29">
          <cell r="G29" t="str">
            <v>Additional Information</v>
          </cell>
        </row>
        <row r="30">
          <cell r="B30" t="str">
            <v>Soft Goods Division</v>
          </cell>
        </row>
        <row r="31">
          <cell r="C31" t="str">
            <v>International expansion</v>
          </cell>
          <cell r="G31" t="str">
            <v>CoCaLo currently has no international sales</v>
          </cell>
        </row>
        <row r="33">
          <cell r="B33" t="str">
            <v>Hardlines Division</v>
          </cell>
        </row>
        <row r="34">
          <cell r="C34" t="str">
            <v>International expansion</v>
          </cell>
          <cell r="G34" t="str">
            <v>LaJobi has no international sales outside Canada</v>
          </cell>
        </row>
        <row r="35">
          <cell r="C35" t="str">
            <v>Growth through the Sunset branding (feeding, sleep positioners, etc.)</v>
          </cell>
          <cell r="G35" t="str">
            <v>MAM distribution agreement non-compete expires in December</v>
          </cell>
        </row>
        <row r="36">
          <cell r="C36" t="str">
            <v>Increased penetration through key accounts</v>
          </cell>
        </row>
        <row r="37">
          <cell r="C37" t="str">
            <v>New product development</v>
          </cell>
        </row>
        <row r="40">
          <cell r="B40" t="str">
            <v>Source: Rise and Shine Management</v>
          </cell>
        </row>
        <row r="46">
          <cell r="I46" t="str">
            <v>Full Year</v>
          </cell>
          <cell r="J46">
            <v>12</v>
          </cell>
        </row>
        <row r="47">
          <cell r="I47" t="str">
            <v>Implementation Cost</v>
          </cell>
          <cell r="J47">
            <v>1</v>
          </cell>
        </row>
        <row r="49">
          <cell r="J49" t="str">
            <v>Year 1</v>
          </cell>
          <cell r="K49" t="str">
            <v>Year 2</v>
          </cell>
          <cell r="L49" t="str">
            <v>Year 3</v>
          </cell>
          <cell r="M49" t="str">
            <v>Year 4</v>
          </cell>
          <cell r="N49" t="str">
            <v>Year 5</v>
          </cell>
        </row>
        <row r="50">
          <cell r="I50" t="str">
            <v>Pre-Tax Synergies</v>
          </cell>
          <cell r="J50">
            <v>6</v>
          </cell>
          <cell r="K50">
            <v>12</v>
          </cell>
          <cell r="L50">
            <v>12</v>
          </cell>
          <cell r="M50">
            <v>12</v>
          </cell>
          <cell r="N50">
            <v>12</v>
          </cell>
        </row>
        <row r="51">
          <cell r="I51" t="str">
            <v>% of Full-Year Synergies</v>
          </cell>
          <cell r="J51">
            <v>0.5</v>
          </cell>
          <cell r="K51">
            <v>1</v>
          </cell>
          <cell r="L51">
            <v>1</v>
          </cell>
          <cell r="M51">
            <v>1</v>
          </cell>
          <cell r="N51">
            <v>1</v>
          </cell>
        </row>
        <row r="53">
          <cell r="I53" t="str">
            <v>Synergies Implementation Cost 1</v>
          </cell>
          <cell r="J53">
            <v>6</v>
          </cell>
          <cell r="K53">
            <v>6</v>
          </cell>
          <cell r="L53">
            <v>0</v>
          </cell>
          <cell r="M53">
            <v>0</v>
          </cell>
          <cell r="N53">
            <v>0</v>
          </cell>
        </row>
        <row r="54">
          <cell r="I54" t="str">
            <v>Assumed Tax Rate</v>
          </cell>
          <cell r="J54">
            <v>0.36</v>
          </cell>
          <cell r="K54">
            <v>0.36</v>
          </cell>
          <cell r="L54">
            <v>0.36</v>
          </cell>
          <cell r="M54">
            <v>0.36</v>
          </cell>
          <cell r="N54">
            <v>0.36</v>
          </cell>
        </row>
        <row r="55">
          <cell r="I55" t="str">
            <v>After-Tax Savings / (Costs)</v>
          </cell>
          <cell r="J55">
            <v>0</v>
          </cell>
          <cell r="K55">
            <v>3.84</v>
          </cell>
          <cell r="L55">
            <v>7.68</v>
          </cell>
          <cell r="M55">
            <v>7.68</v>
          </cell>
          <cell r="N55">
            <v>7.68</v>
          </cell>
        </row>
        <row r="58">
          <cell r="I58" t="str">
            <v>1  Assumes an implementation cost of $1.00 for every initial dollar in synergies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Feeder IS"/>
      <sheetName val="Feeder BS"/>
      <sheetName val="IS"/>
      <sheetName val="BS"/>
      <sheetName val="Acq. LBO"/>
      <sheetName val="Convert"/>
      <sheetName val="WACC"/>
      <sheetName val="Sum P&amp;L"/>
      <sheetName val="SU-Cap"/>
      <sheetName val="Adj Combined IS"/>
      <sheetName val="DCF"/>
      <sheetName val="DCF II"/>
      <sheetName val="LBO"/>
      <sheetName val="PV of Future Price"/>
      <sheetName val="FF"/>
      <sheetName val="Contribution Analysis"/>
      <sheetName val="Cont (not linked)"/>
      <sheetName val="AVP"/>
      <sheetName val="Summary Financials - Charts"/>
      <sheetName val="Credit Summary"/>
      <sheetName val="Sensitivities Input"/>
      <sheetName val="Sensitivities Output"/>
      <sheetName val="Reference"/>
      <sheetName val="Coin Financials"/>
      <sheetName val="April Presentation Comps"/>
      <sheetName val="Operating Metrics ILEC Only"/>
      <sheetName val="Operating Graphs"/>
      <sheetName val="ILEC DATA Output MADRIVER"/>
      <sheetName val="Y-O-Y Graphs"/>
      <sheetName val="EQ Output"/>
      <sheetName val="ILEC DATA Output Grayrock"/>
      <sheetName val="ILEC DATA Output"/>
      <sheetName val="High Dividend Output"/>
      <sheetName val="Relative Val"/>
      <sheetName val="Valuation Graphs"/>
      <sheetName val="Charts"/>
      <sheetName val="Weekly Update Output"/>
      <sheetName val="CTCI"/>
      <sheetName val="DECC"/>
      <sheetName val="EQ"/>
      <sheetName val="FRP"/>
      <sheetName val="IWA"/>
      <sheetName val="NPSI"/>
      <sheetName val="SURW"/>
      <sheetName val="WIN.old"/>
      <sheetName val="Cap Table"/>
      <sheetName val="S&amp;U"/>
      <sheetName val="S&amp;P500"/>
      <sheetName val="IPCM"/>
      <sheetName val="Valuation"/>
      <sheetName val="Healthcare Services"/>
      <sheetName val="Feeder_IS"/>
      <sheetName val="Feeder_BS"/>
      <sheetName val="Acq__LBO"/>
      <sheetName val="Sum_P&amp;L"/>
      <sheetName val="Adj_Combined_IS"/>
      <sheetName val="DCF_II"/>
      <sheetName val="PV_of_Future_Price"/>
      <sheetName val="Contribution_Analysis"/>
      <sheetName val="Cont_(not_linked)"/>
      <sheetName val="Summary_Financials_-_Charts"/>
      <sheetName val="Credit_Summary"/>
      <sheetName val="Sensitivities_Input"/>
      <sheetName val="Sensitivities_Output"/>
      <sheetName val="Avatar"/>
      <sheetName val="Synergies"/>
      <sheetName val="Shine WACC"/>
      <sheetName val="Rise WACC"/>
      <sheetName val="Ply Gem Cap"/>
      <sheetName val="Cap_Table"/>
      <sheetName val="Coin_Financials"/>
      <sheetName val="April_Presentation_Comps"/>
      <sheetName val="Operating_Metrics_ILEC_Only"/>
      <sheetName val="Operating_Graphs"/>
      <sheetName val="ILEC_DATA_Output_MADRIVER"/>
      <sheetName val="Y-O-Y_Graphs"/>
      <sheetName val="EQ_Output"/>
      <sheetName val="ILEC_DATA_Output_Grayrock"/>
      <sheetName val="ILEC_DATA_Output"/>
      <sheetName val="High_Dividend_Output"/>
      <sheetName val="Relative_Val"/>
      <sheetName val="Valuation_Graphs"/>
      <sheetName val="Weekly_Update_Output"/>
      <sheetName val="WIN_old"/>
      <sheetName val="Healthcare_Services"/>
      <sheetName val="ni ebitda bridge graph"/>
      <sheetName val="covenants"/>
      <sheetName val="p&amp;l"/>
      <sheetName val="Business Model"/>
      <sheetName val="Feeder_IS1"/>
      <sheetName val="Feeder_BS1"/>
      <sheetName val="Acq__LBO1"/>
      <sheetName val="Sum_P&amp;L1"/>
      <sheetName val="Adj_Combined_IS1"/>
      <sheetName val="DCF_II1"/>
      <sheetName val="PV_of_Future_Price1"/>
      <sheetName val="Contribution_Analysis1"/>
      <sheetName val="Cont_(not_linked)1"/>
      <sheetName val="Summary_Financials_-_Charts1"/>
      <sheetName val="Credit_Summary1"/>
      <sheetName val="Sensitivities_Input1"/>
      <sheetName val="Sensitivities_Outpu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">
          <cell r="AT1" t="str">
            <v>x</v>
          </cell>
          <cell r="BH1" t="str">
            <v>x</v>
          </cell>
        </row>
        <row r="2">
          <cell r="B2" t="str">
            <v>Contribution Analysis</v>
          </cell>
        </row>
        <row r="4">
          <cell r="B4" t="str">
            <v>($ in Millions)</v>
          </cell>
          <cell r="L4" t="str">
            <v>% Contribution</v>
          </cell>
          <cell r="P4" t="str">
            <v>% of Combined Equity Value</v>
          </cell>
          <cell r="T4" t="str">
            <v>Implied</v>
          </cell>
        </row>
        <row r="5">
          <cell r="F5" t="str">
            <v>Rise ¹</v>
          </cell>
          <cell r="H5" t="str">
            <v>Shine ²</v>
          </cell>
          <cell r="J5" t="str">
            <v>Total</v>
          </cell>
          <cell r="L5" t="str">
            <v>Rise</v>
          </cell>
          <cell r="N5" t="str">
            <v>Shine</v>
          </cell>
          <cell r="P5" t="str">
            <v>Rise</v>
          </cell>
          <cell r="R5" t="str">
            <v>Shine</v>
          </cell>
          <cell r="T5" t="str">
            <v>Exchange Ratio</v>
          </cell>
        </row>
        <row r="7">
          <cell r="B7" t="str">
            <v>Revenue</v>
          </cell>
          <cell r="D7">
            <v>2008</v>
          </cell>
          <cell r="F7">
            <v>251.8</v>
          </cell>
          <cell r="H7">
            <v>138.298</v>
          </cell>
          <cell r="J7">
            <v>390.09800000000001</v>
          </cell>
          <cell r="L7">
            <v>0.64547882839696691</v>
          </cell>
          <cell r="N7">
            <v>0.35452117160303309</v>
          </cell>
          <cell r="P7">
            <v>0.4671074397516996</v>
          </cell>
          <cell r="R7">
            <v>0.53289256024830023</v>
          </cell>
          <cell r="T7">
            <v>1.5932692949417651</v>
          </cell>
        </row>
        <row r="8">
          <cell r="D8">
            <v>2009</v>
          </cell>
          <cell r="F8">
            <v>234.1</v>
          </cell>
          <cell r="H8">
            <v>154.28701249999997</v>
          </cell>
          <cell r="J8">
            <v>388.38701249999997</v>
          </cell>
          <cell r="L8">
            <v>0.60274930022280293</v>
          </cell>
          <cell r="N8">
            <v>0.39725069977719707</v>
          </cell>
          <cell r="P8">
            <v>0.34294960358092763</v>
          </cell>
          <cell r="R8">
            <v>0.65705039641907215</v>
          </cell>
          <cell r="T8">
            <v>2.6756831917998336</v>
          </cell>
        </row>
        <row r="9">
          <cell r="D9">
            <v>2010</v>
          </cell>
          <cell r="F9">
            <v>0</v>
          </cell>
          <cell r="H9">
            <v>0</v>
          </cell>
          <cell r="J9">
            <v>0</v>
          </cell>
          <cell r="L9" t="e">
            <v>#DIV/0!</v>
          </cell>
          <cell r="N9" t="e">
            <v>#DIV/0!</v>
          </cell>
          <cell r="P9" t="e">
            <v>#DIV/0!</v>
          </cell>
          <cell r="R9" t="e">
            <v>#DIV/0!</v>
          </cell>
          <cell r="T9" t="e">
            <v>#DIV/0!</v>
          </cell>
        </row>
        <row r="10">
          <cell r="J10" t="str">
            <v>Average</v>
          </cell>
          <cell r="L10">
            <v>0.62411406430988492</v>
          </cell>
          <cell r="N10">
            <v>0.37588593569011508</v>
          </cell>
          <cell r="P10">
            <v>0.40502852166631365</v>
          </cell>
          <cell r="R10">
            <v>0.59497147833368613</v>
          </cell>
          <cell r="T10">
            <v>2.1344762433707993</v>
          </cell>
        </row>
        <row r="12">
          <cell r="B12" t="str">
            <v>EBITDA</v>
          </cell>
          <cell r="D12">
            <v>2008</v>
          </cell>
          <cell r="F12">
            <v>33.419000000000004</v>
          </cell>
          <cell r="H12">
            <v>13.808999999999999</v>
          </cell>
          <cell r="J12">
            <v>47.228000000000002</v>
          </cell>
          <cell r="L12">
            <v>0.70760989243669015</v>
          </cell>
          <cell r="N12">
            <v>0.29239010756330985</v>
          </cell>
          <cell r="P12">
            <v>0.64763970396761761</v>
          </cell>
          <cell r="R12">
            <v>0.352360296032382</v>
          </cell>
          <cell r="T12">
            <v>0.75983591009411489</v>
          </cell>
        </row>
        <row r="13">
          <cell r="D13">
            <v>2009</v>
          </cell>
          <cell r="F13">
            <v>34.611999999999995</v>
          </cell>
          <cell r="H13">
            <v>16.8484516966667</v>
          </cell>
          <cell r="J13">
            <v>51.460451696666695</v>
          </cell>
          <cell r="L13">
            <v>0.6725941739497393</v>
          </cell>
          <cell r="N13">
            <v>0.3274058260502607</v>
          </cell>
          <cell r="P13">
            <v>0.54589564020017889</v>
          </cell>
          <cell r="R13">
            <v>0.45410435979982072</v>
          </cell>
          <cell r="T13">
            <v>1.1617491401762414</v>
          </cell>
        </row>
        <row r="14">
          <cell r="D14">
            <v>2010</v>
          </cell>
          <cell r="F14">
            <v>0</v>
          </cell>
          <cell r="H14">
            <v>0</v>
          </cell>
          <cell r="J14">
            <v>0</v>
          </cell>
          <cell r="L14" t="e">
            <v>#DIV/0!</v>
          </cell>
          <cell r="N14" t="e">
            <v>#DIV/0!</v>
          </cell>
          <cell r="P14" t="e">
            <v>#DIV/0!</v>
          </cell>
          <cell r="R14" t="e">
            <v>#DIV/0!</v>
          </cell>
          <cell r="T14" t="e">
            <v>#DIV/0!</v>
          </cell>
        </row>
        <row r="15">
          <cell r="J15" t="str">
            <v>Average</v>
          </cell>
          <cell r="L15">
            <v>0.69010203319321473</v>
          </cell>
          <cell r="N15">
            <v>0.30989796680678527</v>
          </cell>
          <cell r="P15">
            <v>0.59676767208389825</v>
          </cell>
          <cell r="R15">
            <v>0.40323232791610136</v>
          </cell>
          <cell r="T15">
            <v>0.9607925251351781</v>
          </cell>
        </row>
        <row r="17">
          <cell r="B17" t="str">
            <v>EBITDA - CAPEX</v>
          </cell>
          <cell r="D17">
            <v>2008</v>
          </cell>
          <cell r="F17">
            <v>33.419000000000004</v>
          </cell>
          <cell r="H17">
            <v>9.9459999999999997</v>
          </cell>
          <cell r="J17">
            <v>43.365000000000002</v>
          </cell>
          <cell r="L17">
            <v>0.77064452899803992</v>
          </cell>
          <cell r="N17">
            <v>0.22935547100196008</v>
          </cell>
          <cell r="P17">
            <v>0.83079745023078089</v>
          </cell>
          <cell r="R17">
            <v>0.16920254976921884</v>
          </cell>
          <cell r="T17">
            <v>0.28443174276873873</v>
          </cell>
        </row>
        <row r="18">
          <cell r="D18">
            <v>2009</v>
          </cell>
          <cell r="F18">
            <v>33.411999999999992</v>
          </cell>
          <cell r="H18">
            <v>13.598451696666665</v>
          </cell>
          <cell r="J18">
            <v>47.010451696666657</v>
          </cell>
          <cell r="L18">
            <v>0.71073556611601585</v>
          </cell>
          <cell r="N18">
            <v>0.28926443388398421</v>
          </cell>
          <cell r="P18">
            <v>0.6567218749436049</v>
          </cell>
          <cell r="R18">
            <v>0.3432781250563951</v>
          </cell>
          <cell r="T18">
            <v>0.73001361664757003</v>
          </cell>
        </row>
        <row r="19">
          <cell r="D19">
            <v>2010</v>
          </cell>
          <cell r="F19">
            <v>0</v>
          </cell>
          <cell r="H19">
            <v>0</v>
          </cell>
          <cell r="J19">
            <v>0</v>
          </cell>
          <cell r="L19" t="e">
            <v>#DIV/0!</v>
          </cell>
          <cell r="N19" t="e">
            <v>#DIV/0!</v>
          </cell>
          <cell r="P19" t="e">
            <v>#DIV/0!</v>
          </cell>
          <cell r="R19" t="e">
            <v>#DIV/0!</v>
          </cell>
          <cell r="T19" t="e">
            <v>#DIV/0!</v>
          </cell>
        </row>
        <row r="20">
          <cell r="J20" t="str">
            <v>Average</v>
          </cell>
          <cell r="L20">
            <v>0.74069004755702794</v>
          </cell>
          <cell r="N20">
            <v>0.25930995244297217</v>
          </cell>
          <cell r="P20">
            <v>0.74375966258719295</v>
          </cell>
          <cell r="R20">
            <v>0.25624033741280694</v>
          </cell>
          <cell r="T20">
            <v>0.50722267970815438</v>
          </cell>
        </row>
        <row r="22">
          <cell r="B22" t="str">
            <v>Net Income</v>
          </cell>
          <cell r="D22">
            <v>2008</v>
          </cell>
          <cell r="F22">
            <v>0</v>
          </cell>
          <cell r="H22">
            <v>0</v>
          </cell>
          <cell r="J22">
            <v>0</v>
          </cell>
          <cell r="L22" t="e">
            <v>#DIV/0!</v>
          </cell>
          <cell r="N22" t="e">
            <v>#DIV/0!</v>
          </cell>
          <cell r="P22" t="e">
            <v>#DIV/0!</v>
          </cell>
          <cell r="R22" t="e">
            <v>#DIV/0!</v>
          </cell>
          <cell r="T22" t="e">
            <v>#DIV/0!</v>
          </cell>
        </row>
        <row r="23">
          <cell r="D23">
            <v>2009</v>
          </cell>
          <cell r="F23">
            <v>0</v>
          </cell>
          <cell r="H23">
            <v>0</v>
          </cell>
          <cell r="J23">
            <v>0</v>
          </cell>
          <cell r="L23" t="e">
            <v>#DIV/0!</v>
          </cell>
          <cell r="N23" t="e">
            <v>#DIV/0!</v>
          </cell>
          <cell r="P23" t="e">
            <v>#DIV/0!</v>
          </cell>
          <cell r="R23" t="e">
            <v>#DIV/0!</v>
          </cell>
          <cell r="T23" t="e">
            <v>#DIV/0!</v>
          </cell>
        </row>
        <row r="24">
          <cell r="D24">
            <v>2010</v>
          </cell>
          <cell r="F24">
            <v>0</v>
          </cell>
          <cell r="H24">
            <v>0</v>
          </cell>
          <cell r="J24">
            <v>0</v>
          </cell>
          <cell r="L24" t="e">
            <v>#DIV/0!</v>
          </cell>
          <cell r="N24" t="e">
            <v>#DIV/0!</v>
          </cell>
          <cell r="P24" t="e">
            <v>#DIV/0!</v>
          </cell>
          <cell r="R24" t="e">
            <v>#DIV/0!</v>
          </cell>
          <cell r="T24" t="e">
            <v>#DIV/0!</v>
          </cell>
        </row>
        <row r="25">
          <cell r="J25" t="str">
            <v>Average</v>
          </cell>
          <cell r="L25" t="e">
            <v>#DIV/0!</v>
          </cell>
          <cell r="N25" t="e">
            <v>#DIV/0!</v>
          </cell>
          <cell r="P25" t="e">
            <v>#DIV/0!</v>
          </cell>
          <cell r="R25" t="e">
            <v>#DIV/0!</v>
          </cell>
          <cell r="T25" t="e">
            <v>#DIV/0!</v>
          </cell>
        </row>
        <row r="27">
          <cell r="B27" t="str">
            <v>Equity Market Value ³</v>
          </cell>
          <cell r="F27">
            <v>41.710261899999999</v>
          </cell>
          <cell r="H27">
            <v>41.669935310000007</v>
          </cell>
          <cell r="J27">
            <v>83.380197210000006</v>
          </cell>
          <cell r="L27">
            <v>0.50024182354653368</v>
          </cell>
          <cell r="N27">
            <v>0.49975817645346637</v>
          </cell>
          <cell r="P27">
            <v>0.50024182354653368</v>
          </cell>
          <cell r="R27">
            <v>0.49975817645346637</v>
          </cell>
          <cell r="T27">
            <v>1.3952313417384705</v>
          </cell>
        </row>
        <row r="30">
          <cell r="B30" t="str">
            <v>Source: Company filings, Rise Management, and Shine Management</v>
          </cell>
        </row>
        <row r="31">
          <cell r="B31" t="str">
            <v>Note: Assumes 12/31/2008 net debt of $117.4 million and $41.5 million for Rise and Shine, respectively</v>
          </cell>
        </row>
        <row r="32">
          <cell r="B32" t="str">
            <v>Net debt for Rise includes full payout of earnouts of $15.0 million to LaJobi and $4.0 million to CoCaLo</v>
          </cell>
        </row>
        <row r="33">
          <cell r="B33" t="str">
            <v>1 Pro forma for acquisitions of CoCaLo and LaJobi as of January 1, 2008; Pro forma for sale of gift business</v>
          </cell>
        </row>
        <row r="34">
          <cell r="B34" t="str">
            <v>2 Pro forma for acquisitions of Basic Comfort and Kiddopotamus as of January 1, 2008</v>
          </cell>
        </row>
        <row r="35">
          <cell r="B35" t="str">
            <v>3 Based on market cap as of 5/7/2009</v>
          </cell>
        </row>
        <row r="37">
          <cell r="B37" t="str">
            <v>Other Assumptions</v>
          </cell>
          <cell r="C37" t="str">
            <v>$</v>
          </cell>
          <cell r="D37" t="str">
            <v>% Prob.</v>
          </cell>
          <cell r="F37" t="str">
            <v>Rise</v>
          </cell>
          <cell r="H37" t="str">
            <v>Shine</v>
          </cell>
          <cell r="J37" t="str">
            <v>Total</v>
          </cell>
        </row>
        <row r="38">
          <cell r="B38" t="str">
            <v>Total Debt</v>
          </cell>
          <cell r="F38">
            <v>100.282</v>
          </cell>
          <cell r="H38">
            <v>42.271000000000001</v>
          </cell>
        </row>
        <row r="39">
          <cell r="B39" t="str">
            <v>LaJobi Earnout Liability</v>
          </cell>
          <cell r="C39">
            <v>15</v>
          </cell>
          <cell r="D39">
            <v>1</v>
          </cell>
          <cell r="F39">
            <v>15</v>
          </cell>
        </row>
        <row r="40">
          <cell r="B40" t="str">
            <v>CoCaLo</v>
          </cell>
          <cell r="C40">
            <v>4</v>
          </cell>
          <cell r="D40">
            <v>1</v>
          </cell>
          <cell r="F40">
            <v>4</v>
          </cell>
        </row>
        <row r="41">
          <cell r="B41" t="str">
            <v>Cash</v>
          </cell>
          <cell r="F41">
            <v>1.8460000000000001</v>
          </cell>
          <cell r="H41">
            <v>0.81200000000000006</v>
          </cell>
        </row>
        <row r="42">
          <cell r="B42" t="str">
            <v>Net Debt</v>
          </cell>
          <cell r="F42">
            <v>117.43599999999999</v>
          </cell>
          <cell r="H42">
            <v>41.459000000000003</v>
          </cell>
          <cell r="J42">
            <v>158.89499999999998</v>
          </cell>
        </row>
        <row r="43">
          <cell r="B43" t="str">
            <v>Equity Value</v>
          </cell>
          <cell r="F43">
            <v>41.710261899999999</v>
          </cell>
          <cell r="H43">
            <v>41.669935310000007</v>
          </cell>
          <cell r="J43">
            <v>83.380197210000006</v>
          </cell>
        </row>
        <row r="44">
          <cell r="B44" t="str">
            <v>Enterprise Value</v>
          </cell>
          <cell r="F44">
            <v>159.14626189999998</v>
          </cell>
          <cell r="H44">
            <v>83.128935310000003</v>
          </cell>
          <cell r="J44">
            <v>242.27519720999999</v>
          </cell>
        </row>
        <row r="45">
          <cell r="B45" t="str">
            <v>Fully Diluted Shares Out - Offer</v>
          </cell>
          <cell r="F45">
            <v>21.514035</v>
          </cell>
          <cell r="H45">
            <v>15.404782000000001</v>
          </cell>
        </row>
        <row r="46">
          <cell r="B46" t="str">
            <v>Fully Diluted Shares Out - Trading</v>
          </cell>
          <cell r="F46">
            <v>21.500135</v>
          </cell>
          <cell r="H46">
            <v>15.404782000000001</v>
          </cell>
        </row>
        <row r="47">
          <cell r="B47" t="str">
            <v>Share Price</v>
          </cell>
          <cell r="F47">
            <v>1.94</v>
          </cell>
          <cell r="H47">
            <v>2.7050000000000001</v>
          </cell>
        </row>
        <row r="50">
          <cell r="B50" t="str">
            <v>Calculation Steps (Based on 2009E EBITDA)</v>
          </cell>
        </row>
        <row r="52">
          <cell r="B52" t="str">
            <v>Combined Enterprise Value 1</v>
          </cell>
          <cell r="H52">
            <v>242.27519720999999</v>
          </cell>
        </row>
        <row r="53">
          <cell r="B53" t="str">
            <v>% Contributed by Shine</v>
          </cell>
          <cell r="H53">
            <v>0.3274058260502607</v>
          </cell>
          <cell r="L53" t="str">
            <v>% Combined Equity Value is calculated is as Enterprise Value times % Contribution minus company specific Net Debt, all divided by combined Equity Market Value</v>
          </cell>
        </row>
        <row r="54">
          <cell r="B54" t="str">
            <v>Shine Enterprise Value based on EBITDA Contribution</v>
          </cell>
          <cell r="H54">
            <v>79.322311074029855</v>
          </cell>
        </row>
        <row r="56">
          <cell r="B56" t="str">
            <v>Shine Net Debt of $41.5</v>
          </cell>
          <cell r="H56">
            <v>41.459000000000003</v>
          </cell>
        </row>
        <row r="57">
          <cell r="B57" t="str">
            <v>Implied Shine Equity Value</v>
          </cell>
          <cell r="H57">
            <v>37.863311074029852</v>
          </cell>
        </row>
        <row r="59">
          <cell r="B59" t="str">
            <v>Combined Equity Value</v>
          </cell>
          <cell r="H59">
            <v>83.380197210000006</v>
          </cell>
        </row>
        <row r="60">
          <cell r="B60" t="str">
            <v>Shine Equity Value as a % of Combined Equity Value</v>
          </cell>
          <cell r="H60">
            <v>0.45410435979982072</v>
          </cell>
        </row>
        <row r="62">
          <cell r="B62" t="str">
            <v>Fully Diluted Shine Share Count</v>
          </cell>
          <cell r="H62">
            <v>15.404782000000001</v>
          </cell>
        </row>
        <row r="63">
          <cell r="B63" t="str">
            <v>Pro Forma Share Count to Yield 45.4% Shine Ownership</v>
          </cell>
          <cell r="H63">
            <v>33.923439992495936</v>
          </cell>
        </row>
        <row r="64">
          <cell r="B64" t="str">
            <v>Implied Shares Issued</v>
          </cell>
          <cell r="H64">
            <v>18.518657992495935</v>
          </cell>
        </row>
        <row r="66">
          <cell r="B66" t="str">
            <v>Fully Diluted Rise Share Count</v>
          </cell>
          <cell r="H66">
            <v>21.514035</v>
          </cell>
        </row>
        <row r="68">
          <cell r="B68" t="str">
            <v>Implied Exchange Ratio</v>
          </cell>
          <cell r="H68">
            <v>1.1617491401762396</v>
          </cell>
        </row>
        <row r="71">
          <cell r="B71" t="str">
            <v xml:space="preserve">1 Based on current separate Enterprise Values; Rise net debt adjusted </v>
          </cell>
        </row>
        <row r="72">
          <cell r="B72" t="str">
            <v xml:space="preserve"> to include $19 million for future earnout commitments</v>
          </cell>
        </row>
        <row r="74">
          <cell r="B74" t="str">
            <v>Alternative Calculation Steps (Based on 2009P EBITDA)</v>
          </cell>
        </row>
        <row r="76">
          <cell r="B76" t="str">
            <v>Combined Enterprise Value</v>
          </cell>
          <cell r="H76">
            <v>242.27519720999999</v>
          </cell>
        </row>
        <row r="77">
          <cell r="B77" t="str">
            <v>% Contributed by Shine ²</v>
          </cell>
          <cell r="H77">
            <v>0.3274058260502607</v>
          </cell>
        </row>
        <row r="78">
          <cell r="B78" t="str">
            <v>Enterprise Value based on EBITDA Contribution</v>
          </cell>
          <cell r="H78">
            <v>79.322311074029855</v>
          </cell>
        </row>
        <row r="80">
          <cell r="B80" t="str">
            <v>Shine Net Debt of $041.5</v>
          </cell>
          <cell r="H80">
            <v>41.459000000000003</v>
          </cell>
        </row>
        <row r="81">
          <cell r="B81" t="str">
            <v>Implied Shine Equity Value</v>
          </cell>
          <cell r="H81">
            <v>37.863311074029852</v>
          </cell>
        </row>
        <row r="83">
          <cell r="B83" t="str">
            <v>Combined Equity Value</v>
          </cell>
          <cell r="H83">
            <v>83.380197210000006</v>
          </cell>
        </row>
        <row r="84">
          <cell r="B84" t="str">
            <v>Shine Equity Value as a % of Combined Equity Value</v>
          </cell>
          <cell r="H84">
            <v>0.45410435979982072</v>
          </cell>
        </row>
        <row r="86">
          <cell r="B86" t="str">
            <v>Fully Diluted Rise Share Count</v>
          </cell>
          <cell r="H86">
            <v>21.514035</v>
          </cell>
        </row>
        <row r="87">
          <cell r="B87" t="str">
            <v>Implied Rise Share Price (Based on Equity Value of $083.1 mm)</v>
          </cell>
          <cell r="H87">
            <v>1.7599353665655864</v>
          </cell>
        </row>
        <row r="89">
          <cell r="B89" t="str">
            <v>Implied Shares Issued (Based on Rise Price of $1.76)</v>
          </cell>
          <cell r="H89">
            <v>21.514035</v>
          </cell>
        </row>
        <row r="90">
          <cell r="B90" t="str">
            <v>Pro Forma Combined Share Count</v>
          </cell>
          <cell r="H90">
            <v>43.02807</v>
          </cell>
        </row>
        <row r="92">
          <cell r="B92" t="str">
            <v>Fully Diluted Shine ² Share Count</v>
          </cell>
          <cell r="H92">
            <v>15.404782000000001</v>
          </cell>
        </row>
        <row r="94">
          <cell r="B94" t="str">
            <v>Implied Exchange Ratio</v>
          </cell>
          <cell r="H94">
            <v>1.3965815939492034</v>
          </cell>
        </row>
        <row r="96">
          <cell r="B96" t="str">
            <v>Implied Rise Ownership</v>
          </cell>
          <cell r="H96">
            <v>0.5</v>
          </cell>
        </row>
        <row r="97">
          <cell r="B97" t="str">
            <v>Implied Shine Ownership</v>
          </cell>
          <cell r="H97">
            <v>0.5</v>
          </cell>
        </row>
        <row r="99">
          <cell r="A99" t="str">
            <v>x</v>
          </cell>
          <cell r="U99" t="str">
            <v>x</v>
          </cell>
          <cell r="AT99" t="str">
            <v>x</v>
          </cell>
          <cell r="BH99" t="str">
            <v>x</v>
          </cell>
        </row>
        <row r="101">
          <cell r="AC101" t="str">
            <v>Implied Enterprise Value of Combined Firm</v>
          </cell>
        </row>
        <row r="103">
          <cell r="V103" t="str">
            <v>Multiple</v>
          </cell>
          <cell r="Y103" t="str">
            <v>($ in Millions)</v>
          </cell>
          <cell r="AC103" t="str">
            <v>EV / EBITDA Multiple</v>
          </cell>
          <cell r="AI103" t="str">
            <v>EV / EBITDA Multiple</v>
          </cell>
          <cell r="AO103" t="str">
            <v>EV / EBITDA Multiple</v>
          </cell>
        </row>
        <row r="104">
          <cell r="V104" t="str">
            <v>Start</v>
          </cell>
          <cell r="W104">
            <v>6</v>
          </cell>
          <cell r="AC104">
            <v>6</v>
          </cell>
          <cell r="AE104">
            <v>6.5</v>
          </cell>
          <cell r="AG104">
            <v>7</v>
          </cell>
          <cell r="AI104">
            <v>6</v>
          </cell>
          <cell r="AK104">
            <v>6.5</v>
          </cell>
          <cell r="AM104">
            <v>7</v>
          </cell>
          <cell r="AO104">
            <v>6</v>
          </cell>
          <cell r="AQ104">
            <v>6.5</v>
          </cell>
          <cell r="AS104">
            <v>7</v>
          </cell>
        </row>
        <row r="105">
          <cell r="V105" t="str">
            <v>Step</v>
          </cell>
          <cell r="W105">
            <v>0.5</v>
          </cell>
          <cell r="Y105" t="str">
            <v>2008A EBITDA</v>
          </cell>
        </row>
        <row r="106">
          <cell r="Y106" t="str">
            <v>Rise ¹</v>
          </cell>
          <cell r="AA106">
            <v>33.419000000000004</v>
          </cell>
          <cell r="AC106">
            <v>200.51400000000001</v>
          </cell>
          <cell r="AE106">
            <v>217.22350000000003</v>
          </cell>
          <cell r="AG106">
            <v>233.93300000000002</v>
          </cell>
        </row>
        <row r="107">
          <cell r="Y107" t="str">
            <v>Shine ²</v>
          </cell>
          <cell r="AA107">
            <v>13.808999999999999</v>
          </cell>
          <cell r="AC107">
            <v>82.853999999999999</v>
          </cell>
          <cell r="AE107">
            <v>89.758499999999998</v>
          </cell>
          <cell r="AG107">
            <v>96.662999999999997</v>
          </cell>
        </row>
        <row r="108">
          <cell r="Y108" t="str">
            <v>Total</v>
          </cell>
          <cell r="AA108">
            <v>47.228000000000002</v>
          </cell>
          <cell r="AC108">
            <v>283.36799999999999</v>
          </cell>
          <cell r="AE108">
            <v>306.98200000000003</v>
          </cell>
          <cell r="AG108">
            <v>330.596</v>
          </cell>
        </row>
        <row r="110">
          <cell r="Y110" t="str">
            <v>2009P EBITDA</v>
          </cell>
        </row>
        <row r="111">
          <cell r="Y111" t="str">
            <v>Rise ¹</v>
          </cell>
          <cell r="AA111">
            <v>34.611999999999995</v>
          </cell>
          <cell r="AI111">
            <v>207.67199999999997</v>
          </cell>
          <cell r="AK111">
            <v>224.97799999999995</v>
          </cell>
          <cell r="AM111">
            <v>242.28399999999996</v>
          </cell>
        </row>
        <row r="112">
          <cell r="Y112" t="str">
            <v>Shine ²</v>
          </cell>
          <cell r="AA112">
            <v>16.8484516966667</v>
          </cell>
          <cell r="AI112">
            <v>101.0907101800002</v>
          </cell>
          <cell r="AK112">
            <v>109.51493602833355</v>
          </cell>
          <cell r="AM112">
            <v>117.9391618766669</v>
          </cell>
        </row>
        <row r="113">
          <cell r="Y113" t="str">
            <v>Total</v>
          </cell>
          <cell r="AA113">
            <v>51.460451696666695</v>
          </cell>
          <cell r="AI113">
            <v>308.76271018000017</v>
          </cell>
          <cell r="AK113">
            <v>334.49293602833347</v>
          </cell>
          <cell r="AM113">
            <v>360.22316187666684</v>
          </cell>
        </row>
        <row r="115">
          <cell r="Y115" t="str">
            <v>2010P EBITDA</v>
          </cell>
        </row>
        <row r="116">
          <cell r="Y116" t="str">
            <v>Rise ¹</v>
          </cell>
          <cell r="AA116">
            <v>0</v>
          </cell>
          <cell r="AO116">
            <v>0</v>
          </cell>
          <cell r="AQ116">
            <v>0</v>
          </cell>
          <cell r="AS116">
            <v>0</v>
          </cell>
        </row>
        <row r="117">
          <cell r="Y117" t="str">
            <v>Shine ²</v>
          </cell>
          <cell r="AA117">
            <v>0</v>
          </cell>
          <cell r="AO117">
            <v>0</v>
          </cell>
          <cell r="AQ117">
            <v>0</v>
          </cell>
          <cell r="AS117">
            <v>0</v>
          </cell>
        </row>
        <row r="118">
          <cell r="Y118" t="str">
            <v>Total</v>
          </cell>
          <cell r="AA118">
            <v>0</v>
          </cell>
          <cell r="AO118">
            <v>0</v>
          </cell>
          <cell r="AQ118">
            <v>0</v>
          </cell>
          <cell r="AS118">
            <v>0</v>
          </cell>
        </row>
        <row r="120">
          <cell r="AC120" t="str">
            <v>Implied % of Combined Equity Value 1</v>
          </cell>
        </row>
        <row r="122">
          <cell r="Y122" t="str">
            <v>($ in Millions)</v>
          </cell>
          <cell r="AC122" t="str">
            <v>EV / EBITDA Multiple</v>
          </cell>
          <cell r="AI122" t="str">
            <v>EV / EBITDA Multiple</v>
          </cell>
          <cell r="AO122" t="str">
            <v>EV / EBITDA Multiple</v>
          </cell>
        </row>
        <row r="123">
          <cell r="AC123">
            <v>6</v>
          </cell>
          <cell r="AE123">
            <v>6.5</v>
          </cell>
          <cell r="AG123">
            <v>7</v>
          </cell>
          <cell r="AI123">
            <v>6</v>
          </cell>
          <cell r="AK123">
            <v>6.5</v>
          </cell>
          <cell r="AM123">
            <v>7</v>
          </cell>
          <cell r="AO123">
            <v>6</v>
          </cell>
          <cell r="AQ123">
            <v>6.5</v>
          </cell>
          <cell r="AS123">
            <v>7</v>
          </cell>
        </row>
        <row r="124">
          <cell r="Y124" t="str">
            <v>Net Debt</v>
          </cell>
        </row>
        <row r="125">
          <cell r="Y125" t="str">
            <v>Rise ¹</v>
          </cell>
          <cell r="AA125">
            <v>117.43599999999999</v>
          </cell>
        </row>
        <row r="126">
          <cell r="Y126" t="str">
            <v>Shine ²</v>
          </cell>
          <cell r="AA126">
            <v>41.459000000000003</v>
          </cell>
        </row>
        <row r="127">
          <cell r="Y127" t="str">
            <v>Total</v>
          </cell>
          <cell r="AA127">
            <v>158.89499999999998</v>
          </cell>
        </row>
        <row r="129">
          <cell r="Y129" t="str">
            <v>Implied Equity Value of Combined Firm 1</v>
          </cell>
          <cell r="AC129">
            <v>124.47300000000001</v>
          </cell>
          <cell r="AE129">
            <v>148.08700000000005</v>
          </cell>
          <cell r="AG129">
            <v>171.70100000000002</v>
          </cell>
          <cell r="AI129">
            <v>149.86771018000019</v>
          </cell>
          <cell r="AK129">
            <v>175.59793602833349</v>
          </cell>
          <cell r="AM129">
            <v>201.32816187666685</v>
          </cell>
          <cell r="AO129">
            <v>-158.89499999999998</v>
          </cell>
          <cell r="AQ129">
            <v>-158.89499999999998</v>
          </cell>
          <cell r="AS129">
            <v>-158.89499999999998</v>
          </cell>
        </row>
        <row r="131">
          <cell r="Y131" t="str">
            <v>2008A EBITDA</v>
          </cell>
        </row>
        <row r="132">
          <cell r="Y132" t="str">
            <v>Rise ¹</v>
          </cell>
          <cell r="AA132">
            <v>0.70760989243669015</v>
          </cell>
          <cell r="AC132">
            <v>0.6674379182633986</v>
          </cell>
          <cell r="AE132">
            <v>0.6738437540094675</v>
          </cell>
          <cell r="AG132">
            <v>0.67848760345018377</v>
          </cell>
          <cell r="AI132">
            <v>0.67424495922148031</v>
          </cell>
          <cell r="AK132">
            <v>0.67913389633804977</v>
          </cell>
          <cell r="AM132">
            <v>0.68277319748720122</v>
          </cell>
          <cell r="AO132">
            <v>0.73907926618206998</v>
          </cell>
          <cell r="AQ132">
            <v>0.73907926618206998</v>
          </cell>
          <cell r="AS132">
            <v>0.73907926618206998</v>
          </cell>
        </row>
        <row r="133">
          <cell r="Y133" t="str">
            <v>Shine ²</v>
          </cell>
          <cell r="AA133">
            <v>0.29239010756330985</v>
          </cell>
          <cell r="AC133">
            <v>0.33256208173660134</v>
          </cell>
          <cell r="AE133">
            <v>0.32615624599053245</v>
          </cell>
          <cell r="AG133">
            <v>0.32151239654981612</v>
          </cell>
          <cell r="AI133">
            <v>0.32575504077851952</v>
          </cell>
          <cell r="AK133">
            <v>0.32086610366195012</v>
          </cell>
          <cell r="AM133">
            <v>0.31722680251279883</v>
          </cell>
          <cell r="AO133">
            <v>0.26092073381793013</v>
          </cell>
          <cell r="AQ133">
            <v>0.26092073381793013</v>
          </cell>
          <cell r="AS133">
            <v>0.26092073381793013</v>
          </cell>
        </row>
        <row r="135">
          <cell r="Y135" t="str">
            <v>2009P EBITDA</v>
          </cell>
        </row>
        <row r="136">
          <cell r="Y136" t="str">
            <v>Rise ¹</v>
          </cell>
          <cell r="AA136">
            <v>0.6725941739497393</v>
          </cell>
          <cell r="AC136">
            <v>0.58772316794637969</v>
          </cell>
          <cell r="AE136">
            <v>0.60125672548865794</v>
          </cell>
          <cell r="AG136">
            <v>0.611067748767264</v>
          </cell>
          <cell r="AI136">
            <v>0.60210434850589956</v>
          </cell>
          <cell r="AK136">
            <v>0.61243316654159075</v>
          </cell>
          <cell r="AM136">
            <v>0.62012188874242813</v>
          </cell>
          <cell r="AO136">
            <v>0.73907926618206998</v>
          </cell>
          <cell r="AQ136">
            <v>0.73907926618206998</v>
          </cell>
          <cell r="AS136">
            <v>0.73907926618206998</v>
          </cell>
        </row>
        <row r="137">
          <cell r="Y137" t="str">
            <v>Shine ²</v>
          </cell>
          <cell r="AA137">
            <v>0.3274058260502607</v>
          </cell>
          <cell r="AC137">
            <v>0.41227683205362009</v>
          </cell>
          <cell r="AE137">
            <v>0.39874327451134212</v>
          </cell>
          <cell r="AG137">
            <v>0.38893225123273578</v>
          </cell>
          <cell r="AI137">
            <v>0.39789565149410033</v>
          </cell>
          <cell r="AK137">
            <v>0.3875668334584092</v>
          </cell>
          <cell r="AM137">
            <v>0.37987811125757182</v>
          </cell>
          <cell r="AO137">
            <v>0.26092073381793013</v>
          </cell>
          <cell r="AQ137">
            <v>0.26092073381793013</v>
          </cell>
          <cell r="AS137">
            <v>0.26092073381793013</v>
          </cell>
        </row>
        <row r="139">
          <cell r="Y139" t="str">
            <v>2010P EBITDA</v>
          </cell>
        </row>
        <row r="140">
          <cell r="Y140" t="str">
            <v>Rise ¹</v>
          </cell>
          <cell r="AA140" t="e">
            <v>#DIV/0!</v>
          </cell>
          <cell r="AC140" t="e">
            <v>#DIV/0!</v>
          </cell>
          <cell r="AE140" t="e">
            <v>#DIV/0!</v>
          </cell>
          <cell r="AG140" t="e">
            <v>#DIV/0!</v>
          </cell>
          <cell r="AI140" t="e">
            <v>#DIV/0!</v>
          </cell>
          <cell r="AK140" t="e">
            <v>#DIV/0!</v>
          </cell>
          <cell r="AM140" t="e">
            <v>#DIV/0!</v>
          </cell>
          <cell r="AO140" t="e">
            <v>#DIV/0!</v>
          </cell>
          <cell r="AQ140" t="e">
            <v>#DIV/0!</v>
          </cell>
          <cell r="AS140" t="e">
            <v>#DIV/0!</v>
          </cell>
        </row>
        <row r="141">
          <cell r="Y141" t="str">
            <v>Shine ²</v>
          </cell>
          <cell r="AA141" t="e">
            <v>#DIV/0!</v>
          </cell>
          <cell r="AC141" t="e">
            <v>#DIV/0!</v>
          </cell>
          <cell r="AE141" t="e">
            <v>#DIV/0!</v>
          </cell>
          <cell r="AG141" t="e">
            <v>#DIV/0!</v>
          </cell>
          <cell r="AI141" t="e">
            <v>#DIV/0!</v>
          </cell>
          <cell r="AK141" t="e">
            <v>#DIV/0!</v>
          </cell>
          <cell r="AM141" t="e">
            <v>#DIV/0!</v>
          </cell>
          <cell r="AO141" t="e">
            <v>#DIV/0!</v>
          </cell>
          <cell r="AQ141" t="e">
            <v>#DIV/0!</v>
          </cell>
          <cell r="AS141" t="e">
            <v>#DIV/0!</v>
          </cell>
        </row>
        <row r="144">
          <cell r="Y144" t="str">
            <v>Rise ¹ - Average Equity %</v>
          </cell>
          <cell r="AC144" t="e">
            <v>#DIV/0!</v>
          </cell>
          <cell r="AE144" t="e">
            <v>#DIV/0!</v>
          </cell>
          <cell r="AG144" t="e">
            <v>#DIV/0!</v>
          </cell>
          <cell r="AI144" t="e">
            <v>#DIV/0!</v>
          </cell>
          <cell r="AK144" t="e">
            <v>#DIV/0!</v>
          </cell>
          <cell r="AM144" t="e">
            <v>#DIV/0!</v>
          </cell>
          <cell r="AO144" t="e">
            <v>#DIV/0!</v>
          </cell>
          <cell r="AQ144" t="e">
            <v>#DIV/0!</v>
          </cell>
          <cell r="AS144" t="e">
            <v>#DIV/0!</v>
          </cell>
        </row>
        <row r="145">
          <cell r="Y145" t="str">
            <v>Shine ² - Average Equity %</v>
          </cell>
          <cell r="AC145" t="e">
            <v>#DIV/0!</v>
          </cell>
          <cell r="AE145" t="e">
            <v>#DIV/0!</v>
          </cell>
          <cell r="AG145" t="e">
            <v>#DIV/0!</v>
          </cell>
          <cell r="AI145" t="e">
            <v>#DIV/0!</v>
          </cell>
          <cell r="AK145" t="e">
            <v>#DIV/0!</v>
          </cell>
          <cell r="AM145" t="e">
            <v>#DIV/0!</v>
          </cell>
          <cell r="AO145" t="e">
            <v>#DIV/0!</v>
          </cell>
          <cell r="AQ145" t="e">
            <v>#DIV/0!</v>
          </cell>
          <cell r="AS145" t="e">
            <v>#DIV/0!</v>
          </cell>
        </row>
        <row r="148">
          <cell r="Y148" t="str">
            <v>¹ Based on pro forma net debt of $117.4 and $41.5 for Rise ¹ and Shine ², respectively.  Net debt based on current capital structure</v>
          </cell>
        </row>
        <row r="149">
          <cell r="BV149" t="str">
            <v>Implied Contribution</v>
          </cell>
          <cell r="BY149" t="str">
            <v>% of Combined Equity Value 4</v>
          </cell>
        </row>
        <row r="150">
          <cell r="A150" t="str">
            <v>x</v>
          </cell>
          <cell r="U150" t="str">
            <v>x</v>
          </cell>
          <cell r="AT150" t="str">
            <v>x</v>
          </cell>
          <cell r="AV150" t="str">
            <v>* Delete entire row to remove from chart</v>
          </cell>
          <cell r="BO150" t="str">
            <v>x</v>
          </cell>
          <cell r="BR150" t="str">
            <v>Rise</v>
          </cell>
          <cell r="BS150" t="str">
            <v>Shine</v>
          </cell>
          <cell r="BV150" t="str">
            <v>Rise</v>
          </cell>
          <cell r="BW150" t="str">
            <v>Shine</v>
          </cell>
          <cell r="BY150" t="str">
            <v>Rise</v>
          </cell>
          <cell r="BZ150" t="str">
            <v>Shine</v>
          </cell>
        </row>
        <row r="151">
          <cell r="AW151" t="str">
            <v>Rise</v>
          </cell>
          <cell r="AY151" t="str">
            <v>Shine</v>
          </cell>
          <cell r="BQ151" t="str">
            <v>2008A Revenue</v>
          </cell>
          <cell r="BR151">
            <v>251.8</v>
          </cell>
          <cell r="BS151">
            <v>138.298</v>
          </cell>
          <cell r="BV151">
            <v>0.64547882839696691</v>
          </cell>
          <cell r="BW151">
            <v>0.35452117160303309</v>
          </cell>
          <cell r="BY151">
            <v>0.4671074397516996</v>
          </cell>
          <cell r="BZ151">
            <v>0.53289256024830023</v>
          </cell>
        </row>
        <row r="152">
          <cell r="AV152" t="str">
            <v>2008A Revenue</v>
          </cell>
          <cell r="AW152">
            <v>251.8</v>
          </cell>
          <cell r="AY152">
            <v>138.298</v>
          </cell>
          <cell r="BQ152" t="str">
            <v>2009P Revenue</v>
          </cell>
          <cell r="BR152">
            <v>234.1</v>
          </cell>
          <cell r="BS152">
            <v>154.28701249999997</v>
          </cell>
          <cell r="BV152">
            <v>0.60274930022280293</v>
          </cell>
          <cell r="BW152">
            <v>0.39725069977719707</v>
          </cell>
          <cell r="BY152">
            <v>0.34294960358092763</v>
          </cell>
          <cell r="BZ152">
            <v>0.65705039641907215</v>
          </cell>
        </row>
        <row r="153">
          <cell r="AV153" t="str">
            <v>2009P Revenue</v>
          </cell>
          <cell r="AW153">
            <v>234.1</v>
          </cell>
          <cell r="AY153">
            <v>154.28701249999997</v>
          </cell>
        </row>
        <row r="154">
          <cell r="BQ154" t="str">
            <v>2008A EBITDA</v>
          </cell>
          <cell r="BR154">
            <v>33.419000000000004</v>
          </cell>
          <cell r="BS154">
            <v>13.808999999999999</v>
          </cell>
          <cell r="BV154">
            <v>0.70760989243669015</v>
          </cell>
          <cell r="BW154">
            <v>0.29239010756330985</v>
          </cell>
          <cell r="BY154">
            <v>0.64763970396761761</v>
          </cell>
          <cell r="BZ154">
            <v>0.352360296032382</v>
          </cell>
        </row>
        <row r="155">
          <cell r="AV155" t="str">
            <v>2008A EBITDA</v>
          </cell>
          <cell r="AW155">
            <v>33.419000000000004</v>
          </cell>
          <cell r="AY155">
            <v>13.808999999999999</v>
          </cell>
          <cell r="BQ155" t="str">
            <v>2009P EBITDA</v>
          </cell>
          <cell r="BR155">
            <v>34.611999999999995</v>
          </cell>
          <cell r="BS155">
            <v>16.8484516966667</v>
          </cell>
          <cell r="BV155">
            <v>0.6725941739497393</v>
          </cell>
          <cell r="BW155">
            <v>0.3274058260502607</v>
          </cell>
          <cell r="BY155">
            <v>0.54589564020017889</v>
          </cell>
          <cell r="BZ155">
            <v>0.45410435979982072</v>
          </cell>
        </row>
        <row r="156">
          <cell r="AV156" t="str">
            <v>2009P EBITDA</v>
          </cell>
          <cell r="AW156">
            <v>34.611999999999995</v>
          </cell>
          <cell r="AY156">
            <v>16.8484516966667</v>
          </cell>
        </row>
        <row r="157">
          <cell r="BQ157" t="str">
            <v>2008A EBITDA - CAPEX</v>
          </cell>
          <cell r="BR157">
            <v>33.419000000000004</v>
          </cell>
          <cell r="BS157">
            <v>9.9459999999999997</v>
          </cell>
          <cell r="BV157">
            <v>0.77064452899803992</v>
          </cell>
          <cell r="BW157">
            <v>0.22935547100196008</v>
          </cell>
          <cell r="BY157">
            <v>0.83079745023078089</v>
          </cell>
          <cell r="BZ157">
            <v>0.16920254976921884</v>
          </cell>
        </row>
        <row r="158">
          <cell r="AV158" t="str">
            <v>2008A EBITDA - CAPEX</v>
          </cell>
          <cell r="AW158">
            <v>33.419000000000004</v>
          </cell>
          <cell r="AY158">
            <v>9.9459999999999997</v>
          </cell>
          <cell r="BQ158" t="str">
            <v>2009P EBITDA - CAPEX</v>
          </cell>
          <cell r="BR158">
            <v>33.411999999999992</v>
          </cell>
          <cell r="BS158">
            <v>13.598451696666665</v>
          </cell>
          <cell r="BV158">
            <v>0.71073556611601585</v>
          </cell>
          <cell r="BW158">
            <v>0.28926443388398421</v>
          </cell>
          <cell r="BY158">
            <v>0.6567218749436049</v>
          </cell>
          <cell r="BZ158">
            <v>0.3432781250563951</v>
          </cell>
        </row>
        <row r="159">
          <cell r="AV159" t="str">
            <v>2009P EBITDA - CAPEX</v>
          </cell>
          <cell r="AW159">
            <v>33.411999999999992</v>
          </cell>
          <cell r="AY159">
            <v>13.598451696666665</v>
          </cell>
        </row>
        <row r="160">
          <cell r="BQ160" t="str">
            <v>Equity Market Value ³</v>
          </cell>
          <cell r="BR160">
            <v>41.710261899999999</v>
          </cell>
          <cell r="BS160">
            <v>41.669935310000007</v>
          </cell>
          <cell r="BV160">
            <v>0.50024182354653368</v>
          </cell>
          <cell r="BW160">
            <v>0.49975817645346637</v>
          </cell>
          <cell r="BY160">
            <v>0.50024182354653368</v>
          </cell>
          <cell r="BZ160">
            <v>0.49975817645346637</v>
          </cell>
        </row>
        <row r="161">
          <cell r="AV161" t="str">
            <v>Equity Market Value ³</v>
          </cell>
          <cell r="AW161">
            <v>41.710261899999999</v>
          </cell>
          <cell r="AY161">
            <v>41.669935310000007</v>
          </cell>
          <cell r="BT161" t="str">
            <v>Median</v>
          </cell>
          <cell r="BV161">
            <v>0.6725941739497393</v>
          </cell>
          <cell r="BW161">
            <v>0.3274058260502607</v>
          </cell>
          <cell r="BY161">
            <v>0.54589564020017889</v>
          </cell>
          <cell r="BZ161">
            <v>0.45410435979982072</v>
          </cell>
        </row>
        <row r="162">
          <cell r="BH162" t="str">
            <v>Implied Contribution</v>
          </cell>
          <cell r="BL162" t="str">
            <v>% of Combined Equity Value 4</v>
          </cell>
        </row>
        <row r="163">
          <cell r="BH163" t="str">
            <v>Rise ¹</v>
          </cell>
          <cell r="BJ163" t="str">
            <v>Shine ²</v>
          </cell>
          <cell r="BL163" t="str">
            <v>Rise ¹</v>
          </cell>
          <cell r="BN163" t="str">
            <v>Shine ²</v>
          </cell>
          <cell r="BT163" t="str">
            <v>Rise 1</v>
          </cell>
          <cell r="BV163" t="str">
            <v>Shine 2</v>
          </cell>
          <cell r="BX163" t="str">
            <v>% Contribution</v>
          </cell>
          <cell r="CD163" t="str">
            <v>% of Combined Equity Value 4</v>
          </cell>
        </row>
        <row r="165">
          <cell r="BH165">
            <v>0.64547882839696691</v>
          </cell>
          <cell r="BJ165">
            <v>0.35452117160303309</v>
          </cell>
          <cell r="BL165">
            <v>0.4671074397516996</v>
          </cell>
          <cell r="BN165">
            <v>0.53289256024830023</v>
          </cell>
          <cell r="BQ165" t="str">
            <v>2008A Revenue</v>
          </cell>
          <cell r="BT165">
            <v>251.8</v>
          </cell>
          <cell r="BV165">
            <v>138.298</v>
          </cell>
        </row>
        <row r="166">
          <cell r="BH166">
            <v>0.60274930022280293</v>
          </cell>
          <cell r="BJ166">
            <v>0.39725069977719707</v>
          </cell>
          <cell r="BL166">
            <v>0.34294960358092763</v>
          </cell>
          <cell r="BN166">
            <v>0.65705039641907215</v>
          </cell>
          <cell r="BQ166" t="str">
            <v>2009P Revenue</v>
          </cell>
          <cell r="BT166">
            <v>234.1</v>
          </cell>
          <cell r="BV166">
            <v>154.28701249999997</v>
          </cell>
        </row>
        <row r="167">
          <cell r="BG167" t="str">
            <v>Average</v>
          </cell>
          <cell r="BH167">
            <v>0.62411406430988492</v>
          </cell>
          <cell r="BJ167">
            <v>0.37588593569011508</v>
          </cell>
          <cell r="BL167">
            <v>0.40502852166631365</v>
          </cell>
          <cell r="BN167">
            <v>0.59497147833368613</v>
          </cell>
        </row>
        <row r="169">
          <cell r="BH169">
            <v>0.70760989243669015</v>
          </cell>
          <cell r="BJ169">
            <v>0.29239010756330985</v>
          </cell>
          <cell r="BL169">
            <v>0.64763970396761761</v>
          </cell>
          <cell r="BN169">
            <v>0.352360296032382</v>
          </cell>
          <cell r="BQ169" t="str">
            <v>2008A EBITDA</v>
          </cell>
          <cell r="BT169">
            <v>33.419000000000004</v>
          </cell>
          <cell r="BV169">
            <v>13.808999999999999</v>
          </cell>
        </row>
        <row r="170">
          <cell r="BH170">
            <v>0.6725941739497393</v>
          </cell>
          <cell r="BJ170">
            <v>0.3274058260502607</v>
          </cell>
          <cell r="BL170">
            <v>0.54589564020017889</v>
          </cell>
          <cell r="BN170">
            <v>0.45410435979982072</v>
          </cell>
          <cell r="BQ170" t="str">
            <v>2009P EBITDA</v>
          </cell>
          <cell r="BT170">
            <v>34.611999999999995</v>
          </cell>
          <cell r="BV170">
            <v>16.8484516966667</v>
          </cell>
        </row>
        <row r="171">
          <cell r="BG171" t="str">
            <v>Average</v>
          </cell>
          <cell r="BH171">
            <v>0.69010203319321473</v>
          </cell>
          <cell r="BJ171">
            <v>0.30989796680678527</v>
          </cell>
          <cell r="BL171">
            <v>0.59676767208389825</v>
          </cell>
          <cell r="BN171">
            <v>0.40323232791610136</v>
          </cell>
        </row>
        <row r="173">
          <cell r="BH173">
            <v>0.77064452899803992</v>
          </cell>
          <cell r="BJ173">
            <v>0.22935547100196008</v>
          </cell>
          <cell r="BL173">
            <v>0.83079745023078089</v>
          </cell>
          <cell r="BN173">
            <v>0.16920254976921884</v>
          </cell>
          <cell r="BQ173" t="str">
            <v>2008A EBITDA - CAPEX</v>
          </cell>
          <cell r="BT173">
            <v>33.419000000000004</v>
          </cell>
          <cell r="BV173">
            <v>9.9459999999999997</v>
          </cell>
        </row>
        <row r="174">
          <cell r="BH174">
            <v>0.71073556611601585</v>
          </cell>
          <cell r="BJ174">
            <v>0.28926443388398421</v>
          </cell>
          <cell r="BL174">
            <v>0.6567218749436049</v>
          </cell>
          <cell r="BN174">
            <v>0.3432781250563951</v>
          </cell>
          <cell r="BQ174" t="str">
            <v>2009P EBITDA - CAPEX</v>
          </cell>
          <cell r="BT174">
            <v>33.411999999999992</v>
          </cell>
          <cell r="BV174">
            <v>13.598451696666665</v>
          </cell>
        </row>
        <row r="175">
          <cell r="BG175" t="str">
            <v>Average</v>
          </cell>
          <cell r="BH175">
            <v>0.74069004755702794</v>
          </cell>
          <cell r="BJ175">
            <v>0.25930995244297217</v>
          </cell>
          <cell r="BL175">
            <v>0.74375966258719295</v>
          </cell>
          <cell r="BN175">
            <v>0.25624033741280694</v>
          </cell>
        </row>
        <row r="177">
          <cell r="BH177">
            <v>0.50024182354653368</v>
          </cell>
          <cell r="BJ177">
            <v>0.49975817645346637</v>
          </cell>
          <cell r="BL177">
            <v>0.50024182354653368</v>
          </cell>
          <cell r="BN177">
            <v>0.49975817645346637</v>
          </cell>
          <cell r="BQ177" t="str">
            <v>Equity Market Value ³</v>
          </cell>
          <cell r="BT177">
            <v>41.710261899999999</v>
          </cell>
          <cell r="BV177">
            <v>41.669935310000007</v>
          </cell>
        </row>
        <row r="183">
          <cell r="AV183" t="str">
            <v>Source: Company filings, Rise Management, and Shine Management</v>
          </cell>
          <cell r="BQ183" t="str">
            <v>Source: Company filings, Rise Management and Shine Management</v>
          </cell>
        </row>
        <row r="184">
          <cell r="AV184" t="str">
            <v>Notes: Assumes 3/31/2009 Net Debt of $117.4 million and $41.5 million for Rise and Shine, respectively</v>
          </cell>
          <cell r="BQ184" t="str">
            <v>Notes: Assumes 3/31/2009 Net Debt of $117.4 million and $41.5 million for Rise and Shine, respectively</v>
          </cell>
        </row>
        <row r="185">
          <cell r="AV185" t="str">
            <v>Net Debt for Rise includes full payout of earnouts of $15.0 million to LaJobi and $4.0 million to CoCaLo</v>
          </cell>
          <cell r="BQ185" t="str">
            <v>Net debt for Rise includes full payout of earnouts of $15.0 million to LaJobi and $4.0 million to CoCaLo</v>
          </cell>
        </row>
        <row r="186">
          <cell r="AV186" t="str">
            <v>1 Pro forma for acquisitions of CoCaLo and LaJobi as of January 1, 2008; Pro forma for sale of gift business</v>
          </cell>
          <cell r="BQ186" t="str">
            <v>1 Pro forma for acquisitions of CoCaLo and LaJobi as of January 1, 2008; Pro forma for sale of Gift business</v>
          </cell>
        </row>
        <row r="187">
          <cell r="AV187" t="str">
            <v>2 Pro forma for acquisitions of Basic Comfort and Kiddopotamus as of January 1, 2008</v>
          </cell>
          <cell r="BQ187" t="str">
            <v>2 Pro forma for acquisitions of Basic Comfort and Kiddopotamus as of January 1, 2008</v>
          </cell>
        </row>
        <row r="188">
          <cell r="AV188" t="str">
            <v>3 Based on market cap as of 5/7/2009</v>
          </cell>
          <cell r="BQ188" t="str">
            <v>3 Based on market cap as of 5/12/2009</v>
          </cell>
        </row>
        <row r="189">
          <cell r="AV189" t="str">
            <v>4 % Combined Equity Value is calculated as combined Enterprise Value times % Contribution minus company specific Net Debt, all divided by combined Equity Market Value</v>
          </cell>
          <cell r="BQ189" t="str">
            <v>4 % Combined equity value is calculated as combined enterprise value times % contribution minus company specific net debt, all divided by combined equity market value</v>
          </cell>
        </row>
      </sheetData>
      <sheetData sheetId="18" refreshError="1">
        <row r="2">
          <cell r="E2" t="str">
            <v>Inputs / Links</v>
          </cell>
        </row>
        <row r="3">
          <cell r="F3" t="str">
            <v>Purchase Price Start</v>
          </cell>
          <cell r="G3">
            <v>1.5</v>
          </cell>
        </row>
        <row r="4">
          <cell r="F4" t="str">
            <v>Purchase Price Incraments</v>
          </cell>
          <cell r="G4">
            <v>0.25</v>
          </cell>
        </row>
        <row r="5">
          <cell r="F5" t="str">
            <v>Rise Closing Share Price:</v>
          </cell>
          <cell r="G5">
            <v>1.94</v>
          </cell>
        </row>
        <row r="6">
          <cell r="F6" t="str">
            <v>Rise Share Count</v>
          </cell>
          <cell r="G6">
            <v>21.514035</v>
          </cell>
        </row>
        <row r="7">
          <cell r="F7" t="str">
            <v>Summer Share Count</v>
          </cell>
          <cell r="G7">
            <v>15.404782000000001</v>
          </cell>
        </row>
        <row r="8">
          <cell r="F8" t="str">
            <v>Current Summer Infant Share Price</v>
          </cell>
          <cell r="G8">
            <v>2.7050000000000001</v>
          </cell>
        </row>
        <row r="10">
          <cell r="E10" t="str">
            <v>Analysis at Various Purchase Prices</v>
          </cell>
        </row>
        <row r="12">
          <cell r="E12" t="str">
            <v>Shine Current Share Price</v>
          </cell>
          <cell r="F12">
            <v>2.7050000000000001</v>
          </cell>
        </row>
        <row r="13">
          <cell r="E13" t="str">
            <v>Exchange Ratio (Shine Share Price/Rise Share Price)</v>
          </cell>
          <cell r="G13">
            <v>1.8033333333333335</v>
          </cell>
          <cell r="H13">
            <v>1.5457142857142858</v>
          </cell>
          <cell r="I13">
            <v>1.3525</v>
          </cell>
          <cell r="J13">
            <v>1.2022222222222223</v>
          </cell>
          <cell r="K13">
            <v>1.0820000000000001</v>
          </cell>
          <cell r="L13">
            <v>0.98363636363636364</v>
          </cell>
          <cell r="M13">
            <v>0.90166666666666673</v>
          </cell>
          <cell r="N13">
            <v>0.8323076923076923</v>
          </cell>
        </row>
        <row r="14">
          <cell r="E14" t="str">
            <v>Implied Rise Share Price</v>
          </cell>
          <cell r="G14">
            <v>1.5</v>
          </cell>
          <cell r="H14">
            <v>1.75</v>
          </cell>
          <cell r="I14">
            <v>2</v>
          </cell>
          <cell r="J14">
            <v>2.25</v>
          </cell>
          <cell r="K14">
            <v>2.5</v>
          </cell>
          <cell r="L14">
            <v>2.75</v>
          </cell>
          <cell r="M14">
            <v>3</v>
          </cell>
          <cell r="N14">
            <v>3.25</v>
          </cell>
        </row>
        <row r="16">
          <cell r="E16" t="str">
            <v>Rise Fully Diluted Share Count</v>
          </cell>
          <cell r="G16">
            <v>21.514035</v>
          </cell>
          <cell r="H16">
            <v>21.514035</v>
          </cell>
          <cell r="I16">
            <v>21.514035</v>
          </cell>
          <cell r="J16">
            <v>21.514035</v>
          </cell>
          <cell r="K16">
            <v>21.514035</v>
          </cell>
          <cell r="L16">
            <v>21.514035</v>
          </cell>
          <cell r="M16">
            <v>21.514035</v>
          </cell>
          <cell r="N16">
            <v>21.514035</v>
          </cell>
        </row>
        <row r="17">
          <cell r="E17" t="str">
            <v>Equity Value</v>
          </cell>
          <cell r="G17">
            <v>32.271052499999996</v>
          </cell>
          <cell r="H17">
            <v>37.649561249999998</v>
          </cell>
          <cell r="I17">
            <v>43.02807</v>
          </cell>
          <cell r="J17">
            <v>48.406578750000001</v>
          </cell>
          <cell r="K17">
            <v>53.785087500000003</v>
          </cell>
          <cell r="L17">
            <v>59.163596249999998</v>
          </cell>
          <cell r="M17">
            <v>64.542104999999992</v>
          </cell>
          <cell r="N17">
            <v>69.920613750000001</v>
          </cell>
        </row>
        <row r="19">
          <cell r="E19" t="str">
            <v>Plus: Net Debt</v>
          </cell>
          <cell r="G19">
            <v>117.43599999999999</v>
          </cell>
          <cell r="H19">
            <v>117.43599999999999</v>
          </cell>
          <cell r="I19">
            <v>117.43599999999999</v>
          </cell>
          <cell r="J19">
            <v>117.43599999999999</v>
          </cell>
          <cell r="K19">
            <v>117.43599999999999</v>
          </cell>
          <cell r="L19">
            <v>117.43599999999999</v>
          </cell>
          <cell r="M19">
            <v>117.43599999999999</v>
          </cell>
          <cell r="N19">
            <v>117.43599999999999</v>
          </cell>
        </row>
        <row r="20">
          <cell r="E20" t="str">
            <v>Total Enterprise Value</v>
          </cell>
          <cell r="G20">
            <v>149.70705249999997</v>
          </cell>
          <cell r="H20">
            <v>155.08556124999998</v>
          </cell>
          <cell r="I20">
            <v>160.46406999999999</v>
          </cell>
          <cell r="J20">
            <v>165.84257875</v>
          </cell>
          <cell r="K20">
            <v>171.22108750000001</v>
          </cell>
          <cell r="L20">
            <v>176.59959624999999</v>
          </cell>
          <cell r="M20">
            <v>181.97810499999997</v>
          </cell>
          <cell r="N20">
            <v>187.35661375000001</v>
          </cell>
        </row>
        <row r="22">
          <cell r="E22" t="str">
            <v>Rise Fully Diluted Share Count</v>
          </cell>
          <cell r="G22">
            <v>21.514035</v>
          </cell>
          <cell r="H22">
            <v>21.514035</v>
          </cell>
          <cell r="I22">
            <v>21.514035</v>
          </cell>
          <cell r="J22">
            <v>21.514035</v>
          </cell>
          <cell r="K22">
            <v>21.514035</v>
          </cell>
          <cell r="L22">
            <v>21.514035</v>
          </cell>
          <cell r="M22">
            <v>21.514035</v>
          </cell>
        </row>
        <row r="23">
          <cell r="E23" t="str">
            <v>Curent Shine Fully Diluted Shares Outstanding</v>
          </cell>
          <cell r="G23">
            <v>15.404782000000001</v>
          </cell>
          <cell r="H23">
            <v>15.404782000000001</v>
          </cell>
          <cell r="I23">
            <v>15.404782000000001</v>
          </cell>
          <cell r="J23">
            <v>15.404782000000001</v>
          </cell>
          <cell r="K23">
            <v>15.404782000000001</v>
          </cell>
          <cell r="L23">
            <v>15.404782000000001</v>
          </cell>
          <cell r="M23">
            <v>15.404782000000001</v>
          </cell>
          <cell r="N23" t="e">
            <v>#REF!</v>
          </cell>
        </row>
        <row r="24">
          <cell r="E24" t="str">
            <v>New Shares Issued</v>
          </cell>
          <cell r="G24">
            <v>11.930148798521255</v>
          </cell>
          <cell r="H24">
            <v>13.918506931608132</v>
          </cell>
          <cell r="I24">
            <v>15.906865064695008</v>
          </cell>
          <cell r="J24">
            <v>17.895223197781885</v>
          </cell>
          <cell r="K24">
            <v>19.883581330868761</v>
          </cell>
          <cell r="L24">
            <v>21.871939463955638</v>
          </cell>
          <cell r="M24">
            <v>23.860297597042511</v>
          </cell>
          <cell r="N24" t="e">
            <v>#REF!</v>
          </cell>
        </row>
        <row r="25">
          <cell r="E25" t="str">
            <v>Fully Diluted Shares Outstading for Combined Company</v>
          </cell>
          <cell r="G25">
            <v>27.334930798521256</v>
          </cell>
          <cell r="H25">
            <v>29.323288931608133</v>
          </cell>
          <cell r="I25">
            <v>31.311647064695009</v>
          </cell>
          <cell r="J25">
            <v>33.300005197781886</v>
          </cell>
          <cell r="K25">
            <v>35.288363330868762</v>
          </cell>
          <cell r="L25">
            <v>37.276721463955639</v>
          </cell>
          <cell r="M25">
            <v>39.265079597042515</v>
          </cell>
          <cell r="N25" t="e">
            <v>#REF!</v>
          </cell>
        </row>
        <row r="27">
          <cell r="E27" t="str">
            <v xml:space="preserve">Shine % Ownership of Combined Company </v>
          </cell>
          <cell r="G27">
            <v>0.56355664894653246</v>
          </cell>
          <cell r="H27">
            <v>0.52534291211088846</v>
          </cell>
          <cell r="I27">
            <v>0.49198248716112536</v>
          </cell>
          <cell r="J27">
            <v>0.46260599385810647</v>
          </cell>
          <cell r="K27">
            <v>0.4365399963597788</v>
          </cell>
          <cell r="L27">
            <v>0.41325474438237558</v>
          </cell>
          <cell r="M27">
            <v>0.39232779248358646</v>
          </cell>
          <cell r="N27" t="e">
            <v>#REF!</v>
          </cell>
        </row>
        <row r="28">
          <cell r="E28" t="str">
            <v>Rise % Ownership of Combined Company</v>
          </cell>
          <cell r="G28">
            <v>0.43644335105346754</v>
          </cell>
          <cell r="H28">
            <v>0.47465708788911154</v>
          </cell>
          <cell r="I28">
            <v>0.50801751283887464</v>
          </cell>
          <cell r="J28">
            <v>0.53739400614189359</v>
          </cell>
          <cell r="K28">
            <v>0.5634600036402212</v>
          </cell>
          <cell r="L28">
            <v>0.58674525561762447</v>
          </cell>
          <cell r="M28">
            <v>0.6076722075164136</v>
          </cell>
          <cell r="N28" t="e">
            <v>#REF!</v>
          </cell>
        </row>
        <row r="30">
          <cell r="F30" t="str">
            <v>Price</v>
          </cell>
        </row>
        <row r="31">
          <cell r="E31" t="str">
            <v>Premium to Current Share Price</v>
          </cell>
          <cell r="F31">
            <v>1.94</v>
          </cell>
          <cell r="G31">
            <v>-0.22680412371134018</v>
          </cell>
          <cell r="H31">
            <v>-9.7938144329896892E-2</v>
          </cell>
          <cell r="I31">
            <v>3.0927835051546504E-2</v>
          </cell>
          <cell r="J31">
            <v>0.15979381443298979</v>
          </cell>
          <cell r="K31">
            <v>0.28865979381443307</v>
          </cell>
          <cell r="L31">
            <v>0.41752577319587636</v>
          </cell>
          <cell r="M31">
            <v>0.54639175257731964</v>
          </cell>
          <cell r="N31">
            <v>0.67525773195876293</v>
          </cell>
        </row>
        <row r="32">
          <cell r="E32" t="str">
            <v>Premium to 30-Day Average Price</v>
          </cell>
          <cell r="F32">
            <v>1.5428571428571429</v>
          </cell>
          <cell r="G32">
            <v>-2.777777777777779E-2</v>
          </cell>
          <cell r="H32">
            <v>0.1342592592592593</v>
          </cell>
          <cell r="I32">
            <v>0.29629629629629628</v>
          </cell>
          <cell r="J32">
            <v>0.45833333333333326</v>
          </cell>
          <cell r="K32">
            <v>0.62037037037037024</v>
          </cell>
          <cell r="L32">
            <v>0.78240740740740722</v>
          </cell>
          <cell r="M32">
            <v>0.94444444444444442</v>
          </cell>
          <cell r="N32">
            <v>1.1064814814814814</v>
          </cell>
        </row>
        <row r="33">
          <cell r="E33" t="str">
            <v xml:space="preserve">Premium to 52-Week High Share Price </v>
          </cell>
          <cell r="F33">
            <v>13.9</v>
          </cell>
          <cell r="G33">
            <v>-0.8920863309352518</v>
          </cell>
          <cell r="H33">
            <v>-0.87410071942446044</v>
          </cell>
          <cell r="I33">
            <v>-0.85611510791366907</v>
          </cell>
          <cell r="J33">
            <v>-0.83812949640287771</v>
          </cell>
          <cell r="K33">
            <v>-0.82014388489208634</v>
          </cell>
          <cell r="L33">
            <v>-0.80215827338129497</v>
          </cell>
          <cell r="M33">
            <v>-0.78417266187050361</v>
          </cell>
          <cell r="N33">
            <v>-0.76618705035971224</v>
          </cell>
        </row>
        <row r="36">
          <cell r="E36" t="str">
            <v>Source: Capital IQ and Company filings</v>
          </cell>
        </row>
        <row r="37">
          <cell r="E37" t="str">
            <v>Note: Based on fully diluted share count of 21.514 and 15.405 milion shares for Rise and Shine, respectively</v>
          </cell>
        </row>
        <row r="39">
          <cell r="E39" t="str">
            <v>Revenue Multiple</v>
          </cell>
          <cell r="F39" t="str">
            <v xml:space="preserve">Metrics </v>
          </cell>
        </row>
        <row r="40">
          <cell r="B40">
            <v>226</v>
          </cell>
          <cell r="E40" t="str">
            <v>2008E</v>
          </cell>
          <cell r="F40">
            <v>226</v>
          </cell>
          <cell r="G40">
            <v>0.66242058628318568</v>
          </cell>
          <cell r="H40">
            <v>0.68621929756637157</v>
          </cell>
          <cell r="I40">
            <v>0.71001800884955746</v>
          </cell>
          <cell r="J40">
            <v>0.73381672013274335</v>
          </cell>
          <cell r="K40">
            <v>0.75761543141592924</v>
          </cell>
          <cell r="L40">
            <v>0.78141414269911502</v>
          </cell>
          <cell r="M40">
            <v>0.8052128539823008</v>
          </cell>
          <cell r="N40">
            <v>0.82901156526548681</v>
          </cell>
        </row>
        <row r="41">
          <cell r="B41">
            <v>247.3</v>
          </cell>
          <cell r="E41" t="str">
            <v>2009P</v>
          </cell>
          <cell r="F41">
            <v>247.3</v>
          </cell>
          <cell r="G41">
            <v>0.60536616457743619</v>
          </cell>
          <cell r="H41">
            <v>0.62711508794985837</v>
          </cell>
          <cell r="I41">
            <v>0.64886401132228055</v>
          </cell>
          <cell r="J41">
            <v>0.67061293469470273</v>
          </cell>
          <cell r="K41">
            <v>0.69236185806712491</v>
          </cell>
          <cell r="L41">
            <v>0.71411078143954698</v>
          </cell>
          <cell r="M41">
            <v>0.73585970481196916</v>
          </cell>
          <cell r="N41">
            <v>0.75760862818439145</v>
          </cell>
        </row>
        <row r="42">
          <cell r="B42">
            <v>266.60000000000002</v>
          </cell>
          <cell r="E42" t="str">
            <v>2010P</v>
          </cell>
          <cell r="F42">
            <v>266.60000000000002</v>
          </cell>
          <cell r="G42">
            <v>0.56154183233308308</v>
          </cell>
          <cell r="H42">
            <v>0.58171628375843953</v>
          </cell>
          <cell r="I42">
            <v>0.60189073518379588</v>
          </cell>
          <cell r="J42">
            <v>0.62206518660915222</v>
          </cell>
          <cell r="K42">
            <v>0.64223963803450856</v>
          </cell>
          <cell r="L42">
            <v>0.66241408945986491</v>
          </cell>
          <cell r="M42">
            <v>0.68258854088522114</v>
          </cell>
          <cell r="N42">
            <v>0.70276299231057759</v>
          </cell>
        </row>
        <row r="44">
          <cell r="E44" t="str">
            <v>EBITDA Multiple</v>
          </cell>
        </row>
        <row r="45">
          <cell r="B45">
            <v>41.7</v>
          </cell>
          <cell r="E45" t="str">
            <v>2008E</v>
          </cell>
          <cell r="F45">
            <v>41.7</v>
          </cell>
          <cell r="G45">
            <v>3.5900971822541958</v>
          </cell>
          <cell r="H45">
            <v>3.7190782074340523</v>
          </cell>
          <cell r="I45">
            <v>3.8480592326139083</v>
          </cell>
          <cell r="J45">
            <v>3.9770402577937647</v>
          </cell>
          <cell r="K45">
            <v>4.1060212829736207</v>
          </cell>
          <cell r="L45">
            <v>4.2350023081534767</v>
          </cell>
          <cell r="M45">
            <v>4.3639833333333327</v>
          </cell>
          <cell r="N45">
            <v>4.4929643585131895</v>
          </cell>
        </row>
        <row r="46">
          <cell r="B46">
            <v>46.3</v>
          </cell>
          <cell r="E46" t="str">
            <v>2009P</v>
          </cell>
          <cell r="F46">
            <v>46.3</v>
          </cell>
          <cell r="G46">
            <v>3.2334136609071269</v>
          </cell>
          <cell r="H46">
            <v>3.3495801565874728</v>
          </cell>
          <cell r="I46">
            <v>3.4657466522678186</v>
          </cell>
          <cell r="J46">
            <v>3.5819131479481645</v>
          </cell>
          <cell r="K46">
            <v>3.6980796436285104</v>
          </cell>
          <cell r="L46">
            <v>3.8142461393088554</v>
          </cell>
          <cell r="M46">
            <v>3.9304126349892003</v>
          </cell>
          <cell r="N46">
            <v>4.0465791306695467</v>
          </cell>
        </row>
        <row r="47">
          <cell r="B47">
            <v>49.8</v>
          </cell>
          <cell r="E47" t="str">
            <v>2010P</v>
          </cell>
          <cell r="F47">
            <v>49.8</v>
          </cell>
          <cell r="G47">
            <v>3.0061657128514052</v>
          </cell>
          <cell r="H47">
            <v>3.1141678965863453</v>
          </cell>
          <cell r="I47">
            <v>3.2221700803212854</v>
          </cell>
          <cell r="J47">
            <v>3.330172264056225</v>
          </cell>
          <cell r="K47">
            <v>3.4381744477911651</v>
          </cell>
          <cell r="L47">
            <v>3.5461766315261043</v>
          </cell>
          <cell r="M47">
            <v>3.6541788152610439</v>
          </cell>
          <cell r="N47">
            <v>3.7621809989959845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1">
          <cell r="AT1" t="str">
            <v>x</v>
          </cell>
        </row>
      </sheetData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Feeder IS"/>
      <sheetName val="Feeder BS"/>
      <sheetName val="IS"/>
      <sheetName val="BS"/>
      <sheetName val="Acq. LBO"/>
      <sheetName val="WACC"/>
      <sheetName val="Convert"/>
      <sheetName val="Sum P&amp;L"/>
      <sheetName val="SU-Cap"/>
      <sheetName val="Adj Combined IS"/>
      <sheetName val="DCF"/>
      <sheetName val="DCF Output"/>
      <sheetName val="LBO"/>
      <sheetName val="PV of Future Price"/>
      <sheetName val="FF"/>
      <sheetName val="Contribution Analysis"/>
      <sheetName val="Summary Financials - Charts"/>
      <sheetName val="Credit Summary"/>
      <sheetName val="Sensitivities Input"/>
      <sheetName val="Sensitivities Output"/>
      <sheetName val="Synergies"/>
      <sheetName val="Shine WACC"/>
      <sheetName val="AVP"/>
      <sheetName val="Rise WACC"/>
      <sheetName val="No Tug Plug"/>
      <sheetName val="HOSPICE OPSUM"/>
      <sheetName val="Cont (not linked)"/>
      <sheetName val="Feeder_IS"/>
      <sheetName val="Feeder_BS"/>
      <sheetName val="Acq__LBO"/>
      <sheetName val="Sum_P&amp;L"/>
      <sheetName val="Adj_Combined_IS"/>
      <sheetName val="DCF_Output"/>
      <sheetName val="PV_of_Future_Price"/>
      <sheetName val="Contribution_Analysis"/>
      <sheetName val="Summary_Financials_-_Charts"/>
      <sheetName val="Credit_Summary"/>
      <sheetName val="Sensitivities_Input"/>
      <sheetName val="Sensitivities_Output"/>
      <sheetName val="Cont_(not_linked)"/>
      <sheetName val="PF Income Statement"/>
      <sheetName val="MGAM"/>
      <sheetName val="Service Offerings to Top-20"/>
      <sheetName val="Logistics Out. by Region"/>
      <sheetName val="Revenue by Segment"/>
      <sheetName val="Facilities Overview"/>
      <sheetName val="EV to EBITDA"/>
      <sheetName val="2003 to 2005 Debt Maturities"/>
      <sheetName val="PE"/>
      <sheetName val="ROIC"/>
      <sheetName val="Float vs Fixed Debt"/>
      <sheetName val="MDC"/>
      <sheetName val="EBIT Margin"/>
      <sheetName val="Price to BV"/>
      <sheetName val="Lookup tables"/>
      <sheetName val="Feeder_IS1"/>
      <sheetName val="Feeder_BS1"/>
      <sheetName val="Acq__LBO1"/>
      <sheetName val="Sum_P&amp;L1"/>
      <sheetName val="Adj_Combined_IS1"/>
      <sheetName val="DCF_Output1"/>
      <sheetName val="PV_of_Future_Price1"/>
      <sheetName val="Contribution_Analysis1"/>
      <sheetName val="Summary_Financials_-_Charts1"/>
      <sheetName val="Credit_Summary1"/>
      <sheetName val="Sensitivities_Input1"/>
      <sheetName val="Sensitivities_Output1"/>
      <sheetName val="Shine_WACC"/>
      <sheetName val="Rise_WACC"/>
      <sheetName val="No_Tug_Plug"/>
      <sheetName val="HOSPICE_OPSUM"/>
      <sheetName val="Cont_(not_linked)1"/>
      <sheetName val="PF_Income_Statement"/>
      <sheetName val="Service_Offerings_to_Top-20"/>
      <sheetName val="Logistics_Out__by_Region"/>
      <sheetName val="Revenue_by_Segment"/>
      <sheetName val="Facilities_Overview"/>
      <sheetName val="EV_to_EBITDA"/>
      <sheetName val="2003_to_2005_Debt_Maturities"/>
      <sheetName val="Float_vs_Fixed_Debt"/>
      <sheetName val="EBIT_Margin"/>
      <sheetName val="Price_to_BV"/>
      <sheetName val="Lookup_t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B2" t="str">
            <v>Date for WACC</v>
          </cell>
          <cell r="D2">
            <v>39836</v>
          </cell>
        </row>
        <row r="5">
          <cell r="B5" t="str">
            <v>Weighted Average Cost of Capital Analysis</v>
          </cell>
        </row>
        <row r="7">
          <cell r="F7" t="str">
            <v>Market</v>
          </cell>
        </row>
        <row r="8">
          <cell r="F8" t="str">
            <v>Value of</v>
          </cell>
          <cell r="P8" t="str">
            <v xml:space="preserve">Debt / </v>
          </cell>
          <cell r="R8" t="str">
            <v>Levered</v>
          </cell>
          <cell r="T8" t="str">
            <v>Unlevered</v>
          </cell>
          <cell r="V8" t="str">
            <v>Relevered</v>
          </cell>
        </row>
        <row r="9">
          <cell r="B9" t="str">
            <v>Company</v>
          </cell>
          <cell r="D9" t="str">
            <v>Ticker</v>
          </cell>
          <cell r="F9" t="str">
            <v>Equity</v>
          </cell>
          <cell r="H9" t="str">
            <v>Total Debt</v>
          </cell>
          <cell r="J9" t="str">
            <v>Tax Rate</v>
          </cell>
          <cell r="L9" t="str">
            <v>% Debt</v>
          </cell>
          <cell r="N9" t="str">
            <v>% Equity</v>
          </cell>
          <cell r="P9" t="str">
            <v>Equity</v>
          </cell>
          <cell r="R9" t="str">
            <v>Beta 1</v>
          </cell>
          <cell r="T9" t="str">
            <v>Beta</v>
          </cell>
          <cell r="V9" t="str">
            <v>Beta</v>
          </cell>
        </row>
        <row r="10">
          <cell r="B10" t="str">
            <v>Merck &amp; Co. Inc.</v>
          </cell>
          <cell r="D10" t="str">
            <v>MRK</v>
          </cell>
          <cell r="F10">
            <v>49615.022599999997</v>
          </cell>
          <cell r="H10">
            <v>6240.4</v>
          </cell>
          <cell r="J10">
            <v>0.20385799999999998</v>
          </cell>
          <cell r="L10">
            <v>0.11172415693082591</v>
          </cell>
          <cell r="N10">
            <v>0.88827584306917406</v>
          </cell>
          <cell r="P10">
            <v>0.12577642159534158</v>
          </cell>
          <cell r="R10">
            <v>0.94</v>
          </cell>
          <cell r="T10">
            <v>0.85443989871681036</v>
          </cell>
          <cell r="V10">
            <v>0.95374209992713666</v>
          </cell>
        </row>
        <row r="11">
          <cell r="B11" t="str">
            <v>Johnson &amp; Johnson</v>
          </cell>
          <cell r="D11" t="str">
            <v>JNJ</v>
          </cell>
          <cell r="F11">
            <v>145190.60423999999</v>
          </cell>
          <cell r="H11">
            <v>11852</v>
          </cell>
          <cell r="J11">
            <v>0.23509899999999997</v>
          </cell>
          <cell r="L11">
            <v>7.5469965983798945E-2</v>
          </cell>
          <cell r="N11">
            <v>0.92453003401620104</v>
          </cell>
          <cell r="P11">
            <v>8.1630626596254474E-2</v>
          </cell>
          <cell r="R11">
            <v>0.53</v>
          </cell>
          <cell r="T11">
            <v>0.49885200603738422</v>
          </cell>
          <cell r="V11">
            <v>0.5545531060431963</v>
          </cell>
        </row>
        <row r="12">
          <cell r="B12" t="str">
            <v>Abbott Laboratories</v>
          </cell>
          <cell r="D12" t="str">
            <v>ABT</v>
          </cell>
          <cell r="F12">
            <v>68568.643710000004</v>
          </cell>
          <cell r="H12">
            <v>11445.302</v>
          </cell>
          <cell r="J12">
            <v>0.19159999999999999</v>
          </cell>
          <cell r="L12">
            <v>0.14304133983695777</v>
          </cell>
          <cell r="N12">
            <v>0.85695866016304223</v>
          </cell>
          <cell r="P12">
            <v>0.16691743311135124</v>
          </cell>
          <cell r="R12">
            <v>0.43</v>
          </cell>
          <cell r="T12">
            <v>0.37887597181440141</v>
          </cell>
          <cell r="V12">
            <v>0.42358653993867035</v>
          </cell>
        </row>
        <row r="13">
          <cell r="B13" t="str">
            <v>Schering-Plough Corp.</v>
          </cell>
          <cell r="D13" t="str">
            <v>SGP</v>
          </cell>
          <cell r="F13">
            <v>35956.055849999997</v>
          </cell>
          <cell r="H13">
            <v>8176</v>
          </cell>
          <cell r="J13">
            <v>7.1253999999999998E-2</v>
          </cell>
          <cell r="L13">
            <v>0.18526216018101047</v>
          </cell>
          <cell r="N13">
            <v>0.81473783981898951</v>
          </cell>
          <cell r="P13">
            <v>0.22738867783797817</v>
          </cell>
          <cell r="R13">
            <v>1.08</v>
          </cell>
          <cell r="T13">
            <v>0.89168774260336436</v>
          </cell>
          <cell r="V13">
            <v>1.0125794672354695</v>
          </cell>
        </row>
        <row r="14">
          <cell r="B14" t="str">
            <v>Forest Laboratories Inc.</v>
          </cell>
          <cell r="D14" t="str">
            <v>FRX</v>
          </cell>
          <cell r="F14">
            <v>6505.79241</v>
          </cell>
          <cell r="H14">
            <v>0</v>
          </cell>
          <cell r="J14">
            <v>0.200317</v>
          </cell>
          <cell r="L14">
            <v>0</v>
          </cell>
          <cell r="N14">
            <v>1</v>
          </cell>
          <cell r="P14">
            <v>0</v>
          </cell>
          <cell r="R14">
            <v>0.89</v>
          </cell>
          <cell r="T14">
            <v>0.89</v>
          </cell>
          <cell r="V14">
            <v>0.99389501031136385</v>
          </cell>
        </row>
        <row r="15">
          <cell r="B15" t="str">
            <v>Bristol-Myers Squibb Co.</v>
          </cell>
          <cell r="D15" t="str">
            <v>BMY</v>
          </cell>
          <cell r="F15">
            <v>39597.26</v>
          </cell>
          <cell r="H15">
            <v>6739</v>
          </cell>
          <cell r="J15">
            <v>0.24127199999999999</v>
          </cell>
          <cell r="L15">
            <v>0.14543685657841179</v>
          </cell>
          <cell r="N15">
            <v>0.85456314342158823</v>
          </cell>
          <cell r="P15">
            <v>0.17018854334870645</v>
          </cell>
          <cell r="R15">
            <v>0.75</v>
          </cell>
          <cell r="T15">
            <v>0.66423008583864207</v>
          </cell>
          <cell r="V15">
            <v>0.73779851354361015</v>
          </cell>
        </row>
        <row r="16">
          <cell r="B16" t="str">
            <v>Company 7</v>
          </cell>
          <cell r="D16" t="str">
            <v>Ticker 7</v>
          </cell>
          <cell r="F16">
            <v>100</v>
          </cell>
          <cell r="H16">
            <v>0</v>
          </cell>
          <cell r="J16">
            <v>0.4</v>
          </cell>
          <cell r="L16">
            <v>0</v>
          </cell>
          <cell r="N16">
            <v>1</v>
          </cell>
          <cell r="P16">
            <v>0</v>
          </cell>
          <cell r="R16">
            <v>1</v>
          </cell>
          <cell r="T16">
            <v>1</v>
          </cell>
          <cell r="V16">
            <v>1.0875866812039134</v>
          </cell>
        </row>
        <row r="17">
          <cell r="B17" t="str">
            <v>Company 8</v>
          </cell>
          <cell r="D17" t="str">
            <v>Ticker 8</v>
          </cell>
          <cell r="F17">
            <v>100</v>
          </cell>
          <cell r="H17">
            <v>0</v>
          </cell>
          <cell r="J17">
            <v>0.4</v>
          </cell>
          <cell r="L17">
            <v>0</v>
          </cell>
          <cell r="N17">
            <v>1</v>
          </cell>
          <cell r="P17">
            <v>0</v>
          </cell>
          <cell r="R17">
            <v>1</v>
          </cell>
          <cell r="T17">
            <v>1</v>
          </cell>
          <cell r="V17">
            <v>1.0875866812039134</v>
          </cell>
        </row>
        <row r="18">
          <cell r="B18" t="str">
            <v>Company 9</v>
          </cell>
          <cell r="D18" t="str">
            <v>Ticker 9</v>
          </cell>
          <cell r="F18">
            <v>100</v>
          </cell>
          <cell r="H18">
            <v>0</v>
          </cell>
          <cell r="J18">
            <v>0.4</v>
          </cell>
          <cell r="L18">
            <v>0</v>
          </cell>
          <cell r="N18">
            <v>1</v>
          </cell>
          <cell r="P18">
            <v>0</v>
          </cell>
          <cell r="R18">
            <v>1</v>
          </cell>
          <cell r="T18">
            <v>1</v>
          </cell>
          <cell r="V18">
            <v>1.0875866812039134</v>
          </cell>
        </row>
        <row r="19">
          <cell r="B19" t="str">
            <v>Company 10</v>
          </cell>
          <cell r="D19" t="str">
            <v>Ticker 10</v>
          </cell>
          <cell r="F19">
            <v>100</v>
          </cell>
          <cell r="H19">
            <v>0</v>
          </cell>
          <cell r="J19">
            <v>0.4</v>
          </cell>
          <cell r="L19">
            <v>0</v>
          </cell>
          <cell r="N19">
            <v>1</v>
          </cell>
          <cell r="P19">
            <v>0</v>
          </cell>
          <cell r="R19">
            <v>1</v>
          </cell>
          <cell r="T19">
            <v>1</v>
          </cell>
          <cell r="V19">
            <v>1.0875866812039134</v>
          </cell>
        </row>
        <row r="21">
          <cell r="B21" t="str">
            <v>Median</v>
          </cell>
          <cell r="J21">
            <v>0.20208749999999998</v>
          </cell>
          <cell r="L21">
            <v>0.12738274838389185</v>
          </cell>
          <cell r="N21">
            <v>0.87261725161610815</v>
          </cell>
          <cell r="P21">
            <v>0.14634692735334642</v>
          </cell>
          <cell r="R21">
            <v>0.82000000000000006</v>
          </cell>
          <cell r="T21">
            <v>0.75933499227772616</v>
          </cell>
          <cell r="V21">
            <v>0.84577030673537346</v>
          </cell>
        </row>
        <row r="23">
          <cell r="B23" t="str">
            <v>Cost of Equity</v>
          </cell>
          <cell r="N23" t="str">
            <v>Long-term Capital Structure Estimates 4</v>
          </cell>
        </row>
        <row r="24">
          <cell r="B24" t="str">
            <v>Risk Free Rate 2</v>
          </cell>
          <cell r="H24">
            <v>0.03</v>
          </cell>
          <cell r="N24" t="str">
            <v>% Equity</v>
          </cell>
          <cell r="V24">
            <v>0.87261725161610815</v>
          </cell>
        </row>
        <row r="25">
          <cell r="B25" t="str">
            <v>Market Risk Premium 3</v>
          </cell>
          <cell r="H25">
            <v>7.0499999999999993E-2</v>
          </cell>
          <cell r="N25" t="str">
            <v>% Debt</v>
          </cell>
          <cell r="V25">
            <v>0.12738274838389185</v>
          </cell>
        </row>
        <row r="26">
          <cell r="B26" t="str">
            <v>Comparable Company Median Risk Factor</v>
          </cell>
          <cell r="H26">
            <v>0.84577030673537346</v>
          </cell>
          <cell r="N26" t="str">
            <v>Debt / Equity</v>
          </cell>
          <cell r="V26">
            <v>0.14634692735334642</v>
          </cell>
        </row>
        <row r="27">
          <cell r="B27" t="str">
            <v>Industry Specific Cost of Equity</v>
          </cell>
          <cell r="H27">
            <v>8.9626806624843819E-2</v>
          </cell>
        </row>
        <row r="28">
          <cell r="B28" t="str">
            <v>Small Size Company Premium</v>
          </cell>
          <cell r="H28">
            <v>-3.5999999999999999E-3</v>
          </cell>
        </row>
        <row r="29">
          <cell r="B29" t="str">
            <v>Company Specific Cost of Equity</v>
          </cell>
          <cell r="H29">
            <v>8.6026806624843813E-2</v>
          </cell>
        </row>
        <row r="30">
          <cell r="N30" t="str">
            <v>Weighted Average Cost of Capital</v>
          </cell>
        </row>
        <row r="31">
          <cell r="B31" t="str">
            <v>Cost of Debt</v>
          </cell>
          <cell r="R31" t="str">
            <v>Weighting</v>
          </cell>
          <cell r="T31" t="str">
            <v>Cost</v>
          </cell>
          <cell r="V31" t="str">
            <v>Wtd. Cost</v>
          </cell>
        </row>
        <row r="32">
          <cell r="B32" t="str">
            <v>Current Company Specific Cost of Debt</v>
          </cell>
          <cell r="H32">
            <v>0.04</v>
          </cell>
          <cell r="N32" t="str">
            <v>Weighted Cost of Equity</v>
          </cell>
          <cell r="R32">
            <v>0.87261725161610815</v>
          </cell>
          <cell r="T32">
            <v>8.6026806624843813E-2</v>
          </cell>
          <cell r="V32">
            <v>7.506847556228162E-2</v>
          </cell>
        </row>
        <row r="33">
          <cell r="B33" t="str">
            <v>Less: 40.0% Tax Shield</v>
          </cell>
          <cell r="H33">
            <v>1.6E-2</v>
          </cell>
          <cell r="N33" t="str">
            <v>Weighted Cost of Debt</v>
          </cell>
          <cell r="R33">
            <v>0.12738274838389185</v>
          </cell>
          <cell r="T33">
            <v>2.4E-2</v>
          </cell>
          <cell r="V33">
            <v>3.0571859612134045E-3</v>
          </cell>
        </row>
        <row r="34">
          <cell r="B34" t="str">
            <v>Effective Company Specific Cost of Debt</v>
          </cell>
          <cell r="H34">
            <v>2.4E-2</v>
          </cell>
          <cell r="N34" t="str">
            <v>WACC</v>
          </cell>
          <cell r="V34">
            <v>7.8125661523495024E-2</v>
          </cell>
        </row>
        <row r="37">
          <cell r="B37" t="str">
            <v>1 Bloomberg Adjusted Betas</v>
          </cell>
          <cell r="AB37" t="str">
            <v>IBBOTSON ASSOCIATES 2009 YEARBOOK</v>
          </cell>
        </row>
        <row r="38">
          <cell r="B38" t="str">
            <v>2 Yield on the 10-year U.S. Government Bond</v>
          </cell>
          <cell r="AB38" t="str">
            <v>SMALL SIZE COMPANY PREMIUM</v>
          </cell>
        </row>
        <row r="39">
          <cell r="B39" t="str">
            <v>3 Based on Morningstar, Inc. SBBI 2009 Yearbook</v>
          </cell>
          <cell r="AB39" t="str">
            <v>($ in Millions)</v>
          </cell>
        </row>
        <row r="40">
          <cell r="B40" t="str">
            <v>4 Using median values from set of comparable companies</v>
          </cell>
        </row>
        <row r="42">
          <cell r="AF42" t="str">
            <v>MV</v>
          </cell>
          <cell r="AJ42" t="str">
            <v>VLOOKUP TABLE</v>
          </cell>
          <cell r="AM42" t="str">
            <v xml:space="preserve">VLOOKUP TABLE </v>
          </cell>
        </row>
        <row r="43">
          <cell r="B43" t="str">
            <v>****MEDIAN CALCULATION ASSUMES TEN COMPS.  CHANGE THE FORMULAS IF YOU HAVE A DIFFERENT NUMBER OF COMPS.****</v>
          </cell>
          <cell r="AB43" t="str">
            <v>Decile 1</v>
          </cell>
          <cell r="AF43" t="str">
            <v>Equity 2</v>
          </cell>
          <cell r="AH43" t="str">
            <v>Size Premium</v>
          </cell>
          <cell r="AM43" t="str">
            <v>Decile Group</v>
          </cell>
          <cell r="AO43" t="str">
            <v>MV of Equity 4</v>
          </cell>
          <cell r="AQ43" t="str">
            <v>Size Premium</v>
          </cell>
        </row>
        <row r="44">
          <cell r="AB44">
            <v>1</v>
          </cell>
          <cell r="AC44" t="str">
            <v>- Largest</v>
          </cell>
          <cell r="AF44">
            <v>465651.93800000002</v>
          </cell>
          <cell r="AH44">
            <v>-3.5999999999999999E-3</v>
          </cell>
          <cell r="AJ44">
            <v>0</v>
          </cell>
          <cell r="AK44">
            <v>10</v>
          </cell>
          <cell r="AM44" t="str">
            <v>Micro-cap (9 - 10)</v>
          </cell>
          <cell r="AO44">
            <v>0</v>
          </cell>
          <cell r="AQ44">
            <v>3.7400000000000003E-2</v>
          </cell>
        </row>
        <row r="45">
          <cell r="AB45">
            <v>2</v>
          </cell>
          <cell r="AF45">
            <v>18503.467000000001</v>
          </cell>
          <cell r="AH45">
            <v>6.1999999999999998E-3</v>
          </cell>
          <cell r="AJ45">
            <v>218.53299999999999</v>
          </cell>
          <cell r="AK45">
            <v>9</v>
          </cell>
          <cell r="AM45" t="str">
            <v>Low-cap (6 - 8)</v>
          </cell>
          <cell r="AO45">
            <v>453.25400000000002</v>
          </cell>
          <cell r="AQ45">
            <v>1.7399999999999999E-2</v>
          </cell>
        </row>
        <row r="46">
          <cell r="AB46">
            <v>3</v>
          </cell>
          <cell r="AF46">
            <v>7360.2709999999997</v>
          </cell>
          <cell r="AH46">
            <v>7.4000000000000003E-3</v>
          </cell>
          <cell r="AJ46">
            <v>453.25400000000002</v>
          </cell>
          <cell r="AK46">
            <v>8</v>
          </cell>
          <cell r="AM46" t="str">
            <v>Mid-cap (3-5)</v>
          </cell>
          <cell r="AO46">
            <v>1848.961</v>
          </cell>
          <cell r="AQ46">
            <v>9.4000000000000004E-3</v>
          </cell>
        </row>
        <row r="47">
          <cell r="AB47">
            <v>4</v>
          </cell>
          <cell r="AF47">
            <v>4225.152</v>
          </cell>
          <cell r="AH47">
            <v>9.7000000000000003E-3</v>
          </cell>
          <cell r="AJ47">
            <v>753.44799999999998</v>
          </cell>
          <cell r="AK47">
            <v>7</v>
          </cell>
          <cell r="AM47" t="str">
            <v>Decile 2</v>
          </cell>
          <cell r="AO47">
            <v>7360.2709999999997</v>
          </cell>
          <cell r="AQ47">
            <v>6.1999999999999998E-3</v>
          </cell>
        </row>
        <row r="48">
          <cell r="AB48">
            <v>5</v>
          </cell>
          <cell r="AF48">
            <v>2785.538</v>
          </cell>
          <cell r="AH48">
            <v>1.54E-2</v>
          </cell>
          <cell r="AJ48">
            <v>1197.133</v>
          </cell>
          <cell r="AK48">
            <v>6</v>
          </cell>
          <cell r="AM48" t="str">
            <v>Decile 1</v>
          </cell>
          <cell r="AO48">
            <v>18503.467000000001</v>
          </cell>
          <cell r="AQ48">
            <v>-3.5999999999999999E-3</v>
          </cell>
        </row>
        <row r="49">
          <cell r="AB49">
            <v>6</v>
          </cell>
          <cell r="AF49">
            <v>1848.961</v>
          </cell>
          <cell r="AH49">
            <v>1.6299999999999999E-2</v>
          </cell>
          <cell r="AJ49">
            <v>1848.961</v>
          </cell>
          <cell r="AK49">
            <v>5</v>
          </cell>
        </row>
        <row r="50">
          <cell r="AB50">
            <v>7</v>
          </cell>
          <cell r="AF50">
            <v>1197.133</v>
          </cell>
          <cell r="AH50">
            <v>1.6200000000000003E-2</v>
          </cell>
          <cell r="AJ50">
            <v>2785.538</v>
          </cell>
          <cell r="AK50">
            <v>4</v>
          </cell>
        </row>
        <row r="51">
          <cell r="AB51">
            <v>8</v>
          </cell>
          <cell r="AF51">
            <v>753.44799999999998</v>
          </cell>
          <cell r="AH51">
            <v>2.35E-2</v>
          </cell>
          <cell r="AJ51">
            <v>4225.152</v>
          </cell>
          <cell r="AK51">
            <v>3</v>
          </cell>
        </row>
        <row r="52">
          <cell r="AB52">
            <v>9</v>
          </cell>
          <cell r="AF52">
            <v>453.25400000000002</v>
          </cell>
          <cell r="AH52">
            <v>2.7099999999999999E-2</v>
          </cell>
          <cell r="AJ52">
            <v>7360.2709999999997</v>
          </cell>
          <cell r="AK52">
            <v>2</v>
          </cell>
        </row>
        <row r="53">
          <cell r="AB53">
            <v>10</v>
          </cell>
          <cell r="AC53" t="str">
            <v>- Smallest</v>
          </cell>
          <cell r="AF53">
            <v>218.53299999999999</v>
          </cell>
          <cell r="AH53">
            <v>5.8099999999999999E-2</v>
          </cell>
          <cell r="AJ53">
            <v>18503.467000000001</v>
          </cell>
          <cell r="AK53">
            <v>1</v>
          </cell>
        </row>
        <row r="54">
          <cell r="AJ54">
            <v>465651.93800000002</v>
          </cell>
          <cell r="AK54">
            <v>1</v>
          </cell>
        </row>
        <row r="56">
          <cell r="AB56" t="str">
            <v>Footnotes:</v>
          </cell>
        </row>
        <row r="57">
          <cell r="AB57" t="str">
            <v>1  Decile ranking based on market capitalization</v>
          </cell>
        </row>
        <row r="58">
          <cell r="AB58" t="str">
            <v>2 Largest market capitalization for a given decile</v>
          </cell>
        </row>
        <row r="59">
          <cell r="AB59" t="str">
            <v>3  Size premium based on historical data</v>
          </cell>
        </row>
        <row r="60">
          <cell r="AB60" t="str">
            <v>4  Smallest market capitalization for a given decile group</v>
          </cell>
        </row>
      </sheetData>
      <sheetData sheetId="7" refreshError="1"/>
      <sheetData sheetId="8" refreshError="1"/>
      <sheetData sheetId="9" refreshError="1">
        <row r="1">
          <cell r="B1" t="str">
            <v>Wachovia Securities M&amp;A / Leveraged Finance</v>
          </cell>
          <cell r="AB1" t="str">
            <v>Confidential</v>
          </cell>
        </row>
        <row r="2">
          <cell r="B2" t="str">
            <v>Leveraged Buyout Model</v>
          </cell>
        </row>
        <row r="3">
          <cell r="B3" t="str">
            <v>Wyeth</v>
          </cell>
        </row>
        <row r="4">
          <cell r="B4" t="str">
            <v>($ in Millions)</v>
          </cell>
        </row>
        <row r="6">
          <cell r="B6" t="str">
            <v>PRO FORMA CAPITALIZATION AND SOURCES &amp; USES</v>
          </cell>
        </row>
        <row r="8">
          <cell r="A8" t="str">
            <v>x</v>
          </cell>
          <cell r="C8" t="str">
            <v>Sources &amp; Uses</v>
          </cell>
        </row>
        <row r="9">
          <cell r="C9" t="str">
            <v>($ in Millions)</v>
          </cell>
        </row>
        <row r="10">
          <cell r="C10" t="str">
            <v>Sources</v>
          </cell>
          <cell r="H10" t="str">
            <v>Uses</v>
          </cell>
        </row>
        <row r="12">
          <cell r="C12" t="str">
            <v>Acquiror Cash</v>
          </cell>
          <cell r="F12">
            <v>15488.646868805117</v>
          </cell>
          <cell r="H12" t="str">
            <v>Purchase of Equity</v>
          </cell>
          <cell r="K12">
            <v>67230.097144314495</v>
          </cell>
        </row>
        <row r="13">
          <cell r="C13" t="str">
            <v>Term Loan B</v>
          </cell>
          <cell r="F13">
            <v>21500</v>
          </cell>
          <cell r="H13" t="str">
            <v>Debt Retirement</v>
          </cell>
          <cell r="K13">
            <v>11485.3</v>
          </cell>
        </row>
        <row r="14">
          <cell r="C14" t="str">
            <v>Convertible Debt</v>
          </cell>
          <cell r="F14">
            <v>5000</v>
          </cell>
          <cell r="H14" t="str">
            <v>Less: Target Excess Cash</v>
          </cell>
          <cell r="K14">
            <v>14925.900000000001</v>
          </cell>
        </row>
        <row r="15">
          <cell r="C15" t="str">
            <v>Common Stock</v>
          </cell>
          <cell r="F15">
            <v>23024.666475534883</v>
          </cell>
          <cell r="H15" t="str">
            <v>Fees and Expenses</v>
          </cell>
          <cell r="K15">
            <v>1223.8162000255036</v>
          </cell>
        </row>
        <row r="16">
          <cell r="C16">
            <v>0</v>
          </cell>
          <cell r="F16">
            <v>0</v>
          </cell>
        </row>
        <row r="17">
          <cell r="C17" t="str">
            <v>Total Sources</v>
          </cell>
          <cell r="F17">
            <v>65013.31334434</v>
          </cell>
          <cell r="H17" t="str">
            <v>Total Uses</v>
          </cell>
          <cell r="K17">
            <v>65013.31334434</v>
          </cell>
        </row>
        <row r="20">
          <cell r="B20" t="str">
            <v>DO NOT DELETE - USED FOR S&amp;U</v>
          </cell>
        </row>
        <row r="21">
          <cell r="B21">
            <v>15488.646868805117</v>
          </cell>
          <cell r="C21" t="str">
            <v>Acquiror Cash</v>
          </cell>
          <cell r="E21">
            <v>1</v>
          </cell>
          <cell r="F21">
            <v>1</v>
          </cell>
          <cell r="G21">
            <v>1</v>
          </cell>
        </row>
        <row r="22">
          <cell r="B22">
            <v>0</v>
          </cell>
          <cell r="C22" t="str">
            <v>Revolver</v>
          </cell>
          <cell r="E22">
            <v>1</v>
          </cell>
          <cell r="F22">
            <v>2</v>
          </cell>
          <cell r="G22">
            <v>4</v>
          </cell>
        </row>
        <row r="23">
          <cell r="B23">
            <v>0</v>
          </cell>
          <cell r="C23" t="str">
            <v>Term Loan A</v>
          </cell>
          <cell r="E23">
            <v>1</v>
          </cell>
          <cell r="F23">
            <v>3</v>
          </cell>
          <cell r="G23">
            <v>8</v>
          </cell>
        </row>
        <row r="24">
          <cell r="B24">
            <v>21500</v>
          </cell>
          <cell r="C24" t="str">
            <v>Term Loan B</v>
          </cell>
          <cell r="E24">
            <v>2</v>
          </cell>
          <cell r="F24">
            <v>4</v>
          </cell>
          <cell r="G24">
            <v>9</v>
          </cell>
        </row>
        <row r="25">
          <cell r="B25">
            <v>0</v>
          </cell>
          <cell r="C25" t="str">
            <v>Other Senior Debt</v>
          </cell>
          <cell r="E25">
            <v>2</v>
          </cell>
          <cell r="F25">
            <v>5</v>
          </cell>
          <cell r="G25">
            <v>0</v>
          </cell>
        </row>
        <row r="26">
          <cell r="B26">
            <v>0</v>
          </cell>
          <cell r="C26" t="str">
            <v>Subordinated Debt</v>
          </cell>
          <cell r="E26">
            <v>2</v>
          </cell>
          <cell r="F26">
            <v>6</v>
          </cell>
          <cell r="G26">
            <v>0</v>
          </cell>
        </row>
        <row r="27">
          <cell r="B27">
            <v>0</v>
          </cell>
          <cell r="C27" t="str">
            <v>Mezzanine Debt</v>
          </cell>
          <cell r="E27">
            <v>2</v>
          </cell>
          <cell r="F27">
            <v>7</v>
          </cell>
          <cell r="G27">
            <v>0</v>
          </cell>
        </row>
        <row r="28">
          <cell r="B28">
            <v>5000</v>
          </cell>
          <cell r="C28" t="str">
            <v>Convertible Debt</v>
          </cell>
          <cell r="E28">
            <v>3</v>
          </cell>
          <cell r="F28">
            <v>8</v>
          </cell>
          <cell r="G28">
            <v>0</v>
          </cell>
        </row>
        <row r="29">
          <cell r="B29">
            <v>23024.666475534883</v>
          </cell>
          <cell r="C29" t="str">
            <v>Common Stock</v>
          </cell>
          <cell r="E29">
            <v>4</v>
          </cell>
          <cell r="F29">
            <v>9</v>
          </cell>
          <cell r="G29">
            <v>0</v>
          </cell>
        </row>
        <row r="30">
          <cell r="B30">
            <v>0</v>
          </cell>
          <cell r="C30" t="str">
            <v>Management Rollover</v>
          </cell>
          <cell r="E30">
            <v>4</v>
          </cell>
          <cell r="F30">
            <v>10</v>
          </cell>
          <cell r="G30">
            <v>0</v>
          </cell>
        </row>
        <row r="34">
          <cell r="A34" t="str">
            <v>x</v>
          </cell>
          <cell r="M34" t="str">
            <v>Capitalization Table</v>
          </cell>
        </row>
        <row r="35">
          <cell r="M35" t="str">
            <v>($ in Millions)</v>
          </cell>
          <cell r="P35" t="str">
            <v>Pro Forma</v>
          </cell>
          <cell r="T35" t="str">
            <v>Cumulative</v>
          </cell>
        </row>
        <row r="36">
          <cell r="P36" t="str">
            <v>Capitalization</v>
          </cell>
          <cell r="T36" t="str">
            <v>Multiple of</v>
          </cell>
        </row>
        <row r="37">
          <cell r="P37" t="str">
            <v>$</v>
          </cell>
          <cell r="R37" t="str">
            <v>%</v>
          </cell>
          <cell r="T37" t="str">
            <v>EBITDA 1</v>
          </cell>
        </row>
        <row r="39">
          <cell r="M39" t="str">
            <v>Cash</v>
          </cell>
          <cell r="P39">
            <v>-14930.488768792366</v>
          </cell>
        </row>
        <row r="41">
          <cell r="M41" t="str">
            <v>Revolver</v>
          </cell>
          <cell r="P41">
            <v>0</v>
          </cell>
          <cell r="R41">
            <v>0</v>
          </cell>
          <cell r="T41">
            <v>0</v>
          </cell>
        </row>
        <row r="42">
          <cell r="M42" t="str">
            <v>Term Loan A</v>
          </cell>
          <cell r="P42">
            <v>0</v>
          </cell>
          <cell r="R42">
            <v>0</v>
          </cell>
          <cell r="T42">
            <v>0</v>
          </cell>
        </row>
        <row r="43">
          <cell r="M43" t="str">
            <v>Term Loan B</v>
          </cell>
          <cell r="P43">
            <v>21500</v>
          </cell>
          <cell r="R43">
            <v>0.43932739877424765</v>
          </cell>
          <cell r="T43">
            <v>2.6953839981947212</v>
          </cell>
        </row>
        <row r="44">
          <cell r="M44" t="str">
            <v>Other Senior Debt</v>
          </cell>
          <cell r="P44">
            <v>0</v>
          </cell>
          <cell r="R44">
            <v>0</v>
          </cell>
          <cell r="T44">
            <v>2.6953839981947212</v>
          </cell>
        </row>
        <row r="45">
          <cell r="M45" t="str">
            <v>Convertible Debt</v>
          </cell>
          <cell r="P45">
            <v>3534.4477798477501</v>
          </cell>
          <cell r="R45">
            <v>7.2222313917391937E-2</v>
          </cell>
          <cell r="T45">
            <v>3.138486044160139</v>
          </cell>
        </row>
        <row r="46">
          <cell r="M46" t="str">
            <v>Existing Tranche</v>
          </cell>
          <cell r="P46">
            <v>0</v>
          </cell>
          <cell r="R46">
            <v>0</v>
          </cell>
          <cell r="T46">
            <v>3.138486044160139</v>
          </cell>
        </row>
        <row r="47">
          <cell r="M47" t="str">
            <v>Existing Tranche</v>
          </cell>
          <cell r="P47">
            <v>0</v>
          </cell>
          <cell r="R47">
            <v>0</v>
          </cell>
          <cell r="T47">
            <v>3.138486044160139</v>
          </cell>
        </row>
        <row r="48">
          <cell r="M48" t="str">
            <v>Total Senior Debt</v>
          </cell>
          <cell r="P48">
            <v>25034.447779847749</v>
          </cell>
          <cell r="R48">
            <v>0.51154971269163951</v>
          </cell>
          <cell r="T48">
            <v>3.138486044160139</v>
          </cell>
        </row>
        <row r="50">
          <cell r="M50" t="str">
            <v>Subordinated Debt</v>
          </cell>
          <cell r="P50">
            <v>0</v>
          </cell>
          <cell r="R50">
            <v>0</v>
          </cell>
          <cell r="T50">
            <v>3.138486044160139</v>
          </cell>
        </row>
        <row r="51">
          <cell r="M51" t="str">
            <v>Existing Tranche</v>
          </cell>
          <cell r="P51">
            <v>0</v>
          </cell>
          <cell r="R51">
            <v>0</v>
          </cell>
          <cell r="T51">
            <v>3.138486044160139</v>
          </cell>
        </row>
        <row r="52">
          <cell r="M52" t="str">
            <v>Total Debt</v>
          </cell>
          <cell r="P52">
            <v>25034.447779847749</v>
          </cell>
          <cell r="R52">
            <v>0.51154971269163951</v>
          </cell>
          <cell r="T52">
            <v>3.138486044160139</v>
          </cell>
        </row>
        <row r="54">
          <cell r="M54" t="str">
            <v>Total Equity</v>
          </cell>
          <cell r="P54">
            <v>23903.997807626234</v>
          </cell>
          <cell r="R54">
            <v>0.48845028730836054</v>
          </cell>
        </row>
        <row r="56">
          <cell r="M56" t="str">
            <v>Total Capitalization</v>
          </cell>
          <cell r="P56">
            <v>48938.44558747398</v>
          </cell>
          <cell r="R56">
            <v>1</v>
          </cell>
        </row>
        <row r="59">
          <cell r="M59">
            <v>1</v>
          </cell>
          <cell r="N59" t="str">
            <v>Pro Forma LTM 9/30/09 EBITDA of:</v>
          </cell>
          <cell r="T59">
            <v>7976.5999999999949</v>
          </cell>
        </row>
        <row r="62">
          <cell r="A62" t="str">
            <v>x</v>
          </cell>
          <cell r="M62" t="str">
            <v>Select EBITDA Metric:</v>
          </cell>
          <cell r="O62" t="str">
            <v>(E or P)</v>
          </cell>
          <cell r="T62" t="str">
            <v>LTM 9/30/09 EBITDA</v>
          </cell>
        </row>
        <row r="64">
          <cell r="N64">
            <v>40086</v>
          </cell>
          <cell r="R64" t="str">
            <v>LTM 9/30/09 EBITDA</v>
          </cell>
          <cell r="T64">
            <v>7976.5999999999949</v>
          </cell>
          <cell r="U64" t="str">
            <v>Including synergies</v>
          </cell>
        </row>
        <row r="65">
          <cell r="N65">
            <v>2008</v>
          </cell>
          <cell r="R65" t="str">
            <v>2008 EBITDA</v>
          </cell>
          <cell r="T65">
            <v>7895.9</v>
          </cell>
          <cell r="U65" t="str">
            <v>Including synergies</v>
          </cell>
        </row>
        <row r="66">
          <cell r="N66">
            <v>2009</v>
          </cell>
          <cell r="O66" t="str">
            <v>E</v>
          </cell>
          <cell r="R66" t="str">
            <v>2009E EBITDA</v>
          </cell>
          <cell r="T66">
            <v>8253.5</v>
          </cell>
          <cell r="U66" t="str">
            <v>Including synergies</v>
          </cell>
        </row>
        <row r="67">
          <cell r="N67">
            <v>2010</v>
          </cell>
          <cell r="O67" t="str">
            <v>P</v>
          </cell>
          <cell r="R67" t="str">
            <v>2010P EBITDA</v>
          </cell>
          <cell r="T67">
            <v>10000.299999999999</v>
          </cell>
          <cell r="U67" t="str">
            <v>Including synergies</v>
          </cell>
        </row>
        <row r="81">
          <cell r="A81" t="str">
            <v>x</v>
          </cell>
        </row>
      </sheetData>
      <sheetData sheetId="10" refreshError="1">
        <row r="1">
          <cell r="B1" t="str">
            <v>Wachovia Securities M&amp;A / Leveraged Finance</v>
          </cell>
        </row>
        <row r="2">
          <cell r="B2" t="str">
            <v>Leveraged Buyout Model</v>
          </cell>
        </row>
        <row r="3">
          <cell r="B3" t="str">
            <v>Wyeth</v>
          </cell>
        </row>
        <row r="4">
          <cell r="B4" t="str">
            <v>($ in Millions)</v>
          </cell>
        </row>
        <row r="6">
          <cell r="E6" t="str">
            <v>2009: Actual or Pro Forma</v>
          </cell>
          <cell r="G6" t="str">
            <v>P</v>
          </cell>
          <cell r="I6" t="str">
            <v>Pro Forma</v>
          </cell>
          <cell r="K6" t="str">
            <v>Include Deal Fees and Restructuring Costs? (0 = No  1 = Yes)</v>
          </cell>
          <cell r="V6">
            <v>0</v>
          </cell>
        </row>
        <row r="8">
          <cell r="B8" t="str">
            <v>BASIC EPS METHOD</v>
          </cell>
        </row>
        <row r="9">
          <cell r="G9" t="str">
            <v>Pro Forma Fiscal Year Ending 2009</v>
          </cell>
          <cell r="R9" t="str">
            <v>Fiscal Year Ending 2010</v>
          </cell>
          <cell r="AB9" t="str">
            <v>Fiscal Year Ending 2011</v>
          </cell>
        </row>
        <row r="10">
          <cell r="G10" t="str">
            <v>Pfizer</v>
          </cell>
          <cell r="I10" t="str">
            <v>Wyeth</v>
          </cell>
          <cell r="K10" t="str">
            <v>Acq. Adj.</v>
          </cell>
          <cell r="N10" t="str">
            <v>Combined</v>
          </cell>
          <cell r="R10" t="str">
            <v>Pfizer</v>
          </cell>
          <cell r="T10" t="str">
            <v>Wyeth</v>
          </cell>
          <cell r="V10" t="str">
            <v>Acq. Adj.</v>
          </cell>
          <cell r="Y10" t="str">
            <v>Combined</v>
          </cell>
          <cell r="AB10" t="str">
            <v>Pfizer</v>
          </cell>
          <cell r="AD10" t="str">
            <v>Wyeth</v>
          </cell>
          <cell r="AF10" t="str">
            <v>Acq. Adj.</v>
          </cell>
          <cell r="AI10" t="str">
            <v>Combined</v>
          </cell>
        </row>
        <row r="11">
          <cell r="B11" t="str">
            <v>Total Net Sales</v>
          </cell>
          <cell r="G11">
            <v>46093.3</v>
          </cell>
          <cell r="I11">
            <v>23060.6</v>
          </cell>
          <cell r="K11">
            <v>-46093.299999999996</v>
          </cell>
          <cell r="N11">
            <v>23060.6</v>
          </cell>
          <cell r="R11">
            <v>47370.2</v>
          </cell>
          <cell r="T11">
            <v>23050.6</v>
          </cell>
          <cell r="V11">
            <v>0</v>
          </cell>
          <cell r="Y11">
            <v>70420.799999999988</v>
          </cell>
          <cell r="AB11">
            <v>47940.1</v>
          </cell>
          <cell r="AD11">
            <v>23169.1</v>
          </cell>
          <cell r="AF11">
            <v>0</v>
          </cell>
          <cell r="AI11">
            <v>71109.2</v>
          </cell>
        </row>
        <row r="12">
          <cell r="C12" t="str">
            <v>Cost of Goods Sold (Excluding Depreciation)</v>
          </cell>
          <cell r="G12">
            <v>2353.6000000000004</v>
          </cell>
          <cell r="I12">
            <v>5064.5999999999995</v>
          </cell>
          <cell r="K12">
            <v>-2353.6000000000004</v>
          </cell>
          <cell r="N12">
            <v>5064.5999999999995</v>
          </cell>
          <cell r="R12">
            <v>2665.8</v>
          </cell>
          <cell r="T12">
            <v>4999.5</v>
          </cell>
          <cell r="V12">
            <v>0</v>
          </cell>
          <cell r="Y12">
            <v>7665.3</v>
          </cell>
          <cell r="AB12">
            <v>3707.4999999999991</v>
          </cell>
          <cell r="AD12">
            <v>4961.3</v>
          </cell>
          <cell r="AF12">
            <v>0</v>
          </cell>
          <cell r="AI12">
            <v>8668.7999999999993</v>
          </cell>
        </row>
        <row r="13">
          <cell r="B13" t="str">
            <v>Gross Profit</v>
          </cell>
          <cell r="G13">
            <v>43739.700000000004</v>
          </cell>
          <cell r="I13">
            <v>17996</v>
          </cell>
          <cell r="K13">
            <v>-43739.700000000004</v>
          </cell>
          <cell r="N13">
            <v>17996</v>
          </cell>
          <cell r="R13">
            <v>44704.399999999994</v>
          </cell>
          <cell r="T13">
            <v>18051.099999999999</v>
          </cell>
          <cell r="V13">
            <v>0</v>
          </cell>
          <cell r="Y13">
            <v>62755.499999999985</v>
          </cell>
          <cell r="AB13">
            <v>44232.6</v>
          </cell>
          <cell r="AD13">
            <v>18207.8</v>
          </cell>
          <cell r="AF13">
            <v>0</v>
          </cell>
          <cell r="AI13">
            <v>62440.399999999994</v>
          </cell>
        </row>
        <row r="14">
          <cell r="C14" t="str">
            <v>Total SG&amp;A (Excluding Amortization)</v>
          </cell>
          <cell r="G14">
            <v>13927.7</v>
          </cell>
          <cell r="I14">
            <v>6560.7</v>
          </cell>
          <cell r="K14">
            <v>-14177.7</v>
          </cell>
          <cell r="N14">
            <v>6310.7</v>
          </cell>
          <cell r="R14">
            <v>12801.9</v>
          </cell>
          <cell r="T14">
            <v>6506.1</v>
          </cell>
          <cell r="V14">
            <v>-2000</v>
          </cell>
          <cell r="Y14">
            <v>17308</v>
          </cell>
          <cell r="AB14">
            <v>11366.7</v>
          </cell>
          <cell r="AD14">
            <v>6641.4</v>
          </cell>
          <cell r="AF14">
            <v>-3000</v>
          </cell>
          <cell r="AI14">
            <v>15008.099999999999</v>
          </cell>
        </row>
        <row r="15">
          <cell r="B15" t="str">
            <v>Operating EBITDA</v>
          </cell>
          <cell r="G15">
            <v>29812.000000000004</v>
          </cell>
          <cell r="I15">
            <v>11435.3</v>
          </cell>
          <cell r="K15">
            <v>-29562.000000000004</v>
          </cell>
          <cell r="N15">
            <v>11685.3</v>
          </cell>
          <cell r="R15">
            <v>31902.499999999993</v>
          </cell>
          <cell r="T15">
            <v>11544.999999999998</v>
          </cell>
          <cell r="V15">
            <v>1999.9999999999927</v>
          </cell>
          <cell r="Y15">
            <v>45447.499999999985</v>
          </cell>
          <cell r="AB15">
            <v>32865.899999999994</v>
          </cell>
          <cell r="AD15">
            <v>11566.4</v>
          </cell>
          <cell r="AF15">
            <v>3000</v>
          </cell>
          <cell r="AI15">
            <v>47432.299999999996</v>
          </cell>
        </row>
        <row r="16">
          <cell r="C16" t="str">
            <v>Other (Income) Expense</v>
          </cell>
          <cell r="G16">
            <v>7948.5</v>
          </cell>
          <cell r="I16">
            <v>3431.8</v>
          </cell>
          <cell r="K16">
            <v>-7948.4999999999991</v>
          </cell>
          <cell r="N16">
            <v>3431.8</v>
          </cell>
          <cell r="R16">
            <v>7698.5</v>
          </cell>
          <cell r="T16">
            <v>3544.7</v>
          </cell>
          <cell r="V16">
            <v>0</v>
          </cell>
          <cell r="Y16">
            <v>11243.2</v>
          </cell>
          <cell r="AB16">
            <v>7187.9</v>
          </cell>
          <cell r="AD16">
            <v>3662.2</v>
          </cell>
          <cell r="AF16">
            <v>0</v>
          </cell>
          <cell r="AI16">
            <v>10850.099999999999</v>
          </cell>
        </row>
        <row r="17">
          <cell r="C17" t="str">
            <v>Corporate Overhead</v>
          </cell>
          <cell r="G17">
            <v>0</v>
          </cell>
          <cell r="I17">
            <v>0</v>
          </cell>
          <cell r="K17">
            <v>0</v>
          </cell>
          <cell r="N17">
            <v>0</v>
          </cell>
          <cell r="R17">
            <v>0</v>
          </cell>
          <cell r="T17">
            <v>0</v>
          </cell>
          <cell r="V17">
            <v>0</v>
          </cell>
          <cell r="Y17">
            <v>0</v>
          </cell>
          <cell r="AB17">
            <v>0</v>
          </cell>
          <cell r="AD17">
            <v>0</v>
          </cell>
          <cell r="AF17">
            <v>0</v>
          </cell>
          <cell r="AI17">
            <v>0</v>
          </cell>
        </row>
        <row r="18">
          <cell r="B18" t="str">
            <v>EBITDA</v>
          </cell>
          <cell r="G18">
            <v>21863.500000000004</v>
          </cell>
          <cell r="I18">
            <v>8003.4999999999991</v>
          </cell>
          <cell r="K18">
            <v>-21613.500000000004</v>
          </cell>
          <cell r="N18">
            <v>8253.5</v>
          </cell>
          <cell r="R18">
            <v>24203.999999999993</v>
          </cell>
          <cell r="T18">
            <v>8000.2999999999984</v>
          </cell>
          <cell r="V18">
            <v>1999.9999999999964</v>
          </cell>
          <cell r="Y18">
            <v>34204.299999999988</v>
          </cell>
          <cell r="AB18">
            <v>25677.999999999993</v>
          </cell>
          <cell r="AD18">
            <v>7904.2</v>
          </cell>
          <cell r="AF18">
            <v>3000.0000000000073</v>
          </cell>
          <cell r="AI18">
            <v>36582.199999999997</v>
          </cell>
        </row>
        <row r="19">
          <cell r="C19" t="str">
            <v>Depreciation &amp; Amortization</v>
          </cell>
          <cell r="G19">
            <v>4823.3999999999996</v>
          </cell>
          <cell r="I19">
            <v>938.1</v>
          </cell>
          <cell r="K19">
            <v>-3225.7345396306064</v>
          </cell>
          <cell r="N19">
            <v>2535.7654603693936</v>
          </cell>
          <cell r="R19">
            <v>4790.3999999999996</v>
          </cell>
          <cell r="T19">
            <v>987.3</v>
          </cell>
          <cell r="V19">
            <v>1447.6654603693942</v>
          </cell>
          <cell r="Y19">
            <v>7225.365460369394</v>
          </cell>
          <cell r="AB19">
            <v>4861.8</v>
          </cell>
          <cell r="AD19">
            <v>1037</v>
          </cell>
          <cell r="AF19">
            <v>1447.6654603693942</v>
          </cell>
          <cell r="AI19">
            <v>7346.4654603693943</v>
          </cell>
        </row>
        <row r="20">
          <cell r="B20" t="str">
            <v>EBIT</v>
          </cell>
          <cell r="G20">
            <v>17040.100000000006</v>
          </cell>
          <cell r="I20">
            <v>7065.3999999999987</v>
          </cell>
          <cell r="K20">
            <v>-18387.765460369395</v>
          </cell>
          <cell r="N20">
            <v>5717.7345396306064</v>
          </cell>
          <cell r="R20">
            <v>19413.599999999991</v>
          </cell>
          <cell r="T20">
            <v>7012.9999999999982</v>
          </cell>
          <cell r="V20">
            <v>552.3345396306031</v>
          </cell>
          <cell r="Y20">
            <v>26978.934539630594</v>
          </cell>
          <cell r="AB20">
            <v>20816.199999999993</v>
          </cell>
          <cell r="AD20">
            <v>6867.2</v>
          </cell>
          <cell r="AF20">
            <v>1552.3345396306104</v>
          </cell>
          <cell r="AI20">
            <v>29235.734539630605</v>
          </cell>
        </row>
        <row r="21">
          <cell r="C21" t="str">
            <v>Interest (Income)</v>
          </cell>
          <cell r="G21">
            <v>-1095.2</v>
          </cell>
          <cell r="I21">
            <v>-529.29999999999995</v>
          </cell>
          <cell r="K21">
            <v>1773.8048876879236</v>
          </cell>
          <cell r="N21">
            <v>149.30488768792367</v>
          </cell>
          <cell r="R21">
            <v>-1318.8</v>
          </cell>
          <cell r="T21">
            <v>-586.4</v>
          </cell>
          <cell r="V21">
            <v>1818.5798986357524</v>
          </cell>
          <cell r="Y21">
            <v>-86.620101364247347</v>
          </cell>
          <cell r="AB21">
            <v>-1508.9</v>
          </cell>
          <cell r="AD21">
            <v>-609.4</v>
          </cell>
          <cell r="AF21">
            <v>1802.3302680796237</v>
          </cell>
          <cell r="AI21">
            <v>-315.96973192037649</v>
          </cell>
        </row>
        <row r="22">
          <cell r="C22" t="str">
            <v xml:space="preserve">Other (Income) </v>
          </cell>
          <cell r="G22">
            <v>-360</v>
          </cell>
          <cell r="I22">
            <v>-100</v>
          </cell>
          <cell r="K22">
            <v>360</v>
          </cell>
          <cell r="N22">
            <v>-100</v>
          </cell>
          <cell r="R22">
            <v>-360</v>
          </cell>
          <cell r="T22">
            <v>-120</v>
          </cell>
          <cell r="V22">
            <v>0</v>
          </cell>
          <cell r="Y22">
            <v>-480</v>
          </cell>
          <cell r="AB22">
            <v>-350</v>
          </cell>
          <cell r="AD22">
            <v>-120</v>
          </cell>
          <cell r="AF22">
            <v>0</v>
          </cell>
          <cell r="AI22">
            <v>-470</v>
          </cell>
        </row>
        <row r="23">
          <cell r="C23" t="str">
            <v>Other Expense</v>
          </cell>
          <cell r="G23">
            <v>0</v>
          </cell>
          <cell r="I23">
            <v>0</v>
          </cell>
          <cell r="K23">
            <v>0</v>
          </cell>
          <cell r="N23">
            <v>0</v>
          </cell>
          <cell r="R23">
            <v>0</v>
          </cell>
          <cell r="T23">
            <v>0</v>
          </cell>
          <cell r="V23">
            <v>0</v>
          </cell>
          <cell r="Y23">
            <v>0</v>
          </cell>
          <cell r="AB23">
            <v>0</v>
          </cell>
          <cell r="AD23">
            <v>0</v>
          </cell>
          <cell r="AF23">
            <v>0</v>
          </cell>
          <cell r="AI23">
            <v>0</v>
          </cell>
        </row>
        <row r="24">
          <cell r="C24" t="str">
            <v>Deal Fees</v>
          </cell>
          <cell r="G24">
            <v>0</v>
          </cell>
          <cell r="I24">
            <v>0</v>
          </cell>
          <cell r="K24">
            <v>0</v>
          </cell>
          <cell r="N24">
            <v>0</v>
          </cell>
          <cell r="R24">
            <v>0</v>
          </cell>
          <cell r="T24">
            <v>0</v>
          </cell>
          <cell r="V24">
            <v>0</v>
          </cell>
          <cell r="Y24">
            <v>0</v>
          </cell>
          <cell r="AB24">
            <v>0</v>
          </cell>
          <cell r="AD24">
            <v>0</v>
          </cell>
          <cell r="AF24">
            <v>0</v>
          </cell>
          <cell r="AI24">
            <v>0</v>
          </cell>
        </row>
        <row r="25">
          <cell r="C25" t="str">
            <v>Restructuring Costs</v>
          </cell>
          <cell r="G25">
            <v>0</v>
          </cell>
          <cell r="I25">
            <v>0</v>
          </cell>
          <cell r="K25">
            <v>0</v>
          </cell>
          <cell r="N25">
            <v>0</v>
          </cell>
          <cell r="R25">
            <v>0</v>
          </cell>
          <cell r="T25">
            <v>0</v>
          </cell>
          <cell r="V25">
            <v>0</v>
          </cell>
          <cell r="Y25">
            <v>0</v>
          </cell>
          <cell r="AB25">
            <v>0</v>
          </cell>
          <cell r="AD25">
            <v>0</v>
          </cell>
          <cell r="AF25">
            <v>0</v>
          </cell>
          <cell r="AI25">
            <v>0</v>
          </cell>
        </row>
        <row r="26">
          <cell r="C26" t="str">
            <v>Interest Expense</v>
          </cell>
          <cell r="G26">
            <v>775.2</v>
          </cell>
          <cell r="I26">
            <v>597.9</v>
          </cell>
          <cell r="K26">
            <v>777.66624103160848</v>
          </cell>
          <cell r="N26">
            <v>2150.7662410316084</v>
          </cell>
          <cell r="R26">
            <v>732.7</v>
          </cell>
          <cell r="T26">
            <v>597.20000000000005</v>
          </cell>
          <cell r="V26">
            <v>-414.1259675911831</v>
          </cell>
          <cell r="Y26">
            <v>915.77403240881699</v>
          </cell>
          <cell r="AB26">
            <v>732.4</v>
          </cell>
          <cell r="AD26">
            <v>597.20000000000005</v>
          </cell>
          <cell r="AF26">
            <v>-934.37965334689954</v>
          </cell>
          <cell r="AI26">
            <v>395.22034665310036</v>
          </cell>
        </row>
        <row r="27">
          <cell r="B27" t="str">
            <v>Pre-Tax Income</v>
          </cell>
          <cell r="G27">
            <v>17720.100000000006</v>
          </cell>
          <cell r="I27">
            <v>7096.7999999999993</v>
          </cell>
          <cell r="K27">
            <v>-21299.23658908893</v>
          </cell>
          <cell r="N27">
            <v>3517.6634109110742</v>
          </cell>
          <cell r="R27">
            <v>20359.69999999999</v>
          </cell>
          <cell r="T27">
            <v>7122.199999999998</v>
          </cell>
          <cell r="V27">
            <v>-852.11939141396215</v>
          </cell>
          <cell r="Y27">
            <v>26629.780608586025</v>
          </cell>
          <cell r="AB27">
            <v>21942.699999999993</v>
          </cell>
          <cell r="AD27">
            <v>6999.4</v>
          </cell>
          <cell r="AF27">
            <v>684.38392489789112</v>
          </cell>
          <cell r="AI27">
            <v>29626.483924897882</v>
          </cell>
        </row>
        <row r="28">
          <cell r="C28" t="str">
            <v>Income Taxes Expense</v>
          </cell>
          <cell r="G28">
            <v>5316.1</v>
          </cell>
          <cell r="I28">
            <v>2129</v>
          </cell>
          <cell r="K28">
            <v>-6038.0346356355703</v>
          </cell>
          <cell r="N28">
            <v>1407.0653643644298</v>
          </cell>
          <cell r="R28">
            <v>6107.9</v>
          </cell>
          <cell r="T28">
            <v>2136.6</v>
          </cell>
          <cell r="V28">
            <v>2407.4122434344099</v>
          </cell>
          <cell r="Y28">
            <v>10651.91224343441</v>
          </cell>
          <cell r="AB28">
            <v>6582.7999999999993</v>
          </cell>
          <cell r="AD28">
            <v>2064.8000000000002</v>
          </cell>
          <cell r="AF28">
            <v>3202.9935699591551</v>
          </cell>
          <cell r="AI28">
            <v>11850.593569959154</v>
          </cell>
        </row>
        <row r="29">
          <cell r="C29" t="str">
            <v>Preferred Dividends</v>
          </cell>
          <cell r="G29">
            <v>0</v>
          </cell>
          <cell r="I29">
            <v>0</v>
          </cell>
          <cell r="K29">
            <v>0</v>
          </cell>
          <cell r="N29">
            <v>0</v>
          </cell>
          <cell r="R29">
            <v>0</v>
          </cell>
          <cell r="T29">
            <v>0</v>
          </cell>
          <cell r="V29">
            <v>0</v>
          </cell>
          <cell r="Y29">
            <v>0</v>
          </cell>
          <cell r="AB29">
            <v>0</v>
          </cell>
          <cell r="AD29">
            <v>0</v>
          </cell>
          <cell r="AF29">
            <v>0</v>
          </cell>
          <cell r="AI29">
            <v>0</v>
          </cell>
        </row>
        <row r="30">
          <cell r="B30" t="str">
            <v>Consolidated Net Income</v>
          </cell>
          <cell r="G30">
            <v>12404.000000000005</v>
          </cell>
          <cell r="I30">
            <v>4967.7999999999993</v>
          </cell>
          <cell r="K30">
            <v>-15261.201953453357</v>
          </cell>
          <cell r="N30">
            <v>2110.5980465466446</v>
          </cell>
          <cell r="R30">
            <v>14251.79999999999</v>
          </cell>
          <cell r="T30">
            <v>4985.5999999999985</v>
          </cell>
          <cell r="V30">
            <v>-3259.5316348483721</v>
          </cell>
          <cell r="Y30">
            <v>15977.868365151615</v>
          </cell>
          <cell r="AB30">
            <v>15359.899999999994</v>
          </cell>
          <cell r="AD30">
            <v>4934.5999999999995</v>
          </cell>
          <cell r="AF30">
            <v>-2518.609645061264</v>
          </cell>
          <cell r="AI30">
            <v>17775.890354938729</v>
          </cell>
        </row>
        <row r="31">
          <cell r="C31" t="str">
            <v>Attributable to Non-Controlling Interests</v>
          </cell>
          <cell r="G31">
            <v>28</v>
          </cell>
          <cell r="I31">
            <v>0</v>
          </cell>
          <cell r="K31">
            <v>-28</v>
          </cell>
          <cell r="N31">
            <v>0</v>
          </cell>
          <cell r="R31">
            <v>28</v>
          </cell>
          <cell r="T31">
            <v>0</v>
          </cell>
          <cell r="V31">
            <v>-28</v>
          </cell>
          <cell r="Y31">
            <v>0</v>
          </cell>
          <cell r="AB31">
            <v>28</v>
          </cell>
          <cell r="AD31">
            <v>0</v>
          </cell>
          <cell r="AF31">
            <v>-28</v>
          </cell>
          <cell r="AI31">
            <v>0</v>
          </cell>
        </row>
        <row r="32">
          <cell r="B32" t="str">
            <v>Net Income Available to Common</v>
          </cell>
          <cell r="G32">
            <v>12376.000000000005</v>
          </cell>
          <cell r="I32">
            <v>4967.7999999999993</v>
          </cell>
          <cell r="K32">
            <v>-15233.201953453357</v>
          </cell>
          <cell r="N32">
            <v>2110.5980465466446</v>
          </cell>
          <cell r="R32">
            <v>14223.79999999999</v>
          </cell>
          <cell r="T32">
            <v>4985.5999999999985</v>
          </cell>
          <cell r="V32">
            <v>-3231.5316348483721</v>
          </cell>
          <cell r="Y32">
            <v>15977.868365151615</v>
          </cell>
          <cell r="AB32">
            <v>15331.899999999994</v>
          </cell>
          <cell r="AD32">
            <v>4934.5999999999995</v>
          </cell>
          <cell r="AF32">
            <v>-2490.609645061264</v>
          </cell>
          <cell r="AI32">
            <v>17775.890354938729</v>
          </cell>
        </row>
        <row r="34">
          <cell r="B34" t="str">
            <v>Weighted Average Fully Diluted Shares Outstanding</v>
          </cell>
          <cell r="G34">
            <v>6750</v>
          </cell>
          <cell r="I34">
            <v>1329</v>
          </cell>
          <cell r="K34">
            <v>1319.4651275378158</v>
          </cell>
          <cell r="N34">
            <v>8069.4651275378155</v>
          </cell>
          <cell r="R34">
            <v>6750</v>
          </cell>
          <cell r="T34">
            <v>1306.5</v>
          </cell>
          <cell r="V34">
            <v>1319.4651275378158</v>
          </cell>
          <cell r="Y34">
            <v>8069.4651275378155</v>
          </cell>
          <cell r="AB34">
            <v>6750</v>
          </cell>
          <cell r="AD34">
            <v>1301.5999999999999</v>
          </cell>
          <cell r="AF34">
            <v>1319.4651275378158</v>
          </cell>
          <cell r="AI34">
            <v>8069.4651275378155</v>
          </cell>
        </row>
        <row r="36">
          <cell r="B36" t="str">
            <v>Earnings per Share</v>
          </cell>
          <cell r="G36">
            <v>1.8334814814814824</v>
          </cell>
          <cell r="I36">
            <v>3.7379984951091041</v>
          </cell>
          <cell r="N36">
            <v>0.26155364862338004</v>
          </cell>
          <cell r="R36">
            <v>2.1072296296296282</v>
          </cell>
          <cell r="T36">
            <v>3.815996938384997</v>
          </cell>
          <cell r="Y36">
            <v>1.9800405742662699</v>
          </cell>
          <cell r="AB36">
            <v>2.2713925925925915</v>
          </cell>
          <cell r="AD36">
            <v>3.791180086047941</v>
          </cell>
          <cell r="AI36">
            <v>2.2028585629891153</v>
          </cell>
        </row>
        <row r="38">
          <cell r="I38" t="str">
            <v>Accretion (Dilution) - $</v>
          </cell>
          <cell r="N38">
            <v>-1.5719278328581023</v>
          </cell>
          <cell r="T38" t="str">
            <v>Accretion (Dilution) - $</v>
          </cell>
          <cell r="Y38">
            <v>-0.12718905536335834</v>
          </cell>
          <cell r="AD38" t="str">
            <v>Accretion (Dilution) - $</v>
          </cell>
          <cell r="AI38">
            <v>-6.853402960347621E-2</v>
          </cell>
        </row>
        <row r="40">
          <cell r="I40" t="str">
            <v>Accretion (Dilution) - %</v>
          </cell>
          <cell r="N40">
            <v>-0.8573459010821094</v>
          </cell>
          <cell r="T40" t="str">
            <v>Accretion (Dilution) - %</v>
          </cell>
          <cell r="Y40">
            <v>-6.0358422060396613E-2</v>
          </cell>
          <cell r="AD40" t="str">
            <v>Accretion (Dilution) - %</v>
          </cell>
          <cell r="AI40">
            <v>-3.0172692218411588E-2</v>
          </cell>
        </row>
        <row r="49">
          <cell r="B49" t="str">
            <v>Note:  Acquiror net income statement is pro forma for acquisitions entered on "Income Statement" tab.</v>
          </cell>
        </row>
        <row r="51">
          <cell r="A51" t="str">
            <v>x</v>
          </cell>
          <cell r="B51" t="str">
            <v xml:space="preserve"> "IF CONVERTED" METHOD</v>
          </cell>
        </row>
        <row r="52">
          <cell r="G52" t="str">
            <v>Pro Forma Fiscal Year Ending 2009</v>
          </cell>
          <cell r="R52" t="str">
            <v>Fiscal Year Ending 2010</v>
          </cell>
          <cell r="AB52" t="str">
            <v>Fiscal Year Ending 2011</v>
          </cell>
        </row>
        <row r="53">
          <cell r="G53" t="str">
            <v>Pfizer</v>
          </cell>
          <cell r="I53" t="str">
            <v>Wyeth</v>
          </cell>
          <cell r="K53" t="str">
            <v>Acq. Adj.</v>
          </cell>
          <cell r="N53" t="str">
            <v>Combined</v>
          </cell>
          <cell r="R53" t="str">
            <v>Pfizer</v>
          </cell>
          <cell r="T53" t="str">
            <v>Wyeth</v>
          </cell>
          <cell r="V53" t="str">
            <v>Acq. Adj.</v>
          </cell>
          <cell r="Y53" t="str">
            <v>Combined</v>
          </cell>
          <cell r="AB53" t="str">
            <v>Pfizer</v>
          </cell>
          <cell r="AD53" t="str">
            <v>Wyeth</v>
          </cell>
          <cell r="AF53" t="str">
            <v>Acq. Adj.</v>
          </cell>
          <cell r="AI53" t="str">
            <v>Combined</v>
          </cell>
        </row>
        <row r="54">
          <cell r="B54" t="str">
            <v>Total Net Sales</v>
          </cell>
          <cell r="G54">
            <v>46093.3</v>
          </cell>
          <cell r="I54">
            <v>23060.6</v>
          </cell>
          <cell r="K54">
            <v>-46093.299999999996</v>
          </cell>
          <cell r="N54">
            <v>23060.6</v>
          </cell>
          <cell r="R54">
            <v>47370.2</v>
          </cell>
          <cell r="T54">
            <v>23050.6</v>
          </cell>
          <cell r="V54">
            <v>0</v>
          </cell>
          <cell r="Y54">
            <v>70420.799999999988</v>
          </cell>
          <cell r="AB54">
            <v>47940.1</v>
          </cell>
          <cell r="AD54">
            <v>23169.1</v>
          </cell>
          <cell r="AF54">
            <v>0</v>
          </cell>
          <cell r="AI54">
            <v>71109.2</v>
          </cell>
        </row>
        <row r="55">
          <cell r="C55" t="str">
            <v>Cost of Goods Sold (Excluding Depreciation)</v>
          </cell>
          <cell r="G55">
            <v>2353.6000000000004</v>
          </cell>
          <cell r="I55">
            <v>5064.5999999999995</v>
          </cell>
          <cell r="K55">
            <v>-2353.6000000000004</v>
          </cell>
          <cell r="N55">
            <v>5064.5999999999995</v>
          </cell>
          <cell r="R55">
            <v>2665.8</v>
          </cell>
          <cell r="T55">
            <v>4999.5</v>
          </cell>
          <cell r="V55">
            <v>0</v>
          </cell>
          <cell r="Y55">
            <v>7665.3</v>
          </cell>
          <cell r="AB55">
            <v>3707.4999999999991</v>
          </cell>
          <cell r="AD55">
            <v>4961.3</v>
          </cell>
          <cell r="AF55">
            <v>0</v>
          </cell>
          <cell r="AI55">
            <v>8668.7999999999993</v>
          </cell>
        </row>
        <row r="56">
          <cell r="B56" t="str">
            <v>Gross Profit</v>
          </cell>
          <cell r="G56">
            <v>43739.700000000004</v>
          </cell>
          <cell r="I56">
            <v>17996</v>
          </cell>
          <cell r="K56">
            <v>-43739.700000000004</v>
          </cell>
          <cell r="N56">
            <v>17996</v>
          </cell>
          <cell r="R56">
            <v>44704.399999999994</v>
          </cell>
          <cell r="T56">
            <v>18051.099999999999</v>
          </cell>
          <cell r="V56">
            <v>0</v>
          </cell>
          <cell r="Y56">
            <v>62755.499999999985</v>
          </cell>
          <cell r="AB56">
            <v>44232.6</v>
          </cell>
          <cell r="AD56">
            <v>18207.8</v>
          </cell>
          <cell r="AF56">
            <v>0</v>
          </cell>
          <cell r="AI56">
            <v>62440.399999999994</v>
          </cell>
        </row>
        <row r="57">
          <cell r="C57" t="str">
            <v>Total SG&amp;A (Excluding Amortization)</v>
          </cell>
          <cell r="G57">
            <v>13927.7</v>
          </cell>
          <cell r="I57">
            <v>6560.7</v>
          </cell>
          <cell r="K57">
            <v>-14177.7</v>
          </cell>
          <cell r="N57">
            <v>6310.7</v>
          </cell>
          <cell r="R57">
            <v>12801.9</v>
          </cell>
          <cell r="T57">
            <v>6506.1</v>
          </cell>
          <cell r="V57">
            <v>-2000</v>
          </cell>
          <cell r="Y57">
            <v>17308</v>
          </cell>
          <cell r="AB57">
            <v>11366.7</v>
          </cell>
          <cell r="AD57">
            <v>6641.4</v>
          </cell>
          <cell r="AF57">
            <v>-3000</v>
          </cell>
          <cell r="AI57">
            <v>15008.099999999999</v>
          </cell>
        </row>
        <row r="58">
          <cell r="B58" t="str">
            <v>Operating EBITDA</v>
          </cell>
          <cell r="G58">
            <v>29812.000000000004</v>
          </cell>
          <cell r="I58">
            <v>11435.3</v>
          </cell>
          <cell r="K58">
            <v>-29562.000000000004</v>
          </cell>
          <cell r="N58">
            <v>11685.3</v>
          </cell>
          <cell r="R58">
            <v>31902.499999999993</v>
          </cell>
          <cell r="T58">
            <v>11544.999999999998</v>
          </cell>
          <cell r="V58">
            <v>1999.9999999999927</v>
          </cell>
          <cell r="Y58">
            <v>45447.499999999985</v>
          </cell>
          <cell r="AB58">
            <v>32865.899999999994</v>
          </cell>
          <cell r="AD58">
            <v>11566.4</v>
          </cell>
          <cell r="AF58">
            <v>3000</v>
          </cell>
          <cell r="AI58">
            <v>47432.299999999996</v>
          </cell>
        </row>
        <row r="59">
          <cell r="C59" t="str">
            <v>Other (Income) Expense</v>
          </cell>
          <cell r="G59">
            <v>7948.5</v>
          </cell>
          <cell r="I59">
            <v>3431.8</v>
          </cell>
          <cell r="K59">
            <v>-7948.4999999999991</v>
          </cell>
          <cell r="N59">
            <v>3431.8</v>
          </cell>
          <cell r="R59">
            <v>7698.5</v>
          </cell>
          <cell r="T59">
            <v>3544.7</v>
          </cell>
          <cell r="V59">
            <v>0</v>
          </cell>
          <cell r="Y59">
            <v>11243.2</v>
          </cell>
          <cell r="AB59">
            <v>7187.9</v>
          </cell>
          <cell r="AD59">
            <v>3662.2</v>
          </cell>
          <cell r="AF59">
            <v>0</v>
          </cell>
          <cell r="AI59">
            <v>10850.099999999999</v>
          </cell>
        </row>
        <row r="60">
          <cell r="C60" t="str">
            <v>Corporate Overhead</v>
          </cell>
          <cell r="G60">
            <v>0</v>
          </cell>
          <cell r="I60">
            <v>0</v>
          </cell>
          <cell r="K60">
            <v>0</v>
          </cell>
          <cell r="N60">
            <v>0</v>
          </cell>
          <cell r="R60">
            <v>0</v>
          </cell>
          <cell r="T60">
            <v>0</v>
          </cell>
          <cell r="V60">
            <v>0</v>
          </cell>
          <cell r="Y60">
            <v>0</v>
          </cell>
          <cell r="AB60">
            <v>0</v>
          </cell>
          <cell r="AD60">
            <v>0</v>
          </cell>
          <cell r="AF60">
            <v>0</v>
          </cell>
          <cell r="AI60">
            <v>0</v>
          </cell>
        </row>
        <row r="61">
          <cell r="B61" t="str">
            <v>EBITDA</v>
          </cell>
          <cell r="G61">
            <v>21863.500000000004</v>
          </cell>
          <cell r="I61">
            <v>8003.4999999999991</v>
          </cell>
          <cell r="K61">
            <v>-21613.500000000004</v>
          </cell>
          <cell r="N61">
            <v>8253.5</v>
          </cell>
          <cell r="R61">
            <v>24203.999999999993</v>
          </cell>
          <cell r="T61">
            <v>8000.2999999999984</v>
          </cell>
          <cell r="V61">
            <v>1999.9999999999964</v>
          </cell>
          <cell r="Y61">
            <v>34204.299999999988</v>
          </cell>
          <cell r="AB61">
            <v>25677.999999999993</v>
          </cell>
          <cell r="AD61">
            <v>7904.2</v>
          </cell>
          <cell r="AF61">
            <v>3000.0000000000073</v>
          </cell>
          <cell r="AI61">
            <v>36582.199999999997</v>
          </cell>
        </row>
        <row r="62">
          <cell r="C62" t="str">
            <v>Depreciation &amp; Amortization</v>
          </cell>
          <cell r="G62">
            <v>4823.3999999999996</v>
          </cell>
          <cell r="I62">
            <v>938.1</v>
          </cell>
          <cell r="K62">
            <v>-3225.7345396306064</v>
          </cell>
          <cell r="N62">
            <v>2535.7654603693936</v>
          </cell>
          <cell r="R62">
            <v>4790.3999999999996</v>
          </cell>
          <cell r="T62">
            <v>987.3</v>
          </cell>
          <cell r="V62">
            <v>1447.6654603693942</v>
          </cell>
          <cell r="Y62">
            <v>7225.365460369394</v>
          </cell>
          <cell r="AB62">
            <v>4861.8</v>
          </cell>
          <cell r="AD62">
            <v>1037</v>
          </cell>
          <cell r="AF62">
            <v>1447.6654603693942</v>
          </cell>
          <cell r="AI62">
            <v>7346.4654603693943</v>
          </cell>
        </row>
        <row r="63">
          <cell r="B63" t="str">
            <v>EBIT</v>
          </cell>
          <cell r="G63">
            <v>17040.100000000006</v>
          </cell>
          <cell r="I63">
            <v>7065.3999999999987</v>
          </cell>
          <cell r="K63">
            <v>-18387.765460369395</v>
          </cell>
          <cell r="N63">
            <v>5717.7345396306064</v>
          </cell>
          <cell r="R63">
            <v>19413.599999999991</v>
          </cell>
          <cell r="T63">
            <v>7012.9999999999982</v>
          </cell>
          <cell r="V63">
            <v>552.3345396306031</v>
          </cell>
          <cell r="Y63">
            <v>26978.934539630594</v>
          </cell>
          <cell r="AB63">
            <v>20816.199999999993</v>
          </cell>
          <cell r="AD63">
            <v>6867.2</v>
          </cell>
          <cell r="AF63">
            <v>1552.3345396306104</v>
          </cell>
          <cell r="AI63">
            <v>29235.734539630605</v>
          </cell>
        </row>
        <row r="64">
          <cell r="C64" t="str">
            <v>Interest (Income)</v>
          </cell>
          <cell r="G64">
            <v>-1095.2</v>
          </cell>
          <cell r="I64">
            <v>-529.29999999999995</v>
          </cell>
          <cell r="K64">
            <v>1773.8048876879236</v>
          </cell>
          <cell r="N64">
            <v>149.30488768792367</v>
          </cell>
          <cell r="R64">
            <v>-1318.8</v>
          </cell>
          <cell r="T64">
            <v>-586.4</v>
          </cell>
          <cell r="V64">
            <v>1818.5798986357524</v>
          </cell>
          <cell r="Y64">
            <v>-86.620101364247347</v>
          </cell>
          <cell r="AB64">
            <v>-1508.9</v>
          </cell>
          <cell r="AD64">
            <v>-609.4</v>
          </cell>
          <cell r="AF64">
            <v>1802.3302680796237</v>
          </cell>
          <cell r="AI64">
            <v>-315.96973192037649</v>
          </cell>
        </row>
        <row r="65">
          <cell r="C65" t="str">
            <v xml:space="preserve">Other (Income) </v>
          </cell>
          <cell r="G65">
            <v>-360</v>
          </cell>
          <cell r="I65">
            <v>-100</v>
          </cell>
          <cell r="K65">
            <v>360</v>
          </cell>
          <cell r="N65">
            <v>-100</v>
          </cell>
          <cell r="R65">
            <v>-360</v>
          </cell>
          <cell r="T65">
            <v>-120</v>
          </cell>
          <cell r="V65">
            <v>0</v>
          </cell>
          <cell r="Y65">
            <v>-480</v>
          </cell>
          <cell r="AB65">
            <v>-350</v>
          </cell>
          <cell r="AD65">
            <v>-120</v>
          </cell>
          <cell r="AF65">
            <v>0</v>
          </cell>
          <cell r="AI65">
            <v>-470</v>
          </cell>
        </row>
        <row r="66">
          <cell r="C66" t="str">
            <v>Other Expense</v>
          </cell>
          <cell r="G66">
            <v>0</v>
          </cell>
          <cell r="I66">
            <v>0</v>
          </cell>
          <cell r="K66">
            <v>0</v>
          </cell>
          <cell r="N66">
            <v>0</v>
          </cell>
          <cell r="R66">
            <v>0</v>
          </cell>
          <cell r="T66">
            <v>0</v>
          </cell>
          <cell r="V66">
            <v>0</v>
          </cell>
          <cell r="Y66">
            <v>0</v>
          </cell>
          <cell r="AB66">
            <v>0</v>
          </cell>
          <cell r="AD66">
            <v>0</v>
          </cell>
          <cell r="AF66">
            <v>0</v>
          </cell>
          <cell r="AI66">
            <v>0</v>
          </cell>
        </row>
        <row r="67">
          <cell r="C67" t="str">
            <v>Deal Fees</v>
          </cell>
          <cell r="G67">
            <v>0</v>
          </cell>
          <cell r="I67">
            <v>0</v>
          </cell>
          <cell r="K67">
            <v>0</v>
          </cell>
          <cell r="N67">
            <v>0</v>
          </cell>
          <cell r="R67">
            <v>0</v>
          </cell>
          <cell r="T67">
            <v>0</v>
          </cell>
          <cell r="V67">
            <v>0</v>
          </cell>
          <cell r="Y67">
            <v>0</v>
          </cell>
          <cell r="AB67">
            <v>0</v>
          </cell>
          <cell r="AD67">
            <v>0</v>
          </cell>
          <cell r="AF67">
            <v>0</v>
          </cell>
          <cell r="AI67">
            <v>0</v>
          </cell>
        </row>
        <row r="68">
          <cell r="C68" t="str">
            <v>Restructuring Costs</v>
          </cell>
          <cell r="G68">
            <v>0</v>
          </cell>
          <cell r="I68">
            <v>0</v>
          </cell>
          <cell r="K68">
            <v>0</v>
          </cell>
          <cell r="N68">
            <v>0</v>
          </cell>
          <cell r="R68">
            <v>0</v>
          </cell>
          <cell r="T68">
            <v>0</v>
          </cell>
          <cell r="V68">
            <v>0</v>
          </cell>
          <cell r="Y68">
            <v>0</v>
          </cell>
          <cell r="AB68">
            <v>0</v>
          </cell>
          <cell r="AD68">
            <v>0</v>
          </cell>
          <cell r="AF68">
            <v>0</v>
          </cell>
          <cell r="AI68">
            <v>0</v>
          </cell>
        </row>
        <row r="69">
          <cell r="C69" t="str">
            <v>Interest Expense</v>
          </cell>
          <cell r="G69">
            <v>775.2</v>
          </cell>
          <cell r="I69">
            <v>597.9</v>
          </cell>
          <cell r="K69">
            <v>433.05758249645282</v>
          </cell>
          <cell r="N69">
            <v>1806.1575824964527</v>
          </cell>
          <cell r="R69">
            <v>732.7</v>
          </cell>
          <cell r="T69">
            <v>597.20000000000005</v>
          </cell>
          <cell r="V69">
            <v>-414.1259675911831</v>
          </cell>
          <cell r="Y69">
            <v>915.77403240881699</v>
          </cell>
          <cell r="AB69">
            <v>732.4</v>
          </cell>
          <cell r="AD69">
            <v>597.20000000000005</v>
          </cell>
          <cell r="AF69">
            <v>-934.37965334689954</v>
          </cell>
          <cell r="AI69">
            <v>395.22034665310036</v>
          </cell>
        </row>
        <row r="70">
          <cell r="B70" t="str">
            <v>Pre-Tax Income</v>
          </cell>
          <cell r="G70">
            <v>17720.100000000006</v>
          </cell>
          <cell r="I70">
            <v>7096.7999999999993</v>
          </cell>
          <cell r="K70">
            <v>-20954.627930553776</v>
          </cell>
          <cell r="N70">
            <v>3862.2720694462296</v>
          </cell>
          <cell r="R70">
            <v>20359.69999999999</v>
          </cell>
          <cell r="T70">
            <v>7122.199999999998</v>
          </cell>
          <cell r="V70">
            <v>-852.11939141396215</v>
          </cell>
          <cell r="Y70">
            <v>26629.780608586025</v>
          </cell>
          <cell r="AB70">
            <v>21942.699999999993</v>
          </cell>
          <cell r="AD70">
            <v>6999.4</v>
          </cell>
          <cell r="AF70">
            <v>684.38392489789112</v>
          </cell>
          <cell r="AI70">
            <v>29626.483924897882</v>
          </cell>
        </row>
        <row r="71">
          <cell r="C71" t="str">
            <v>Income Taxes Expense</v>
          </cell>
          <cell r="G71">
            <v>5316.1</v>
          </cell>
          <cell r="I71">
            <v>597.9</v>
          </cell>
          <cell r="K71">
            <v>-4369.0911722215078</v>
          </cell>
          <cell r="N71">
            <v>1544.908827778492</v>
          </cell>
          <cell r="R71">
            <v>6107.9</v>
          </cell>
          <cell r="T71">
            <v>2136.6</v>
          </cell>
          <cell r="V71">
            <v>2407.4122434344099</v>
          </cell>
          <cell r="Y71">
            <v>10651.91224343441</v>
          </cell>
          <cell r="AB71">
            <v>6582.7999999999993</v>
          </cell>
          <cell r="AD71">
            <v>2064.8000000000002</v>
          </cell>
          <cell r="AF71">
            <v>3202.9935699591551</v>
          </cell>
          <cell r="AI71">
            <v>11850.593569959154</v>
          </cell>
        </row>
        <row r="72">
          <cell r="C72" t="str">
            <v>Preferred Dividends</v>
          </cell>
          <cell r="G72">
            <v>0</v>
          </cell>
          <cell r="I72">
            <v>7694.699999999998</v>
          </cell>
          <cell r="K72">
            <v>-7694.699999999998</v>
          </cell>
          <cell r="N72">
            <v>0</v>
          </cell>
          <cell r="R72">
            <v>0</v>
          </cell>
          <cell r="T72">
            <v>0</v>
          </cell>
          <cell r="V72">
            <v>0</v>
          </cell>
          <cell r="Y72">
            <v>0</v>
          </cell>
          <cell r="AB72">
            <v>0</v>
          </cell>
          <cell r="AD72">
            <v>0</v>
          </cell>
          <cell r="AF72">
            <v>0</v>
          </cell>
          <cell r="AI72">
            <v>0</v>
          </cell>
        </row>
        <row r="73">
          <cell r="B73" t="str">
            <v>Consolidated Net Income</v>
          </cell>
          <cell r="G73">
            <v>12404.000000000005</v>
          </cell>
          <cell r="I73">
            <v>-1195.7999999999993</v>
          </cell>
          <cell r="K73">
            <v>-8890.8367583322688</v>
          </cell>
          <cell r="N73">
            <v>2317.3632416677374</v>
          </cell>
          <cell r="R73">
            <v>14251.79999999999</v>
          </cell>
          <cell r="T73">
            <v>4985.5999999999985</v>
          </cell>
          <cell r="V73">
            <v>-3259.5316348483721</v>
          </cell>
          <cell r="Y73">
            <v>15977.868365151615</v>
          </cell>
          <cell r="AB73">
            <v>15359.899999999994</v>
          </cell>
          <cell r="AD73">
            <v>4934.5999999999995</v>
          </cell>
          <cell r="AF73">
            <v>-2518.609645061264</v>
          </cell>
          <cell r="AI73">
            <v>17775.890354938729</v>
          </cell>
        </row>
        <row r="74">
          <cell r="C74" t="str">
            <v>Attributable to Non-Controlling Interests</v>
          </cell>
          <cell r="G74">
            <v>28</v>
          </cell>
          <cell r="I74">
            <v>0</v>
          </cell>
          <cell r="K74">
            <v>-28</v>
          </cell>
          <cell r="N74">
            <v>0</v>
          </cell>
          <cell r="R74">
            <v>28</v>
          </cell>
          <cell r="T74">
            <v>0</v>
          </cell>
          <cell r="V74">
            <v>-28</v>
          </cell>
          <cell r="Y74">
            <v>0</v>
          </cell>
          <cell r="AB74">
            <v>28</v>
          </cell>
          <cell r="AD74">
            <v>0</v>
          </cell>
          <cell r="AF74">
            <v>-28</v>
          </cell>
          <cell r="AI74">
            <v>0</v>
          </cell>
        </row>
        <row r="75">
          <cell r="B75" t="str">
            <v>Net Income Available to Common</v>
          </cell>
          <cell r="G75">
            <v>12376.000000000005</v>
          </cell>
          <cell r="I75">
            <v>-1195.7999999999993</v>
          </cell>
          <cell r="K75">
            <v>-8862.8367583322688</v>
          </cell>
          <cell r="N75">
            <v>2317.3632416677374</v>
          </cell>
          <cell r="R75">
            <v>14223.79999999999</v>
          </cell>
          <cell r="T75">
            <v>4985.5999999999985</v>
          </cell>
          <cell r="V75">
            <v>-3231.5316348483721</v>
          </cell>
          <cell r="Y75">
            <v>15977.868365151615</v>
          </cell>
          <cell r="AB75">
            <v>15331.899999999994</v>
          </cell>
          <cell r="AD75">
            <v>4934.5999999999995</v>
          </cell>
          <cell r="AF75">
            <v>-2490.609645061264</v>
          </cell>
          <cell r="AI75">
            <v>17775.890354938729</v>
          </cell>
        </row>
        <row r="77">
          <cell r="B77" t="str">
            <v>Existing Convertible Debt Shares</v>
          </cell>
          <cell r="N77">
            <v>0</v>
          </cell>
          <cell r="Y77">
            <v>0</v>
          </cell>
          <cell r="AI77">
            <v>0</v>
          </cell>
        </row>
        <row r="78">
          <cell r="B78" t="str">
            <v>New Convertible Debt Shares</v>
          </cell>
          <cell r="N78">
            <v>220.40996253030639</v>
          </cell>
          <cell r="Y78">
            <v>220.40996253030639</v>
          </cell>
          <cell r="AI78">
            <v>220.40996253030639</v>
          </cell>
        </row>
        <row r="79">
          <cell r="B79" t="str">
            <v>Fully Diluted Shares Outstanding - excluding Convts</v>
          </cell>
          <cell r="G79">
            <v>6750</v>
          </cell>
          <cell r="I79">
            <v>1329</v>
          </cell>
          <cell r="K79">
            <v>1319.4651275378158</v>
          </cell>
          <cell r="N79">
            <v>8069.4651275378155</v>
          </cell>
          <cell r="R79">
            <v>6750</v>
          </cell>
          <cell r="T79">
            <v>1306.5</v>
          </cell>
          <cell r="V79">
            <v>1319.4651275378158</v>
          </cell>
          <cell r="Y79">
            <v>8069.4651275378155</v>
          </cell>
          <cell r="AB79">
            <v>6750</v>
          </cell>
          <cell r="AD79">
            <v>1301.5999999999999</v>
          </cell>
          <cell r="AF79">
            <v>1319.4651275378158</v>
          </cell>
          <cell r="AI79">
            <v>8069.4651275378155</v>
          </cell>
        </row>
        <row r="80">
          <cell r="B80" t="str">
            <v>Total Shares</v>
          </cell>
          <cell r="G80">
            <v>6750</v>
          </cell>
          <cell r="N80">
            <v>8289.8750900681225</v>
          </cell>
          <cell r="R80">
            <v>6750</v>
          </cell>
          <cell r="Y80">
            <v>8289.8750900681225</v>
          </cell>
          <cell r="AB80">
            <v>6750</v>
          </cell>
          <cell r="AI80">
            <v>8289.8750900681225</v>
          </cell>
        </row>
        <row r="82">
          <cell r="B82" t="str">
            <v>Earnings per Share</v>
          </cell>
          <cell r="G82">
            <v>1.8334814814814824</v>
          </cell>
          <cell r="I82">
            <v>-0.89977426636568791</v>
          </cell>
          <cell r="N82">
            <v>0.27954139435033326</v>
          </cell>
          <cell r="R82">
            <v>2.1072296296296282</v>
          </cell>
          <cell r="T82">
            <v>3.815996938384997</v>
          </cell>
          <cell r="Y82">
            <v>1.927395550783904</v>
          </cell>
          <cell r="AB82">
            <v>2.2713925925925915</v>
          </cell>
          <cell r="AD82">
            <v>3.791180086047941</v>
          </cell>
          <cell r="AI82">
            <v>2.1442892880539959</v>
          </cell>
        </row>
        <row r="84">
          <cell r="I84" t="str">
            <v>Accretion (Dilution) - $</v>
          </cell>
          <cell r="N84">
            <v>-1.5539400871311491</v>
          </cell>
          <cell r="T84" t="str">
            <v>Accretion (Dilution) - $</v>
          </cell>
          <cell r="Y84">
            <v>-0.17983407884572422</v>
          </cell>
          <cell r="AD84" t="str">
            <v>Accretion (Dilution) - $</v>
          </cell>
          <cell r="AI84">
            <v>-0.12710330453859564</v>
          </cell>
        </row>
        <row r="86">
          <cell r="I86" t="str">
            <v>Accretion (Dilution) - %</v>
          </cell>
          <cell r="N86">
            <v>-0.84753519619709528</v>
          </cell>
          <cell r="T86" t="str">
            <v>Accretion (Dilution) - %</v>
          </cell>
          <cell r="Y86">
            <v>-8.53414721950983E-2</v>
          </cell>
          <cell r="AD86" t="str">
            <v>Accretion (Dilution) - %</v>
          </cell>
          <cell r="AI86">
            <v>-5.5958316036206927E-2</v>
          </cell>
        </row>
        <row r="93">
          <cell r="A93" t="str">
            <v>x</v>
          </cell>
          <cell r="E93" t="str">
            <v>Convert New Convertible Debt?</v>
          </cell>
          <cell r="G93" t="str">
            <v>Y</v>
          </cell>
        </row>
      </sheetData>
      <sheetData sheetId="11" refreshError="1"/>
      <sheetData sheetId="12" refreshError="1">
        <row r="2">
          <cell r="H2" t="str">
            <v>* Toggle "Include Acquiror" to OFF from Inputs tab for correct output</v>
          </cell>
        </row>
        <row r="4">
          <cell r="F4" t="str">
            <v>Timing Discount Factor</v>
          </cell>
          <cell r="G4">
            <v>0</v>
          </cell>
          <cell r="H4" t="str">
            <v>0.0 = Assumes cash flows are received at year end</v>
          </cell>
        </row>
        <row r="5">
          <cell r="H5" t="str">
            <v>0.5 = Assumes cash flows are received mid year (terminal value always discounted at year-end)</v>
          </cell>
        </row>
        <row r="6">
          <cell r="F6" t="str">
            <v>Show Stub?</v>
          </cell>
          <cell r="G6">
            <v>3</v>
          </cell>
          <cell r="H6">
            <v>0</v>
          </cell>
        </row>
        <row r="7">
          <cell r="F7" t="str">
            <v>Terminal Value Method</v>
          </cell>
          <cell r="G7" t="str">
            <v>Growth</v>
          </cell>
        </row>
        <row r="9">
          <cell r="A9" t="str">
            <v>x</v>
          </cell>
          <cell r="C9" t="str">
            <v>Projected Free Cash Flow Summary</v>
          </cell>
        </row>
        <row r="10">
          <cell r="C10" t="str">
            <v>($ in Millions)</v>
          </cell>
          <cell r="H10">
            <v>3</v>
          </cell>
          <cell r="J10" t="str">
            <v>For the Years Ended December 31,</v>
          </cell>
          <cell r="P10" t="str">
            <v>Terminal</v>
          </cell>
        </row>
        <row r="11">
          <cell r="H11">
            <v>2009</v>
          </cell>
          <cell r="J11">
            <v>2010</v>
          </cell>
          <cell r="K11">
            <v>2011</v>
          </cell>
          <cell r="L11">
            <v>2012</v>
          </cell>
          <cell r="M11">
            <v>2013</v>
          </cell>
          <cell r="N11">
            <v>2014</v>
          </cell>
          <cell r="P11" t="str">
            <v>Value</v>
          </cell>
          <cell r="R11" t="str">
            <v>2014 Normalized</v>
          </cell>
          <cell r="U11">
            <v>2009</v>
          </cell>
        </row>
        <row r="12">
          <cell r="C12" t="str">
            <v>Net Revenue</v>
          </cell>
          <cell r="H12">
            <v>5765.1500000000015</v>
          </cell>
          <cell r="J12">
            <v>23050.6</v>
          </cell>
          <cell r="K12">
            <v>23169.1</v>
          </cell>
          <cell r="L12">
            <v>24367.3</v>
          </cell>
          <cell r="M12">
            <v>26043.8</v>
          </cell>
          <cell r="N12">
            <v>27835.645247524346</v>
          </cell>
          <cell r="P12">
            <v>28392.358152474833</v>
          </cell>
          <cell r="R12">
            <v>27835.645247524346</v>
          </cell>
          <cell r="U12">
            <v>23060.6</v>
          </cell>
        </row>
        <row r="13">
          <cell r="C13" t="str">
            <v>% Growth</v>
          </cell>
          <cell r="H13" t="str">
            <v xml:space="preserve">NM </v>
          </cell>
          <cell r="J13">
            <v>-4.3364006140345079E-4</v>
          </cell>
          <cell r="K13">
            <v>5.1408640122165838E-3</v>
          </cell>
          <cell r="L13">
            <v>5.1715431328795747E-2</v>
          </cell>
          <cell r="M13">
            <v>6.880122130888533E-2</v>
          </cell>
          <cell r="N13">
            <v>6.880122130888533E-2</v>
          </cell>
          <cell r="P13">
            <v>2.0000000000000018E-2</v>
          </cell>
        </row>
        <row r="15">
          <cell r="C15" t="str">
            <v>EBITDA</v>
          </cell>
          <cell r="H15">
            <v>2000.8750000000027</v>
          </cell>
          <cell r="J15">
            <v>8000.2999999999984</v>
          </cell>
          <cell r="K15">
            <v>7904.2</v>
          </cell>
          <cell r="L15">
            <v>8455.1999999999989</v>
          </cell>
          <cell r="M15">
            <v>9442</v>
          </cell>
          <cell r="N15">
            <v>10091.621131598495</v>
          </cell>
          <cell r="P15">
            <v>10293.453554230464</v>
          </cell>
          <cell r="R15">
            <v>10091.621131598495</v>
          </cell>
        </row>
        <row r="16">
          <cell r="C16" t="str">
            <v>% Margin</v>
          </cell>
          <cell r="H16">
            <v>0.34706382314423773</v>
          </cell>
          <cell r="J16">
            <v>0.34707556419355673</v>
          </cell>
          <cell r="K16">
            <v>0.34115265590808447</v>
          </cell>
          <cell r="L16">
            <v>0.34698961312907051</v>
          </cell>
          <cell r="M16">
            <v>0.36254310046920957</v>
          </cell>
          <cell r="N16">
            <v>0.36254310046920957</v>
          </cell>
          <cell r="P16">
            <v>0.36254310046920951</v>
          </cell>
          <cell r="R16">
            <v>0.36254310046920957</v>
          </cell>
        </row>
        <row r="18">
          <cell r="C18" t="str">
            <v>EBIT (Excluding Synergies)</v>
          </cell>
          <cell r="H18">
            <v>1766.3500000000026</v>
          </cell>
          <cell r="J18">
            <v>7012.9999999999982</v>
          </cell>
          <cell r="K18">
            <v>6867.2</v>
          </cell>
          <cell r="L18">
            <v>7389.1999999999989</v>
          </cell>
          <cell r="M18">
            <v>8327.2000000000007</v>
          </cell>
          <cell r="N18">
            <v>8900.1215300833501</v>
          </cell>
          <cell r="P18">
            <v>9078.1239606850177</v>
          </cell>
          <cell r="R18">
            <v>8900.1215300833501</v>
          </cell>
        </row>
        <row r="19">
          <cell r="D19" t="str">
            <v>Less: Taxes 1</v>
          </cell>
          <cell r="H19">
            <v>706.5400000000011</v>
          </cell>
          <cell r="J19">
            <v>2805.1999999999994</v>
          </cell>
          <cell r="K19">
            <v>2746.88</v>
          </cell>
          <cell r="L19">
            <v>2955.68</v>
          </cell>
          <cell r="M19">
            <v>3330.8800000000006</v>
          </cell>
          <cell r="N19">
            <v>3560.0486120333403</v>
          </cell>
          <cell r="P19">
            <v>3631.2495842740072</v>
          </cell>
          <cell r="R19">
            <v>3560.0486120333403</v>
          </cell>
        </row>
        <row r="20">
          <cell r="D20" t="str">
            <v>Plus: Depreciation &amp; Amortization</v>
          </cell>
          <cell r="H20">
            <v>234.52499999999998</v>
          </cell>
          <cell r="J20">
            <v>987.3</v>
          </cell>
          <cell r="K20">
            <v>1037</v>
          </cell>
          <cell r="L20">
            <v>1066</v>
          </cell>
          <cell r="M20">
            <v>1114.8</v>
          </cell>
          <cell r="N20">
            <v>1191.4996015151453</v>
          </cell>
          <cell r="P20">
            <v>1191.4996015151453</v>
          </cell>
          <cell r="R20">
            <v>1191.4996015151453</v>
          </cell>
        </row>
        <row r="21">
          <cell r="D21" t="str">
            <v>Less: Capital Expenditures</v>
          </cell>
          <cell r="H21">
            <v>250</v>
          </cell>
          <cell r="J21">
            <v>1000</v>
          </cell>
          <cell r="K21">
            <v>1000</v>
          </cell>
          <cell r="L21">
            <v>1000</v>
          </cell>
          <cell r="M21">
            <v>1000</v>
          </cell>
          <cell r="N21">
            <v>1000</v>
          </cell>
          <cell r="P21">
            <v>1191.4996015151453</v>
          </cell>
          <cell r="R21">
            <v>1191.4996015151453</v>
          </cell>
        </row>
        <row r="22">
          <cell r="D22" t="str">
            <v>Less: Incremental Working Capital</v>
          </cell>
          <cell r="H22">
            <v>1.4027770022885306</v>
          </cell>
          <cell r="J22">
            <v>-21.833798594190739</v>
          </cell>
          <cell r="K22">
            <v>-11.362395224487955</v>
          </cell>
          <cell r="L22">
            <v>84.420435009898029</v>
          </cell>
          <cell r="M22">
            <v>98.234677583744997</v>
          </cell>
          <cell r="N22">
            <v>145.01657889756098</v>
          </cell>
          <cell r="P22">
            <v>147.9169104755122</v>
          </cell>
          <cell r="R22">
            <v>145.01657889756098</v>
          </cell>
        </row>
        <row r="23">
          <cell r="C23" t="str">
            <v>Unlevered Free Cash Flow</v>
          </cell>
          <cell r="H23">
            <v>1042.9322229977129</v>
          </cell>
          <cell r="J23">
            <v>4216.9337985941902</v>
          </cell>
          <cell r="K23">
            <v>4168.6823952244877</v>
          </cell>
          <cell r="L23">
            <v>4415.0995649901006</v>
          </cell>
          <cell r="M23">
            <v>5012.8853224162549</v>
          </cell>
          <cell r="N23">
            <v>5386.5559406675939</v>
          </cell>
          <cell r="P23">
            <v>5298.9574659354985</v>
          </cell>
          <cell r="R23">
            <v>5195.0563391524483</v>
          </cell>
        </row>
        <row r="25">
          <cell r="A25" t="str">
            <v>x</v>
          </cell>
          <cell r="C25" t="str">
            <v>PV of Cash Flows @ 7.8% Discount Rate</v>
          </cell>
          <cell r="H25">
            <v>1023.5021046636699</v>
          </cell>
          <cell r="J25">
            <v>3838.4868229424333</v>
          </cell>
          <cell r="K25">
            <v>3519.5950316252997</v>
          </cell>
          <cell r="L25">
            <v>3457.522430922696</v>
          </cell>
          <cell r="M25">
            <v>3641.1862229192952</v>
          </cell>
          <cell r="N25">
            <v>3629.0830962885998</v>
          </cell>
          <cell r="P25">
            <v>61419.780910208639</v>
          </cell>
          <cell r="R25">
            <v>3500.0641137588304</v>
          </cell>
        </row>
        <row r="27">
          <cell r="C27" t="str">
            <v>PV of Future Cash Flows</v>
          </cell>
          <cell r="H27">
            <v>19109.375709361993</v>
          </cell>
        </row>
        <row r="28">
          <cell r="C28" t="str">
            <v>PV of Terminal Value (Perpetuity Growth of 2.0%)</v>
          </cell>
          <cell r="H28">
            <v>61419.780910208639</v>
          </cell>
        </row>
        <row r="29">
          <cell r="C29" t="str">
            <v>Standalone Enterprise Value</v>
          </cell>
          <cell r="H29">
            <v>80529.156619570625</v>
          </cell>
        </row>
        <row r="30">
          <cell r="C30" t="str">
            <v>Less Net Debt</v>
          </cell>
          <cell r="H30">
            <v>-3440.6000000000022</v>
          </cell>
        </row>
        <row r="31">
          <cell r="C31" t="str">
            <v>Implied Equity Value</v>
          </cell>
          <cell r="H31">
            <v>83969.756619570631</v>
          </cell>
        </row>
        <row r="32">
          <cell r="C32" t="str">
            <v>Implied Price Per Share</v>
          </cell>
          <cell r="H32">
            <v>62.946107977645973</v>
          </cell>
        </row>
        <row r="34">
          <cell r="C34" t="str">
            <v>Implied EV / LTM 9/30/09 EBITDA</v>
          </cell>
          <cell r="H34">
            <v>8.0526740817346116</v>
          </cell>
        </row>
        <row r="36">
          <cell r="D36" t="str">
            <v>Pre-Tax Synergies (Perpetuity Growth of 2.0%)</v>
          </cell>
          <cell r="H36">
            <v>250</v>
          </cell>
          <cell r="J36">
            <v>2000</v>
          </cell>
          <cell r="K36">
            <v>3000</v>
          </cell>
          <cell r="L36">
            <v>4000</v>
          </cell>
          <cell r="M36">
            <v>4000</v>
          </cell>
          <cell r="N36">
            <v>4000</v>
          </cell>
          <cell r="P36">
            <v>4080</v>
          </cell>
        </row>
        <row r="37">
          <cell r="D37" t="str">
            <v>Tax-Affected Synergies @ 40.0% Tax Rate</v>
          </cell>
          <cell r="H37">
            <v>150</v>
          </cell>
          <cell r="J37">
            <v>1200</v>
          </cell>
          <cell r="K37">
            <v>1800</v>
          </cell>
          <cell r="L37">
            <v>2400</v>
          </cell>
          <cell r="M37">
            <v>2400</v>
          </cell>
          <cell r="N37">
            <v>2400</v>
          </cell>
          <cell r="P37">
            <v>2448</v>
          </cell>
        </row>
        <row r="39">
          <cell r="A39" t="str">
            <v>x</v>
          </cell>
          <cell r="C39" t="str">
            <v>PV of Synergies @ 7.8% Discount Rate</v>
          </cell>
          <cell r="H39">
            <v>147.20545814403047</v>
          </cell>
          <cell r="J39">
            <v>1092.3064974523659</v>
          </cell>
          <cell r="K39">
            <v>1519.7298465776687</v>
          </cell>
          <cell r="L39">
            <v>1879.4715072825488</v>
          </cell>
          <cell r="M39">
            <v>1743.2768501462763</v>
          </cell>
          <cell r="N39">
            <v>1616.9514485749819</v>
          </cell>
          <cell r="P39">
            <v>28374.567003935441</v>
          </cell>
        </row>
        <row r="41">
          <cell r="C41" t="str">
            <v>Standalone Enterprise Value</v>
          </cell>
          <cell r="H41">
            <v>80529.156619570625</v>
          </cell>
        </row>
        <row r="42">
          <cell r="C42" t="str">
            <v>PV of Synergies</v>
          </cell>
          <cell r="H42">
            <v>36373.508612113314</v>
          </cell>
        </row>
        <row r="43">
          <cell r="C43" t="str">
            <v>Enterprise Value w/ Synergies</v>
          </cell>
          <cell r="H43">
            <v>116902.66523168393</v>
          </cell>
        </row>
        <row r="44">
          <cell r="C44" t="str">
            <v>Less Net Debt</v>
          </cell>
          <cell r="H44">
            <v>-3440.6000000000022</v>
          </cell>
        </row>
        <row r="45">
          <cell r="C45" t="str">
            <v>Implied Equity Value</v>
          </cell>
          <cell r="H45">
            <v>120343.26523168394</v>
          </cell>
        </row>
        <row r="46">
          <cell r="C46" t="str">
            <v>Implied Price Per Share</v>
          </cell>
          <cell r="H46">
            <v>90.212720300901125</v>
          </cell>
        </row>
        <row r="48">
          <cell r="C48" t="str">
            <v>Implied EV / LTM 9/30/09 EBITDA</v>
          </cell>
          <cell r="H48">
            <v>11.689915825693623</v>
          </cell>
        </row>
        <row r="50">
          <cell r="C50" t="str">
            <v>Source: Company projections and Wachovia estimates</v>
          </cell>
        </row>
        <row r="51">
          <cell r="C51" t="str">
            <v>Note: Cash flows are discounted back to September 30, 2009</v>
          </cell>
        </row>
        <row r="52">
          <cell r="C52">
            <v>1</v>
          </cell>
          <cell r="D52" t="str">
            <v>Based on an effective tax rate of 40.0%</v>
          </cell>
        </row>
        <row r="53">
          <cell r="H53">
            <v>1190.1376811417433</v>
          </cell>
          <cell r="I53">
            <v>0</v>
          </cell>
          <cell r="J53">
            <v>5416.9337985941902</v>
          </cell>
          <cell r="K53">
            <v>5968.6823952244877</v>
          </cell>
          <cell r="L53">
            <v>6815.0995649901006</v>
          </cell>
          <cell r="M53">
            <v>7412.8853224162549</v>
          </cell>
          <cell r="N53">
            <v>7786.5559406675939</v>
          </cell>
          <cell r="O53">
            <v>0</v>
          </cell>
        </row>
        <row r="55">
          <cell r="A55" t="str">
            <v>x</v>
          </cell>
          <cell r="E55" t="str">
            <v>Discount Period:</v>
          </cell>
          <cell r="H55">
            <v>0.25</v>
          </cell>
          <cell r="J55">
            <v>1.25</v>
          </cell>
          <cell r="K55">
            <v>2.25</v>
          </cell>
          <cell r="L55">
            <v>3.25</v>
          </cell>
          <cell r="M55">
            <v>4.25</v>
          </cell>
          <cell r="N55">
            <v>5.25</v>
          </cell>
          <cell r="P55">
            <v>5.25</v>
          </cell>
        </row>
        <row r="56">
          <cell r="R56" t="str">
            <v>Stub Period</v>
          </cell>
          <cell r="S56" t="str">
            <v>+1 Disc. Per.</v>
          </cell>
        </row>
        <row r="57">
          <cell r="E57" t="str">
            <v>DCF Assumptions:</v>
          </cell>
          <cell r="R57">
            <v>0</v>
          </cell>
          <cell r="S57">
            <v>0.5</v>
          </cell>
        </row>
        <row r="58">
          <cell r="E58" t="str">
            <v>Terminal Mult.</v>
          </cell>
          <cell r="G58">
            <v>6</v>
          </cell>
          <cell r="R58">
            <v>3</v>
          </cell>
          <cell r="S58">
            <v>0.75</v>
          </cell>
        </row>
        <row r="59">
          <cell r="E59" t="str">
            <v>LT Growth Rate</v>
          </cell>
          <cell r="G59">
            <v>0.02</v>
          </cell>
          <cell r="R59">
            <v>6</v>
          </cell>
          <cell r="S59">
            <v>1</v>
          </cell>
        </row>
        <row r="60">
          <cell r="E60" t="str">
            <v>Tax Rate</v>
          </cell>
          <cell r="G60">
            <v>0.4</v>
          </cell>
          <cell r="R60">
            <v>9</v>
          </cell>
          <cell r="S60">
            <v>1.25</v>
          </cell>
        </row>
        <row r="61">
          <cell r="E61" t="str">
            <v>WACC</v>
          </cell>
          <cell r="G61">
            <v>7.8125661523495024E-2</v>
          </cell>
        </row>
        <row r="62">
          <cell r="E62" t="str">
            <v>FD Shares Outstanding - Trading</v>
          </cell>
          <cell r="G62">
            <v>1333.9944170875629</v>
          </cell>
        </row>
        <row r="63">
          <cell r="E63" t="str">
            <v>Net Debt</v>
          </cell>
          <cell r="G63">
            <v>-3440.6000000000022</v>
          </cell>
        </row>
        <row r="64">
          <cell r="E64" t="str">
            <v>Synergies - 2009 (3 Months)</v>
          </cell>
          <cell r="G64">
            <v>250</v>
          </cell>
        </row>
        <row r="65">
          <cell r="E65" t="str">
            <v>Synergies - 2010</v>
          </cell>
          <cell r="G65">
            <v>2000</v>
          </cell>
        </row>
        <row r="66">
          <cell r="E66" t="str">
            <v>Synergies - 2011</v>
          </cell>
          <cell r="G66">
            <v>3000</v>
          </cell>
        </row>
        <row r="67">
          <cell r="E67" t="str">
            <v>Synergies - 2012</v>
          </cell>
          <cell r="G67">
            <v>4000</v>
          </cell>
        </row>
        <row r="68">
          <cell r="E68" t="str">
            <v>Synergies - 2013</v>
          </cell>
          <cell r="G68">
            <v>4000</v>
          </cell>
        </row>
        <row r="69">
          <cell r="E69" t="str">
            <v>Synergies - 2014</v>
          </cell>
          <cell r="G69">
            <v>4000</v>
          </cell>
        </row>
        <row r="72">
          <cell r="A72" t="str">
            <v>x</v>
          </cell>
          <cell r="E72" t="str">
            <v>Select EBITDA Metric:</v>
          </cell>
          <cell r="F72" t="str">
            <v>(E or P)</v>
          </cell>
          <cell r="J72" t="str">
            <v>LTM 9/30/09 EBITDA</v>
          </cell>
        </row>
        <row r="74">
          <cell r="E74">
            <v>40086</v>
          </cell>
          <cell r="H74" t="str">
            <v>LTM 9/30/09 EBITDA</v>
          </cell>
          <cell r="J74">
            <v>7976.5999999999949</v>
          </cell>
          <cell r="K74" t="str">
            <v>Including synergies</v>
          </cell>
        </row>
        <row r="75">
          <cell r="E75">
            <v>2008</v>
          </cell>
          <cell r="H75" t="str">
            <v>2008 EBITDA</v>
          </cell>
          <cell r="J75">
            <v>7895.9</v>
          </cell>
          <cell r="K75" t="str">
            <v>Including synergies</v>
          </cell>
        </row>
        <row r="76">
          <cell r="E76">
            <v>2009</v>
          </cell>
          <cell r="F76" t="str">
            <v>E</v>
          </cell>
          <cell r="H76" t="str">
            <v>2009E EBITDA</v>
          </cell>
          <cell r="J76">
            <v>8253.5</v>
          </cell>
          <cell r="K76" t="str">
            <v>Including synergies</v>
          </cell>
        </row>
        <row r="77">
          <cell r="E77">
            <v>2010</v>
          </cell>
          <cell r="F77" t="str">
            <v>P</v>
          </cell>
          <cell r="H77" t="str">
            <v>2010P EBITDA</v>
          </cell>
          <cell r="J77">
            <v>10000.299999999999</v>
          </cell>
          <cell r="K77" t="str">
            <v>Including synergies</v>
          </cell>
        </row>
        <row r="78">
          <cell r="E78" t="str">
            <v>Active</v>
          </cell>
          <cell r="H78" t="str">
            <v>LTM 9/30/09 EBITDA</v>
          </cell>
          <cell r="J78">
            <v>10000.299999999999</v>
          </cell>
        </row>
        <row r="79">
          <cell r="A79" t="str">
            <v>x</v>
          </cell>
          <cell r="T79" t="str">
            <v>Discounted Cash Flow Sensitivity Analysis - Wyeth</v>
          </cell>
        </row>
        <row r="81">
          <cell r="V81" t="str">
            <v>Enterprise Value</v>
          </cell>
          <cell r="AD81" t="str">
            <v>Enterprise Value</v>
          </cell>
        </row>
        <row r="82">
          <cell r="V82" t="str">
            <v>Free Cash Flow Growth After 2014</v>
          </cell>
          <cell r="AD82" t="str">
            <v>Multiple of 2014 EBITDA</v>
          </cell>
        </row>
        <row r="83">
          <cell r="U83">
            <v>80529.156619570625</v>
          </cell>
          <cell r="V83">
            <v>1.4999999999999999E-2</v>
          </cell>
          <cell r="W83">
            <v>0.02</v>
          </cell>
          <cell r="X83">
            <v>2.5000000000000001E-2</v>
          </cell>
          <cell r="Y83">
            <v>3.0000000000000002E-2</v>
          </cell>
          <cell r="Z83">
            <v>3.5000000000000003E-2</v>
          </cell>
          <cell r="AC83">
            <v>80529.156619570625</v>
          </cell>
          <cell r="AD83">
            <v>6</v>
          </cell>
          <cell r="AE83">
            <v>6.5</v>
          </cell>
          <cell r="AF83">
            <v>7</v>
          </cell>
          <cell r="AG83">
            <v>7.5</v>
          </cell>
          <cell r="AH83">
            <v>8</v>
          </cell>
          <cell r="AJ83" t="str">
            <v>Perpetuity Assumptions</v>
          </cell>
        </row>
        <row r="84">
          <cell r="T84" t="str">
            <v>WACC</v>
          </cell>
          <cell r="U84">
            <v>0.08</v>
          </cell>
          <cell r="AB84" t="str">
            <v>WACC</v>
          </cell>
          <cell r="AC84">
            <v>0.08</v>
          </cell>
          <cell r="AL84" t="str">
            <v>%/x</v>
          </cell>
          <cell r="AM84" t="str">
            <v>Step</v>
          </cell>
        </row>
        <row r="85">
          <cell r="U85">
            <v>0.09</v>
          </cell>
          <cell r="AC85">
            <v>0.09</v>
          </cell>
          <cell r="AJ85" t="str">
            <v>Growth Rate</v>
          </cell>
          <cell r="AL85">
            <v>1.4999999999999999E-2</v>
          </cell>
          <cell r="AM85">
            <v>5.0000000000000001E-3</v>
          </cell>
        </row>
        <row r="86">
          <cell r="U86">
            <v>9.9999999999999992E-2</v>
          </cell>
          <cell r="AC86">
            <v>9.9999999999999992E-2</v>
          </cell>
          <cell r="AJ86" t="str">
            <v>WACC Start</v>
          </cell>
          <cell r="AL86">
            <v>0.08</v>
          </cell>
          <cell r="AM86">
            <v>0.01</v>
          </cell>
        </row>
        <row r="87">
          <cell r="G87" t="str">
            <v>At Closing</v>
          </cell>
          <cell r="H87">
            <v>2009</v>
          </cell>
          <cell r="J87" t="str">
            <v>Projected</v>
          </cell>
          <cell r="U87">
            <v>0.10999999999999999</v>
          </cell>
          <cell r="AC87">
            <v>0.10999999999999999</v>
          </cell>
        </row>
        <row r="88">
          <cell r="C88" t="str">
            <v>FYE December 31,</v>
          </cell>
          <cell r="F88">
            <v>2008</v>
          </cell>
          <cell r="G88">
            <v>40086</v>
          </cell>
          <cell r="H88">
            <v>3</v>
          </cell>
          <cell r="J88">
            <v>2010</v>
          </cell>
          <cell r="K88">
            <v>2011</v>
          </cell>
          <cell r="L88">
            <v>2012</v>
          </cell>
          <cell r="M88">
            <v>2013</v>
          </cell>
          <cell r="N88">
            <v>2014</v>
          </cell>
          <cell r="U88">
            <v>0.11999999999999998</v>
          </cell>
          <cell r="AC88">
            <v>0.11999999999999998</v>
          </cell>
        </row>
        <row r="89">
          <cell r="AJ89" t="str">
            <v>Multiple Assumptions</v>
          </cell>
        </row>
        <row r="90">
          <cell r="C90" t="str">
            <v>Accounts Receivable</v>
          </cell>
          <cell r="F90">
            <v>3450.5</v>
          </cell>
          <cell r="G90">
            <v>3450.5</v>
          </cell>
          <cell r="H90">
            <v>3459.0010313457383</v>
          </cell>
          <cell r="J90">
            <v>3457.5010699261111</v>
          </cell>
          <cell r="K90">
            <v>3475.275612748695</v>
          </cell>
          <cell r="L90">
            <v>3655.0009900484383</v>
          </cell>
          <cell r="M90">
            <v>3906.4695220489562</v>
          </cell>
          <cell r="N90">
            <v>4175.2393961718608</v>
          </cell>
          <cell r="AL90" t="str">
            <v>%/x</v>
          </cell>
          <cell r="AM90" t="str">
            <v>Step</v>
          </cell>
        </row>
        <row r="91">
          <cell r="C91" t="str">
            <v>Inventory</v>
          </cell>
          <cell r="F91">
            <v>2560.6</v>
          </cell>
          <cell r="G91">
            <v>2560.6</v>
          </cell>
          <cell r="H91">
            <v>2561.7254272945011</v>
          </cell>
          <cell r="J91">
            <v>2528.797194992469</v>
          </cell>
          <cell r="K91">
            <v>2509.4752522284502</v>
          </cell>
          <cell r="L91">
            <v>2616.3023284525543</v>
          </cell>
          <cell r="M91">
            <v>2735.6229121706706</v>
          </cell>
          <cell r="N91">
            <v>2923.837109568582</v>
          </cell>
          <cell r="V91" t="str">
            <v>Equity Value</v>
          </cell>
          <cell r="AD91" t="str">
            <v>Equity Value</v>
          </cell>
          <cell r="AJ91" t="str">
            <v>Multiple</v>
          </cell>
          <cell r="AL91">
            <v>6</v>
          </cell>
          <cell r="AM91">
            <v>0.5</v>
          </cell>
        </row>
        <row r="92">
          <cell r="C92" t="str">
            <v>Prepaid Expenses and Other</v>
          </cell>
          <cell r="F92">
            <v>1959.8</v>
          </cell>
          <cell r="G92">
            <v>1959.8</v>
          </cell>
          <cell r="H92">
            <v>1964.6283788527396</v>
          </cell>
          <cell r="J92">
            <v>1963.776437281899</v>
          </cell>
          <cell r="K92">
            <v>1973.8719448963604</v>
          </cell>
          <cell r="L92">
            <v>2075.9515839144847</v>
          </cell>
          <cell r="M92">
            <v>2218.7795882659161</v>
          </cell>
          <cell r="N92">
            <v>2371.4343337538367</v>
          </cell>
          <cell r="V92" t="str">
            <v>Free Cash Flow Growth After 2014</v>
          </cell>
          <cell r="AD92" t="str">
            <v>Multiple of 2014 EBITDA</v>
          </cell>
          <cell r="AJ92" t="str">
            <v>WACC Start</v>
          </cell>
          <cell r="AL92">
            <v>0.08</v>
          </cell>
          <cell r="AM92">
            <v>0.01</v>
          </cell>
        </row>
        <row r="93">
          <cell r="C93" t="str">
            <v>Deferred Income Taxes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U93">
            <v>80529.156619570625</v>
          </cell>
          <cell r="V93">
            <v>1.4999999999999999E-2</v>
          </cell>
          <cell r="W93">
            <v>0.02</v>
          </cell>
          <cell r="X93">
            <v>2.5000000000000001E-2</v>
          </cell>
          <cell r="Y93">
            <v>3.0000000000000002E-2</v>
          </cell>
          <cell r="Z93">
            <v>3.5000000000000003E-2</v>
          </cell>
          <cell r="AC93">
            <v>80529.156619570625</v>
          </cell>
          <cell r="AD93">
            <v>6</v>
          </cell>
          <cell r="AE93">
            <v>6.5</v>
          </cell>
          <cell r="AF93">
            <v>7</v>
          </cell>
          <cell r="AG93">
            <v>7.5</v>
          </cell>
          <cell r="AH93">
            <v>8</v>
          </cell>
        </row>
        <row r="94">
          <cell r="C94" t="str">
            <v>Total</v>
          </cell>
          <cell r="F94">
            <v>7970.9000000000005</v>
          </cell>
          <cell r="G94">
            <v>7970.9000000000005</v>
          </cell>
          <cell r="H94">
            <v>7985.3548374929796</v>
          </cell>
          <cell r="J94">
            <v>7950.0747022004789</v>
          </cell>
          <cell r="K94">
            <v>7958.6228098735055</v>
          </cell>
          <cell r="L94">
            <v>8347.2549024154778</v>
          </cell>
          <cell r="M94">
            <v>8860.8720224855424</v>
          </cell>
          <cell r="N94">
            <v>9470.5108394942799</v>
          </cell>
          <cell r="T94" t="str">
            <v>WACC</v>
          </cell>
          <cell r="U94">
            <v>0.08</v>
          </cell>
          <cell r="V94">
            <v>3440.6000000000022</v>
          </cell>
          <cell r="W94">
            <v>3440.6000000000022</v>
          </cell>
          <cell r="X94">
            <v>3440.6000000000022</v>
          </cell>
          <cell r="Y94">
            <v>3440.6000000000022</v>
          </cell>
          <cell r="Z94">
            <v>3440.6000000000022</v>
          </cell>
          <cell r="AB94" t="str">
            <v>WACC</v>
          </cell>
          <cell r="AC94">
            <v>0.08</v>
          </cell>
          <cell r="AD94">
            <v>3440.6000000000022</v>
          </cell>
          <cell r="AE94">
            <v>3440.6000000000022</v>
          </cell>
          <cell r="AF94">
            <v>3440.6000000000022</v>
          </cell>
          <cell r="AG94">
            <v>3440.6000000000022</v>
          </cell>
          <cell r="AH94">
            <v>3440.6000000000022</v>
          </cell>
        </row>
        <row r="95">
          <cell r="U95">
            <v>0.09</v>
          </cell>
          <cell r="V95">
            <v>3440.6000000000022</v>
          </cell>
          <cell r="W95">
            <v>3440.6000000000022</v>
          </cell>
          <cell r="X95">
            <v>3440.6000000000022</v>
          </cell>
          <cell r="Y95">
            <v>3440.6000000000022</v>
          </cell>
          <cell r="Z95">
            <v>3440.6000000000022</v>
          </cell>
          <cell r="AC95">
            <v>0.09</v>
          </cell>
          <cell r="AD95">
            <v>3440.6000000000022</v>
          </cell>
          <cell r="AE95">
            <v>3440.6000000000022</v>
          </cell>
          <cell r="AF95">
            <v>3440.6000000000022</v>
          </cell>
          <cell r="AG95">
            <v>3440.6000000000022</v>
          </cell>
          <cell r="AH95">
            <v>3440.6000000000022</v>
          </cell>
        </row>
        <row r="96">
          <cell r="C96" t="str">
            <v xml:space="preserve">Accounts Payable </v>
          </cell>
          <cell r="F96">
            <v>871.8</v>
          </cell>
          <cell r="G96">
            <v>871.8</v>
          </cell>
          <cell r="H96">
            <v>872.18317094249232</v>
          </cell>
          <cell r="J96">
            <v>860.97219190597286</v>
          </cell>
          <cell r="K96">
            <v>854.39370651127194</v>
          </cell>
          <cell r="L96">
            <v>890.76480900762976</v>
          </cell>
          <cell r="M96">
            <v>931.38953949480231</v>
          </cell>
          <cell r="N96">
            <v>995.47027732636491</v>
          </cell>
          <cell r="U96">
            <v>9.9999999999999992E-2</v>
          </cell>
          <cell r="V96">
            <v>3440.6000000000022</v>
          </cell>
          <cell r="W96">
            <v>3440.6000000000022</v>
          </cell>
          <cell r="X96">
            <v>3440.6000000000022</v>
          </cell>
          <cell r="Y96">
            <v>3440.6000000000022</v>
          </cell>
          <cell r="Z96">
            <v>3440.6000000000022</v>
          </cell>
          <cell r="AC96">
            <v>9.9999999999999992E-2</v>
          </cell>
          <cell r="AD96">
            <v>3440.6000000000022</v>
          </cell>
          <cell r="AE96">
            <v>3440.6000000000022</v>
          </cell>
          <cell r="AF96">
            <v>3440.6000000000022</v>
          </cell>
          <cell r="AG96">
            <v>3440.6000000000022</v>
          </cell>
          <cell r="AH96">
            <v>3440.6000000000022</v>
          </cell>
        </row>
        <row r="97">
          <cell r="C97" t="str">
            <v xml:space="preserve">Accrued Liabilities </v>
          </cell>
          <cell r="F97">
            <v>4356.5</v>
          </cell>
          <cell r="G97">
            <v>4356.5</v>
          </cell>
          <cell r="H97">
            <v>4367.2331526033067</v>
          </cell>
          <cell r="J97">
            <v>4365.3393453508488</v>
          </cell>
          <cell r="K97">
            <v>4387.7809612924757</v>
          </cell>
          <cell r="L97">
            <v>4614.6969462819943</v>
          </cell>
          <cell r="M97">
            <v>4932.1937321565783</v>
          </cell>
          <cell r="N97">
            <v>5271.53468466098</v>
          </cell>
          <cell r="U97">
            <v>0.10999999999999999</v>
          </cell>
          <cell r="V97">
            <v>3440.6000000000022</v>
          </cell>
          <cell r="W97">
            <v>3440.6000000000022</v>
          </cell>
          <cell r="X97">
            <v>3440.6000000000022</v>
          </cell>
          <cell r="Y97">
            <v>3440.6000000000022</v>
          </cell>
          <cell r="Z97">
            <v>3440.6000000000022</v>
          </cell>
          <cell r="AC97">
            <v>0.10999999999999999</v>
          </cell>
          <cell r="AD97">
            <v>3440.6000000000022</v>
          </cell>
          <cell r="AE97">
            <v>3440.6000000000022</v>
          </cell>
          <cell r="AF97">
            <v>3440.6000000000022</v>
          </cell>
          <cell r="AG97">
            <v>3440.6000000000022</v>
          </cell>
          <cell r="AH97">
            <v>3440.6000000000022</v>
          </cell>
        </row>
        <row r="98">
          <cell r="C98" t="str">
            <v>Taxes Payable</v>
          </cell>
          <cell r="F98">
            <v>0</v>
          </cell>
          <cell r="G98">
            <v>0</v>
          </cell>
          <cell r="H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U98">
            <v>0.11999999999999998</v>
          </cell>
          <cell r="V98">
            <v>3440.6000000000022</v>
          </cell>
          <cell r="W98">
            <v>3440.6000000000022</v>
          </cell>
          <cell r="X98">
            <v>3440.6000000000022</v>
          </cell>
          <cell r="Y98">
            <v>3440.6000000000022</v>
          </cell>
          <cell r="Z98">
            <v>3440.6000000000022</v>
          </cell>
          <cell r="AC98">
            <v>0.11999999999999998</v>
          </cell>
          <cell r="AD98">
            <v>3440.6000000000022</v>
          </cell>
          <cell r="AE98">
            <v>3440.6000000000022</v>
          </cell>
          <cell r="AF98">
            <v>3440.6000000000022</v>
          </cell>
          <cell r="AG98">
            <v>3440.6000000000022</v>
          </cell>
          <cell r="AH98">
            <v>3440.6000000000022</v>
          </cell>
        </row>
        <row r="99">
          <cell r="C99" t="str">
            <v>Other Current Liabilities</v>
          </cell>
          <cell r="F99">
            <v>785.7</v>
          </cell>
          <cell r="G99">
            <v>785.7</v>
          </cell>
          <cell r="H99">
            <v>787.63573694489105</v>
          </cell>
          <cell r="J99">
            <v>787.29418653555865</v>
          </cell>
          <cell r="K99">
            <v>791.34155888614669</v>
          </cell>
          <cell r="L99">
            <v>832.2661289323454</v>
          </cell>
          <cell r="M99">
            <v>889.52705505690892</v>
          </cell>
          <cell r="N99">
            <v>950.72760283212028</v>
          </cell>
        </row>
        <row r="100">
          <cell r="C100" t="str">
            <v>Total</v>
          </cell>
          <cell r="F100">
            <v>6014</v>
          </cell>
          <cell r="G100">
            <v>6014</v>
          </cell>
          <cell r="H100">
            <v>6027.0520604906906</v>
          </cell>
          <cell r="J100">
            <v>6013.6057237923806</v>
          </cell>
          <cell r="K100">
            <v>6033.5162266898951</v>
          </cell>
          <cell r="L100">
            <v>6337.7278842219694</v>
          </cell>
          <cell r="M100">
            <v>6753.110326708289</v>
          </cell>
          <cell r="N100">
            <v>7217.7325648194656</v>
          </cell>
        </row>
        <row r="101">
          <cell r="V101" t="str">
            <v>Price Per Share</v>
          </cell>
          <cell r="AD101" t="str">
            <v>Price Per Share</v>
          </cell>
        </row>
        <row r="102">
          <cell r="C102" t="str">
            <v>Total Working Capital</v>
          </cell>
          <cell r="F102">
            <v>1956.9000000000005</v>
          </cell>
          <cell r="G102">
            <v>1956.9000000000005</v>
          </cell>
          <cell r="H102">
            <v>1958.3027770022891</v>
          </cell>
          <cell r="J102">
            <v>1936.4689784080983</v>
          </cell>
          <cell r="K102">
            <v>1925.1065831836104</v>
          </cell>
          <cell r="L102">
            <v>2009.5270181935084</v>
          </cell>
          <cell r="M102">
            <v>2107.7616957772534</v>
          </cell>
          <cell r="N102">
            <v>2252.7782746748144</v>
          </cell>
          <cell r="V102" t="str">
            <v>Free Cash Flow Growth After 2014</v>
          </cell>
          <cell r="AD102" t="str">
            <v>Multiple of 2014 EBITDA</v>
          </cell>
        </row>
        <row r="103">
          <cell r="C103" t="str">
            <v>Total Incremental Working Capital Needs</v>
          </cell>
          <cell r="G103">
            <v>0</v>
          </cell>
          <cell r="H103">
            <v>1.4027770022885306</v>
          </cell>
          <cell r="J103">
            <v>-21.833798594190739</v>
          </cell>
          <cell r="K103">
            <v>-11.362395224487955</v>
          </cell>
          <cell r="L103">
            <v>84.420435009898029</v>
          </cell>
          <cell r="M103">
            <v>98.234677583744997</v>
          </cell>
          <cell r="N103">
            <v>145.01657889756098</v>
          </cell>
          <cell r="U103">
            <v>62.946107977645973</v>
          </cell>
          <cell r="V103">
            <v>1.4999999999999999E-2</v>
          </cell>
          <cell r="W103">
            <v>0.02</v>
          </cell>
          <cell r="X103">
            <v>2.5000000000000001E-2</v>
          </cell>
          <cell r="Y103">
            <v>3.0000000000000002E-2</v>
          </cell>
          <cell r="Z103">
            <v>3.5000000000000003E-2</v>
          </cell>
          <cell r="AC103">
            <v>62.946107977645973</v>
          </cell>
          <cell r="AD103">
            <v>6</v>
          </cell>
          <cell r="AE103">
            <v>6.5</v>
          </cell>
          <cell r="AF103">
            <v>7</v>
          </cell>
          <cell r="AG103">
            <v>7.5</v>
          </cell>
          <cell r="AH103">
            <v>8</v>
          </cell>
        </row>
        <row r="104">
          <cell r="T104" t="str">
            <v>WACC</v>
          </cell>
          <cell r="U104">
            <v>0.08</v>
          </cell>
          <cell r="V104">
            <v>2.5791712138583578</v>
          </cell>
          <cell r="W104">
            <v>2.5791712138583578</v>
          </cell>
          <cell r="X104">
            <v>2.5791712138583578</v>
          </cell>
          <cell r="Y104">
            <v>2.5791712138583578</v>
          </cell>
          <cell r="Z104">
            <v>2.5791712138583578</v>
          </cell>
          <cell r="AB104" t="str">
            <v>WACC</v>
          </cell>
          <cell r="AC104">
            <v>0.08</v>
          </cell>
          <cell r="AD104">
            <v>2.5791712138583578</v>
          </cell>
          <cell r="AE104">
            <v>2.5791712138583578</v>
          </cell>
          <cell r="AF104">
            <v>2.5791712138583578</v>
          </cell>
          <cell r="AG104">
            <v>2.5791712138583578</v>
          </cell>
          <cell r="AH104">
            <v>2.5791712138583578</v>
          </cell>
        </row>
        <row r="105">
          <cell r="U105">
            <v>0.09</v>
          </cell>
          <cell r="V105">
            <v>2.5791712138583578</v>
          </cell>
          <cell r="W105">
            <v>2.5791712138583578</v>
          </cell>
          <cell r="X105">
            <v>2.5791712138583578</v>
          </cell>
          <cell r="Y105">
            <v>2.5791712138583578</v>
          </cell>
          <cell r="Z105">
            <v>2.5791712138583578</v>
          </cell>
          <cell r="AC105">
            <v>0.09</v>
          </cell>
          <cell r="AD105">
            <v>2.5791712138583578</v>
          </cell>
          <cell r="AE105">
            <v>2.5791712138583578</v>
          </cell>
          <cell r="AF105">
            <v>2.5791712138583578</v>
          </cell>
          <cell r="AG105">
            <v>2.5791712138583578</v>
          </cell>
          <cell r="AH105">
            <v>2.5791712138583578</v>
          </cell>
        </row>
        <row r="106">
          <cell r="U106">
            <v>9.9999999999999992E-2</v>
          </cell>
          <cell r="V106">
            <v>2.5791712138583578</v>
          </cell>
          <cell r="W106">
            <v>2.5791712138583578</v>
          </cell>
          <cell r="X106">
            <v>2.5791712138583578</v>
          </cell>
          <cell r="Y106">
            <v>2.5791712138583578</v>
          </cell>
          <cell r="Z106">
            <v>2.5791712138583578</v>
          </cell>
          <cell r="AC106">
            <v>9.9999999999999992E-2</v>
          </cell>
          <cell r="AD106">
            <v>2.5791712138583578</v>
          </cell>
          <cell r="AE106">
            <v>2.5791712138583578</v>
          </cell>
          <cell r="AF106">
            <v>2.5791712138583578</v>
          </cell>
          <cell r="AG106">
            <v>2.5791712138583578</v>
          </cell>
          <cell r="AH106">
            <v>2.5791712138583578</v>
          </cell>
        </row>
        <row r="107">
          <cell r="U107">
            <v>0.10999999999999999</v>
          </cell>
          <cell r="V107">
            <v>2.5791712138583578</v>
          </cell>
          <cell r="W107">
            <v>2.5791712138583578</v>
          </cell>
          <cell r="X107">
            <v>2.5791712138583578</v>
          </cell>
          <cell r="Y107">
            <v>2.5791712138583578</v>
          </cell>
          <cell r="Z107">
            <v>2.5791712138583578</v>
          </cell>
          <cell r="AC107">
            <v>0.10999999999999999</v>
          </cell>
          <cell r="AD107">
            <v>2.5791712138583578</v>
          </cell>
          <cell r="AE107">
            <v>2.5791712138583578</v>
          </cell>
          <cell r="AF107">
            <v>2.5791712138583578</v>
          </cell>
          <cell r="AG107">
            <v>2.5791712138583578</v>
          </cell>
          <cell r="AH107">
            <v>2.5791712138583578</v>
          </cell>
        </row>
        <row r="108">
          <cell r="U108">
            <v>0.11999999999999998</v>
          </cell>
          <cell r="V108">
            <v>2.5791712138583578</v>
          </cell>
          <cell r="W108">
            <v>2.5791712138583578</v>
          </cell>
          <cell r="X108">
            <v>2.5791712138583578</v>
          </cell>
          <cell r="Y108">
            <v>2.5791712138583578</v>
          </cell>
          <cell r="Z108">
            <v>2.5791712138583578</v>
          </cell>
          <cell r="AC108">
            <v>0.11999999999999998</v>
          </cell>
          <cell r="AD108">
            <v>2.5791712138583578</v>
          </cell>
          <cell r="AE108">
            <v>2.5791712138583578</v>
          </cell>
          <cell r="AF108">
            <v>2.5791712138583578</v>
          </cell>
          <cell r="AG108">
            <v>2.5791712138583578</v>
          </cell>
          <cell r="AH108">
            <v>2.5791712138583578</v>
          </cell>
        </row>
        <row r="112">
          <cell r="V112" t="str">
            <v>Implied Terminal Multiple</v>
          </cell>
          <cell r="AD112" t="str">
            <v>Implied Growth Rate of FCF</v>
          </cell>
        </row>
        <row r="113">
          <cell r="V113" t="str">
            <v>Free Cash Flow Growth After 2014</v>
          </cell>
          <cell r="AD113" t="str">
            <v>Multiple of 2014 EBITDA</v>
          </cell>
        </row>
        <row r="114">
          <cell r="V114">
            <v>1.4999999999999999E-2</v>
          </cell>
          <cell r="W114">
            <v>0.02</v>
          </cell>
          <cell r="X114">
            <v>2.5000000000000001E-2</v>
          </cell>
          <cell r="Y114">
            <v>3.0000000000000002E-2</v>
          </cell>
          <cell r="Z114">
            <v>3.5000000000000003E-2</v>
          </cell>
          <cell r="AD114">
            <v>6</v>
          </cell>
          <cell r="AE114">
            <v>6.5</v>
          </cell>
          <cell r="AF114">
            <v>7</v>
          </cell>
          <cell r="AG114">
            <v>7.5</v>
          </cell>
          <cell r="AH114">
            <v>8</v>
          </cell>
        </row>
        <row r="115">
          <cell r="T115" t="str">
            <v>WACC</v>
          </cell>
          <cell r="U115">
            <v>0.08</v>
          </cell>
          <cell r="V115">
            <v>8.0386294507677114</v>
          </cell>
          <cell r="W115">
            <v>8.7514143281756898</v>
          </cell>
          <cell r="X115">
            <v>9.5937964560214759</v>
          </cell>
          <cell r="Y115">
            <v>10.604655009436422</v>
          </cell>
          <cell r="Z115">
            <v>11.840148796943577</v>
          </cell>
          <cell r="AB115" t="str">
            <v>WACC</v>
          </cell>
          <cell r="AC115">
            <v>0.08</v>
          </cell>
          <cell r="AD115">
            <v>-5.340016032871828E-3</v>
          </cell>
          <cell r="AE115">
            <v>7.4284797646531175E-4</v>
          </cell>
          <cell r="AF115">
            <v>6.0162595918501595E-3</v>
          </cell>
          <cell r="AG115">
            <v>1.0631711083271721E-2</v>
          </cell>
          <cell r="AH115">
            <v>1.4705111391854535E-2</v>
          </cell>
        </row>
        <row r="116">
          <cell r="U116">
            <v>0.09</v>
          </cell>
          <cell r="V116">
            <v>6.9668121906653511</v>
          </cell>
          <cell r="W116">
            <v>7.5012122812934487</v>
          </cell>
          <cell r="X116">
            <v>8.1178277704797104</v>
          </cell>
          <cell r="Y116">
            <v>8.8372125078636863</v>
          </cell>
          <cell r="Z116">
            <v>9.6873944702265646</v>
          </cell>
          <cell r="AC116">
            <v>0.09</v>
          </cell>
          <cell r="AD116">
            <v>3.8697986334904652E-3</v>
          </cell>
          <cell r="AE116">
            <v>1.0008985457728877E-2</v>
          </cell>
          <cell r="AF116">
            <v>1.5331224958441367E-2</v>
          </cell>
          <cell r="AG116">
            <v>1.9989412111820527E-2</v>
          </cell>
          <cell r="AH116">
            <v>2.4100529089927259E-2</v>
          </cell>
        </row>
        <row r="117">
          <cell r="U117">
            <v>9.9999999999999992E-2</v>
          </cell>
          <cell r="V117">
            <v>6.1471872270576631</v>
          </cell>
          <cell r="W117">
            <v>6.5635607461317678</v>
          </cell>
          <cell r="X117">
            <v>7.0354507344157504</v>
          </cell>
          <cell r="Y117">
            <v>7.574753578168874</v>
          </cell>
          <cell r="Z117">
            <v>8.1970260901917094</v>
          </cell>
          <cell r="AC117">
            <v>9.9999999999999992E-2</v>
          </cell>
          <cell r="AD117">
            <v>1.3079613299852759E-2</v>
          </cell>
          <cell r="AE117">
            <v>1.9275122938992445E-2</v>
          </cell>
          <cell r="AF117">
            <v>2.4646190325032565E-2</v>
          </cell>
          <cell r="AG117">
            <v>2.9347113140369332E-2</v>
          </cell>
          <cell r="AH117">
            <v>3.3495946787999976E-2</v>
          </cell>
        </row>
        <row r="118">
          <cell r="U118">
            <v>0.10999999999999999</v>
          </cell>
          <cell r="V118">
            <v>5.5001148873673831</v>
          </cell>
          <cell r="W118">
            <v>5.8342762187837938</v>
          </cell>
          <cell r="X118">
            <v>6.2077506480138966</v>
          </cell>
          <cell r="Y118">
            <v>6.6279093808977647</v>
          </cell>
          <cell r="Z118">
            <v>7.1040892781661471</v>
          </cell>
          <cell r="AC118">
            <v>0.10999999999999999</v>
          </cell>
          <cell r="AD118">
            <v>2.2289427966215067E-2</v>
          </cell>
          <cell r="AE118">
            <v>2.8541260420255999E-2</v>
          </cell>
          <cell r="AF118">
            <v>3.3961155691623758E-2</v>
          </cell>
          <cell r="AG118">
            <v>3.8704814168918147E-2</v>
          </cell>
          <cell r="AH118">
            <v>4.2891364486072697E-2</v>
          </cell>
        </row>
        <row r="119">
          <cell r="A119" t="str">
            <v>x</v>
          </cell>
          <cell r="U119">
            <v>0.11999999999999998</v>
          </cell>
          <cell r="V119">
            <v>4.9762944219038223</v>
          </cell>
          <cell r="W119">
            <v>5.2508485969054144</v>
          </cell>
          <cell r="X119">
            <v>5.5543032113808559</v>
          </cell>
          <cell r="Y119">
            <v>5.8914750052424578</v>
          </cell>
          <cell r="Z119">
            <v>6.2683140689701302</v>
          </cell>
          <cell r="AC119">
            <v>0.11999999999999998</v>
          </cell>
          <cell r="AD119">
            <v>3.1499242632577362E-2</v>
          </cell>
          <cell r="AE119">
            <v>3.7807397901519567E-2</v>
          </cell>
          <cell r="AF119">
            <v>4.3276121058214968E-2</v>
          </cell>
          <cell r="AG119">
            <v>4.806251519746696E-2</v>
          </cell>
          <cell r="AH119">
            <v>5.2286782184145411E-2</v>
          </cell>
        </row>
        <row r="128">
          <cell r="A128" t="str">
            <v>x</v>
          </cell>
        </row>
      </sheetData>
      <sheetData sheetId="13" refreshError="1"/>
      <sheetData sheetId="14" refreshError="1">
        <row r="2">
          <cell r="A2" t="str">
            <v>x</v>
          </cell>
          <cell r="C2" t="str">
            <v>Inputs</v>
          </cell>
          <cell r="I2" t="str">
            <v>EPS Metrics</v>
          </cell>
        </row>
        <row r="4">
          <cell r="C4" t="str">
            <v>Discount Period to</v>
          </cell>
          <cell r="E4">
            <v>40086</v>
          </cell>
          <cell r="I4" t="str">
            <v>Consensus</v>
          </cell>
          <cell r="J4">
            <v>3.5</v>
          </cell>
        </row>
        <row r="5">
          <cell r="C5" t="str">
            <v>P/E Multiple Range</v>
          </cell>
          <cell r="I5">
            <v>2009</v>
          </cell>
          <cell r="J5">
            <v>3.7379984951091032</v>
          </cell>
        </row>
        <row r="6">
          <cell r="D6" t="str">
            <v>Start</v>
          </cell>
          <cell r="E6">
            <v>12</v>
          </cell>
          <cell r="I6">
            <v>2010</v>
          </cell>
          <cell r="J6">
            <v>3.815996938384997</v>
          </cell>
        </row>
        <row r="7">
          <cell r="D7" t="str">
            <v>Step</v>
          </cell>
          <cell r="E7">
            <v>2</v>
          </cell>
          <cell r="I7">
            <v>2011</v>
          </cell>
          <cell r="J7">
            <v>3.791180086047941</v>
          </cell>
        </row>
        <row r="8">
          <cell r="C8" t="str">
            <v>LT Growth Rate</v>
          </cell>
          <cell r="E8">
            <v>0.15</v>
          </cell>
          <cell r="I8">
            <v>2012</v>
          </cell>
          <cell r="J8">
            <v>4.146711635750421</v>
          </cell>
        </row>
        <row r="9">
          <cell r="C9" t="str">
            <v>EBITDA Multiple Range</v>
          </cell>
        </row>
        <row r="10">
          <cell r="D10" t="str">
            <v>Start</v>
          </cell>
          <cell r="E10">
            <v>6</v>
          </cell>
        </row>
        <row r="11">
          <cell r="D11" t="str">
            <v>Step</v>
          </cell>
          <cell r="E11">
            <v>2</v>
          </cell>
          <cell r="I11" t="str">
            <v>EBITDA Metrics</v>
          </cell>
          <cell r="L11" t="str">
            <v xml:space="preserve"> &lt;- Linked to "EBITDA"; not "Operating EBITDA"</v>
          </cell>
        </row>
        <row r="12">
          <cell r="I12" t="str">
            <v>Current LTM</v>
          </cell>
          <cell r="J12">
            <v>7976.5999999999949</v>
          </cell>
        </row>
        <row r="13">
          <cell r="C13" t="str">
            <v>Use Current Debt (No =  Each Yr. Status Quo Debt)?</v>
          </cell>
          <cell r="F13" t="str">
            <v>Y</v>
          </cell>
          <cell r="I13">
            <v>2009</v>
          </cell>
          <cell r="J13">
            <v>8003.4999999999991</v>
          </cell>
        </row>
        <row r="14">
          <cell r="I14">
            <v>2010</v>
          </cell>
          <cell r="J14">
            <v>8000.2999999999984</v>
          </cell>
        </row>
        <row r="15">
          <cell r="C15" t="str">
            <v>Link below to model Status Quo Net Debt</v>
          </cell>
          <cell r="I15">
            <v>2011</v>
          </cell>
          <cell r="J15">
            <v>7904.2</v>
          </cell>
        </row>
        <row r="16">
          <cell r="D16">
            <v>2009</v>
          </cell>
          <cell r="I16">
            <v>2012</v>
          </cell>
          <cell r="J16">
            <v>8455.1999999999989</v>
          </cell>
        </row>
        <row r="17">
          <cell r="D17">
            <v>2010</v>
          </cell>
        </row>
        <row r="18">
          <cell r="D18">
            <v>2011</v>
          </cell>
        </row>
        <row r="20">
          <cell r="C20" t="str">
            <v>Reference</v>
          </cell>
        </row>
        <row r="21">
          <cell r="C21" t="str">
            <v>Cost of Equity</v>
          </cell>
          <cell r="E21">
            <v>8.6026806624843813E-2</v>
          </cell>
        </row>
        <row r="22">
          <cell r="C22" t="str">
            <v>Offer Price</v>
          </cell>
          <cell r="E22">
            <v>50.188249999999996</v>
          </cell>
        </row>
        <row r="23">
          <cell r="C23" t="str">
            <v>Shares Outstanding</v>
          </cell>
          <cell r="E23">
            <v>1333.9944170875629</v>
          </cell>
        </row>
        <row r="24">
          <cell r="C24" t="str">
            <v>Current Net Debt</v>
          </cell>
          <cell r="E24">
            <v>-3440.6000000000022</v>
          </cell>
        </row>
        <row r="27">
          <cell r="A27" t="str">
            <v>x</v>
          </cell>
          <cell r="C27" t="str">
            <v>Present Value of Future Share Price Analysis - P/E Driver</v>
          </cell>
        </row>
        <row r="29">
          <cell r="H29" t="str">
            <v>Fiscal Year Ending December 31,</v>
          </cell>
          <cell r="S29" t="str">
            <v xml:space="preserve"> </v>
          </cell>
          <cell r="W29" t="str">
            <v xml:space="preserve"> </v>
          </cell>
        </row>
        <row r="30">
          <cell r="F30" t="str">
            <v>Current 1</v>
          </cell>
          <cell r="H30">
            <v>2009</v>
          </cell>
          <cell r="L30">
            <v>2010</v>
          </cell>
          <cell r="P30">
            <v>2011</v>
          </cell>
          <cell r="S30" t="str">
            <v xml:space="preserve"> </v>
          </cell>
          <cell r="T30">
            <v>2012</v>
          </cell>
        </row>
        <row r="32">
          <cell r="C32" t="str">
            <v>Forward P/E</v>
          </cell>
          <cell r="F32">
            <v>14.339499999999999</v>
          </cell>
          <cell r="H32">
            <v>12</v>
          </cell>
          <cell r="I32">
            <v>14</v>
          </cell>
          <cell r="J32">
            <v>16</v>
          </cell>
          <cell r="L32">
            <v>12</v>
          </cell>
          <cell r="M32">
            <v>14</v>
          </cell>
          <cell r="N32">
            <v>16</v>
          </cell>
          <cell r="P32">
            <v>12</v>
          </cell>
          <cell r="Q32">
            <v>14</v>
          </cell>
          <cell r="R32">
            <v>16</v>
          </cell>
          <cell r="T32">
            <v>12</v>
          </cell>
          <cell r="U32">
            <v>14</v>
          </cell>
          <cell r="V32">
            <v>16</v>
          </cell>
        </row>
        <row r="33">
          <cell r="C33" t="str">
            <v>Long Term Growth Rate</v>
          </cell>
          <cell r="F33">
            <v>0.15</v>
          </cell>
          <cell r="H33">
            <v>0.15</v>
          </cell>
          <cell r="I33">
            <v>0.15</v>
          </cell>
          <cell r="J33">
            <v>0.15</v>
          </cell>
          <cell r="L33">
            <v>0.15</v>
          </cell>
          <cell r="M33">
            <v>0.15</v>
          </cell>
          <cell r="N33">
            <v>0.15</v>
          </cell>
          <cell r="P33">
            <v>0.15</v>
          </cell>
          <cell r="Q33">
            <v>0.15</v>
          </cell>
          <cell r="R33">
            <v>0.15</v>
          </cell>
        </row>
        <row r="34">
          <cell r="C34" t="str">
            <v>Forward PEG</v>
          </cell>
          <cell r="F34">
            <v>0.95596666666666663</v>
          </cell>
          <cell r="H34">
            <v>0.8</v>
          </cell>
          <cell r="I34">
            <v>0.93333333333333346</v>
          </cell>
          <cell r="J34">
            <v>1.0666666666666667</v>
          </cell>
          <cell r="L34">
            <v>0.8</v>
          </cell>
          <cell r="M34">
            <v>0.93333333333333346</v>
          </cell>
          <cell r="N34">
            <v>1.0666666666666667</v>
          </cell>
          <cell r="P34">
            <v>0.8</v>
          </cell>
          <cell r="Q34">
            <v>0.93333333333333346</v>
          </cell>
          <cell r="R34">
            <v>1.0666666666666667</v>
          </cell>
        </row>
        <row r="36">
          <cell r="C36" t="str">
            <v>EPS</v>
          </cell>
          <cell r="F36">
            <v>3.5</v>
          </cell>
          <cell r="H36">
            <v>3.7379984951091032</v>
          </cell>
          <cell r="I36">
            <v>3.7379984951091032</v>
          </cell>
          <cell r="J36">
            <v>3.7379984951091032</v>
          </cell>
          <cell r="L36">
            <v>3.815996938384997</v>
          </cell>
          <cell r="M36">
            <v>3.815996938384997</v>
          </cell>
          <cell r="N36">
            <v>3.815996938384997</v>
          </cell>
          <cell r="P36">
            <v>3.791180086047941</v>
          </cell>
          <cell r="Q36">
            <v>3.791180086047941</v>
          </cell>
          <cell r="R36">
            <v>3.791180086047941</v>
          </cell>
          <cell r="T36">
            <v>4.146711635750421</v>
          </cell>
          <cell r="U36">
            <v>4.146711635750421</v>
          </cell>
          <cell r="V36">
            <v>4.146711635750421</v>
          </cell>
        </row>
        <row r="37">
          <cell r="C37" t="str">
            <v>Implied Fiscal Year-End Share Price 2</v>
          </cell>
          <cell r="F37">
            <v>50.188249999999996</v>
          </cell>
          <cell r="H37">
            <v>45.791963260619966</v>
          </cell>
          <cell r="I37">
            <v>53.423957137389955</v>
          </cell>
          <cell r="J37">
            <v>61.055951014159952</v>
          </cell>
          <cell r="L37">
            <v>45.494161032575292</v>
          </cell>
          <cell r="M37">
            <v>53.076521204671174</v>
          </cell>
          <cell r="N37">
            <v>60.658881376767056</v>
          </cell>
          <cell r="P37">
            <v>49.760539629005052</v>
          </cell>
          <cell r="Q37">
            <v>58.053962900505894</v>
          </cell>
          <cell r="R37">
            <v>66.347386172006736</v>
          </cell>
        </row>
        <row r="38">
          <cell r="C38" t="str">
            <v>FD Shares Outstanding</v>
          </cell>
          <cell r="F38">
            <v>1333.9944170875629</v>
          </cell>
          <cell r="H38">
            <v>1333.9944170875629</v>
          </cell>
          <cell r="I38">
            <v>1333.9944170875629</v>
          </cell>
          <cell r="J38">
            <v>1333.9944170875629</v>
          </cell>
          <cell r="L38">
            <v>1333.9944170875629</v>
          </cell>
          <cell r="M38">
            <v>1333.9944170875629</v>
          </cell>
          <cell r="N38">
            <v>1333.9944170875629</v>
          </cell>
          <cell r="P38">
            <v>1333.9944170875629</v>
          </cell>
          <cell r="Q38">
            <v>1333.9944170875629</v>
          </cell>
          <cell r="R38">
            <v>1333.9944170875629</v>
          </cell>
        </row>
        <row r="39">
          <cell r="C39" t="str">
            <v>Net Debt</v>
          </cell>
          <cell r="F39">
            <v>-3440.6000000000022</v>
          </cell>
          <cell r="H39">
            <v>-3440.6000000000022</v>
          </cell>
          <cell r="I39">
            <v>-3440.6000000000022</v>
          </cell>
          <cell r="J39">
            <v>-3440.6000000000022</v>
          </cell>
          <cell r="L39">
            <v>-3440.6000000000022</v>
          </cell>
          <cell r="M39">
            <v>-3440.6000000000022</v>
          </cell>
          <cell r="N39">
            <v>-3440.6000000000022</v>
          </cell>
          <cell r="P39">
            <v>-3440.6000000000022</v>
          </cell>
          <cell r="Q39">
            <v>-3440.6000000000022</v>
          </cell>
          <cell r="R39">
            <v>-3440.6000000000022</v>
          </cell>
        </row>
        <row r="40">
          <cell r="C40" t="str">
            <v>Enterprise Value</v>
          </cell>
          <cell r="F40">
            <v>63510.24530339487</v>
          </cell>
          <cell r="H40">
            <v>57645.623337145822</v>
          </cell>
          <cell r="I40">
            <v>67826.660560003453</v>
          </cell>
          <cell r="J40">
            <v>78007.697782861098</v>
          </cell>
          <cell r="L40">
            <v>57248.356827537995</v>
          </cell>
          <cell r="M40">
            <v>67363.18296546099</v>
          </cell>
          <cell r="N40">
            <v>77478.009103383985</v>
          </cell>
          <cell r="P40">
            <v>62939.682056357153</v>
          </cell>
          <cell r="Q40">
            <v>74003.062399083356</v>
          </cell>
          <cell r="R40">
            <v>85066.442741809544</v>
          </cell>
        </row>
        <row r="41">
          <cell r="C41" t="str">
            <v>LTM EBITDA</v>
          </cell>
          <cell r="F41">
            <v>7976.5999999999949</v>
          </cell>
          <cell r="H41">
            <v>8003.4999999999991</v>
          </cell>
          <cell r="I41">
            <v>8003.4999999999991</v>
          </cell>
          <cell r="J41">
            <v>8003.4999999999991</v>
          </cell>
          <cell r="L41">
            <v>8000.2999999999984</v>
          </cell>
          <cell r="M41">
            <v>8000.2999999999984</v>
          </cell>
          <cell r="N41">
            <v>8000.2999999999984</v>
          </cell>
          <cell r="P41">
            <v>7904.2</v>
          </cell>
          <cell r="Q41">
            <v>7904.2</v>
          </cell>
          <cell r="R41">
            <v>7904.2</v>
          </cell>
        </row>
        <row r="42">
          <cell r="C42" t="str">
            <v>Implied EV / LTM EBITDA</v>
          </cell>
          <cell r="F42">
            <v>7.9620697168461385</v>
          </cell>
          <cell r="H42">
            <v>7.2025518007304088</v>
          </cell>
          <cell r="I42">
            <v>8.4746249215972345</v>
          </cell>
          <cell r="J42">
            <v>9.746698042464061</v>
          </cell>
          <cell r="L42">
            <v>7.1557762618324325</v>
          </cell>
          <cell r="M42">
            <v>8.420082117603215</v>
          </cell>
          <cell r="N42">
            <v>9.6843879733739993</v>
          </cell>
          <cell r="P42">
            <v>7.9628149662656753</v>
          </cell>
          <cell r="Q42">
            <v>9.3624987220823552</v>
          </cell>
          <cell r="R42">
            <v>10.762182477899033</v>
          </cell>
        </row>
        <row r="45">
          <cell r="C45" t="str">
            <v>Present Value of Future Share Price 3</v>
          </cell>
          <cell r="H45">
            <v>44.856886631848788</v>
          </cell>
          <cell r="I45">
            <v>52.333034403823582</v>
          </cell>
          <cell r="J45">
            <v>59.809182175798384</v>
          </cell>
          <cell r="L45">
            <v>41.035051146315553</v>
          </cell>
          <cell r="M45">
            <v>47.874226337368142</v>
          </cell>
          <cell r="N45">
            <v>54.713401528420732</v>
          </cell>
          <cell r="P45">
            <v>41.327949181040211</v>
          </cell>
          <cell r="Q45">
            <v>48.215940711213577</v>
          </cell>
          <cell r="R45">
            <v>55.103932241386943</v>
          </cell>
        </row>
        <row r="48">
          <cell r="C48" t="str">
            <v>Note: Share prices are discounted to 9/30/2009</v>
          </cell>
        </row>
        <row r="49">
          <cell r="C49" t="str">
            <v>1</v>
          </cell>
          <cell r="D49" t="str">
            <v>Current EPS based on consensus First Call estimates for FY 2008.  Current Forward PEG assumes a 15.0% long term growth rate based on pro forma strategic plan</v>
          </cell>
        </row>
        <row r="50">
          <cell r="C50" t="str">
            <v>2</v>
          </cell>
          <cell r="D50" t="str">
            <v>Calculated as Forward P/E times the forward EPS</v>
          </cell>
        </row>
        <row r="51">
          <cell r="C51" t="str">
            <v>3</v>
          </cell>
          <cell r="D51" t="str">
            <v>Implied future share prices discounted using estimated cost of equity of 8.6%</v>
          </cell>
        </row>
        <row r="54">
          <cell r="F54" t="str">
            <v>Discount Period</v>
          </cell>
          <cell r="H54">
            <v>0.25</v>
          </cell>
          <cell r="I54">
            <v>0.25</v>
          </cell>
          <cell r="J54">
            <v>0.25</v>
          </cell>
          <cell r="L54">
            <v>1.25</v>
          </cell>
          <cell r="M54">
            <v>1.25</v>
          </cell>
          <cell r="N54">
            <v>1.25</v>
          </cell>
          <cell r="P54">
            <v>2.25</v>
          </cell>
          <cell r="Q54">
            <v>2.25</v>
          </cell>
          <cell r="R54">
            <v>2.25</v>
          </cell>
        </row>
        <row r="60">
          <cell r="A60" t="str">
            <v>x</v>
          </cell>
          <cell r="C60" t="str">
            <v>Present Value of Future Share Price Analysis - EBITDA Multiple Driver</v>
          </cell>
        </row>
        <row r="62">
          <cell r="H62" t="str">
            <v>Fiscal Year Ending December 31,</v>
          </cell>
        </row>
        <row r="63">
          <cell r="F63" t="str">
            <v>Current</v>
          </cell>
          <cell r="H63">
            <v>2009</v>
          </cell>
          <cell r="L63">
            <v>2010</v>
          </cell>
          <cell r="P63">
            <v>2011</v>
          </cell>
        </row>
        <row r="65">
          <cell r="C65" t="str">
            <v>EV / LTM EBITDA</v>
          </cell>
          <cell r="F65">
            <v>7.9620697168461385</v>
          </cell>
          <cell r="H65">
            <v>6</v>
          </cell>
          <cell r="I65">
            <v>8</v>
          </cell>
          <cell r="J65">
            <v>10</v>
          </cell>
          <cell r="L65">
            <v>6</v>
          </cell>
          <cell r="M65">
            <v>8</v>
          </cell>
          <cell r="N65">
            <v>10</v>
          </cell>
          <cell r="P65">
            <v>6</v>
          </cell>
          <cell r="Q65">
            <v>8</v>
          </cell>
          <cell r="R65">
            <v>10</v>
          </cell>
        </row>
        <row r="66">
          <cell r="C66" t="str">
            <v>LTM EBITDA</v>
          </cell>
          <cell r="F66">
            <v>7976.5999999999949</v>
          </cell>
          <cell r="H66">
            <v>8003.4999999999991</v>
          </cell>
          <cell r="I66">
            <v>8003.4999999999991</v>
          </cell>
          <cell r="J66">
            <v>8003.4999999999991</v>
          </cell>
          <cell r="L66">
            <v>8000.2999999999984</v>
          </cell>
          <cell r="M66">
            <v>8000.2999999999984</v>
          </cell>
          <cell r="N66">
            <v>8000.2999999999984</v>
          </cell>
          <cell r="P66">
            <v>7904.2</v>
          </cell>
          <cell r="Q66">
            <v>7904.2</v>
          </cell>
          <cell r="R66">
            <v>7904.2</v>
          </cell>
        </row>
        <row r="67">
          <cell r="C67" t="str">
            <v>Enterprise Value</v>
          </cell>
          <cell r="F67">
            <v>63510.24530339487</v>
          </cell>
          <cell r="H67">
            <v>48020.999999999993</v>
          </cell>
          <cell r="I67">
            <v>64027.999999999993</v>
          </cell>
          <cell r="J67">
            <v>80034.999999999985</v>
          </cell>
          <cell r="L67">
            <v>48001.799999999988</v>
          </cell>
          <cell r="M67">
            <v>64002.399999999987</v>
          </cell>
          <cell r="N67">
            <v>80002.999999999985</v>
          </cell>
          <cell r="P67">
            <v>47425.2</v>
          </cell>
          <cell r="Q67">
            <v>63233.599999999999</v>
          </cell>
          <cell r="R67">
            <v>79042</v>
          </cell>
        </row>
        <row r="68">
          <cell r="C68" t="str">
            <v>Net Debt</v>
          </cell>
          <cell r="F68">
            <v>-3440.6000000000022</v>
          </cell>
          <cell r="H68">
            <v>-3440.6000000000022</v>
          </cell>
          <cell r="I68">
            <v>-3440.6000000000022</v>
          </cell>
          <cell r="J68">
            <v>-3440.6000000000022</v>
          </cell>
          <cell r="L68">
            <v>-3440.6000000000022</v>
          </cell>
          <cell r="M68">
            <v>-3440.6000000000022</v>
          </cell>
          <cell r="N68">
            <v>-3440.6000000000022</v>
          </cell>
          <cell r="P68">
            <v>-3440.6000000000022</v>
          </cell>
          <cell r="Q68">
            <v>-3440.6000000000022</v>
          </cell>
          <cell r="R68">
            <v>-3440.6000000000022</v>
          </cell>
        </row>
        <row r="69">
          <cell r="C69" t="str">
            <v>Equity Value</v>
          </cell>
          <cell r="F69">
            <v>66950.845303394875</v>
          </cell>
          <cell r="H69">
            <v>51461.599999999991</v>
          </cell>
          <cell r="I69">
            <v>67468.599999999991</v>
          </cell>
          <cell r="J69">
            <v>83475.599999999991</v>
          </cell>
          <cell r="L69">
            <v>51442.399999999994</v>
          </cell>
          <cell r="M69">
            <v>67442.999999999985</v>
          </cell>
          <cell r="N69">
            <v>83443.599999999991</v>
          </cell>
          <cell r="P69">
            <v>50865.8</v>
          </cell>
          <cell r="Q69">
            <v>66674.2</v>
          </cell>
          <cell r="R69">
            <v>82482.600000000006</v>
          </cell>
        </row>
        <row r="70">
          <cell r="C70" t="str">
            <v>FD Shares Outstanding</v>
          </cell>
          <cell r="F70">
            <v>1333.9944170875629</v>
          </cell>
          <cell r="H70">
            <v>1333.9944170875629</v>
          </cell>
          <cell r="I70">
            <v>1333.9944170875629</v>
          </cell>
          <cell r="J70">
            <v>1333.9944170875629</v>
          </cell>
          <cell r="L70">
            <v>1333.9944170875629</v>
          </cell>
          <cell r="M70">
            <v>1333.9944170875629</v>
          </cell>
          <cell r="N70">
            <v>1333.9944170875629</v>
          </cell>
          <cell r="P70">
            <v>1333.9944170875629</v>
          </cell>
          <cell r="Q70">
            <v>1333.9944170875629</v>
          </cell>
          <cell r="R70">
            <v>1333.9944170875629</v>
          </cell>
        </row>
        <row r="72">
          <cell r="C72" t="str">
            <v>Implied Fiscal Year-End Share Price 1</v>
          </cell>
          <cell r="F72">
            <v>50.188249999999996</v>
          </cell>
          <cell r="H72">
            <v>38.577072992819033</v>
          </cell>
          <cell r="I72">
            <v>50.576373585805932</v>
          </cell>
          <cell r="J72">
            <v>62.575674178792823</v>
          </cell>
          <cell r="L72">
            <v>38.562680128985377</v>
          </cell>
          <cell r="M72">
            <v>50.557183100694381</v>
          </cell>
          <cell r="N72">
            <v>62.551686072403399</v>
          </cell>
          <cell r="P72">
            <v>38.130444436980873</v>
          </cell>
          <cell r="Q72">
            <v>49.980868844688374</v>
          </cell>
          <cell r="R72">
            <v>61.831293252395888</v>
          </cell>
        </row>
        <row r="74">
          <cell r="C74" t="str">
            <v>EPS</v>
          </cell>
          <cell r="F74">
            <v>3.5</v>
          </cell>
          <cell r="H74">
            <v>3.7379984951091032</v>
          </cell>
          <cell r="I74">
            <v>3.7379984951091032</v>
          </cell>
          <cell r="J74">
            <v>3.7379984951091032</v>
          </cell>
          <cell r="L74">
            <v>3.815996938384997</v>
          </cell>
          <cell r="M74">
            <v>3.815996938384997</v>
          </cell>
          <cell r="N74">
            <v>3.815996938384997</v>
          </cell>
          <cell r="P74">
            <v>3.791180086047941</v>
          </cell>
          <cell r="Q74">
            <v>3.791180086047941</v>
          </cell>
          <cell r="R74">
            <v>3.791180086047941</v>
          </cell>
        </row>
        <row r="75">
          <cell r="C75" t="str">
            <v>Implied Forward P/E</v>
          </cell>
          <cell r="F75">
            <v>14.339499999999999</v>
          </cell>
          <cell r="H75">
            <v>10.320248401194998</v>
          </cell>
          <cell r="I75">
            <v>13.530335459466183</v>
          </cell>
          <cell r="J75">
            <v>16.740422517737368</v>
          </cell>
          <cell r="L75">
            <v>10.105532250585568</v>
          </cell>
          <cell r="M75">
            <v>13.248748339429001</v>
          </cell>
          <cell r="N75">
            <v>16.391964428272438</v>
          </cell>
          <cell r="P75">
            <v>10.057671640897805</v>
          </cell>
          <cell r="Q75">
            <v>13.183459426953833</v>
          </cell>
          <cell r="R75">
            <v>16.309247213009865</v>
          </cell>
        </row>
        <row r="76">
          <cell r="C76" t="str">
            <v>Long Term Growth Rate</v>
          </cell>
          <cell r="F76">
            <v>0.15</v>
          </cell>
          <cell r="H76">
            <v>0.15</v>
          </cell>
          <cell r="I76">
            <v>0.15</v>
          </cell>
          <cell r="J76">
            <v>0.15</v>
          </cell>
          <cell r="L76">
            <v>0.15</v>
          </cell>
          <cell r="M76">
            <v>0.15</v>
          </cell>
          <cell r="N76">
            <v>0.15</v>
          </cell>
          <cell r="P76">
            <v>0.15</v>
          </cell>
          <cell r="Q76">
            <v>0.15</v>
          </cell>
          <cell r="R76">
            <v>0.15</v>
          </cell>
        </row>
        <row r="77">
          <cell r="C77" t="str">
            <v>Forward PEG</v>
          </cell>
          <cell r="F77">
            <v>0.95596666666666663</v>
          </cell>
          <cell r="H77">
            <v>0.68801656007966661</v>
          </cell>
          <cell r="I77">
            <v>0.90202236396441227</v>
          </cell>
          <cell r="J77">
            <v>1.1160281678491579</v>
          </cell>
          <cell r="L77">
            <v>0.67370215003903799</v>
          </cell>
          <cell r="M77">
            <v>0.88324988929526682</v>
          </cell>
          <cell r="N77">
            <v>1.0927976285514958</v>
          </cell>
          <cell r="P77">
            <v>0.67051144272652041</v>
          </cell>
          <cell r="Q77">
            <v>0.87889729513025561</v>
          </cell>
          <cell r="R77">
            <v>1.087283147533991</v>
          </cell>
        </row>
        <row r="80">
          <cell r="C80" t="str">
            <v>Present Value of Future Share Price 2</v>
          </cell>
          <cell r="H80">
            <v>37.789325169982042</v>
          </cell>
          <cell r="I80">
            <v>49.543598803058025</v>
          </cell>
          <cell r="J80">
            <v>61.297872436133993</v>
          </cell>
          <cell r="L80">
            <v>34.782959296663506</v>
          </cell>
          <cell r="M80">
            <v>45.601821140632566</v>
          </cell>
          <cell r="N80">
            <v>56.420682984601633</v>
          </cell>
          <cell r="P80">
            <v>31.668729513203864</v>
          </cell>
          <cell r="Q80">
            <v>41.510940657755448</v>
          </cell>
          <cell r="R80">
            <v>51.353151802307039</v>
          </cell>
        </row>
        <row r="83">
          <cell r="C83" t="str">
            <v>Note: Share prices are discounted to 9/30/2009</v>
          </cell>
        </row>
        <row r="84">
          <cell r="C84">
            <v>1</v>
          </cell>
          <cell r="D84" t="str">
            <v>Calculated as EV / LTM EBITDA Multiple X LTM EBITDA minus Net Debt, divided by Shares Outstanding</v>
          </cell>
        </row>
        <row r="85">
          <cell r="C85">
            <v>2</v>
          </cell>
          <cell r="D85" t="str">
            <v>Implied future share prices discounted using estimated cost of equity of 8.6%</v>
          </cell>
        </row>
        <row r="89">
          <cell r="F89" t="str">
            <v>Discount Period</v>
          </cell>
          <cell r="H89">
            <v>0.25</v>
          </cell>
          <cell r="I89">
            <v>0.25</v>
          </cell>
          <cell r="J89">
            <v>0.25</v>
          </cell>
          <cell r="L89">
            <v>1.25</v>
          </cell>
          <cell r="M89">
            <v>1.25</v>
          </cell>
          <cell r="N89">
            <v>1.25</v>
          </cell>
          <cell r="P89">
            <v>2.25</v>
          </cell>
          <cell r="Q89">
            <v>2.25</v>
          </cell>
          <cell r="R89">
            <v>2.25</v>
          </cell>
        </row>
        <row r="97">
          <cell r="A97" t="str">
            <v>x</v>
          </cell>
        </row>
      </sheetData>
      <sheetData sheetId="15" refreshError="1">
        <row r="2">
          <cell r="A2" t="str">
            <v>x</v>
          </cell>
          <cell r="B2" t="str">
            <v>Inputs &amp; Links</v>
          </cell>
        </row>
        <row r="4">
          <cell r="B4" t="str">
            <v>Current Price</v>
          </cell>
          <cell r="C4">
            <v>43.74</v>
          </cell>
          <cell r="E4">
            <v>40086</v>
          </cell>
          <cell r="F4" t="str">
            <v>LTM 9/30/09 EBITDA</v>
          </cell>
          <cell r="G4">
            <v>7976.5999999999949</v>
          </cell>
          <cell r="H4" t="str">
            <v>&lt;- Links to Sum P&amp;L "EBITDA" line</v>
          </cell>
        </row>
        <row r="5">
          <cell r="B5" t="str">
            <v>FD Offer Shares</v>
          </cell>
          <cell r="C5">
            <v>1339.5585051145338</v>
          </cell>
          <cell r="E5">
            <v>2008</v>
          </cell>
          <cell r="F5" t="str">
            <v>2008 EBITDA</v>
          </cell>
          <cell r="G5">
            <v>7895.9</v>
          </cell>
        </row>
        <row r="6">
          <cell r="B6" t="str">
            <v>Net Debt</v>
          </cell>
          <cell r="C6">
            <v>-3440.6000000000022</v>
          </cell>
          <cell r="E6">
            <v>2009</v>
          </cell>
          <cell r="F6" t="str">
            <v>2009E EBITDA</v>
          </cell>
          <cell r="G6">
            <v>8003.4999999999991</v>
          </cell>
        </row>
        <row r="7">
          <cell r="B7" t="str">
            <v>(at Close)</v>
          </cell>
          <cell r="E7">
            <v>2010</v>
          </cell>
          <cell r="F7" t="str">
            <v>2010P EBITDA</v>
          </cell>
          <cell r="G7">
            <v>8000.2999999999984</v>
          </cell>
        </row>
        <row r="9">
          <cell r="E9">
            <v>40086</v>
          </cell>
          <cell r="F9" t="str">
            <v>LTM 9/30/09 Revenue</v>
          </cell>
          <cell r="G9">
            <v>23003.924999999996</v>
          </cell>
          <cell r="H9" t="str">
            <v>&lt;- Links to Sum P&amp;L "Revenue" line</v>
          </cell>
        </row>
        <row r="10">
          <cell r="B10" t="str">
            <v>Metric #1:</v>
          </cell>
          <cell r="C10" t="str">
            <v>EBITDA</v>
          </cell>
          <cell r="E10">
            <v>2008</v>
          </cell>
          <cell r="F10" t="str">
            <v>2008 Revenue</v>
          </cell>
          <cell r="G10">
            <v>22833.9</v>
          </cell>
        </row>
        <row r="11">
          <cell r="B11" t="str">
            <v>Metric #2:</v>
          </cell>
          <cell r="C11" t="str">
            <v>Revenue</v>
          </cell>
          <cell r="E11">
            <v>2009</v>
          </cell>
          <cell r="F11" t="str">
            <v>2009E Revenue</v>
          </cell>
          <cell r="G11">
            <v>23060.6</v>
          </cell>
        </row>
        <row r="12">
          <cell r="E12">
            <v>2010</v>
          </cell>
          <cell r="F12" t="str">
            <v>2010P Revenue</v>
          </cell>
          <cell r="G12">
            <v>23050.6</v>
          </cell>
        </row>
        <row r="14">
          <cell r="E14">
            <v>2009</v>
          </cell>
          <cell r="F14" t="str">
            <v>2009E Forward EPS</v>
          </cell>
          <cell r="G14">
            <v>3.7379984951091032</v>
          </cell>
          <cell r="H14" t="str">
            <v>&lt;- Links to Sum P&amp;L "EBITDA" line</v>
          </cell>
        </row>
        <row r="15">
          <cell r="E15">
            <v>2010</v>
          </cell>
          <cell r="F15" t="str">
            <v>2010P Forward EPS</v>
          </cell>
          <cell r="G15">
            <v>3.815996938384997</v>
          </cell>
        </row>
        <row r="17">
          <cell r="K17" t="str">
            <v>Football Field</v>
          </cell>
        </row>
        <row r="19">
          <cell r="F19" t="str">
            <v>Start Price:</v>
          </cell>
          <cell r="G19">
            <v>28</v>
          </cell>
          <cell r="M19" t="str">
            <v>Valuation Summary</v>
          </cell>
        </row>
        <row r="20">
          <cell r="F20" t="str">
            <v>Increment:</v>
          </cell>
          <cell r="G20">
            <v>5</v>
          </cell>
          <cell r="K20" t="str">
            <v>Implied Offer Price Per Share</v>
          </cell>
          <cell r="M20">
            <v>28</v>
          </cell>
          <cell r="R20">
            <v>33</v>
          </cell>
          <cell r="W20">
            <v>38</v>
          </cell>
          <cell r="AB20">
            <v>43</v>
          </cell>
          <cell r="AG20">
            <v>48</v>
          </cell>
          <cell r="AL20">
            <v>53</v>
          </cell>
          <cell r="AQ20">
            <v>58</v>
          </cell>
          <cell r="AV20">
            <v>63</v>
          </cell>
          <cell r="BA20">
            <v>68</v>
          </cell>
          <cell r="BF20">
            <v>73</v>
          </cell>
          <cell r="BK20">
            <v>78</v>
          </cell>
          <cell r="BP20">
            <v>83</v>
          </cell>
        </row>
        <row r="21">
          <cell r="F21" t="str">
            <v>Share count diluted based on each Implied Price:</v>
          </cell>
          <cell r="G21" t="str">
            <v>No</v>
          </cell>
          <cell r="K21" t="str">
            <v>Implied Premium / (Discount) to Current Price</v>
          </cell>
          <cell r="M21">
            <v>-0.35985368084133518</v>
          </cell>
          <cell r="R21">
            <v>-0.24554183813443076</v>
          </cell>
          <cell r="W21">
            <v>-0.13122999542752634</v>
          </cell>
          <cell r="AB21">
            <v>-1.6918152720621915E-2</v>
          </cell>
          <cell r="AG21">
            <v>9.7393689986282617E-2</v>
          </cell>
          <cell r="AL21">
            <v>0.21170553269318693</v>
          </cell>
          <cell r="AQ21">
            <v>0.32601737540009146</v>
          </cell>
          <cell r="AV21">
            <v>0.44032921810699577</v>
          </cell>
          <cell r="BA21">
            <v>0.5546410608139003</v>
          </cell>
          <cell r="BF21">
            <v>0.66895290352080461</v>
          </cell>
          <cell r="BK21">
            <v>0.78326474622770914</v>
          </cell>
          <cell r="BP21">
            <v>0.89757658893461345</v>
          </cell>
        </row>
        <row r="22">
          <cell r="K22" t="str">
            <v>Implied Enterprise Value</v>
          </cell>
          <cell r="M22">
            <v>34067.038143206941</v>
          </cell>
          <cell r="R22">
            <v>40764.830668779614</v>
          </cell>
          <cell r="W22">
            <v>47462.623194352287</v>
          </cell>
          <cell r="AB22">
            <v>54160.415719924946</v>
          </cell>
          <cell r="AG22">
            <v>60858.208245497619</v>
          </cell>
          <cell r="AL22">
            <v>67556.000771070278</v>
          </cell>
          <cell r="AQ22">
            <v>74253.793296642951</v>
          </cell>
          <cell r="AV22">
            <v>80951.585822215624</v>
          </cell>
          <cell r="BA22">
            <v>87649.378347788297</v>
          </cell>
          <cell r="BF22">
            <v>94347.170873360956</v>
          </cell>
          <cell r="BK22">
            <v>101044.96339893363</v>
          </cell>
          <cell r="BP22">
            <v>107742.7559245063</v>
          </cell>
          <cell r="BV22" t="str">
            <v>* Boxes below can be aligned with their respective ranges</v>
          </cell>
        </row>
        <row r="23">
          <cell r="A23" t="str">
            <v>x</v>
          </cell>
          <cell r="B23" t="str">
            <v>Per Share</v>
          </cell>
          <cell r="G23" t="str">
            <v>Enterprise Value / Share Price</v>
          </cell>
          <cell r="BV23" t="str">
            <v>Implied Price</v>
          </cell>
        </row>
        <row r="24">
          <cell r="B24" t="str">
            <v>Low</v>
          </cell>
          <cell r="C24" t="str">
            <v>High</v>
          </cell>
          <cell r="G24" t="str">
            <v>Low</v>
          </cell>
          <cell r="H24" t="str">
            <v>High</v>
          </cell>
          <cell r="BV24" t="str">
            <v>Low</v>
          </cell>
          <cell r="BW24" t="str">
            <v>High</v>
          </cell>
        </row>
        <row r="25">
          <cell r="B25">
            <v>28</v>
          </cell>
          <cell r="C25">
            <v>50</v>
          </cell>
          <cell r="G25">
            <v>34067.038143206941</v>
          </cell>
          <cell r="H25">
            <v>63537.325255726682</v>
          </cell>
          <cell r="K25" t="str">
            <v>52-Week High / Low</v>
          </cell>
          <cell r="N25">
            <v>0</v>
          </cell>
          <cell r="O25">
            <v>34067.038143206941</v>
          </cell>
          <cell r="P25">
            <v>35406.596648321472</v>
          </cell>
          <cell r="Q25">
            <v>36746.155153436004</v>
          </cell>
          <cell r="R25">
            <v>38085.713658550536</v>
          </cell>
          <cell r="S25">
            <v>39425.272163665068</v>
          </cell>
          <cell r="T25">
            <v>40764.830668779599</v>
          </cell>
          <cell r="U25">
            <v>42104.389173894131</v>
          </cell>
          <cell r="V25">
            <v>43443.947679008663</v>
          </cell>
          <cell r="W25">
            <v>44783.506184123195</v>
          </cell>
          <cell r="X25">
            <v>46123.064689237726</v>
          </cell>
          <cell r="Y25">
            <v>47462.623194352258</v>
          </cell>
          <cell r="Z25">
            <v>48802.18169946679</v>
          </cell>
          <cell r="AA25">
            <v>50141.740204581321</v>
          </cell>
          <cell r="AB25">
            <v>51481.298709695853</v>
          </cell>
          <cell r="AC25">
            <v>52820.857214810385</v>
          </cell>
          <cell r="AD25">
            <v>54160.415719924917</v>
          </cell>
          <cell r="AE25">
            <v>55499.974225039448</v>
          </cell>
          <cell r="AF25">
            <v>56839.53273015398</v>
          </cell>
          <cell r="AG25">
            <v>58179.091235268512</v>
          </cell>
          <cell r="AH25">
            <v>59518.649740383044</v>
          </cell>
          <cell r="AI25">
            <v>60858.208245497575</v>
          </cell>
          <cell r="AJ25">
            <v>62197.766750612107</v>
          </cell>
          <cell r="AK25">
            <v>63537.325255726639</v>
          </cell>
          <cell r="AL25">
            <v>64876.88376084117</v>
          </cell>
          <cell r="AM25">
            <v>66216.442265955702</v>
          </cell>
          <cell r="AN25">
            <v>67556.000771070234</v>
          </cell>
          <cell r="AO25">
            <v>68895.559276184766</v>
          </cell>
          <cell r="AP25">
            <v>70235.117781299297</v>
          </cell>
          <cell r="AQ25">
            <v>71574.676286413829</v>
          </cell>
          <cell r="AR25">
            <v>72914.234791528361</v>
          </cell>
          <cell r="AS25">
            <v>74253.793296642893</v>
          </cell>
          <cell r="AT25">
            <v>75593.351801757424</v>
          </cell>
          <cell r="AU25">
            <v>76932.910306871956</v>
          </cell>
          <cell r="AV25">
            <v>78272.468811986488</v>
          </cell>
          <cell r="AW25">
            <v>79612.027317101019</v>
          </cell>
          <cell r="AX25">
            <v>80951.585822215551</v>
          </cell>
          <cell r="AY25">
            <v>82291.144327330083</v>
          </cell>
          <cell r="AZ25">
            <v>83630.702832444615</v>
          </cell>
          <cell r="BA25">
            <v>84970.261337559146</v>
          </cell>
          <cell r="BB25">
            <v>86309.819842673678</v>
          </cell>
          <cell r="BC25">
            <v>87649.37834778821</v>
          </cell>
          <cell r="BD25">
            <v>88988.936852902742</v>
          </cell>
          <cell r="BE25">
            <v>90328.495358017273</v>
          </cell>
          <cell r="BF25">
            <v>91668.053863131805</v>
          </cell>
          <cell r="BG25">
            <v>93007.612368246337</v>
          </cell>
          <cell r="BH25">
            <v>94347.170873360868</v>
          </cell>
          <cell r="BI25">
            <v>95686.7293784754</v>
          </cell>
          <cell r="BJ25">
            <v>97026.287883589932</v>
          </cell>
          <cell r="BK25">
            <v>98365.846388704464</v>
          </cell>
          <cell r="BL25">
            <v>99705.404893818995</v>
          </cell>
          <cell r="BM25">
            <v>101044.96339893353</v>
          </cell>
          <cell r="BN25">
            <v>102384.52190404806</v>
          </cell>
          <cell r="BO25">
            <v>103724.08040916259</v>
          </cell>
          <cell r="BP25">
            <v>105063.63891427712</v>
          </cell>
          <cell r="BQ25">
            <v>106403.19741939165</v>
          </cell>
          <cell r="BR25">
            <v>107742.75592450619</v>
          </cell>
          <cell r="BS25">
            <v>109082.31442962072</v>
          </cell>
        </row>
        <row r="26">
          <cell r="B26" t="str">
            <v>#CIQINACTIVE</v>
          </cell>
          <cell r="C26" t="str">
            <v>#CIQINACTIVE</v>
          </cell>
          <cell r="G26">
            <v>28</v>
          </cell>
          <cell r="H26">
            <v>50</v>
          </cell>
          <cell r="K26" t="str">
            <v>($28.00 - $50.00)</v>
          </cell>
          <cell r="N26">
            <v>0</v>
          </cell>
          <cell r="O26">
            <v>34067.038143206941</v>
          </cell>
          <cell r="P26">
            <v>35406.596648321472</v>
          </cell>
          <cell r="Q26">
            <v>36746.155153436004</v>
          </cell>
          <cell r="R26">
            <v>38085.713658550536</v>
          </cell>
          <cell r="S26">
            <v>39425.272163665068</v>
          </cell>
          <cell r="T26">
            <v>40764.830668779599</v>
          </cell>
          <cell r="U26">
            <v>42104.389173894131</v>
          </cell>
          <cell r="V26">
            <v>43443.947679008663</v>
          </cell>
          <cell r="W26">
            <v>44783.506184123195</v>
          </cell>
          <cell r="X26">
            <v>46123.064689237726</v>
          </cell>
          <cell r="Y26">
            <v>47462.623194352258</v>
          </cell>
          <cell r="Z26">
            <v>48802.18169946679</v>
          </cell>
          <cell r="AA26">
            <v>50141.740204581321</v>
          </cell>
          <cell r="AB26">
            <v>51481.298709695853</v>
          </cell>
          <cell r="AC26">
            <v>52820.857214810385</v>
          </cell>
          <cell r="AD26">
            <v>54160.415719924917</v>
          </cell>
          <cell r="AE26">
            <v>55499.974225039448</v>
          </cell>
          <cell r="AF26">
            <v>56839.53273015398</v>
          </cell>
          <cell r="AG26">
            <v>58179.091235268512</v>
          </cell>
          <cell r="AH26">
            <v>59518.649740383044</v>
          </cell>
          <cell r="AI26">
            <v>60858.208245497575</v>
          </cell>
          <cell r="AJ26">
            <v>62197.766750612107</v>
          </cell>
          <cell r="AK26">
            <v>63537.325255726639</v>
          </cell>
          <cell r="AL26">
            <v>64876.88376084117</v>
          </cell>
          <cell r="AM26">
            <v>66216.442265955702</v>
          </cell>
          <cell r="AN26">
            <v>67556.000771070234</v>
          </cell>
          <cell r="AO26">
            <v>68895.559276184766</v>
          </cell>
          <cell r="AP26">
            <v>70235.117781299297</v>
          </cell>
          <cell r="AQ26">
            <v>71574.676286413829</v>
          </cell>
          <cell r="AR26">
            <v>72914.234791528361</v>
          </cell>
          <cell r="AS26">
            <v>74253.793296642893</v>
          </cell>
          <cell r="AT26">
            <v>75593.351801757424</v>
          </cell>
          <cell r="AU26">
            <v>76932.910306871956</v>
          </cell>
          <cell r="AV26">
            <v>78272.468811986488</v>
          </cell>
          <cell r="AW26">
            <v>79612.027317101019</v>
          </cell>
          <cell r="AX26">
            <v>80951.585822215551</v>
          </cell>
          <cell r="AY26">
            <v>82291.144327330083</v>
          </cell>
          <cell r="AZ26">
            <v>83630.702832444615</v>
          </cell>
          <cell r="BA26">
            <v>84970.261337559146</v>
          </cell>
          <cell r="BB26">
            <v>86309.819842673678</v>
          </cell>
          <cell r="BC26">
            <v>87649.37834778821</v>
          </cell>
          <cell r="BD26">
            <v>88988.936852902742</v>
          </cell>
          <cell r="BE26">
            <v>90328.495358017273</v>
          </cell>
          <cell r="BF26">
            <v>91668.053863131805</v>
          </cell>
          <cell r="BG26">
            <v>93007.612368246337</v>
          </cell>
          <cell r="BH26">
            <v>94347.170873360868</v>
          </cell>
          <cell r="BI26">
            <v>95686.7293784754</v>
          </cell>
          <cell r="BJ26">
            <v>97026.287883589932</v>
          </cell>
          <cell r="BK26">
            <v>98365.846388704464</v>
          </cell>
          <cell r="BL26">
            <v>99705.404893818995</v>
          </cell>
          <cell r="BM26">
            <v>101044.96339893353</v>
          </cell>
          <cell r="BN26">
            <v>102384.52190404806</v>
          </cell>
          <cell r="BO26">
            <v>103724.08040916259</v>
          </cell>
          <cell r="BP26">
            <v>105063.63891427712</v>
          </cell>
          <cell r="BQ26">
            <v>106403.19741939165</v>
          </cell>
          <cell r="BR26">
            <v>107742.75592450619</v>
          </cell>
          <cell r="BS26">
            <v>109082.31442962072</v>
          </cell>
        </row>
        <row r="27">
          <cell r="P27">
            <v>35406.596648321472</v>
          </cell>
          <cell r="Q27">
            <v>36746.155153436004</v>
          </cell>
          <cell r="R27">
            <v>38085.713658550536</v>
          </cell>
          <cell r="S27">
            <v>39425.272163665068</v>
          </cell>
          <cell r="T27">
            <v>40764.830668779599</v>
          </cell>
          <cell r="U27">
            <v>42104.389173894131</v>
          </cell>
          <cell r="V27">
            <v>43443.947679008663</v>
          </cell>
          <cell r="W27">
            <v>44783.506184123195</v>
          </cell>
          <cell r="X27">
            <v>46123.064689237726</v>
          </cell>
          <cell r="Y27">
            <v>47462.623194352258</v>
          </cell>
          <cell r="Z27">
            <v>48802.18169946679</v>
          </cell>
          <cell r="AA27">
            <v>50141.740204581321</v>
          </cell>
          <cell r="AB27">
            <v>51481.298709695853</v>
          </cell>
          <cell r="AC27">
            <v>52820.857214810385</v>
          </cell>
          <cell r="AD27">
            <v>54160.415719924917</v>
          </cell>
          <cell r="AE27">
            <v>55499.974225039448</v>
          </cell>
          <cell r="AF27">
            <v>56839.53273015398</v>
          </cell>
          <cell r="AG27">
            <v>58179.091235268512</v>
          </cell>
          <cell r="AH27">
            <v>59518.649740383044</v>
          </cell>
          <cell r="AI27">
            <v>60858.208245497575</v>
          </cell>
          <cell r="AJ27">
            <v>62197.766750612107</v>
          </cell>
          <cell r="AK27">
            <v>63537.325255726639</v>
          </cell>
          <cell r="AL27">
            <v>64876.88376084117</v>
          </cell>
          <cell r="AM27">
            <v>66216.442265955702</v>
          </cell>
          <cell r="AN27">
            <v>67556.000771070234</v>
          </cell>
          <cell r="AO27">
            <v>68895.559276184766</v>
          </cell>
          <cell r="AP27">
            <v>70235.117781299297</v>
          </cell>
          <cell r="AQ27">
            <v>71574.676286413829</v>
          </cell>
          <cell r="AR27">
            <v>72914.234791528361</v>
          </cell>
          <cell r="AS27">
            <v>74253.793296642893</v>
          </cell>
          <cell r="AT27">
            <v>75593.351801757424</v>
          </cell>
          <cell r="AU27">
            <v>76932.910306871956</v>
          </cell>
          <cell r="AV27">
            <v>78272.468811986488</v>
          </cell>
          <cell r="AW27">
            <v>79612.027317101019</v>
          </cell>
          <cell r="AX27">
            <v>80951.585822215551</v>
          </cell>
          <cell r="AY27">
            <v>82291.144327330083</v>
          </cell>
          <cell r="AZ27">
            <v>83630.702832444615</v>
          </cell>
          <cell r="BA27">
            <v>84970.261337559146</v>
          </cell>
          <cell r="BB27">
            <v>86309.819842673678</v>
          </cell>
          <cell r="BC27">
            <v>87649.37834778821</v>
          </cell>
          <cell r="BD27">
            <v>88988.936852902742</v>
          </cell>
          <cell r="BE27">
            <v>90328.495358017273</v>
          </cell>
          <cell r="BF27">
            <v>91668.053863131805</v>
          </cell>
          <cell r="BG27">
            <v>93007.612368246337</v>
          </cell>
          <cell r="BH27">
            <v>94347.170873360868</v>
          </cell>
          <cell r="BI27">
            <v>95686.7293784754</v>
          </cell>
          <cell r="BJ27">
            <v>97026.287883589932</v>
          </cell>
          <cell r="BK27">
            <v>98365.846388704464</v>
          </cell>
          <cell r="BL27">
            <v>99705.404893818995</v>
          </cell>
          <cell r="BM27">
            <v>101044.96339893353</v>
          </cell>
          <cell r="BN27">
            <v>102384.52190404806</v>
          </cell>
          <cell r="BO27">
            <v>103724.08040916259</v>
          </cell>
          <cell r="BP27">
            <v>105063.63891427712</v>
          </cell>
          <cell r="BQ27">
            <v>106403.19741939165</v>
          </cell>
          <cell r="BR27">
            <v>107742.75592450619</v>
          </cell>
          <cell r="BS27">
            <v>109082.31442962072</v>
          </cell>
        </row>
        <row r="28">
          <cell r="B28">
            <v>42</v>
          </cell>
          <cell r="C28">
            <v>48</v>
          </cell>
          <cell r="G28">
            <v>52820.857214810414</v>
          </cell>
          <cell r="H28">
            <v>60858.208245497619</v>
          </cell>
          <cell r="K28" t="str">
            <v>Equity Analysts' Price Targets</v>
          </cell>
          <cell r="N28">
            <v>0</v>
          </cell>
          <cell r="O28">
            <v>34067.038143206941</v>
          </cell>
          <cell r="P28">
            <v>35406.596648321472</v>
          </cell>
          <cell r="Q28">
            <v>36746.155153436004</v>
          </cell>
          <cell r="R28">
            <v>38085.713658550536</v>
          </cell>
          <cell r="S28">
            <v>39425.272163665068</v>
          </cell>
          <cell r="T28">
            <v>40764.830668779599</v>
          </cell>
          <cell r="U28">
            <v>42104.389173894131</v>
          </cell>
          <cell r="V28">
            <v>43443.947679008663</v>
          </cell>
          <cell r="W28">
            <v>44783.506184123195</v>
          </cell>
          <cell r="X28">
            <v>46123.064689237726</v>
          </cell>
          <cell r="Y28">
            <v>47462.623194352258</v>
          </cell>
          <cell r="Z28">
            <v>48802.18169946679</v>
          </cell>
          <cell r="AA28">
            <v>50141.740204581321</v>
          </cell>
          <cell r="AB28">
            <v>51481.298709695853</v>
          </cell>
          <cell r="AC28">
            <v>52820.857214810385</v>
          </cell>
          <cell r="AD28">
            <v>54160.415719924917</v>
          </cell>
          <cell r="AE28">
            <v>55499.974225039448</v>
          </cell>
          <cell r="AF28">
            <v>56839.53273015398</v>
          </cell>
          <cell r="AG28">
            <v>58179.091235268512</v>
          </cell>
          <cell r="AH28">
            <v>59518.649740383044</v>
          </cell>
          <cell r="AI28">
            <v>60858.208245497575</v>
          </cell>
          <cell r="AJ28">
            <v>62197.766750612107</v>
          </cell>
          <cell r="AK28">
            <v>63537.325255726639</v>
          </cell>
          <cell r="AL28">
            <v>64876.88376084117</v>
          </cell>
          <cell r="AM28">
            <v>66216.442265955702</v>
          </cell>
          <cell r="AN28">
            <v>67556.000771070234</v>
          </cell>
          <cell r="AO28">
            <v>68895.559276184766</v>
          </cell>
          <cell r="AP28">
            <v>70235.117781299297</v>
          </cell>
          <cell r="AQ28">
            <v>71574.676286413829</v>
          </cell>
          <cell r="AR28">
            <v>72914.234791528361</v>
          </cell>
          <cell r="AS28">
            <v>74253.793296642893</v>
          </cell>
          <cell r="AT28">
            <v>75593.351801757424</v>
          </cell>
          <cell r="AU28">
            <v>76932.910306871956</v>
          </cell>
          <cell r="AV28">
            <v>78272.468811986488</v>
          </cell>
          <cell r="AW28">
            <v>79612.027317101019</v>
          </cell>
          <cell r="AX28">
            <v>80951.585822215551</v>
          </cell>
          <cell r="AY28">
            <v>82291.144327330083</v>
          </cell>
          <cell r="AZ28">
            <v>83630.702832444615</v>
          </cell>
          <cell r="BA28">
            <v>84970.261337559146</v>
          </cell>
          <cell r="BB28">
            <v>86309.819842673678</v>
          </cell>
          <cell r="BC28">
            <v>87649.37834778821</v>
          </cell>
          <cell r="BD28">
            <v>88988.936852902742</v>
          </cell>
          <cell r="BE28">
            <v>90328.495358017273</v>
          </cell>
          <cell r="BF28">
            <v>91668.053863131805</v>
          </cell>
          <cell r="BG28">
            <v>93007.612368246337</v>
          </cell>
          <cell r="BH28">
            <v>94347.170873360868</v>
          </cell>
          <cell r="BI28">
            <v>95686.7293784754</v>
          </cell>
          <cell r="BJ28">
            <v>97026.287883589932</v>
          </cell>
          <cell r="BK28">
            <v>98365.846388704464</v>
          </cell>
          <cell r="BL28">
            <v>99705.404893818995</v>
          </cell>
          <cell r="BM28">
            <v>101044.96339893353</v>
          </cell>
          <cell r="BN28">
            <v>102384.52190404806</v>
          </cell>
          <cell r="BO28">
            <v>103724.08040916259</v>
          </cell>
          <cell r="BP28">
            <v>105063.63891427712</v>
          </cell>
          <cell r="BQ28">
            <v>106403.19741939165</v>
          </cell>
          <cell r="BR28">
            <v>107742.75592450619</v>
          </cell>
          <cell r="BS28">
            <v>109082.31442962072</v>
          </cell>
        </row>
        <row r="29">
          <cell r="G29">
            <v>42</v>
          </cell>
          <cell r="H29">
            <v>48</v>
          </cell>
          <cell r="K29" t="str">
            <v>($42.00 - $48.00)</v>
          </cell>
          <cell r="N29">
            <v>0</v>
          </cell>
          <cell r="O29">
            <v>34067.038143206941</v>
          </cell>
          <cell r="P29">
            <v>35406.596648321472</v>
          </cell>
          <cell r="Q29">
            <v>36746.155153436004</v>
          </cell>
          <cell r="R29">
            <v>38085.713658550536</v>
          </cell>
          <cell r="S29">
            <v>39425.272163665068</v>
          </cell>
          <cell r="T29">
            <v>40764.830668779599</v>
          </cell>
          <cell r="U29">
            <v>42104.389173894131</v>
          </cell>
          <cell r="V29">
            <v>43443.947679008663</v>
          </cell>
          <cell r="W29">
            <v>44783.506184123195</v>
          </cell>
          <cell r="X29">
            <v>46123.064689237726</v>
          </cell>
          <cell r="Y29">
            <v>47462.623194352258</v>
          </cell>
          <cell r="Z29">
            <v>48802.18169946679</v>
          </cell>
          <cell r="AA29">
            <v>50141.740204581321</v>
          </cell>
          <cell r="AB29">
            <v>51481.298709695853</v>
          </cell>
          <cell r="AC29">
            <v>52820.857214810385</v>
          </cell>
          <cell r="AD29">
            <v>54160.415719924917</v>
          </cell>
          <cell r="AE29">
            <v>55499.974225039448</v>
          </cell>
          <cell r="AF29">
            <v>56839.53273015398</v>
          </cell>
          <cell r="AG29">
            <v>58179.091235268512</v>
          </cell>
          <cell r="AH29">
            <v>59518.649740383044</v>
          </cell>
          <cell r="AI29">
            <v>60858.208245497575</v>
          </cell>
          <cell r="AJ29">
            <v>62197.766750612107</v>
          </cell>
          <cell r="AK29">
            <v>63537.325255726639</v>
          </cell>
          <cell r="AL29">
            <v>64876.88376084117</v>
          </cell>
          <cell r="AM29">
            <v>66216.442265955702</v>
          </cell>
          <cell r="AN29">
            <v>67556.000771070234</v>
          </cell>
          <cell r="AO29">
            <v>68895.559276184766</v>
          </cell>
          <cell r="AP29">
            <v>70235.117781299297</v>
          </cell>
          <cell r="AQ29">
            <v>71574.676286413829</v>
          </cell>
          <cell r="AR29">
            <v>72914.234791528361</v>
          </cell>
          <cell r="AS29">
            <v>74253.793296642893</v>
          </cell>
          <cell r="AT29">
            <v>75593.351801757424</v>
          </cell>
          <cell r="AU29">
            <v>76932.910306871956</v>
          </cell>
          <cell r="AV29">
            <v>78272.468811986488</v>
          </cell>
          <cell r="AW29">
            <v>79612.027317101019</v>
          </cell>
          <cell r="AX29">
            <v>80951.585822215551</v>
          </cell>
          <cell r="AY29">
            <v>82291.144327330083</v>
          </cell>
          <cell r="AZ29">
            <v>83630.702832444615</v>
          </cell>
          <cell r="BA29">
            <v>84970.261337559146</v>
          </cell>
          <cell r="BB29">
            <v>86309.819842673678</v>
          </cell>
          <cell r="BC29">
            <v>87649.37834778821</v>
          </cell>
          <cell r="BD29">
            <v>88988.936852902742</v>
          </cell>
          <cell r="BE29">
            <v>90328.495358017273</v>
          </cell>
          <cell r="BF29">
            <v>91668.053863131805</v>
          </cell>
          <cell r="BG29">
            <v>93007.612368246337</v>
          </cell>
          <cell r="BH29">
            <v>94347.170873360868</v>
          </cell>
          <cell r="BI29">
            <v>95686.7293784754</v>
          </cell>
          <cell r="BJ29">
            <v>97026.287883589932</v>
          </cell>
          <cell r="BK29">
            <v>98365.846388704464</v>
          </cell>
          <cell r="BL29">
            <v>99705.404893818995</v>
          </cell>
          <cell r="BM29">
            <v>101044.96339893353</v>
          </cell>
          <cell r="BN29">
            <v>102384.52190404806</v>
          </cell>
          <cell r="BO29">
            <v>103724.08040916259</v>
          </cell>
          <cell r="BP29">
            <v>105063.63891427712</v>
          </cell>
          <cell r="BQ29">
            <v>106403.19741939165</v>
          </cell>
          <cell r="BR29">
            <v>107742.75592450619</v>
          </cell>
          <cell r="BS29">
            <v>109082.31442962072</v>
          </cell>
        </row>
        <row r="30">
          <cell r="E30" t="str">
            <v>Select Metric:</v>
          </cell>
        </row>
        <row r="31">
          <cell r="B31">
            <v>8</v>
          </cell>
          <cell r="C31">
            <v>10</v>
          </cell>
          <cell r="E31" t="str">
            <v>LTM 9/30/09 EBITDA</v>
          </cell>
          <cell r="G31">
            <v>63812.799999999959</v>
          </cell>
          <cell r="H31">
            <v>79765.999999999942</v>
          </cell>
          <cell r="K31" t="str">
            <v>Comparable Public Company Analysis</v>
          </cell>
          <cell r="N31">
            <v>0</v>
          </cell>
          <cell r="O31">
            <v>34067.038143206941</v>
          </cell>
          <cell r="P31">
            <v>35406.596648321472</v>
          </cell>
          <cell r="Q31">
            <v>36746.155153436004</v>
          </cell>
          <cell r="R31">
            <v>38085.713658550536</v>
          </cell>
          <cell r="S31">
            <v>39425.272163665068</v>
          </cell>
          <cell r="T31">
            <v>40764.830668779599</v>
          </cell>
          <cell r="U31">
            <v>42104.389173894131</v>
          </cell>
          <cell r="V31">
            <v>43443.947679008663</v>
          </cell>
          <cell r="W31">
            <v>44783.506184123195</v>
          </cell>
          <cell r="X31">
            <v>46123.064689237726</v>
          </cell>
          <cell r="Y31">
            <v>47462.623194352258</v>
          </cell>
          <cell r="Z31">
            <v>48802.18169946679</v>
          </cell>
          <cell r="AA31">
            <v>50141.740204581321</v>
          </cell>
          <cell r="AB31">
            <v>51481.298709695853</v>
          </cell>
          <cell r="AC31">
            <v>52820.857214810385</v>
          </cell>
          <cell r="AD31">
            <v>54160.415719924917</v>
          </cell>
          <cell r="AE31">
            <v>55499.974225039448</v>
          </cell>
          <cell r="AF31">
            <v>56839.53273015398</v>
          </cell>
          <cell r="AG31">
            <v>58179.091235268512</v>
          </cell>
          <cell r="AH31">
            <v>59518.649740383044</v>
          </cell>
          <cell r="AI31">
            <v>60858.208245497575</v>
          </cell>
          <cell r="AJ31">
            <v>62197.766750612107</v>
          </cell>
          <cell r="AK31">
            <v>63537.325255726639</v>
          </cell>
          <cell r="AL31">
            <v>64876.88376084117</v>
          </cell>
          <cell r="AM31">
            <v>66216.442265955702</v>
          </cell>
          <cell r="AN31">
            <v>67556.000771070234</v>
          </cell>
          <cell r="AO31">
            <v>68895.559276184766</v>
          </cell>
          <cell r="AP31">
            <v>70235.117781299297</v>
          </cell>
          <cell r="AQ31">
            <v>71574.676286413829</v>
          </cell>
          <cell r="AR31">
            <v>72914.234791528361</v>
          </cell>
          <cell r="AS31">
            <v>74253.793296642893</v>
          </cell>
          <cell r="AT31">
            <v>75593.351801757424</v>
          </cell>
          <cell r="AU31">
            <v>76932.910306871956</v>
          </cell>
          <cell r="AV31">
            <v>78272.468811986488</v>
          </cell>
          <cell r="AW31">
            <v>79612.027317101019</v>
          </cell>
          <cell r="AX31">
            <v>80951.585822215551</v>
          </cell>
          <cell r="AY31">
            <v>82291.144327330083</v>
          </cell>
          <cell r="AZ31">
            <v>83630.702832444615</v>
          </cell>
          <cell r="BA31">
            <v>84970.261337559146</v>
          </cell>
          <cell r="BB31">
            <v>86309.819842673678</v>
          </cell>
          <cell r="BC31">
            <v>87649.37834778821</v>
          </cell>
          <cell r="BD31">
            <v>88988.936852902742</v>
          </cell>
          <cell r="BE31">
            <v>90328.495358017273</v>
          </cell>
          <cell r="BF31">
            <v>91668.053863131805</v>
          </cell>
          <cell r="BG31">
            <v>93007.612368246337</v>
          </cell>
          <cell r="BH31">
            <v>94347.170873360868</v>
          </cell>
          <cell r="BI31">
            <v>95686.7293784754</v>
          </cell>
          <cell r="BJ31">
            <v>97026.287883589932</v>
          </cell>
          <cell r="BK31">
            <v>98365.846388704464</v>
          </cell>
          <cell r="BL31">
            <v>99705.404893818995</v>
          </cell>
          <cell r="BM31">
            <v>101044.96339893353</v>
          </cell>
          <cell r="BN31">
            <v>102384.52190404806</v>
          </cell>
          <cell r="BO31">
            <v>103724.08040916259</v>
          </cell>
          <cell r="BP31">
            <v>105063.63891427712</v>
          </cell>
          <cell r="BQ31">
            <v>106403.19741939165</v>
          </cell>
          <cell r="BR31">
            <v>107742.75592450619</v>
          </cell>
          <cell r="BS31">
            <v>109082.31442962072</v>
          </cell>
        </row>
        <row r="32">
          <cell r="E32">
            <v>7976.5999999999949</v>
          </cell>
          <cell r="G32">
            <v>50.205645922310595</v>
          </cell>
          <cell r="H32">
            <v>62.114942857897567</v>
          </cell>
          <cell r="K32" t="str">
            <v>8.0x - 10.0x LTM 9/30/09 EBITDA ($7,976.6 mm)</v>
          </cell>
          <cell r="N32">
            <v>0</v>
          </cell>
          <cell r="O32">
            <v>34067.038143206941</v>
          </cell>
          <cell r="P32">
            <v>35406.596648321472</v>
          </cell>
          <cell r="Q32">
            <v>36746.155153436004</v>
          </cell>
          <cell r="R32">
            <v>38085.713658550536</v>
          </cell>
          <cell r="S32">
            <v>39425.272163665068</v>
          </cell>
          <cell r="T32">
            <v>40764.830668779599</v>
          </cell>
          <cell r="U32">
            <v>42104.389173894131</v>
          </cell>
          <cell r="V32">
            <v>43443.947679008663</v>
          </cell>
          <cell r="W32">
            <v>44783.506184123195</v>
          </cell>
          <cell r="X32">
            <v>46123.064689237726</v>
          </cell>
          <cell r="Y32">
            <v>47462.623194352258</v>
          </cell>
          <cell r="Z32">
            <v>48802.18169946679</v>
          </cell>
          <cell r="AA32">
            <v>50141.740204581321</v>
          </cell>
          <cell r="AB32">
            <v>51481.298709695853</v>
          </cell>
          <cell r="AC32">
            <v>52820.857214810385</v>
          </cell>
          <cell r="AD32">
            <v>54160.415719924917</v>
          </cell>
          <cell r="AE32">
            <v>55499.974225039448</v>
          </cell>
          <cell r="AF32">
            <v>56839.53273015398</v>
          </cell>
          <cell r="AG32">
            <v>58179.091235268512</v>
          </cell>
          <cell r="AH32">
            <v>59518.649740383044</v>
          </cell>
          <cell r="AI32">
            <v>60858.208245497575</v>
          </cell>
          <cell r="AJ32">
            <v>62197.766750612107</v>
          </cell>
          <cell r="AK32">
            <v>63537.325255726639</v>
          </cell>
          <cell r="AL32">
            <v>64876.88376084117</v>
          </cell>
          <cell r="AM32">
            <v>66216.442265955702</v>
          </cell>
          <cell r="AN32">
            <v>67556.000771070234</v>
          </cell>
          <cell r="AO32">
            <v>68895.559276184766</v>
          </cell>
          <cell r="AP32">
            <v>70235.117781299297</v>
          </cell>
          <cell r="AQ32">
            <v>71574.676286413829</v>
          </cell>
          <cell r="AR32">
            <v>72914.234791528361</v>
          </cell>
          <cell r="AS32">
            <v>74253.793296642893</v>
          </cell>
          <cell r="AT32">
            <v>75593.351801757424</v>
          </cell>
          <cell r="AU32">
            <v>76932.910306871956</v>
          </cell>
          <cell r="AV32">
            <v>78272.468811986488</v>
          </cell>
          <cell r="AW32">
            <v>79612.027317101019</v>
          </cell>
          <cell r="AX32">
            <v>80951.585822215551</v>
          </cell>
          <cell r="AY32">
            <v>82291.144327330083</v>
          </cell>
          <cell r="AZ32">
            <v>83630.702832444615</v>
          </cell>
          <cell r="BA32">
            <v>84970.261337559146</v>
          </cell>
          <cell r="BB32">
            <v>86309.819842673678</v>
          </cell>
          <cell r="BC32">
            <v>87649.37834778821</v>
          </cell>
          <cell r="BD32">
            <v>88988.936852902742</v>
          </cell>
          <cell r="BE32">
            <v>90328.495358017273</v>
          </cell>
          <cell r="BF32">
            <v>91668.053863131805</v>
          </cell>
          <cell r="BG32">
            <v>93007.612368246337</v>
          </cell>
          <cell r="BH32">
            <v>94347.170873360868</v>
          </cell>
          <cell r="BI32">
            <v>95686.7293784754</v>
          </cell>
          <cell r="BJ32">
            <v>97026.287883589932</v>
          </cell>
          <cell r="BK32">
            <v>98365.846388704464</v>
          </cell>
          <cell r="BL32">
            <v>99705.404893818995</v>
          </cell>
          <cell r="BM32">
            <v>101044.96339893353</v>
          </cell>
          <cell r="BN32">
            <v>102384.52190404806</v>
          </cell>
          <cell r="BO32">
            <v>103724.08040916259</v>
          </cell>
          <cell r="BP32">
            <v>105063.63891427712</v>
          </cell>
          <cell r="BQ32">
            <v>106403.19741939165</v>
          </cell>
          <cell r="BR32">
            <v>107742.75592450619</v>
          </cell>
          <cell r="BS32">
            <v>109082.31442962072</v>
          </cell>
        </row>
        <row r="34">
          <cell r="B34">
            <v>7</v>
          </cell>
          <cell r="C34">
            <v>9</v>
          </cell>
          <cell r="E34" t="str">
            <v>2009E EBITDA</v>
          </cell>
          <cell r="G34">
            <v>56024.499999999993</v>
          </cell>
          <cell r="H34">
            <v>72031.499999999985</v>
          </cell>
          <cell r="K34" t="str">
            <v>Comparable Public Company Analysis</v>
          </cell>
          <cell r="N34">
            <v>0</v>
          </cell>
          <cell r="O34">
            <v>34067.038143206941</v>
          </cell>
          <cell r="P34">
            <v>35406.596648321472</v>
          </cell>
          <cell r="Q34">
            <v>36746.155153436004</v>
          </cell>
          <cell r="R34">
            <v>38085.713658550536</v>
          </cell>
          <cell r="S34">
            <v>39425.272163665068</v>
          </cell>
          <cell r="T34">
            <v>40764.830668779599</v>
          </cell>
          <cell r="U34">
            <v>42104.389173894131</v>
          </cell>
          <cell r="V34">
            <v>43443.947679008663</v>
          </cell>
          <cell r="W34">
            <v>44783.506184123195</v>
          </cell>
          <cell r="X34">
            <v>46123.064689237726</v>
          </cell>
          <cell r="Y34">
            <v>47462.623194352258</v>
          </cell>
          <cell r="Z34">
            <v>48802.18169946679</v>
          </cell>
          <cell r="AA34">
            <v>50141.740204581321</v>
          </cell>
          <cell r="AB34">
            <v>51481.298709695853</v>
          </cell>
          <cell r="AC34">
            <v>52820.857214810385</v>
          </cell>
          <cell r="AD34">
            <v>54160.415719924917</v>
          </cell>
          <cell r="AE34">
            <v>55499.974225039448</v>
          </cell>
          <cell r="AF34">
            <v>56839.53273015398</v>
          </cell>
          <cell r="AG34">
            <v>58179.091235268512</v>
          </cell>
          <cell r="AH34">
            <v>59518.649740383044</v>
          </cell>
          <cell r="AI34">
            <v>60858.208245497575</v>
          </cell>
          <cell r="AJ34">
            <v>62197.766750612107</v>
          </cell>
          <cell r="AK34">
            <v>63537.325255726639</v>
          </cell>
          <cell r="AL34">
            <v>64876.88376084117</v>
          </cell>
          <cell r="AM34">
            <v>66216.442265955702</v>
          </cell>
          <cell r="AN34">
            <v>67556.000771070234</v>
          </cell>
          <cell r="AO34">
            <v>68895.559276184766</v>
          </cell>
          <cell r="AP34">
            <v>70235.117781299297</v>
          </cell>
          <cell r="AQ34">
            <v>71574.676286413829</v>
          </cell>
          <cell r="AR34">
            <v>72914.234791528361</v>
          </cell>
          <cell r="AS34">
            <v>74253.793296642893</v>
          </cell>
          <cell r="AT34">
            <v>75593.351801757424</v>
          </cell>
          <cell r="AU34">
            <v>76932.910306871956</v>
          </cell>
          <cell r="AV34">
            <v>78272.468811986488</v>
          </cell>
          <cell r="AW34">
            <v>79612.027317101019</v>
          </cell>
          <cell r="AX34">
            <v>80951.585822215551</v>
          </cell>
          <cell r="AY34">
            <v>82291.144327330083</v>
          </cell>
          <cell r="AZ34">
            <v>83630.702832444615</v>
          </cell>
          <cell r="BA34">
            <v>84970.261337559146</v>
          </cell>
          <cell r="BB34">
            <v>86309.819842673678</v>
          </cell>
          <cell r="BC34">
            <v>87649.37834778821</v>
          </cell>
          <cell r="BD34">
            <v>88988.936852902742</v>
          </cell>
          <cell r="BE34">
            <v>90328.495358017273</v>
          </cell>
          <cell r="BF34">
            <v>91668.053863131805</v>
          </cell>
          <cell r="BG34">
            <v>93007.612368246337</v>
          </cell>
          <cell r="BH34">
            <v>94347.170873360868</v>
          </cell>
          <cell r="BI34">
            <v>95686.7293784754</v>
          </cell>
          <cell r="BJ34">
            <v>97026.287883589932</v>
          </cell>
          <cell r="BK34">
            <v>98365.846388704464</v>
          </cell>
          <cell r="BL34">
            <v>99705.404893818995</v>
          </cell>
          <cell r="BM34">
            <v>101044.96339893353</v>
          </cell>
          <cell r="BN34">
            <v>102384.52190404806</v>
          </cell>
          <cell r="BO34">
            <v>103724.08040916259</v>
          </cell>
          <cell r="BP34">
            <v>105063.63891427712</v>
          </cell>
          <cell r="BQ34">
            <v>106403.19741939165</v>
          </cell>
          <cell r="BR34">
            <v>107742.75592450619</v>
          </cell>
          <cell r="BS34">
            <v>109082.31442962072</v>
          </cell>
        </row>
        <row r="35">
          <cell r="E35">
            <v>8003.4999999999991</v>
          </cell>
          <cell r="G35">
            <v>44.391566156280469</v>
          </cell>
          <cell r="H35">
            <v>56.341025578085549</v>
          </cell>
          <cell r="K35" t="str">
            <v>7.0x - 9.0x 2009E EBITDA ($8,003.5 mm)</v>
          </cell>
          <cell r="N35">
            <v>0</v>
          </cell>
          <cell r="O35">
            <v>34067.038143206941</v>
          </cell>
          <cell r="P35">
            <v>35406.596648321472</v>
          </cell>
          <cell r="Q35">
            <v>36746.155153436004</v>
          </cell>
          <cell r="R35">
            <v>38085.713658550536</v>
          </cell>
          <cell r="S35">
            <v>39425.272163665068</v>
          </cell>
          <cell r="T35">
            <v>40764.830668779599</v>
          </cell>
          <cell r="U35">
            <v>42104.389173894131</v>
          </cell>
          <cell r="V35">
            <v>43443.947679008663</v>
          </cell>
          <cell r="W35">
            <v>44783.506184123195</v>
          </cell>
          <cell r="X35">
            <v>46123.064689237726</v>
          </cell>
          <cell r="Y35">
            <v>47462.623194352258</v>
          </cell>
          <cell r="Z35">
            <v>48802.18169946679</v>
          </cell>
          <cell r="AA35">
            <v>50141.740204581321</v>
          </cell>
          <cell r="AB35">
            <v>51481.298709695853</v>
          </cell>
          <cell r="AC35">
            <v>52820.857214810385</v>
          </cell>
          <cell r="AD35">
            <v>54160.415719924917</v>
          </cell>
          <cell r="AE35">
            <v>55499.974225039448</v>
          </cell>
          <cell r="AF35">
            <v>56839.53273015398</v>
          </cell>
          <cell r="AG35">
            <v>58179.091235268512</v>
          </cell>
          <cell r="AH35">
            <v>59518.649740383044</v>
          </cell>
          <cell r="AI35">
            <v>60858.208245497575</v>
          </cell>
          <cell r="AJ35">
            <v>62197.766750612107</v>
          </cell>
          <cell r="AK35">
            <v>63537.325255726639</v>
          </cell>
          <cell r="AL35">
            <v>64876.88376084117</v>
          </cell>
          <cell r="AM35">
            <v>66216.442265955702</v>
          </cell>
          <cell r="AN35">
            <v>67556.000771070234</v>
          </cell>
          <cell r="AO35">
            <v>68895.559276184766</v>
          </cell>
          <cell r="AP35">
            <v>70235.117781299297</v>
          </cell>
          <cell r="AQ35">
            <v>71574.676286413829</v>
          </cell>
          <cell r="AR35">
            <v>72914.234791528361</v>
          </cell>
          <cell r="AS35">
            <v>74253.793296642893</v>
          </cell>
          <cell r="AT35">
            <v>75593.351801757424</v>
          </cell>
          <cell r="AU35">
            <v>76932.910306871956</v>
          </cell>
          <cell r="AV35">
            <v>78272.468811986488</v>
          </cell>
          <cell r="AW35">
            <v>79612.027317101019</v>
          </cell>
          <cell r="AX35">
            <v>80951.585822215551</v>
          </cell>
          <cell r="AY35">
            <v>82291.144327330083</v>
          </cell>
          <cell r="AZ35">
            <v>83630.702832444615</v>
          </cell>
          <cell r="BA35">
            <v>84970.261337559146</v>
          </cell>
          <cell r="BB35">
            <v>86309.819842673678</v>
          </cell>
          <cell r="BC35">
            <v>87649.37834778821</v>
          </cell>
          <cell r="BD35">
            <v>88988.936852902742</v>
          </cell>
          <cell r="BE35">
            <v>90328.495358017273</v>
          </cell>
          <cell r="BF35">
            <v>91668.053863131805</v>
          </cell>
          <cell r="BG35">
            <v>93007.612368246337</v>
          </cell>
          <cell r="BH35">
            <v>94347.170873360868</v>
          </cell>
          <cell r="BI35">
            <v>95686.7293784754</v>
          </cell>
          <cell r="BJ35">
            <v>97026.287883589932</v>
          </cell>
          <cell r="BK35">
            <v>98365.846388704464</v>
          </cell>
          <cell r="BL35">
            <v>99705.404893818995</v>
          </cell>
          <cell r="BM35">
            <v>101044.96339893353</v>
          </cell>
          <cell r="BN35">
            <v>102384.52190404806</v>
          </cell>
          <cell r="BO35">
            <v>103724.08040916259</v>
          </cell>
          <cell r="BP35">
            <v>105063.63891427712</v>
          </cell>
          <cell r="BQ35">
            <v>106403.19741939165</v>
          </cell>
          <cell r="BR35">
            <v>107742.75592450619</v>
          </cell>
          <cell r="BS35">
            <v>109082.31442962072</v>
          </cell>
        </row>
        <row r="37">
          <cell r="B37">
            <v>11</v>
          </cell>
          <cell r="C37">
            <v>16</v>
          </cell>
          <cell r="E37" t="str">
            <v>2010P Forward EPS</v>
          </cell>
          <cell r="G37">
            <v>52788.662697351087</v>
          </cell>
          <cell r="H37">
            <v>78347.418468874297</v>
          </cell>
          <cell r="K37" t="str">
            <v>Comparable Public Company Analysis</v>
          </cell>
          <cell r="N37">
            <v>0</v>
          </cell>
          <cell r="O37">
            <v>34067.038143206941</v>
          </cell>
          <cell r="P37">
            <v>35406.596648321472</v>
          </cell>
          <cell r="Q37">
            <v>36746.155153436004</v>
          </cell>
          <cell r="R37">
            <v>38085.713658550536</v>
          </cell>
          <cell r="S37">
            <v>39425.272163665068</v>
          </cell>
          <cell r="T37">
            <v>40764.830668779599</v>
          </cell>
          <cell r="U37">
            <v>42104.389173894131</v>
          </cell>
          <cell r="V37">
            <v>43443.947679008663</v>
          </cell>
          <cell r="W37">
            <v>44783.506184123195</v>
          </cell>
          <cell r="X37">
            <v>46123.064689237726</v>
          </cell>
          <cell r="Y37">
            <v>47462.623194352258</v>
          </cell>
          <cell r="Z37">
            <v>48802.18169946679</v>
          </cell>
          <cell r="AA37">
            <v>50141.740204581321</v>
          </cell>
          <cell r="AB37">
            <v>51481.298709695853</v>
          </cell>
          <cell r="AC37">
            <v>52820.857214810385</v>
          </cell>
          <cell r="AD37">
            <v>54160.415719924917</v>
          </cell>
          <cell r="AE37">
            <v>55499.974225039448</v>
          </cell>
          <cell r="AF37">
            <v>56839.53273015398</v>
          </cell>
          <cell r="AG37">
            <v>58179.091235268512</v>
          </cell>
          <cell r="AH37">
            <v>59518.649740383044</v>
          </cell>
          <cell r="AI37">
            <v>60858.208245497575</v>
          </cell>
          <cell r="AJ37">
            <v>62197.766750612107</v>
          </cell>
          <cell r="AK37">
            <v>63537.325255726639</v>
          </cell>
          <cell r="AL37">
            <v>64876.88376084117</v>
          </cell>
          <cell r="AM37">
            <v>66216.442265955702</v>
          </cell>
          <cell r="AN37">
            <v>67556.000771070234</v>
          </cell>
          <cell r="AO37">
            <v>68895.559276184766</v>
          </cell>
          <cell r="AP37">
            <v>70235.117781299297</v>
          </cell>
          <cell r="AQ37">
            <v>71574.676286413829</v>
          </cell>
          <cell r="AR37">
            <v>72914.234791528361</v>
          </cell>
          <cell r="AS37">
            <v>74253.793296642893</v>
          </cell>
          <cell r="AT37">
            <v>75593.351801757424</v>
          </cell>
          <cell r="AU37">
            <v>76932.910306871956</v>
          </cell>
          <cell r="AV37">
            <v>78272.468811986488</v>
          </cell>
          <cell r="AW37">
            <v>79612.027317101019</v>
          </cell>
          <cell r="AX37">
            <v>80951.585822215551</v>
          </cell>
          <cell r="AY37">
            <v>82291.144327330083</v>
          </cell>
          <cell r="AZ37">
            <v>83630.702832444615</v>
          </cell>
          <cell r="BA37">
            <v>84970.261337559146</v>
          </cell>
          <cell r="BB37">
            <v>86309.819842673678</v>
          </cell>
          <cell r="BC37">
            <v>87649.37834778821</v>
          </cell>
          <cell r="BD37">
            <v>88988.936852902742</v>
          </cell>
          <cell r="BE37">
            <v>90328.495358017273</v>
          </cell>
          <cell r="BF37">
            <v>91668.053863131805</v>
          </cell>
          <cell r="BG37">
            <v>93007.612368246337</v>
          </cell>
          <cell r="BH37">
            <v>94347.170873360868</v>
          </cell>
          <cell r="BI37">
            <v>95686.7293784754</v>
          </cell>
          <cell r="BJ37">
            <v>97026.287883589932</v>
          </cell>
          <cell r="BK37">
            <v>98365.846388704464</v>
          </cell>
          <cell r="BL37">
            <v>99705.404893818995</v>
          </cell>
          <cell r="BM37">
            <v>101044.96339893353</v>
          </cell>
          <cell r="BN37">
            <v>102384.52190404806</v>
          </cell>
          <cell r="BO37">
            <v>103724.08040916259</v>
          </cell>
          <cell r="BP37">
            <v>105063.63891427712</v>
          </cell>
          <cell r="BQ37">
            <v>106403.19741939165</v>
          </cell>
          <cell r="BR37">
            <v>107742.75592450619</v>
          </cell>
          <cell r="BS37">
            <v>109082.31442962072</v>
          </cell>
        </row>
        <row r="38">
          <cell r="E38">
            <v>3.815996938384997</v>
          </cell>
          <cell r="G38">
            <v>41.975966322234974</v>
          </cell>
          <cell r="H38">
            <v>61.055951014159952</v>
          </cell>
          <cell r="K38" t="str">
            <v>11.0x - 16.0x 2010P Forward EPS ($3.82)</v>
          </cell>
          <cell r="N38">
            <v>0</v>
          </cell>
          <cell r="O38">
            <v>34067.038143206941</v>
          </cell>
          <cell r="P38">
            <v>35406.596648321472</v>
          </cell>
          <cell r="Q38">
            <v>36746.155153436004</v>
          </cell>
          <cell r="R38">
            <v>38085.713658550536</v>
          </cell>
          <cell r="S38">
            <v>39425.272163665068</v>
          </cell>
          <cell r="T38">
            <v>40764.830668779599</v>
          </cell>
          <cell r="U38">
            <v>42104.389173894131</v>
          </cell>
          <cell r="V38">
            <v>43443.947679008663</v>
          </cell>
          <cell r="W38">
            <v>44783.506184123195</v>
          </cell>
          <cell r="X38">
            <v>46123.064689237726</v>
          </cell>
          <cell r="Y38">
            <v>47462.623194352258</v>
          </cell>
          <cell r="Z38">
            <v>48802.18169946679</v>
          </cell>
          <cell r="AA38">
            <v>50141.740204581321</v>
          </cell>
          <cell r="AB38">
            <v>51481.298709695853</v>
          </cell>
          <cell r="AC38">
            <v>52820.857214810385</v>
          </cell>
          <cell r="AD38">
            <v>54160.415719924917</v>
          </cell>
          <cell r="AE38">
            <v>55499.974225039448</v>
          </cell>
          <cell r="AF38">
            <v>56839.53273015398</v>
          </cell>
          <cell r="AG38">
            <v>58179.091235268512</v>
          </cell>
          <cell r="AH38">
            <v>59518.649740383044</v>
          </cell>
          <cell r="AI38">
            <v>60858.208245497575</v>
          </cell>
          <cell r="AJ38">
            <v>62197.766750612107</v>
          </cell>
          <cell r="AK38">
            <v>63537.325255726639</v>
          </cell>
          <cell r="AL38">
            <v>64876.88376084117</v>
          </cell>
          <cell r="AM38">
            <v>66216.442265955702</v>
          </cell>
          <cell r="AN38">
            <v>67556.000771070234</v>
          </cell>
          <cell r="AO38">
            <v>68895.559276184766</v>
          </cell>
          <cell r="AP38">
            <v>70235.117781299297</v>
          </cell>
          <cell r="AQ38">
            <v>71574.676286413829</v>
          </cell>
          <cell r="AR38">
            <v>72914.234791528361</v>
          </cell>
          <cell r="AS38">
            <v>74253.793296642893</v>
          </cell>
          <cell r="AT38">
            <v>75593.351801757424</v>
          </cell>
          <cell r="AU38">
            <v>76932.910306871956</v>
          </cell>
          <cell r="AV38">
            <v>78272.468811986488</v>
          </cell>
          <cell r="AW38">
            <v>79612.027317101019</v>
          </cell>
          <cell r="AX38">
            <v>80951.585822215551</v>
          </cell>
          <cell r="AY38">
            <v>82291.144327330083</v>
          </cell>
          <cell r="AZ38">
            <v>83630.702832444615</v>
          </cell>
          <cell r="BA38">
            <v>84970.261337559146</v>
          </cell>
          <cell r="BB38">
            <v>86309.819842673678</v>
          </cell>
          <cell r="BC38">
            <v>87649.37834778821</v>
          </cell>
          <cell r="BD38">
            <v>88988.936852902742</v>
          </cell>
          <cell r="BE38">
            <v>90328.495358017273</v>
          </cell>
          <cell r="BF38">
            <v>91668.053863131805</v>
          </cell>
          <cell r="BG38">
            <v>93007.612368246337</v>
          </cell>
          <cell r="BH38">
            <v>94347.170873360868</v>
          </cell>
          <cell r="BI38">
            <v>95686.7293784754</v>
          </cell>
          <cell r="BJ38">
            <v>97026.287883589932</v>
          </cell>
          <cell r="BK38">
            <v>98365.846388704464</v>
          </cell>
          <cell r="BL38">
            <v>99705.404893818995</v>
          </cell>
          <cell r="BM38">
            <v>101044.96339893353</v>
          </cell>
          <cell r="BN38">
            <v>102384.52190404806</v>
          </cell>
          <cell r="BO38">
            <v>103724.08040916259</v>
          </cell>
          <cell r="BP38">
            <v>105063.63891427712</v>
          </cell>
          <cell r="BQ38">
            <v>106403.19741939165</v>
          </cell>
          <cell r="BR38">
            <v>107742.75592450619</v>
          </cell>
          <cell r="BS38">
            <v>109082.31442962072</v>
          </cell>
        </row>
        <row r="40">
          <cell r="B40">
            <v>9</v>
          </cell>
          <cell r="C40">
            <v>11</v>
          </cell>
          <cell r="E40" t="str">
            <v>LTM 9/30/09 EBITDA</v>
          </cell>
          <cell r="G40">
            <v>71789.399999999951</v>
          </cell>
          <cell r="H40">
            <v>87742.599999999948</v>
          </cell>
          <cell r="K40" t="str">
            <v>Precedent Transactions Analysis</v>
          </cell>
          <cell r="N40">
            <v>0</v>
          </cell>
          <cell r="O40">
            <v>34067.038143206941</v>
          </cell>
          <cell r="P40">
            <v>35406.596648321472</v>
          </cell>
          <cell r="Q40">
            <v>36746.155153436004</v>
          </cell>
          <cell r="R40">
            <v>38085.713658550536</v>
          </cell>
          <cell r="S40">
            <v>39425.272163665068</v>
          </cell>
          <cell r="T40">
            <v>40764.830668779599</v>
          </cell>
          <cell r="U40">
            <v>42104.389173894131</v>
          </cell>
          <cell r="V40">
            <v>43443.947679008663</v>
          </cell>
          <cell r="W40">
            <v>44783.506184123195</v>
          </cell>
          <cell r="X40">
            <v>46123.064689237726</v>
          </cell>
          <cell r="Y40">
            <v>47462.623194352258</v>
          </cell>
          <cell r="Z40">
            <v>48802.18169946679</v>
          </cell>
          <cell r="AA40">
            <v>50141.740204581321</v>
          </cell>
          <cell r="AB40">
            <v>51481.298709695853</v>
          </cell>
          <cell r="AC40">
            <v>52820.857214810385</v>
          </cell>
          <cell r="AD40">
            <v>54160.415719924917</v>
          </cell>
          <cell r="AE40">
            <v>55499.974225039448</v>
          </cell>
          <cell r="AF40">
            <v>56839.53273015398</v>
          </cell>
          <cell r="AG40">
            <v>58179.091235268512</v>
          </cell>
          <cell r="AH40">
            <v>59518.649740383044</v>
          </cell>
          <cell r="AI40">
            <v>60858.208245497575</v>
          </cell>
          <cell r="AJ40">
            <v>62197.766750612107</v>
          </cell>
          <cell r="AK40">
            <v>63537.325255726639</v>
          </cell>
          <cell r="AL40">
            <v>64876.88376084117</v>
          </cell>
          <cell r="AM40">
            <v>66216.442265955702</v>
          </cell>
          <cell r="AN40">
            <v>67556.000771070234</v>
          </cell>
          <cell r="AO40">
            <v>68895.559276184766</v>
          </cell>
          <cell r="AP40">
            <v>70235.117781299297</v>
          </cell>
          <cell r="AQ40">
            <v>71574.676286413829</v>
          </cell>
          <cell r="AR40">
            <v>72914.234791528361</v>
          </cell>
          <cell r="AS40">
            <v>74253.793296642893</v>
          </cell>
          <cell r="AT40">
            <v>75593.351801757424</v>
          </cell>
          <cell r="AU40">
            <v>76932.910306871956</v>
          </cell>
          <cell r="AV40">
            <v>78272.468811986488</v>
          </cell>
          <cell r="AW40">
            <v>79612.027317101019</v>
          </cell>
          <cell r="AX40">
            <v>80951.585822215551</v>
          </cell>
          <cell r="AY40">
            <v>82291.144327330083</v>
          </cell>
          <cell r="AZ40">
            <v>83630.702832444615</v>
          </cell>
          <cell r="BA40">
            <v>84970.261337559146</v>
          </cell>
          <cell r="BB40">
            <v>86309.819842673678</v>
          </cell>
          <cell r="BC40">
            <v>87649.37834778821</v>
          </cell>
          <cell r="BD40">
            <v>88988.936852902742</v>
          </cell>
          <cell r="BE40">
            <v>90328.495358017273</v>
          </cell>
          <cell r="BF40">
            <v>91668.053863131805</v>
          </cell>
          <cell r="BG40">
            <v>93007.612368246337</v>
          </cell>
          <cell r="BH40">
            <v>94347.170873360868</v>
          </cell>
          <cell r="BI40">
            <v>95686.7293784754</v>
          </cell>
          <cell r="BJ40">
            <v>97026.287883589932</v>
          </cell>
          <cell r="BK40">
            <v>98365.846388704464</v>
          </cell>
          <cell r="BL40">
            <v>99705.404893818995</v>
          </cell>
          <cell r="BM40">
            <v>101044.96339893353</v>
          </cell>
          <cell r="BN40">
            <v>102384.52190404806</v>
          </cell>
          <cell r="BO40">
            <v>103724.08040916259</v>
          </cell>
          <cell r="BP40">
            <v>105063.63891427712</v>
          </cell>
          <cell r="BQ40">
            <v>106403.19741939165</v>
          </cell>
          <cell r="BR40">
            <v>107742.75592450619</v>
          </cell>
          <cell r="BS40">
            <v>109082.31442962072</v>
          </cell>
        </row>
        <row r="41">
          <cell r="E41">
            <v>7976.5999999999949</v>
          </cell>
          <cell r="G41">
            <v>56.160294390104077</v>
          </cell>
          <cell r="H41">
            <v>68.069591325691064</v>
          </cell>
          <cell r="K41" t="str">
            <v>9.0x - 11.0x LTM 9/30/09 EBITDA ($7,976.6 mm)</v>
          </cell>
          <cell r="N41">
            <v>0</v>
          </cell>
          <cell r="O41">
            <v>34067.038143206941</v>
          </cell>
          <cell r="P41">
            <v>35406.596648321472</v>
          </cell>
          <cell r="Q41">
            <v>36746.155153436004</v>
          </cell>
          <cell r="R41">
            <v>38085.713658550536</v>
          </cell>
          <cell r="S41">
            <v>39425.272163665068</v>
          </cell>
          <cell r="T41">
            <v>40764.830668779599</v>
          </cell>
          <cell r="U41">
            <v>42104.389173894131</v>
          </cell>
          <cell r="V41">
            <v>43443.947679008663</v>
          </cell>
          <cell r="W41">
            <v>44783.506184123195</v>
          </cell>
          <cell r="X41">
            <v>46123.064689237726</v>
          </cell>
          <cell r="Y41">
            <v>47462.623194352258</v>
          </cell>
          <cell r="Z41">
            <v>48802.18169946679</v>
          </cell>
          <cell r="AA41">
            <v>50141.740204581321</v>
          </cell>
          <cell r="AB41">
            <v>51481.298709695853</v>
          </cell>
          <cell r="AC41">
            <v>52820.857214810385</v>
          </cell>
          <cell r="AD41">
            <v>54160.415719924917</v>
          </cell>
          <cell r="AE41">
            <v>55499.974225039448</v>
          </cell>
          <cell r="AF41">
            <v>56839.53273015398</v>
          </cell>
          <cell r="AG41">
            <v>58179.091235268512</v>
          </cell>
          <cell r="AH41">
            <v>59518.649740383044</v>
          </cell>
          <cell r="AI41">
            <v>60858.208245497575</v>
          </cell>
          <cell r="AJ41">
            <v>62197.766750612107</v>
          </cell>
          <cell r="AK41">
            <v>63537.325255726639</v>
          </cell>
          <cell r="AL41">
            <v>64876.88376084117</v>
          </cell>
          <cell r="AM41">
            <v>66216.442265955702</v>
          </cell>
          <cell r="AN41">
            <v>67556.000771070234</v>
          </cell>
          <cell r="AO41">
            <v>68895.559276184766</v>
          </cell>
          <cell r="AP41">
            <v>70235.117781299297</v>
          </cell>
          <cell r="AQ41">
            <v>71574.676286413829</v>
          </cell>
          <cell r="AR41">
            <v>72914.234791528361</v>
          </cell>
          <cell r="AS41">
            <v>74253.793296642893</v>
          </cell>
          <cell r="AT41">
            <v>75593.351801757424</v>
          </cell>
          <cell r="AU41">
            <v>76932.910306871956</v>
          </cell>
          <cell r="AV41">
            <v>78272.468811986488</v>
          </cell>
          <cell r="AW41">
            <v>79612.027317101019</v>
          </cell>
          <cell r="AX41">
            <v>80951.585822215551</v>
          </cell>
          <cell r="AY41">
            <v>82291.144327330083</v>
          </cell>
          <cell r="AZ41">
            <v>83630.702832444615</v>
          </cell>
          <cell r="BA41">
            <v>84970.261337559146</v>
          </cell>
          <cell r="BB41">
            <v>86309.819842673678</v>
          </cell>
          <cell r="BC41">
            <v>87649.37834778821</v>
          </cell>
          <cell r="BD41">
            <v>88988.936852902742</v>
          </cell>
          <cell r="BE41">
            <v>90328.495358017273</v>
          </cell>
          <cell r="BF41">
            <v>91668.053863131805</v>
          </cell>
          <cell r="BG41">
            <v>93007.612368246337</v>
          </cell>
          <cell r="BH41">
            <v>94347.170873360868</v>
          </cell>
          <cell r="BI41">
            <v>95686.7293784754</v>
          </cell>
          <cell r="BJ41">
            <v>97026.287883589932</v>
          </cell>
          <cell r="BK41">
            <v>98365.846388704464</v>
          </cell>
          <cell r="BL41">
            <v>99705.404893818995</v>
          </cell>
          <cell r="BM41">
            <v>101044.96339893353</v>
          </cell>
          <cell r="BN41">
            <v>102384.52190404806</v>
          </cell>
          <cell r="BO41">
            <v>103724.08040916259</v>
          </cell>
          <cell r="BP41">
            <v>105063.63891427712</v>
          </cell>
          <cell r="BQ41">
            <v>106403.19741939165</v>
          </cell>
          <cell r="BR41">
            <v>107742.75592450619</v>
          </cell>
          <cell r="BS41">
            <v>109082.31442962072</v>
          </cell>
        </row>
        <row r="42">
          <cell r="P42">
            <v>35406.596648321472</v>
          </cell>
          <cell r="Q42">
            <v>36746.155153436004</v>
          </cell>
          <cell r="R42">
            <v>38085.713658550536</v>
          </cell>
          <cell r="S42">
            <v>39425.272163665068</v>
          </cell>
          <cell r="T42">
            <v>40764.830668779599</v>
          </cell>
          <cell r="U42">
            <v>42104.389173894131</v>
          </cell>
          <cell r="V42">
            <v>43443.947679008663</v>
          </cell>
          <cell r="W42">
            <v>44783.506184123195</v>
          </cell>
          <cell r="X42">
            <v>46123.064689237726</v>
          </cell>
          <cell r="Y42">
            <v>47462.623194352258</v>
          </cell>
          <cell r="Z42">
            <v>48802.18169946679</v>
          </cell>
          <cell r="AA42">
            <v>50141.740204581321</v>
          </cell>
          <cell r="AB42">
            <v>51481.298709695853</v>
          </cell>
          <cell r="AC42">
            <v>52820.857214810385</v>
          </cell>
          <cell r="AD42">
            <v>54160.415719924917</v>
          </cell>
          <cell r="AE42">
            <v>55499.974225039448</v>
          </cell>
          <cell r="AF42">
            <v>56839.53273015398</v>
          </cell>
          <cell r="AG42">
            <v>58179.091235268512</v>
          </cell>
          <cell r="AH42">
            <v>59518.649740383044</v>
          </cell>
          <cell r="AI42">
            <v>60858.208245497575</v>
          </cell>
          <cell r="AJ42">
            <v>62197.766750612107</v>
          </cell>
          <cell r="AK42">
            <v>63537.325255726639</v>
          </cell>
          <cell r="AL42">
            <v>64876.88376084117</v>
          </cell>
          <cell r="AM42">
            <v>66216.442265955702</v>
          </cell>
          <cell r="AN42">
            <v>67556.000771070234</v>
          </cell>
          <cell r="AO42">
            <v>68895.559276184766</v>
          </cell>
          <cell r="AP42">
            <v>70235.117781299297</v>
          </cell>
          <cell r="AQ42">
            <v>71574.676286413829</v>
          </cell>
          <cell r="AR42">
            <v>72914.234791528361</v>
          </cell>
          <cell r="AS42">
            <v>74253.793296642893</v>
          </cell>
          <cell r="AT42">
            <v>75593.351801757424</v>
          </cell>
          <cell r="AU42">
            <v>76932.910306871956</v>
          </cell>
          <cell r="AV42">
            <v>78272.468811986488</v>
          </cell>
          <cell r="AW42">
            <v>79612.027317101019</v>
          </cell>
          <cell r="AX42">
            <v>80951.585822215551</v>
          </cell>
          <cell r="AY42">
            <v>82291.144327330083</v>
          </cell>
          <cell r="AZ42">
            <v>83630.702832444615</v>
          </cell>
          <cell r="BA42">
            <v>84970.261337559146</v>
          </cell>
          <cell r="BB42">
            <v>86309.819842673678</v>
          </cell>
          <cell r="BC42">
            <v>87649.37834778821</v>
          </cell>
          <cell r="BD42">
            <v>88988.936852902742</v>
          </cell>
          <cell r="BE42">
            <v>90328.495358017273</v>
          </cell>
          <cell r="BF42">
            <v>91668.053863131805</v>
          </cell>
          <cell r="BG42">
            <v>93007.612368246337</v>
          </cell>
          <cell r="BH42">
            <v>94347.170873360868</v>
          </cell>
          <cell r="BI42">
            <v>95686.7293784754</v>
          </cell>
          <cell r="BJ42">
            <v>97026.287883589932</v>
          </cell>
          <cell r="BK42">
            <v>98365.846388704464</v>
          </cell>
          <cell r="BL42">
            <v>99705.404893818995</v>
          </cell>
          <cell r="BM42">
            <v>101044.96339893353</v>
          </cell>
          <cell r="BN42">
            <v>102384.52190404806</v>
          </cell>
          <cell r="BO42">
            <v>103724.08040916259</v>
          </cell>
          <cell r="BP42">
            <v>105063.63891427712</v>
          </cell>
          <cell r="BQ42">
            <v>106403.19741939165</v>
          </cell>
          <cell r="BR42">
            <v>107742.75592450619</v>
          </cell>
          <cell r="BS42">
            <v>109082.31442962072</v>
          </cell>
        </row>
        <row r="43">
          <cell r="B43" t="str">
            <v>Discount:</v>
          </cell>
          <cell r="C43">
            <v>8.6026806624843813E-2</v>
          </cell>
          <cell r="G43">
            <v>51920.605824403639</v>
          </cell>
          <cell r="H43">
            <v>70374.341099204845</v>
          </cell>
          <cell r="K43" t="str">
            <v>Future Share Price (Discounted at 8.6%)</v>
          </cell>
          <cell r="N43">
            <v>0</v>
          </cell>
          <cell r="O43">
            <v>34067.038143206941</v>
          </cell>
          <cell r="P43">
            <v>35406.596648321472</v>
          </cell>
          <cell r="Q43">
            <v>36746.155153436004</v>
          </cell>
          <cell r="R43">
            <v>38085.713658550536</v>
          </cell>
          <cell r="S43">
            <v>39425.272163665068</v>
          </cell>
          <cell r="T43">
            <v>40764.830668779599</v>
          </cell>
          <cell r="U43">
            <v>42104.389173894131</v>
          </cell>
          <cell r="V43">
            <v>43443.947679008663</v>
          </cell>
          <cell r="W43">
            <v>44783.506184123195</v>
          </cell>
          <cell r="X43">
            <v>46123.064689237726</v>
          </cell>
          <cell r="Y43">
            <v>47462.623194352258</v>
          </cell>
          <cell r="Z43">
            <v>48802.18169946679</v>
          </cell>
          <cell r="AA43">
            <v>50141.740204581321</v>
          </cell>
          <cell r="AB43">
            <v>51481.298709695853</v>
          </cell>
          <cell r="AC43">
            <v>52820.857214810385</v>
          </cell>
          <cell r="AD43">
            <v>54160.415719924917</v>
          </cell>
          <cell r="AE43">
            <v>55499.974225039448</v>
          </cell>
          <cell r="AF43">
            <v>56839.53273015398</v>
          </cell>
          <cell r="AG43">
            <v>58179.091235268512</v>
          </cell>
          <cell r="AH43">
            <v>59518.649740383044</v>
          </cell>
          <cell r="AI43">
            <v>60858.208245497575</v>
          </cell>
          <cell r="AJ43">
            <v>62197.766750612107</v>
          </cell>
          <cell r="AK43">
            <v>63537.325255726639</v>
          </cell>
          <cell r="AL43">
            <v>64876.88376084117</v>
          </cell>
          <cell r="AM43">
            <v>66216.442265955702</v>
          </cell>
          <cell r="AN43">
            <v>67556.000771070234</v>
          </cell>
          <cell r="AO43">
            <v>68895.559276184766</v>
          </cell>
          <cell r="AP43">
            <v>70235.117781299297</v>
          </cell>
          <cell r="AQ43">
            <v>71574.676286413829</v>
          </cell>
          <cell r="AR43">
            <v>72914.234791528361</v>
          </cell>
          <cell r="AS43">
            <v>74253.793296642893</v>
          </cell>
          <cell r="AT43">
            <v>75593.351801757424</v>
          </cell>
          <cell r="AU43">
            <v>76932.910306871956</v>
          </cell>
          <cell r="AV43">
            <v>78272.468811986488</v>
          </cell>
          <cell r="AW43">
            <v>79612.027317101019</v>
          </cell>
          <cell r="AX43">
            <v>80951.585822215551</v>
          </cell>
          <cell r="AY43">
            <v>82291.144327330083</v>
          </cell>
          <cell r="AZ43">
            <v>83630.702832444615</v>
          </cell>
          <cell r="BA43">
            <v>84970.261337559146</v>
          </cell>
          <cell r="BB43">
            <v>86309.819842673678</v>
          </cell>
          <cell r="BC43">
            <v>87649.37834778821</v>
          </cell>
          <cell r="BD43">
            <v>88988.936852902742</v>
          </cell>
          <cell r="BE43">
            <v>90328.495358017273</v>
          </cell>
          <cell r="BF43">
            <v>91668.053863131805</v>
          </cell>
          <cell r="BG43">
            <v>93007.612368246337</v>
          </cell>
          <cell r="BH43">
            <v>94347.170873360868</v>
          </cell>
          <cell r="BI43">
            <v>95686.7293784754</v>
          </cell>
          <cell r="BJ43">
            <v>97026.287883589932</v>
          </cell>
          <cell r="BK43">
            <v>98365.846388704464</v>
          </cell>
          <cell r="BL43">
            <v>99705.404893818995</v>
          </cell>
          <cell r="BM43">
            <v>101044.96339893353</v>
          </cell>
          <cell r="BN43">
            <v>102384.52190404806</v>
          </cell>
          <cell r="BO43">
            <v>103724.08040916259</v>
          </cell>
          <cell r="BP43">
            <v>105063.63891427712</v>
          </cell>
          <cell r="BQ43">
            <v>106403.19741939165</v>
          </cell>
          <cell r="BR43">
            <v>107742.75592450619</v>
          </cell>
          <cell r="BS43">
            <v>109082.31442962072</v>
          </cell>
        </row>
        <row r="44">
          <cell r="G44">
            <v>41.327949181040211</v>
          </cell>
          <cell r="H44">
            <v>55.103932241386943</v>
          </cell>
          <cell r="K44" t="str">
            <v>($41.33 - $55.10)</v>
          </cell>
          <cell r="N44">
            <v>0</v>
          </cell>
          <cell r="O44">
            <v>34067.038143206941</v>
          </cell>
          <cell r="P44">
            <v>35406.596648321472</v>
          </cell>
          <cell r="Q44">
            <v>36746.155153436004</v>
          </cell>
          <cell r="R44">
            <v>38085.713658550536</v>
          </cell>
          <cell r="S44">
            <v>39425.272163665068</v>
          </cell>
          <cell r="T44">
            <v>40764.830668779599</v>
          </cell>
          <cell r="U44">
            <v>42104.389173894131</v>
          </cell>
          <cell r="V44">
            <v>43443.947679008663</v>
          </cell>
          <cell r="W44">
            <v>44783.506184123195</v>
          </cell>
          <cell r="X44">
            <v>46123.064689237726</v>
          </cell>
          <cell r="Y44">
            <v>47462.623194352258</v>
          </cell>
          <cell r="Z44">
            <v>48802.18169946679</v>
          </cell>
          <cell r="AA44">
            <v>50141.740204581321</v>
          </cell>
          <cell r="AB44">
            <v>51481.298709695853</v>
          </cell>
          <cell r="AC44">
            <v>52820.857214810385</v>
          </cell>
          <cell r="AD44">
            <v>54160.415719924917</v>
          </cell>
          <cell r="AE44">
            <v>55499.974225039448</v>
          </cell>
          <cell r="AF44">
            <v>56839.53273015398</v>
          </cell>
          <cell r="AG44">
            <v>58179.091235268512</v>
          </cell>
          <cell r="AH44">
            <v>59518.649740383044</v>
          </cell>
          <cell r="AI44">
            <v>60858.208245497575</v>
          </cell>
          <cell r="AJ44">
            <v>62197.766750612107</v>
          </cell>
          <cell r="AK44">
            <v>63537.325255726639</v>
          </cell>
          <cell r="AL44">
            <v>64876.88376084117</v>
          </cell>
          <cell r="AM44">
            <v>66216.442265955702</v>
          </cell>
          <cell r="AN44">
            <v>67556.000771070234</v>
          </cell>
          <cell r="AO44">
            <v>68895.559276184766</v>
          </cell>
          <cell r="AP44">
            <v>70235.117781299297</v>
          </cell>
          <cell r="AQ44">
            <v>71574.676286413829</v>
          </cell>
          <cell r="AR44">
            <v>72914.234791528361</v>
          </cell>
          <cell r="AS44">
            <v>74253.793296642893</v>
          </cell>
          <cell r="AT44">
            <v>75593.351801757424</v>
          </cell>
          <cell r="AU44">
            <v>76932.910306871956</v>
          </cell>
          <cell r="AV44">
            <v>78272.468811986488</v>
          </cell>
          <cell r="AW44">
            <v>79612.027317101019</v>
          </cell>
          <cell r="AX44">
            <v>80951.585822215551</v>
          </cell>
          <cell r="AY44">
            <v>82291.144327330083</v>
          </cell>
          <cell r="AZ44">
            <v>83630.702832444615</v>
          </cell>
          <cell r="BA44">
            <v>84970.261337559146</v>
          </cell>
          <cell r="BB44">
            <v>86309.819842673678</v>
          </cell>
          <cell r="BC44">
            <v>87649.37834778821</v>
          </cell>
          <cell r="BD44">
            <v>88988.936852902742</v>
          </cell>
          <cell r="BE44">
            <v>90328.495358017273</v>
          </cell>
          <cell r="BF44">
            <v>91668.053863131805</v>
          </cell>
          <cell r="BG44">
            <v>93007.612368246337</v>
          </cell>
          <cell r="BH44">
            <v>94347.170873360868</v>
          </cell>
          <cell r="BI44">
            <v>95686.7293784754</v>
          </cell>
          <cell r="BJ44">
            <v>97026.287883589932</v>
          </cell>
          <cell r="BK44">
            <v>98365.846388704464</v>
          </cell>
          <cell r="BL44">
            <v>99705.404893818995</v>
          </cell>
          <cell r="BM44">
            <v>101044.96339893353</v>
          </cell>
          <cell r="BN44">
            <v>102384.52190404806</v>
          </cell>
          <cell r="BO44">
            <v>103724.08040916259</v>
          </cell>
          <cell r="BP44">
            <v>105063.63891427712</v>
          </cell>
          <cell r="BQ44">
            <v>106403.19741939165</v>
          </cell>
          <cell r="BR44">
            <v>107742.75592450619</v>
          </cell>
          <cell r="BS44">
            <v>109082.31442962072</v>
          </cell>
        </row>
        <row r="46">
          <cell r="B46">
            <v>0.1</v>
          </cell>
          <cell r="C46">
            <v>0.3</v>
          </cell>
          <cell r="G46">
            <v>61010.917915080689</v>
          </cell>
          <cell r="H46">
            <v>72729.375717822622</v>
          </cell>
          <cell r="K46" t="str">
            <v>Premiums Paid Analysis (10.0% - 30.0%)</v>
          </cell>
          <cell r="N46">
            <v>0</v>
          </cell>
          <cell r="O46">
            <v>34067.038143206941</v>
          </cell>
          <cell r="P46">
            <v>35406.596648321472</v>
          </cell>
          <cell r="Q46">
            <v>36746.155153436004</v>
          </cell>
          <cell r="R46">
            <v>38085.713658550536</v>
          </cell>
          <cell r="S46">
            <v>39425.272163665068</v>
          </cell>
          <cell r="T46">
            <v>40764.830668779599</v>
          </cell>
          <cell r="U46">
            <v>42104.389173894131</v>
          </cell>
          <cell r="V46">
            <v>43443.947679008663</v>
          </cell>
          <cell r="W46">
            <v>44783.506184123195</v>
          </cell>
          <cell r="X46">
            <v>46123.064689237726</v>
          </cell>
          <cell r="Y46">
            <v>47462.623194352258</v>
          </cell>
          <cell r="Z46">
            <v>48802.18169946679</v>
          </cell>
          <cell r="AA46">
            <v>50141.740204581321</v>
          </cell>
          <cell r="AB46">
            <v>51481.298709695853</v>
          </cell>
          <cell r="AC46">
            <v>52820.857214810385</v>
          </cell>
          <cell r="AD46">
            <v>54160.415719924917</v>
          </cell>
          <cell r="AE46">
            <v>55499.974225039448</v>
          </cell>
          <cell r="AF46">
            <v>56839.53273015398</v>
          </cell>
          <cell r="AG46">
            <v>58179.091235268512</v>
          </cell>
          <cell r="AH46">
            <v>59518.649740383044</v>
          </cell>
          <cell r="AI46">
            <v>60858.208245497575</v>
          </cell>
          <cell r="AJ46">
            <v>62197.766750612107</v>
          </cell>
          <cell r="AK46">
            <v>63537.325255726639</v>
          </cell>
          <cell r="AL46">
            <v>64876.88376084117</v>
          </cell>
          <cell r="AM46">
            <v>66216.442265955702</v>
          </cell>
          <cell r="AN46">
            <v>67556.000771070234</v>
          </cell>
          <cell r="AO46">
            <v>68895.559276184766</v>
          </cell>
          <cell r="AP46">
            <v>70235.117781299297</v>
          </cell>
          <cell r="AQ46">
            <v>71574.676286413829</v>
          </cell>
          <cell r="AR46">
            <v>72914.234791528361</v>
          </cell>
          <cell r="AS46">
            <v>74253.793296642893</v>
          </cell>
          <cell r="AT46">
            <v>75593.351801757424</v>
          </cell>
          <cell r="AU46">
            <v>76932.910306871956</v>
          </cell>
          <cell r="AV46">
            <v>78272.468811986488</v>
          </cell>
          <cell r="AW46">
            <v>79612.027317101019</v>
          </cell>
          <cell r="AX46">
            <v>80951.585822215551</v>
          </cell>
          <cell r="AY46">
            <v>82291.144327330083</v>
          </cell>
          <cell r="AZ46">
            <v>83630.702832444615</v>
          </cell>
          <cell r="BA46">
            <v>84970.261337559146</v>
          </cell>
          <cell r="BB46">
            <v>86309.819842673678</v>
          </cell>
          <cell r="BC46">
            <v>87649.37834778821</v>
          </cell>
          <cell r="BD46">
            <v>88988.936852902742</v>
          </cell>
          <cell r="BE46">
            <v>90328.495358017273</v>
          </cell>
          <cell r="BF46">
            <v>91668.053863131805</v>
          </cell>
          <cell r="BG46">
            <v>93007.612368246337</v>
          </cell>
          <cell r="BH46">
            <v>94347.170873360868</v>
          </cell>
          <cell r="BI46">
            <v>95686.7293784754</v>
          </cell>
          <cell r="BJ46">
            <v>97026.287883589932</v>
          </cell>
          <cell r="BK46">
            <v>98365.846388704464</v>
          </cell>
          <cell r="BL46">
            <v>99705.404893818995</v>
          </cell>
          <cell r="BM46">
            <v>101044.96339893353</v>
          </cell>
          <cell r="BN46">
            <v>102384.52190404806</v>
          </cell>
          <cell r="BO46">
            <v>103724.08040916259</v>
          </cell>
          <cell r="BP46">
            <v>105063.63891427712</v>
          </cell>
          <cell r="BQ46">
            <v>106403.19741939165</v>
          </cell>
          <cell r="BR46">
            <v>107742.75592450619</v>
          </cell>
          <cell r="BS46">
            <v>109082.31442962072</v>
          </cell>
        </row>
        <row r="47">
          <cell r="G47">
            <v>48.114000000000004</v>
          </cell>
          <cell r="H47">
            <v>56.862000000000002</v>
          </cell>
          <cell r="K47" t="str">
            <v>($48.11 - $56.86)</v>
          </cell>
          <cell r="N47">
            <v>0</v>
          </cell>
          <cell r="O47">
            <v>34067.038143206941</v>
          </cell>
          <cell r="P47">
            <v>35406.596648321472</v>
          </cell>
          <cell r="Q47">
            <v>36746.155153436004</v>
          </cell>
          <cell r="R47">
            <v>38085.713658550536</v>
          </cell>
          <cell r="S47">
            <v>39425.272163665068</v>
          </cell>
          <cell r="T47">
            <v>40764.830668779599</v>
          </cell>
          <cell r="U47">
            <v>42104.389173894131</v>
          </cell>
          <cell r="V47">
            <v>43443.947679008663</v>
          </cell>
          <cell r="W47">
            <v>44783.506184123195</v>
          </cell>
          <cell r="X47">
            <v>46123.064689237726</v>
          </cell>
          <cell r="Y47">
            <v>47462.623194352258</v>
          </cell>
          <cell r="Z47">
            <v>48802.18169946679</v>
          </cell>
          <cell r="AA47">
            <v>50141.740204581321</v>
          </cell>
          <cell r="AB47">
            <v>51481.298709695853</v>
          </cell>
          <cell r="AC47">
            <v>52820.857214810385</v>
          </cell>
          <cell r="AD47">
            <v>54160.415719924917</v>
          </cell>
          <cell r="AE47">
            <v>55499.974225039448</v>
          </cell>
          <cell r="AF47">
            <v>56839.53273015398</v>
          </cell>
          <cell r="AG47">
            <v>58179.091235268512</v>
          </cell>
          <cell r="AH47">
            <v>59518.649740383044</v>
          </cell>
          <cell r="AI47">
            <v>60858.208245497575</v>
          </cell>
          <cell r="AJ47">
            <v>62197.766750612107</v>
          </cell>
          <cell r="AK47">
            <v>63537.325255726639</v>
          </cell>
          <cell r="AL47">
            <v>64876.88376084117</v>
          </cell>
          <cell r="AM47">
            <v>66216.442265955702</v>
          </cell>
          <cell r="AN47">
            <v>67556.000771070234</v>
          </cell>
          <cell r="AO47">
            <v>68895.559276184766</v>
          </cell>
          <cell r="AP47">
            <v>70235.117781299297</v>
          </cell>
          <cell r="AQ47">
            <v>71574.676286413829</v>
          </cell>
          <cell r="AR47">
            <v>72914.234791528361</v>
          </cell>
          <cell r="AS47">
            <v>74253.793296642893</v>
          </cell>
          <cell r="AT47">
            <v>75593.351801757424</v>
          </cell>
          <cell r="AU47">
            <v>76932.910306871956</v>
          </cell>
          <cell r="AV47">
            <v>78272.468811986488</v>
          </cell>
          <cell r="AW47">
            <v>79612.027317101019</v>
          </cell>
          <cell r="AX47">
            <v>80951.585822215551</v>
          </cell>
          <cell r="AY47">
            <v>82291.144327330083</v>
          </cell>
          <cell r="AZ47">
            <v>83630.702832444615</v>
          </cell>
          <cell r="BA47">
            <v>84970.261337559146</v>
          </cell>
          <cell r="BB47">
            <v>86309.819842673678</v>
          </cell>
          <cell r="BC47">
            <v>87649.37834778821</v>
          </cell>
          <cell r="BD47">
            <v>88988.936852902742</v>
          </cell>
          <cell r="BE47">
            <v>90328.495358017273</v>
          </cell>
          <cell r="BF47">
            <v>91668.053863131805</v>
          </cell>
          <cell r="BG47">
            <v>93007.612368246337</v>
          </cell>
          <cell r="BH47">
            <v>94347.170873360868</v>
          </cell>
          <cell r="BI47">
            <v>95686.7293784754</v>
          </cell>
          <cell r="BJ47">
            <v>97026.287883589932</v>
          </cell>
          <cell r="BK47">
            <v>98365.846388704464</v>
          </cell>
          <cell r="BL47">
            <v>99705.404893818995</v>
          </cell>
          <cell r="BM47">
            <v>101044.96339893353</v>
          </cell>
          <cell r="BN47">
            <v>102384.52190404806</v>
          </cell>
          <cell r="BO47">
            <v>103724.08040916259</v>
          </cell>
          <cell r="BP47">
            <v>105063.63891427712</v>
          </cell>
          <cell r="BQ47">
            <v>106403.19741939165</v>
          </cell>
          <cell r="BR47">
            <v>107742.75592450619</v>
          </cell>
          <cell r="BS47">
            <v>109082.31442962072</v>
          </cell>
        </row>
        <row r="48">
          <cell r="P48">
            <v>35406.596648321472</v>
          </cell>
          <cell r="Q48">
            <v>36746.155153436004</v>
          </cell>
          <cell r="R48">
            <v>38085.713658550536</v>
          </cell>
          <cell r="S48">
            <v>39425.272163665068</v>
          </cell>
          <cell r="T48">
            <v>40764.830668779599</v>
          </cell>
          <cell r="U48">
            <v>42104.389173894131</v>
          </cell>
          <cell r="V48">
            <v>43443.947679008663</v>
          </cell>
          <cell r="W48">
            <v>44783.506184123195</v>
          </cell>
          <cell r="X48">
            <v>46123.064689237726</v>
          </cell>
          <cell r="Y48">
            <v>47462.623194352258</v>
          </cell>
          <cell r="Z48">
            <v>48802.18169946679</v>
          </cell>
          <cell r="AA48">
            <v>50141.740204581321</v>
          </cell>
          <cell r="AB48">
            <v>51481.298709695853</v>
          </cell>
          <cell r="AC48">
            <v>52820.857214810385</v>
          </cell>
          <cell r="AD48">
            <v>54160.415719924917</v>
          </cell>
          <cell r="AE48">
            <v>55499.974225039448</v>
          </cell>
          <cell r="AF48">
            <v>56839.53273015398</v>
          </cell>
          <cell r="AG48">
            <v>58179.091235268512</v>
          </cell>
          <cell r="AH48">
            <v>59518.649740383044</v>
          </cell>
          <cell r="AI48">
            <v>60858.208245497575</v>
          </cell>
          <cell r="AJ48">
            <v>62197.766750612107</v>
          </cell>
          <cell r="AK48">
            <v>63537.325255726639</v>
          </cell>
          <cell r="AL48">
            <v>64876.88376084117</v>
          </cell>
          <cell r="AM48">
            <v>66216.442265955702</v>
          </cell>
          <cell r="AN48">
            <v>67556.000771070234</v>
          </cell>
          <cell r="AO48">
            <v>68895.559276184766</v>
          </cell>
          <cell r="AP48">
            <v>70235.117781299297</v>
          </cell>
          <cell r="AQ48">
            <v>71574.676286413829</v>
          </cell>
          <cell r="AR48">
            <v>72914.234791528361</v>
          </cell>
          <cell r="AS48">
            <v>74253.793296642893</v>
          </cell>
          <cell r="AT48">
            <v>75593.351801757424</v>
          </cell>
          <cell r="AU48">
            <v>76932.910306871956</v>
          </cell>
          <cell r="AV48">
            <v>78272.468811986488</v>
          </cell>
          <cell r="AW48">
            <v>79612.027317101019</v>
          </cell>
          <cell r="AX48">
            <v>80951.585822215551</v>
          </cell>
          <cell r="AY48">
            <v>82291.144327330083</v>
          </cell>
          <cell r="AZ48">
            <v>83630.702832444615</v>
          </cell>
          <cell r="BA48">
            <v>84970.261337559146</v>
          </cell>
          <cell r="BB48">
            <v>86309.819842673678</v>
          </cell>
          <cell r="BC48">
            <v>87649.37834778821</v>
          </cell>
          <cell r="BD48">
            <v>88988.936852902742</v>
          </cell>
          <cell r="BE48">
            <v>90328.495358017273</v>
          </cell>
          <cell r="BF48">
            <v>91668.053863131805</v>
          </cell>
          <cell r="BG48">
            <v>93007.612368246337</v>
          </cell>
          <cell r="BH48">
            <v>94347.170873360868</v>
          </cell>
          <cell r="BI48">
            <v>95686.7293784754</v>
          </cell>
          <cell r="BJ48">
            <v>97026.287883589932</v>
          </cell>
          <cell r="BK48">
            <v>98365.846388704464</v>
          </cell>
          <cell r="BL48">
            <v>99705.404893818995</v>
          </cell>
          <cell r="BM48">
            <v>101044.96339893353</v>
          </cell>
          <cell r="BN48">
            <v>102384.52190404806</v>
          </cell>
          <cell r="BO48">
            <v>103724.08040916259</v>
          </cell>
          <cell r="BP48">
            <v>105063.63891427712</v>
          </cell>
          <cell r="BQ48">
            <v>106403.19741939165</v>
          </cell>
          <cell r="BR48">
            <v>107742.75592450619</v>
          </cell>
          <cell r="BS48">
            <v>109082.31442962072</v>
          </cell>
        </row>
        <row r="49">
          <cell r="B49">
            <v>5.5</v>
          </cell>
          <cell r="C49">
            <v>6.5</v>
          </cell>
          <cell r="G49">
            <v>76409.994702970129</v>
          </cell>
          <cell r="H49">
            <v>93126.137384893009</v>
          </cell>
          <cell r="K49" t="str">
            <v>Discounted Cash Flow Analysis</v>
          </cell>
          <cell r="N49">
            <v>0</v>
          </cell>
          <cell r="O49">
            <v>34067.038143206941</v>
          </cell>
          <cell r="P49">
            <v>35406.596648321472</v>
          </cell>
          <cell r="Q49">
            <v>36746.155153436004</v>
          </cell>
          <cell r="R49">
            <v>38085.713658550536</v>
          </cell>
          <cell r="S49">
            <v>39425.272163665068</v>
          </cell>
          <cell r="T49">
            <v>40764.830668779599</v>
          </cell>
          <cell r="U49">
            <v>42104.389173894131</v>
          </cell>
          <cell r="V49">
            <v>43443.947679008663</v>
          </cell>
          <cell r="W49">
            <v>44783.506184123195</v>
          </cell>
          <cell r="X49">
            <v>46123.064689237726</v>
          </cell>
          <cell r="Y49">
            <v>47462.623194352258</v>
          </cell>
          <cell r="Z49">
            <v>48802.18169946679</v>
          </cell>
          <cell r="AA49">
            <v>50141.740204581321</v>
          </cell>
          <cell r="AB49">
            <v>51481.298709695853</v>
          </cell>
          <cell r="AC49">
            <v>52820.857214810385</v>
          </cell>
          <cell r="AD49">
            <v>54160.415719924917</v>
          </cell>
          <cell r="AE49">
            <v>55499.974225039448</v>
          </cell>
          <cell r="AF49">
            <v>56839.53273015398</v>
          </cell>
          <cell r="AG49">
            <v>58179.091235268512</v>
          </cell>
          <cell r="AH49">
            <v>59518.649740383044</v>
          </cell>
          <cell r="AI49">
            <v>60858.208245497575</v>
          </cell>
          <cell r="AJ49">
            <v>62197.766750612107</v>
          </cell>
          <cell r="AK49">
            <v>63537.325255726639</v>
          </cell>
          <cell r="AL49">
            <v>64876.88376084117</v>
          </cell>
          <cell r="AM49">
            <v>66216.442265955702</v>
          </cell>
          <cell r="AN49">
            <v>67556.000771070234</v>
          </cell>
          <cell r="AO49">
            <v>68895.559276184766</v>
          </cell>
          <cell r="AP49">
            <v>70235.117781299297</v>
          </cell>
          <cell r="AQ49">
            <v>71574.676286413829</v>
          </cell>
          <cell r="AR49">
            <v>72914.234791528361</v>
          </cell>
          <cell r="AS49">
            <v>74253.793296642893</v>
          </cell>
          <cell r="AT49">
            <v>75593.351801757424</v>
          </cell>
          <cell r="AU49">
            <v>76932.910306871956</v>
          </cell>
          <cell r="AV49">
            <v>78272.468811986488</v>
          </cell>
          <cell r="AW49">
            <v>79612.027317101019</v>
          </cell>
          <cell r="AX49">
            <v>80951.585822215551</v>
          </cell>
          <cell r="AY49">
            <v>82291.144327330083</v>
          </cell>
          <cell r="AZ49">
            <v>83630.702832444615</v>
          </cell>
          <cell r="BA49">
            <v>84970.261337559146</v>
          </cell>
          <cell r="BB49">
            <v>86309.819842673678</v>
          </cell>
          <cell r="BC49">
            <v>87649.37834778821</v>
          </cell>
          <cell r="BD49">
            <v>88988.936852902742</v>
          </cell>
          <cell r="BE49">
            <v>90328.495358017273</v>
          </cell>
          <cell r="BF49">
            <v>91668.053863131805</v>
          </cell>
          <cell r="BG49">
            <v>93007.612368246337</v>
          </cell>
          <cell r="BH49">
            <v>94347.170873360868</v>
          </cell>
          <cell r="BI49">
            <v>95686.7293784754</v>
          </cell>
          <cell r="BJ49">
            <v>97026.287883589932</v>
          </cell>
          <cell r="BK49">
            <v>98365.846388704464</v>
          </cell>
          <cell r="BL49">
            <v>99705.404893818995</v>
          </cell>
          <cell r="BM49">
            <v>101044.96339893353</v>
          </cell>
          <cell r="BN49">
            <v>102384.52190404806</v>
          </cell>
          <cell r="BO49">
            <v>103724.08040916259</v>
          </cell>
          <cell r="BP49">
            <v>105063.63891427712</v>
          </cell>
          <cell r="BQ49">
            <v>106403.19741939165</v>
          </cell>
          <cell r="BR49">
            <v>107742.75592450619</v>
          </cell>
          <cell r="BS49">
            <v>109082.31442962072</v>
          </cell>
        </row>
        <row r="50">
          <cell r="B50">
            <v>6.8125661523495029E-2</v>
          </cell>
          <cell r="C50">
            <v>8.8125661523495019E-2</v>
          </cell>
          <cell r="G50">
            <v>59.609635859945378</v>
          </cell>
          <cell r="H50">
            <v>72.088480657017996</v>
          </cell>
          <cell r="K50" t="str">
            <v>5.5x - 6.5x Exit Multiple Discounted at a WACC of 6.8% - 8.8%</v>
          </cell>
          <cell r="N50">
            <v>0</v>
          </cell>
          <cell r="O50">
            <v>34067.038143206941</v>
          </cell>
          <cell r="P50">
            <v>35406.596648321472</v>
          </cell>
          <cell r="Q50">
            <v>36746.155153436004</v>
          </cell>
          <cell r="R50">
            <v>38085.713658550536</v>
          </cell>
          <cell r="S50">
            <v>39425.272163665068</v>
          </cell>
          <cell r="T50">
            <v>40764.830668779599</v>
          </cell>
          <cell r="U50">
            <v>42104.389173894131</v>
          </cell>
          <cell r="V50">
            <v>43443.947679008663</v>
          </cell>
          <cell r="W50">
            <v>44783.506184123195</v>
          </cell>
          <cell r="X50">
            <v>46123.064689237726</v>
          </cell>
          <cell r="Y50">
            <v>47462.623194352258</v>
          </cell>
          <cell r="Z50">
            <v>48802.18169946679</v>
          </cell>
          <cell r="AA50">
            <v>50141.740204581321</v>
          </cell>
          <cell r="AB50">
            <v>51481.298709695853</v>
          </cell>
          <cell r="AC50">
            <v>52820.857214810385</v>
          </cell>
          <cell r="AD50">
            <v>54160.415719924917</v>
          </cell>
          <cell r="AE50">
            <v>55499.974225039448</v>
          </cell>
          <cell r="AF50">
            <v>56839.53273015398</v>
          </cell>
          <cell r="AG50">
            <v>58179.091235268512</v>
          </cell>
          <cell r="AH50">
            <v>59518.649740383044</v>
          </cell>
          <cell r="AI50">
            <v>60858.208245497575</v>
          </cell>
          <cell r="AJ50">
            <v>62197.766750612107</v>
          </cell>
          <cell r="AK50">
            <v>63537.325255726639</v>
          </cell>
          <cell r="AL50">
            <v>64876.88376084117</v>
          </cell>
          <cell r="AM50">
            <v>66216.442265955702</v>
          </cell>
          <cell r="AN50">
            <v>67556.000771070234</v>
          </cell>
          <cell r="AO50">
            <v>68895.559276184766</v>
          </cell>
          <cell r="AP50">
            <v>70235.117781299297</v>
          </cell>
          <cell r="AQ50">
            <v>71574.676286413829</v>
          </cell>
          <cell r="AR50">
            <v>72914.234791528361</v>
          </cell>
          <cell r="AS50">
            <v>74253.793296642893</v>
          </cell>
          <cell r="AT50">
            <v>75593.351801757424</v>
          </cell>
          <cell r="AU50">
            <v>76932.910306871956</v>
          </cell>
          <cell r="AV50">
            <v>78272.468811986488</v>
          </cell>
          <cell r="AW50">
            <v>79612.027317101019</v>
          </cell>
          <cell r="AX50">
            <v>80951.585822215551</v>
          </cell>
          <cell r="AY50">
            <v>82291.144327330083</v>
          </cell>
          <cell r="AZ50">
            <v>83630.702832444615</v>
          </cell>
          <cell r="BA50">
            <v>84970.261337559146</v>
          </cell>
          <cell r="BB50">
            <v>86309.819842673678</v>
          </cell>
          <cell r="BC50">
            <v>87649.37834778821</v>
          </cell>
          <cell r="BD50">
            <v>88988.936852902742</v>
          </cell>
          <cell r="BE50">
            <v>90328.495358017273</v>
          </cell>
          <cell r="BF50">
            <v>91668.053863131805</v>
          </cell>
          <cell r="BG50">
            <v>93007.612368246337</v>
          </cell>
          <cell r="BH50">
            <v>94347.170873360868</v>
          </cell>
          <cell r="BI50">
            <v>95686.7293784754</v>
          </cell>
          <cell r="BJ50">
            <v>97026.287883589932</v>
          </cell>
          <cell r="BK50">
            <v>98365.846388704464</v>
          </cell>
          <cell r="BL50">
            <v>99705.404893818995</v>
          </cell>
          <cell r="BM50">
            <v>101044.96339893353</v>
          </cell>
          <cell r="BN50">
            <v>102384.52190404806</v>
          </cell>
          <cell r="BO50">
            <v>103724.08040916259</v>
          </cell>
          <cell r="BP50">
            <v>105063.63891427712</v>
          </cell>
          <cell r="BQ50">
            <v>106403.19741939165</v>
          </cell>
          <cell r="BR50">
            <v>107742.75592450619</v>
          </cell>
          <cell r="BS50">
            <v>109082.31442962072</v>
          </cell>
        </row>
        <row r="52">
          <cell r="B52">
            <v>0.09</v>
          </cell>
          <cell r="C52">
            <v>0.1101</v>
          </cell>
          <cell r="G52">
            <v>49200.125327830974</v>
          </cell>
          <cell r="H52">
            <v>60188.15331771323</v>
          </cell>
          <cell r="K52" t="str">
            <v>ROIC Analysis</v>
          </cell>
          <cell r="N52">
            <v>0</v>
          </cell>
          <cell r="O52">
            <v>34067.038143206941</v>
          </cell>
          <cell r="P52">
            <v>35406.596648321472</v>
          </cell>
          <cell r="Q52">
            <v>36746.155153436004</v>
          </cell>
          <cell r="R52">
            <v>38085.713658550536</v>
          </cell>
          <cell r="S52">
            <v>39425.272163665068</v>
          </cell>
          <cell r="T52">
            <v>40764.830668779599</v>
          </cell>
          <cell r="U52">
            <v>42104.389173894131</v>
          </cell>
          <cell r="V52">
            <v>43443.947679008663</v>
          </cell>
          <cell r="W52">
            <v>44783.506184123195</v>
          </cell>
          <cell r="X52">
            <v>46123.064689237726</v>
          </cell>
          <cell r="Y52">
            <v>47462.623194352258</v>
          </cell>
          <cell r="Z52">
            <v>48802.18169946679</v>
          </cell>
          <cell r="AA52">
            <v>50141.740204581321</v>
          </cell>
          <cell r="AB52">
            <v>51481.298709695853</v>
          </cell>
          <cell r="AC52">
            <v>52820.857214810385</v>
          </cell>
          <cell r="AD52">
            <v>54160.415719924917</v>
          </cell>
          <cell r="AE52">
            <v>55499.974225039448</v>
          </cell>
          <cell r="AF52">
            <v>56839.53273015398</v>
          </cell>
          <cell r="AG52">
            <v>58179.091235268512</v>
          </cell>
          <cell r="AH52">
            <v>59518.649740383044</v>
          </cell>
          <cell r="AI52">
            <v>60858.208245497575</v>
          </cell>
          <cell r="AJ52">
            <v>62197.766750612107</v>
          </cell>
          <cell r="AK52">
            <v>63537.325255726639</v>
          </cell>
          <cell r="AL52">
            <v>64876.88376084117</v>
          </cell>
          <cell r="AM52">
            <v>66216.442265955702</v>
          </cell>
          <cell r="AN52">
            <v>67556.000771070234</v>
          </cell>
          <cell r="AO52">
            <v>68895.559276184766</v>
          </cell>
          <cell r="AP52">
            <v>70235.117781299297</v>
          </cell>
          <cell r="AQ52">
            <v>71574.676286413829</v>
          </cell>
          <cell r="AR52">
            <v>72914.234791528361</v>
          </cell>
          <cell r="AS52">
            <v>74253.793296642893</v>
          </cell>
          <cell r="AT52">
            <v>75593.351801757424</v>
          </cell>
          <cell r="AU52">
            <v>76932.910306871956</v>
          </cell>
          <cell r="AV52">
            <v>78272.468811986488</v>
          </cell>
          <cell r="AW52">
            <v>79612.027317101019</v>
          </cell>
          <cell r="AX52">
            <v>80951.585822215551</v>
          </cell>
          <cell r="AY52">
            <v>82291.144327330083</v>
          </cell>
          <cell r="AZ52">
            <v>83630.702832444615</v>
          </cell>
          <cell r="BA52">
            <v>84970.261337559146</v>
          </cell>
          <cell r="BB52">
            <v>86309.819842673678</v>
          </cell>
          <cell r="BC52">
            <v>87649.37834778821</v>
          </cell>
          <cell r="BD52">
            <v>88988.936852902742</v>
          </cell>
          <cell r="BE52">
            <v>90328.495358017273</v>
          </cell>
          <cell r="BF52">
            <v>91668.053863131805</v>
          </cell>
          <cell r="BG52">
            <v>93007.612368246337</v>
          </cell>
          <cell r="BH52">
            <v>94347.170873360868</v>
          </cell>
          <cell r="BI52">
            <v>95686.7293784754</v>
          </cell>
          <cell r="BJ52">
            <v>97026.287883589932</v>
          </cell>
          <cell r="BK52">
            <v>98365.846388704464</v>
          </cell>
          <cell r="BL52">
            <v>99705.404893818995</v>
          </cell>
          <cell r="BM52">
            <v>101044.96339893353</v>
          </cell>
          <cell r="BN52">
            <v>102384.52190404806</v>
          </cell>
          <cell r="BO52">
            <v>103724.08040916259</v>
          </cell>
          <cell r="BP52">
            <v>105063.63891427712</v>
          </cell>
          <cell r="BQ52">
            <v>106403.19741939165</v>
          </cell>
          <cell r="BR52">
            <v>107742.75592450619</v>
          </cell>
          <cell r="BS52">
            <v>109082.31442962072</v>
          </cell>
        </row>
        <row r="53">
          <cell r="B53" t="str">
            <v>2010</v>
          </cell>
          <cell r="C53">
            <v>5416.9337985941902</v>
          </cell>
          <cell r="G53">
            <v>39.297070734010333</v>
          </cell>
          <cell r="H53">
            <v>47.499794204414307</v>
          </cell>
          <cell r="K53" t="str">
            <v>Target ROIC of 9.0% - 11.0% by 2010</v>
          </cell>
          <cell r="N53">
            <v>0</v>
          </cell>
          <cell r="O53">
            <v>34067.038143206941</v>
          </cell>
          <cell r="P53">
            <v>35406.596648321472</v>
          </cell>
          <cell r="Q53">
            <v>36746.155153436004</v>
          </cell>
          <cell r="R53">
            <v>38085.713658550536</v>
          </cell>
          <cell r="S53">
            <v>39425.272163665068</v>
          </cell>
          <cell r="T53">
            <v>40764.830668779599</v>
          </cell>
          <cell r="U53">
            <v>42104.389173894131</v>
          </cell>
          <cell r="V53">
            <v>43443.947679008663</v>
          </cell>
          <cell r="W53">
            <v>44783.506184123195</v>
          </cell>
          <cell r="X53">
            <v>46123.064689237726</v>
          </cell>
          <cell r="Y53">
            <v>47462.623194352258</v>
          </cell>
          <cell r="Z53">
            <v>48802.18169946679</v>
          </cell>
          <cell r="AA53">
            <v>50141.740204581321</v>
          </cell>
          <cell r="AB53">
            <v>51481.298709695853</v>
          </cell>
          <cell r="AC53">
            <v>52820.857214810385</v>
          </cell>
          <cell r="AD53">
            <v>54160.415719924917</v>
          </cell>
          <cell r="AE53">
            <v>55499.974225039448</v>
          </cell>
          <cell r="AF53">
            <v>56839.53273015398</v>
          </cell>
          <cell r="AG53">
            <v>58179.091235268512</v>
          </cell>
          <cell r="AH53">
            <v>59518.649740383044</v>
          </cell>
          <cell r="AI53">
            <v>60858.208245497575</v>
          </cell>
          <cell r="AJ53">
            <v>62197.766750612107</v>
          </cell>
          <cell r="AK53">
            <v>63537.325255726639</v>
          </cell>
          <cell r="AL53">
            <v>64876.88376084117</v>
          </cell>
          <cell r="AM53">
            <v>66216.442265955702</v>
          </cell>
          <cell r="AN53">
            <v>67556.000771070234</v>
          </cell>
          <cell r="AO53">
            <v>68895.559276184766</v>
          </cell>
          <cell r="AP53">
            <v>70235.117781299297</v>
          </cell>
          <cell r="AQ53">
            <v>71574.676286413829</v>
          </cell>
          <cell r="AR53">
            <v>72914.234791528361</v>
          </cell>
          <cell r="AS53">
            <v>74253.793296642893</v>
          </cell>
          <cell r="AT53">
            <v>75593.351801757424</v>
          </cell>
          <cell r="AU53">
            <v>76932.910306871956</v>
          </cell>
          <cell r="AV53">
            <v>78272.468811986488</v>
          </cell>
          <cell r="AW53">
            <v>79612.027317101019</v>
          </cell>
          <cell r="AX53">
            <v>80951.585822215551</v>
          </cell>
          <cell r="AY53">
            <v>82291.144327330083</v>
          </cell>
          <cell r="AZ53">
            <v>83630.702832444615</v>
          </cell>
          <cell r="BA53">
            <v>84970.261337559146</v>
          </cell>
          <cell r="BB53">
            <v>86309.819842673678</v>
          </cell>
          <cell r="BC53">
            <v>87649.37834778821</v>
          </cell>
          <cell r="BD53">
            <v>88988.936852902742</v>
          </cell>
          <cell r="BE53">
            <v>90328.495358017273</v>
          </cell>
          <cell r="BF53">
            <v>91668.053863131805</v>
          </cell>
          <cell r="BG53">
            <v>93007.612368246337</v>
          </cell>
          <cell r="BH53">
            <v>94347.170873360868</v>
          </cell>
          <cell r="BI53">
            <v>95686.7293784754</v>
          </cell>
          <cell r="BJ53">
            <v>97026.287883589932</v>
          </cell>
          <cell r="BK53">
            <v>98365.846388704464</v>
          </cell>
          <cell r="BL53">
            <v>99705.404893818995</v>
          </cell>
          <cell r="BM53">
            <v>101044.96339893353</v>
          </cell>
          <cell r="BN53">
            <v>102384.52190404806</v>
          </cell>
          <cell r="BO53">
            <v>103724.08040916259</v>
          </cell>
          <cell r="BP53">
            <v>105063.63891427712</v>
          </cell>
          <cell r="BQ53">
            <v>106403.19741939165</v>
          </cell>
          <cell r="BR53">
            <v>107742.75592450619</v>
          </cell>
          <cell r="BS53">
            <v>109082.31442962072</v>
          </cell>
        </row>
        <row r="55">
          <cell r="B55">
            <v>9</v>
          </cell>
          <cell r="C55">
            <v>10</v>
          </cell>
          <cell r="E55" t="str">
            <v>LTM 9/30/09 EBITDA</v>
          </cell>
          <cell r="G55">
            <v>71789.399999999951</v>
          </cell>
          <cell r="H55">
            <v>79765.999999999942</v>
          </cell>
          <cell r="K55" t="str">
            <v>Leveraged Buyout Analysis</v>
          </cell>
          <cell r="N55">
            <v>0</v>
          </cell>
          <cell r="O55">
            <v>34067.038143206941</v>
          </cell>
          <cell r="P55">
            <v>35406.596648321472</v>
          </cell>
          <cell r="Q55">
            <v>36746.155153436004</v>
          </cell>
          <cell r="R55">
            <v>38085.713658550536</v>
          </cell>
          <cell r="S55">
            <v>39425.272163665068</v>
          </cell>
          <cell r="T55">
            <v>40764.830668779599</v>
          </cell>
          <cell r="U55">
            <v>42104.389173894131</v>
          </cell>
          <cell r="V55">
            <v>43443.947679008663</v>
          </cell>
          <cell r="W55">
            <v>44783.506184123195</v>
          </cell>
          <cell r="X55">
            <v>46123.064689237726</v>
          </cell>
          <cell r="Y55">
            <v>47462.623194352258</v>
          </cell>
          <cell r="Z55">
            <v>48802.18169946679</v>
          </cell>
          <cell r="AA55">
            <v>50141.740204581321</v>
          </cell>
          <cell r="AB55">
            <v>51481.298709695853</v>
          </cell>
          <cell r="AC55">
            <v>52820.857214810385</v>
          </cell>
          <cell r="AD55">
            <v>54160.415719924917</v>
          </cell>
          <cell r="AE55">
            <v>55499.974225039448</v>
          </cell>
          <cell r="AF55">
            <v>56839.53273015398</v>
          </cell>
          <cell r="AG55">
            <v>58179.091235268512</v>
          </cell>
          <cell r="AH55">
            <v>59518.649740383044</v>
          </cell>
          <cell r="AI55">
            <v>60858.208245497575</v>
          </cell>
          <cell r="AJ55">
            <v>62197.766750612107</v>
          </cell>
          <cell r="AK55">
            <v>63537.325255726639</v>
          </cell>
          <cell r="AL55">
            <v>64876.88376084117</v>
          </cell>
          <cell r="AM55">
            <v>66216.442265955702</v>
          </cell>
          <cell r="AN55">
            <v>67556.000771070234</v>
          </cell>
          <cell r="AO55">
            <v>68895.559276184766</v>
          </cell>
          <cell r="AP55">
            <v>70235.117781299297</v>
          </cell>
          <cell r="AQ55">
            <v>71574.676286413829</v>
          </cell>
          <cell r="AR55">
            <v>72914.234791528361</v>
          </cell>
          <cell r="AS55">
            <v>74253.793296642893</v>
          </cell>
          <cell r="AT55">
            <v>75593.351801757424</v>
          </cell>
          <cell r="AU55">
            <v>76932.910306871956</v>
          </cell>
          <cell r="AV55">
            <v>78272.468811986488</v>
          </cell>
          <cell r="AW55">
            <v>79612.027317101019</v>
          </cell>
          <cell r="AX55">
            <v>80951.585822215551</v>
          </cell>
          <cell r="AY55">
            <v>82291.144327330083</v>
          </cell>
          <cell r="AZ55">
            <v>83630.702832444615</v>
          </cell>
          <cell r="BA55">
            <v>84970.261337559146</v>
          </cell>
          <cell r="BB55">
            <v>86309.819842673678</v>
          </cell>
          <cell r="BC55">
            <v>87649.37834778821</v>
          </cell>
          <cell r="BD55">
            <v>88988.936852902742</v>
          </cell>
          <cell r="BE55">
            <v>90328.495358017273</v>
          </cell>
          <cell r="BF55">
            <v>91668.053863131805</v>
          </cell>
          <cell r="BG55">
            <v>93007.612368246337</v>
          </cell>
          <cell r="BH55">
            <v>94347.170873360868</v>
          </cell>
          <cell r="BI55">
            <v>95686.7293784754</v>
          </cell>
          <cell r="BJ55">
            <v>97026.287883589932</v>
          </cell>
          <cell r="BK55">
            <v>98365.846388704464</v>
          </cell>
          <cell r="BL55">
            <v>99705.404893818995</v>
          </cell>
          <cell r="BM55">
            <v>101044.96339893353</v>
          </cell>
          <cell r="BN55">
            <v>102384.52190404806</v>
          </cell>
          <cell r="BO55">
            <v>103724.08040916259</v>
          </cell>
          <cell r="BP55">
            <v>105063.63891427712</v>
          </cell>
          <cell r="BQ55">
            <v>106403.19741939165</v>
          </cell>
          <cell r="BR55">
            <v>107742.75592450619</v>
          </cell>
          <cell r="BS55">
            <v>109082.31442962072</v>
          </cell>
        </row>
        <row r="56">
          <cell r="E56">
            <v>7976.5999999999949</v>
          </cell>
          <cell r="G56">
            <v>56.160294390104077</v>
          </cell>
          <cell r="H56">
            <v>62.114942857897567</v>
          </cell>
          <cell r="K56" t="str">
            <v>9.0x - 10.0x LTM 9/30/09 EBITDA EBITDA ($7,976.6 mm)</v>
          </cell>
          <cell r="N56">
            <v>0</v>
          </cell>
          <cell r="O56">
            <v>34067.038143206941</v>
          </cell>
          <cell r="P56">
            <v>35406.596648321472</v>
          </cell>
          <cell r="Q56">
            <v>36746.155153436004</v>
          </cell>
          <cell r="R56">
            <v>38085.713658550536</v>
          </cell>
          <cell r="S56">
            <v>39425.272163665068</v>
          </cell>
          <cell r="T56">
            <v>40764.830668779599</v>
          </cell>
          <cell r="U56">
            <v>42104.389173894131</v>
          </cell>
          <cell r="V56">
            <v>43443.947679008663</v>
          </cell>
          <cell r="W56">
            <v>44783.506184123195</v>
          </cell>
          <cell r="X56">
            <v>46123.064689237726</v>
          </cell>
          <cell r="Y56">
            <v>47462.623194352258</v>
          </cell>
          <cell r="Z56">
            <v>48802.18169946679</v>
          </cell>
          <cell r="AA56">
            <v>50141.740204581321</v>
          </cell>
          <cell r="AB56">
            <v>51481.298709695853</v>
          </cell>
          <cell r="AC56">
            <v>52820.857214810385</v>
          </cell>
          <cell r="AD56">
            <v>54160.415719924917</v>
          </cell>
          <cell r="AE56">
            <v>55499.974225039448</v>
          </cell>
          <cell r="AF56">
            <v>56839.53273015398</v>
          </cell>
          <cell r="AG56">
            <v>58179.091235268512</v>
          </cell>
          <cell r="AH56">
            <v>59518.649740383044</v>
          </cell>
          <cell r="AI56">
            <v>60858.208245497575</v>
          </cell>
          <cell r="AJ56">
            <v>62197.766750612107</v>
          </cell>
          <cell r="AK56">
            <v>63537.325255726639</v>
          </cell>
          <cell r="AL56">
            <v>64876.88376084117</v>
          </cell>
          <cell r="AM56">
            <v>66216.442265955702</v>
          </cell>
          <cell r="AN56">
            <v>67556.000771070234</v>
          </cell>
          <cell r="AO56">
            <v>68895.559276184766</v>
          </cell>
          <cell r="AP56">
            <v>70235.117781299297</v>
          </cell>
          <cell r="AQ56">
            <v>71574.676286413829</v>
          </cell>
          <cell r="AR56">
            <v>72914.234791528361</v>
          </cell>
          <cell r="AS56">
            <v>74253.793296642893</v>
          </cell>
          <cell r="AT56">
            <v>75593.351801757424</v>
          </cell>
          <cell r="AU56">
            <v>76932.910306871956</v>
          </cell>
          <cell r="AV56">
            <v>78272.468811986488</v>
          </cell>
          <cell r="AW56">
            <v>79612.027317101019</v>
          </cell>
          <cell r="AX56">
            <v>80951.585822215551</v>
          </cell>
          <cell r="AY56">
            <v>82291.144327330083</v>
          </cell>
          <cell r="AZ56">
            <v>83630.702832444615</v>
          </cell>
          <cell r="BA56">
            <v>84970.261337559146</v>
          </cell>
          <cell r="BB56">
            <v>86309.819842673678</v>
          </cell>
          <cell r="BC56">
            <v>87649.37834778821</v>
          </cell>
          <cell r="BD56">
            <v>88988.936852902742</v>
          </cell>
          <cell r="BE56">
            <v>90328.495358017273</v>
          </cell>
          <cell r="BF56">
            <v>91668.053863131805</v>
          </cell>
          <cell r="BG56">
            <v>93007.612368246337</v>
          </cell>
          <cell r="BH56">
            <v>94347.170873360868</v>
          </cell>
          <cell r="BI56">
            <v>95686.7293784754</v>
          </cell>
          <cell r="BJ56">
            <v>97026.287883589932</v>
          </cell>
          <cell r="BK56">
            <v>98365.846388704464</v>
          </cell>
          <cell r="BL56">
            <v>99705.404893818995</v>
          </cell>
          <cell r="BM56">
            <v>101044.96339893353</v>
          </cell>
          <cell r="BN56">
            <v>102384.52190404806</v>
          </cell>
          <cell r="BO56">
            <v>103724.08040916259</v>
          </cell>
          <cell r="BP56">
            <v>105063.63891427712</v>
          </cell>
          <cell r="BQ56">
            <v>106403.19741939165</v>
          </cell>
          <cell r="BR56">
            <v>107742.75592450619</v>
          </cell>
          <cell r="BS56">
            <v>109082.31442962072</v>
          </cell>
        </row>
        <row r="57">
          <cell r="A57" t="str">
            <v>x</v>
          </cell>
        </row>
        <row r="59">
          <cell r="E59" t="str">
            <v>LTM 9/30/09 EBITDA</v>
          </cell>
          <cell r="F59">
            <v>7976.5999999999949</v>
          </cell>
          <cell r="K59" t="str">
            <v>Implied EV / LTM 9/30/09 EBITDA Multiple ($7976.6 mm)</v>
          </cell>
          <cell r="M59">
            <v>4.2708720687018236</v>
          </cell>
          <cell r="R59">
            <v>5.1105521987788833</v>
          </cell>
          <cell r="W59">
            <v>5.9502323288559431</v>
          </cell>
          <cell r="AB59">
            <v>6.789912458933002</v>
          </cell>
          <cell r="AG59">
            <v>7.6295925890100618</v>
          </cell>
          <cell r="AL59">
            <v>8.4692727190871206</v>
          </cell>
          <cell r="AQ59">
            <v>9.3089528491641804</v>
          </cell>
          <cell r="AV59">
            <v>10.14863297924124</v>
          </cell>
          <cell r="BA59">
            <v>10.9883131093183</v>
          </cell>
          <cell r="BF59">
            <v>11.827993239395358</v>
          </cell>
          <cell r="BK59">
            <v>12.667673369472418</v>
          </cell>
          <cell r="BP59">
            <v>13.507353499549479</v>
          </cell>
        </row>
        <row r="61">
          <cell r="E61" t="str">
            <v>2009E EBITDA</v>
          </cell>
          <cell r="F61">
            <v>8003.4999999999991</v>
          </cell>
          <cell r="K61" t="str">
            <v>Implied EV / 2009E EBITDA Multiple ($8003.5 mm)</v>
          </cell>
          <cell r="M61">
            <v>4.2565175414764722</v>
          </cell>
          <cell r="R61">
            <v>5.0933754818241539</v>
          </cell>
          <cell r="W61">
            <v>5.9302334221718365</v>
          </cell>
          <cell r="AB61">
            <v>6.7670913625195164</v>
          </cell>
          <cell r="AG61">
            <v>7.6039493028671989</v>
          </cell>
          <cell r="AL61">
            <v>8.4408072432148789</v>
          </cell>
          <cell r="AQ61">
            <v>9.2776651835625614</v>
          </cell>
          <cell r="AV61">
            <v>10.114523123910244</v>
          </cell>
          <cell r="BA61">
            <v>10.951381064257925</v>
          </cell>
          <cell r="BF61">
            <v>11.788239004605606</v>
          </cell>
          <cell r="BK61">
            <v>12.625096944953288</v>
          </cell>
          <cell r="BP61">
            <v>13.461954885300971</v>
          </cell>
        </row>
        <row r="63">
          <cell r="E63" t="str">
            <v>2009E Forward EPS</v>
          </cell>
          <cell r="F63">
            <v>3.7379984951091032</v>
          </cell>
          <cell r="K63" t="str">
            <v>Implied 2009E Forward EPS P/E Multiple ($3.74)</v>
          </cell>
          <cell r="M63">
            <v>7.4906397197954853</v>
          </cell>
          <cell r="R63">
            <v>8.8282539554732509</v>
          </cell>
          <cell r="W63">
            <v>10.165868191151016</v>
          </cell>
          <cell r="AB63">
            <v>11.503482426828782</v>
          </cell>
          <cell r="AG63">
            <v>12.841096662506548</v>
          </cell>
          <cell r="AL63">
            <v>14.178710898184312</v>
          </cell>
          <cell r="AQ63">
            <v>15.516325133862077</v>
          </cell>
          <cell r="AV63">
            <v>16.853939369539845</v>
          </cell>
          <cell r="BA63">
            <v>18.191553605217607</v>
          </cell>
          <cell r="BF63">
            <v>19.529167840895372</v>
          </cell>
          <cell r="BK63">
            <v>20.866782076573138</v>
          </cell>
          <cell r="BP63">
            <v>22.204396312250903</v>
          </cell>
        </row>
        <row r="65">
          <cell r="E65" t="str">
            <v>2010P Forward EPS</v>
          </cell>
          <cell r="F65">
            <v>3.815996938384997</v>
          </cell>
          <cell r="K65" t="str">
            <v>Implied 2010P Forward EPS P/E Multiple ($3.82)</v>
          </cell>
          <cell r="M65">
            <v>7.3375320924261898</v>
          </cell>
          <cell r="R65">
            <v>8.6478056803594381</v>
          </cell>
          <cell r="W65">
            <v>9.9580792682926855</v>
          </cell>
          <cell r="AB65">
            <v>11.268352856225935</v>
          </cell>
          <cell r="AG65">
            <v>12.578626444159182</v>
          </cell>
          <cell r="AL65">
            <v>13.88890003209243</v>
          </cell>
          <cell r="AQ65">
            <v>15.199173620025679</v>
          </cell>
          <cell r="AV65">
            <v>16.509447207958928</v>
          </cell>
          <cell r="BA65">
            <v>17.819720795892174</v>
          </cell>
          <cell r="BF65">
            <v>19.129994383825423</v>
          </cell>
          <cell r="BK65">
            <v>20.440267971758672</v>
          </cell>
          <cell r="BP65">
            <v>21.750541559691918</v>
          </cell>
        </row>
        <row r="73">
          <cell r="A73" t="str">
            <v>x</v>
          </cell>
        </row>
        <row r="74">
          <cell r="F74" t="str">
            <v>Start</v>
          </cell>
          <cell r="G74">
            <v>34067.038143206941</v>
          </cell>
          <cell r="O74">
            <v>34067.038143206941</v>
          </cell>
          <cell r="P74">
            <v>35406.596648321472</v>
          </cell>
          <cell r="Q74">
            <v>36746.155153436004</v>
          </cell>
          <cell r="R74">
            <v>38085.713658550536</v>
          </cell>
          <cell r="S74">
            <v>39425.272163665068</v>
          </cell>
          <cell r="T74">
            <v>40764.830668779599</v>
          </cell>
          <cell r="U74">
            <v>42104.389173894131</v>
          </cell>
          <cell r="V74">
            <v>43443.947679008663</v>
          </cell>
          <cell r="W74">
            <v>44783.506184123195</v>
          </cell>
          <cell r="X74">
            <v>46123.064689237726</v>
          </cell>
          <cell r="Y74">
            <v>47462.623194352258</v>
          </cell>
          <cell r="Z74">
            <v>48802.18169946679</v>
          </cell>
          <cell r="AA74">
            <v>50141.740204581321</v>
          </cell>
          <cell r="AB74">
            <v>51481.298709695853</v>
          </cell>
          <cell r="AC74">
            <v>52820.857214810385</v>
          </cell>
          <cell r="AD74">
            <v>54160.415719924917</v>
          </cell>
          <cell r="AE74">
            <v>55499.974225039448</v>
          </cell>
          <cell r="AF74">
            <v>56839.53273015398</v>
          </cell>
          <cell r="AG74">
            <v>58179.091235268512</v>
          </cell>
          <cell r="AH74">
            <v>59518.649740383044</v>
          </cell>
          <cell r="AI74">
            <v>60858.208245497575</v>
          </cell>
          <cell r="AJ74">
            <v>62197.766750612107</v>
          </cell>
          <cell r="AK74">
            <v>63537.325255726639</v>
          </cell>
          <cell r="AL74">
            <v>64876.88376084117</v>
          </cell>
          <cell r="AM74">
            <v>66216.442265955702</v>
          </cell>
          <cell r="AN74">
            <v>67556.000771070234</v>
          </cell>
          <cell r="AO74">
            <v>68895.559276184766</v>
          </cell>
          <cell r="AP74">
            <v>70235.117781299297</v>
          </cell>
          <cell r="AQ74">
            <v>71574.676286413829</v>
          </cell>
          <cell r="AR74">
            <v>72914.234791528361</v>
          </cell>
          <cell r="AS74">
            <v>74253.793296642893</v>
          </cell>
          <cell r="AT74">
            <v>75593.351801757424</v>
          </cell>
          <cell r="AU74">
            <v>76932.910306871956</v>
          </cell>
          <cell r="AV74">
            <v>78272.468811986488</v>
          </cell>
          <cell r="AW74">
            <v>79612.027317101019</v>
          </cell>
          <cell r="AX74">
            <v>80951.585822215551</v>
          </cell>
          <cell r="AY74">
            <v>82291.144327330083</v>
          </cell>
          <cell r="AZ74">
            <v>83630.702832444615</v>
          </cell>
          <cell r="BA74">
            <v>84970.261337559146</v>
          </cell>
          <cell r="BB74">
            <v>86309.819842673678</v>
          </cell>
          <cell r="BC74">
            <v>87649.37834778821</v>
          </cell>
          <cell r="BD74">
            <v>88988.936852902742</v>
          </cell>
          <cell r="BE74">
            <v>90328.495358017273</v>
          </cell>
          <cell r="BF74">
            <v>91668.053863131805</v>
          </cell>
          <cell r="BG74">
            <v>93007.612368246337</v>
          </cell>
          <cell r="BH74">
            <v>94347.170873360868</v>
          </cell>
          <cell r="BI74">
            <v>95686.7293784754</v>
          </cell>
          <cell r="BJ74">
            <v>97026.287883589932</v>
          </cell>
          <cell r="BK74">
            <v>98365.846388704464</v>
          </cell>
          <cell r="BL74">
            <v>99705.404893818995</v>
          </cell>
          <cell r="BM74">
            <v>101044.96339893353</v>
          </cell>
          <cell r="BN74">
            <v>102384.52190404806</v>
          </cell>
          <cell r="BO74">
            <v>103724.08040916259</v>
          </cell>
          <cell r="BP74">
            <v>105063.63891427712</v>
          </cell>
          <cell r="BQ74">
            <v>106403.19741939165</v>
          </cell>
          <cell r="BR74">
            <v>107742.75592450619</v>
          </cell>
          <cell r="BS74">
            <v>109082.31442962072</v>
          </cell>
        </row>
        <row r="75">
          <cell r="F75" t="str">
            <v>End</v>
          </cell>
          <cell r="G75">
            <v>107742.7559245063</v>
          </cell>
          <cell r="O75">
            <v>1339.5585051145347</v>
          </cell>
          <cell r="P75">
            <v>1339.5585051145347</v>
          </cell>
          <cell r="Q75">
            <v>1339.5585051145347</v>
          </cell>
          <cell r="R75">
            <v>1339.5585051145347</v>
          </cell>
          <cell r="S75">
            <v>1339.5585051145347</v>
          </cell>
          <cell r="T75">
            <v>1339.5585051145347</v>
          </cell>
          <cell r="U75">
            <v>1339.5585051145347</v>
          </cell>
          <cell r="V75">
            <v>1339.5585051145347</v>
          </cell>
          <cell r="W75">
            <v>1339.5585051145347</v>
          </cell>
          <cell r="X75">
            <v>1339.5585051145347</v>
          </cell>
          <cell r="Y75">
            <v>1339.5585051145317</v>
          </cell>
          <cell r="Z75">
            <v>1339.5585051145317</v>
          </cell>
          <cell r="AA75">
            <v>1339.5585051145317</v>
          </cell>
          <cell r="AB75">
            <v>1339.5585051145317</v>
          </cell>
          <cell r="AC75">
            <v>1339.5585051145317</v>
          </cell>
          <cell r="AD75">
            <v>1339.5585051145347</v>
          </cell>
          <cell r="AE75">
            <v>1339.5585051145347</v>
          </cell>
          <cell r="AF75">
            <v>1339.5585051145347</v>
          </cell>
          <cell r="AG75">
            <v>1339.5585051145347</v>
          </cell>
          <cell r="AH75">
            <v>1339.5585051145347</v>
          </cell>
          <cell r="AI75">
            <v>1339.5585051145317</v>
          </cell>
          <cell r="AJ75">
            <v>1339.5585051145317</v>
          </cell>
          <cell r="AK75">
            <v>1339.5585051145317</v>
          </cell>
          <cell r="AL75">
            <v>1339.5585051145317</v>
          </cell>
          <cell r="AM75">
            <v>1339.5585051145317</v>
          </cell>
          <cell r="AN75">
            <v>1339.5585051145347</v>
          </cell>
          <cell r="AO75">
            <v>1339.5585051145347</v>
          </cell>
          <cell r="AP75">
            <v>1339.5585051145347</v>
          </cell>
          <cell r="AQ75">
            <v>1339.5585051145347</v>
          </cell>
          <cell r="AR75">
            <v>1339.5585051145347</v>
          </cell>
          <cell r="AS75">
            <v>1339.5585051145347</v>
          </cell>
          <cell r="AT75">
            <v>1339.5585051145347</v>
          </cell>
          <cell r="AU75">
            <v>1339.5585051145347</v>
          </cell>
          <cell r="AV75">
            <v>1339.5585051145347</v>
          </cell>
          <cell r="AW75">
            <v>1339.5585051145347</v>
          </cell>
          <cell r="AX75">
            <v>1339.5585051145347</v>
          </cell>
          <cell r="AY75">
            <v>1339.5585051145347</v>
          </cell>
          <cell r="AZ75">
            <v>1339.5585051145347</v>
          </cell>
          <cell r="BA75">
            <v>1339.5585051145347</v>
          </cell>
          <cell r="BB75">
            <v>1339.5585051145347</v>
          </cell>
          <cell r="BC75">
            <v>1339.5585051145317</v>
          </cell>
          <cell r="BD75">
            <v>1339.5585051145317</v>
          </cell>
          <cell r="BE75">
            <v>1339.5585051145317</v>
          </cell>
          <cell r="BF75">
            <v>1339.5585051145317</v>
          </cell>
          <cell r="BG75">
            <v>1339.5585051145317</v>
          </cell>
          <cell r="BH75">
            <v>1339.5585051145347</v>
          </cell>
          <cell r="BI75">
            <v>1339.5585051145347</v>
          </cell>
          <cell r="BJ75">
            <v>1339.5585051145347</v>
          </cell>
          <cell r="BK75">
            <v>1339.5585051145347</v>
          </cell>
          <cell r="BL75">
            <v>1339.5585051145347</v>
          </cell>
          <cell r="BM75">
            <v>1339.5585051145347</v>
          </cell>
          <cell r="BN75">
            <v>1339.5585051145347</v>
          </cell>
          <cell r="BO75">
            <v>1339.5585051145347</v>
          </cell>
          <cell r="BP75">
            <v>1339.5585051145347</v>
          </cell>
          <cell r="BQ75">
            <v>1339.5585051145347</v>
          </cell>
          <cell r="BR75">
            <v>1339.5585051145347</v>
          </cell>
          <cell r="BS75">
            <v>1339.5585051145347</v>
          </cell>
        </row>
        <row r="76">
          <cell r="F76" t="str">
            <v>Increment</v>
          </cell>
          <cell r="G76">
            <v>1339.5585051145338</v>
          </cell>
        </row>
        <row r="78">
          <cell r="F78" t="str">
            <v>Fully Diluted Share Count based on implied price</v>
          </cell>
          <cell r="M78">
            <v>1331.486979</v>
          </cell>
          <cell r="R78">
            <v>1331.486979</v>
          </cell>
          <cell r="W78">
            <v>1331.8672945557894</v>
          </cell>
          <cell r="AB78">
            <v>1333.2491405620931</v>
          </cell>
          <cell r="AG78">
            <v>1337.8378786285416</v>
          </cell>
          <cell r="AL78">
            <v>1341.5608170598114</v>
          </cell>
          <cell r="AQ78">
            <v>1346.1086162056897</v>
          </cell>
          <cell r="AV78">
            <v>1351.9626565817462</v>
          </cell>
          <cell r="BA78">
            <v>1358.6560755095588</v>
          </cell>
          <cell r="BF78">
            <v>1364.4325877349315</v>
          </cell>
          <cell r="BK78">
            <v>1369.4685214698718</v>
          </cell>
          <cell r="BP78">
            <v>1373.8977162006024</v>
          </cell>
        </row>
        <row r="79">
          <cell r="A79" t="str">
            <v>*Football Field increments hidden</v>
          </cell>
        </row>
        <row r="86">
          <cell r="A86" t="str">
            <v>x</v>
          </cell>
        </row>
      </sheetData>
      <sheetData sheetId="16" refreshError="1">
        <row r="1">
          <cell r="AT1" t="str">
            <v>x</v>
          </cell>
          <cell r="BH1" t="str">
            <v>x</v>
          </cell>
        </row>
        <row r="2">
          <cell r="B2" t="str">
            <v>Contribution Analysis</v>
          </cell>
        </row>
        <row r="4">
          <cell r="B4" t="str">
            <v>($ in Millions)</v>
          </cell>
          <cell r="L4" t="str">
            <v>% Contribution</v>
          </cell>
          <cell r="P4" t="str">
            <v>% of Combined Equity Value</v>
          </cell>
          <cell r="T4" t="str">
            <v>Implied</v>
          </cell>
        </row>
        <row r="5">
          <cell r="F5" t="str">
            <v>Pfizer</v>
          </cell>
          <cell r="H5" t="str">
            <v>Wyeth</v>
          </cell>
          <cell r="J5" t="str">
            <v>Total</v>
          </cell>
          <cell r="L5" t="str">
            <v>Pfizer</v>
          </cell>
          <cell r="N5" t="str">
            <v>Wyeth</v>
          </cell>
          <cell r="P5" t="str">
            <v>Pfizer</v>
          </cell>
          <cell r="R5" t="str">
            <v>Wyeth</v>
          </cell>
          <cell r="T5" t="str">
            <v>Exchange Ratio</v>
          </cell>
        </row>
        <row r="7">
          <cell r="B7" t="str">
            <v>Revenue</v>
          </cell>
          <cell r="D7">
            <v>2008</v>
          </cell>
          <cell r="F7">
            <v>48341</v>
          </cell>
          <cell r="H7">
            <v>22833.9</v>
          </cell>
          <cell r="J7">
            <v>71174.899999999994</v>
          </cell>
          <cell r="L7">
            <v>0.67918606137837922</v>
          </cell>
          <cell r="N7">
            <v>0.32081393862162089</v>
          </cell>
          <cell r="P7">
            <v>0.69938854677060391</v>
          </cell>
          <cell r="R7">
            <v>0.30061145322939636</v>
          </cell>
          <cell r="T7">
            <v>2.1726111016918392</v>
          </cell>
        </row>
        <row r="8">
          <cell r="D8">
            <v>2009</v>
          </cell>
          <cell r="F8">
            <v>46093.3</v>
          </cell>
          <cell r="H8">
            <v>23060.6</v>
          </cell>
          <cell r="J8">
            <v>69153.899999999994</v>
          </cell>
          <cell r="L8">
            <v>0.66653218401276004</v>
          </cell>
          <cell r="N8">
            <v>0.33346781598724007</v>
          </cell>
          <cell r="P8">
            <v>0.6883025259415958</v>
          </cell>
          <cell r="R8">
            <v>0.31169747405840448</v>
          </cell>
          <cell r="T8">
            <v>2.2890164134177304</v>
          </cell>
        </row>
        <row r="9">
          <cell r="D9">
            <v>2010</v>
          </cell>
          <cell r="F9">
            <v>47370.2</v>
          </cell>
          <cell r="H9">
            <v>23050.6</v>
          </cell>
          <cell r="J9">
            <v>70420.799999999988</v>
          </cell>
          <cell r="L9">
            <v>0.67267341467293762</v>
          </cell>
          <cell r="N9">
            <v>0.32732658532706249</v>
          </cell>
          <cell r="P9">
            <v>0.69368283816110976</v>
          </cell>
          <cell r="R9">
            <v>0.30631716183889052</v>
          </cell>
          <cell r="T9">
            <v>2.2320574401280591</v>
          </cell>
        </row>
        <row r="10">
          <cell r="J10" t="str">
            <v>Average</v>
          </cell>
          <cell r="L10">
            <v>0.67279722002135889</v>
          </cell>
          <cell r="N10">
            <v>0.32720277997864117</v>
          </cell>
          <cell r="P10">
            <v>0.69379130362443642</v>
          </cell>
          <cell r="R10">
            <v>0.30620869637556375</v>
          </cell>
          <cell r="T10">
            <v>2.2312283184125428</v>
          </cell>
        </row>
        <row r="12">
          <cell r="B12" t="str">
            <v>EBITDA</v>
          </cell>
          <cell r="D12">
            <v>2008</v>
          </cell>
          <cell r="F12">
            <v>25043</v>
          </cell>
          <cell r="H12">
            <v>7895.9</v>
          </cell>
          <cell r="J12">
            <v>32938.9</v>
          </cell>
          <cell r="L12">
            <v>0.76028646979710912</v>
          </cell>
          <cell r="N12">
            <v>0.2397135302028908</v>
          </cell>
          <cell r="P12">
            <v>0.7704403509720511</v>
          </cell>
          <cell r="R12">
            <v>0.22955964902794893</v>
          </cell>
          <cell r="T12">
            <v>1.5060920600112342</v>
          </cell>
        </row>
        <row r="13">
          <cell r="D13">
            <v>2009</v>
          </cell>
          <cell r="F13">
            <v>21863.500000000004</v>
          </cell>
          <cell r="H13">
            <v>8003.4999999999991</v>
          </cell>
          <cell r="J13">
            <v>29867.000000000004</v>
          </cell>
          <cell r="L13">
            <v>0.73202866039441528</v>
          </cell>
          <cell r="N13">
            <v>0.26797133960558467</v>
          </cell>
          <cell r="P13">
            <v>0.74568377600542834</v>
          </cell>
          <cell r="R13">
            <v>0.25431622399457182</v>
          </cell>
          <cell r="T13">
            <v>1.7239090906379879</v>
          </cell>
        </row>
        <row r="14">
          <cell r="D14">
            <v>2010</v>
          </cell>
          <cell r="F14">
            <v>24203.999999999993</v>
          </cell>
          <cell r="H14">
            <v>8000.2999999999984</v>
          </cell>
          <cell r="J14">
            <v>32204.299999999992</v>
          </cell>
          <cell r="L14">
            <v>0.75157665280723374</v>
          </cell>
          <cell r="N14">
            <v>0.24842334719276618</v>
          </cell>
          <cell r="P14">
            <v>0.76280970861819408</v>
          </cell>
          <cell r="R14">
            <v>0.237190291381806</v>
          </cell>
          <cell r="T14">
            <v>1.5717218257053003</v>
          </cell>
        </row>
        <row r="15">
          <cell r="J15" t="str">
            <v>Average</v>
          </cell>
          <cell r="L15">
            <v>0.74796392766625264</v>
          </cell>
          <cell r="N15">
            <v>0.2520360723337472</v>
          </cell>
          <cell r="P15">
            <v>0.75964461186522447</v>
          </cell>
          <cell r="R15">
            <v>0.24035538813477561</v>
          </cell>
          <cell r="T15">
            <v>1.6005743254515075</v>
          </cell>
        </row>
        <row r="17">
          <cell r="B17" t="str">
            <v>EBIT</v>
          </cell>
          <cell r="D17">
            <v>2008</v>
          </cell>
          <cell r="F17">
            <v>19769</v>
          </cell>
          <cell r="H17">
            <v>6946.2</v>
          </cell>
          <cell r="J17">
            <v>26715.200000000001</v>
          </cell>
          <cell r="L17">
            <v>0.73999071689525064</v>
          </cell>
          <cell r="N17">
            <v>0.26000928310474936</v>
          </cell>
          <cell r="P17">
            <v>0.75265930782540813</v>
          </cell>
          <cell r="R17">
            <v>0.24734069217459198</v>
          </cell>
          <cell r="T17">
            <v>1.6610860170034287</v>
          </cell>
        </row>
        <row r="18">
          <cell r="D18">
            <v>2009</v>
          </cell>
          <cell r="F18">
            <v>17040.100000000006</v>
          </cell>
          <cell r="H18">
            <v>7065.3999999999987</v>
          </cell>
          <cell r="J18">
            <v>24105.500000000004</v>
          </cell>
          <cell r="L18">
            <v>0.7068967662981479</v>
          </cell>
          <cell r="N18">
            <v>0.29310323370185215</v>
          </cell>
          <cell r="P18">
            <v>0.72366580527808111</v>
          </cell>
          <cell r="R18">
            <v>0.27633419472191911</v>
          </cell>
          <cell r="T18">
            <v>1.9301522397824813</v>
          </cell>
        </row>
        <row r="19">
          <cell r="D19">
            <v>2010</v>
          </cell>
          <cell r="F19">
            <v>19413.599999999991</v>
          </cell>
          <cell r="H19">
            <v>7012.9999999999982</v>
          </cell>
          <cell r="J19">
            <v>26426.599999999991</v>
          </cell>
          <cell r="L19">
            <v>0.73462344758690101</v>
          </cell>
          <cell r="N19">
            <v>0.26537655241309893</v>
          </cell>
          <cell r="P19">
            <v>0.74795706063049494</v>
          </cell>
          <cell r="R19">
            <v>0.25204293936950517</v>
          </cell>
          <cell r="T19">
            <v>1.7033067083447155</v>
          </cell>
        </row>
        <row r="20">
          <cell r="J20" t="str">
            <v>Average</v>
          </cell>
          <cell r="L20">
            <v>0.72717031026009982</v>
          </cell>
          <cell r="N20">
            <v>0.27282968973990013</v>
          </cell>
          <cell r="P20">
            <v>0.74142739124466139</v>
          </cell>
          <cell r="R20">
            <v>0.25857260875533877</v>
          </cell>
          <cell r="T20">
            <v>1.7648483217102084</v>
          </cell>
        </row>
        <row r="22">
          <cell r="B22" t="str">
            <v>Net Income</v>
          </cell>
          <cell r="D22">
            <v>2008</v>
          </cell>
          <cell r="F22">
            <v>16366</v>
          </cell>
          <cell r="H22">
            <v>4766.6000000000004</v>
          </cell>
          <cell r="J22">
            <v>21132.6</v>
          </cell>
          <cell r="L22">
            <v>0.77444327721151207</v>
          </cell>
          <cell r="N22">
            <v>0.22555672278848796</v>
          </cell>
          <cell r="P22">
            <v>0.78284308393157409</v>
          </cell>
          <cell r="R22">
            <v>0.21715691606842605</v>
          </cell>
          <cell r="T22">
            <v>1.4021482477948253</v>
          </cell>
        </row>
        <row r="23">
          <cell r="D23">
            <v>2009</v>
          </cell>
          <cell r="F23">
            <v>12376.000000000005</v>
          </cell>
          <cell r="H23">
            <v>4967.7999999999984</v>
          </cell>
          <cell r="J23">
            <v>17343.800000000003</v>
          </cell>
          <cell r="L23">
            <v>0.7135691140349868</v>
          </cell>
          <cell r="N23">
            <v>0.28643088596501332</v>
          </cell>
          <cell r="P23">
            <v>0.72951142744207942</v>
          </cell>
          <cell r="R23">
            <v>0.2704885725579208</v>
          </cell>
          <cell r="T23">
            <v>1.874182204948426</v>
          </cell>
        </row>
        <row r="24">
          <cell r="D24">
            <v>2010</v>
          </cell>
          <cell r="F24">
            <v>14223.79999999999</v>
          </cell>
          <cell r="H24">
            <v>4985.5999999999985</v>
          </cell>
          <cell r="J24">
            <v>19209.399999999987</v>
          </cell>
          <cell r="L24">
            <v>0.74046039959603105</v>
          </cell>
          <cell r="N24">
            <v>0.25953960040396901</v>
          </cell>
          <cell r="P24">
            <v>0.75307079531287369</v>
          </cell>
          <cell r="R24">
            <v>0.24692920468712645</v>
          </cell>
          <cell r="T24">
            <v>1.657416428397789</v>
          </cell>
        </row>
        <row r="25">
          <cell r="J25" t="str">
            <v>Average</v>
          </cell>
          <cell r="L25">
            <v>0.74282426361417675</v>
          </cell>
          <cell r="N25">
            <v>0.25717573638582342</v>
          </cell>
          <cell r="P25">
            <v>0.7551417688955091</v>
          </cell>
          <cell r="R25">
            <v>0.24485823110449109</v>
          </cell>
          <cell r="T25">
            <v>1.64458229371368</v>
          </cell>
        </row>
        <row r="27">
          <cell r="B27" t="str">
            <v>Equity Market Value</v>
          </cell>
          <cell r="F27">
            <v>117664.22281725</v>
          </cell>
          <cell r="H27">
            <v>58348.915803410004</v>
          </cell>
          <cell r="J27">
            <v>176013.13862066</v>
          </cell>
          <cell r="L27">
            <v>0.6684968164270827</v>
          </cell>
          <cell r="N27">
            <v>0.33150318357291736</v>
          </cell>
          <cell r="P27">
            <v>0.69002373401381101</v>
          </cell>
          <cell r="R27">
            <v>0.3099762659861891</v>
          </cell>
          <cell r="T27">
            <v>2.2706981217702165</v>
          </cell>
        </row>
        <row r="31">
          <cell r="B31" t="str">
            <v>Other Assumptions</v>
          </cell>
          <cell r="F31" t="str">
            <v>Pfizer</v>
          </cell>
          <cell r="H31" t="str">
            <v>Wyeth</v>
          </cell>
          <cell r="J31" t="str">
            <v>Total</v>
          </cell>
        </row>
        <row r="32">
          <cell r="B32" t="str">
            <v>Net Debt</v>
          </cell>
          <cell r="F32">
            <v>-18368</v>
          </cell>
          <cell r="H32">
            <v>-3440.6000000000022</v>
          </cell>
          <cell r="J32">
            <v>-21808.600000000002</v>
          </cell>
        </row>
        <row r="33">
          <cell r="B33" t="str">
            <v>Equity Value</v>
          </cell>
          <cell r="F33">
            <v>117664.22281725</v>
          </cell>
          <cell r="H33">
            <v>58348.915803410004</v>
          </cell>
          <cell r="J33">
            <v>176013.13862066</v>
          </cell>
        </row>
        <row r="34">
          <cell r="B34" t="str">
            <v>Enterprise Value</v>
          </cell>
          <cell r="F34">
            <v>99296.222817250004</v>
          </cell>
          <cell r="H34">
            <v>54908.315803410005</v>
          </cell>
          <cell r="J34">
            <v>154204.53862066002</v>
          </cell>
        </row>
        <row r="35">
          <cell r="B35" t="str">
            <v>Fully Diluted Shares Out</v>
          </cell>
          <cell r="F35">
            <v>6742.9354050000002</v>
          </cell>
          <cell r="H35">
            <v>1333.9944170875629</v>
          </cell>
        </row>
        <row r="36">
          <cell r="B36" t="str">
            <v>Share Price</v>
          </cell>
          <cell r="F36">
            <v>17.45</v>
          </cell>
          <cell r="H36">
            <v>43.74</v>
          </cell>
        </row>
        <row r="39">
          <cell r="B39" t="str">
            <v>Calculation Steps (Based on 2009P EBITDA)</v>
          </cell>
        </row>
        <row r="41">
          <cell r="B41" t="str">
            <v>Combined Enterprise Value</v>
          </cell>
          <cell r="H41">
            <v>154204.53862066002</v>
          </cell>
        </row>
        <row r="42">
          <cell r="B42" t="str">
            <v>% Contributed by Pfizer</v>
          </cell>
          <cell r="H42">
            <v>0.73202866039441528</v>
          </cell>
        </row>
        <row r="43">
          <cell r="B43" t="str">
            <v>Pfizer Enterprise Value based on EBITDA Contribution</v>
          </cell>
          <cell r="H43">
            <v>112882.14183322064</v>
          </cell>
        </row>
        <row r="45">
          <cell r="B45" t="str">
            <v>Pfizer Net Debt of ($18,368.0)</v>
          </cell>
          <cell r="H45">
            <v>-18368</v>
          </cell>
        </row>
        <row r="46">
          <cell r="B46" t="str">
            <v>Implied Pfizer Equity Value</v>
          </cell>
          <cell r="H46">
            <v>131250.14183322064</v>
          </cell>
        </row>
        <row r="48">
          <cell r="B48" t="str">
            <v>Combined Equity Value</v>
          </cell>
          <cell r="H48">
            <v>176013.13862066</v>
          </cell>
        </row>
        <row r="49">
          <cell r="B49" t="str">
            <v>Pfizer Equity Value as a % of Combined Equity Value</v>
          </cell>
          <cell r="H49">
            <v>0.74568377600542834</v>
          </cell>
        </row>
        <row r="51">
          <cell r="B51" t="str">
            <v>Pfizer Fully Diluted Pfizer Share Count</v>
          </cell>
          <cell r="H51">
            <v>6742.9354050000002</v>
          </cell>
        </row>
        <row r="52">
          <cell r="B52" t="str">
            <v>Pro Forma Share Count to Yield 74.6% Pfizer Ownership</v>
          </cell>
          <cell r="H52">
            <v>9042.6205074775735</v>
          </cell>
        </row>
        <row r="53">
          <cell r="B53" t="str">
            <v>Implied Shares Issued</v>
          </cell>
          <cell r="H53">
            <v>2299.6851024775733</v>
          </cell>
        </row>
        <row r="55">
          <cell r="B55" t="str">
            <v>Fully Diluted Wyeth Share Count</v>
          </cell>
          <cell r="H55">
            <v>1333.9944170875629</v>
          </cell>
        </row>
        <row r="57">
          <cell r="B57" t="str">
            <v>Implied Exchange Ratio</v>
          </cell>
          <cell r="H57">
            <v>1.7239090906379879</v>
          </cell>
        </row>
        <row r="60">
          <cell r="B60" t="str">
            <v>Alternative Calculation Steps (Based on 2009P EBITDA)</v>
          </cell>
        </row>
        <row r="62">
          <cell r="B62" t="str">
            <v>Combined Enterprise Value</v>
          </cell>
          <cell r="H62">
            <v>154204.53862066002</v>
          </cell>
        </row>
        <row r="63">
          <cell r="B63" t="str">
            <v>% Contributed by Wyeth</v>
          </cell>
          <cell r="H63">
            <v>0.26797133960558467</v>
          </cell>
        </row>
        <row r="64">
          <cell r="B64" t="str">
            <v>Enterprise Value based on EBITDA Contribution</v>
          </cell>
          <cell r="H64">
            <v>41322.396787439386</v>
          </cell>
        </row>
        <row r="66">
          <cell r="B66" t="str">
            <v>Wyeth Net Debt of ($3,440.6)</v>
          </cell>
          <cell r="H66">
            <v>-3440.6000000000022</v>
          </cell>
        </row>
        <row r="67">
          <cell r="B67" t="str">
            <v>Implied Wyeth Equity Value</v>
          </cell>
          <cell r="H67">
            <v>44762.996787439391</v>
          </cell>
        </row>
        <row r="69">
          <cell r="B69" t="str">
            <v>Combined Equity Value</v>
          </cell>
          <cell r="H69">
            <v>176013.13862066</v>
          </cell>
        </row>
        <row r="70">
          <cell r="B70" t="str">
            <v>Wyeth Equity Value as a % of Combined Equity Value</v>
          </cell>
          <cell r="H70">
            <v>0.25431622399457182</v>
          </cell>
        </row>
        <row r="72">
          <cell r="B72" t="str">
            <v>Fully Diluted Pfizer Share Count</v>
          </cell>
          <cell r="H72">
            <v>6742.9354050000002</v>
          </cell>
        </row>
        <row r="73">
          <cell r="B73" t="str">
            <v>Implied Pfizer Share Price (Based on Equity Value of $54,908.3 mm)</v>
          </cell>
          <cell r="H73">
            <v>19.464837485451284</v>
          </cell>
        </row>
        <row r="75">
          <cell r="B75" t="str">
            <v>Implied Shares Issued (Based on Pfizer Price of $19.46)</v>
          </cell>
          <cell r="H75">
            <v>2299.6851024775756</v>
          </cell>
        </row>
        <row r="76">
          <cell r="B76" t="str">
            <v>Pro Forma Combined Share Count</v>
          </cell>
          <cell r="H76">
            <v>9042.6205074775753</v>
          </cell>
        </row>
        <row r="78">
          <cell r="B78" t="str">
            <v>Fully Diluted Wyeth Share Count</v>
          </cell>
          <cell r="H78">
            <v>1333.9944170875629</v>
          </cell>
        </row>
        <row r="80">
          <cell r="B80" t="str">
            <v>Implied Exchange Ratio</v>
          </cell>
          <cell r="H80">
            <v>1.7239090906379897</v>
          </cell>
        </row>
        <row r="82">
          <cell r="B82" t="str">
            <v>Implied Pfizer Ownership</v>
          </cell>
          <cell r="H82">
            <v>0.74568377600542823</v>
          </cell>
        </row>
        <row r="83">
          <cell r="B83" t="str">
            <v>Implied Wyeth Ownership</v>
          </cell>
          <cell r="H83">
            <v>0.25431622399457182</v>
          </cell>
        </row>
        <row r="85">
          <cell r="A85" t="str">
            <v>x</v>
          </cell>
          <cell r="U85" t="str">
            <v>x</v>
          </cell>
          <cell r="AT85" t="str">
            <v>x</v>
          </cell>
          <cell r="BH85" t="str">
            <v>x</v>
          </cell>
        </row>
        <row r="87">
          <cell r="AC87" t="str">
            <v>Implied Enterprise Value of Combined Firm</v>
          </cell>
        </row>
        <row r="89">
          <cell r="V89" t="str">
            <v>Multiple</v>
          </cell>
          <cell r="Y89" t="str">
            <v>($ in Millions)</v>
          </cell>
          <cell r="AC89" t="str">
            <v>EV / EBITDA Multiple</v>
          </cell>
          <cell r="AI89" t="str">
            <v>EV / EBITDA Multiple</v>
          </cell>
          <cell r="AO89" t="str">
            <v>EV / EBITDA Multiple</v>
          </cell>
        </row>
        <row r="90">
          <cell r="V90" t="str">
            <v>Start</v>
          </cell>
          <cell r="W90">
            <v>6</v>
          </cell>
          <cell r="AC90">
            <v>6</v>
          </cell>
          <cell r="AE90">
            <v>6.5</v>
          </cell>
          <cell r="AG90">
            <v>7</v>
          </cell>
          <cell r="AI90">
            <v>6</v>
          </cell>
          <cell r="AK90">
            <v>6.5</v>
          </cell>
          <cell r="AM90">
            <v>7</v>
          </cell>
          <cell r="AO90">
            <v>6</v>
          </cell>
          <cell r="AQ90">
            <v>6.5</v>
          </cell>
          <cell r="AS90">
            <v>7</v>
          </cell>
        </row>
        <row r="91">
          <cell r="V91" t="str">
            <v>Step</v>
          </cell>
          <cell r="W91">
            <v>0.5</v>
          </cell>
          <cell r="Y91" t="str">
            <v>2008A EBITDA</v>
          </cell>
        </row>
        <row r="92">
          <cell r="Y92" t="str">
            <v>Pfizer</v>
          </cell>
          <cell r="AA92">
            <v>25043</v>
          </cell>
          <cell r="AC92">
            <v>150258</v>
          </cell>
          <cell r="AE92">
            <v>162779.5</v>
          </cell>
          <cell r="AG92">
            <v>175301</v>
          </cell>
        </row>
        <row r="93">
          <cell r="Y93" t="str">
            <v>Wyeth</v>
          </cell>
          <cell r="AA93">
            <v>7895.9</v>
          </cell>
          <cell r="AC93">
            <v>47375.399999999994</v>
          </cell>
          <cell r="AE93">
            <v>51323.35</v>
          </cell>
          <cell r="AG93">
            <v>55271.299999999996</v>
          </cell>
        </row>
        <row r="94">
          <cell r="Y94" t="str">
            <v>Total</v>
          </cell>
          <cell r="AA94">
            <v>32938.9</v>
          </cell>
          <cell r="AC94">
            <v>197633.4</v>
          </cell>
          <cell r="AE94">
            <v>214102.85</v>
          </cell>
          <cell r="AG94">
            <v>230572.3</v>
          </cell>
        </row>
        <row r="96">
          <cell r="Y96" t="str">
            <v>2009P EBITDA</v>
          </cell>
        </row>
        <row r="97">
          <cell r="Y97" t="str">
            <v>Pfizer</v>
          </cell>
          <cell r="AA97">
            <v>21863.500000000004</v>
          </cell>
          <cell r="AI97">
            <v>131181.00000000003</v>
          </cell>
          <cell r="AK97">
            <v>142112.75000000003</v>
          </cell>
          <cell r="AM97">
            <v>153044.50000000003</v>
          </cell>
        </row>
        <row r="98">
          <cell r="Y98" t="str">
            <v>Wyeth</v>
          </cell>
          <cell r="AA98">
            <v>8003.4999999999991</v>
          </cell>
          <cell r="AI98">
            <v>48020.999999999993</v>
          </cell>
          <cell r="AK98">
            <v>52022.749999999993</v>
          </cell>
          <cell r="AM98">
            <v>56024.499999999993</v>
          </cell>
        </row>
        <row r="99">
          <cell r="Y99" t="str">
            <v>Total</v>
          </cell>
          <cell r="AA99">
            <v>29867.000000000004</v>
          </cell>
          <cell r="AI99">
            <v>179202.00000000003</v>
          </cell>
          <cell r="AK99">
            <v>194135.50000000003</v>
          </cell>
          <cell r="AM99">
            <v>209069.00000000003</v>
          </cell>
        </row>
        <row r="101">
          <cell r="Y101" t="str">
            <v>2010P EBITDA</v>
          </cell>
        </row>
        <row r="102">
          <cell r="Y102" t="str">
            <v>Pfizer</v>
          </cell>
          <cell r="AA102">
            <v>24203.999999999993</v>
          </cell>
          <cell r="AO102">
            <v>145223.99999999994</v>
          </cell>
          <cell r="AQ102">
            <v>157325.99999999994</v>
          </cell>
          <cell r="AS102">
            <v>169427.99999999994</v>
          </cell>
        </row>
        <row r="103">
          <cell r="Y103" t="str">
            <v>Wyeth</v>
          </cell>
          <cell r="AA103">
            <v>8000.2999999999984</v>
          </cell>
          <cell r="AO103">
            <v>48001.799999999988</v>
          </cell>
          <cell r="AQ103">
            <v>52001.94999999999</v>
          </cell>
          <cell r="AS103">
            <v>56002.099999999991</v>
          </cell>
        </row>
        <row r="104">
          <cell r="Y104" t="str">
            <v>Total</v>
          </cell>
          <cell r="AA104">
            <v>32204.299999999992</v>
          </cell>
          <cell r="AO104">
            <v>193225.79999999993</v>
          </cell>
          <cell r="AQ104">
            <v>209327.94999999992</v>
          </cell>
          <cell r="AS104">
            <v>225430.09999999992</v>
          </cell>
        </row>
        <row r="106">
          <cell r="AC106" t="str">
            <v>Implied % of Combined Equity Value 1</v>
          </cell>
        </row>
        <row r="108">
          <cell r="Y108" t="str">
            <v>($ in Millions)</v>
          </cell>
          <cell r="AC108" t="str">
            <v>EV / EBITDA Multiple</v>
          </cell>
          <cell r="AI108" t="str">
            <v>EV / EBITDA Multiple</v>
          </cell>
          <cell r="AO108" t="str">
            <v>EV / EBITDA Multiple</v>
          </cell>
        </row>
        <row r="109">
          <cell r="AC109">
            <v>6</v>
          </cell>
          <cell r="AE109">
            <v>6.5</v>
          </cell>
          <cell r="AG109">
            <v>7</v>
          </cell>
          <cell r="AI109">
            <v>6</v>
          </cell>
          <cell r="AK109">
            <v>6.5</v>
          </cell>
          <cell r="AM109">
            <v>7</v>
          </cell>
          <cell r="AO109">
            <v>6</v>
          </cell>
          <cell r="AQ109">
            <v>6.5</v>
          </cell>
          <cell r="AS109">
            <v>7</v>
          </cell>
        </row>
        <row r="110">
          <cell r="Y110" t="str">
            <v>Net Debt</v>
          </cell>
        </row>
        <row r="111">
          <cell r="Y111" t="str">
            <v>Pfizer</v>
          </cell>
          <cell r="AA111">
            <v>-18368</v>
          </cell>
        </row>
        <row r="112">
          <cell r="Y112" t="str">
            <v>Wyeth</v>
          </cell>
          <cell r="AA112">
            <v>-3440.6000000000022</v>
          </cell>
        </row>
        <row r="113">
          <cell r="Y113" t="str">
            <v>Total</v>
          </cell>
          <cell r="AA113">
            <v>-21808.600000000002</v>
          </cell>
        </row>
        <row r="115">
          <cell r="Y115" t="str">
            <v>Implied Equity Value of Combined Firm 1</v>
          </cell>
          <cell r="AC115">
            <v>219442</v>
          </cell>
          <cell r="AE115">
            <v>235911.45</v>
          </cell>
          <cell r="AG115">
            <v>252380.9</v>
          </cell>
          <cell r="AI115">
            <v>201010.60000000003</v>
          </cell>
          <cell r="AK115">
            <v>215944.10000000003</v>
          </cell>
          <cell r="AM115">
            <v>230877.60000000003</v>
          </cell>
          <cell r="AO115">
            <v>215034.39999999994</v>
          </cell>
          <cell r="AQ115">
            <v>231136.54999999993</v>
          </cell>
          <cell r="AS115">
            <v>247238.69999999992</v>
          </cell>
        </row>
        <row r="117">
          <cell r="Y117" t="str">
            <v>2008A EBITDA</v>
          </cell>
        </row>
        <row r="118">
          <cell r="Y118" t="str">
            <v>Pfizer</v>
          </cell>
          <cell r="AA118">
            <v>0.76028646979710912</v>
          </cell>
          <cell r="AC118">
            <v>0.76843083821693192</v>
          </cell>
          <cell r="AE118">
            <v>0.76786226357389598</v>
          </cell>
          <cell r="AG118">
            <v>0.76736789511409131</v>
          </cell>
          <cell r="AI118">
            <v>0.76917762526245648</v>
          </cell>
          <cell r="AK118">
            <v>0.76856276210971575</v>
          </cell>
          <cell r="AM118">
            <v>0.76802743944848617</v>
          </cell>
          <cell r="AO118">
            <v>0.76859777484775571</v>
          </cell>
          <cell r="AQ118">
            <v>0.76801876698153437</v>
          </cell>
          <cell r="AS118">
            <v>0.76751517830747895</v>
          </cell>
        </row>
        <row r="119">
          <cell r="Y119" t="str">
            <v>Wyeth</v>
          </cell>
          <cell r="AA119">
            <v>0.2397135302028908</v>
          </cell>
          <cell r="AC119">
            <v>0.23156916178306797</v>
          </cell>
          <cell r="AE119">
            <v>0.23213773642610391</v>
          </cell>
          <cell r="AG119">
            <v>0.23263210488590855</v>
          </cell>
          <cell r="AI119">
            <v>0.23082237473754341</v>
          </cell>
          <cell r="AK119">
            <v>0.23143723789028414</v>
          </cell>
          <cell r="AM119">
            <v>0.23197256055151375</v>
          </cell>
          <cell r="AO119">
            <v>0.23140222515224415</v>
          </cell>
          <cell r="AQ119">
            <v>0.23198123301846557</v>
          </cell>
          <cell r="AS119">
            <v>0.23248482169252099</v>
          </cell>
        </row>
        <row r="121">
          <cell r="Y121" t="str">
            <v>2009P EBITDA</v>
          </cell>
        </row>
        <row r="122">
          <cell r="Y122" t="str">
            <v>Pfizer</v>
          </cell>
          <cell r="AA122">
            <v>0.73202866039441528</v>
          </cell>
          <cell r="AC122">
            <v>0.74298134837995289</v>
          </cell>
          <cell r="AE122">
            <v>0.74221671933314992</v>
          </cell>
          <cell r="AG122">
            <v>0.74155188404930494</v>
          </cell>
          <cell r="AI122">
            <v>0.74398564055825911</v>
          </cell>
          <cell r="AK122">
            <v>0.74315876192033037</v>
          </cell>
          <cell r="AM122">
            <v>0.74243885071570392</v>
          </cell>
          <cell r="AO122">
            <v>0.74320584765804543</v>
          </cell>
          <cell r="AQ122">
            <v>0.74242718783164818</v>
          </cell>
          <cell r="AS122">
            <v>0.7417499530436743</v>
          </cell>
        </row>
        <row r="123">
          <cell r="Y123" t="str">
            <v>Wyeth</v>
          </cell>
          <cell r="AA123">
            <v>0.26797133960558467</v>
          </cell>
          <cell r="AC123">
            <v>0.257018651620047</v>
          </cell>
          <cell r="AE123">
            <v>0.25778328066685002</v>
          </cell>
          <cell r="AG123">
            <v>0.25844811595069495</v>
          </cell>
          <cell r="AI123">
            <v>0.25601435944174078</v>
          </cell>
          <cell r="AK123">
            <v>0.25684123807966963</v>
          </cell>
          <cell r="AM123">
            <v>0.25756114928429602</v>
          </cell>
          <cell r="AO123">
            <v>0.25679415234195452</v>
          </cell>
          <cell r="AQ123">
            <v>0.25757281216835176</v>
          </cell>
          <cell r="AS123">
            <v>0.25825004695632564</v>
          </cell>
        </row>
        <row r="125">
          <cell r="Y125" t="str">
            <v>2010P EBITDA</v>
          </cell>
        </row>
        <row r="126">
          <cell r="Y126" t="str">
            <v>Pfizer</v>
          </cell>
          <cell r="AA126">
            <v>0.75157665280723374</v>
          </cell>
          <cell r="AC126">
            <v>0.76058662086069739</v>
          </cell>
          <cell r="AE126">
            <v>0.75995761697657838</v>
          </cell>
          <cell r="AG126">
            <v>0.75941070605606575</v>
          </cell>
          <cell r="AI126">
            <v>0.76141277791500495</v>
          </cell>
          <cell r="AK126">
            <v>0.76073256588653604</v>
          </cell>
          <cell r="AM126">
            <v>0.76014034807081998</v>
          </cell>
          <cell r="AO126">
            <v>0.7607712998478382</v>
          </cell>
          <cell r="AQ126">
            <v>0.76013075387687479</v>
          </cell>
          <cell r="AS126">
            <v>0.75957364279944839</v>
          </cell>
        </row>
        <row r="127">
          <cell r="Y127" t="str">
            <v>Wyeth</v>
          </cell>
          <cell r="AA127">
            <v>0.24842334719276618</v>
          </cell>
          <cell r="AC127">
            <v>0.23941337913930258</v>
          </cell>
          <cell r="AE127">
            <v>0.24004238302342146</v>
          </cell>
          <cell r="AG127">
            <v>0.24058929394393413</v>
          </cell>
          <cell r="AI127">
            <v>0.23858722208499497</v>
          </cell>
          <cell r="AK127">
            <v>0.23926743411346391</v>
          </cell>
          <cell r="AM127">
            <v>0.23985965192917993</v>
          </cell>
          <cell r="AO127">
            <v>0.23922870015216169</v>
          </cell>
          <cell r="AQ127">
            <v>0.23986924612312507</v>
          </cell>
          <cell r="AS127">
            <v>0.24042635720055153</v>
          </cell>
        </row>
        <row r="130">
          <cell r="Y130" t="str">
            <v>Pfizer - Average Equity %</v>
          </cell>
          <cell r="AC130">
            <v>0.75733293581919403</v>
          </cell>
          <cell r="AE130">
            <v>0.75667886662787476</v>
          </cell>
          <cell r="AG130">
            <v>0.75611016173982071</v>
          </cell>
          <cell r="AI130">
            <v>0.75819201457857355</v>
          </cell>
          <cell r="AK130">
            <v>0.75748469663886075</v>
          </cell>
          <cell r="AM130">
            <v>0.75686887941167003</v>
          </cell>
          <cell r="AO130">
            <v>0.75752497411787978</v>
          </cell>
          <cell r="AQ130">
            <v>0.75685890289668578</v>
          </cell>
          <cell r="AS130">
            <v>0.75627959138353384</v>
          </cell>
        </row>
        <row r="131">
          <cell r="Y131" t="str">
            <v>Wyeth - Average Equity %</v>
          </cell>
          <cell r="AC131">
            <v>0.24266706418080586</v>
          </cell>
          <cell r="AE131">
            <v>0.24332113337212513</v>
          </cell>
          <cell r="AG131">
            <v>0.24388983826017921</v>
          </cell>
          <cell r="AI131">
            <v>0.24180798542142637</v>
          </cell>
          <cell r="AK131">
            <v>0.24251530336113922</v>
          </cell>
          <cell r="AM131">
            <v>0.24313112058832989</v>
          </cell>
          <cell r="AO131">
            <v>0.24247502588212011</v>
          </cell>
          <cell r="AQ131">
            <v>0.24314109710331411</v>
          </cell>
          <cell r="AS131">
            <v>0.24372040861646607</v>
          </cell>
        </row>
        <row r="134">
          <cell r="Y134" t="str">
            <v>¹ Based on pro forma net debt of ($18,368.0) and ($3,440.6) for Pfizer and Wyeth, respectively.  Net debt based on current capital structure</v>
          </cell>
        </row>
        <row r="136">
          <cell r="A136" t="str">
            <v>x</v>
          </cell>
          <cell r="U136" t="str">
            <v>x</v>
          </cell>
          <cell r="AT136" t="str">
            <v>x</v>
          </cell>
          <cell r="AV136" t="str">
            <v>* Delete entire row to remove from chart</v>
          </cell>
          <cell r="BN136" t="str">
            <v>x</v>
          </cell>
        </row>
        <row r="137">
          <cell r="AW137" t="str">
            <v>Pfizer</v>
          </cell>
          <cell r="AY137" t="str">
            <v>Wyeth</v>
          </cell>
        </row>
        <row r="138">
          <cell r="AV138" t="str">
            <v>2008A Revenue</v>
          </cell>
          <cell r="AW138">
            <v>48341</v>
          </cell>
          <cell r="AY138">
            <v>22833.9</v>
          </cell>
        </row>
        <row r="139">
          <cell r="AV139" t="str">
            <v>2009P Revenue</v>
          </cell>
          <cell r="AW139">
            <v>46093.3</v>
          </cell>
          <cell r="AY139">
            <v>23060.6</v>
          </cell>
        </row>
        <row r="140">
          <cell r="AV140" t="str">
            <v>2010P Revenue</v>
          </cell>
          <cell r="AW140">
            <v>47370.2</v>
          </cell>
          <cell r="AY140">
            <v>23050.6</v>
          </cell>
        </row>
        <row r="142">
          <cell r="AV142" t="str">
            <v>2008A EBITDA</v>
          </cell>
          <cell r="AW142">
            <v>25043</v>
          </cell>
          <cell r="AY142">
            <v>7895.9</v>
          </cell>
        </row>
        <row r="143">
          <cell r="AV143" t="str">
            <v>2009P EBITDA</v>
          </cell>
          <cell r="AW143">
            <v>21863.500000000004</v>
          </cell>
          <cell r="AY143">
            <v>8003.4999999999991</v>
          </cell>
        </row>
        <row r="144">
          <cell r="AV144" t="str">
            <v>2010P EBITDA</v>
          </cell>
          <cell r="AW144">
            <v>24203.999999999993</v>
          </cell>
          <cell r="AY144">
            <v>8000.2999999999984</v>
          </cell>
        </row>
        <row r="146">
          <cell r="AV146" t="str">
            <v>2008A EBIT</v>
          </cell>
          <cell r="AW146">
            <v>19769</v>
          </cell>
          <cell r="AY146">
            <v>6946.2</v>
          </cell>
        </row>
        <row r="147">
          <cell r="AV147" t="str">
            <v>2009P EBIT</v>
          </cell>
          <cell r="AW147">
            <v>17040.100000000006</v>
          </cell>
          <cell r="AY147">
            <v>7065.3999999999987</v>
          </cell>
        </row>
        <row r="148">
          <cell r="AV148" t="str">
            <v>2010P EBIT</v>
          </cell>
          <cell r="AW148">
            <v>19413.599999999991</v>
          </cell>
          <cell r="AY148">
            <v>7012.9999999999982</v>
          </cell>
        </row>
        <row r="150">
          <cell r="AV150" t="str">
            <v>2008A Net Income</v>
          </cell>
          <cell r="AW150">
            <v>16366</v>
          </cell>
          <cell r="AY150">
            <v>4766.6000000000004</v>
          </cell>
        </row>
        <row r="151">
          <cell r="AV151" t="str">
            <v>2009P Net Income</v>
          </cell>
          <cell r="AW151">
            <v>12376.000000000005</v>
          </cell>
          <cell r="AY151">
            <v>4967.7999999999984</v>
          </cell>
        </row>
        <row r="152">
          <cell r="AV152" t="str">
            <v>2010P Net Income</v>
          </cell>
          <cell r="AW152">
            <v>14223.79999999999</v>
          </cell>
          <cell r="AY152">
            <v>4985.5999999999985</v>
          </cell>
        </row>
        <row r="154">
          <cell r="AV154" t="str">
            <v>Equity Market Value</v>
          </cell>
          <cell r="AW154">
            <v>117664.22281725</v>
          </cell>
          <cell r="AY154">
            <v>58348.915803410004</v>
          </cell>
        </row>
        <row r="155">
          <cell r="BH155" t="str">
            <v>Implied Contribution</v>
          </cell>
        </row>
        <row r="156">
          <cell r="BH156" t="str">
            <v>Pfizer</v>
          </cell>
          <cell r="BJ156" t="str">
            <v>Wyeth</v>
          </cell>
        </row>
        <row r="158">
          <cell r="BH158">
            <v>0.67918606137837922</v>
          </cell>
          <cell r="BJ158">
            <v>0.32081393862162089</v>
          </cell>
        </row>
        <row r="159">
          <cell r="BH159">
            <v>0.66653218401276004</v>
          </cell>
          <cell r="BJ159">
            <v>0.33346781598724007</v>
          </cell>
        </row>
        <row r="160">
          <cell r="BH160">
            <v>0.67267341467293762</v>
          </cell>
          <cell r="BJ160">
            <v>0.32732658532706249</v>
          </cell>
        </row>
        <row r="161">
          <cell r="BG161" t="str">
            <v>Average</v>
          </cell>
          <cell r="BH161">
            <v>0.67279722002135889</v>
          </cell>
          <cell r="BJ161">
            <v>0.32720277997864117</v>
          </cell>
        </row>
        <row r="163">
          <cell r="BH163">
            <v>0.76028646979710912</v>
          </cell>
          <cell r="BJ163">
            <v>0.2397135302028908</v>
          </cell>
        </row>
        <row r="164">
          <cell r="BH164">
            <v>0.73202866039441528</v>
          </cell>
          <cell r="BJ164">
            <v>0.26797133960558467</v>
          </cell>
        </row>
        <row r="165">
          <cell r="BH165">
            <v>0.75157665280723374</v>
          </cell>
          <cell r="BJ165">
            <v>0.24842334719276618</v>
          </cell>
        </row>
        <row r="166">
          <cell r="BG166" t="str">
            <v>Average</v>
          </cell>
          <cell r="BH166">
            <v>0.74796392766625264</v>
          </cell>
          <cell r="BJ166">
            <v>0.2520360723337472</v>
          </cell>
        </row>
        <row r="168">
          <cell r="BH168">
            <v>0.73999071689525064</v>
          </cell>
          <cell r="BJ168">
            <v>0.26000928310474936</v>
          </cell>
        </row>
        <row r="169">
          <cell r="BH169">
            <v>0.7068967662981479</v>
          </cell>
          <cell r="BJ169">
            <v>0.29310323370185215</v>
          </cell>
        </row>
        <row r="170">
          <cell r="BH170">
            <v>0.73462344758690101</v>
          </cell>
          <cell r="BJ170">
            <v>0.26537655241309893</v>
          </cell>
        </row>
        <row r="171">
          <cell r="BG171" t="str">
            <v>Average</v>
          </cell>
          <cell r="BH171">
            <v>0.72717031026009982</v>
          </cell>
          <cell r="BJ171">
            <v>0.27282968973990013</v>
          </cell>
        </row>
        <row r="173">
          <cell r="BH173">
            <v>0.77444327721151207</v>
          </cell>
          <cell r="BJ173">
            <v>0.22555672278848796</v>
          </cell>
        </row>
        <row r="174">
          <cell r="BH174">
            <v>0.7135691140349868</v>
          </cell>
          <cell r="BJ174">
            <v>0.28643088596501332</v>
          </cell>
        </row>
        <row r="175">
          <cell r="BH175">
            <v>0.74046039959603105</v>
          </cell>
          <cell r="BJ175">
            <v>0.25953960040396901</v>
          </cell>
        </row>
        <row r="176">
          <cell r="BG176" t="str">
            <v>Average</v>
          </cell>
          <cell r="BH176">
            <v>0.74282426361417675</v>
          </cell>
          <cell r="BJ176">
            <v>0.25717573638582342</v>
          </cell>
        </row>
        <row r="178">
          <cell r="BH178">
            <v>0.6684968164270827</v>
          </cell>
          <cell r="BJ178">
            <v>0.33150318357291736</v>
          </cell>
        </row>
        <row r="183">
          <cell r="A183" t="str">
            <v>x</v>
          </cell>
          <cell r="U183" t="str">
            <v>x</v>
          </cell>
          <cell r="AT183" t="str">
            <v>x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>
        <row r="1">
          <cell r="B1" t="str">
            <v>Wachovia Securities M&amp;A / Leveraged Finance</v>
          </cell>
        </row>
      </sheetData>
      <sheetData sheetId="33">
        <row r="2">
          <cell r="H2" t="str">
            <v>* Toggle "Include Acquiror" to OFF from Inputs tab for correct output</v>
          </cell>
        </row>
      </sheetData>
      <sheetData sheetId="34">
        <row r="2">
          <cell r="A2" t="str">
            <v>x</v>
          </cell>
        </row>
      </sheetData>
      <sheetData sheetId="35">
        <row r="1">
          <cell r="AT1" t="str">
            <v>x</v>
          </cell>
        </row>
      </sheetData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Y57"/>
  <sheetViews>
    <sheetView showGridLines="0" tabSelected="1" workbookViewId="0">
      <selection activeCell="C53" sqref="C53"/>
    </sheetView>
  </sheetViews>
  <sheetFormatPr defaultRowHeight="12.5"/>
  <cols>
    <col min="1" max="2" width="1.54296875" customWidth="1"/>
    <col min="3" max="3" width="2.81640625" customWidth="1"/>
    <col min="4" max="4" width="9.7265625" customWidth="1"/>
    <col min="7" max="7" width="45.81640625" customWidth="1"/>
    <col min="8" max="8" width="1.453125" customWidth="1"/>
    <col min="9" max="9" width="12.1796875" customWidth="1"/>
    <col min="10" max="10" width="1.453125" customWidth="1"/>
    <col min="11" max="11" width="8.54296875" customWidth="1"/>
    <col min="12" max="12" width="1.453125" customWidth="1"/>
    <col min="13" max="13" width="12.1796875" customWidth="1"/>
    <col min="14" max="14" width="1.54296875" customWidth="1"/>
    <col min="15" max="15" width="10.54296875" customWidth="1"/>
    <col min="16" max="16" width="8.54296875" customWidth="1"/>
    <col min="17" max="17" width="14" bestFit="1" customWidth="1"/>
    <col min="19" max="19" width="10.54296875" customWidth="1"/>
  </cols>
  <sheetData>
    <row r="1" spans="2:20" ht="6" customHeight="1" thickBot="1"/>
    <row r="2" spans="2:20" ht="6" customHeight="1">
      <c r="B2" s="48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50"/>
    </row>
    <row r="3" spans="2:20" ht="13">
      <c r="B3" s="42"/>
      <c r="C3" s="337" t="s">
        <v>44</v>
      </c>
      <c r="D3" s="337"/>
      <c r="E3" s="337"/>
      <c r="F3" s="337"/>
      <c r="G3" s="337"/>
      <c r="H3" s="337"/>
      <c r="I3" s="337"/>
      <c r="J3" s="337"/>
      <c r="K3" s="337"/>
      <c r="L3" s="337"/>
      <c r="M3" s="337"/>
      <c r="N3" s="51"/>
    </row>
    <row r="4" spans="2:20" ht="13">
      <c r="B4" s="42"/>
      <c r="C4" s="338" t="s">
        <v>426</v>
      </c>
      <c r="D4" s="338"/>
      <c r="E4" s="338"/>
      <c r="F4" s="338"/>
      <c r="G4" s="338"/>
      <c r="H4" s="338"/>
      <c r="I4" s="338"/>
      <c r="J4" s="338"/>
      <c r="K4" s="338"/>
      <c r="L4" s="338"/>
      <c r="M4" s="338"/>
      <c r="N4" s="41"/>
    </row>
    <row r="5" spans="2:20" ht="13">
      <c r="B5" s="42"/>
      <c r="C5" s="338" t="s">
        <v>43</v>
      </c>
      <c r="D5" s="338"/>
      <c r="E5" s="338"/>
      <c r="F5" s="338"/>
      <c r="G5" s="338"/>
      <c r="H5" s="338"/>
      <c r="I5" s="338"/>
      <c r="J5" s="338"/>
      <c r="K5" s="338"/>
      <c r="L5" s="338"/>
      <c r="M5" s="338"/>
      <c r="N5" s="41"/>
    </row>
    <row r="6" spans="2:20" ht="13">
      <c r="B6" s="42"/>
      <c r="C6" s="338" t="s">
        <v>46</v>
      </c>
      <c r="D6" s="338"/>
      <c r="E6" s="338"/>
      <c r="F6" s="338"/>
      <c r="G6" s="338"/>
      <c r="H6" s="338"/>
      <c r="I6" s="338"/>
      <c r="J6" s="338"/>
      <c r="K6" s="338"/>
      <c r="L6" s="78"/>
      <c r="M6" s="78"/>
      <c r="N6" s="41"/>
      <c r="Q6" s="35" t="s">
        <v>50</v>
      </c>
      <c r="R6" s="31"/>
      <c r="S6" s="31"/>
      <c r="T6" s="31"/>
    </row>
    <row r="7" spans="2:20" ht="13">
      <c r="B7" s="42"/>
      <c r="C7" s="338" t="s">
        <v>20</v>
      </c>
      <c r="D7" s="338"/>
      <c r="E7" s="338"/>
      <c r="F7" s="338"/>
      <c r="G7" s="338"/>
      <c r="H7" s="338"/>
      <c r="I7" s="338"/>
      <c r="J7" s="338"/>
      <c r="K7" s="338"/>
      <c r="L7" s="338"/>
      <c r="M7" s="338"/>
      <c r="N7" s="41"/>
    </row>
    <row r="8" spans="2:20" ht="13">
      <c r="B8" s="42"/>
      <c r="C8" s="30"/>
      <c r="D8" s="56"/>
      <c r="E8" s="56"/>
      <c r="F8" s="56"/>
      <c r="G8" s="56"/>
      <c r="H8" s="56"/>
      <c r="I8" s="56"/>
      <c r="J8" s="56"/>
      <c r="K8" s="56"/>
      <c r="L8" s="56"/>
      <c r="M8" s="56"/>
      <c r="N8" s="41"/>
    </row>
    <row r="9" spans="2:20" ht="13">
      <c r="B9" s="42"/>
      <c r="C9" s="30"/>
      <c r="D9" s="56"/>
      <c r="E9" s="56"/>
      <c r="F9" s="56"/>
      <c r="G9" s="56"/>
      <c r="H9" s="56"/>
      <c r="I9" s="36" t="s">
        <v>35</v>
      </c>
      <c r="J9" s="56"/>
      <c r="K9" s="56"/>
      <c r="L9" s="56"/>
      <c r="M9" s="56"/>
      <c r="N9" s="41"/>
    </row>
    <row r="10" spans="2:20" ht="13">
      <c r="B10" s="42"/>
      <c r="C10" s="30"/>
      <c r="D10" s="56"/>
      <c r="E10" s="56"/>
      <c r="F10" s="56"/>
      <c r="G10" s="56"/>
      <c r="H10" s="56"/>
      <c r="I10" s="32" t="s">
        <v>11</v>
      </c>
      <c r="J10" s="38"/>
      <c r="K10" s="32" t="s">
        <v>28</v>
      </c>
      <c r="L10" s="38"/>
      <c r="M10" s="38"/>
      <c r="N10" s="41"/>
    </row>
    <row r="11" spans="2:20" ht="13">
      <c r="B11" s="42"/>
      <c r="C11" s="30"/>
      <c r="D11" s="56"/>
      <c r="E11" s="56"/>
      <c r="F11" s="56"/>
      <c r="G11" s="56"/>
      <c r="H11" s="56"/>
      <c r="I11" s="10" t="s">
        <v>23</v>
      </c>
      <c r="J11" s="38"/>
      <c r="K11" s="32" t="s">
        <v>52</v>
      </c>
      <c r="L11" s="38"/>
      <c r="M11" s="32"/>
      <c r="N11" s="41"/>
    </row>
    <row r="12" spans="2:20">
      <c r="B12" s="42"/>
      <c r="I12" s="13" t="s">
        <v>24</v>
      </c>
      <c r="J12" s="10"/>
      <c r="K12" s="13" t="s">
        <v>24</v>
      </c>
      <c r="L12" s="10"/>
      <c r="M12" s="33" t="s">
        <v>22</v>
      </c>
      <c r="N12" s="57"/>
    </row>
    <row r="13" spans="2:20">
      <c r="B13" s="42"/>
      <c r="I13" s="10"/>
      <c r="J13" s="10"/>
      <c r="K13" s="10"/>
      <c r="L13" s="10"/>
      <c r="M13" s="32"/>
      <c r="N13" s="57"/>
    </row>
    <row r="14" spans="2:20" ht="13">
      <c r="B14" s="42"/>
      <c r="C14" s="2" t="s">
        <v>45</v>
      </c>
      <c r="M14" s="262">
        <v>1047688</v>
      </c>
      <c r="N14" s="43"/>
    </row>
    <row r="15" spans="2:20" ht="13">
      <c r="B15" s="42"/>
      <c r="C15" s="2"/>
      <c r="M15" s="61"/>
      <c r="N15" s="57"/>
    </row>
    <row r="16" spans="2:20" ht="13">
      <c r="B16" s="42"/>
      <c r="C16" s="2" t="s">
        <v>36</v>
      </c>
      <c r="M16" s="10"/>
      <c r="N16" s="57"/>
    </row>
    <row r="17" spans="2:20" ht="13">
      <c r="B17" s="42"/>
      <c r="C17" s="2"/>
      <c r="D17" s="3" t="str">
        <f>'Rate Base'!A12</f>
        <v>Remove Forecast AMI Plant and Associated Costs from Rate Base</v>
      </c>
      <c r="M17" s="77">
        <f>'Rate Base'!I12*COC!$H$16</f>
        <v>-23923.996122</v>
      </c>
      <c r="N17" s="57"/>
    </row>
    <row r="18" spans="2:20" ht="13">
      <c r="B18" s="42"/>
      <c r="C18" s="2"/>
      <c r="D18" s="3" t="str">
        <f>'Rate Base'!A13</f>
        <v>Remove Project Phoenix Computer Asset Costs</v>
      </c>
      <c r="M18" s="77">
        <f>'Rate Base'!I13*COC!$H$16</f>
        <v>-16053.139996078382</v>
      </c>
      <c r="N18" s="57"/>
    </row>
    <row r="19" spans="2:20" ht="13">
      <c r="B19" s="42"/>
      <c r="C19" s="2"/>
      <c r="D19" s="85" t="str">
        <f>'Rate Base'!A14</f>
        <v>Remove JD Edwards and Oracle Customer Care and Billing Computer Asset Costs</v>
      </c>
      <c r="E19" s="68"/>
      <c r="F19" s="68"/>
      <c r="G19" s="68"/>
      <c r="H19" s="68"/>
      <c r="I19" s="68"/>
      <c r="J19" s="68"/>
      <c r="K19" s="68"/>
      <c r="L19" s="68"/>
      <c r="M19" s="297">
        <f>'Rate Base'!I14*COC!$H$16</f>
        <v>-3099.6365003238038</v>
      </c>
      <c r="N19" s="57"/>
    </row>
    <row r="20" spans="2:20" ht="13">
      <c r="B20" s="42"/>
      <c r="C20" s="2"/>
      <c r="D20" s="85" t="str">
        <f>'Rate Base'!A15</f>
        <v>Remove Deferred Rate Case Expenses, Net of ADIT</v>
      </c>
      <c r="E20" s="68"/>
      <c r="F20" s="68"/>
      <c r="G20" s="68"/>
      <c r="H20" s="68"/>
      <c r="I20" s="68"/>
      <c r="J20" s="68"/>
      <c r="K20" s="68"/>
      <c r="L20" s="68"/>
      <c r="M20" s="297">
        <f>'Rate Base'!I15*COC!$H$16</f>
        <v>-36767.187763612696</v>
      </c>
      <c r="N20" s="57"/>
      <c r="O20" s="30"/>
    </row>
    <row r="21" spans="2:20" ht="13">
      <c r="B21" s="42"/>
      <c r="C21" s="2"/>
      <c r="D21" s="85" t="str">
        <f>'Rate Base'!A16</f>
        <v>Remove Fusion Implementation Regulatory Asset, Net of ADIT</v>
      </c>
      <c r="E21" s="68"/>
      <c r="F21" s="68"/>
      <c r="G21" s="68"/>
      <c r="H21" s="68"/>
      <c r="I21" s="68"/>
      <c r="J21" s="68"/>
      <c r="K21" s="68"/>
      <c r="L21" s="68"/>
      <c r="M21" s="297">
        <f>'Rate Base'!I16*COC!$H$16</f>
        <v>-1193.5710714273105</v>
      </c>
      <c r="N21" s="57"/>
      <c r="O21" s="30"/>
    </row>
    <row r="22" spans="2:20" ht="13">
      <c r="B22" s="42"/>
      <c r="C22" s="2"/>
      <c r="D22" s="85" t="str">
        <f>'Rate Base'!A17</f>
        <v>Remove Allocated Share of Reserve for Chicago Office Rent</v>
      </c>
      <c r="E22" s="68"/>
      <c r="F22" s="68"/>
      <c r="G22" s="68"/>
      <c r="H22" s="68"/>
      <c r="I22" s="68"/>
      <c r="J22" s="68"/>
      <c r="K22" s="68"/>
      <c r="L22" s="68"/>
      <c r="M22" s="297">
        <f>'Rate Base'!I17*COC!$H$16</f>
        <v>-7062.8615735000003</v>
      </c>
      <c r="N22" s="57"/>
      <c r="O22" s="30"/>
    </row>
    <row r="23" spans="2:20" ht="13">
      <c r="B23" s="42"/>
      <c r="C23" s="2"/>
      <c r="D23" s="85" t="str">
        <f>'Rate Base'!A18</f>
        <v>Reduce Forecast New Vehicle Costs Based on Actual, Net of A/D</v>
      </c>
      <c r="E23" s="68"/>
      <c r="F23" s="68"/>
      <c r="G23" s="68"/>
      <c r="H23" s="68"/>
      <c r="I23" s="68"/>
      <c r="J23" s="68"/>
      <c r="K23" s="68"/>
      <c r="L23" s="68"/>
      <c r="M23" s="297">
        <f>'Rate Base'!I18*COC!$H$16</f>
        <v>-1847.4623662521926</v>
      </c>
      <c r="N23" s="43"/>
    </row>
    <row r="24" spans="2:20" ht="13">
      <c r="B24" s="42"/>
      <c r="C24" s="2"/>
      <c r="D24" s="85" t="str">
        <f>'Rate Base'!A19</f>
        <v>Remove Asset ADIT for Bad Debt Reserve When Reserve Is Not Included in Rate Base</v>
      </c>
      <c r="E24" s="68"/>
      <c r="F24" s="68"/>
      <c r="G24" s="68"/>
      <c r="H24" s="68"/>
      <c r="I24" s="68"/>
      <c r="J24" s="68"/>
      <c r="K24" s="68"/>
      <c r="L24" s="68"/>
      <c r="M24" s="297">
        <f>'Rate Base'!I19*COC!$H$16</f>
        <v>-8248.7457068799995</v>
      </c>
      <c r="N24" s="43"/>
    </row>
    <row r="25" spans="2:20" ht="13">
      <c r="B25" s="42"/>
      <c r="C25" s="2"/>
      <c r="D25" s="85" t="str">
        <f>'Rate Base'!A20</f>
        <v xml:space="preserve">Restate Cash Working Capital Balance to Zero in Lieu of Lead Lag Study </v>
      </c>
      <c r="E25" s="68"/>
      <c r="F25" s="68"/>
      <c r="G25" s="68"/>
      <c r="H25" s="68"/>
      <c r="I25" s="68"/>
      <c r="J25" s="68"/>
      <c r="K25" s="68"/>
      <c r="L25" s="68"/>
      <c r="M25" s="297">
        <f>'Rate Base'!I20*COC!$H$16</f>
        <v>-33762.084146000001</v>
      </c>
      <c r="N25" s="43"/>
    </row>
    <row r="26" spans="2:20">
      <c r="B26" s="42"/>
      <c r="C26" s="3"/>
      <c r="D26" s="85"/>
      <c r="E26" s="68"/>
      <c r="F26" s="68"/>
      <c r="G26" s="68"/>
      <c r="H26" s="68"/>
      <c r="I26" s="68"/>
      <c r="J26" s="68"/>
      <c r="K26" s="68"/>
      <c r="L26" s="68"/>
      <c r="M26" s="298"/>
      <c r="N26" s="52"/>
      <c r="Q26" s="10"/>
      <c r="S26" s="10"/>
    </row>
    <row r="27" spans="2:20" ht="13">
      <c r="B27" s="42"/>
      <c r="C27" s="2" t="s">
        <v>37</v>
      </c>
      <c r="D27" s="68"/>
      <c r="E27" s="68"/>
      <c r="F27" s="68"/>
      <c r="G27" s="68"/>
      <c r="H27" s="68"/>
      <c r="I27" s="68"/>
      <c r="J27" s="68"/>
      <c r="K27" s="68"/>
      <c r="L27" s="68"/>
      <c r="M27" s="79"/>
      <c r="N27" s="44"/>
      <c r="Q27" s="10"/>
      <c r="S27" s="10"/>
    </row>
    <row r="28" spans="2:20" ht="13">
      <c r="B28" s="42"/>
      <c r="C28" s="2"/>
      <c r="D28" s="67" t="s">
        <v>79</v>
      </c>
      <c r="E28" s="68"/>
      <c r="F28" s="68"/>
      <c r="G28" s="68"/>
      <c r="H28" s="68"/>
      <c r="I28" s="156">
        <f>-'As Filed AG DR 1-102'!E18-'As Filed AG DR 1-102'!E19</f>
        <v>-19067.656594779997</v>
      </c>
      <c r="J28" s="68"/>
      <c r="K28" s="113">
        <f>'Gross Rev Conversion Factor'!$D$27</f>
        <v>1.0430569746925171</v>
      </c>
      <c r="L28" s="68"/>
      <c r="M28" s="79">
        <f t="shared" ref="M28:M34" si="0">I28*K28</f>
        <v>-19888.652202227047</v>
      </c>
      <c r="N28" s="44"/>
      <c r="O28" s="67"/>
      <c r="P28" s="68"/>
      <c r="Q28" s="193"/>
      <c r="R28" s="68"/>
      <c r="S28" s="193"/>
      <c r="T28" s="68"/>
    </row>
    <row r="29" spans="2:20" ht="13">
      <c r="B29" s="42"/>
      <c r="C29" s="2"/>
      <c r="D29" s="67" t="s">
        <v>307</v>
      </c>
      <c r="E29" s="68"/>
      <c r="F29" s="68"/>
      <c r="G29" s="68"/>
      <c r="H29" s="68"/>
      <c r="I29" s="156">
        <f>'PR and PR Related Exp'!I32</f>
        <v>-53519.080229999949</v>
      </c>
      <c r="J29" s="68"/>
      <c r="K29" s="113">
        <f>'Gross Rev Conversion Factor'!$D$27</f>
        <v>1.0430569746925171</v>
      </c>
      <c r="L29" s="68"/>
      <c r="M29" s="79">
        <f t="shared" si="0"/>
        <v>-55823.44991302985</v>
      </c>
      <c r="N29" s="44"/>
      <c r="O29" s="68"/>
      <c r="P29" s="68"/>
      <c r="Q29" s="193"/>
      <c r="R29" s="68"/>
      <c r="S29" s="193"/>
      <c r="T29" s="68"/>
    </row>
    <row r="30" spans="2:20" ht="13">
      <c r="B30" s="42"/>
      <c r="C30" s="2"/>
      <c r="D30" s="67" t="s">
        <v>31</v>
      </c>
      <c r="E30" s="68"/>
      <c r="F30" s="68"/>
      <c r="G30" s="68"/>
      <c r="H30" s="68"/>
      <c r="I30" s="156">
        <v>-6697.8</v>
      </c>
      <c r="J30" s="68"/>
      <c r="K30" s="113">
        <f>'Gross Rev Conversion Factor'!$D$27</f>
        <v>1.0430569746925171</v>
      </c>
      <c r="L30" s="68"/>
      <c r="M30" s="79">
        <f t="shared" si="0"/>
        <v>-6986.1870050955413</v>
      </c>
      <c r="N30" s="44"/>
      <c r="O30" s="68"/>
      <c r="P30" s="68"/>
      <c r="Q30" s="193"/>
      <c r="R30" s="68"/>
      <c r="S30" s="193"/>
      <c r="T30" s="68"/>
    </row>
    <row r="31" spans="2:20" ht="13">
      <c r="B31" s="42"/>
      <c r="C31" s="2"/>
      <c r="D31" s="67" t="s">
        <v>193</v>
      </c>
      <c r="E31" s="68"/>
      <c r="F31" s="68"/>
      <c r="G31" s="68"/>
      <c r="H31" s="68"/>
      <c r="I31" s="156">
        <f>'401K Match'!H29</f>
        <v>-15814.69689456197</v>
      </c>
      <c r="J31" s="68"/>
      <c r="K31" s="113">
        <f>'Gross Rev Conversion Factor'!$D$27</f>
        <v>1.0430569746925171</v>
      </c>
      <c r="L31" s="68"/>
      <c r="M31" s="79">
        <f t="shared" si="0"/>
        <v>-16495.629898520954</v>
      </c>
      <c r="N31" s="44"/>
      <c r="O31" s="68"/>
      <c r="P31" s="68"/>
      <c r="Q31" s="193"/>
      <c r="R31" s="68"/>
      <c r="S31" s="193"/>
      <c r="T31" s="68"/>
    </row>
    <row r="32" spans="2:20" ht="13">
      <c r="B32" s="42"/>
      <c r="C32" s="2"/>
      <c r="D32" s="67" t="s">
        <v>131</v>
      </c>
      <c r="E32" s="68"/>
      <c r="F32" s="68"/>
      <c r="G32" s="68"/>
      <c r="H32" s="68"/>
      <c r="I32" s="156">
        <f>'Health Insurance'!H22</f>
        <v>-28943.709711999982</v>
      </c>
      <c r="J32" s="68"/>
      <c r="K32" s="113">
        <f>'Gross Rev Conversion Factor'!$D$27</f>
        <v>1.0430569746925171</v>
      </c>
      <c r="L32" s="68"/>
      <c r="M32" s="79">
        <f>I32*K32</f>
        <v>-30189.938288577127</v>
      </c>
      <c r="N32" s="44"/>
      <c r="O32" s="68"/>
      <c r="P32" s="68"/>
      <c r="Q32" s="193"/>
      <c r="R32" s="68"/>
      <c r="S32" s="193"/>
      <c r="T32" s="68"/>
    </row>
    <row r="33" spans="2:25" ht="13">
      <c r="B33" s="42"/>
      <c r="C33" s="2"/>
      <c r="D33" s="67" t="s">
        <v>423</v>
      </c>
      <c r="E33" s="68"/>
      <c r="F33" s="68"/>
      <c r="G33" s="68"/>
      <c r="H33" s="68"/>
      <c r="I33" s="156">
        <f>'2023 TY Health Ins'!P28</f>
        <v>-10448.598352981824</v>
      </c>
      <c r="J33" s="68"/>
      <c r="K33" s="113">
        <f>'Gross Rev Conversion Factor'!$D$27</f>
        <v>1.0430569746925171</v>
      </c>
      <c r="L33" s="68"/>
      <c r="M33" s="79">
        <f>I33*K33</f>
        <v>-10898.483387838438</v>
      </c>
      <c r="N33" s="44"/>
      <c r="O33" s="68"/>
      <c r="P33" s="68"/>
      <c r="Q33" s="193"/>
      <c r="R33" s="68"/>
      <c r="S33" s="193"/>
      <c r="T33" s="68"/>
    </row>
    <row r="34" spans="2:25" ht="13">
      <c r="B34" s="42"/>
      <c r="C34" s="2"/>
      <c r="D34" s="67" t="s">
        <v>146</v>
      </c>
      <c r="E34" s="68"/>
      <c r="F34" s="68"/>
      <c r="G34" s="68"/>
      <c r="H34" s="68"/>
      <c r="I34" s="156">
        <f>'Legal Fees'!D29</f>
        <v>-15773.054</v>
      </c>
      <c r="J34" s="68"/>
      <c r="K34" s="113">
        <f>'Gross Rev Conversion Factor'!$D$27</f>
        <v>1.0430569746925171</v>
      </c>
      <c r="L34" s="68"/>
      <c r="M34" s="79">
        <f t="shared" si="0"/>
        <v>-16452.193986901708</v>
      </c>
      <c r="N34" s="44"/>
      <c r="O34" s="68"/>
      <c r="P34" s="68"/>
      <c r="Q34" s="193"/>
      <c r="R34" s="68"/>
      <c r="S34" s="193"/>
      <c r="T34" s="68"/>
    </row>
    <row r="35" spans="2:25" ht="13">
      <c r="B35" s="42"/>
      <c r="C35" s="2"/>
      <c r="D35" s="67" t="s">
        <v>78</v>
      </c>
      <c r="E35" s="68"/>
      <c r="F35" s="68"/>
      <c r="G35" s="68"/>
      <c r="H35" s="68"/>
      <c r="I35" s="156">
        <f>-7950-3296-295</f>
        <v>-11541</v>
      </c>
      <c r="J35" s="68"/>
      <c r="K35" s="113">
        <f>'Gross Rev Conversion Factor'!$D$27</f>
        <v>1.0430569746925171</v>
      </c>
      <c r="L35" s="68"/>
      <c r="M35" s="79">
        <f t="shared" ref="M35:M42" si="1">I35*K35</f>
        <v>-12037.920544926341</v>
      </c>
      <c r="N35" s="44"/>
      <c r="O35" s="68"/>
      <c r="P35" s="68"/>
      <c r="Q35" s="193"/>
      <c r="R35" s="68"/>
      <c r="S35" s="193"/>
      <c r="T35" s="68"/>
      <c r="U35" s="68"/>
      <c r="V35" s="68"/>
      <c r="W35" s="68"/>
      <c r="X35" s="68"/>
      <c r="Y35" s="68"/>
    </row>
    <row r="36" spans="2:25" ht="13">
      <c r="B36" s="42"/>
      <c r="C36" s="2"/>
      <c r="D36" s="67" t="s">
        <v>285</v>
      </c>
      <c r="E36" s="68"/>
      <c r="F36" s="68"/>
      <c r="G36" s="68"/>
      <c r="H36" s="68"/>
      <c r="I36" s="156">
        <f>'Fuel Expense'!H18</f>
        <v>-5066.82</v>
      </c>
      <c r="J36" s="68"/>
      <c r="K36" s="113">
        <f>'Gross Rev Conversion Factor'!$D$27</f>
        <v>1.0430569746925171</v>
      </c>
      <c r="L36" s="68"/>
      <c r="M36" s="79">
        <f t="shared" ref="M36" si="2">I36*K36</f>
        <v>-5284.9819405115395</v>
      </c>
      <c r="N36" s="44"/>
      <c r="O36" s="68"/>
      <c r="P36" s="68"/>
      <c r="Q36" s="193"/>
      <c r="R36" s="68"/>
      <c r="S36" s="239"/>
    </row>
    <row r="37" spans="2:25" ht="13">
      <c r="B37" s="42"/>
      <c r="C37" s="2"/>
      <c r="D37" s="67" t="s">
        <v>224</v>
      </c>
      <c r="E37" s="68"/>
      <c r="F37" s="68"/>
      <c r="G37" s="68"/>
      <c r="H37" s="68"/>
      <c r="I37" s="156">
        <f>'Rate Case Amortization 1'!G14</f>
        <v>-66666.666666666672</v>
      </c>
      <c r="J37" s="68"/>
      <c r="K37" s="113">
        <f>'Gross Rev Conversion Factor'!$D$27</f>
        <v>1.0430569746925171</v>
      </c>
      <c r="L37" s="68"/>
      <c r="M37" s="79">
        <f t="shared" ref="M37" si="3">I37*K37</f>
        <v>-69537.131646167807</v>
      </c>
      <c r="N37" s="44"/>
      <c r="P37" s="68"/>
      <c r="Q37" s="193"/>
      <c r="R37" s="68"/>
      <c r="S37" s="10"/>
    </row>
    <row r="38" spans="2:25" ht="13">
      <c r="B38" s="42"/>
      <c r="C38" s="2"/>
      <c r="D38" s="67" t="s">
        <v>148</v>
      </c>
      <c r="E38" s="68"/>
      <c r="F38" s="68"/>
      <c r="G38" s="68"/>
      <c r="H38" s="68"/>
      <c r="I38" s="156">
        <f>'Deferred Rate Case Expenses'!K27</f>
        <v>-7601</v>
      </c>
      <c r="J38" s="68"/>
      <c r="K38" s="113">
        <f>'Gross Rev Conversion Factor'!$D$27</f>
        <v>1.0430569746925171</v>
      </c>
      <c r="L38" s="68"/>
      <c r="M38" s="79">
        <f t="shared" ref="M38" si="4">I38*K38</f>
        <v>-7928.2760646378229</v>
      </c>
      <c r="N38" s="44"/>
      <c r="Q38" s="10"/>
      <c r="S38" s="10"/>
    </row>
    <row r="39" spans="2:25" ht="13">
      <c r="B39" s="42"/>
      <c r="C39" s="2"/>
      <c r="D39" s="67" t="s">
        <v>77</v>
      </c>
      <c r="E39" s="68"/>
      <c r="F39" s="68"/>
      <c r="G39" s="68"/>
      <c r="H39" s="68"/>
      <c r="I39" s="156">
        <f>-474205+423367</f>
        <v>-50838</v>
      </c>
      <c r="J39" s="68"/>
      <c r="K39" s="113">
        <f>'Gross Rev Conversion Factor'!$D$27</f>
        <v>1.0430569746925171</v>
      </c>
      <c r="L39" s="68"/>
      <c r="M39" s="79">
        <f t="shared" ref="M39" si="5">I39*K39</f>
        <v>-53026.930479418188</v>
      </c>
      <c r="N39" s="44"/>
      <c r="O39" s="30" t="s">
        <v>272</v>
      </c>
      <c r="P39" s="30"/>
      <c r="Q39" s="10"/>
      <c r="S39" s="10"/>
    </row>
    <row r="40" spans="2:25" ht="13">
      <c r="B40" s="42"/>
      <c r="C40" s="2"/>
      <c r="D40" s="67" t="s">
        <v>84</v>
      </c>
      <c r="E40" s="68"/>
      <c r="F40" s="68"/>
      <c r="G40" s="68"/>
      <c r="H40" s="68"/>
      <c r="I40" s="156">
        <f>-1014396*0.016080771</f>
        <v>-16312.269779316</v>
      </c>
      <c r="J40" s="68"/>
      <c r="K40" s="113">
        <f>'Gross Rev Conversion Factor'!$D$27</f>
        <v>1.0430569746925171</v>
      </c>
      <c r="L40" s="68"/>
      <c r="M40" s="79">
        <f t="shared" ref="M40" si="6">I40*K40</f>
        <v>-17014.62676638152</v>
      </c>
      <c r="N40" s="44"/>
      <c r="O40" t="s">
        <v>182</v>
      </c>
      <c r="Q40" s="10"/>
      <c r="S40" s="10"/>
    </row>
    <row r="41" spans="2:25" ht="13">
      <c r="B41" s="42"/>
      <c r="C41" s="2"/>
      <c r="D41" s="67" t="s">
        <v>309</v>
      </c>
      <c r="E41" s="68"/>
      <c r="F41" s="68"/>
      <c r="G41" s="68"/>
      <c r="H41" s="68"/>
      <c r="I41" s="156">
        <f>(-41500+-44576)*0.016080771</f>
        <v>-1384.168444596</v>
      </c>
      <c r="J41" s="68"/>
      <c r="K41" s="113">
        <f>'Gross Rev Conversion Factor'!$D$27</f>
        <v>1.0430569746925171</v>
      </c>
      <c r="L41" s="68"/>
      <c r="M41" s="79">
        <f t="shared" ref="M41" si="7">I41*K41</f>
        <v>-1443.7665502851507</v>
      </c>
      <c r="N41" s="44"/>
      <c r="O41" s="30" t="s">
        <v>308</v>
      </c>
      <c r="Q41" s="260"/>
      <c r="S41" s="260"/>
    </row>
    <row r="42" spans="2:25" ht="13">
      <c r="B42" s="42"/>
      <c r="C42" s="2"/>
      <c r="D42" s="67" t="s">
        <v>83</v>
      </c>
      <c r="E42" s="68"/>
      <c r="F42" s="68"/>
      <c r="G42" s="68"/>
      <c r="H42" s="68"/>
      <c r="I42" s="156">
        <f>'New Vehicles'!E66</f>
        <v>-2824.9883499999996</v>
      </c>
      <c r="J42" s="68"/>
      <c r="K42" s="113">
        <f>'Gross Rev Conversion Factor'!$D$27</f>
        <v>1.0430569746925171</v>
      </c>
      <c r="L42" s="68"/>
      <c r="M42" s="79">
        <f t="shared" si="1"/>
        <v>-2946.6238018926051</v>
      </c>
      <c r="N42" s="44"/>
      <c r="S42" s="10"/>
    </row>
    <row r="43" spans="2:25" ht="13">
      <c r="B43" s="42"/>
      <c r="C43" s="2"/>
      <c r="D43" s="67" t="s">
        <v>53</v>
      </c>
      <c r="E43" s="68"/>
      <c r="F43" s="68"/>
      <c r="G43" s="68"/>
      <c r="H43" s="68"/>
      <c r="I43" s="156"/>
      <c r="J43" s="68"/>
      <c r="K43" s="68"/>
      <c r="L43" s="68"/>
      <c r="M43" s="79">
        <f>'Bad Debt Expense'!K23</f>
        <v>-79809.132957274094</v>
      </c>
      <c r="N43" s="44"/>
      <c r="O43" s="30"/>
      <c r="P43" s="30"/>
      <c r="S43" s="5"/>
    </row>
    <row r="44" spans="2:25" ht="13">
      <c r="B44" s="42"/>
      <c r="C44" s="2"/>
      <c r="D44" s="67" t="s">
        <v>139</v>
      </c>
      <c r="E44" s="68"/>
      <c r="F44" s="68"/>
      <c r="G44" s="68"/>
      <c r="H44" s="68"/>
      <c r="I44" s="156"/>
      <c r="J44" s="68"/>
      <c r="K44" s="68"/>
      <c r="L44" s="68"/>
      <c r="M44" s="79">
        <f>'Bad Debt Expense'!G40</f>
        <v>9056.3588975653165</v>
      </c>
      <c r="N44" s="44"/>
      <c r="O44" s="30"/>
      <c r="P44" s="30"/>
      <c r="Q44" t="s">
        <v>85</v>
      </c>
      <c r="S44" s="112" t="s">
        <v>86</v>
      </c>
      <c r="U44" s="173" t="s">
        <v>184</v>
      </c>
    </row>
    <row r="45" spans="2:25">
      <c r="B45" s="42"/>
      <c r="C45" s="3"/>
      <c r="D45" s="67"/>
      <c r="E45" s="68"/>
      <c r="F45" s="68"/>
      <c r="G45" s="68"/>
      <c r="H45" s="68"/>
      <c r="I45" s="156"/>
      <c r="J45" s="68"/>
      <c r="K45" s="68"/>
      <c r="L45" s="68"/>
      <c r="M45" s="79"/>
      <c r="N45" s="44"/>
      <c r="Q45" s="15">
        <f>M18+M40</f>
        <v>-33067.766762459898</v>
      </c>
      <c r="S45" s="14">
        <v>-33068</v>
      </c>
      <c r="U45" s="15">
        <f>S45-Q45</f>
        <v>-0.23323754010198172</v>
      </c>
      <c r="V45" s="30"/>
    </row>
    <row r="46" spans="2:25" ht="13">
      <c r="B46" s="42"/>
      <c r="C46" s="2" t="s">
        <v>38</v>
      </c>
      <c r="D46" s="68"/>
      <c r="E46" s="68"/>
      <c r="F46" s="68"/>
      <c r="G46" s="68"/>
      <c r="H46" s="68"/>
      <c r="I46" s="156"/>
      <c r="J46" s="68"/>
      <c r="K46" s="68"/>
      <c r="L46" s="68"/>
      <c r="M46" s="79"/>
      <c r="N46" s="44"/>
    </row>
    <row r="47" spans="2:25" ht="13">
      <c r="B47" s="42"/>
      <c r="C47" s="2"/>
      <c r="D47" s="68" t="s">
        <v>336</v>
      </c>
      <c r="E47" s="68"/>
      <c r="F47" s="68"/>
      <c r="G47" s="68"/>
      <c r="H47" s="68"/>
      <c r="I47" s="156"/>
      <c r="J47" s="68"/>
      <c r="K47" s="68"/>
      <c r="L47" s="68"/>
      <c r="M47" s="79">
        <f>COC!H32</f>
        <v>-2119.3032207841807</v>
      </c>
      <c r="N47" s="44"/>
    </row>
    <row r="48" spans="2:25" ht="13">
      <c r="B48" s="42"/>
      <c r="C48" s="2"/>
      <c r="D48" s="67" t="s">
        <v>338</v>
      </c>
      <c r="E48" s="68"/>
      <c r="F48" s="68"/>
      <c r="G48" s="68"/>
      <c r="H48" s="68"/>
      <c r="I48" s="68"/>
      <c r="J48" s="68"/>
      <c r="K48" s="68"/>
      <c r="L48" s="68"/>
      <c r="M48" s="181">
        <f>COC!H49</f>
        <v>-59991.601412436554</v>
      </c>
      <c r="N48" s="44"/>
    </row>
    <row r="49" spans="2:22">
      <c r="B49" s="42"/>
      <c r="C49" s="3" t="s">
        <v>9</v>
      </c>
      <c r="D49" s="68"/>
      <c r="E49" s="68"/>
      <c r="F49" s="68"/>
      <c r="G49" s="68"/>
      <c r="H49" s="68"/>
      <c r="I49" s="68"/>
      <c r="J49" s="68"/>
      <c r="K49" s="68"/>
      <c r="L49" s="68"/>
      <c r="M49" s="79"/>
      <c r="N49" s="58"/>
      <c r="Q49" s="37"/>
    </row>
    <row r="50" spans="2:22" ht="13.5" thickBot="1">
      <c r="B50" s="42"/>
      <c r="C50" s="40" t="s">
        <v>440</v>
      </c>
      <c r="M50" s="263">
        <f>SUM(M17:M48)</f>
        <v>-590777.15641541558</v>
      </c>
      <c r="N50" s="59"/>
      <c r="Q50" s="15"/>
    </row>
    <row r="51" spans="2:22" ht="13" thickTop="1">
      <c r="B51" s="42"/>
      <c r="M51" s="5"/>
      <c r="N51" s="60"/>
      <c r="Q51" s="299"/>
    </row>
    <row r="52" spans="2:22" ht="13.5" thickBot="1">
      <c r="B52" s="42"/>
      <c r="C52" s="2" t="s">
        <v>441</v>
      </c>
      <c r="M52" s="263">
        <f>M14+M50</f>
        <v>456910.84358458442</v>
      </c>
      <c r="N52" s="59"/>
      <c r="Q52" s="268"/>
    </row>
    <row r="53" spans="2:22" ht="8.25" customHeight="1" thickTop="1" thickBot="1">
      <c r="B53" s="45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7"/>
    </row>
    <row r="54" spans="2:22">
      <c r="Q54" s="30" t="s">
        <v>96</v>
      </c>
      <c r="S54" s="112" t="s">
        <v>183</v>
      </c>
      <c r="U54" s="173" t="s">
        <v>184</v>
      </c>
    </row>
    <row r="55" spans="2:22">
      <c r="Q55" s="15">
        <f>M17+M28</f>
        <v>-43812.648324227048</v>
      </c>
      <c r="S55" s="14">
        <v>-44135</v>
      </c>
      <c r="U55" s="15">
        <f>S55-Q55</f>
        <v>-322.35167577295215</v>
      </c>
      <c r="V55" s="30" t="s">
        <v>145</v>
      </c>
    </row>
    <row r="56" spans="2:22">
      <c r="Q56" s="30" t="s">
        <v>311</v>
      </c>
      <c r="S56" s="112" t="s">
        <v>310</v>
      </c>
      <c r="U56" s="173" t="s">
        <v>184</v>
      </c>
    </row>
    <row r="57" spans="2:22">
      <c r="Q57" s="15">
        <f>M19+M41</f>
        <v>-4543.4030506089548</v>
      </c>
      <c r="S57" s="14">
        <f>-1872+-2671</f>
        <v>-4543</v>
      </c>
      <c r="U57" s="15">
        <f>S57-Q57</f>
        <v>0.40305060895479983</v>
      </c>
    </row>
  </sheetData>
  <mergeCells count="5">
    <mergeCell ref="C3:M3"/>
    <mergeCell ref="C4:M4"/>
    <mergeCell ref="C5:M5"/>
    <mergeCell ref="C7:M7"/>
    <mergeCell ref="C6:K6"/>
  </mergeCells>
  <phoneticPr fontId="21" type="noConversion"/>
  <pageMargins left="0.41" right="0.32" top="0.69" bottom="0.24" header="0.4" footer="0.2"/>
  <pageSetup scale="41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46"/>
  <sheetViews>
    <sheetView workbookViewId="0">
      <selection activeCell="A6" sqref="A6"/>
    </sheetView>
  </sheetViews>
  <sheetFormatPr defaultRowHeight="12.5"/>
  <cols>
    <col min="1" max="1" width="19.7265625" customWidth="1"/>
    <col min="2" max="2" width="2.453125" customWidth="1"/>
    <col min="3" max="3" width="10.1796875" customWidth="1"/>
    <col min="4" max="4" width="2.453125" customWidth="1"/>
    <col min="5" max="5" width="10.1796875" customWidth="1"/>
    <col min="6" max="6" width="2.453125" customWidth="1"/>
    <col min="7" max="7" width="10.1796875" customWidth="1"/>
  </cols>
  <sheetData>
    <row r="1" spans="1:12" ht="13">
      <c r="A1" s="340" t="s">
        <v>44</v>
      </c>
      <c r="B1" s="340"/>
      <c r="C1" s="340"/>
      <c r="D1" s="340"/>
      <c r="E1" s="340"/>
      <c r="F1" s="340"/>
      <c r="G1" s="340"/>
      <c r="H1" s="340"/>
      <c r="I1" s="340"/>
      <c r="J1" s="340"/>
      <c r="K1" s="340"/>
      <c r="L1" s="340"/>
    </row>
    <row r="2" spans="1:12" ht="13">
      <c r="A2" s="341" t="s">
        <v>208</v>
      </c>
      <c r="B2" s="341"/>
      <c r="C2" s="341"/>
      <c r="D2" s="341"/>
      <c r="E2" s="341"/>
      <c r="F2" s="341"/>
      <c r="G2" s="341"/>
      <c r="H2" s="341"/>
      <c r="I2" s="341"/>
      <c r="J2" s="341"/>
      <c r="K2" s="341"/>
      <c r="L2" s="341"/>
    </row>
    <row r="3" spans="1:12" ht="13">
      <c r="A3" s="341" t="s">
        <v>43</v>
      </c>
      <c r="B3" s="341"/>
      <c r="C3" s="341"/>
      <c r="D3" s="341"/>
      <c r="E3" s="341"/>
      <c r="F3" s="341"/>
      <c r="G3" s="341"/>
      <c r="H3" s="341"/>
      <c r="I3" s="341"/>
      <c r="J3" s="341"/>
      <c r="K3" s="341"/>
      <c r="L3" s="341"/>
    </row>
    <row r="4" spans="1:12" ht="13">
      <c r="A4" s="341" t="s">
        <v>46</v>
      </c>
      <c r="B4" s="341"/>
      <c r="C4" s="341"/>
      <c r="D4" s="341"/>
      <c r="E4" s="341"/>
      <c r="F4" s="341"/>
      <c r="G4" s="341"/>
      <c r="H4" s="341"/>
      <c r="I4" s="341"/>
      <c r="J4" s="341"/>
      <c r="K4" s="341"/>
      <c r="L4" s="341"/>
    </row>
    <row r="5" spans="1:12" ht="13">
      <c r="A5" s="340" t="s">
        <v>20</v>
      </c>
      <c r="B5" s="340"/>
      <c r="C5" s="340"/>
      <c r="D5" s="340"/>
      <c r="E5" s="340"/>
      <c r="F5" s="340"/>
      <c r="G5" s="340"/>
      <c r="H5" s="340"/>
      <c r="I5" s="340"/>
      <c r="J5" s="340"/>
      <c r="K5" s="340"/>
      <c r="L5" s="340"/>
    </row>
    <row r="6" spans="1:12" ht="13">
      <c r="A6" s="264"/>
      <c r="B6" s="264"/>
      <c r="C6" s="264"/>
      <c r="D6" s="264"/>
      <c r="E6" s="264"/>
      <c r="F6" s="264"/>
      <c r="G6" s="264"/>
      <c r="H6" s="264"/>
      <c r="I6" s="264"/>
      <c r="J6" s="264"/>
      <c r="K6" s="264"/>
      <c r="L6" s="264"/>
    </row>
    <row r="7" spans="1:12" ht="13">
      <c r="A7" s="67" t="s">
        <v>209</v>
      </c>
      <c r="B7" s="264"/>
      <c r="C7" s="264"/>
      <c r="D7" s="264"/>
      <c r="E7" s="264"/>
      <c r="F7" s="264"/>
      <c r="G7" s="264"/>
      <c r="H7" s="264"/>
      <c r="I7" s="264"/>
      <c r="J7" s="264"/>
      <c r="K7" s="264"/>
      <c r="L7" s="264"/>
    </row>
    <row r="10" spans="1:12">
      <c r="A10" t="s">
        <v>221</v>
      </c>
      <c r="G10" s="14">
        <v>-200000</v>
      </c>
    </row>
    <row r="12" spans="1:12">
      <c r="A12" t="s">
        <v>222</v>
      </c>
      <c r="G12" s="66">
        <v>3</v>
      </c>
    </row>
    <row r="14" spans="1:12" ht="13" thickBot="1">
      <c r="A14" t="s">
        <v>223</v>
      </c>
      <c r="G14" s="75">
        <f>G10/G12</f>
        <v>-66666.666666666672</v>
      </c>
    </row>
    <row r="15" spans="1:12" ht="13" thickTop="1"/>
    <row r="29" spans="1:7">
      <c r="A29" t="s">
        <v>215</v>
      </c>
    </row>
    <row r="30" spans="1:7">
      <c r="A30" s="339" t="s">
        <v>219</v>
      </c>
      <c r="B30" s="339"/>
      <c r="C30" s="339"/>
      <c r="D30" s="339"/>
      <c r="E30" s="339"/>
      <c r="F30" s="339"/>
      <c r="G30" s="339"/>
    </row>
    <row r="31" spans="1:7">
      <c r="A31" s="339" t="s">
        <v>20</v>
      </c>
      <c r="B31" s="339"/>
      <c r="C31" s="339"/>
      <c r="D31" s="339"/>
      <c r="E31" s="339"/>
      <c r="F31" s="339"/>
      <c r="G31" s="339"/>
    </row>
    <row r="32" spans="1:7">
      <c r="A32" s="10"/>
      <c r="B32" s="10"/>
      <c r="C32" s="10"/>
      <c r="D32" s="10"/>
      <c r="E32" s="10"/>
      <c r="F32" s="10"/>
      <c r="G32" s="10"/>
    </row>
    <row r="33" spans="1:7">
      <c r="C33" s="10" t="s">
        <v>210</v>
      </c>
      <c r="D33" s="10"/>
      <c r="E33" s="10" t="s">
        <v>210</v>
      </c>
      <c r="F33" s="10"/>
      <c r="G33" s="10" t="s">
        <v>210</v>
      </c>
    </row>
    <row r="34" spans="1:7">
      <c r="A34" s="66" t="s">
        <v>212</v>
      </c>
      <c r="C34" s="13" t="s">
        <v>211</v>
      </c>
      <c r="D34" s="10"/>
      <c r="E34" s="13" t="s">
        <v>144</v>
      </c>
      <c r="F34" s="10"/>
      <c r="G34" s="13" t="s">
        <v>140</v>
      </c>
    </row>
    <row r="36" spans="1:7">
      <c r="A36" t="s">
        <v>217</v>
      </c>
      <c r="C36" s="14">
        <v>90000</v>
      </c>
      <c r="D36" s="14"/>
      <c r="E36" s="14">
        <v>143375</v>
      </c>
      <c r="F36" s="14"/>
      <c r="G36" s="14">
        <v>158875</v>
      </c>
    </row>
    <row r="37" spans="1:7">
      <c r="A37" t="s">
        <v>218</v>
      </c>
      <c r="C37" s="14"/>
      <c r="D37" s="14"/>
      <c r="E37" s="14"/>
      <c r="F37" s="14"/>
      <c r="G37" s="14">
        <v>200000</v>
      </c>
    </row>
    <row r="38" spans="1:7">
      <c r="A38" t="s">
        <v>213</v>
      </c>
      <c r="C38" s="14">
        <v>86000</v>
      </c>
      <c r="D38" s="14"/>
      <c r="E38" s="14">
        <v>26550</v>
      </c>
      <c r="F38" s="14"/>
      <c r="G38" s="14">
        <f>37000+22500+28350</f>
        <v>87850</v>
      </c>
    </row>
    <row r="39" spans="1:7">
      <c r="A39" t="s">
        <v>220</v>
      </c>
      <c r="C39" s="14">
        <f>7210+6400</f>
        <v>13610</v>
      </c>
      <c r="D39" s="14"/>
      <c r="E39" s="14">
        <v>9568</v>
      </c>
      <c r="F39" s="14"/>
      <c r="G39" s="14">
        <f>12591-G40</f>
        <v>8579</v>
      </c>
    </row>
    <row r="40" spans="1:7">
      <c r="A40" t="s">
        <v>214</v>
      </c>
      <c r="C40" s="65">
        <v>5800</v>
      </c>
      <c r="D40" s="14"/>
      <c r="E40" s="65">
        <v>7400</v>
      </c>
      <c r="F40" s="14"/>
      <c r="G40" s="65">
        <f>1500+1992+520</f>
        <v>4012</v>
      </c>
    </row>
    <row r="41" spans="1:7">
      <c r="C41" s="14"/>
      <c r="D41" s="14"/>
      <c r="E41" s="14"/>
      <c r="F41" s="14"/>
      <c r="G41" s="14"/>
    </row>
    <row r="42" spans="1:7" ht="13" thickBot="1">
      <c r="A42" t="s">
        <v>216</v>
      </c>
      <c r="C42" s="75">
        <f>SUM(C36:C41)</f>
        <v>195410</v>
      </c>
      <c r="D42" s="14"/>
      <c r="E42" s="75">
        <f>SUM(E36:E41)</f>
        <v>186893</v>
      </c>
      <c r="F42" s="14"/>
      <c r="G42" s="75">
        <f>SUM(G36:G41)</f>
        <v>459316</v>
      </c>
    </row>
    <row r="43" spans="1:7" ht="13" thickTop="1">
      <c r="C43" s="14"/>
      <c r="D43" s="14"/>
      <c r="E43" s="14"/>
      <c r="F43" s="14"/>
      <c r="G43" s="14"/>
    </row>
    <row r="44" spans="1:7">
      <c r="C44" s="14"/>
      <c r="D44" s="14"/>
      <c r="E44" s="14"/>
      <c r="F44" s="14"/>
      <c r="G44" s="14"/>
    </row>
    <row r="45" spans="1:7">
      <c r="C45" s="14"/>
      <c r="D45" s="14"/>
      <c r="E45" s="14"/>
      <c r="F45" s="14"/>
      <c r="G45" s="14"/>
    </row>
    <row r="46" spans="1:7">
      <c r="C46" s="14"/>
      <c r="D46" s="14"/>
      <c r="E46" s="14"/>
      <c r="F46" s="14"/>
      <c r="G46" s="14"/>
    </row>
  </sheetData>
  <mergeCells count="7">
    <mergeCell ref="A30:G30"/>
    <mergeCell ref="A31:G31"/>
    <mergeCell ref="A1:L1"/>
    <mergeCell ref="A2:L2"/>
    <mergeCell ref="A3:L3"/>
    <mergeCell ref="A4:L4"/>
    <mergeCell ref="A5:L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7:J25"/>
  <sheetViews>
    <sheetView showGridLines="0" workbookViewId="0">
      <selection activeCell="M33" sqref="M33"/>
    </sheetView>
  </sheetViews>
  <sheetFormatPr defaultRowHeight="12.5"/>
  <cols>
    <col min="2" max="2" width="1" customWidth="1"/>
    <col min="3" max="3" width="19.7265625" customWidth="1"/>
    <col min="4" max="4" width="2.453125" customWidth="1"/>
    <col min="5" max="5" width="10.1796875" customWidth="1"/>
    <col min="6" max="6" width="2.453125" customWidth="1"/>
    <col min="7" max="7" width="10.1796875" customWidth="1"/>
    <col min="8" max="8" width="2.453125" customWidth="1"/>
    <col min="9" max="9" width="10.1796875" customWidth="1"/>
    <col min="10" max="10" width="1" customWidth="1"/>
  </cols>
  <sheetData>
    <row r="7" spans="2:10">
      <c r="C7" t="s">
        <v>215</v>
      </c>
    </row>
    <row r="8" spans="2:10" ht="6" customHeight="1">
      <c r="B8" s="186"/>
      <c r="C8" s="187"/>
      <c r="D8" s="187"/>
      <c r="E8" s="187"/>
      <c r="F8" s="187"/>
      <c r="G8" s="187"/>
      <c r="H8" s="187"/>
      <c r="I8" s="187"/>
      <c r="J8" s="188"/>
    </row>
    <row r="9" spans="2:10">
      <c r="B9" s="189"/>
      <c r="C9" s="342" t="s">
        <v>219</v>
      </c>
      <c r="D9" s="342"/>
      <c r="E9" s="342"/>
      <c r="F9" s="342"/>
      <c r="G9" s="342"/>
      <c r="H9" s="342"/>
      <c r="I9" s="342"/>
      <c r="J9" s="190"/>
    </row>
    <row r="10" spans="2:10">
      <c r="B10" s="189"/>
      <c r="C10" s="342" t="s">
        <v>20</v>
      </c>
      <c r="D10" s="342"/>
      <c r="E10" s="342"/>
      <c r="F10" s="342"/>
      <c r="G10" s="342"/>
      <c r="H10" s="342"/>
      <c r="I10" s="342"/>
      <c r="J10" s="190"/>
    </row>
    <row r="11" spans="2:10">
      <c r="B11" s="189"/>
      <c r="C11" s="93"/>
      <c r="D11" s="93"/>
      <c r="E11" s="93"/>
      <c r="F11" s="93"/>
      <c r="G11" s="93"/>
      <c r="H11" s="93"/>
      <c r="I11" s="93"/>
      <c r="J11" s="190"/>
    </row>
    <row r="12" spans="2:10">
      <c r="B12" s="189"/>
      <c r="C12" s="69"/>
      <c r="D12" s="69"/>
      <c r="E12" s="93" t="s">
        <v>210</v>
      </c>
      <c r="F12" s="93"/>
      <c r="G12" s="93" t="s">
        <v>210</v>
      </c>
      <c r="H12" s="93"/>
      <c r="I12" s="93" t="s">
        <v>210</v>
      </c>
      <c r="J12" s="190"/>
    </row>
    <row r="13" spans="2:10">
      <c r="B13" s="189"/>
      <c r="C13" s="66" t="s">
        <v>212</v>
      </c>
      <c r="D13" s="69"/>
      <c r="E13" s="13" t="s">
        <v>211</v>
      </c>
      <c r="F13" s="93"/>
      <c r="G13" s="13" t="s">
        <v>144</v>
      </c>
      <c r="H13" s="93"/>
      <c r="I13" s="13" t="s">
        <v>140</v>
      </c>
      <c r="J13" s="190"/>
    </row>
    <row r="14" spans="2:10">
      <c r="B14" s="189"/>
      <c r="C14" s="69"/>
      <c r="D14" s="69"/>
      <c r="E14" s="69"/>
      <c r="F14" s="69"/>
      <c r="G14" s="69"/>
      <c r="H14" s="69"/>
      <c r="I14" s="69"/>
      <c r="J14" s="190"/>
    </row>
    <row r="15" spans="2:10">
      <c r="B15" s="189"/>
      <c r="C15" s="69" t="s">
        <v>217</v>
      </c>
      <c r="D15" s="69"/>
      <c r="E15" s="73">
        <v>90000</v>
      </c>
      <c r="F15" s="73"/>
      <c r="G15" s="73">
        <v>143375</v>
      </c>
      <c r="H15" s="73"/>
      <c r="I15" s="73">
        <v>158875</v>
      </c>
      <c r="J15" s="190"/>
    </row>
    <row r="16" spans="2:10">
      <c r="B16" s="189"/>
      <c r="C16" s="69" t="s">
        <v>218</v>
      </c>
      <c r="D16" s="69"/>
      <c r="E16" s="73"/>
      <c r="F16" s="73"/>
      <c r="G16" s="73"/>
      <c r="H16" s="73"/>
      <c r="I16" s="73">
        <v>200000</v>
      </c>
      <c r="J16" s="190"/>
    </row>
    <row r="17" spans="2:10">
      <c r="B17" s="189"/>
      <c r="C17" s="69" t="s">
        <v>213</v>
      </c>
      <c r="D17" s="69"/>
      <c r="E17" s="73">
        <v>86000</v>
      </c>
      <c r="F17" s="73"/>
      <c r="G17" s="73">
        <v>26550</v>
      </c>
      <c r="H17" s="73"/>
      <c r="I17" s="73">
        <f>37000+22500+28350</f>
        <v>87850</v>
      </c>
      <c r="J17" s="190"/>
    </row>
    <row r="18" spans="2:10">
      <c r="B18" s="189"/>
      <c r="C18" s="69" t="s">
        <v>220</v>
      </c>
      <c r="D18" s="69"/>
      <c r="E18" s="73">
        <f>7210+6400</f>
        <v>13610</v>
      </c>
      <c r="F18" s="73"/>
      <c r="G18" s="73">
        <v>9568</v>
      </c>
      <c r="H18" s="73"/>
      <c r="I18" s="73">
        <f>12591-I19</f>
        <v>8579</v>
      </c>
      <c r="J18" s="190"/>
    </row>
    <row r="19" spans="2:10">
      <c r="B19" s="189"/>
      <c r="C19" s="69" t="s">
        <v>214</v>
      </c>
      <c r="D19" s="69"/>
      <c r="E19" s="65">
        <v>5800</v>
      </c>
      <c r="F19" s="73"/>
      <c r="G19" s="65">
        <v>7400</v>
      </c>
      <c r="H19" s="73"/>
      <c r="I19" s="65">
        <f>1500+1992+520</f>
        <v>4012</v>
      </c>
      <c r="J19" s="190"/>
    </row>
    <row r="20" spans="2:10">
      <c r="B20" s="189"/>
      <c r="C20" s="69"/>
      <c r="D20" s="69"/>
      <c r="E20" s="73"/>
      <c r="F20" s="73"/>
      <c r="G20" s="73"/>
      <c r="H20" s="73"/>
      <c r="I20" s="73"/>
      <c r="J20" s="190"/>
    </row>
    <row r="21" spans="2:10" ht="13" thickBot="1">
      <c r="B21" s="189"/>
      <c r="C21" s="69" t="s">
        <v>216</v>
      </c>
      <c r="D21" s="69"/>
      <c r="E21" s="75">
        <f>SUM(E15:E20)</f>
        <v>195410</v>
      </c>
      <c r="F21" s="73"/>
      <c r="G21" s="75">
        <f>SUM(G15:G20)</f>
        <v>186893</v>
      </c>
      <c r="H21" s="73"/>
      <c r="I21" s="75">
        <f>SUM(I15:I20)</f>
        <v>459316</v>
      </c>
      <c r="J21" s="190"/>
    </row>
    <row r="22" spans="2:10" ht="4.5" customHeight="1" thickTop="1">
      <c r="B22" s="191"/>
      <c r="C22" s="66"/>
      <c r="D22" s="66"/>
      <c r="E22" s="65"/>
      <c r="F22" s="65"/>
      <c r="G22" s="65"/>
      <c r="H22" s="65"/>
      <c r="I22" s="65"/>
      <c r="J22" s="192"/>
    </row>
    <row r="23" spans="2:10">
      <c r="E23" s="14"/>
      <c r="F23" s="14"/>
      <c r="G23" s="14"/>
      <c r="H23" s="14"/>
      <c r="I23" s="14"/>
    </row>
    <row r="24" spans="2:10">
      <c r="E24" s="14"/>
      <c r="F24" s="14"/>
      <c r="G24" s="14"/>
      <c r="H24" s="14"/>
      <c r="I24" s="14"/>
    </row>
    <row r="25" spans="2:10">
      <c r="E25" s="14"/>
      <c r="F25" s="14"/>
      <c r="G25" s="14"/>
      <c r="H25" s="14"/>
      <c r="I25" s="14"/>
    </row>
  </sheetData>
  <mergeCells count="2">
    <mergeCell ref="C10:I10"/>
    <mergeCell ref="C9:I9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S36"/>
  <sheetViews>
    <sheetView showGridLines="0" workbookViewId="0">
      <selection activeCell="A6" sqref="A6"/>
    </sheetView>
  </sheetViews>
  <sheetFormatPr defaultRowHeight="12.5"/>
  <cols>
    <col min="1" max="1" width="2.453125" customWidth="1"/>
    <col min="2" max="2" width="1" customWidth="1"/>
    <col min="3" max="3" width="15.7265625" customWidth="1"/>
    <col min="4" max="4" width="2.54296875" customWidth="1"/>
    <col min="5" max="5" width="12.7265625" customWidth="1"/>
    <col min="6" max="6" width="1.81640625" customWidth="1"/>
    <col min="7" max="7" width="16.1796875" customWidth="1"/>
    <col min="8" max="8" width="11.26953125" bestFit="1" customWidth="1"/>
    <col min="13" max="13" width="10.1796875" customWidth="1"/>
  </cols>
  <sheetData>
    <row r="1" spans="1:19" ht="13">
      <c r="A1" s="340" t="s">
        <v>44</v>
      </c>
      <c r="B1" s="340"/>
      <c r="C1" s="340"/>
      <c r="D1" s="340"/>
      <c r="E1" s="340"/>
      <c r="F1" s="340"/>
      <c r="G1" s="340"/>
      <c r="H1" s="340"/>
      <c r="I1" s="340"/>
      <c r="J1" s="340"/>
      <c r="K1" s="340"/>
      <c r="L1" s="340"/>
    </row>
    <row r="2" spans="1:19" ht="13">
      <c r="A2" s="341" t="s">
        <v>194</v>
      </c>
      <c r="B2" s="341"/>
      <c r="C2" s="341"/>
      <c r="D2" s="341"/>
      <c r="E2" s="341"/>
      <c r="F2" s="341"/>
      <c r="G2" s="341"/>
      <c r="H2" s="341"/>
      <c r="I2" s="341"/>
      <c r="J2" s="341"/>
      <c r="K2" s="341"/>
      <c r="L2" s="341"/>
    </row>
    <row r="3" spans="1:19" ht="13">
      <c r="A3" s="341" t="s">
        <v>43</v>
      </c>
      <c r="B3" s="341"/>
      <c r="C3" s="341"/>
      <c r="D3" s="341"/>
      <c r="E3" s="341"/>
      <c r="F3" s="341"/>
      <c r="G3" s="341"/>
      <c r="H3" s="341"/>
      <c r="I3" s="341"/>
      <c r="J3" s="341"/>
      <c r="K3" s="341"/>
      <c r="L3" s="341"/>
    </row>
    <row r="4" spans="1:19" ht="13">
      <c r="A4" s="341" t="s">
        <v>46</v>
      </c>
      <c r="B4" s="341"/>
      <c r="C4" s="341"/>
      <c r="D4" s="341"/>
      <c r="E4" s="341"/>
      <c r="F4" s="341"/>
      <c r="G4" s="341"/>
      <c r="H4" s="341"/>
      <c r="I4" s="341"/>
      <c r="J4" s="341"/>
      <c r="K4" s="341"/>
      <c r="L4" s="341"/>
    </row>
    <row r="5" spans="1:19" ht="13">
      <c r="A5" s="340" t="s">
        <v>20</v>
      </c>
      <c r="B5" s="340"/>
      <c r="C5" s="340"/>
      <c r="D5" s="340"/>
      <c r="E5" s="340"/>
      <c r="F5" s="340"/>
      <c r="G5" s="340"/>
      <c r="H5" s="340"/>
      <c r="I5" s="340"/>
      <c r="J5" s="340"/>
      <c r="K5" s="340"/>
      <c r="L5" s="340"/>
    </row>
    <row r="6" spans="1:19" ht="13">
      <c r="A6" s="185"/>
      <c r="B6" s="185"/>
      <c r="C6" s="185"/>
      <c r="D6" s="185"/>
      <c r="E6" s="185"/>
      <c r="F6" s="185"/>
      <c r="G6" s="185"/>
      <c r="H6" s="185"/>
      <c r="I6" s="185"/>
      <c r="J6" s="185"/>
      <c r="K6" s="185"/>
      <c r="L6" s="185"/>
    </row>
    <row r="7" spans="1:19" ht="13">
      <c r="A7" s="67" t="s">
        <v>226</v>
      </c>
      <c r="B7" s="185"/>
      <c r="C7" s="185"/>
      <c r="D7" s="185"/>
      <c r="E7" s="185"/>
      <c r="F7" s="185"/>
      <c r="G7" s="185"/>
      <c r="H7" s="185"/>
      <c r="I7" s="185"/>
      <c r="J7" s="185"/>
      <c r="K7" s="185"/>
      <c r="L7" s="185"/>
    </row>
    <row r="8" spans="1:19">
      <c r="B8" s="30" t="s">
        <v>200</v>
      </c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</row>
    <row r="10" spans="1:19">
      <c r="A10" t="s">
        <v>197</v>
      </c>
    </row>
    <row r="11" spans="1:19">
      <c r="B11" s="30" t="s">
        <v>199</v>
      </c>
      <c r="H11" s="14">
        <v>725986</v>
      </c>
    </row>
    <row r="12" spans="1:19">
      <c r="B12" s="30" t="s">
        <v>292</v>
      </c>
      <c r="H12" s="14">
        <v>756107</v>
      </c>
    </row>
    <row r="13" spans="1:19">
      <c r="B13" s="30"/>
      <c r="C13" s="30" t="s">
        <v>201</v>
      </c>
      <c r="H13" s="14"/>
      <c r="I13" s="183">
        <f>(H12-H11)/H11</f>
        <v>4.1489780794670972E-2</v>
      </c>
    </row>
    <row r="14" spans="1:19">
      <c r="B14" s="30"/>
      <c r="H14" s="14"/>
    </row>
    <row r="15" spans="1:19">
      <c r="A15" t="s">
        <v>198</v>
      </c>
      <c r="H15" s="14"/>
    </row>
    <row r="16" spans="1:19">
      <c r="B16" s="30"/>
      <c r="C16" s="30" t="s">
        <v>201</v>
      </c>
      <c r="I16" s="268">
        <v>0.03</v>
      </c>
      <c r="K16" s="30" t="s">
        <v>327</v>
      </c>
    </row>
    <row r="19" spans="1:8">
      <c r="A19" s="30" t="s">
        <v>202</v>
      </c>
      <c r="H19" s="15">
        <f>'Expense Comparison Tables'!J6</f>
        <v>20006.519999999997</v>
      </c>
    </row>
    <row r="20" spans="1:8">
      <c r="A20" s="30" t="s">
        <v>203</v>
      </c>
      <c r="H20" s="65">
        <f>H19*I13</f>
        <v>830.06612926420053</v>
      </c>
    </row>
    <row r="21" spans="1:8" ht="13" thickBot="1">
      <c r="A21" s="30" t="s">
        <v>204</v>
      </c>
      <c r="H21" s="184">
        <f>SUM(H19:H20)</f>
        <v>20836.586129264197</v>
      </c>
    </row>
    <row r="22" spans="1:8" ht="13" thickTop="1"/>
    <row r="23" spans="1:8">
      <c r="A23" s="30" t="s">
        <v>205</v>
      </c>
      <c r="H23" s="65">
        <f>H21*I16</f>
        <v>625.0975838779259</v>
      </c>
    </row>
    <row r="24" spans="1:8" ht="13" thickBot="1">
      <c r="A24" s="30" t="s">
        <v>206</v>
      </c>
      <c r="H24" s="184">
        <f>H21+H23</f>
        <v>21461.683713142123</v>
      </c>
    </row>
    <row r="25" spans="1:8" ht="13" thickTop="1"/>
    <row r="27" spans="1:8">
      <c r="A27" s="30" t="s">
        <v>275</v>
      </c>
      <c r="H27" s="71">
        <f>'Expense Comparison Tables'!L6</f>
        <v>37276.380607704094</v>
      </c>
    </row>
    <row r="29" spans="1:8" ht="13" thickBot="1">
      <c r="A29" s="30" t="s">
        <v>276</v>
      </c>
      <c r="H29" s="159">
        <f>H24-H27</f>
        <v>-15814.69689456197</v>
      </c>
    </row>
    <row r="30" spans="1:8" ht="13" thickTop="1"/>
    <row r="33" spans="1:14" ht="13">
      <c r="A33" s="69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</row>
    <row r="34" spans="1:14">
      <c r="A34" s="69"/>
    </row>
    <row r="35" spans="1:14">
      <c r="A35" s="69"/>
    </row>
    <row r="36" spans="1:14">
      <c r="A36" s="69"/>
    </row>
  </sheetData>
  <mergeCells count="5">
    <mergeCell ref="A1:L1"/>
    <mergeCell ref="A2:L2"/>
    <mergeCell ref="A3:L3"/>
    <mergeCell ref="A4:L4"/>
    <mergeCell ref="A5:L5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O28"/>
  <sheetViews>
    <sheetView workbookViewId="0">
      <selection activeCell="J32" sqref="J32"/>
    </sheetView>
  </sheetViews>
  <sheetFormatPr defaultRowHeight="12.5"/>
  <cols>
    <col min="4" max="4" width="4.1796875" customWidth="1"/>
    <col min="5" max="5" width="10.26953125" customWidth="1"/>
    <col min="6" max="6" width="15" customWidth="1"/>
  </cols>
  <sheetData>
    <row r="1" spans="1:15" ht="13">
      <c r="A1" s="340" t="s">
        <v>44</v>
      </c>
      <c r="B1" s="340"/>
      <c r="C1" s="340"/>
      <c r="D1" s="340"/>
      <c r="E1" s="340"/>
      <c r="F1" s="340"/>
      <c r="G1" s="340"/>
      <c r="H1" s="340"/>
      <c r="I1" s="340"/>
      <c r="J1" s="340"/>
      <c r="K1" s="340"/>
      <c r="L1" s="340"/>
    </row>
    <row r="2" spans="1:15" ht="13">
      <c r="A2" s="341" t="s">
        <v>195</v>
      </c>
      <c r="B2" s="341"/>
      <c r="C2" s="341"/>
      <c r="D2" s="341"/>
      <c r="E2" s="341"/>
      <c r="F2" s="341"/>
      <c r="G2" s="341"/>
      <c r="H2" s="341"/>
      <c r="I2" s="341"/>
      <c r="J2" s="341"/>
      <c r="K2" s="341"/>
      <c r="L2" s="341"/>
    </row>
    <row r="3" spans="1:15" ht="13">
      <c r="A3" s="341" t="s">
        <v>43</v>
      </c>
      <c r="B3" s="341"/>
      <c r="C3" s="341"/>
      <c r="D3" s="341"/>
      <c r="E3" s="341"/>
      <c r="F3" s="341"/>
      <c r="G3" s="341"/>
      <c r="H3" s="341"/>
      <c r="I3" s="341"/>
      <c r="J3" s="341"/>
      <c r="K3" s="341"/>
      <c r="L3" s="341"/>
    </row>
    <row r="4" spans="1:15" ht="13">
      <c r="A4" s="341" t="s">
        <v>46</v>
      </c>
      <c r="B4" s="341"/>
      <c r="C4" s="341"/>
      <c r="D4" s="341"/>
      <c r="E4" s="341"/>
      <c r="F4" s="341"/>
      <c r="G4" s="341"/>
      <c r="H4" s="341"/>
      <c r="I4" s="341"/>
      <c r="J4" s="341"/>
      <c r="K4" s="341"/>
      <c r="L4" s="341"/>
    </row>
    <row r="5" spans="1:15" ht="13">
      <c r="A5" s="340" t="s">
        <v>20</v>
      </c>
      <c r="B5" s="340"/>
      <c r="C5" s="340"/>
      <c r="D5" s="340"/>
      <c r="E5" s="340"/>
      <c r="F5" s="340"/>
      <c r="G5" s="340"/>
      <c r="H5" s="340"/>
      <c r="I5" s="340"/>
      <c r="J5" s="340"/>
      <c r="K5" s="340"/>
      <c r="L5" s="340"/>
    </row>
    <row r="6" spans="1:15" ht="13">
      <c r="A6" s="185"/>
      <c r="B6" s="185"/>
      <c r="C6" s="185"/>
      <c r="D6" s="185"/>
      <c r="E6" s="185"/>
      <c r="F6" s="185"/>
      <c r="G6" s="185"/>
      <c r="H6" s="185"/>
      <c r="I6" s="185"/>
      <c r="J6" s="185"/>
      <c r="K6" s="185"/>
      <c r="L6" s="185"/>
    </row>
    <row r="7" spans="1:15" ht="13">
      <c r="A7" s="67" t="s">
        <v>196</v>
      </c>
      <c r="B7" s="185"/>
      <c r="C7" s="185"/>
      <c r="D7" s="185"/>
      <c r="E7" s="185"/>
      <c r="F7" s="185"/>
      <c r="G7" s="185"/>
      <c r="H7" s="185"/>
      <c r="I7" s="185"/>
      <c r="J7" s="185"/>
      <c r="K7" s="185"/>
      <c r="L7" s="185"/>
    </row>
    <row r="8" spans="1:15">
      <c r="B8" s="30" t="s">
        <v>273</v>
      </c>
      <c r="F8" s="30"/>
      <c r="G8" s="30"/>
      <c r="H8" s="30"/>
      <c r="I8" s="30"/>
      <c r="J8" s="30"/>
      <c r="K8" s="30"/>
      <c r="L8" s="30"/>
      <c r="M8" s="30"/>
      <c r="N8" s="30"/>
      <c r="O8" s="30"/>
    </row>
    <row r="10" spans="1:15">
      <c r="A10" s="68"/>
      <c r="B10" s="68"/>
      <c r="C10" s="68"/>
      <c r="D10" s="68"/>
      <c r="E10" s="68"/>
      <c r="F10" s="68"/>
      <c r="G10" s="68"/>
      <c r="H10" s="68"/>
      <c r="I10" s="68"/>
      <c r="J10" s="68"/>
    </row>
    <row r="11" spans="1:15">
      <c r="A11" s="68"/>
      <c r="B11" s="68"/>
      <c r="C11" s="68"/>
      <c r="D11" s="68"/>
      <c r="E11" s="68"/>
      <c r="F11" s="68"/>
      <c r="G11" s="68"/>
      <c r="H11" s="68"/>
      <c r="I11" s="68"/>
      <c r="J11" s="68"/>
    </row>
    <row r="12" spans="1:15">
      <c r="A12" s="67" t="s">
        <v>274</v>
      </c>
      <c r="B12" s="68"/>
      <c r="C12" s="68"/>
      <c r="D12" s="68"/>
      <c r="E12" s="68"/>
      <c r="F12" s="68"/>
      <c r="G12" s="68"/>
      <c r="H12" s="241">
        <f>'Expense Comparison Tables'!J17</f>
        <v>142089.08000000002</v>
      </c>
      <c r="I12" s="68"/>
      <c r="J12" s="68"/>
    </row>
    <row r="13" spans="1:15">
      <c r="A13" s="67" t="s">
        <v>203</v>
      </c>
      <c r="B13" s="68"/>
      <c r="C13" s="242">
        <v>0.08</v>
      </c>
      <c r="D13" s="68"/>
      <c r="E13" s="68"/>
      <c r="F13" s="68"/>
      <c r="G13" s="68"/>
      <c r="H13" s="243">
        <f>H12*0.06</f>
        <v>8525.3448000000008</v>
      </c>
      <c r="I13" s="68"/>
      <c r="J13" s="68"/>
    </row>
    <row r="14" spans="1:15" ht="13" thickBot="1">
      <c r="A14" s="67" t="s">
        <v>204</v>
      </c>
      <c r="B14" s="68"/>
      <c r="C14" s="68"/>
      <c r="D14" s="68"/>
      <c r="E14" s="68"/>
      <c r="F14" s="68"/>
      <c r="G14" s="68"/>
      <c r="H14" s="244">
        <f>SUM(H12:H13)</f>
        <v>150614.42480000001</v>
      </c>
      <c r="I14" s="68"/>
      <c r="J14" s="68"/>
    </row>
    <row r="15" spans="1:15" ht="13" thickTop="1">
      <c r="A15" s="68"/>
      <c r="B15" s="68"/>
      <c r="C15" s="68"/>
      <c r="D15" s="68"/>
      <c r="E15" s="68"/>
      <c r="F15" s="68"/>
      <c r="G15" s="68"/>
      <c r="H15" s="68"/>
      <c r="I15" s="68"/>
      <c r="J15" s="68"/>
    </row>
    <row r="16" spans="1:15">
      <c r="A16" s="67" t="s">
        <v>205</v>
      </c>
      <c r="B16" s="68"/>
      <c r="C16" s="242">
        <v>0.06</v>
      </c>
      <c r="D16" s="68"/>
      <c r="E16" s="68"/>
      <c r="F16" s="68"/>
      <c r="G16" s="68"/>
      <c r="H16" s="243">
        <f>H14*0.06</f>
        <v>9036.8654879999995</v>
      </c>
      <c r="I16" s="68"/>
      <c r="J16" s="68"/>
    </row>
    <row r="17" spans="1:10" ht="13" thickBot="1">
      <c r="A17" s="67" t="s">
        <v>206</v>
      </c>
      <c r="B17" s="68"/>
      <c r="C17" s="68"/>
      <c r="D17" s="68"/>
      <c r="E17" s="68"/>
      <c r="F17" s="68"/>
      <c r="G17" s="68"/>
      <c r="H17" s="244">
        <f>H14+H16</f>
        <v>159651.29028800002</v>
      </c>
      <c r="I17" s="68"/>
      <c r="J17" s="68"/>
    </row>
    <row r="18" spans="1:10" ht="13" thickTop="1">
      <c r="A18" s="68"/>
      <c r="B18" s="68"/>
      <c r="C18" s="68"/>
      <c r="D18" s="68"/>
      <c r="E18" s="68"/>
      <c r="F18" s="68"/>
      <c r="G18" s="68"/>
      <c r="H18" s="68"/>
      <c r="I18" s="68"/>
      <c r="J18" s="68"/>
    </row>
    <row r="19" spans="1:10">
      <c r="A19" s="68"/>
      <c r="B19" s="68"/>
      <c r="C19" s="68"/>
      <c r="D19" s="68"/>
      <c r="E19" s="68"/>
      <c r="F19" s="68"/>
      <c r="G19" s="68"/>
      <c r="H19" s="68"/>
      <c r="I19" s="68"/>
      <c r="J19" s="68"/>
    </row>
    <row r="20" spans="1:10">
      <c r="A20" s="67" t="s">
        <v>277</v>
      </c>
      <c r="B20" s="68"/>
      <c r="C20" s="68"/>
      <c r="D20" s="68"/>
      <c r="E20" s="68"/>
      <c r="F20" s="68"/>
      <c r="G20" s="68"/>
      <c r="H20" s="245">
        <v>188595</v>
      </c>
      <c r="I20" s="68"/>
      <c r="J20" s="68"/>
    </row>
    <row r="21" spans="1:10">
      <c r="A21" s="68"/>
      <c r="B21" s="68"/>
      <c r="C21" s="68"/>
      <c r="D21" s="68"/>
      <c r="E21" s="68"/>
      <c r="F21" s="68"/>
      <c r="G21" s="68"/>
      <c r="H21" s="68"/>
      <c r="I21" s="68"/>
      <c r="J21" s="68"/>
    </row>
    <row r="22" spans="1:10" ht="13" thickBot="1">
      <c r="A22" s="67" t="s">
        <v>278</v>
      </c>
      <c r="B22" s="68"/>
      <c r="C22" s="68"/>
      <c r="D22" s="68"/>
      <c r="E22" s="68"/>
      <c r="F22" s="68"/>
      <c r="G22" s="68"/>
      <c r="H22" s="246">
        <f>H17-H20</f>
        <v>-28943.709711999982</v>
      </c>
      <c r="I22" s="68"/>
      <c r="J22" s="68"/>
    </row>
    <row r="23" spans="1:10" ht="13" thickTop="1">
      <c r="A23" s="68"/>
      <c r="B23" s="68"/>
      <c r="C23" s="68"/>
      <c r="D23" s="68"/>
      <c r="E23" s="68"/>
      <c r="F23" s="68"/>
      <c r="G23" s="68"/>
      <c r="H23" s="68"/>
      <c r="I23" s="68"/>
      <c r="J23" s="68"/>
    </row>
    <row r="27" spans="1:10" ht="13" thickBot="1">
      <c r="A27" t="s">
        <v>367</v>
      </c>
      <c r="H27" s="335">
        <f>-H22/H20</f>
        <v>0.15347018591160944</v>
      </c>
    </row>
    <row r="28" spans="1:10" ht="13" thickTop="1"/>
  </sheetData>
  <mergeCells count="5">
    <mergeCell ref="A1:L1"/>
    <mergeCell ref="A2:L2"/>
    <mergeCell ref="A3:L3"/>
    <mergeCell ref="A4:L4"/>
    <mergeCell ref="A5:L5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P58"/>
  <sheetViews>
    <sheetView workbookViewId="0">
      <selection activeCell="P4" sqref="P4"/>
    </sheetView>
  </sheetViews>
  <sheetFormatPr defaultColWidth="8.7265625" defaultRowHeight="13"/>
  <cols>
    <col min="1" max="1" width="22.54296875" style="122" bestFit="1" customWidth="1"/>
    <col min="2" max="2" width="47.7265625" style="122" bestFit="1" customWidth="1"/>
    <col min="3" max="3" width="13.81640625" style="122" bestFit="1" customWidth="1"/>
    <col min="4" max="4" width="10.1796875" style="122" customWidth="1"/>
    <col min="5" max="5" width="1.54296875" style="122" customWidth="1"/>
    <col min="6" max="6" width="11.453125" style="122" customWidth="1"/>
    <col min="7" max="7" width="1.54296875" style="122" customWidth="1"/>
    <col min="8" max="8" width="2.81640625" style="122" customWidth="1"/>
    <col min="9" max="9" width="11.81640625" style="122" bestFit="1" customWidth="1"/>
    <col min="10" max="10" width="11" style="122" customWidth="1"/>
    <col min="11" max="12" width="8.7265625" style="122"/>
    <col min="13" max="13" width="9.54296875" style="122" bestFit="1" customWidth="1"/>
    <col min="14" max="14" width="11.26953125" style="122" customWidth="1"/>
    <col min="15" max="15" width="12.26953125" style="122" customWidth="1"/>
    <col min="16" max="16" width="12" style="122" customWidth="1"/>
    <col min="17" max="16384" width="8.7265625" style="122"/>
  </cols>
  <sheetData>
    <row r="1" spans="1:16" ht="14.5" customHeight="1">
      <c r="A1" s="300" t="s">
        <v>368</v>
      </c>
      <c r="E1" s="343"/>
      <c r="F1" s="343"/>
      <c r="G1" s="343"/>
      <c r="I1" s="300"/>
      <c r="L1" s="122" t="s">
        <v>369</v>
      </c>
      <c r="M1" s="122" t="s">
        <v>422</v>
      </c>
      <c r="N1" s="122" t="s">
        <v>421</v>
      </c>
    </row>
    <row r="2" spans="1:16" ht="62.25" customHeight="1">
      <c r="A2" s="301" t="s">
        <v>370</v>
      </c>
      <c r="B2" s="301" t="s">
        <v>371</v>
      </c>
      <c r="C2" s="301" t="s">
        <v>372</v>
      </c>
      <c r="D2" s="301" t="s">
        <v>373</v>
      </c>
      <c r="E2" s="302"/>
      <c r="F2" s="303" t="s">
        <v>374</v>
      </c>
      <c r="G2" s="302"/>
      <c r="H2" s="304"/>
      <c r="I2" s="305" t="s">
        <v>375</v>
      </c>
      <c r="J2" s="305" t="s">
        <v>376</v>
      </c>
      <c r="K2" s="304"/>
      <c r="L2" s="306" t="s">
        <v>377</v>
      </c>
      <c r="M2" s="306" t="s">
        <v>378</v>
      </c>
      <c r="N2" s="307" t="s">
        <v>379</v>
      </c>
      <c r="O2" s="308" t="s">
        <v>380</v>
      </c>
      <c r="P2" s="309" t="s">
        <v>381</v>
      </c>
    </row>
    <row r="3" spans="1:16">
      <c r="A3" s="310" t="s">
        <v>382</v>
      </c>
      <c r="B3" s="122" t="s">
        <v>383</v>
      </c>
      <c r="C3" s="122" t="s">
        <v>384</v>
      </c>
      <c r="D3" s="311" t="s">
        <v>385</v>
      </c>
      <c r="E3" s="312"/>
      <c r="F3" s="312">
        <v>15771.360788378481</v>
      </c>
      <c r="G3" s="312"/>
      <c r="H3" s="304"/>
      <c r="I3" s="313">
        <f>$F$8</f>
        <v>7957.7108490196433</v>
      </c>
      <c r="J3" s="314">
        <f>F3-I3</f>
        <v>7813.6499393588374</v>
      </c>
      <c r="K3" s="304"/>
      <c r="L3" s="315">
        <f>-I3*0.02</f>
        <v>-159.15421698039287</v>
      </c>
      <c r="M3" s="315">
        <f>J3*-0.12</f>
        <v>-937.63799272306051</v>
      </c>
      <c r="N3" s="315">
        <f>SUM(L3:M3)</f>
        <v>-1096.7922097034534</v>
      </c>
      <c r="O3" s="316">
        <f>I27</f>
        <v>1.0111874992518886E-2</v>
      </c>
      <c r="P3" s="315">
        <f>N3*O3</f>
        <v>-11.09062571728988</v>
      </c>
    </row>
    <row r="4" spans="1:16">
      <c r="A4" s="310" t="s">
        <v>386</v>
      </c>
      <c r="B4" s="122" t="s">
        <v>387</v>
      </c>
      <c r="C4" s="122" t="s">
        <v>384</v>
      </c>
      <c r="D4" s="311" t="s">
        <v>385</v>
      </c>
      <c r="E4" s="312"/>
      <c r="F4" s="312">
        <v>27326.012936561583</v>
      </c>
      <c r="G4" s="312"/>
      <c r="H4" s="304"/>
      <c r="I4" s="313">
        <f>$F$8</f>
        <v>7957.7108490196433</v>
      </c>
      <c r="J4" s="314">
        <f t="shared" ref="J4:J21" si="0">F4-I4</f>
        <v>19368.302087541939</v>
      </c>
      <c r="K4" s="304"/>
      <c r="L4" s="315">
        <f t="shared" ref="L4:L21" si="1">-I4*0.02</f>
        <v>-159.15421698039287</v>
      </c>
      <c r="M4" s="315">
        <f t="shared" ref="M4:M21" si="2">J4*-0.12</f>
        <v>-2324.1962505050324</v>
      </c>
      <c r="N4" s="315">
        <f t="shared" ref="N4:N21" si="3">SUM(L4:M4)</f>
        <v>-2483.3504674854253</v>
      </c>
      <c r="O4" s="316">
        <f t="shared" ref="O4:O21" si="4">I28</f>
        <v>0.1365384186872029</v>
      </c>
      <c r="P4" s="315">
        <f t="shared" ref="P4:P21" si="5">N4*O4</f>
        <v>-339.07274587658605</v>
      </c>
    </row>
    <row r="5" spans="1:16">
      <c r="A5" s="310" t="s">
        <v>386</v>
      </c>
      <c r="B5" s="122" t="s">
        <v>388</v>
      </c>
      <c r="C5" s="122" t="s">
        <v>384</v>
      </c>
      <c r="D5" s="311" t="s">
        <v>385</v>
      </c>
      <c r="E5" s="312"/>
      <c r="F5" s="312">
        <v>7345.5792452489022</v>
      </c>
      <c r="G5" s="312"/>
      <c r="H5" s="304"/>
      <c r="I5" s="313">
        <f>F5</f>
        <v>7345.5792452489022</v>
      </c>
      <c r="J5" s="314">
        <f t="shared" si="0"/>
        <v>0</v>
      </c>
      <c r="K5" s="304"/>
      <c r="L5" s="315">
        <f t="shared" si="1"/>
        <v>-146.91158490497804</v>
      </c>
      <c r="M5" s="315">
        <f t="shared" si="2"/>
        <v>0</v>
      </c>
      <c r="N5" s="315">
        <f t="shared" si="3"/>
        <v>-146.91158490497804</v>
      </c>
      <c r="O5" s="316">
        <f t="shared" si="4"/>
        <v>0.1365384186872029</v>
      </c>
      <c r="P5" s="315">
        <f t="shared" si="5"/>
        <v>-20.059075489756449</v>
      </c>
    </row>
    <row r="6" spans="1:16">
      <c r="A6" s="310" t="s">
        <v>389</v>
      </c>
      <c r="B6" s="122" t="s">
        <v>390</v>
      </c>
      <c r="C6" s="122" t="s">
        <v>384</v>
      </c>
      <c r="D6" s="311" t="s">
        <v>391</v>
      </c>
      <c r="E6" s="312"/>
      <c r="F6" s="312">
        <v>23910.802184214052</v>
      </c>
      <c r="G6" s="312"/>
      <c r="H6" s="304"/>
      <c r="I6" s="313">
        <f>$F$8</f>
        <v>7957.7108490196433</v>
      </c>
      <c r="J6" s="314">
        <f t="shared" si="0"/>
        <v>15953.091335194407</v>
      </c>
      <c r="K6" s="304"/>
      <c r="L6" s="315">
        <f t="shared" si="1"/>
        <v>-159.15421698039287</v>
      </c>
      <c r="M6" s="315">
        <f t="shared" si="2"/>
        <v>-1914.3709602233289</v>
      </c>
      <c r="N6" s="315">
        <f t="shared" si="3"/>
        <v>-2073.5251772037218</v>
      </c>
      <c r="O6" s="316">
        <f t="shared" si="4"/>
        <v>0.22145190955825467</v>
      </c>
      <c r="P6" s="315">
        <f t="shared" si="5"/>
        <v>-459.18611000888257</v>
      </c>
    </row>
    <row r="7" spans="1:16">
      <c r="A7" s="310" t="s">
        <v>389</v>
      </c>
      <c r="B7" s="122" t="s">
        <v>392</v>
      </c>
      <c r="C7" s="122" t="s">
        <v>384</v>
      </c>
      <c r="D7" s="311" t="s">
        <v>391</v>
      </c>
      <c r="E7" s="312"/>
      <c r="F7" s="312">
        <v>27326.012936561583</v>
      </c>
      <c r="G7" s="312"/>
      <c r="H7" s="304"/>
      <c r="I7" s="313">
        <f>$F$8</f>
        <v>7957.7108490196433</v>
      </c>
      <c r="J7" s="314">
        <f t="shared" si="0"/>
        <v>19368.302087541939</v>
      </c>
      <c r="K7" s="304"/>
      <c r="L7" s="315">
        <f t="shared" si="1"/>
        <v>-159.15421698039287</v>
      </c>
      <c r="M7" s="315">
        <f t="shared" si="2"/>
        <v>-2324.1962505050324</v>
      </c>
      <c r="N7" s="315">
        <f t="shared" si="3"/>
        <v>-2483.3504674854253</v>
      </c>
      <c r="O7" s="316">
        <f t="shared" si="4"/>
        <v>0.22145190955825467</v>
      </c>
      <c r="P7" s="315">
        <f t="shared" si="5"/>
        <v>-549.94270312703179</v>
      </c>
    </row>
    <row r="8" spans="1:16">
      <c r="A8" s="310" t="s">
        <v>386</v>
      </c>
      <c r="B8" s="122" t="s">
        <v>393</v>
      </c>
      <c r="C8" s="122" t="s">
        <v>384</v>
      </c>
      <c r="D8" s="311" t="s">
        <v>385</v>
      </c>
      <c r="E8" s="312"/>
      <c r="F8" s="312">
        <v>7957.7108490196433</v>
      </c>
      <c r="G8" s="312"/>
      <c r="H8" s="304"/>
      <c r="I8" s="313">
        <f>$F$8</f>
        <v>7957.7108490196433</v>
      </c>
      <c r="J8" s="314">
        <f t="shared" si="0"/>
        <v>0</v>
      </c>
      <c r="K8" s="304"/>
      <c r="L8" s="315">
        <f t="shared" si="1"/>
        <v>-159.15421698039287</v>
      </c>
      <c r="M8" s="315">
        <f t="shared" si="2"/>
        <v>0</v>
      </c>
      <c r="N8" s="315">
        <f t="shared" si="3"/>
        <v>-159.15421698039287</v>
      </c>
      <c r="O8" s="316">
        <f t="shared" si="4"/>
        <v>0.1365384186872029</v>
      </c>
      <c r="P8" s="315">
        <f t="shared" si="5"/>
        <v>-21.73066511390282</v>
      </c>
    </row>
    <row r="9" spans="1:16">
      <c r="A9" s="122" t="s">
        <v>394</v>
      </c>
      <c r="B9" s="122" t="s">
        <v>395</v>
      </c>
      <c r="C9" s="122" t="s">
        <v>384</v>
      </c>
      <c r="D9" s="311" t="s">
        <v>394</v>
      </c>
      <c r="E9" s="312"/>
      <c r="F9" s="312">
        <v>7957.7108490196433</v>
      </c>
      <c r="G9" s="312"/>
      <c r="H9" s="304"/>
      <c r="I9" s="313">
        <f>$F$8</f>
        <v>7957.7108490196433</v>
      </c>
      <c r="J9" s="314">
        <f t="shared" si="0"/>
        <v>0</v>
      </c>
      <c r="K9" s="304"/>
      <c r="L9" s="315">
        <f t="shared" si="1"/>
        <v>-159.15421698039287</v>
      </c>
      <c r="M9" s="315">
        <f t="shared" si="2"/>
        <v>0</v>
      </c>
      <c r="N9" s="315">
        <f t="shared" si="3"/>
        <v>-159.15421698039287</v>
      </c>
      <c r="O9" s="316">
        <f t="shared" si="4"/>
        <v>1</v>
      </c>
      <c r="P9" s="315">
        <f t="shared" si="5"/>
        <v>-159.15421698039287</v>
      </c>
    </row>
    <row r="10" spans="1:16">
      <c r="A10" s="122" t="s">
        <v>394</v>
      </c>
      <c r="B10" s="122" t="s">
        <v>396</v>
      </c>
      <c r="C10" s="122" t="s">
        <v>384</v>
      </c>
      <c r="D10" s="311" t="s">
        <v>394</v>
      </c>
      <c r="E10" s="312"/>
      <c r="F10" s="312">
        <v>14558.042137578013</v>
      </c>
      <c r="G10" s="312"/>
      <c r="H10" s="304"/>
      <c r="I10" s="313">
        <f>F12</f>
        <v>7345.5792452489022</v>
      </c>
      <c r="J10" s="314">
        <f t="shared" si="0"/>
        <v>7212.4628923291111</v>
      </c>
      <c r="K10" s="304"/>
      <c r="L10" s="315">
        <f t="shared" si="1"/>
        <v>-146.91158490497804</v>
      </c>
      <c r="M10" s="315">
        <f t="shared" si="2"/>
        <v>-865.49554707949335</v>
      </c>
      <c r="N10" s="315">
        <f t="shared" si="3"/>
        <v>-1012.4071319844713</v>
      </c>
      <c r="O10" s="316">
        <f t="shared" si="4"/>
        <v>1</v>
      </c>
      <c r="P10" s="315">
        <f t="shared" si="5"/>
        <v>-1012.4071319844713</v>
      </c>
    </row>
    <row r="11" spans="1:16">
      <c r="A11" s="122" t="s">
        <v>394</v>
      </c>
      <c r="B11" s="122" t="s">
        <v>397</v>
      </c>
      <c r="C11" s="122" t="s">
        <v>384</v>
      </c>
      <c r="D11" s="311" t="s">
        <v>394</v>
      </c>
      <c r="E11" s="312"/>
      <c r="F11" s="312">
        <v>15164.701462978248</v>
      </c>
      <c r="G11" s="312"/>
      <c r="H11" s="304"/>
      <c r="I11" s="313">
        <f>F12</f>
        <v>7345.5792452489022</v>
      </c>
      <c r="J11" s="314">
        <f t="shared" si="0"/>
        <v>7819.1222177293457</v>
      </c>
      <c r="K11" s="304"/>
      <c r="L11" s="315">
        <f t="shared" si="1"/>
        <v>-146.91158490497804</v>
      </c>
      <c r="M11" s="315">
        <f t="shared" si="2"/>
        <v>-938.2946661275214</v>
      </c>
      <c r="N11" s="315">
        <f t="shared" si="3"/>
        <v>-1085.2062510324995</v>
      </c>
      <c r="O11" s="316">
        <f t="shared" si="4"/>
        <v>1</v>
      </c>
      <c r="P11" s="315">
        <f t="shared" si="5"/>
        <v>-1085.2062510324995</v>
      </c>
    </row>
    <row r="12" spans="1:16">
      <c r="A12" s="122" t="s">
        <v>394</v>
      </c>
      <c r="B12" s="122" t="s">
        <v>398</v>
      </c>
      <c r="C12" s="122" t="s">
        <v>384</v>
      </c>
      <c r="D12" s="311" t="s">
        <v>394</v>
      </c>
      <c r="E12" s="312"/>
      <c r="F12" s="312">
        <v>7345.5792452489022</v>
      </c>
      <c r="G12" s="312"/>
      <c r="H12" s="304"/>
      <c r="I12" s="313">
        <f>$F$12</f>
        <v>7345.5792452489022</v>
      </c>
      <c r="J12" s="314">
        <f t="shared" si="0"/>
        <v>0</v>
      </c>
      <c r="K12" s="304"/>
      <c r="L12" s="315">
        <f t="shared" si="1"/>
        <v>-146.91158490497804</v>
      </c>
      <c r="M12" s="315">
        <f t="shared" si="2"/>
        <v>0</v>
      </c>
      <c r="N12" s="315">
        <f t="shared" si="3"/>
        <v>-146.91158490497804</v>
      </c>
      <c r="O12" s="316">
        <f t="shared" si="4"/>
        <v>1</v>
      </c>
      <c r="P12" s="315">
        <f t="shared" si="5"/>
        <v>-146.91158490497804</v>
      </c>
    </row>
    <row r="13" spans="1:16">
      <c r="A13" s="122" t="s">
        <v>394</v>
      </c>
      <c r="B13" s="122" t="s">
        <v>398</v>
      </c>
      <c r="C13" s="122" t="s">
        <v>384</v>
      </c>
      <c r="D13" s="311" t="s">
        <v>394</v>
      </c>
      <c r="E13" s="312"/>
      <c r="F13" s="312">
        <v>14558.042137578013</v>
      </c>
      <c r="G13" s="312"/>
      <c r="H13" s="304"/>
      <c r="I13" s="313">
        <f t="shared" ref="I13:I21" si="6">$F$12</f>
        <v>7345.5792452489022</v>
      </c>
      <c r="J13" s="314">
        <f t="shared" si="0"/>
        <v>7212.4628923291111</v>
      </c>
      <c r="K13" s="304"/>
      <c r="L13" s="315">
        <f t="shared" si="1"/>
        <v>-146.91158490497804</v>
      </c>
      <c r="M13" s="315">
        <f t="shared" si="2"/>
        <v>-865.49554707949335</v>
      </c>
      <c r="N13" s="315">
        <f t="shared" si="3"/>
        <v>-1012.4071319844713</v>
      </c>
      <c r="O13" s="316">
        <f t="shared" si="4"/>
        <v>1</v>
      </c>
      <c r="P13" s="315">
        <f t="shared" si="5"/>
        <v>-1012.4071319844713</v>
      </c>
    </row>
    <row r="14" spans="1:16">
      <c r="A14" s="122" t="s">
        <v>394</v>
      </c>
      <c r="B14" s="122" t="s">
        <v>395</v>
      </c>
      <c r="C14" s="122" t="s">
        <v>384</v>
      </c>
      <c r="D14" s="311" t="s">
        <v>394</v>
      </c>
      <c r="E14" s="312"/>
      <c r="F14" s="312">
        <v>25223.89446856052</v>
      </c>
      <c r="G14" s="312"/>
      <c r="H14" s="304"/>
      <c r="I14" s="313">
        <f t="shared" si="6"/>
        <v>7345.5792452489022</v>
      </c>
      <c r="J14" s="314">
        <f t="shared" si="0"/>
        <v>17878.31522331162</v>
      </c>
      <c r="K14" s="304"/>
      <c r="L14" s="315">
        <f t="shared" si="1"/>
        <v>-146.91158490497804</v>
      </c>
      <c r="M14" s="315">
        <f t="shared" si="2"/>
        <v>-2145.3978267973944</v>
      </c>
      <c r="N14" s="315">
        <f t="shared" si="3"/>
        <v>-2292.3094117023725</v>
      </c>
      <c r="O14" s="316">
        <f t="shared" si="4"/>
        <v>1</v>
      </c>
      <c r="P14" s="315">
        <f t="shared" si="5"/>
        <v>-2292.3094117023725</v>
      </c>
    </row>
    <row r="15" spans="1:16">
      <c r="A15" s="122" t="s">
        <v>394</v>
      </c>
      <c r="B15" s="122" t="s">
        <v>399</v>
      </c>
      <c r="C15" s="122" t="s">
        <v>384</v>
      </c>
      <c r="D15" s="311" t="s">
        <v>394</v>
      </c>
      <c r="E15" s="312"/>
      <c r="F15" s="312">
        <v>17296.472044010199</v>
      </c>
      <c r="G15" s="312"/>
      <c r="H15" s="304"/>
      <c r="I15" s="313">
        <f t="shared" si="6"/>
        <v>7345.5792452489022</v>
      </c>
      <c r="J15" s="314">
        <f t="shared" si="0"/>
        <v>9950.8927987612969</v>
      </c>
      <c r="K15" s="304"/>
      <c r="L15" s="315">
        <f t="shared" si="1"/>
        <v>-146.91158490497804</v>
      </c>
      <c r="M15" s="315">
        <f t="shared" si="2"/>
        <v>-1194.1071358513557</v>
      </c>
      <c r="N15" s="315">
        <f t="shared" si="3"/>
        <v>-1341.0187207563338</v>
      </c>
      <c r="O15" s="316">
        <f t="shared" si="4"/>
        <v>1</v>
      </c>
      <c r="P15" s="315">
        <f t="shared" si="5"/>
        <v>-1341.0187207563338</v>
      </c>
    </row>
    <row r="16" spans="1:16">
      <c r="A16" s="122" t="s">
        <v>394</v>
      </c>
      <c r="B16" s="122" t="s">
        <v>399</v>
      </c>
      <c r="C16" s="122" t="s">
        <v>384</v>
      </c>
      <c r="D16" s="311" t="s">
        <v>394</v>
      </c>
      <c r="E16" s="312"/>
      <c r="F16" s="312">
        <v>25223.89446856052</v>
      </c>
      <c r="G16" s="312"/>
      <c r="H16" s="304"/>
      <c r="I16" s="313">
        <f t="shared" si="6"/>
        <v>7345.5792452489022</v>
      </c>
      <c r="J16" s="314">
        <f t="shared" si="0"/>
        <v>17878.31522331162</v>
      </c>
      <c r="K16" s="304"/>
      <c r="L16" s="315">
        <f t="shared" si="1"/>
        <v>-146.91158490497804</v>
      </c>
      <c r="M16" s="315">
        <f t="shared" si="2"/>
        <v>-2145.3978267973944</v>
      </c>
      <c r="N16" s="315">
        <f t="shared" si="3"/>
        <v>-2292.3094117023725</v>
      </c>
      <c r="O16" s="316">
        <f t="shared" si="4"/>
        <v>1</v>
      </c>
      <c r="P16" s="315">
        <f t="shared" si="5"/>
        <v>-2292.3094117023725</v>
      </c>
    </row>
    <row r="17" spans="1:16">
      <c r="A17" s="122" t="s">
        <v>394</v>
      </c>
      <c r="B17" s="122" t="s">
        <v>396</v>
      </c>
      <c r="C17" s="122" t="s">
        <v>384</v>
      </c>
      <c r="D17" s="311" t="s">
        <v>394</v>
      </c>
      <c r="E17" s="312"/>
      <c r="F17" s="312">
        <v>7345.5792452489022</v>
      </c>
      <c r="G17" s="312"/>
      <c r="H17" s="304"/>
      <c r="I17" s="313">
        <f t="shared" si="6"/>
        <v>7345.5792452489022</v>
      </c>
      <c r="J17" s="314">
        <f t="shared" si="0"/>
        <v>0</v>
      </c>
      <c r="K17" s="304"/>
      <c r="L17" s="315">
        <f t="shared" si="1"/>
        <v>-146.91158490497804</v>
      </c>
      <c r="M17" s="315">
        <f t="shared" si="2"/>
        <v>0</v>
      </c>
      <c r="N17" s="315">
        <f t="shared" si="3"/>
        <v>-146.91158490497804</v>
      </c>
      <c r="O17" s="316">
        <f t="shared" si="4"/>
        <v>1</v>
      </c>
      <c r="P17" s="315">
        <f t="shared" si="5"/>
        <v>-146.91158490497804</v>
      </c>
    </row>
    <row r="18" spans="1:16">
      <c r="A18" s="122" t="s">
        <v>394</v>
      </c>
      <c r="B18" s="122" t="s">
        <v>396</v>
      </c>
      <c r="C18" s="122" t="s">
        <v>384</v>
      </c>
      <c r="D18" s="311" t="s">
        <v>394</v>
      </c>
      <c r="E18" s="312"/>
      <c r="F18" s="312">
        <v>14558.042137578013</v>
      </c>
      <c r="G18" s="312"/>
      <c r="H18" s="304"/>
      <c r="I18" s="313">
        <f t="shared" si="6"/>
        <v>7345.5792452489022</v>
      </c>
      <c r="J18" s="314">
        <f t="shared" si="0"/>
        <v>7212.4628923291111</v>
      </c>
      <c r="K18" s="304"/>
      <c r="L18" s="315">
        <f t="shared" si="1"/>
        <v>-146.91158490497804</v>
      </c>
      <c r="M18" s="315">
        <f t="shared" si="2"/>
        <v>-865.49554707949335</v>
      </c>
      <c r="N18" s="315">
        <f t="shared" si="3"/>
        <v>-1012.4071319844713</v>
      </c>
      <c r="O18" s="316">
        <f t="shared" si="4"/>
        <v>1</v>
      </c>
      <c r="P18" s="315">
        <f t="shared" si="5"/>
        <v>-1012.4071319844713</v>
      </c>
    </row>
    <row r="19" spans="1:16">
      <c r="A19" s="122" t="s">
        <v>394</v>
      </c>
      <c r="B19" s="122" t="s">
        <v>396</v>
      </c>
      <c r="C19" s="122" t="s">
        <v>384</v>
      </c>
      <c r="D19" s="311" t="s">
        <v>394</v>
      </c>
      <c r="E19" s="312"/>
      <c r="F19" s="312">
        <v>7345.5792452489022</v>
      </c>
      <c r="G19" s="312"/>
      <c r="H19" s="304"/>
      <c r="I19" s="313">
        <f t="shared" si="6"/>
        <v>7345.5792452489022</v>
      </c>
      <c r="J19" s="314">
        <f t="shared" si="0"/>
        <v>0</v>
      </c>
      <c r="K19" s="304"/>
      <c r="L19" s="315">
        <f t="shared" si="1"/>
        <v>-146.91158490497804</v>
      </c>
      <c r="M19" s="315">
        <f t="shared" si="2"/>
        <v>0</v>
      </c>
      <c r="N19" s="315">
        <f t="shared" si="3"/>
        <v>-146.91158490497804</v>
      </c>
      <c r="O19" s="316">
        <f t="shared" si="4"/>
        <v>1</v>
      </c>
      <c r="P19" s="315">
        <f t="shared" si="5"/>
        <v>-146.91158490497804</v>
      </c>
    </row>
    <row r="20" spans="1:16">
      <c r="A20" s="122" t="s">
        <v>394</v>
      </c>
      <c r="B20" s="122" t="s">
        <v>400</v>
      </c>
      <c r="C20" s="122" t="s">
        <v>384</v>
      </c>
      <c r="D20" s="311" t="s">
        <v>394</v>
      </c>
      <c r="E20" s="312"/>
      <c r="F20" s="312">
        <v>7345.5792452489022</v>
      </c>
      <c r="G20" s="312"/>
      <c r="H20" s="304"/>
      <c r="I20" s="313">
        <f t="shared" si="6"/>
        <v>7345.5792452489022</v>
      </c>
      <c r="J20" s="314">
        <f t="shared" si="0"/>
        <v>0</v>
      </c>
      <c r="K20" s="304"/>
      <c r="L20" s="315">
        <f t="shared" si="1"/>
        <v>-146.91158490497804</v>
      </c>
      <c r="M20" s="315">
        <f t="shared" si="2"/>
        <v>0</v>
      </c>
      <c r="N20" s="315">
        <f t="shared" si="3"/>
        <v>-146.91158490497804</v>
      </c>
      <c r="O20" s="316">
        <f t="shared" si="4"/>
        <v>1</v>
      </c>
      <c r="P20" s="315">
        <f t="shared" si="5"/>
        <v>-146.91158490497804</v>
      </c>
    </row>
    <row r="21" spans="1:16">
      <c r="A21" s="122" t="s">
        <v>394</v>
      </c>
      <c r="B21" s="122" t="s">
        <v>401</v>
      </c>
      <c r="C21" s="122" t="s">
        <v>384</v>
      </c>
      <c r="D21" s="311" t="s">
        <v>394</v>
      </c>
      <c r="E21" s="312"/>
      <c r="F21" s="312">
        <v>7345.5792452489022</v>
      </c>
      <c r="G21" s="312"/>
      <c r="H21" s="304"/>
      <c r="I21" s="313">
        <f t="shared" si="6"/>
        <v>7345.5792452489022</v>
      </c>
      <c r="J21" s="314">
        <f t="shared" si="0"/>
        <v>0</v>
      </c>
      <c r="K21" s="304"/>
      <c r="L21" s="315">
        <f t="shared" si="1"/>
        <v>-146.91158490497804</v>
      </c>
      <c r="M21" s="315">
        <f t="shared" si="2"/>
        <v>0</v>
      </c>
      <c r="N21" s="315">
        <f t="shared" si="3"/>
        <v>-146.91158490497804</v>
      </c>
      <c r="O21" s="316">
        <f t="shared" si="4"/>
        <v>1</v>
      </c>
      <c r="P21" s="317">
        <f t="shared" si="5"/>
        <v>-146.91158490497804</v>
      </c>
    </row>
    <row r="22" spans="1:16" ht="13.5" thickBot="1">
      <c r="E22" s="318"/>
      <c r="F22" s="319">
        <f>SUM(F3:F21)</f>
        <v>280906.17487209197</v>
      </c>
      <c r="G22" s="318"/>
      <c r="H22" s="304"/>
      <c r="I22" s="304"/>
      <c r="J22" s="304"/>
      <c r="K22" s="304"/>
      <c r="P22" s="315">
        <f>SUM(P3:P21)</f>
        <v>-12342.859257985723</v>
      </c>
    </row>
    <row r="23" spans="1:16" ht="13.5" thickTop="1">
      <c r="E23" s="304"/>
      <c r="F23" s="304"/>
      <c r="G23" s="304"/>
      <c r="H23" s="304"/>
      <c r="I23" s="304"/>
      <c r="J23" s="304"/>
      <c r="K23" s="304"/>
    </row>
    <row r="24" spans="1:16">
      <c r="E24" s="320"/>
      <c r="F24" s="320"/>
      <c r="G24" s="320"/>
      <c r="H24" s="304"/>
      <c r="I24" s="304"/>
      <c r="J24" s="304"/>
      <c r="K24" s="122" t="s">
        <v>402</v>
      </c>
      <c r="P24" s="333">
        <f>'Health Insurance'!H27</f>
        <v>0.15347018591160944</v>
      </c>
    </row>
    <row r="25" spans="1:16" ht="14.5" customHeight="1">
      <c r="A25" s="300" t="s">
        <v>403</v>
      </c>
      <c r="E25" s="344" t="s">
        <v>10</v>
      </c>
      <c r="F25" s="344"/>
      <c r="G25" s="344"/>
      <c r="H25" s="304"/>
      <c r="I25" s="321"/>
      <c r="J25" s="304"/>
      <c r="K25" s="304"/>
    </row>
    <row r="26" spans="1:16">
      <c r="A26" s="301" t="s">
        <v>370</v>
      </c>
      <c r="B26" s="301" t="str">
        <f t="shared" ref="B26:B45" si="7">B2</f>
        <v>Job Title</v>
      </c>
      <c r="C26" s="301" t="s">
        <v>372</v>
      </c>
      <c r="D26" s="301" t="s">
        <v>373</v>
      </c>
      <c r="E26" s="302"/>
      <c r="F26" s="303" t="s">
        <v>404</v>
      </c>
      <c r="G26" s="302"/>
      <c r="H26" s="304"/>
      <c r="I26" s="308" t="s">
        <v>380</v>
      </c>
      <c r="J26" s="304"/>
      <c r="K26" s="304" t="s">
        <v>419</v>
      </c>
      <c r="P26" s="315">
        <f>P22*P24</f>
        <v>-1894.2609050038986</v>
      </c>
    </row>
    <row r="27" spans="1:16">
      <c r="A27" s="122" t="str">
        <f t="shared" ref="A27:A45" si="8">A3</f>
        <v>SVP Region</v>
      </c>
      <c r="B27" s="122" t="str">
        <f t="shared" si="7"/>
        <v>Senior Vice President</v>
      </c>
      <c r="C27" s="122" t="str">
        <f t="shared" ref="C27:D45" si="9">C3</f>
        <v>Full time</v>
      </c>
      <c r="D27" s="122" t="str">
        <f t="shared" si="9"/>
        <v>IL</v>
      </c>
      <c r="E27" s="312"/>
      <c r="F27" s="312">
        <f t="shared" ref="F27:F45" si="10">$I27*F3</f>
        <v>159.47802875399731</v>
      </c>
      <c r="G27" s="312"/>
      <c r="H27" s="304"/>
      <c r="I27" s="316">
        <v>1.0111874992518886E-2</v>
      </c>
      <c r="J27" s="304"/>
      <c r="K27" s="304"/>
    </row>
    <row r="28" spans="1:16" ht="13.5" thickBot="1">
      <c r="A28" s="122" t="str">
        <f t="shared" si="8"/>
        <v>North</v>
      </c>
      <c r="B28" s="122" t="str">
        <f t="shared" si="7"/>
        <v>GIS Analyst</v>
      </c>
      <c r="C28" s="122" t="str">
        <f t="shared" si="9"/>
        <v>Full time</v>
      </c>
      <c r="D28" s="122" t="str">
        <f t="shared" si="9"/>
        <v>IL</v>
      </c>
      <c r="E28" s="312"/>
      <c r="F28" s="312">
        <f t="shared" si="10"/>
        <v>3731.0505953841684</v>
      </c>
      <c r="G28" s="312"/>
      <c r="H28" s="304"/>
      <c r="I28" s="316">
        <v>0.1365384186872029</v>
      </c>
      <c r="J28" s="304"/>
      <c r="K28" s="304" t="s">
        <v>420</v>
      </c>
      <c r="P28" s="334">
        <f>P22-P26</f>
        <v>-10448.598352981824</v>
      </c>
    </row>
    <row r="29" spans="1:16" ht="13.5" thickTop="1">
      <c r="A29" s="122" t="str">
        <f t="shared" si="8"/>
        <v>North</v>
      </c>
      <c r="B29" s="122" t="str">
        <f t="shared" si="7"/>
        <v>Director, Engineering &amp; Asset Managment</v>
      </c>
      <c r="C29" s="122" t="str">
        <f t="shared" si="9"/>
        <v>Full time</v>
      </c>
      <c r="D29" s="122" t="str">
        <f t="shared" si="9"/>
        <v>IL</v>
      </c>
      <c r="E29" s="312"/>
      <c r="F29" s="312">
        <f t="shared" si="10"/>
        <v>1002.9537744878224</v>
      </c>
      <c r="G29" s="312"/>
      <c r="H29" s="304"/>
      <c r="I29" s="316">
        <f>$I$28</f>
        <v>0.1365384186872029</v>
      </c>
      <c r="J29" s="304"/>
      <c r="K29" s="304"/>
    </row>
    <row r="30" spans="1:16">
      <c r="A30" s="122" t="str">
        <f t="shared" si="8"/>
        <v>KY/CT</v>
      </c>
      <c r="B30" s="122" t="str">
        <f t="shared" si="7"/>
        <v>President</v>
      </c>
      <c r="C30" s="122" t="str">
        <f t="shared" si="9"/>
        <v>Full time</v>
      </c>
      <c r="D30" s="122" t="str">
        <f t="shared" si="9"/>
        <v>OH</v>
      </c>
      <c r="E30" s="312"/>
      <c r="F30" s="312">
        <f t="shared" si="10"/>
        <v>5295.0928027638884</v>
      </c>
      <c r="G30" s="312"/>
      <c r="H30" s="304"/>
      <c r="I30" s="316">
        <v>0.22145190955825467</v>
      </c>
      <c r="J30" s="304"/>
      <c r="K30" s="304"/>
    </row>
    <row r="31" spans="1:16">
      <c r="A31" s="122" t="str">
        <f t="shared" si="8"/>
        <v>KY/CT</v>
      </c>
      <c r="B31" s="122" t="str">
        <f t="shared" si="7"/>
        <v>Financial Planning &amp; Analysis Manager</v>
      </c>
      <c r="C31" s="122" t="str">
        <f t="shared" si="9"/>
        <v>Full time</v>
      </c>
      <c r="D31" s="122" t="str">
        <f t="shared" si="9"/>
        <v>OH</v>
      </c>
      <c r="E31" s="312"/>
      <c r="F31" s="312">
        <f t="shared" si="10"/>
        <v>6051.3977454151327</v>
      </c>
      <c r="G31" s="312"/>
      <c r="H31" s="304"/>
      <c r="I31" s="316">
        <f>I30</f>
        <v>0.22145190955825467</v>
      </c>
      <c r="J31" s="304"/>
      <c r="K31" s="304"/>
    </row>
    <row r="32" spans="1:16">
      <c r="A32" s="122" t="str">
        <f t="shared" si="8"/>
        <v>North</v>
      </c>
      <c r="B32" s="122" t="str">
        <f t="shared" si="7"/>
        <v>Compliance Manager</v>
      </c>
      <c r="C32" s="122" t="str">
        <f t="shared" si="9"/>
        <v>Full time</v>
      </c>
      <c r="D32" s="122" t="str">
        <f t="shared" si="9"/>
        <v>IL</v>
      </c>
      <c r="E32" s="312"/>
      <c r="F32" s="312">
        <f t="shared" si="10"/>
        <v>1086.533255695141</v>
      </c>
      <c r="G32" s="312"/>
      <c r="H32" s="304"/>
      <c r="I32" s="316">
        <f>I29</f>
        <v>0.1365384186872029</v>
      </c>
      <c r="J32" s="304"/>
      <c r="K32" s="304"/>
    </row>
    <row r="33" spans="1:11">
      <c r="A33" s="122" t="str">
        <f t="shared" si="8"/>
        <v>KY</v>
      </c>
      <c r="B33" s="122" t="str">
        <f t="shared" si="7"/>
        <v>Water-Wastewater Operator II</v>
      </c>
      <c r="C33" s="122" t="str">
        <f t="shared" si="9"/>
        <v>Full time</v>
      </c>
      <c r="D33" s="122" t="str">
        <f t="shared" si="9"/>
        <v>KY</v>
      </c>
      <c r="E33" s="312"/>
      <c r="F33" s="312">
        <f t="shared" si="10"/>
        <v>7957.7108490196433</v>
      </c>
      <c r="G33" s="312"/>
      <c r="H33" s="304"/>
      <c r="I33" s="316">
        <v>1</v>
      </c>
      <c r="J33" s="304"/>
      <c r="K33" s="304"/>
    </row>
    <row r="34" spans="1:11">
      <c r="A34" s="122" t="str">
        <f t="shared" si="8"/>
        <v>KY</v>
      </c>
      <c r="B34" s="122" t="str">
        <f t="shared" si="7"/>
        <v>Field Tech I</v>
      </c>
      <c r="C34" s="122" t="str">
        <f t="shared" si="9"/>
        <v>Full time</v>
      </c>
      <c r="D34" s="122" t="str">
        <f t="shared" si="9"/>
        <v>KY</v>
      </c>
      <c r="E34" s="312"/>
      <c r="F34" s="312">
        <f t="shared" si="10"/>
        <v>14558.042137578013</v>
      </c>
      <c r="G34" s="312"/>
      <c r="H34" s="304"/>
      <c r="I34" s="316">
        <v>1</v>
      </c>
      <c r="J34" s="304"/>
      <c r="K34" s="304"/>
    </row>
    <row r="35" spans="1:11">
      <c r="A35" s="122" t="str">
        <f t="shared" si="8"/>
        <v>KY</v>
      </c>
      <c r="B35" s="122" t="str">
        <f t="shared" si="7"/>
        <v>State Operations Manager</v>
      </c>
      <c r="C35" s="122" t="str">
        <f t="shared" si="9"/>
        <v>Full time</v>
      </c>
      <c r="D35" s="122" t="str">
        <f t="shared" si="9"/>
        <v>KY</v>
      </c>
      <c r="E35" s="312"/>
      <c r="F35" s="312">
        <f t="shared" si="10"/>
        <v>15164.701462978248</v>
      </c>
      <c r="G35" s="312"/>
      <c r="H35" s="304"/>
      <c r="I35" s="316">
        <v>1</v>
      </c>
      <c r="J35" s="304"/>
      <c r="K35" s="304"/>
    </row>
    <row r="36" spans="1:11">
      <c r="A36" s="122" t="str">
        <f t="shared" si="8"/>
        <v>KY</v>
      </c>
      <c r="B36" s="122" t="str">
        <f t="shared" si="7"/>
        <v>Water-Wastewater Operator I</v>
      </c>
      <c r="C36" s="122" t="str">
        <f t="shared" si="9"/>
        <v>Full time</v>
      </c>
      <c r="D36" s="122" t="str">
        <f t="shared" si="9"/>
        <v>KY</v>
      </c>
      <c r="E36" s="312"/>
      <c r="F36" s="312">
        <f t="shared" si="10"/>
        <v>7345.5792452489022</v>
      </c>
      <c r="G36" s="312"/>
      <c r="H36" s="322"/>
      <c r="I36" s="316">
        <v>1</v>
      </c>
      <c r="J36" s="304"/>
      <c r="K36" s="304"/>
    </row>
    <row r="37" spans="1:11">
      <c r="A37" s="122" t="str">
        <f t="shared" si="8"/>
        <v>KY</v>
      </c>
      <c r="B37" s="122" t="str">
        <f t="shared" si="7"/>
        <v>Water-Wastewater Operator I</v>
      </c>
      <c r="C37" s="122" t="str">
        <f t="shared" si="9"/>
        <v>Full time</v>
      </c>
      <c r="D37" s="122" t="str">
        <f t="shared" si="9"/>
        <v>KY</v>
      </c>
      <c r="E37" s="312"/>
      <c r="F37" s="312">
        <f t="shared" si="10"/>
        <v>14558.042137578013</v>
      </c>
      <c r="G37" s="312"/>
      <c r="H37" s="304"/>
      <c r="I37" s="316">
        <v>1</v>
      </c>
      <c r="J37" s="304"/>
      <c r="K37" s="304"/>
    </row>
    <row r="38" spans="1:11">
      <c r="A38" s="122" t="str">
        <f t="shared" si="8"/>
        <v>KY</v>
      </c>
      <c r="B38" s="122" t="str">
        <f t="shared" si="7"/>
        <v>Water-Wastewater Operator II</v>
      </c>
      <c r="C38" s="122" t="str">
        <f t="shared" si="9"/>
        <v>Full time</v>
      </c>
      <c r="D38" s="122" t="str">
        <f t="shared" si="9"/>
        <v>KY</v>
      </c>
      <c r="E38" s="312"/>
      <c r="F38" s="312">
        <f t="shared" si="10"/>
        <v>25223.89446856052</v>
      </c>
      <c r="G38" s="312"/>
      <c r="H38" s="304"/>
      <c r="I38" s="316">
        <v>1</v>
      </c>
      <c r="J38" s="304"/>
      <c r="K38" s="304"/>
    </row>
    <row r="39" spans="1:11">
      <c r="A39" s="122" t="str">
        <f t="shared" si="8"/>
        <v>KY</v>
      </c>
      <c r="B39" s="122" t="str">
        <f t="shared" si="7"/>
        <v>Lead Water-Wastewater Operator</v>
      </c>
      <c r="C39" s="122" t="str">
        <f t="shared" si="9"/>
        <v>Full time</v>
      </c>
      <c r="D39" s="122" t="str">
        <f t="shared" si="9"/>
        <v>KY</v>
      </c>
      <c r="E39" s="312"/>
      <c r="F39" s="312">
        <f t="shared" si="10"/>
        <v>17296.472044010199</v>
      </c>
      <c r="G39" s="312"/>
      <c r="H39" s="304"/>
      <c r="I39" s="316">
        <v>1</v>
      </c>
      <c r="J39" s="304"/>
      <c r="K39" s="304"/>
    </row>
    <row r="40" spans="1:11">
      <c r="A40" s="122" t="str">
        <f t="shared" si="8"/>
        <v>KY</v>
      </c>
      <c r="B40" s="122" t="str">
        <f t="shared" si="7"/>
        <v>Lead Water-Wastewater Operator</v>
      </c>
      <c r="C40" s="122" t="str">
        <f t="shared" si="9"/>
        <v>Full time</v>
      </c>
      <c r="D40" s="122" t="str">
        <f t="shared" si="9"/>
        <v>KY</v>
      </c>
      <c r="E40" s="312"/>
      <c r="F40" s="312">
        <f t="shared" si="10"/>
        <v>25223.89446856052</v>
      </c>
      <c r="G40" s="312"/>
      <c r="H40" s="304"/>
      <c r="I40" s="316">
        <v>1</v>
      </c>
      <c r="J40" s="304"/>
      <c r="K40" s="304"/>
    </row>
    <row r="41" spans="1:11">
      <c r="A41" s="122" t="str">
        <f t="shared" si="8"/>
        <v>KY</v>
      </c>
      <c r="B41" s="122" t="str">
        <f t="shared" si="7"/>
        <v>Field Tech I</v>
      </c>
      <c r="C41" s="122" t="str">
        <f t="shared" si="9"/>
        <v>Full time</v>
      </c>
      <c r="D41" s="122" t="str">
        <f t="shared" si="9"/>
        <v>KY</v>
      </c>
      <c r="E41" s="312"/>
      <c r="F41" s="312">
        <f t="shared" si="10"/>
        <v>7345.5792452489022</v>
      </c>
      <c r="G41" s="312"/>
      <c r="H41" s="304"/>
      <c r="I41" s="316">
        <v>1</v>
      </c>
      <c r="J41" s="304"/>
      <c r="K41" s="304"/>
    </row>
    <row r="42" spans="1:11">
      <c r="A42" s="122" t="str">
        <f t="shared" si="8"/>
        <v>KY</v>
      </c>
      <c r="B42" s="122" t="str">
        <f t="shared" si="7"/>
        <v>Field Tech I</v>
      </c>
      <c r="C42" s="122" t="str">
        <f t="shared" si="9"/>
        <v>Full time</v>
      </c>
      <c r="D42" s="122" t="str">
        <f t="shared" si="9"/>
        <v>KY</v>
      </c>
      <c r="E42" s="312"/>
      <c r="F42" s="312">
        <f t="shared" si="10"/>
        <v>14558.042137578013</v>
      </c>
      <c r="G42" s="312"/>
      <c r="H42" s="304"/>
      <c r="I42" s="316">
        <v>1</v>
      </c>
      <c r="J42" s="304"/>
      <c r="K42" s="304"/>
    </row>
    <row r="43" spans="1:11">
      <c r="A43" s="122" t="str">
        <f t="shared" si="8"/>
        <v>KY</v>
      </c>
      <c r="B43" s="122" t="str">
        <f t="shared" si="7"/>
        <v>Field Tech I</v>
      </c>
      <c r="C43" s="122" t="str">
        <f t="shared" si="9"/>
        <v>Full time</v>
      </c>
      <c r="D43" s="122" t="str">
        <f t="shared" si="9"/>
        <v>KY</v>
      </c>
      <c r="E43" s="312"/>
      <c r="F43" s="312">
        <f t="shared" si="10"/>
        <v>7345.5792452489022</v>
      </c>
      <c r="G43" s="312"/>
      <c r="H43" s="304"/>
      <c r="I43" s="316">
        <v>1</v>
      </c>
      <c r="J43" s="304"/>
      <c r="K43" s="304"/>
    </row>
    <row r="44" spans="1:11">
      <c r="A44" s="122" t="str">
        <f t="shared" si="8"/>
        <v>KY</v>
      </c>
      <c r="B44" s="122" t="str">
        <f t="shared" si="7"/>
        <v>Field Tech I (Prev Vacancy)</v>
      </c>
      <c r="C44" s="122" t="str">
        <f t="shared" si="9"/>
        <v>Full time</v>
      </c>
      <c r="D44" s="122" t="str">
        <f t="shared" si="9"/>
        <v>KY</v>
      </c>
      <c r="E44" s="312"/>
      <c r="F44" s="312">
        <f t="shared" si="10"/>
        <v>7345.5792452489022</v>
      </c>
      <c r="G44" s="312"/>
      <c r="H44" s="304"/>
      <c r="I44" s="316">
        <v>1</v>
      </c>
      <c r="J44" s="304"/>
      <c r="K44" s="304"/>
    </row>
    <row r="45" spans="1:11">
      <c r="A45" s="122" t="str">
        <f t="shared" si="8"/>
        <v>KY</v>
      </c>
      <c r="B45" s="122" t="str">
        <f t="shared" si="7"/>
        <v>KY Operations Apprentice</v>
      </c>
      <c r="C45" s="122" t="str">
        <f t="shared" si="9"/>
        <v>Full time</v>
      </c>
      <c r="D45" s="122" t="str">
        <f t="shared" si="9"/>
        <v>KY</v>
      </c>
      <c r="E45" s="312"/>
      <c r="F45" s="312">
        <f t="shared" si="10"/>
        <v>7345.5792452489022</v>
      </c>
      <c r="G45" s="312"/>
      <c r="H45" s="304"/>
      <c r="I45" s="316">
        <v>1</v>
      </c>
      <c r="J45" s="304"/>
      <c r="K45" s="304"/>
    </row>
    <row r="46" spans="1:11" ht="13.5" thickBot="1">
      <c r="E46" s="319">
        <f t="shared" ref="E46:G46" si="11">SUM(E27:E45)</f>
        <v>0</v>
      </c>
      <c r="F46" s="319">
        <f t="shared" si="11"/>
        <v>188595.2021346078</v>
      </c>
      <c r="G46" s="319">
        <f t="shared" si="11"/>
        <v>0</v>
      </c>
      <c r="H46" s="304"/>
      <c r="I46" s="304"/>
      <c r="J46" s="304"/>
      <c r="K46" s="304"/>
    </row>
    <row r="47" spans="1:11" ht="13.5" thickTop="1">
      <c r="E47" s="304"/>
      <c r="F47" s="304"/>
      <c r="G47" s="304"/>
      <c r="H47" s="304"/>
      <c r="I47" s="304"/>
      <c r="J47" s="304"/>
      <c r="K47" s="304"/>
    </row>
    <row r="48" spans="1:11">
      <c r="E48" s="304"/>
      <c r="F48" s="304"/>
      <c r="G48" s="304"/>
      <c r="H48" s="304"/>
      <c r="I48" s="304"/>
      <c r="J48" s="304"/>
      <c r="K48" s="304"/>
    </row>
    <row r="49" spans="5:11">
      <c r="E49" s="304"/>
      <c r="F49" s="304"/>
      <c r="G49" s="304"/>
      <c r="H49" s="323"/>
      <c r="I49" s="304"/>
      <c r="J49" s="304"/>
      <c r="K49" s="304"/>
    </row>
    <row r="50" spans="5:11">
      <c r="E50" s="304"/>
      <c r="F50" s="304"/>
      <c r="G50" s="304"/>
      <c r="H50" s="323"/>
      <c r="I50" s="304"/>
      <c r="J50" s="304"/>
      <c r="K50" s="304"/>
    </row>
    <row r="51" spans="5:11">
      <c r="E51" s="304"/>
      <c r="F51" s="304"/>
      <c r="G51" s="304"/>
      <c r="H51" s="323"/>
      <c r="I51" s="304"/>
      <c r="J51" s="304"/>
      <c r="K51" s="304"/>
    </row>
    <row r="52" spans="5:11">
      <c r="E52" s="304"/>
      <c r="F52" s="304"/>
      <c r="G52" s="304"/>
      <c r="H52" s="323"/>
      <c r="I52" s="304"/>
      <c r="J52" s="304"/>
      <c r="K52" s="304"/>
    </row>
    <row r="53" spans="5:11">
      <c r="E53" s="304"/>
      <c r="F53" s="304"/>
      <c r="G53" s="304"/>
      <c r="H53" s="312"/>
      <c r="I53" s="304"/>
      <c r="J53" s="304"/>
      <c r="K53" s="304"/>
    </row>
    <row r="54" spans="5:11">
      <c r="E54" s="304"/>
      <c r="F54" s="304"/>
      <c r="G54" s="304"/>
      <c r="H54" s="304"/>
      <c r="I54" s="304"/>
      <c r="J54" s="304"/>
      <c r="K54" s="304"/>
    </row>
    <row r="55" spans="5:11">
      <c r="E55" s="304"/>
      <c r="F55" s="304"/>
      <c r="G55" s="304"/>
      <c r="H55" s="304"/>
      <c r="I55" s="304"/>
      <c r="J55" s="304"/>
      <c r="K55" s="304"/>
    </row>
    <row r="56" spans="5:11">
      <c r="E56" s="304"/>
      <c r="F56" s="304"/>
      <c r="G56" s="304"/>
      <c r="H56" s="304"/>
      <c r="I56" s="304"/>
      <c r="J56" s="304"/>
      <c r="K56" s="304"/>
    </row>
    <row r="57" spans="5:11">
      <c r="E57" s="304"/>
      <c r="F57" s="304"/>
      <c r="G57" s="304"/>
      <c r="H57" s="304"/>
      <c r="I57" s="304"/>
      <c r="J57" s="304"/>
      <c r="K57" s="304"/>
    </row>
    <row r="58" spans="5:11">
      <c r="E58" s="304"/>
      <c r="F58" s="304"/>
      <c r="G58" s="304"/>
      <c r="H58" s="304"/>
      <c r="I58" s="304"/>
      <c r="J58" s="304"/>
      <c r="K58" s="304"/>
    </row>
  </sheetData>
  <mergeCells count="2">
    <mergeCell ref="E1:G1"/>
    <mergeCell ref="E25:G25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13"/>
  <sheetViews>
    <sheetView workbookViewId="0">
      <selection activeCell="L5" sqref="L5:L12"/>
    </sheetView>
  </sheetViews>
  <sheetFormatPr defaultColWidth="9.1796875" defaultRowHeight="14.5"/>
  <cols>
    <col min="1" max="1" width="36" style="324" customWidth="1"/>
    <col min="2" max="2" width="9.1796875" style="324"/>
    <col min="3" max="3" width="12.54296875" style="324" customWidth="1"/>
    <col min="4" max="6" width="9.1796875" style="324"/>
    <col min="7" max="7" width="11.7265625" style="324" customWidth="1"/>
    <col min="8" max="11" width="9.1796875" style="324"/>
    <col min="12" max="12" width="14.453125" style="324" customWidth="1"/>
    <col min="13" max="16384" width="9.1796875" style="324"/>
  </cols>
  <sheetData>
    <row r="1" spans="1:12">
      <c r="A1" s="324" t="s">
        <v>405</v>
      </c>
    </row>
    <row r="2" spans="1:12" ht="58">
      <c r="A2" s="325" t="s">
        <v>406</v>
      </c>
      <c r="B2" s="325" t="s">
        <v>407</v>
      </c>
      <c r="C2" s="325" t="s">
        <v>408</v>
      </c>
      <c r="D2" s="325" t="s">
        <v>409</v>
      </c>
      <c r="E2" s="325" t="s">
        <v>410</v>
      </c>
      <c r="G2" s="325" t="s">
        <v>411</v>
      </c>
      <c r="H2" s="326"/>
      <c r="I2" s="326" t="s">
        <v>412</v>
      </c>
      <c r="L2" s="326" t="s">
        <v>413</v>
      </c>
    </row>
    <row r="3" spans="1:12">
      <c r="A3" s="327" t="s">
        <v>414</v>
      </c>
      <c r="B3" s="328">
        <v>7744</v>
      </c>
      <c r="C3" s="328">
        <v>9680</v>
      </c>
      <c r="D3" s="328">
        <v>1936</v>
      </c>
      <c r="E3" s="328">
        <v>7744</v>
      </c>
      <c r="G3" s="329">
        <f>D3/C3</f>
        <v>0.2</v>
      </c>
      <c r="I3" s="330"/>
      <c r="J3" s="330"/>
      <c r="K3" s="330"/>
      <c r="L3" s="331"/>
    </row>
    <row r="4" spans="1:12">
      <c r="A4" s="327" t="s">
        <v>414</v>
      </c>
      <c r="B4" s="328">
        <v>7226</v>
      </c>
      <c r="C4" s="328">
        <v>9032.5</v>
      </c>
      <c r="D4" s="328">
        <v>1806.5</v>
      </c>
      <c r="E4" s="328">
        <v>7226</v>
      </c>
      <c r="G4" s="329">
        <f t="shared" ref="G4:G13" si="0">D4/C4</f>
        <v>0.2</v>
      </c>
      <c r="I4" s="330"/>
      <c r="J4" s="330"/>
      <c r="K4" s="330"/>
      <c r="L4" s="331"/>
    </row>
    <row r="5" spans="1:12">
      <c r="A5" s="327" t="s">
        <v>415</v>
      </c>
      <c r="B5" s="328">
        <v>14393</v>
      </c>
      <c r="C5" s="328">
        <v>18218.98734177215</v>
      </c>
      <c r="D5" s="328">
        <v>3825.9873417721501</v>
      </c>
      <c r="E5" s="328">
        <v>14393</v>
      </c>
      <c r="G5" s="329">
        <f t="shared" si="0"/>
        <v>0.20999999999999991</v>
      </c>
      <c r="I5" s="330">
        <f>B5-B$3</f>
        <v>6649</v>
      </c>
      <c r="J5" s="330">
        <f>C5-C$3</f>
        <v>8538.9873417721501</v>
      </c>
      <c r="K5" s="330">
        <f>D5-D$3</f>
        <v>1889.9873417721501</v>
      </c>
      <c r="L5" s="332">
        <f>K5/J5</f>
        <v>0.22133623884491074</v>
      </c>
    </row>
    <row r="6" spans="1:12">
      <c r="A6" s="327" t="s">
        <v>415</v>
      </c>
      <c r="B6" s="328">
        <v>14027</v>
      </c>
      <c r="C6" s="328">
        <v>17755.696202531646</v>
      </c>
      <c r="D6" s="328">
        <v>3728.6962025316461</v>
      </c>
      <c r="E6" s="328">
        <v>14027</v>
      </c>
      <c r="G6" s="329">
        <f t="shared" si="0"/>
        <v>0.21000000000000002</v>
      </c>
      <c r="I6" s="330">
        <f>B6-B$4</f>
        <v>6801</v>
      </c>
      <c r="J6" s="330">
        <f>C6-C$4</f>
        <v>8723.1962025316461</v>
      </c>
      <c r="K6" s="330">
        <f>D6-D$4</f>
        <v>1922.1962025316461</v>
      </c>
      <c r="L6" s="332">
        <f t="shared" ref="L6" si="1">K6/J6</f>
        <v>0.22035457622445617</v>
      </c>
    </row>
    <row r="7" spans="1:12">
      <c r="A7" s="327" t="s">
        <v>416</v>
      </c>
      <c r="B7" s="328">
        <v>26893</v>
      </c>
      <c r="C7" s="328">
        <v>34041.772151898731</v>
      </c>
      <c r="D7" s="328">
        <v>7148.772151898731</v>
      </c>
      <c r="E7" s="328">
        <v>26893</v>
      </c>
      <c r="G7" s="329">
        <f t="shared" si="0"/>
        <v>0.20999999999999994</v>
      </c>
      <c r="I7" s="330">
        <f t="shared" ref="I7:K11" si="2">B7-B$3</f>
        <v>19149</v>
      </c>
      <c r="J7" s="330">
        <f t="shared" si="2"/>
        <v>24361.772151898731</v>
      </c>
      <c r="K7" s="330">
        <f t="shared" si="2"/>
        <v>5212.772151898731</v>
      </c>
      <c r="L7" s="332">
        <f>K7/J7</f>
        <v>0.21397343836057728</v>
      </c>
    </row>
    <row r="8" spans="1:12">
      <c r="A8" s="327" t="s">
        <v>417</v>
      </c>
      <c r="B8" s="328">
        <v>16892</v>
      </c>
      <c r="C8" s="328">
        <v>21382.278481012658</v>
      </c>
      <c r="D8" s="328">
        <v>4490.2784810126577</v>
      </c>
      <c r="E8" s="328">
        <v>16892</v>
      </c>
      <c r="G8" s="329">
        <f t="shared" si="0"/>
        <v>0.21</v>
      </c>
      <c r="I8" s="330">
        <f t="shared" si="2"/>
        <v>9148</v>
      </c>
      <c r="J8" s="330">
        <f t="shared" si="2"/>
        <v>11702.278481012658</v>
      </c>
      <c r="K8" s="330">
        <f t="shared" si="2"/>
        <v>2554.2784810126577</v>
      </c>
      <c r="L8" s="332">
        <f t="shared" ref="L8:L12" si="3">K8/J8</f>
        <v>0.21827189338871578</v>
      </c>
    </row>
    <row r="9" spans="1:12">
      <c r="A9" s="327" t="s">
        <v>416</v>
      </c>
      <c r="B9" s="328">
        <v>24824</v>
      </c>
      <c r="C9" s="328">
        <v>31422.784810126581</v>
      </c>
      <c r="D9" s="328">
        <v>6598.7848101265809</v>
      </c>
      <c r="E9" s="328">
        <v>24824</v>
      </c>
      <c r="G9" s="329">
        <f t="shared" si="0"/>
        <v>0.20999999999999996</v>
      </c>
      <c r="I9" s="330">
        <f t="shared" si="2"/>
        <v>17080</v>
      </c>
      <c r="J9" s="330">
        <f t="shared" si="2"/>
        <v>21742.784810126581</v>
      </c>
      <c r="K9" s="330">
        <f t="shared" si="2"/>
        <v>4662.7848101265809</v>
      </c>
      <c r="L9" s="332">
        <f t="shared" si="3"/>
        <v>0.21445205160448971</v>
      </c>
    </row>
    <row r="10" spans="1:12">
      <c r="A10" s="327" t="s">
        <v>416</v>
      </c>
      <c r="B10" s="328">
        <v>23673</v>
      </c>
      <c r="C10" s="328">
        <v>29965.822784810127</v>
      </c>
      <c r="D10" s="328">
        <v>6292.8227848101269</v>
      </c>
      <c r="E10" s="328">
        <v>23673</v>
      </c>
      <c r="G10" s="329">
        <f t="shared" si="0"/>
        <v>0.21000000000000002</v>
      </c>
      <c r="I10" s="330">
        <f>B10-B$4</f>
        <v>16447</v>
      </c>
      <c r="J10" s="330">
        <f>C10-C$4</f>
        <v>20933.322784810127</v>
      </c>
      <c r="K10" s="330">
        <f>D10-D$4</f>
        <v>4486.3227848101269</v>
      </c>
      <c r="L10" s="332">
        <f t="shared" si="3"/>
        <v>0.21431489070934992</v>
      </c>
    </row>
    <row r="11" spans="1:12">
      <c r="A11" s="327" t="s">
        <v>418</v>
      </c>
      <c r="B11" s="328">
        <v>15678</v>
      </c>
      <c r="C11" s="328">
        <v>19845.569620253165</v>
      </c>
      <c r="D11" s="328">
        <v>4167.5696202531653</v>
      </c>
      <c r="E11" s="328">
        <v>15678</v>
      </c>
      <c r="G11" s="329">
        <f t="shared" si="0"/>
        <v>0.21000000000000002</v>
      </c>
      <c r="I11" s="330">
        <f t="shared" si="2"/>
        <v>7934</v>
      </c>
      <c r="J11" s="330">
        <f t="shared" si="2"/>
        <v>10165.569620253165</v>
      </c>
      <c r="K11" s="330">
        <f t="shared" si="2"/>
        <v>2231.5696202531653</v>
      </c>
      <c r="L11" s="332">
        <f t="shared" si="3"/>
        <v>0.21952233899486981</v>
      </c>
    </row>
    <row r="12" spans="1:12">
      <c r="A12" s="327" t="s">
        <v>418</v>
      </c>
      <c r="B12" s="328">
        <v>15383</v>
      </c>
      <c r="C12" s="328">
        <v>19472.151898734177</v>
      </c>
      <c r="D12" s="328">
        <v>4089.1518987341769</v>
      </c>
      <c r="E12" s="328">
        <v>15383</v>
      </c>
      <c r="G12" s="329">
        <f t="shared" si="0"/>
        <v>0.21</v>
      </c>
      <c r="I12" s="330">
        <f>B12-B$4</f>
        <v>8157</v>
      </c>
      <c r="J12" s="330">
        <f>C12-C$4</f>
        <v>10439.651898734177</v>
      </c>
      <c r="K12" s="330">
        <f>D12-D$4</f>
        <v>2282.6518987341769</v>
      </c>
      <c r="L12" s="332">
        <f t="shared" si="3"/>
        <v>0.21865210841090896</v>
      </c>
    </row>
    <row r="13" spans="1:12">
      <c r="A13" s="327" t="s">
        <v>414</v>
      </c>
      <c r="B13" s="328">
        <v>7828</v>
      </c>
      <c r="C13" s="328">
        <v>9785</v>
      </c>
      <c r="D13" s="328">
        <v>1957</v>
      </c>
      <c r="E13" s="328">
        <v>7828</v>
      </c>
      <c r="G13" s="329">
        <f t="shared" si="0"/>
        <v>0.2</v>
      </c>
      <c r="I13" s="330"/>
      <c r="J13" s="330"/>
      <c r="K13" s="330"/>
      <c r="L13" s="331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48"/>
  <sheetViews>
    <sheetView showGridLines="0" workbookViewId="0">
      <selection activeCell="A13" sqref="A13"/>
    </sheetView>
  </sheetViews>
  <sheetFormatPr defaultRowHeight="12.5"/>
  <cols>
    <col min="1" max="1" width="1.1796875" customWidth="1"/>
    <col min="2" max="2" width="22.1796875" customWidth="1"/>
    <col min="3" max="3" width="2.453125" customWidth="1"/>
    <col min="4" max="4" width="11.81640625" customWidth="1"/>
    <col min="5" max="5" width="2.54296875" customWidth="1"/>
    <col min="6" max="6" width="11.81640625" customWidth="1"/>
    <col min="7" max="7" width="2.54296875" customWidth="1"/>
    <col min="8" max="8" width="11.81640625" customWidth="1"/>
    <col min="9" max="9" width="1" customWidth="1"/>
  </cols>
  <sheetData>
    <row r="1" spans="1:9" ht="13">
      <c r="A1" s="337" t="s">
        <v>44</v>
      </c>
      <c r="B1" s="337"/>
      <c r="C1" s="337"/>
      <c r="D1" s="337"/>
      <c r="E1" s="337"/>
      <c r="F1" s="337"/>
      <c r="G1" s="337"/>
      <c r="H1" s="337"/>
      <c r="I1" s="337"/>
    </row>
    <row r="2" spans="1:9" ht="13">
      <c r="A2" s="338" t="s">
        <v>433</v>
      </c>
      <c r="B2" s="338"/>
      <c r="C2" s="338"/>
      <c r="D2" s="338"/>
      <c r="E2" s="338"/>
      <c r="F2" s="338"/>
      <c r="G2" s="338"/>
      <c r="H2" s="338"/>
      <c r="I2" s="338"/>
    </row>
    <row r="3" spans="1:9" ht="13">
      <c r="A3" s="338" t="s">
        <v>43</v>
      </c>
      <c r="B3" s="338"/>
      <c r="C3" s="338"/>
      <c r="D3" s="338"/>
      <c r="E3" s="338"/>
      <c r="F3" s="338"/>
      <c r="G3" s="338"/>
      <c r="H3" s="338"/>
      <c r="I3" s="338"/>
    </row>
    <row r="4" spans="1:9" ht="13">
      <c r="A4" s="338" t="s">
        <v>46</v>
      </c>
      <c r="B4" s="338"/>
      <c r="C4" s="338"/>
      <c r="D4" s="338"/>
      <c r="E4" s="338"/>
      <c r="F4" s="338"/>
      <c r="G4" s="338"/>
      <c r="H4" s="338"/>
      <c r="I4" s="338"/>
    </row>
    <row r="5" spans="1:9" ht="13">
      <c r="A5" s="337" t="s">
        <v>20</v>
      </c>
      <c r="B5" s="337"/>
      <c r="C5" s="337"/>
      <c r="D5" s="337"/>
      <c r="E5" s="337"/>
      <c r="F5" s="337"/>
      <c r="G5" s="337"/>
      <c r="H5" s="337"/>
      <c r="I5" s="337"/>
    </row>
    <row r="6" spans="1:9" ht="13">
      <c r="A6" s="269"/>
      <c r="B6" s="269"/>
      <c r="C6" s="269"/>
      <c r="D6" s="269"/>
      <c r="E6" s="269"/>
      <c r="F6" s="269"/>
      <c r="G6" s="269"/>
      <c r="H6" s="269"/>
      <c r="I6" s="269"/>
    </row>
    <row r="7" spans="1:9" ht="13">
      <c r="A7" s="30" t="s">
        <v>342</v>
      </c>
      <c r="B7" s="30"/>
      <c r="C7" s="270"/>
      <c r="D7" s="269"/>
      <c r="E7" s="269"/>
      <c r="F7" s="269"/>
      <c r="G7" s="269"/>
      <c r="H7" s="269"/>
      <c r="I7" s="269"/>
    </row>
    <row r="8" spans="1:9" ht="6.75" customHeight="1">
      <c r="A8" s="186"/>
      <c r="B8" s="187"/>
      <c r="C8" s="187"/>
      <c r="D8" s="187"/>
      <c r="E8" s="187"/>
      <c r="F8" s="187"/>
      <c r="G8" s="187"/>
      <c r="H8" s="187"/>
      <c r="I8" s="188"/>
    </row>
    <row r="9" spans="1:9">
      <c r="A9" s="189"/>
      <c r="B9" s="69"/>
      <c r="C9" s="69"/>
      <c r="D9" s="69"/>
      <c r="E9" s="69"/>
      <c r="F9" s="69"/>
      <c r="G9" s="69"/>
      <c r="H9" s="271" t="s">
        <v>352</v>
      </c>
      <c r="I9" s="190"/>
    </row>
    <row r="10" spans="1:9">
      <c r="A10" s="290"/>
      <c r="B10" s="105"/>
      <c r="C10" s="69"/>
      <c r="D10" s="13">
        <v>2020</v>
      </c>
      <c r="E10" s="271"/>
      <c r="F10" s="13">
        <v>2021</v>
      </c>
      <c r="G10" s="271"/>
      <c r="H10" s="13">
        <v>2022</v>
      </c>
      <c r="I10" s="190"/>
    </row>
    <row r="11" spans="1:9">
      <c r="A11" s="290"/>
      <c r="B11" s="69" t="s">
        <v>343</v>
      </c>
      <c r="C11" s="69"/>
      <c r="D11" s="73">
        <f>'Expense Comparison Tables'!I27</f>
        <v>9641.86</v>
      </c>
      <c r="E11" s="73"/>
      <c r="F11" s="73">
        <f>'Expense Comparison Tables'!J27</f>
        <v>27461.25</v>
      </c>
      <c r="G11" s="73"/>
      <c r="H11" s="73">
        <v>25152</v>
      </c>
      <c r="I11" s="190"/>
    </row>
    <row r="12" spans="1:9" ht="6" customHeight="1">
      <c r="A12" s="290"/>
      <c r="B12" s="105"/>
      <c r="C12" s="69"/>
      <c r="D12" s="69"/>
      <c r="E12" s="69"/>
      <c r="F12" s="69"/>
      <c r="G12" s="69"/>
      <c r="H12" s="69"/>
      <c r="I12" s="190"/>
    </row>
    <row r="13" spans="1:9">
      <c r="A13" s="290"/>
      <c r="B13" s="105" t="s">
        <v>72</v>
      </c>
      <c r="C13" s="69"/>
      <c r="D13" s="69"/>
      <c r="E13" s="69"/>
      <c r="F13" s="69"/>
      <c r="G13" s="69"/>
      <c r="H13" s="69"/>
      <c r="I13" s="190"/>
    </row>
    <row r="14" spans="1:9">
      <c r="A14" s="290"/>
      <c r="B14" s="105" t="s">
        <v>344</v>
      </c>
      <c r="C14" s="69"/>
      <c r="D14" s="73"/>
      <c r="E14" s="73"/>
      <c r="F14" s="73"/>
      <c r="G14" s="73"/>
      <c r="H14" s="73">
        <v>-4794</v>
      </c>
      <c r="I14" s="190"/>
    </row>
    <row r="15" spans="1:9">
      <c r="A15" s="290"/>
      <c r="B15" s="169" t="s">
        <v>345</v>
      </c>
      <c r="C15" s="69"/>
      <c r="D15" s="65">
        <f>-D47</f>
        <v>-7140</v>
      </c>
      <c r="E15" s="73"/>
      <c r="F15" s="65">
        <f>-F47</f>
        <v>-24791.5</v>
      </c>
      <c r="G15" s="73"/>
      <c r="H15" s="65">
        <f>-H47</f>
        <v>-18423.14</v>
      </c>
      <c r="I15" s="190"/>
    </row>
    <row r="16" spans="1:9">
      <c r="A16" s="291"/>
      <c r="B16" s="105"/>
      <c r="C16" s="69"/>
      <c r="D16" s="73"/>
      <c r="E16" s="73"/>
      <c r="F16" s="73"/>
      <c r="G16" s="73"/>
      <c r="H16" s="73"/>
      <c r="I16" s="190"/>
    </row>
    <row r="17" spans="1:9" ht="13" thickBot="1">
      <c r="A17" s="291"/>
      <c r="B17" s="169" t="s">
        <v>346</v>
      </c>
      <c r="C17" s="69"/>
      <c r="D17" s="75">
        <f>SUM(D11:D15)</f>
        <v>2501.8600000000006</v>
      </c>
      <c r="E17" s="73"/>
      <c r="F17" s="75">
        <f>SUM(F11:F15)</f>
        <v>2669.75</v>
      </c>
      <c r="G17" s="73"/>
      <c r="H17" s="75">
        <f>SUM(H11:H15)</f>
        <v>1934.8600000000006</v>
      </c>
      <c r="I17" s="190"/>
    </row>
    <row r="18" spans="1:9" ht="5.25" customHeight="1" thickTop="1">
      <c r="A18" s="191"/>
      <c r="B18" s="66"/>
      <c r="C18" s="66"/>
      <c r="D18" s="65"/>
      <c r="E18" s="65"/>
      <c r="F18" s="65"/>
      <c r="G18" s="65"/>
      <c r="H18" s="65"/>
      <c r="I18" s="192"/>
    </row>
    <row r="19" spans="1:9">
      <c r="A19" s="69"/>
      <c r="B19" s="69"/>
      <c r="C19" s="69"/>
      <c r="D19" s="69"/>
      <c r="E19" s="69"/>
      <c r="F19" s="69"/>
      <c r="G19" s="69"/>
      <c r="H19" s="69"/>
      <c r="I19" s="69"/>
    </row>
    <row r="20" spans="1:9">
      <c r="A20" s="69" t="s">
        <v>353</v>
      </c>
      <c r="B20" s="69"/>
      <c r="C20" s="69"/>
      <c r="D20" s="69"/>
      <c r="E20" s="69"/>
      <c r="F20" s="69"/>
      <c r="G20" s="69"/>
      <c r="H20" s="69"/>
      <c r="I20" s="69"/>
    </row>
    <row r="21" spans="1:9">
      <c r="A21" s="69"/>
      <c r="B21" s="69">
        <v>2017</v>
      </c>
      <c r="C21" s="69"/>
      <c r="D21" s="73">
        <f>'Expense Comparison Tables'!F27</f>
        <v>3453.1600000000003</v>
      </c>
      <c r="E21" s="73"/>
      <c r="F21" s="73"/>
      <c r="G21" s="73"/>
      <c r="H21" s="73"/>
      <c r="I21" s="69"/>
    </row>
    <row r="22" spans="1:9">
      <c r="A22" s="69"/>
      <c r="B22" s="69">
        <v>2018</v>
      </c>
      <c r="C22" s="69"/>
      <c r="D22" s="73">
        <f>'Expense Comparison Tables'!G27</f>
        <v>250.96999999999997</v>
      </c>
      <c r="E22" s="73"/>
      <c r="F22" s="73"/>
      <c r="G22" s="73"/>
      <c r="H22" s="73"/>
      <c r="I22" s="69"/>
    </row>
    <row r="23" spans="1:9">
      <c r="A23" s="69"/>
      <c r="B23" s="69">
        <v>2019</v>
      </c>
      <c r="C23" s="69"/>
      <c r="D23" s="73">
        <f>'Expense Comparison Tables'!H27</f>
        <v>2615.2400000000002</v>
      </c>
      <c r="E23" s="73"/>
      <c r="F23" s="73"/>
      <c r="G23" s="73"/>
      <c r="H23" s="73"/>
      <c r="I23" s="69"/>
    </row>
    <row r="24" spans="1:9">
      <c r="B24" s="288">
        <v>2020</v>
      </c>
      <c r="D24" s="14">
        <f>D17</f>
        <v>2501.8600000000006</v>
      </c>
      <c r="E24" s="14"/>
      <c r="F24" s="14"/>
      <c r="G24" s="14"/>
      <c r="H24" s="14"/>
    </row>
    <row r="25" spans="1:9">
      <c r="B25" s="288">
        <v>2021</v>
      </c>
      <c r="D25" s="65">
        <f>F17</f>
        <v>2669.75</v>
      </c>
      <c r="E25" s="14"/>
      <c r="F25" s="14"/>
      <c r="G25" s="14"/>
      <c r="H25" s="14"/>
    </row>
    <row r="26" spans="1:9">
      <c r="B26" t="s">
        <v>354</v>
      </c>
      <c r="D26" s="14">
        <f>AVERAGE(D21:D25)</f>
        <v>2298.1960000000004</v>
      </c>
      <c r="E26" s="14"/>
      <c r="F26" s="14"/>
      <c r="G26" s="14"/>
      <c r="H26" s="14"/>
    </row>
    <row r="27" spans="1:9">
      <c r="D27" s="14"/>
      <c r="E27" s="14"/>
      <c r="F27" s="14"/>
      <c r="G27" s="14"/>
      <c r="H27" s="14"/>
    </row>
    <row r="28" spans="1:9">
      <c r="B28" t="s">
        <v>357</v>
      </c>
      <c r="D28" s="65">
        <f>'Expense Comparison Tables'!L27</f>
        <v>18071.25</v>
      </c>
      <c r="E28" s="14"/>
      <c r="F28" s="14"/>
      <c r="G28" s="14"/>
      <c r="H28" s="14"/>
    </row>
    <row r="29" spans="1:9" ht="13" thickBot="1">
      <c r="B29" t="s">
        <v>358</v>
      </c>
      <c r="D29" s="289">
        <f>D26-D28</f>
        <v>-15773.054</v>
      </c>
      <c r="E29" s="14"/>
      <c r="F29" s="14"/>
      <c r="G29" s="14"/>
      <c r="H29" s="14"/>
    </row>
    <row r="30" spans="1:9" ht="13" thickTop="1">
      <c r="D30" s="14"/>
      <c r="E30" s="14"/>
      <c r="F30" s="14"/>
      <c r="G30" s="14"/>
      <c r="H30" s="14"/>
    </row>
    <row r="31" spans="1:9">
      <c r="D31" s="14"/>
      <c r="E31" s="14"/>
      <c r="F31" s="14"/>
      <c r="G31" s="14"/>
      <c r="H31" s="14"/>
    </row>
    <row r="32" spans="1:9">
      <c r="D32" s="14"/>
      <c r="E32" s="14"/>
      <c r="F32" s="14"/>
      <c r="G32" s="14"/>
      <c r="H32" s="14"/>
    </row>
    <row r="33" spans="1:14">
      <c r="A33" t="s">
        <v>347</v>
      </c>
      <c r="D33" s="14"/>
      <c r="E33" s="14"/>
      <c r="F33" s="14"/>
      <c r="G33" s="14"/>
      <c r="H33" s="14"/>
    </row>
    <row r="34" spans="1:14">
      <c r="A34" t="s">
        <v>348</v>
      </c>
      <c r="B34" t="s">
        <v>349</v>
      </c>
      <c r="D34" s="14">
        <v>840</v>
      </c>
      <c r="E34" s="14"/>
      <c r="F34" s="14"/>
      <c r="G34" s="14"/>
      <c r="H34" s="14"/>
      <c r="K34" t="s">
        <v>350</v>
      </c>
    </row>
    <row r="35" spans="1:14">
      <c r="D35" s="14">
        <v>1560</v>
      </c>
      <c r="E35" s="14"/>
      <c r="F35" s="14"/>
      <c r="G35" s="14"/>
      <c r="H35" s="14"/>
      <c r="K35" t="s">
        <v>350</v>
      </c>
    </row>
    <row r="36" spans="1:14">
      <c r="D36" s="14">
        <v>2980</v>
      </c>
      <c r="E36" s="14"/>
      <c r="F36" s="14"/>
      <c r="G36" s="14"/>
      <c r="H36" s="14"/>
      <c r="K36" t="s">
        <v>350</v>
      </c>
    </row>
    <row r="37" spans="1:14">
      <c r="D37" s="14">
        <v>1080</v>
      </c>
      <c r="E37" s="14"/>
      <c r="F37" s="14"/>
      <c r="G37" s="14"/>
      <c r="H37" s="14"/>
      <c r="K37" t="s">
        <v>350</v>
      </c>
    </row>
    <row r="38" spans="1:14">
      <c r="D38" s="14">
        <v>680</v>
      </c>
      <c r="E38" s="14"/>
      <c r="F38" s="14"/>
      <c r="G38" s="14"/>
      <c r="H38" s="14"/>
      <c r="K38" t="s">
        <v>350</v>
      </c>
    </row>
    <row r="39" spans="1:14">
      <c r="D39" s="14"/>
      <c r="E39" s="14"/>
      <c r="F39" s="14">
        <v>1560</v>
      </c>
      <c r="G39" s="14"/>
      <c r="H39" s="14"/>
      <c r="K39" t="s">
        <v>350</v>
      </c>
    </row>
    <row r="40" spans="1:14">
      <c r="D40" s="14"/>
      <c r="E40" s="14"/>
      <c r="F40" s="14">
        <v>9327</v>
      </c>
      <c r="G40" s="14"/>
      <c r="H40" s="14"/>
      <c r="K40" t="s">
        <v>350</v>
      </c>
    </row>
    <row r="41" spans="1:14">
      <c r="D41" s="14"/>
      <c r="E41" s="14"/>
      <c r="F41" s="14">
        <v>1023</v>
      </c>
      <c r="G41" s="14"/>
      <c r="H41" s="14"/>
      <c r="N41" t="s">
        <v>355</v>
      </c>
    </row>
    <row r="42" spans="1:14">
      <c r="D42" s="14"/>
      <c r="E42" s="14"/>
      <c r="F42" s="14">
        <v>12605.75</v>
      </c>
      <c r="G42" s="14"/>
      <c r="H42" s="14"/>
      <c r="K42" t="s">
        <v>350</v>
      </c>
    </row>
    <row r="43" spans="1:14">
      <c r="D43" s="14"/>
      <c r="E43" s="14"/>
      <c r="F43" s="14">
        <v>275.75</v>
      </c>
      <c r="G43" s="14"/>
      <c r="H43" s="14"/>
      <c r="N43" t="s">
        <v>356</v>
      </c>
    </row>
    <row r="44" spans="1:14">
      <c r="D44" s="14"/>
      <c r="E44" s="14"/>
      <c r="F44" s="14"/>
      <c r="G44" s="14"/>
      <c r="H44" s="14">
        <v>8815</v>
      </c>
      <c r="K44" t="s">
        <v>350</v>
      </c>
    </row>
    <row r="45" spans="1:14">
      <c r="D45" s="65"/>
      <c r="E45" s="14"/>
      <c r="F45" s="65"/>
      <c r="G45" s="14"/>
      <c r="H45" s="65">
        <v>9608.14</v>
      </c>
      <c r="K45" t="s">
        <v>350</v>
      </c>
    </row>
    <row r="46" spans="1:14">
      <c r="D46" s="14"/>
      <c r="E46" s="14"/>
      <c r="F46" s="14"/>
      <c r="G46" s="14"/>
      <c r="H46" s="14"/>
    </row>
    <row r="47" spans="1:14" ht="13" thickBot="1">
      <c r="A47" t="s">
        <v>351</v>
      </c>
      <c r="D47" s="75">
        <f>SUM(D34:D46)</f>
        <v>7140</v>
      </c>
      <c r="E47" s="14"/>
      <c r="F47" s="75">
        <f>SUM(F34:F46)</f>
        <v>24791.5</v>
      </c>
      <c r="G47" s="14"/>
      <c r="H47" s="75">
        <f>SUM(H34:H46)</f>
        <v>18423.14</v>
      </c>
    </row>
    <row r="48" spans="1:14" ht="13" thickTop="1"/>
  </sheetData>
  <mergeCells count="5">
    <mergeCell ref="A1:I1"/>
    <mergeCell ref="A2:I2"/>
    <mergeCell ref="A3:I3"/>
    <mergeCell ref="A4:I4"/>
    <mergeCell ref="A5:I5"/>
  </mergeCells>
  <pageMargins left="0.5" right="0.2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21"/>
  <sheetViews>
    <sheetView workbookViewId="0">
      <selection activeCell="A6" sqref="A6"/>
    </sheetView>
  </sheetViews>
  <sheetFormatPr defaultRowHeight="12.5"/>
  <cols>
    <col min="4" max="4" width="4.1796875" customWidth="1"/>
    <col min="5" max="5" width="10.26953125" customWidth="1"/>
    <col min="6" max="6" width="15" customWidth="1"/>
  </cols>
  <sheetData>
    <row r="1" spans="1:12" ht="13">
      <c r="A1" s="340" t="s">
        <v>44</v>
      </c>
      <c r="B1" s="340"/>
      <c r="C1" s="340"/>
      <c r="D1" s="340"/>
      <c r="E1" s="340"/>
      <c r="F1" s="340"/>
      <c r="G1" s="340"/>
      <c r="H1" s="340"/>
      <c r="I1" s="340"/>
      <c r="J1" s="340"/>
      <c r="K1" s="340"/>
      <c r="L1" s="340"/>
    </row>
    <row r="2" spans="1:12" ht="13">
      <c r="A2" s="341" t="s">
        <v>286</v>
      </c>
      <c r="B2" s="341"/>
      <c r="C2" s="341"/>
      <c r="D2" s="341"/>
      <c r="E2" s="341"/>
      <c r="F2" s="341"/>
      <c r="G2" s="341"/>
      <c r="H2" s="341"/>
      <c r="I2" s="341"/>
      <c r="J2" s="341"/>
      <c r="K2" s="341"/>
      <c r="L2" s="341"/>
    </row>
    <row r="3" spans="1:12" ht="13">
      <c r="A3" s="341" t="s">
        <v>43</v>
      </c>
      <c r="B3" s="341"/>
      <c r="C3" s="341"/>
      <c r="D3" s="341"/>
      <c r="E3" s="341"/>
      <c r="F3" s="341"/>
      <c r="G3" s="341"/>
      <c r="H3" s="341"/>
      <c r="I3" s="341"/>
      <c r="J3" s="341"/>
      <c r="K3" s="341"/>
      <c r="L3" s="341"/>
    </row>
    <row r="4" spans="1:12" ht="13">
      <c r="A4" s="341" t="s">
        <v>46</v>
      </c>
      <c r="B4" s="341"/>
      <c r="C4" s="341"/>
      <c r="D4" s="341"/>
      <c r="E4" s="341"/>
      <c r="F4" s="341"/>
      <c r="G4" s="341"/>
      <c r="H4" s="341"/>
      <c r="I4" s="341"/>
      <c r="J4" s="341"/>
      <c r="K4" s="341"/>
      <c r="L4" s="341"/>
    </row>
    <row r="5" spans="1:12" ht="13">
      <c r="A5" s="340" t="s">
        <v>20</v>
      </c>
      <c r="B5" s="340"/>
      <c r="C5" s="340"/>
      <c r="D5" s="340"/>
      <c r="E5" s="340"/>
      <c r="F5" s="340"/>
      <c r="G5" s="340"/>
      <c r="H5" s="340"/>
      <c r="I5" s="340"/>
      <c r="J5" s="340"/>
      <c r="K5" s="340"/>
      <c r="L5" s="340"/>
    </row>
    <row r="6" spans="1:12" ht="13">
      <c r="A6" s="240"/>
      <c r="B6" s="240"/>
      <c r="C6" s="240"/>
      <c r="D6" s="240"/>
      <c r="E6" s="240"/>
      <c r="F6" s="240"/>
      <c r="G6" s="240"/>
      <c r="H6" s="240"/>
      <c r="I6" s="240"/>
      <c r="J6" s="240"/>
      <c r="K6" s="240"/>
      <c r="L6" s="240"/>
    </row>
    <row r="7" spans="1:12" ht="13">
      <c r="A7" s="67" t="s">
        <v>329</v>
      </c>
      <c r="B7" s="240"/>
      <c r="C7" s="240"/>
      <c r="D7" s="240"/>
      <c r="E7" s="240"/>
      <c r="F7" s="240"/>
      <c r="G7" s="240"/>
      <c r="H7" s="240"/>
      <c r="I7" s="240"/>
      <c r="J7" s="240"/>
      <c r="K7" s="240"/>
      <c r="L7" s="240"/>
    </row>
    <row r="9" spans="1:12">
      <c r="A9" s="68" t="s">
        <v>287</v>
      </c>
      <c r="B9" s="68"/>
      <c r="C9" s="68"/>
      <c r="D9" s="68"/>
      <c r="E9" s="68"/>
      <c r="F9" s="68"/>
      <c r="G9" s="68"/>
      <c r="H9" s="156">
        <v>8530</v>
      </c>
      <c r="I9" s="68"/>
      <c r="J9" s="68"/>
    </row>
    <row r="10" spans="1:12">
      <c r="A10" s="68"/>
      <c r="B10" s="68"/>
      <c r="C10" s="68"/>
      <c r="D10" s="68"/>
      <c r="E10" s="68"/>
      <c r="F10" s="68"/>
      <c r="G10" s="68"/>
      <c r="H10" s="68"/>
      <c r="I10" s="68"/>
      <c r="J10" s="68"/>
    </row>
    <row r="11" spans="1:12">
      <c r="A11" s="67" t="s">
        <v>289</v>
      </c>
      <c r="B11" s="68"/>
      <c r="C11" s="68"/>
      <c r="D11" s="68"/>
      <c r="E11" s="68"/>
      <c r="F11" s="68"/>
      <c r="G11" s="68"/>
      <c r="H11" s="259">
        <v>3.92</v>
      </c>
      <c r="I11" s="68"/>
      <c r="J11" s="68"/>
    </row>
    <row r="12" spans="1:12" ht="13" thickBot="1">
      <c r="A12" s="67" t="s">
        <v>288</v>
      </c>
      <c r="B12" s="68"/>
      <c r="C12" s="68"/>
      <c r="D12" s="68"/>
      <c r="E12" s="68"/>
      <c r="F12" s="68"/>
      <c r="G12" s="68"/>
      <c r="H12" s="244">
        <f>H9*H11</f>
        <v>33437.599999999999</v>
      </c>
      <c r="I12" s="68"/>
      <c r="J12" s="68"/>
    </row>
    <row r="13" spans="1:12" ht="13" thickTop="1">
      <c r="A13" s="68"/>
      <c r="B13" s="68"/>
      <c r="C13" s="68"/>
      <c r="D13" s="68"/>
      <c r="E13" s="68"/>
      <c r="F13" s="68"/>
      <c r="G13" s="68"/>
      <c r="H13" s="68"/>
      <c r="I13" s="68"/>
      <c r="J13" s="68"/>
    </row>
    <row r="14" spans="1:12">
      <c r="A14" s="67" t="s">
        <v>328</v>
      </c>
      <c r="B14" s="68"/>
      <c r="C14" s="68"/>
      <c r="D14" s="68"/>
      <c r="E14" s="68"/>
      <c r="F14" s="68"/>
      <c r="G14" s="68" t="s">
        <v>330</v>
      </c>
      <c r="H14" s="37">
        <v>3.3260000000000001</v>
      </c>
      <c r="I14" s="68"/>
      <c r="J14" s="68"/>
    </row>
    <row r="15" spans="1:12" ht="13" thickBot="1">
      <c r="A15" s="67" t="s">
        <v>290</v>
      </c>
      <c r="B15" s="68"/>
      <c r="C15" s="68"/>
      <c r="D15" s="68"/>
      <c r="E15" s="68"/>
      <c r="F15" s="68"/>
      <c r="G15" s="68"/>
      <c r="H15" s="244">
        <f>H9*H14</f>
        <v>28370.78</v>
      </c>
      <c r="I15" s="68"/>
      <c r="J15" s="68"/>
    </row>
    <row r="16" spans="1:12" ht="13" thickTop="1">
      <c r="A16" s="68"/>
      <c r="B16" s="68"/>
      <c r="C16" s="68"/>
      <c r="D16" s="68"/>
      <c r="E16" s="68"/>
      <c r="F16" s="68"/>
      <c r="G16" s="68"/>
      <c r="H16" s="68"/>
      <c r="I16" s="68"/>
      <c r="J16" s="68"/>
    </row>
    <row r="17" spans="1:10">
      <c r="A17" s="68"/>
      <c r="B17" s="68"/>
      <c r="C17" s="68"/>
      <c r="D17" s="68"/>
      <c r="E17" s="68"/>
      <c r="F17" s="68"/>
      <c r="G17" s="68"/>
      <c r="H17" s="68"/>
      <c r="I17" s="68"/>
      <c r="J17" s="68"/>
    </row>
    <row r="18" spans="1:10" ht="13" thickBot="1">
      <c r="A18" s="67" t="s">
        <v>291</v>
      </c>
      <c r="B18" s="68"/>
      <c r="C18" s="68"/>
      <c r="D18" s="68"/>
      <c r="E18" s="68"/>
      <c r="F18" s="68"/>
      <c r="G18" s="68"/>
      <c r="H18" s="246">
        <f>H15-H12</f>
        <v>-5066.82</v>
      </c>
      <c r="I18" s="68"/>
      <c r="J18" s="68"/>
    </row>
    <row r="19" spans="1:10" ht="13" thickTop="1">
      <c r="A19" s="68"/>
      <c r="B19" s="68"/>
      <c r="C19" s="68"/>
      <c r="D19" s="68"/>
      <c r="E19" s="68"/>
      <c r="F19" s="68"/>
      <c r="G19" s="68"/>
      <c r="H19" s="68"/>
      <c r="I19" s="68"/>
      <c r="J19" s="68"/>
    </row>
    <row r="21" spans="1:10">
      <c r="A21" t="s">
        <v>331</v>
      </c>
    </row>
  </sheetData>
  <mergeCells count="5">
    <mergeCell ref="A1:L1"/>
    <mergeCell ref="A2:L2"/>
    <mergeCell ref="A3:L3"/>
    <mergeCell ref="A4:L4"/>
    <mergeCell ref="A5:L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33"/>
  <sheetViews>
    <sheetView workbookViewId="0">
      <selection sqref="A1:I1"/>
    </sheetView>
  </sheetViews>
  <sheetFormatPr defaultRowHeight="12.5"/>
  <cols>
    <col min="1" max="1" width="12.7265625" customWidth="1"/>
    <col min="2" max="7" width="11.7265625" customWidth="1"/>
    <col min="8" max="8" width="12" customWidth="1"/>
    <col min="9" max="9" width="17.7265625" bestFit="1" customWidth="1"/>
    <col min="11" max="11" width="10" bestFit="1" customWidth="1"/>
  </cols>
  <sheetData>
    <row r="1" spans="1:9" ht="13">
      <c r="A1" s="340" t="s">
        <v>44</v>
      </c>
      <c r="B1" s="340"/>
      <c r="C1" s="340"/>
      <c r="D1" s="340"/>
      <c r="E1" s="340"/>
      <c r="F1" s="340"/>
      <c r="G1" s="340"/>
      <c r="H1" s="340"/>
      <c r="I1" s="340"/>
    </row>
    <row r="2" spans="1:9" ht="13">
      <c r="A2" s="341" t="s">
        <v>293</v>
      </c>
      <c r="B2" s="341"/>
      <c r="C2" s="341"/>
      <c r="D2" s="341"/>
      <c r="E2" s="341"/>
      <c r="F2" s="341"/>
      <c r="G2" s="341"/>
      <c r="H2" s="341"/>
      <c r="I2" s="341"/>
    </row>
    <row r="3" spans="1:9" ht="13">
      <c r="A3" s="341" t="s">
        <v>43</v>
      </c>
      <c r="B3" s="341"/>
      <c r="C3" s="341"/>
      <c r="D3" s="341"/>
      <c r="E3" s="341"/>
      <c r="F3" s="341"/>
      <c r="G3" s="341"/>
      <c r="H3" s="341"/>
      <c r="I3" s="341"/>
    </row>
    <row r="4" spans="1:9" ht="13">
      <c r="A4" s="341" t="s">
        <v>46</v>
      </c>
      <c r="B4" s="341"/>
      <c r="C4" s="341"/>
      <c r="D4" s="341"/>
      <c r="E4" s="341"/>
      <c r="F4" s="341"/>
      <c r="G4" s="341"/>
      <c r="H4" s="341"/>
      <c r="I4" s="341"/>
    </row>
    <row r="5" spans="1:9" ht="13">
      <c r="A5" s="340" t="s">
        <v>20</v>
      </c>
      <c r="B5" s="340"/>
      <c r="C5" s="340"/>
      <c r="D5" s="340"/>
      <c r="E5" s="340"/>
      <c r="F5" s="340"/>
      <c r="G5" s="340"/>
      <c r="H5" s="340"/>
      <c r="I5" s="340"/>
    </row>
    <row r="7" spans="1:9">
      <c r="A7" s="30" t="s">
        <v>294</v>
      </c>
    </row>
    <row r="9" spans="1:9">
      <c r="A9" s="30" t="s">
        <v>297</v>
      </c>
      <c r="H9" s="14">
        <v>861062</v>
      </c>
      <c r="I9" s="73"/>
    </row>
    <row r="10" spans="1:9">
      <c r="A10" s="30" t="s">
        <v>295</v>
      </c>
      <c r="B10" s="30" t="s">
        <v>296</v>
      </c>
      <c r="H10" s="65">
        <v>-10756</v>
      </c>
      <c r="I10" s="73"/>
    </row>
    <row r="11" spans="1:9">
      <c r="H11" s="14"/>
      <c r="I11" s="73"/>
    </row>
    <row r="12" spans="1:9" ht="13" thickBot="1">
      <c r="B12" s="30" t="s">
        <v>298</v>
      </c>
      <c r="H12" s="75">
        <f>SUM(H9:H11)</f>
        <v>850306</v>
      </c>
      <c r="I12" s="73"/>
    </row>
    <row r="13" spans="1:9" ht="13" thickTop="1">
      <c r="H13" s="14"/>
      <c r="I13" s="14"/>
    </row>
    <row r="14" spans="1:9">
      <c r="A14" s="30" t="s">
        <v>300</v>
      </c>
      <c r="H14" s="261">
        <v>0.03</v>
      </c>
    </row>
    <row r="16" spans="1:9">
      <c r="A16" s="30" t="s">
        <v>301</v>
      </c>
      <c r="I16" s="14">
        <f>H12+(H12*H14)</f>
        <v>875815.18</v>
      </c>
    </row>
    <row r="20" spans="1:9">
      <c r="A20" s="30" t="s">
        <v>299</v>
      </c>
      <c r="H20" s="14">
        <v>936694</v>
      </c>
      <c r="I20" s="14"/>
    </row>
    <row r="21" spans="1:9">
      <c r="A21" s="30" t="s">
        <v>295</v>
      </c>
      <c r="B21" s="30" t="s">
        <v>424</v>
      </c>
      <c r="H21" s="65">
        <v>-11163</v>
      </c>
      <c r="I21" s="73"/>
    </row>
    <row r="22" spans="1:9">
      <c r="H22" s="14"/>
      <c r="I22" s="14"/>
    </row>
    <row r="23" spans="1:9">
      <c r="B23" s="30" t="s">
        <v>425</v>
      </c>
      <c r="H23" s="73"/>
      <c r="I23" s="65">
        <f>SUM(H20:H21)</f>
        <v>925531</v>
      </c>
    </row>
    <row r="25" spans="1:9">
      <c r="A25" s="30" t="s">
        <v>302</v>
      </c>
      <c r="I25" s="15">
        <f>I16-I23</f>
        <v>-49715.819999999949</v>
      </c>
    </row>
    <row r="27" spans="1:9">
      <c r="A27" s="30" t="s">
        <v>304</v>
      </c>
      <c r="H27" s="66">
        <v>7.6499999999999999E-2</v>
      </c>
    </row>
    <row r="28" spans="1:9">
      <c r="B28" s="30" t="s">
        <v>303</v>
      </c>
    </row>
    <row r="30" spans="1:9">
      <c r="A30" s="30" t="s">
        <v>305</v>
      </c>
      <c r="I30" s="65">
        <f>I25*H27</f>
        <v>-3803.2602299999962</v>
      </c>
    </row>
    <row r="32" spans="1:9" ht="13" thickBot="1">
      <c r="A32" s="30" t="s">
        <v>306</v>
      </c>
      <c r="I32" s="159">
        <f>SUM(I25:I30)</f>
        <v>-53519.080229999949</v>
      </c>
    </row>
    <row r="33" ht="13" thickTop="1"/>
  </sheetData>
  <mergeCells count="5">
    <mergeCell ref="A1:I1"/>
    <mergeCell ref="A2:I2"/>
    <mergeCell ref="A3:I3"/>
    <mergeCell ref="A4:I4"/>
    <mergeCell ref="A5:I5"/>
  </mergeCells>
  <pageMargins left="1" right="0.5" top="1" bottom="1" header="0.5" footer="0.5"/>
  <pageSetup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2:Z52"/>
  <sheetViews>
    <sheetView showGridLines="0" topLeftCell="A12" workbookViewId="0">
      <selection activeCell="P34" sqref="P34:Z47"/>
    </sheetView>
  </sheetViews>
  <sheetFormatPr defaultRowHeight="12.5"/>
  <cols>
    <col min="1" max="1" width="0.7265625" customWidth="1"/>
    <col min="2" max="2" width="7.26953125" customWidth="1"/>
    <col min="3" max="3" width="0.81640625" customWidth="1"/>
    <col min="4" max="4" width="16" customWidth="1"/>
    <col min="5" max="5" width="1.1796875" customWidth="1"/>
    <col min="13" max="13" width="0.54296875" customWidth="1"/>
    <col min="16" max="16" width="0.81640625" customWidth="1"/>
    <col min="19" max="19" width="3.1796875" customWidth="1"/>
    <col min="20" max="24" width="11.1796875" bestFit="1" customWidth="1"/>
    <col min="25" max="25" width="9.1796875" customWidth="1"/>
    <col min="26" max="26" width="0.81640625" customWidth="1"/>
  </cols>
  <sheetData>
    <row r="2" spans="1:14" ht="13">
      <c r="B2" s="194" t="s">
        <v>207</v>
      </c>
      <c r="C2" s="195"/>
      <c r="D2" s="196"/>
      <c r="E2" s="195"/>
      <c r="F2" s="8"/>
      <c r="G2" s="8"/>
      <c r="H2" s="8"/>
      <c r="I2" s="8"/>
      <c r="J2" s="8"/>
      <c r="K2" s="8"/>
      <c r="L2" s="8"/>
      <c r="M2" s="8"/>
      <c r="N2" s="8"/>
    </row>
    <row r="3" spans="1:14" ht="3.75" customHeight="1">
      <c r="A3" s="186"/>
      <c r="B3" s="197"/>
      <c r="C3" s="220"/>
      <c r="D3" s="221"/>
      <c r="E3" s="220"/>
      <c r="F3" s="197"/>
      <c r="G3" s="197"/>
      <c r="H3" s="197"/>
      <c r="I3" s="197"/>
      <c r="J3" s="197"/>
      <c r="K3" s="197"/>
      <c r="L3" s="197"/>
      <c r="M3" s="222"/>
      <c r="N3" s="8"/>
    </row>
    <row r="4" spans="1:14" ht="26">
      <c r="A4" s="189"/>
      <c r="B4" s="174" t="s">
        <v>186</v>
      </c>
      <c r="C4" s="223"/>
      <c r="D4" s="174" t="s">
        <v>104</v>
      </c>
      <c r="E4" s="223"/>
      <c r="F4" s="174">
        <v>2017</v>
      </c>
      <c r="G4" s="174">
        <v>2018</v>
      </c>
      <c r="H4" s="174">
        <v>2019</v>
      </c>
      <c r="I4" s="174">
        <v>2020</v>
      </c>
      <c r="J4" s="174">
        <v>2021</v>
      </c>
      <c r="K4" s="174" t="s">
        <v>192</v>
      </c>
      <c r="L4" s="174" t="s">
        <v>190</v>
      </c>
      <c r="M4" s="224"/>
      <c r="N4" s="8"/>
    </row>
    <row r="5" spans="1:14" ht="13">
      <c r="A5" s="189"/>
      <c r="B5" s="225"/>
      <c r="C5" s="226"/>
      <c r="D5" s="225"/>
      <c r="E5" s="226"/>
      <c r="F5" s="199"/>
      <c r="G5" s="199"/>
      <c r="H5" s="199"/>
      <c r="I5" s="199"/>
      <c r="J5" s="199"/>
      <c r="K5" s="199"/>
      <c r="L5" s="199"/>
      <c r="M5" s="224"/>
      <c r="N5" s="8"/>
    </row>
    <row r="6" spans="1:14" ht="13">
      <c r="A6" s="189"/>
      <c r="B6" s="198">
        <v>531002</v>
      </c>
      <c r="C6" s="227"/>
      <c r="D6" s="228" t="s">
        <v>187</v>
      </c>
      <c r="E6" s="229"/>
      <c r="F6" s="179">
        <v>16704.490000000002</v>
      </c>
      <c r="G6" s="179">
        <v>20358.260000000002</v>
      </c>
      <c r="H6" s="179">
        <v>23567.259999999995</v>
      </c>
      <c r="I6" s="179">
        <v>25604.17</v>
      </c>
      <c r="J6" s="179">
        <v>20006.519999999997</v>
      </c>
      <c r="K6" s="179">
        <v>20553.569330906001</v>
      </c>
      <c r="L6" s="179">
        <v>37276.380607704094</v>
      </c>
      <c r="M6" s="224"/>
      <c r="N6" s="8"/>
    </row>
    <row r="7" spans="1:14" ht="13">
      <c r="A7" s="189"/>
      <c r="B7" s="198"/>
      <c r="C7" s="227"/>
      <c r="D7" s="228" t="s">
        <v>227</v>
      </c>
      <c r="E7" s="229"/>
      <c r="F7" s="179"/>
      <c r="G7" s="182">
        <f>(G6-F6)/F6</f>
        <v>0.21872981455884016</v>
      </c>
      <c r="H7" s="182">
        <f t="shared" ref="H7:L7" si="0">(H6-G6)/G6</f>
        <v>0.1576264376228613</v>
      </c>
      <c r="I7" s="182">
        <f t="shared" si="0"/>
        <v>8.6429648588762717E-2</v>
      </c>
      <c r="J7" s="182">
        <f t="shared" si="0"/>
        <v>-0.21862259155442265</v>
      </c>
      <c r="K7" s="182">
        <f t="shared" si="0"/>
        <v>2.734355254716982E-2</v>
      </c>
      <c r="L7" s="182">
        <f t="shared" si="0"/>
        <v>0.81362078807656679</v>
      </c>
      <c r="M7" s="224"/>
      <c r="N7" s="8"/>
    </row>
    <row r="8" spans="1:14" ht="3.75" customHeight="1">
      <c r="A8" s="191"/>
      <c r="B8" s="201"/>
      <c r="C8" s="230"/>
      <c r="D8" s="231"/>
      <c r="E8" s="232"/>
      <c r="F8" s="180"/>
      <c r="G8" s="233"/>
      <c r="H8" s="233"/>
      <c r="I8" s="233"/>
      <c r="J8" s="233"/>
      <c r="K8" s="233"/>
      <c r="L8" s="233"/>
      <c r="M8" s="234"/>
      <c r="N8" s="8"/>
    </row>
    <row r="9" spans="1:14" ht="13">
      <c r="B9" s="175"/>
      <c r="C9" s="176"/>
      <c r="D9" s="177"/>
      <c r="E9" s="178"/>
      <c r="F9" s="179"/>
      <c r="G9" s="182"/>
      <c r="H9" s="182"/>
      <c r="I9" s="182"/>
      <c r="J9" s="182"/>
      <c r="K9" s="182"/>
      <c r="L9" s="182"/>
      <c r="M9" s="8"/>
      <c r="N9" s="8"/>
    </row>
    <row r="10" spans="1:14" ht="13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</row>
    <row r="11" spans="1:14" ht="13">
      <c r="B11" s="194" t="s">
        <v>207</v>
      </c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</row>
    <row r="12" spans="1:14" ht="3" customHeight="1">
      <c r="A12" s="186"/>
      <c r="B12" s="197"/>
      <c r="C12" s="197"/>
      <c r="D12" s="197"/>
      <c r="E12" s="197"/>
      <c r="F12" s="197"/>
      <c r="G12" s="197"/>
      <c r="H12" s="197"/>
      <c r="I12" s="197"/>
      <c r="J12" s="197"/>
      <c r="K12" s="197"/>
      <c r="L12" s="197"/>
      <c r="M12" s="222"/>
      <c r="N12" s="8"/>
    </row>
    <row r="13" spans="1:14" ht="26">
      <c r="A13" s="189"/>
      <c r="B13" s="174" t="s">
        <v>186</v>
      </c>
      <c r="C13" s="223"/>
      <c r="D13" s="174" t="s">
        <v>104</v>
      </c>
      <c r="E13" s="223"/>
      <c r="F13" s="174">
        <v>2017</v>
      </c>
      <c r="G13" s="174">
        <v>2018</v>
      </c>
      <c r="H13" s="174">
        <v>2019</v>
      </c>
      <c r="I13" s="174">
        <v>2020</v>
      </c>
      <c r="J13" s="174">
        <v>2021</v>
      </c>
      <c r="K13" s="174" t="s">
        <v>192</v>
      </c>
      <c r="L13" s="174" t="s">
        <v>190</v>
      </c>
      <c r="M13" s="224"/>
      <c r="N13" s="8"/>
    </row>
    <row r="14" spans="1:14" ht="13">
      <c r="A14" s="189"/>
      <c r="B14" s="225"/>
      <c r="C14" s="226"/>
      <c r="D14" s="225"/>
      <c r="E14" s="226"/>
      <c r="F14" s="199"/>
      <c r="G14" s="199"/>
      <c r="H14" s="199"/>
      <c r="I14" s="199"/>
      <c r="J14" s="199"/>
      <c r="K14" s="199"/>
      <c r="L14" s="199"/>
      <c r="M14" s="224"/>
      <c r="N14" s="8"/>
    </row>
    <row r="15" spans="1:14" ht="26">
      <c r="A15" s="189"/>
      <c r="B15" s="198">
        <v>532005</v>
      </c>
      <c r="C15" s="227"/>
      <c r="D15" s="236" t="s">
        <v>188</v>
      </c>
      <c r="E15" s="229"/>
      <c r="F15" s="179">
        <v>-32545.329999999994</v>
      </c>
      <c r="G15" s="179">
        <v>-36511.579999999994</v>
      </c>
      <c r="H15" s="179">
        <v>-47272.129999999968</v>
      </c>
      <c r="I15" s="179">
        <v>-45616.820000000007</v>
      </c>
      <c r="J15" s="179">
        <v>-47507.88</v>
      </c>
      <c r="K15" s="179">
        <v>-48778.12</v>
      </c>
      <c r="L15" s="179">
        <v>0</v>
      </c>
      <c r="M15" s="224"/>
      <c r="N15" s="8"/>
    </row>
    <row r="16" spans="1:14" ht="26">
      <c r="A16" s="189"/>
      <c r="B16" s="198">
        <v>532006</v>
      </c>
      <c r="C16" s="227"/>
      <c r="D16" s="236" t="s">
        <v>189</v>
      </c>
      <c r="E16" s="229"/>
      <c r="F16" s="180">
        <v>142662.65</v>
      </c>
      <c r="G16" s="180">
        <v>154188.83999999997</v>
      </c>
      <c r="H16" s="180">
        <v>171597.96999999997</v>
      </c>
      <c r="I16" s="180">
        <v>163535.68000000005</v>
      </c>
      <c r="J16" s="180">
        <v>189596.96000000002</v>
      </c>
      <c r="K16" s="180">
        <v>204583.49280000001</v>
      </c>
      <c r="L16" s="180">
        <v>188595.2021346078</v>
      </c>
      <c r="M16" s="224"/>
      <c r="N16" s="8"/>
    </row>
    <row r="17" spans="1:15" ht="26">
      <c r="A17" s="189"/>
      <c r="B17" s="199"/>
      <c r="C17" s="199"/>
      <c r="D17" s="236" t="s">
        <v>191</v>
      </c>
      <c r="E17" s="199"/>
      <c r="F17" s="237">
        <f>SUM(F15:F16)</f>
        <v>110117.32</v>
      </c>
      <c r="G17" s="237">
        <f t="shared" ref="G17:L17" si="1">SUM(G15:G16)</f>
        <v>117677.25999999998</v>
      </c>
      <c r="H17" s="237">
        <f t="shared" si="1"/>
        <v>124325.84</v>
      </c>
      <c r="I17" s="237">
        <f t="shared" si="1"/>
        <v>117918.86000000004</v>
      </c>
      <c r="J17" s="237">
        <f t="shared" si="1"/>
        <v>142089.08000000002</v>
      </c>
      <c r="K17" s="237">
        <f t="shared" si="1"/>
        <v>155805.37280000001</v>
      </c>
      <c r="L17" s="237">
        <f t="shared" si="1"/>
        <v>188595.2021346078</v>
      </c>
      <c r="M17" s="224"/>
      <c r="N17" s="8"/>
    </row>
    <row r="18" spans="1:15" ht="13">
      <c r="A18" s="189"/>
      <c r="B18" s="199"/>
      <c r="C18" s="199"/>
      <c r="D18" s="236" t="s">
        <v>227</v>
      </c>
      <c r="E18" s="199"/>
      <c r="F18" s="199"/>
      <c r="G18" s="182">
        <f t="shared" ref="G18:L18" si="2">(G17-F17)/F17</f>
        <v>6.8653505188829261E-2</v>
      </c>
      <c r="H18" s="182">
        <f t="shared" si="2"/>
        <v>5.6498426288987505E-2</v>
      </c>
      <c r="I18" s="182">
        <f t="shared" si="2"/>
        <v>-5.1533776083877277E-2</v>
      </c>
      <c r="J18" s="182">
        <f t="shared" si="2"/>
        <v>0.20497331809347516</v>
      </c>
      <c r="K18" s="182">
        <f t="shared" si="2"/>
        <v>9.6533053771619845E-2</v>
      </c>
      <c r="L18" s="182">
        <f t="shared" si="2"/>
        <v>0.21045377797528547</v>
      </c>
      <c r="M18" s="224"/>
      <c r="N18" s="8"/>
    </row>
    <row r="19" spans="1:15" ht="3" customHeight="1">
      <c r="A19" s="191"/>
      <c r="B19" s="200"/>
      <c r="C19" s="200"/>
      <c r="D19" s="238"/>
      <c r="E19" s="200"/>
      <c r="F19" s="200"/>
      <c r="G19" s="200"/>
      <c r="H19" s="200"/>
      <c r="I19" s="200"/>
      <c r="J19" s="200"/>
      <c r="K19" s="200"/>
      <c r="L19" s="200"/>
      <c r="M19" s="234"/>
      <c r="N19" s="8"/>
    </row>
    <row r="20" spans="1:15" ht="13">
      <c r="B20" s="8"/>
      <c r="C20" s="8"/>
      <c r="D20" s="235"/>
      <c r="E20" s="8"/>
      <c r="F20" s="8"/>
      <c r="G20" s="8"/>
      <c r="H20" s="8"/>
      <c r="I20" s="8"/>
      <c r="J20" s="8"/>
      <c r="K20" s="8"/>
      <c r="L20" s="8"/>
      <c r="M20" s="8"/>
      <c r="N20" s="8"/>
    </row>
    <row r="21" spans="1:15" ht="13">
      <c r="B21" s="8"/>
      <c r="C21" s="8"/>
      <c r="D21" s="235"/>
      <c r="E21" s="8"/>
      <c r="F21" s="8"/>
      <c r="G21" s="8"/>
      <c r="H21" s="8"/>
      <c r="I21" s="8"/>
      <c r="J21" s="8"/>
      <c r="K21" s="8"/>
      <c r="L21" s="8"/>
      <c r="M21" s="8"/>
      <c r="N21" s="8"/>
    </row>
    <row r="22" spans="1:15" ht="13"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</row>
    <row r="23" spans="1:15" ht="13">
      <c r="B23" s="194" t="s">
        <v>229</v>
      </c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</row>
    <row r="24" spans="1:15" ht="3" customHeight="1">
      <c r="A24" s="186"/>
      <c r="B24" s="197"/>
      <c r="C24" s="197"/>
      <c r="D24" s="197"/>
      <c r="E24" s="197"/>
      <c r="F24" s="197"/>
      <c r="G24" s="197"/>
      <c r="H24" s="197"/>
      <c r="I24" s="197"/>
      <c r="J24" s="197"/>
      <c r="K24" s="197"/>
      <c r="L24" s="197"/>
      <c r="M24" s="222"/>
      <c r="N24" s="8"/>
    </row>
    <row r="25" spans="1:15" ht="26">
      <c r="A25" s="189"/>
      <c r="B25" s="174" t="s">
        <v>186</v>
      </c>
      <c r="C25" s="223"/>
      <c r="D25" s="174" t="s">
        <v>104</v>
      </c>
      <c r="E25" s="223"/>
      <c r="F25" s="174">
        <v>2017</v>
      </c>
      <c r="G25" s="174">
        <v>2018</v>
      </c>
      <c r="H25" s="174">
        <v>2019</v>
      </c>
      <c r="I25" s="174">
        <v>2020</v>
      </c>
      <c r="J25" s="174">
        <v>2021</v>
      </c>
      <c r="K25" s="174" t="s">
        <v>192</v>
      </c>
      <c r="L25" s="174" t="s">
        <v>190</v>
      </c>
      <c r="M25" s="224"/>
      <c r="N25" s="8"/>
      <c r="O25" s="68"/>
    </row>
    <row r="26" spans="1:15" ht="13">
      <c r="A26" s="189"/>
      <c r="B26" s="225"/>
      <c r="C26" s="226"/>
      <c r="D26" s="225"/>
      <c r="E26" s="226"/>
      <c r="F26" s="199"/>
      <c r="G26" s="199"/>
      <c r="H26" s="199"/>
      <c r="I26" s="199"/>
      <c r="J26" s="199"/>
      <c r="K26" s="199"/>
      <c r="L26" s="199"/>
      <c r="M26" s="224"/>
      <c r="N26" s="8"/>
      <c r="O26" s="68"/>
    </row>
    <row r="27" spans="1:15" ht="13">
      <c r="A27" s="189"/>
      <c r="B27" s="198">
        <v>540400</v>
      </c>
      <c r="C27" s="227"/>
      <c r="D27" s="228" t="s">
        <v>228</v>
      </c>
      <c r="E27" s="229"/>
      <c r="F27" s="179">
        <v>3453.1600000000003</v>
      </c>
      <c r="G27" s="179">
        <v>250.96999999999997</v>
      </c>
      <c r="H27" s="179">
        <v>2615.2400000000002</v>
      </c>
      <c r="I27" s="179">
        <v>9641.86</v>
      </c>
      <c r="J27" s="179">
        <v>27461.25</v>
      </c>
      <c r="K27" s="179">
        <v>30936.25</v>
      </c>
      <c r="L27" s="179">
        <v>18071.25</v>
      </c>
      <c r="M27" s="224"/>
      <c r="N27" s="8"/>
      <c r="O27" s="241">
        <f>AVERAGE(F27:J27)</f>
        <v>8684.496000000001</v>
      </c>
    </row>
    <row r="28" spans="1:15" ht="3" customHeight="1">
      <c r="A28" s="191"/>
      <c r="B28" s="200"/>
      <c r="C28" s="200"/>
      <c r="D28" s="200"/>
      <c r="E28" s="200"/>
      <c r="F28" s="200"/>
      <c r="G28" s="200"/>
      <c r="H28" s="200"/>
      <c r="I28" s="200"/>
      <c r="J28" s="200"/>
      <c r="K28" s="200"/>
      <c r="L28" s="200"/>
      <c r="M28" s="234"/>
      <c r="N28" s="8"/>
    </row>
    <row r="29" spans="1:15" ht="13"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</row>
    <row r="30" spans="1:15" ht="13"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</row>
    <row r="31" spans="1:15" ht="3" customHeight="1"/>
    <row r="32" spans="1:15" ht="13">
      <c r="B32" s="292"/>
      <c r="C32" s="199"/>
      <c r="D32" s="199"/>
      <c r="E32" s="199"/>
      <c r="F32" s="199"/>
      <c r="G32" s="199"/>
      <c r="H32" s="199"/>
      <c r="I32" s="199"/>
      <c r="J32" s="199"/>
      <c r="K32" s="199"/>
      <c r="L32" s="199"/>
      <c r="M32" s="199"/>
      <c r="N32" s="69"/>
    </row>
    <row r="33" spans="2:26" ht="13">
      <c r="B33" s="199"/>
      <c r="C33" s="199"/>
      <c r="D33" s="199"/>
      <c r="E33" s="199"/>
      <c r="F33" s="199"/>
      <c r="G33" s="199"/>
      <c r="H33" s="199"/>
      <c r="I33" s="199"/>
      <c r="J33" s="199"/>
      <c r="K33" s="199"/>
      <c r="L33" s="199"/>
      <c r="M33" s="199"/>
      <c r="N33" s="69"/>
      <c r="Q33" s="194" t="s">
        <v>359</v>
      </c>
      <c r="R33" s="8"/>
      <c r="S33" s="8"/>
      <c r="T33" s="8"/>
      <c r="U33" s="8"/>
      <c r="V33" s="8"/>
      <c r="W33" s="8"/>
      <c r="X33" s="8"/>
      <c r="Y33" s="8"/>
      <c r="Z33" s="8"/>
    </row>
    <row r="34" spans="2:26" ht="5.25" customHeight="1">
      <c r="B34" s="223"/>
      <c r="C34" s="223"/>
      <c r="D34" s="223"/>
      <c r="E34" s="223"/>
      <c r="F34" s="223"/>
      <c r="G34" s="223"/>
      <c r="H34" s="223"/>
      <c r="I34" s="223"/>
      <c r="J34" s="223"/>
      <c r="K34" s="223"/>
      <c r="L34" s="223"/>
      <c r="M34" s="199"/>
      <c r="N34" s="69"/>
      <c r="P34" s="186"/>
      <c r="Q34" s="197"/>
      <c r="R34" s="197"/>
      <c r="S34" s="197"/>
      <c r="T34" s="197"/>
      <c r="U34" s="197"/>
      <c r="V34" s="197"/>
      <c r="W34" s="197"/>
      <c r="X34" s="197"/>
      <c r="Y34" s="197"/>
      <c r="Z34" s="222"/>
    </row>
    <row r="35" spans="2:26" ht="26">
      <c r="B35" s="225"/>
      <c r="C35" s="226"/>
      <c r="D35" s="225"/>
      <c r="E35" s="226"/>
      <c r="F35" s="199"/>
      <c r="G35" s="199"/>
      <c r="H35" s="199"/>
      <c r="I35" s="199"/>
      <c r="J35" s="199"/>
      <c r="K35" s="199"/>
      <c r="L35" s="199"/>
      <c r="M35" s="199"/>
      <c r="N35" s="69"/>
      <c r="P35" s="189"/>
      <c r="Q35" s="223"/>
      <c r="R35" s="223"/>
      <c r="S35" s="223"/>
      <c r="T35" s="174">
        <v>2017</v>
      </c>
      <c r="U35" s="174">
        <v>2018</v>
      </c>
      <c r="V35" s="174">
        <v>2019</v>
      </c>
      <c r="W35" s="174">
        <v>2020</v>
      </c>
      <c r="X35" s="174">
        <v>2021</v>
      </c>
      <c r="Y35" s="174" t="s">
        <v>361</v>
      </c>
      <c r="Z35" s="224"/>
    </row>
    <row r="36" spans="2:26" ht="13">
      <c r="B36" s="198"/>
      <c r="C36" s="227"/>
      <c r="D36" s="228"/>
      <c r="E36" s="229"/>
      <c r="F36" s="179"/>
      <c r="G36" s="179"/>
      <c r="H36" s="179"/>
      <c r="I36" s="179"/>
      <c r="J36" s="179"/>
      <c r="K36" s="179"/>
      <c r="L36" s="179"/>
      <c r="M36" s="199"/>
      <c r="N36" s="69"/>
      <c r="P36" s="189"/>
      <c r="Q36" s="225"/>
      <c r="R36" s="226"/>
      <c r="S36" s="226"/>
      <c r="T36" s="199"/>
      <c r="U36" s="199"/>
      <c r="V36" s="199"/>
      <c r="W36" s="199"/>
      <c r="X36" s="199"/>
      <c r="Y36" s="199"/>
      <c r="Z36" s="224"/>
    </row>
    <row r="37" spans="2:26" ht="13">
      <c r="B37" s="69"/>
      <c r="C37" s="69"/>
      <c r="D37" s="69"/>
      <c r="E37" s="69"/>
      <c r="F37" s="69"/>
      <c r="G37" s="69"/>
      <c r="H37" s="69"/>
      <c r="I37" s="69"/>
      <c r="J37" s="69"/>
      <c r="K37" s="69"/>
      <c r="L37" s="69"/>
      <c r="M37" s="69"/>
      <c r="N37" s="69"/>
      <c r="P37" s="189"/>
      <c r="Q37" s="293" t="s">
        <v>360</v>
      </c>
      <c r="R37" s="227"/>
      <c r="S37" s="229"/>
      <c r="T37" s="179">
        <v>45687</v>
      </c>
      <c r="U37" s="179">
        <v>48619</v>
      </c>
      <c r="V37" s="179">
        <v>59480</v>
      </c>
      <c r="W37" s="179">
        <v>96792</v>
      </c>
      <c r="X37" s="179">
        <v>202899</v>
      </c>
      <c r="Y37" s="179">
        <v>41627</v>
      </c>
      <c r="Z37" s="224"/>
    </row>
    <row r="38" spans="2:26" ht="13">
      <c r="B38" s="69"/>
      <c r="C38" s="69"/>
      <c r="D38" s="69"/>
      <c r="E38" s="69"/>
      <c r="F38" s="69"/>
      <c r="G38" s="69"/>
      <c r="H38" s="69"/>
      <c r="I38" s="69"/>
      <c r="J38" s="69"/>
      <c r="K38" s="69"/>
      <c r="L38" s="69"/>
      <c r="M38" s="69"/>
      <c r="N38" s="69"/>
      <c r="P38" s="189"/>
      <c r="Q38" s="293"/>
      <c r="R38" s="227"/>
      <c r="S38" s="229"/>
      <c r="T38" s="179"/>
      <c r="U38" s="179"/>
      <c r="V38" s="179"/>
      <c r="W38" s="179"/>
      <c r="X38" s="179"/>
      <c r="Y38" s="179"/>
      <c r="Z38" s="224"/>
    </row>
    <row r="39" spans="2:26" ht="13">
      <c r="P39" s="189"/>
      <c r="Q39" s="199" t="s">
        <v>362</v>
      </c>
      <c r="R39" s="199"/>
      <c r="S39" s="199"/>
      <c r="T39" s="179">
        <f>2655132-177741</f>
        <v>2477391</v>
      </c>
      <c r="U39" s="179">
        <f>2647250-118021</f>
        <v>2529229</v>
      </c>
      <c r="V39" s="179">
        <f>2939374-144929</f>
        <v>2794445</v>
      </c>
      <c r="W39" s="179">
        <f>2922906-116580</f>
        <v>2806326</v>
      </c>
      <c r="X39" s="179">
        <f>3406420-137505</f>
        <v>3268915</v>
      </c>
      <c r="Y39" s="179">
        <v>1622282</v>
      </c>
      <c r="Z39" s="190"/>
    </row>
    <row r="40" spans="2:26" ht="13">
      <c r="P40" s="189"/>
      <c r="Q40" s="199"/>
      <c r="R40" s="199"/>
      <c r="S40" s="199"/>
      <c r="T40" s="199"/>
      <c r="U40" s="199"/>
      <c r="V40" s="199"/>
      <c r="W40" s="199"/>
      <c r="X40" s="199"/>
      <c r="Y40" s="199"/>
      <c r="Z40" s="190"/>
    </row>
    <row r="41" spans="2:26" ht="13">
      <c r="P41" s="189"/>
      <c r="Q41" s="199" t="s">
        <v>363</v>
      </c>
      <c r="R41" s="199"/>
      <c r="S41" s="199"/>
      <c r="T41" s="294">
        <f>T37/T39</f>
        <v>1.8441578257126147E-2</v>
      </c>
      <c r="U41" s="294">
        <f t="shared" ref="U41:Y41" si="3">U37/U39</f>
        <v>1.9222854079247075E-2</v>
      </c>
      <c r="V41" s="294">
        <f t="shared" si="3"/>
        <v>2.1285085231593392E-2</v>
      </c>
      <c r="W41" s="294">
        <f t="shared" si="3"/>
        <v>3.4490647202071317E-2</v>
      </c>
      <c r="X41" s="294">
        <f t="shared" si="3"/>
        <v>6.2069218685710699E-2</v>
      </c>
      <c r="Y41" s="294">
        <f t="shared" si="3"/>
        <v>2.565953391580502E-2</v>
      </c>
      <c r="Z41" s="190"/>
    </row>
    <row r="42" spans="2:26" ht="13">
      <c r="P42" s="189"/>
      <c r="Q42" s="199"/>
      <c r="R42" s="199"/>
      <c r="S42" s="199"/>
      <c r="T42" s="199"/>
      <c r="U42" s="199"/>
      <c r="V42" s="199"/>
      <c r="W42" s="199"/>
      <c r="X42" s="199"/>
      <c r="Y42" s="199"/>
      <c r="Z42" s="190"/>
    </row>
    <row r="43" spans="2:26" ht="13">
      <c r="P43" s="189"/>
      <c r="Q43" s="199"/>
      <c r="R43" s="199"/>
      <c r="S43" s="199"/>
      <c r="T43" s="199"/>
      <c r="U43" s="199"/>
      <c r="V43" s="199"/>
      <c r="W43" s="199"/>
      <c r="X43" s="199"/>
      <c r="Y43" s="199"/>
      <c r="Z43" s="190"/>
    </row>
    <row r="44" spans="2:26" ht="13">
      <c r="P44" s="189"/>
      <c r="Q44" s="199" t="s">
        <v>364</v>
      </c>
      <c r="R44" s="199"/>
      <c r="S44" s="199"/>
      <c r="T44" s="199"/>
      <c r="U44" s="199"/>
      <c r="V44" s="199"/>
      <c r="W44" s="295">
        <f>AVERAGE(V41:X41)</f>
        <v>3.9281650373125136E-2</v>
      </c>
      <c r="X44" s="199"/>
      <c r="Y44" s="199"/>
      <c r="Z44" s="190"/>
    </row>
    <row r="45" spans="2:26" ht="13">
      <c r="P45" s="189"/>
      <c r="Q45" s="199"/>
      <c r="R45" s="199"/>
      <c r="S45" s="199"/>
      <c r="T45" s="199"/>
      <c r="U45" s="199"/>
      <c r="V45" s="199"/>
      <c r="W45" s="199"/>
      <c r="X45" s="199"/>
      <c r="Y45" s="199"/>
      <c r="Z45" s="190"/>
    </row>
    <row r="46" spans="2:26" ht="13">
      <c r="P46" s="189"/>
      <c r="Q46" s="199" t="s">
        <v>365</v>
      </c>
      <c r="R46" s="199"/>
      <c r="S46" s="199"/>
      <c r="T46" s="199"/>
      <c r="U46" s="199"/>
      <c r="V46" s="199"/>
      <c r="W46" s="295">
        <f>(T41+U41+V41+Y41)/4</f>
        <v>2.1152262870942906E-2</v>
      </c>
      <c r="X46" s="199"/>
      <c r="Y46" s="199"/>
      <c r="Z46" s="190"/>
    </row>
    <row r="47" spans="2:26" ht="5.25" customHeight="1">
      <c r="P47" s="191"/>
      <c r="Q47" s="200"/>
      <c r="R47" s="200"/>
      <c r="S47" s="200"/>
      <c r="T47" s="200"/>
      <c r="U47" s="200"/>
      <c r="V47" s="200"/>
      <c r="W47" s="200"/>
      <c r="X47" s="200"/>
      <c r="Y47" s="200"/>
      <c r="Z47" s="192"/>
    </row>
    <row r="48" spans="2:26">
      <c r="Q48" s="30"/>
      <c r="R48" s="30"/>
      <c r="S48" s="30"/>
      <c r="T48" s="30"/>
      <c r="U48" s="30"/>
      <c r="V48" s="30"/>
      <c r="W48" s="30"/>
      <c r="X48" s="30"/>
      <c r="Y48" s="30"/>
    </row>
    <row r="49" spans="17:25">
      <c r="Q49" s="30"/>
      <c r="R49" s="30"/>
      <c r="S49" s="30"/>
      <c r="T49" s="30"/>
      <c r="U49" s="30"/>
      <c r="V49" s="30"/>
      <c r="W49" s="30"/>
      <c r="X49" s="30"/>
      <c r="Y49" s="30"/>
    </row>
    <row r="50" spans="17:25">
      <c r="Q50" s="30"/>
      <c r="R50" s="30"/>
      <c r="S50" s="30"/>
      <c r="T50" s="30"/>
      <c r="U50" s="30"/>
      <c r="V50" s="30"/>
      <c r="W50" s="30"/>
      <c r="X50" s="30"/>
      <c r="Y50" s="30"/>
    </row>
    <row r="51" spans="17:25">
      <c r="Q51" s="30"/>
      <c r="R51" s="30"/>
      <c r="S51" s="30"/>
      <c r="T51" s="30"/>
      <c r="U51" s="30"/>
      <c r="V51" s="30"/>
      <c r="W51" s="30"/>
      <c r="X51" s="30"/>
      <c r="Y51" s="30"/>
    </row>
    <row r="52" spans="17:25">
      <c r="Q52" s="30"/>
      <c r="R52" s="30"/>
      <c r="S52" s="30"/>
      <c r="T52" s="30"/>
      <c r="U52" s="30"/>
      <c r="V52" s="30"/>
      <c r="W52" s="30"/>
      <c r="X52" s="30"/>
      <c r="Y52" s="30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43"/>
  <sheetViews>
    <sheetView workbookViewId="0">
      <selection activeCell="I9" sqref="I9:I20"/>
    </sheetView>
  </sheetViews>
  <sheetFormatPr defaultRowHeight="12.5"/>
  <cols>
    <col min="2" max="2" width="10.453125" customWidth="1"/>
    <col min="3" max="3" width="9.453125" customWidth="1"/>
    <col min="4" max="5" width="11.26953125" bestFit="1" customWidth="1"/>
    <col min="6" max="6" width="20" customWidth="1"/>
    <col min="8" max="8" width="9.1796875" customWidth="1"/>
    <col min="9" max="9" width="13.453125" customWidth="1"/>
  </cols>
  <sheetData>
    <row r="1" spans="1:11" ht="13">
      <c r="A1" s="337" t="s">
        <v>44</v>
      </c>
      <c r="B1" s="337"/>
      <c r="C1" s="337"/>
      <c r="D1" s="337"/>
      <c r="E1" s="337"/>
      <c r="F1" s="337"/>
      <c r="G1" s="337"/>
      <c r="H1" s="337"/>
      <c r="I1" s="337"/>
    </row>
    <row r="2" spans="1:11" ht="13">
      <c r="A2" s="338" t="s">
        <v>39</v>
      </c>
      <c r="B2" s="338"/>
      <c r="C2" s="338"/>
      <c r="D2" s="338"/>
      <c r="E2" s="338"/>
      <c r="F2" s="338"/>
      <c r="G2" s="338"/>
      <c r="H2" s="338"/>
      <c r="I2" s="338"/>
    </row>
    <row r="3" spans="1:11" ht="13">
      <c r="A3" s="338" t="s">
        <v>43</v>
      </c>
      <c r="B3" s="338"/>
      <c r="C3" s="338"/>
      <c r="D3" s="338"/>
      <c r="E3" s="338"/>
      <c r="F3" s="338"/>
      <c r="G3" s="338"/>
      <c r="H3" s="338"/>
      <c r="I3" s="338"/>
    </row>
    <row r="4" spans="1:11" ht="13">
      <c r="A4" s="338" t="s">
        <v>46</v>
      </c>
      <c r="B4" s="338"/>
      <c r="C4" s="338"/>
      <c r="D4" s="338"/>
      <c r="E4" s="338"/>
      <c r="F4" s="338"/>
      <c r="G4" s="338"/>
      <c r="H4" s="338"/>
      <c r="I4" s="338"/>
    </row>
    <row r="5" spans="1:11" ht="13">
      <c r="A5" s="338" t="s">
        <v>20</v>
      </c>
      <c r="B5" s="338"/>
      <c r="C5" s="338"/>
      <c r="D5" s="338"/>
      <c r="E5" s="338"/>
      <c r="F5" s="338"/>
      <c r="G5" s="338"/>
      <c r="H5" s="338"/>
      <c r="I5" s="338"/>
    </row>
    <row r="6" spans="1:11">
      <c r="I6" s="10"/>
    </row>
    <row r="7" spans="1:11">
      <c r="I7" s="13" t="s">
        <v>11</v>
      </c>
    </row>
    <row r="8" spans="1:11">
      <c r="I8" s="10"/>
    </row>
    <row r="9" spans="1:11">
      <c r="A9" s="30" t="s">
        <v>47</v>
      </c>
      <c r="B9" s="3"/>
      <c r="C9" s="3"/>
      <c r="D9" s="3"/>
      <c r="E9" s="3"/>
      <c r="F9" s="3"/>
      <c r="G9" s="3"/>
      <c r="H9" s="3"/>
      <c r="I9" s="5">
        <v>7730703</v>
      </c>
    </row>
    <row r="10" spans="1:11">
      <c r="A10" s="3"/>
      <c r="B10" s="3"/>
      <c r="C10" s="3"/>
      <c r="D10" s="3"/>
      <c r="E10" s="3"/>
      <c r="F10" s="3"/>
      <c r="G10" s="3"/>
      <c r="H10" s="3"/>
      <c r="I10" s="5"/>
    </row>
    <row r="11" spans="1:11">
      <c r="A11" s="30" t="s">
        <v>21</v>
      </c>
      <c r="B11" s="3"/>
      <c r="C11" s="3"/>
      <c r="D11" s="3"/>
      <c r="E11" s="3"/>
      <c r="F11" s="3"/>
      <c r="G11" s="3"/>
      <c r="H11" s="3"/>
      <c r="I11" s="5"/>
    </row>
    <row r="12" spans="1:11">
      <c r="A12" s="30" t="s">
        <v>80</v>
      </c>
      <c r="B12" s="3"/>
      <c r="C12" s="3"/>
      <c r="D12" s="3"/>
      <c r="E12" s="3"/>
      <c r="F12" s="3"/>
      <c r="G12" s="3"/>
      <c r="H12" s="3"/>
      <c r="I12" s="5">
        <f>-244257</f>
        <v>-244257</v>
      </c>
    </row>
    <row r="13" spans="1:11">
      <c r="A13" s="30" t="s">
        <v>82</v>
      </c>
      <c r="B13" s="3"/>
      <c r="C13" s="3"/>
      <c r="D13" s="3"/>
      <c r="E13" s="3"/>
      <c r="F13" s="3"/>
      <c r="G13" s="3"/>
      <c r="H13" s="3"/>
      <c r="I13" s="5">
        <f>-7188626*0.022799609</f>
        <v>-163897.862047234</v>
      </c>
      <c r="K13" t="s">
        <v>182</v>
      </c>
    </row>
    <row r="14" spans="1:11">
      <c r="A14" s="30" t="s">
        <v>312</v>
      </c>
      <c r="B14" s="3"/>
      <c r="C14" s="3"/>
      <c r="D14" s="3"/>
      <c r="E14" s="3"/>
      <c r="F14" s="3"/>
      <c r="G14" s="3"/>
      <c r="H14" s="3"/>
      <c r="I14" s="5">
        <f>(-526559+-861464)*0.022799609</f>
        <v>-31646.381683006999</v>
      </c>
      <c r="K14" s="30" t="s">
        <v>308</v>
      </c>
    </row>
    <row r="15" spans="1:11">
      <c r="A15" s="30" t="s">
        <v>75</v>
      </c>
      <c r="B15" s="3"/>
      <c r="C15" s="3"/>
      <c r="D15" s="3"/>
      <c r="E15" s="3"/>
      <c r="F15" s="3"/>
      <c r="G15" s="3"/>
      <c r="H15" s="3"/>
      <c r="I15" s="5">
        <f>-'Deferred Rate Case Expenses'!G15-'Deferred Rate Case Expenses'!I15</f>
        <v>-375382.22861181357</v>
      </c>
    </row>
    <row r="16" spans="1:11">
      <c r="A16" s="30" t="s">
        <v>326</v>
      </c>
      <c r="B16" s="3"/>
      <c r="C16" s="3"/>
      <c r="D16" s="3"/>
      <c r="E16" s="3"/>
      <c r="F16" s="3"/>
      <c r="G16" s="3"/>
      <c r="H16" s="3"/>
      <c r="I16" s="5">
        <f>-'Deferred Rate Case Expenses'!K15</f>
        <v>-12186.011388186453</v>
      </c>
    </row>
    <row r="17" spans="1:11">
      <c r="A17" s="30" t="s">
        <v>81</v>
      </c>
      <c r="B17" s="3"/>
      <c r="C17" s="3"/>
      <c r="D17" s="3"/>
      <c r="E17" s="3"/>
      <c r="F17" s="3"/>
      <c r="G17" s="3"/>
      <c r="H17" s="3"/>
      <c r="I17" s="5">
        <v>-72109.75</v>
      </c>
      <c r="K17" s="30" t="s">
        <v>225</v>
      </c>
    </row>
    <row r="18" spans="1:11">
      <c r="A18" s="30" t="s">
        <v>176</v>
      </c>
      <c r="B18" s="3"/>
      <c r="C18" s="3"/>
      <c r="D18" s="3"/>
      <c r="E18" s="3"/>
      <c r="F18" s="3"/>
      <c r="G18" s="3"/>
      <c r="H18" s="3"/>
      <c r="I18" s="5">
        <f>'New Vehicles'!F27</f>
        <v>-18862.050173076925</v>
      </c>
    </row>
    <row r="19" spans="1:11">
      <c r="A19" s="30" t="s">
        <v>147</v>
      </c>
      <c r="B19" s="3"/>
      <c r="C19" s="3"/>
      <c r="D19" s="3"/>
      <c r="E19" s="3"/>
      <c r="F19" s="3"/>
      <c r="G19" s="3"/>
      <c r="H19" s="3"/>
      <c r="I19" s="5">
        <f>'ADIT on Bad Debt'!H14</f>
        <v>-84217.279999999999</v>
      </c>
    </row>
    <row r="20" spans="1:11">
      <c r="A20" s="30" t="s">
        <v>181</v>
      </c>
      <c r="B20" s="3"/>
      <c r="C20" s="3"/>
      <c r="D20" s="3"/>
      <c r="E20" s="3"/>
      <c r="F20" s="3"/>
      <c r="G20" s="3"/>
      <c r="H20" s="3"/>
      <c r="I20" s="5">
        <v>-344701</v>
      </c>
      <c r="K20" t="s">
        <v>66</v>
      </c>
    </row>
    <row r="21" spans="1:11">
      <c r="A21" s="30"/>
      <c r="B21" s="3"/>
      <c r="C21" s="3"/>
      <c r="D21" s="3"/>
      <c r="E21" s="3"/>
      <c r="F21" s="3"/>
      <c r="G21" s="3"/>
      <c r="H21" s="3"/>
      <c r="I21" s="18"/>
    </row>
    <row r="22" spans="1:11">
      <c r="A22" s="3"/>
      <c r="B22" s="3"/>
      <c r="C22" s="3"/>
      <c r="D22" s="3"/>
      <c r="E22" s="3"/>
      <c r="F22" s="3"/>
      <c r="G22" s="3"/>
      <c r="H22" s="3"/>
      <c r="I22" s="5"/>
    </row>
    <row r="23" spans="1:11">
      <c r="A23" s="30" t="s">
        <v>40</v>
      </c>
      <c r="B23" s="3"/>
      <c r="C23" s="3"/>
      <c r="D23" s="3"/>
      <c r="E23" s="3"/>
      <c r="F23" s="3"/>
      <c r="G23" s="3"/>
      <c r="H23" s="3"/>
      <c r="I23" s="18">
        <f>SUM(I11:I21)</f>
        <v>-1347259.563903318</v>
      </c>
    </row>
    <row r="24" spans="1:11">
      <c r="A24" s="3"/>
      <c r="B24" s="3"/>
      <c r="C24" s="3"/>
      <c r="D24" s="3"/>
      <c r="E24" s="3"/>
      <c r="F24" s="3"/>
      <c r="G24" s="3"/>
      <c r="H24" s="3"/>
      <c r="I24" s="5"/>
    </row>
    <row r="25" spans="1:11" ht="13" thickBot="1">
      <c r="A25" s="30" t="s">
        <v>41</v>
      </c>
      <c r="B25" s="3"/>
      <c r="C25" s="3"/>
      <c r="D25" s="3"/>
      <c r="E25" s="3"/>
      <c r="F25" s="3"/>
      <c r="G25" s="3"/>
      <c r="H25" s="3"/>
      <c r="I25" s="19">
        <f>I9+I23</f>
        <v>6383443.4360966822</v>
      </c>
    </row>
    <row r="26" spans="1:11" ht="13" thickTop="1">
      <c r="A26" s="3"/>
      <c r="B26" s="3"/>
      <c r="C26" s="3"/>
      <c r="D26" s="3"/>
      <c r="E26" s="3"/>
      <c r="F26" s="3"/>
      <c r="G26" s="3"/>
      <c r="H26" s="3"/>
      <c r="I26" s="5"/>
    </row>
    <row r="27" spans="1:11">
      <c r="B27" s="3"/>
      <c r="C27" s="3"/>
      <c r="D27" s="3"/>
      <c r="E27" s="3"/>
      <c r="F27" s="3"/>
      <c r="G27" s="3"/>
      <c r="H27" s="3"/>
      <c r="I27" s="5"/>
    </row>
    <row r="28" spans="1:11">
      <c r="I28" s="14"/>
    </row>
    <row r="29" spans="1:11">
      <c r="I29" s="14"/>
    </row>
    <row r="36" spans="2:8">
      <c r="B36" t="s">
        <v>67</v>
      </c>
      <c r="E36" t="s">
        <v>68</v>
      </c>
      <c r="F36" t="s">
        <v>69</v>
      </c>
      <c r="G36" t="s">
        <v>70</v>
      </c>
      <c r="H36" t="s">
        <v>71</v>
      </c>
    </row>
    <row r="37" spans="2:8">
      <c r="B37" s="14">
        <v>459076</v>
      </c>
      <c r="C37" s="14">
        <f>-B37/3</f>
        <v>-153025.33333333334</v>
      </c>
      <c r="D37" s="14">
        <f>SUM(B37:C37)</f>
        <v>306050.66666666663</v>
      </c>
      <c r="E37" s="14">
        <f>(B37+D37)/2</f>
        <v>382563.33333333331</v>
      </c>
      <c r="F37" s="14">
        <f>E37*COC!$H$28</f>
        <v>37343.537219999998</v>
      </c>
    </row>
    <row r="38" spans="2:8">
      <c r="B38" s="14">
        <f>D37</f>
        <v>306050.66666666663</v>
      </c>
      <c r="C38" s="14">
        <f>C37</f>
        <v>-153025.33333333334</v>
      </c>
      <c r="D38" s="14">
        <f t="shared" ref="D38:D39" si="0">SUM(B38:C38)</f>
        <v>153025.33333333328</v>
      </c>
      <c r="E38" s="14">
        <f>(B38+D38)/2</f>
        <v>229537.99999999994</v>
      </c>
      <c r="F38" s="14">
        <f>E38*COC!$H$28</f>
        <v>22406.122331999992</v>
      </c>
    </row>
    <row r="39" spans="2:8">
      <c r="B39" s="14">
        <f>D38</f>
        <v>153025.33333333328</v>
      </c>
      <c r="C39" s="14">
        <f>C37</f>
        <v>-153025.33333333334</v>
      </c>
      <c r="D39" s="14">
        <f t="shared" si="0"/>
        <v>0</v>
      </c>
      <c r="E39" s="14">
        <f>(B39+D39)/2</f>
        <v>76512.666666666642</v>
      </c>
      <c r="F39" s="14">
        <f>E39*COC!$H$28</f>
        <v>7468.7074439999969</v>
      </c>
    </row>
    <row r="40" spans="2:8">
      <c r="D40" s="14"/>
      <c r="E40" s="14"/>
      <c r="F40" s="14"/>
    </row>
    <row r="41" spans="2:8">
      <c r="B41" t="s">
        <v>314</v>
      </c>
      <c r="F41" s="15">
        <f>SUM(F37:F40)</f>
        <v>67218.366995999982</v>
      </c>
      <c r="G41">
        <f>-C37*3</f>
        <v>459076</v>
      </c>
      <c r="H41" s="15">
        <f>SUM(F41:G41)</f>
        <v>526294.36699599994</v>
      </c>
    </row>
    <row r="43" spans="2:8">
      <c r="B43" t="s">
        <v>315</v>
      </c>
      <c r="F43" s="70">
        <f>F41/H41</f>
        <v>0.12772009584611585</v>
      </c>
      <c r="G43" s="70">
        <f>G41/H41</f>
        <v>0.87227990415388423</v>
      </c>
    </row>
  </sheetData>
  <mergeCells count="5">
    <mergeCell ref="A5:I5"/>
    <mergeCell ref="A2:I2"/>
    <mergeCell ref="A3:I3"/>
    <mergeCell ref="A4:I4"/>
    <mergeCell ref="A1:I1"/>
  </mergeCells>
  <phoneticPr fontId="21" type="noConversion"/>
  <pageMargins left="0.39" right="0.25" top="1" bottom="1" header="0.5" footer="0.5"/>
  <pageSetup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P69"/>
  <sheetViews>
    <sheetView showGridLines="0" workbookViewId="0">
      <selection activeCell="P42" sqref="P42"/>
    </sheetView>
  </sheetViews>
  <sheetFormatPr defaultRowHeight="12.5"/>
  <cols>
    <col min="1" max="1" width="0.7265625" customWidth="1"/>
    <col min="2" max="2" width="26.54296875" customWidth="1"/>
    <col min="3" max="3" width="1.1796875" customWidth="1"/>
    <col min="11" max="11" width="0.54296875" customWidth="1"/>
  </cols>
  <sheetData>
    <row r="1" spans="1:12" ht="13">
      <c r="B1" s="8"/>
      <c r="C1" s="8"/>
      <c r="D1" s="8"/>
      <c r="E1" s="8"/>
      <c r="F1" s="8"/>
      <c r="G1" s="8"/>
      <c r="H1" s="8"/>
      <c r="I1" s="8"/>
      <c r="J1" s="8"/>
      <c r="K1" s="8"/>
      <c r="L1" s="8"/>
    </row>
    <row r="2" spans="1:12" ht="3" customHeight="1">
      <c r="A2" s="186"/>
      <c r="B2" s="187"/>
      <c r="C2" s="187"/>
      <c r="D2" s="187"/>
      <c r="E2" s="187"/>
      <c r="F2" s="187"/>
      <c r="G2" s="187"/>
      <c r="H2" s="187"/>
      <c r="I2" s="187"/>
      <c r="J2" s="187"/>
      <c r="K2" s="188"/>
    </row>
    <row r="3" spans="1:12" ht="26">
      <c r="A3" s="189"/>
      <c r="B3" s="203" t="s">
        <v>104</v>
      </c>
      <c r="C3" s="204"/>
      <c r="D3" s="205">
        <v>2017</v>
      </c>
      <c r="E3" s="205">
        <v>2018</v>
      </c>
      <c r="F3" s="205">
        <v>2019</v>
      </c>
      <c r="G3" s="205">
        <v>2020</v>
      </c>
      <c r="H3" s="205">
        <v>2021</v>
      </c>
      <c r="I3" s="219" t="s">
        <v>230</v>
      </c>
      <c r="J3" s="219" t="s">
        <v>190</v>
      </c>
      <c r="K3" s="190"/>
    </row>
    <row r="4" spans="1:12" ht="13">
      <c r="A4" s="189"/>
      <c r="B4" s="249"/>
      <c r="C4" s="206"/>
      <c r="D4" s="207"/>
      <c r="E4" s="207"/>
      <c r="F4" s="199"/>
      <c r="G4" s="199"/>
      <c r="H4" s="199"/>
      <c r="I4" s="199"/>
      <c r="J4" s="199"/>
      <c r="K4" s="190"/>
    </row>
    <row r="5" spans="1:12" ht="13">
      <c r="A5" s="189"/>
      <c r="B5" s="215" t="s">
        <v>231</v>
      </c>
      <c r="C5" s="207"/>
      <c r="D5" s="202"/>
      <c r="E5" s="202"/>
      <c r="F5" s="199"/>
      <c r="G5" s="199"/>
      <c r="H5" s="199"/>
      <c r="I5" s="199"/>
      <c r="J5" s="199"/>
      <c r="K5" s="190"/>
    </row>
    <row r="6" spans="1:12" ht="13">
      <c r="A6" s="189"/>
      <c r="B6" s="215" t="s">
        <v>232</v>
      </c>
      <c r="C6" s="210"/>
      <c r="D6" s="202">
        <v>2414588.4799999995</v>
      </c>
      <c r="E6" s="202">
        <v>2472293.950000002</v>
      </c>
      <c r="F6" s="202">
        <v>2736483.2399999965</v>
      </c>
      <c r="G6" s="202">
        <v>2772210.6599999992</v>
      </c>
      <c r="H6" s="202">
        <v>3261216.16</v>
      </c>
      <c r="I6" s="202">
        <v>3254466</v>
      </c>
      <c r="J6" s="202">
        <v>3261891</v>
      </c>
      <c r="K6" s="190"/>
    </row>
    <row r="7" spans="1:12" ht="13">
      <c r="A7" s="189"/>
      <c r="B7" s="215" t="s">
        <v>233</v>
      </c>
      <c r="C7" s="210"/>
      <c r="D7" s="202">
        <v>177740.7</v>
      </c>
      <c r="E7" s="202">
        <v>118020.73999999999</v>
      </c>
      <c r="F7" s="202">
        <v>144929.29999999999</v>
      </c>
      <c r="G7" s="202">
        <v>116579.8899999999</v>
      </c>
      <c r="H7" s="202">
        <v>137505.26</v>
      </c>
      <c r="I7" s="202">
        <v>0</v>
      </c>
      <c r="J7" s="202">
        <v>0</v>
      </c>
      <c r="K7" s="190"/>
    </row>
    <row r="8" spans="1:12" ht="13">
      <c r="A8" s="189"/>
      <c r="B8" s="215" t="s">
        <v>234</v>
      </c>
      <c r="C8" s="210"/>
      <c r="D8" s="202">
        <v>62802.98</v>
      </c>
      <c r="E8" s="202">
        <v>56934.85</v>
      </c>
      <c r="F8" s="202">
        <v>58286.99</v>
      </c>
      <c r="G8" s="202">
        <v>34417.560000000005</v>
      </c>
      <c r="H8" s="202">
        <v>7698.16</v>
      </c>
      <c r="I8" s="202">
        <v>297.27</v>
      </c>
      <c r="J8" s="202">
        <v>297.27</v>
      </c>
      <c r="K8" s="190"/>
    </row>
    <row r="9" spans="1:12" ht="13">
      <c r="A9" s="189"/>
      <c r="B9" s="215" t="s">
        <v>281</v>
      </c>
      <c r="C9" s="210"/>
      <c r="D9" s="202">
        <v>-45686.499999999964</v>
      </c>
      <c r="E9" s="202">
        <v>-48619.119999999995</v>
      </c>
      <c r="F9" s="202">
        <v>-59480.02</v>
      </c>
      <c r="G9" s="202">
        <v>-96791.95</v>
      </c>
      <c r="H9" s="202">
        <v>-202898.67</v>
      </c>
      <c r="I9" s="202">
        <v>-127833.97241908677</v>
      </c>
      <c r="J9" s="202">
        <v>-128125.62310623843</v>
      </c>
      <c r="K9" s="190"/>
    </row>
    <row r="10" spans="1:12" ht="13">
      <c r="A10" s="189"/>
      <c r="B10" s="215"/>
      <c r="C10" s="210"/>
      <c r="D10" s="211"/>
      <c r="E10" s="211"/>
      <c r="F10" s="211"/>
      <c r="G10" s="211"/>
      <c r="H10" s="211"/>
      <c r="I10" s="211"/>
      <c r="J10" s="211"/>
      <c r="K10" s="190"/>
    </row>
    <row r="11" spans="1:12" ht="13">
      <c r="A11" s="189"/>
      <c r="B11" s="215" t="s">
        <v>235</v>
      </c>
      <c r="C11" s="210"/>
      <c r="D11" s="212">
        <f>SUM(D6:D9)</f>
        <v>2609445.6599999997</v>
      </c>
      <c r="E11" s="212">
        <f t="shared" ref="E11:J11" si="0">SUM(E6:E9)</f>
        <v>2598630.4200000023</v>
      </c>
      <c r="F11" s="212">
        <f t="shared" si="0"/>
        <v>2880219.5099999965</v>
      </c>
      <c r="G11" s="212">
        <f t="shared" si="0"/>
        <v>2826416.1599999988</v>
      </c>
      <c r="H11" s="212">
        <f t="shared" si="0"/>
        <v>3203520.91</v>
      </c>
      <c r="I11" s="212">
        <f t="shared" si="0"/>
        <v>3126929.2975809132</v>
      </c>
      <c r="J11" s="212">
        <f t="shared" si="0"/>
        <v>3134062.6468937616</v>
      </c>
      <c r="K11" s="190"/>
    </row>
    <row r="12" spans="1:12" ht="13">
      <c r="A12" s="189"/>
      <c r="B12" s="215"/>
      <c r="C12" s="210"/>
      <c r="D12" s="202"/>
      <c r="E12" s="202"/>
      <c r="F12" s="202"/>
      <c r="G12" s="202"/>
      <c r="H12" s="202"/>
      <c r="I12" s="202"/>
      <c r="J12" s="202"/>
      <c r="K12" s="190"/>
    </row>
    <row r="13" spans="1:12" ht="13">
      <c r="A13" s="189"/>
      <c r="B13" s="213" t="s">
        <v>236</v>
      </c>
      <c r="C13" s="210"/>
      <c r="D13" s="202"/>
      <c r="E13" s="202"/>
      <c r="F13" s="202"/>
      <c r="G13" s="202"/>
      <c r="H13" s="202"/>
      <c r="I13" s="202"/>
      <c r="J13" s="202"/>
      <c r="K13" s="190"/>
    </row>
    <row r="14" spans="1:12" ht="13">
      <c r="A14" s="189"/>
      <c r="B14" s="215" t="s">
        <v>237</v>
      </c>
      <c r="C14" s="210"/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190"/>
    </row>
    <row r="15" spans="1:12" ht="13">
      <c r="A15" s="189"/>
      <c r="B15" s="215" t="s">
        <v>238</v>
      </c>
      <c r="C15" s="210"/>
      <c r="D15" s="202">
        <v>101367.4</v>
      </c>
      <c r="E15" s="202">
        <v>106395.44</v>
      </c>
      <c r="F15" s="202">
        <v>121347.39999999997</v>
      </c>
      <c r="G15" s="202">
        <v>132618.08000000002</v>
      </c>
      <c r="H15" s="202">
        <v>114483.69000000002</v>
      </c>
      <c r="I15" s="202">
        <v>114865.31</v>
      </c>
      <c r="J15" s="202">
        <v>114865.31</v>
      </c>
      <c r="K15" s="190"/>
    </row>
    <row r="16" spans="1:12" ht="13">
      <c r="A16" s="189"/>
      <c r="B16" s="215" t="s">
        <v>239</v>
      </c>
      <c r="C16" s="210"/>
      <c r="D16" s="202">
        <v>123204</v>
      </c>
      <c r="E16" s="202">
        <v>123829.58</v>
      </c>
      <c r="F16" s="202">
        <v>125955.89000000001</v>
      </c>
      <c r="G16" s="202">
        <v>126959.97</v>
      </c>
      <c r="H16" s="202">
        <v>133471</v>
      </c>
      <c r="I16" s="202">
        <v>124398.39999999999</v>
      </c>
      <c r="J16" s="202">
        <v>123204</v>
      </c>
      <c r="K16" s="190"/>
    </row>
    <row r="17" spans="1:11" ht="13">
      <c r="A17" s="189"/>
      <c r="B17" s="215" t="s">
        <v>240</v>
      </c>
      <c r="C17" s="210"/>
      <c r="D17" s="202">
        <v>127934.12</v>
      </c>
      <c r="E17" s="202">
        <v>101994.35</v>
      </c>
      <c r="F17" s="202">
        <v>180336.26</v>
      </c>
      <c r="G17" s="202">
        <v>167981.49999999997</v>
      </c>
      <c r="H17" s="202">
        <v>207470.39</v>
      </c>
      <c r="I17" s="202">
        <v>182935.13499999995</v>
      </c>
      <c r="J17" s="202">
        <v>176217.55681818177</v>
      </c>
      <c r="K17" s="190"/>
    </row>
    <row r="18" spans="1:11" ht="13">
      <c r="A18" s="189"/>
      <c r="B18" s="215" t="s">
        <v>241</v>
      </c>
      <c r="C18" s="210"/>
      <c r="D18" s="202">
        <v>43481.649999999994</v>
      </c>
      <c r="E18" s="202">
        <v>30039.480000000003</v>
      </c>
      <c r="F18" s="202">
        <v>36748.660000000003</v>
      </c>
      <c r="G18" s="202">
        <v>41472.229999999996</v>
      </c>
      <c r="H18" s="202">
        <v>37492.609999999993</v>
      </c>
      <c r="I18" s="202">
        <v>25027.75</v>
      </c>
      <c r="J18" s="202">
        <v>25027.75</v>
      </c>
      <c r="K18" s="190"/>
    </row>
    <row r="19" spans="1:11" ht="13">
      <c r="A19" s="189"/>
      <c r="B19" s="215" t="s">
        <v>242</v>
      </c>
      <c r="C19" s="210"/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190"/>
    </row>
    <row r="20" spans="1:11" ht="13">
      <c r="A20" s="189"/>
      <c r="B20" s="215" t="s">
        <v>243</v>
      </c>
      <c r="C20" s="210"/>
      <c r="D20" s="202">
        <v>108011.73999999999</v>
      </c>
      <c r="E20" s="202">
        <v>99159.290000000008</v>
      </c>
      <c r="F20" s="202">
        <v>120785.29000000001</v>
      </c>
      <c r="G20" s="202">
        <v>114153.15</v>
      </c>
      <c r="H20" s="202">
        <v>121832.94999999998</v>
      </c>
      <c r="I20" s="202">
        <v>100857.51</v>
      </c>
      <c r="J20" s="202">
        <v>103884.53</v>
      </c>
      <c r="K20" s="190"/>
    </row>
    <row r="21" spans="1:11" ht="13">
      <c r="A21" s="189"/>
      <c r="B21" s="215" t="s">
        <v>244</v>
      </c>
      <c r="C21" s="210"/>
      <c r="D21" s="202">
        <v>28507.41</v>
      </c>
      <c r="E21" s="202">
        <v>38705.300000000017</v>
      </c>
      <c r="F21" s="202">
        <v>43057.479999999989</v>
      </c>
      <c r="G21" s="202">
        <v>29059.229999999996</v>
      </c>
      <c r="H21" s="202">
        <v>44146.18</v>
      </c>
      <c r="I21" s="202">
        <v>43118.509999999995</v>
      </c>
      <c r="J21" s="202">
        <v>48835.229999999996</v>
      </c>
      <c r="K21" s="190"/>
    </row>
    <row r="22" spans="1:11" ht="13">
      <c r="A22" s="189"/>
      <c r="B22" s="215" t="s">
        <v>245</v>
      </c>
      <c r="C22" s="210"/>
      <c r="D22" s="202">
        <v>-110732.83000000029</v>
      </c>
      <c r="E22" s="202">
        <v>-73099.940000000061</v>
      </c>
      <c r="F22" s="202">
        <v>-58812.230000000032</v>
      </c>
      <c r="G22" s="202">
        <v>-63753.739999999962</v>
      </c>
      <c r="H22" s="202">
        <v>-34316.119999999995</v>
      </c>
      <c r="I22" s="202">
        <v>-46677</v>
      </c>
      <c r="J22" s="202">
        <v>-138212</v>
      </c>
      <c r="K22" s="190"/>
    </row>
    <row r="23" spans="1:11" ht="13">
      <c r="A23" s="189"/>
      <c r="B23" s="215" t="s">
        <v>246</v>
      </c>
      <c r="C23" s="210"/>
      <c r="D23" s="202">
        <v>39670.910000000003</v>
      </c>
      <c r="E23" s="202">
        <v>155639.15</v>
      </c>
      <c r="F23" s="202">
        <v>174679.33</v>
      </c>
      <c r="G23" s="202">
        <v>57382.85</v>
      </c>
      <c r="H23" s="202">
        <v>32216.32</v>
      </c>
      <c r="I23" s="202">
        <v>36285.25</v>
      </c>
      <c r="J23" s="202">
        <v>23411.25</v>
      </c>
      <c r="K23" s="190"/>
    </row>
    <row r="24" spans="1:11" ht="5.25" customHeight="1">
      <c r="A24" s="189"/>
      <c r="B24" s="215"/>
      <c r="C24" s="210"/>
      <c r="D24" s="211"/>
      <c r="E24" s="211"/>
      <c r="F24" s="211"/>
      <c r="G24" s="211"/>
      <c r="H24" s="211"/>
      <c r="I24" s="211"/>
      <c r="J24" s="211"/>
      <c r="K24" s="190"/>
    </row>
    <row r="25" spans="1:11" ht="13">
      <c r="A25" s="189"/>
      <c r="B25" s="215" t="s">
        <v>247</v>
      </c>
      <c r="C25" s="210"/>
      <c r="D25" s="212">
        <f>SUM(D14:D23)</f>
        <v>461444.39999999979</v>
      </c>
      <c r="E25" s="212">
        <f t="shared" ref="E25:J25" si="1">SUM(E14:E23)</f>
        <v>582662.65</v>
      </c>
      <c r="F25" s="212">
        <f t="shared" si="1"/>
        <v>744098.08</v>
      </c>
      <c r="G25" s="212">
        <f t="shared" si="1"/>
        <v>605873.2699999999</v>
      </c>
      <c r="H25" s="212">
        <f t="shared" si="1"/>
        <v>656797.02</v>
      </c>
      <c r="I25" s="212">
        <f t="shared" si="1"/>
        <v>580810.86499999999</v>
      </c>
      <c r="J25" s="212">
        <f t="shared" si="1"/>
        <v>477233.62681818171</v>
      </c>
      <c r="K25" s="190"/>
    </row>
    <row r="26" spans="1:11" ht="13">
      <c r="A26" s="189"/>
      <c r="B26" s="215"/>
      <c r="C26" s="210"/>
      <c r="D26" s="250"/>
      <c r="E26" s="250"/>
      <c r="F26" s="250"/>
      <c r="G26" s="250"/>
      <c r="H26" s="250"/>
      <c r="I26" s="250"/>
      <c r="J26" s="250"/>
      <c r="K26" s="190"/>
    </row>
    <row r="27" spans="1:11" ht="13">
      <c r="A27" s="189"/>
      <c r="B27" s="213" t="s">
        <v>248</v>
      </c>
      <c r="C27" s="210"/>
      <c r="D27" s="202"/>
      <c r="E27" s="202"/>
      <c r="F27" s="202"/>
      <c r="G27" s="202"/>
      <c r="H27" s="202"/>
      <c r="I27" s="202"/>
      <c r="J27" s="202"/>
      <c r="K27" s="190"/>
    </row>
    <row r="28" spans="1:11" ht="13">
      <c r="A28" s="189"/>
      <c r="B28" s="215" t="s">
        <v>237</v>
      </c>
      <c r="C28" s="210"/>
      <c r="D28" s="202">
        <v>790838.29000000225</v>
      </c>
      <c r="E28" s="202">
        <v>842189.37999999942</v>
      </c>
      <c r="F28" s="202">
        <v>890156.95999999857</v>
      </c>
      <c r="G28" s="202">
        <v>958948.41999999993</v>
      </c>
      <c r="H28" s="202">
        <v>877325.7300000001</v>
      </c>
      <c r="I28" s="202">
        <v>881239.91</v>
      </c>
      <c r="J28" s="202">
        <v>936693.53876991023</v>
      </c>
      <c r="K28" s="190"/>
    </row>
    <row r="29" spans="1:11" ht="13">
      <c r="A29" s="189"/>
      <c r="B29" s="215" t="s">
        <v>249</v>
      </c>
      <c r="C29" s="210"/>
      <c r="D29" s="202">
        <v>60148.639999999999</v>
      </c>
      <c r="E29" s="202">
        <v>62204.729999999996</v>
      </c>
      <c r="F29" s="202">
        <v>92829.799999999988</v>
      </c>
      <c r="G29" s="202">
        <v>107695.95999999999</v>
      </c>
      <c r="H29" s="202">
        <v>47344.650000000009</v>
      </c>
      <c r="I29" s="202">
        <v>52741.880000000005</v>
      </c>
      <c r="J29" s="202">
        <v>51491.880000000005</v>
      </c>
      <c r="K29" s="190"/>
    </row>
    <row r="30" spans="1:11" ht="13">
      <c r="A30" s="189"/>
      <c r="B30" s="215" t="s">
        <v>250</v>
      </c>
      <c r="C30" s="210"/>
      <c r="D30" s="202">
        <v>69744.479999999996</v>
      </c>
      <c r="E30" s="202">
        <v>78551.399999999994</v>
      </c>
      <c r="F30" s="202">
        <v>53965.110000000008</v>
      </c>
      <c r="G30" s="202">
        <v>49499.720000000023</v>
      </c>
      <c r="H30" s="202">
        <v>55594.11</v>
      </c>
      <c r="I30" s="202">
        <v>51317.64</v>
      </c>
      <c r="J30" s="202">
        <v>160706.4233333334</v>
      </c>
      <c r="K30" s="190"/>
    </row>
    <row r="31" spans="1:11" ht="13">
      <c r="A31" s="189"/>
      <c r="B31" s="215" t="s">
        <v>185</v>
      </c>
      <c r="C31" s="210"/>
      <c r="D31" s="202">
        <v>183279.74000000002</v>
      </c>
      <c r="E31" s="202">
        <v>196193.76</v>
      </c>
      <c r="F31" s="202">
        <v>221755.65999999997</v>
      </c>
      <c r="G31" s="202">
        <v>233278.75999999998</v>
      </c>
      <c r="H31" s="202">
        <v>233994.72000000003</v>
      </c>
      <c r="I31" s="202">
        <v>253008.59907135402</v>
      </c>
      <c r="J31" s="202">
        <v>309783.20300745487</v>
      </c>
      <c r="K31" s="190"/>
    </row>
    <row r="32" spans="1:11" ht="13">
      <c r="A32" s="189"/>
      <c r="B32" s="215" t="s">
        <v>251</v>
      </c>
      <c r="C32" s="210"/>
      <c r="D32" s="202">
        <v>12269.340000000002</v>
      </c>
      <c r="E32" s="202">
        <v>16823.349999999999</v>
      </c>
      <c r="F32" s="202">
        <v>32855.78</v>
      </c>
      <c r="G32" s="202">
        <v>33060.58</v>
      </c>
      <c r="H32" s="202">
        <v>15653.529999999999</v>
      </c>
      <c r="I32" s="202">
        <v>18778.34</v>
      </c>
      <c r="J32" s="202">
        <v>20025.243955174999</v>
      </c>
      <c r="K32" s="190"/>
    </row>
    <row r="33" spans="1:16" ht="13">
      <c r="A33" s="189"/>
      <c r="B33" s="215" t="s">
        <v>252</v>
      </c>
      <c r="C33" s="210"/>
      <c r="D33" s="202">
        <v>75287.81</v>
      </c>
      <c r="E33" s="202">
        <v>77926.67</v>
      </c>
      <c r="F33" s="202">
        <v>72429.10000000002</v>
      </c>
      <c r="G33" s="202">
        <v>73477.450000000012</v>
      </c>
      <c r="H33" s="202">
        <v>70948.01999999999</v>
      </c>
      <c r="I33" s="202">
        <v>104264.50512748185</v>
      </c>
      <c r="J33" s="202">
        <v>113400.91191392999</v>
      </c>
      <c r="K33" s="190"/>
    </row>
    <row r="34" spans="1:16" ht="13">
      <c r="A34" s="189"/>
      <c r="B34" s="215" t="s">
        <v>253</v>
      </c>
      <c r="C34" s="210"/>
      <c r="D34" s="202">
        <v>53764.689999999995</v>
      </c>
      <c r="E34" s="202">
        <v>57225.880000000005</v>
      </c>
      <c r="F34" s="202">
        <v>44309.159999999996</v>
      </c>
      <c r="G34" s="202">
        <v>40658.5</v>
      </c>
      <c r="H34" s="202">
        <v>17528.38</v>
      </c>
      <c r="I34" s="202">
        <v>24537.619999999995</v>
      </c>
      <c r="J34" s="202">
        <v>20708.239999999994</v>
      </c>
      <c r="K34" s="190"/>
    </row>
    <row r="35" spans="1:16" ht="13">
      <c r="A35" s="189"/>
      <c r="B35" s="215" t="s">
        <v>254</v>
      </c>
      <c r="C35" s="210"/>
      <c r="D35" s="202">
        <v>33336.170000000013</v>
      </c>
      <c r="E35" s="202">
        <v>25372.070000000007</v>
      </c>
      <c r="F35" s="202">
        <v>40895.739999999991</v>
      </c>
      <c r="G35" s="202">
        <v>182152.41</v>
      </c>
      <c r="H35" s="202">
        <v>677644.71000000008</v>
      </c>
      <c r="I35" s="202">
        <v>643136.50776491314</v>
      </c>
      <c r="J35" s="202">
        <v>667561.2216970817</v>
      </c>
      <c r="K35" s="190"/>
    </row>
    <row r="36" spans="1:16" ht="5.25" customHeight="1">
      <c r="A36" s="189"/>
      <c r="B36" s="215"/>
      <c r="C36" s="207"/>
      <c r="D36" s="211"/>
      <c r="E36" s="211"/>
      <c r="F36" s="211"/>
      <c r="G36" s="211"/>
      <c r="H36" s="211"/>
      <c r="I36" s="211"/>
      <c r="J36" s="211"/>
      <c r="K36" s="190"/>
    </row>
    <row r="37" spans="1:16" ht="13">
      <c r="A37" s="189"/>
      <c r="B37" s="215" t="s">
        <v>247</v>
      </c>
      <c r="C37" s="207"/>
      <c r="D37" s="212">
        <f>SUM(D28:D35)</f>
        <v>1278669.1600000022</v>
      </c>
      <c r="E37" s="212">
        <f t="shared" ref="E37:J37" si="2">SUM(E28:E35)</f>
        <v>1356487.2399999995</v>
      </c>
      <c r="F37" s="212">
        <f t="shared" si="2"/>
        <v>1449197.3099999987</v>
      </c>
      <c r="G37" s="212">
        <f t="shared" si="2"/>
        <v>1678771.7999999998</v>
      </c>
      <c r="H37" s="212">
        <f t="shared" si="2"/>
        <v>1996033.85</v>
      </c>
      <c r="I37" s="212">
        <f t="shared" si="2"/>
        <v>2029025.0019637491</v>
      </c>
      <c r="J37" s="212">
        <f t="shared" si="2"/>
        <v>2280370.6626768848</v>
      </c>
      <c r="K37" s="190"/>
    </row>
    <row r="38" spans="1:16" ht="13">
      <c r="A38" s="189"/>
      <c r="B38" s="215"/>
      <c r="C38" s="207"/>
      <c r="D38" s="250"/>
      <c r="E38" s="250"/>
      <c r="F38" s="250"/>
      <c r="G38" s="250"/>
      <c r="H38" s="250"/>
      <c r="I38" s="250"/>
      <c r="J38" s="250"/>
      <c r="K38" s="190"/>
    </row>
    <row r="39" spans="1:16" ht="13">
      <c r="A39" s="189"/>
      <c r="B39" s="215" t="s">
        <v>279</v>
      </c>
      <c r="C39" s="207"/>
      <c r="D39" s="250">
        <f>D25+D37</f>
        <v>1740113.5600000019</v>
      </c>
      <c r="E39" s="250">
        <f t="shared" ref="E39:J39" si="3">E25+E37</f>
        <v>1939149.8899999997</v>
      </c>
      <c r="F39" s="250">
        <f t="shared" si="3"/>
        <v>2193295.3899999987</v>
      </c>
      <c r="G39" s="250">
        <f t="shared" si="3"/>
        <v>2284645.0699999998</v>
      </c>
      <c r="H39" s="250">
        <f t="shared" si="3"/>
        <v>2652830.87</v>
      </c>
      <c r="I39" s="250">
        <f t="shared" si="3"/>
        <v>2609835.8669637488</v>
      </c>
      <c r="J39" s="250">
        <f t="shared" si="3"/>
        <v>2757604.2894950667</v>
      </c>
      <c r="K39" s="190"/>
    </row>
    <row r="40" spans="1:16" ht="12.75" customHeight="1">
      <c r="A40" s="189"/>
      <c r="B40" s="236" t="s">
        <v>280</v>
      </c>
      <c r="C40" s="207"/>
      <c r="D40" s="236"/>
      <c r="E40" s="182">
        <f t="shared" ref="E40:K40" si="4">(E39-D39)/D39</f>
        <v>0.11438123038360641</v>
      </c>
      <c r="F40" s="182">
        <f t="shared" si="4"/>
        <v>0.13106026579513103</v>
      </c>
      <c r="G40" s="182">
        <f t="shared" si="4"/>
        <v>4.1649510784774482E-2</v>
      </c>
      <c r="H40" s="257">
        <f t="shared" si="4"/>
        <v>0.16115667367097872</v>
      </c>
      <c r="I40" s="182">
        <f t="shared" si="4"/>
        <v>-1.6207216043234333E-2</v>
      </c>
      <c r="J40" s="182">
        <f t="shared" si="4"/>
        <v>5.6619814449569157E-2</v>
      </c>
      <c r="K40" s="251">
        <f t="shared" si="4"/>
        <v>-1</v>
      </c>
    </row>
    <row r="41" spans="1:16" ht="12.75" customHeight="1">
      <c r="A41" s="189"/>
      <c r="B41" s="215"/>
      <c r="C41" s="207"/>
      <c r="D41" s="236"/>
      <c r="E41" s="199"/>
      <c r="F41" s="199"/>
      <c r="G41" s="182"/>
      <c r="H41" s="182"/>
      <c r="I41" s="182"/>
      <c r="J41" s="182"/>
      <c r="K41" s="251"/>
    </row>
    <row r="42" spans="1:16" ht="25.5" customHeight="1">
      <c r="A42" s="189"/>
      <c r="B42" s="252" t="s">
        <v>282</v>
      </c>
      <c r="C42" s="207"/>
      <c r="D42" s="248">
        <f>D39-D9</f>
        <v>1785800.0600000019</v>
      </c>
      <c r="E42" s="248">
        <f t="shared" ref="E42:J42" si="5">E39-E9</f>
        <v>1987769.0099999998</v>
      </c>
      <c r="F42" s="248">
        <f t="shared" si="5"/>
        <v>2252775.4099999988</v>
      </c>
      <c r="G42" s="248">
        <f t="shared" si="5"/>
        <v>2381437.02</v>
      </c>
      <c r="H42" s="248">
        <f t="shared" si="5"/>
        <v>2855729.54</v>
      </c>
      <c r="I42" s="248">
        <f t="shared" si="5"/>
        <v>2737669.8393828357</v>
      </c>
      <c r="J42" s="248">
        <f t="shared" si="5"/>
        <v>2885729.9126013052</v>
      </c>
      <c r="K42" s="251"/>
      <c r="M42" s="15">
        <f>H42-G42</f>
        <v>474292.52</v>
      </c>
      <c r="O42">
        <v>183293</v>
      </c>
      <c r="P42" s="183">
        <f>O42/G42</f>
        <v>7.6967393410219173E-2</v>
      </c>
    </row>
    <row r="43" spans="1:16" ht="12.75" customHeight="1">
      <c r="A43" s="189"/>
      <c r="B43" s="236" t="s">
        <v>280</v>
      </c>
      <c r="C43" s="207"/>
      <c r="D43" s="236"/>
      <c r="E43" s="182">
        <f t="shared" ref="E43" si="6">(E42-D42)/D42</f>
        <v>0.11309717953531576</v>
      </c>
      <c r="F43" s="182">
        <f t="shared" ref="F43" si="7">(F42-E42)/E42</f>
        <v>0.13331850867319789</v>
      </c>
      <c r="G43" s="182">
        <f t="shared" ref="G43" si="8">(G42-F42)/F42</f>
        <v>5.7112488634631066E-2</v>
      </c>
      <c r="H43" s="258">
        <f t="shared" ref="H43" si="9">(H42-G42)/G42</f>
        <v>0.19916231922858074</v>
      </c>
      <c r="I43" s="182">
        <f t="shared" ref="I43" si="10">(I42-H42)/H42</f>
        <v>-4.1341345167149254E-2</v>
      </c>
      <c r="J43" s="182">
        <f t="shared" ref="J43" si="11">(J42-I42)/I42</f>
        <v>5.408251611956514E-2</v>
      </c>
      <c r="K43" s="251" t="e">
        <f>(#REF!-#REF!)/#REF!</f>
        <v>#REF!</v>
      </c>
      <c r="L43" s="182"/>
    </row>
    <row r="44" spans="1:16" ht="3" customHeight="1">
      <c r="A44" s="191"/>
      <c r="B44" s="253"/>
      <c r="C44" s="254"/>
      <c r="D44" s="255"/>
      <c r="E44" s="200"/>
      <c r="F44" s="200"/>
      <c r="G44" s="233"/>
      <c r="H44" s="233"/>
      <c r="I44" s="233"/>
      <c r="J44" s="233"/>
      <c r="K44" s="256"/>
    </row>
    <row r="45" spans="1:16" ht="12.75" customHeight="1">
      <c r="B45" s="247"/>
      <c r="C45" s="207"/>
      <c r="D45" s="236"/>
      <c r="E45" s="199"/>
      <c r="F45" s="199"/>
      <c r="G45" s="182"/>
      <c r="H45" s="182"/>
      <c r="I45" s="182"/>
      <c r="J45" s="182"/>
      <c r="K45" s="182"/>
    </row>
    <row r="46" spans="1:16" ht="12.75" customHeight="1">
      <c r="B46" s="247" t="s">
        <v>283</v>
      </c>
      <c r="C46" s="207"/>
      <c r="D46" s="236"/>
      <c r="E46" s="199"/>
      <c r="F46" s="199"/>
      <c r="G46" s="182"/>
      <c r="H46" s="182"/>
      <c r="I46" s="182"/>
      <c r="J46" s="182">
        <f>SUM(E43:J43)</f>
        <v>0.51543166702414134</v>
      </c>
      <c r="K46" s="182"/>
      <c r="L46" s="183">
        <f>J46/6</f>
        <v>8.5905277837356894E-2</v>
      </c>
      <c r="M46" t="s">
        <v>284</v>
      </c>
    </row>
    <row r="47" spans="1:16" ht="12.75" customHeight="1">
      <c r="B47" s="208"/>
      <c r="C47" s="207"/>
      <c r="D47" s="236"/>
      <c r="E47" s="199"/>
      <c r="F47" s="199"/>
      <c r="G47" s="182"/>
      <c r="H47" s="182"/>
      <c r="I47" s="182"/>
      <c r="J47" s="182"/>
      <c r="K47" s="182"/>
    </row>
    <row r="48" spans="1:16" ht="13">
      <c r="B48" s="208" t="s">
        <v>255</v>
      </c>
      <c r="C48" s="210"/>
      <c r="D48" s="209">
        <v>290060.19999999984</v>
      </c>
      <c r="E48" s="209">
        <v>308124.04000000004</v>
      </c>
      <c r="F48" s="209">
        <v>392526.39999999997</v>
      </c>
      <c r="G48" s="209">
        <v>419212.41000000038</v>
      </c>
      <c r="H48" s="209">
        <v>339547.33999999997</v>
      </c>
      <c r="I48" s="209">
        <v>392355.18024978472</v>
      </c>
      <c r="J48" s="209">
        <v>474204.73810615682</v>
      </c>
    </row>
    <row r="49" spans="2:10" ht="13">
      <c r="B49" s="208" t="s">
        <v>256</v>
      </c>
      <c r="C49" s="210"/>
      <c r="D49" s="209">
        <v>-3660.48</v>
      </c>
      <c r="E49" s="209">
        <v>-3660.48</v>
      </c>
      <c r="F49" s="209">
        <v>-3660.48</v>
      </c>
      <c r="G49" s="209">
        <v>-3660.4799999999814</v>
      </c>
      <c r="H49" s="209">
        <v>-3660.49</v>
      </c>
      <c r="I49" s="209">
        <v>-3660.49</v>
      </c>
      <c r="J49" s="209">
        <v>-3660.49</v>
      </c>
    </row>
    <row r="50" spans="2:10" ht="13">
      <c r="B50" s="208" t="s">
        <v>257</v>
      </c>
      <c r="C50" s="210"/>
      <c r="D50" s="209">
        <v>58385.810000000005</v>
      </c>
      <c r="E50" s="209">
        <v>61399.699999999961</v>
      </c>
      <c r="F50" s="209">
        <v>61343.619999999952</v>
      </c>
      <c r="G50" s="209">
        <v>65435.56</v>
      </c>
      <c r="H50" s="209">
        <v>56000.890000000007</v>
      </c>
      <c r="I50" s="209">
        <v>66296.619364639759</v>
      </c>
      <c r="J50" s="209">
        <v>71972.155943468853</v>
      </c>
    </row>
    <row r="51" spans="2:10" ht="13">
      <c r="B51" s="208" t="s">
        <v>258</v>
      </c>
      <c r="C51" s="210"/>
      <c r="D51" s="209">
        <v>108.84</v>
      </c>
      <c r="E51" s="209">
        <v>87.17</v>
      </c>
      <c r="F51" s="209">
        <v>127.83</v>
      </c>
      <c r="G51" s="209">
        <v>103.78000000000002</v>
      </c>
      <c r="H51" s="209">
        <v>0</v>
      </c>
      <c r="I51" s="209">
        <v>0</v>
      </c>
      <c r="J51" s="209">
        <v>0</v>
      </c>
    </row>
    <row r="52" spans="2:10" ht="13">
      <c r="B52" s="208" t="s">
        <v>259</v>
      </c>
      <c r="C52" s="210"/>
      <c r="D52" s="209">
        <v>0</v>
      </c>
      <c r="E52" s="209">
        <v>0</v>
      </c>
      <c r="F52" s="209">
        <v>0</v>
      </c>
      <c r="G52" s="209">
        <v>0</v>
      </c>
      <c r="H52" s="209">
        <v>0</v>
      </c>
      <c r="I52" s="209">
        <v>0</v>
      </c>
      <c r="J52" s="209">
        <v>0</v>
      </c>
    </row>
    <row r="53" spans="2:10" ht="13">
      <c r="B53" s="208" t="s">
        <v>260</v>
      </c>
      <c r="C53" s="210"/>
      <c r="D53" s="209">
        <v>93523.76999999999</v>
      </c>
      <c r="E53" s="209">
        <v>35343.270000000004</v>
      </c>
      <c r="F53" s="209">
        <v>176018.78999999998</v>
      </c>
      <c r="G53" s="209">
        <v>143017.74000000002</v>
      </c>
      <c r="H53" s="209">
        <v>113522.92</v>
      </c>
      <c r="I53" s="209">
        <v>113255.63255329167</v>
      </c>
      <c r="J53" s="209">
        <v>116621.21461536415</v>
      </c>
    </row>
    <row r="54" spans="2:10" ht="13">
      <c r="B54" s="208" t="s">
        <v>261</v>
      </c>
      <c r="C54" s="210"/>
      <c r="D54" s="209">
        <v>0</v>
      </c>
      <c r="E54" s="209">
        <v>0.02</v>
      </c>
      <c r="F54" s="209">
        <v>0</v>
      </c>
      <c r="G54" s="209">
        <v>0</v>
      </c>
      <c r="H54" s="209">
        <v>0</v>
      </c>
      <c r="I54" s="209">
        <v>0</v>
      </c>
      <c r="J54" s="209">
        <v>0</v>
      </c>
    </row>
    <row r="55" spans="2:10" ht="13">
      <c r="B55" s="208" t="s">
        <v>262</v>
      </c>
      <c r="C55" s="210"/>
      <c r="D55" s="209">
        <v>4788.9000000000005</v>
      </c>
      <c r="E55" s="209">
        <v>4899.6099999999997</v>
      </c>
      <c r="F55" s="209">
        <v>5252.32</v>
      </c>
      <c r="G55" s="209">
        <v>5524.99</v>
      </c>
      <c r="H55" s="209">
        <v>5727.8600000000006</v>
      </c>
      <c r="I55" s="209">
        <v>6623.5320000000002</v>
      </c>
      <c r="J55" s="209">
        <v>6638.3820000000005</v>
      </c>
    </row>
    <row r="56" spans="2:10" ht="13">
      <c r="B56" s="208" t="s">
        <v>263</v>
      </c>
      <c r="C56" s="210"/>
      <c r="D56" s="209">
        <v>-8.4999999999825313</v>
      </c>
      <c r="E56" s="209">
        <v>12.110000000000436</v>
      </c>
      <c r="F56" s="209">
        <v>-11.360000000000582</v>
      </c>
      <c r="G56" s="209">
        <v>2264.559999999999</v>
      </c>
      <c r="H56" s="209">
        <v>0</v>
      </c>
      <c r="I56" s="209">
        <v>0</v>
      </c>
      <c r="J56" s="209">
        <v>0</v>
      </c>
    </row>
    <row r="57" spans="2:10" ht="13">
      <c r="B57" s="208" t="s">
        <v>264</v>
      </c>
      <c r="C57" s="210"/>
      <c r="D57" s="209">
        <v>-398456.31000000006</v>
      </c>
      <c r="E57" s="209">
        <v>9089.0999999999985</v>
      </c>
      <c r="F57" s="209">
        <v>26160.809999999998</v>
      </c>
      <c r="G57" s="209">
        <v>-17119.84</v>
      </c>
      <c r="H57" s="209">
        <v>71221</v>
      </c>
      <c r="I57" s="209">
        <v>-43185.877705394174</v>
      </c>
      <c r="J57" s="209">
        <v>-92200.949620961517</v>
      </c>
    </row>
    <row r="58" spans="2:10" ht="13">
      <c r="B58" s="208" t="s">
        <v>265</v>
      </c>
      <c r="C58" s="210"/>
      <c r="D58" s="209">
        <v>18222.990000000002</v>
      </c>
      <c r="E58" s="209">
        <v>16082.379999999997</v>
      </c>
      <c r="F58" s="209">
        <v>-8371.260000000002</v>
      </c>
      <c r="G58" s="209">
        <v>24605.52</v>
      </c>
      <c r="H58" s="209">
        <v>28074</v>
      </c>
      <c r="I58" s="209">
        <v>-10823.528246965958</v>
      </c>
      <c r="J58" s="209">
        <v>-23108.007423799882</v>
      </c>
    </row>
    <row r="59" spans="2:10" ht="13">
      <c r="B59" s="208" t="s">
        <v>266</v>
      </c>
      <c r="C59" s="210"/>
      <c r="D59" s="209">
        <v>0</v>
      </c>
      <c r="E59" s="209">
        <v>0</v>
      </c>
      <c r="F59" s="209">
        <v>0</v>
      </c>
      <c r="G59" s="209">
        <v>0</v>
      </c>
      <c r="H59" s="209">
        <v>0</v>
      </c>
      <c r="I59" s="209">
        <v>0</v>
      </c>
      <c r="J59" s="209">
        <v>0</v>
      </c>
    </row>
    <row r="60" spans="2:10" ht="13">
      <c r="B60" s="208" t="s">
        <v>267</v>
      </c>
      <c r="C60" s="210"/>
      <c r="D60" s="209">
        <v>-7515.9399999999987</v>
      </c>
      <c r="E60" s="209">
        <v>-7710.6900000000005</v>
      </c>
      <c r="F60" s="209">
        <v>-8902.8599999999988</v>
      </c>
      <c r="G60" s="209">
        <v>-10208.269999999975</v>
      </c>
      <c r="H60" s="209">
        <v>-10290.550000000001</v>
      </c>
      <c r="I60" s="209">
        <v>-10356.013284000001</v>
      </c>
      <c r="J60" s="209">
        <v>-10356.013284000001</v>
      </c>
    </row>
    <row r="61" spans="2:10" ht="13">
      <c r="B61" s="208"/>
      <c r="C61" s="210"/>
      <c r="D61" s="211"/>
      <c r="E61" s="211"/>
      <c r="F61" s="211"/>
      <c r="G61" s="211"/>
      <c r="H61" s="211"/>
      <c r="I61" s="211"/>
      <c r="J61" s="211"/>
    </row>
    <row r="62" spans="2:10" ht="13">
      <c r="B62" s="208" t="s">
        <v>268</v>
      </c>
      <c r="C62" s="210"/>
      <c r="D62" s="212">
        <f>SUM(D48:D60)</f>
        <v>55449.279999999868</v>
      </c>
      <c r="E62" s="212">
        <f t="shared" ref="E62:J62" si="12">SUM(E48:E60)</f>
        <v>423666.23</v>
      </c>
      <c r="F62" s="212">
        <f t="shared" si="12"/>
        <v>640483.80999999994</v>
      </c>
      <c r="G62" s="212">
        <f t="shared" si="12"/>
        <v>629175.97000000055</v>
      </c>
      <c r="H62" s="212">
        <f t="shared" si="12"/>
        <v>600142.97</v>
      </c>
      <c r="I62" s="212">
        <f t="shared" si="12"/>
        <v>510505.05493135599</v>
      </c>
      <c r="J62" s="212">
        <f t="shared" si="12"/>
        <v>540111.03033622832</v>
      </c>
    </row>
    <row r="63" spans="2:10" ht="13">
      <c r="B63" s="208"/>
      <c r="C63" s="210"/>
      <c r="D63" s="214"/>
      <c r="E63" s="214"/>
      <c r="F63" s="214"/>
      <c r="G63" s="214"/>
      <c r="H63" s="214"/>
      <c r="I63" s="214"/>
      <c r="J63" s="214"/>
    </row>
    <row r="64" spans="2:10" ht="13">
      <c r="B64" s="208" t="s">
        <v>269</v>
      </c>
      <c r="C64" s="210"/>
      <c r="D64" s="212">
        <f t="shared" ref="D64:J64" si="13">D62+D37+D25</f>
        <v>1795562.8400000017</v>
      </c>
      <c r="E64" s="212">
        <f t="shared" si="13"/>
        <v>2362816.1199999996</v>
      </c>
      <c r="F64" s="212">
        <f t="shared" si="13"/>
        <v>2833779.1999999988</v>
      </c>
      <c r="G64" s="212">
        <f t="shared" si="13"/>
        <v>2913821.0400000005</v>
      </c>
      <c r="H64" s="212">
        <f t="shared" si="13"/>
        <v>3252973.8400000003</v>
      </c>
      <c r="I64" s="212">
        <f t="shared" si="13"/>
        <v>3120340.9218951054</v>
      </c>
      <c r="J64" s="212">
        <f t="shared" si="13"/>
        <v>3297715.3198312949</v>
      </c>
    </row>
    <row r="65" spans="2:10" ht="13">
      <c r="B65" s="208"/>
      <c r="C65" s="210"/>
      <c r="D65" s="214"/>
      <c r="E65" s="214"/>
      <c r="F65" s="214"/>
      <c r="G65" s="214"/>
      <c r="H65" s="214"/>
      <c r="I65" s="214"/>
      <c r="J65" s="214"/>
    </row>
    <row r="66" spans="2:10" ht="13">
      <c r="B66" s="215" t="s">
        <v>270</v>
      </c>
      <c r="C66" s="210"/>
      <c r="D66" s="212">
        <f t="shared" ref="D66:J66" si="14">D11-D64</f>
        <v>813882.81999999797</v>
      </c>
      <c r="E66" s="212">
        <f t="shared" si="14"/>
        <v>235814.30000000261</v>
      </c>
      <c r="F66" s="212">
        <f t="shared" si="14"/>
        <v>46440.309999997728</v>
      </c>
      <c r="G66" s="212">
        <f t="shared" si="14"/>
        <v>-87404.880000001751</v>
      </c>
      <c r="H66" s="212">
        <f t="shared" si="14"/>
        <v>-49452.930000000168</v>
      </c>
      <c r="I66" s="212">
        <f t="shared" si="14"/>
        <v>6588.3756858077832</v>
      </c>
      <c r="J66" s="212">
        <f t="shared" si="14"/>
        <v>-163652.67293753335</v>
      </c>
    </row>
    <row r="67" spans="2:10" ht="13">
      <c r="B67" s="208"/>
      <c r="C67" s="210"/>
      <c r="D67" s="216"/>
      <c r="E67" s="217"/>
      <c r="F67" s="8"/>
      <c r="G67" s="8"/>
      <c r="H67" s="8"/>
      <c r="I67" s="8"/>
      <c r="J67" s="8"/>
    </row>
    <row r="68" spans="2:10" ht="13">
      <c r="B68" s="208" t="s">
        <v>271</v>
      </c>
      <c r="C68" s="210"/>
      <c r="D68" s="218"/>
      <c r="E68" s="218"/>
      <c r="F68" s="8"/>
      <c r="G68" s="8"/>
      <c r="H68" s="8"/>
      <c r="I68" s="8"/>
      <c r="J68" s="8"/>
    </row>
    <row r="69" spans="2:10" ht="3" customHeight="1"/>
  </sheetData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J40"/>
  <sheetViews>
    <sheetView showGridLines="0" zoomScaleNormal="100" workbookViewId="0">
      <selection activeCell="B32" sqref="B32"/>
    </sheetView>
  </sheetViews>
  <sheetFormatPr defaultRowHeight="12.5"/>
  <cols>
    <col min="1" max="1" width="1.1796875" customWidth="1"/>
    <col min="2" max="2" width="0.453125" customWidth="1"/>
    <col min="3" max="3" width="12.81640625" customWidth="1"/>
    <col min="4" max="4" width="2.7265625" customWidth="1"/>
    <col min="5" max="5" width="17.1796875" customWidth="1"/>
    <col min="6" max="8" width="11.7265625" customWidth="1"/>
    <col min="9" max="9" width="13.453125" customWidth="1"/>
    <col min="10" max="10" width="1" customWidth="1"/>
  </cols>
  <sheetData>
    <row r="1" spans="1:10" ht="6" customHeight="1">
      <c r="A1" s="186"/>
      <c r="B1" s="187"/>
      <c r="C1" s="187"/>
      <c r="D1" s="187"/>
      <c r="E1" s="187"/>
      <c r="F1" s="187"/>
      <c r="G1" s="187"/>
      <c r="H1" s="187"/>
      <c r="I1" s="187"/>
      <c r="J1" s="188"/>
    </row>
    <row r="2" spans="1:10" ht="13">
      <c r="A2" s="189"/>
      <c r="B2" s="345" t="s">
        <v>44</v>
      </c>
      <c r="C2" s="345"/>
      <c r="D2" s="345"/>
      <c r="E2" s="345"/>
      <c r="F2" s="345"/>
      <c r="G2" s="345"/>
      <c r="H2" s="345"/>
      <c r="I2" s="345"/>
      <c r="J2" s="190"/>
    </row>
    <row r="3" spans="1:10" ht="13">
      <c r="A3" s="189"/>
      <c r="B3" s="347" t="s">
        <v>427</v>
      </c>
      <c r="C3" s="347"/>
      <c r="D3" s="347"/>
      <c r="E3" s="347"/>
      <c r="F3" s="347"/>
      <c r="G3" s="347"/>
      <c r="H3" s="347"/>
      <c r="I3" s="347"/>
      <c r="J3" s="190"/>
    </row>
    <row r="4" spans="1:10" ht="13">
      <c r="A4" s="189"/>
      <c r="B4" s="347" t="s">
        <v>43</v>
      </c>
      <c r="C4" s="347"/>
      <c r="D4" s="347"/>
      <c r="E4" s="347"/>
      <c r="F4" s="347"/>
      <c r="G4" s="347"/>
      <c r="H4" s="347"/>
      <c r="I4" s="347"/>
      <c r="J4" s="190"/>
    </row>
    <row r="5" spans="1:10" ht="13">
      <c r="A5" s="189"/>
      <c r="B5" s="347" t="s">
        <v>46</v>
      </c>
      <c r="C5" s="347"/>
      <c r="D5" s="347"/>
      <c r="E5" s="347"/>
      <c r="F5" s="347"/>
      <c r="G5" s="347"/>
      <c r="H5" s="347"/>
      <c r="I5" s="347"/>
      <c r="J5" s="190"/>
    </row>
    <row r="6" spans="1:10" ht="13">
      <c r="A6" s="189"/>
      <c r="B6" s="105"/>
      <c r="C6" s="69"/>
      <c r="D6" s="69"/>
      <c r="E6" s="69"/>
      <c r="F6" s="69"/>
      <c r="G6" s="69"/>
      <c r="H6" s="69"/>
      <c r="I6" s="199"/>
      <c r="J6" s="190"/>
    </row>
    <row r="7" spans="1:10">
      <c r="A7" s="189"/>
      <c r="B7" s="69"/>
      <c r="C7" s="69"/>
      <c r="D7" s="69"/>
      <c r="E7" s="69"/>
      <c r="F7" s="69"/>
      <c r="G7" s="69"/>
      <c r="H7" s="169"/>
      <c r="I7" s="273"/>
      <c r="J7" s="274"/>
    </row>
    <row r="8" spans="1:10" ht="13">
      <c r="A8" s="189"/>
      <c r="B8" s="345" t="s">
        <v>339</v>
      </c>
      <c r="C8" s="345"/>
      <c r="D8" s="345"/>
      <c r="E8" s="345"/>
      <c r="F8" s="345"/>
      <c r="G8" s="345"/>
      <c r="H8" s="345"/>
      <c r="I8" s="345"/>
      <c r="J8" s="190"/>
    </row>
    <row r="9" spans="1:10" ht="13">
      <c r="A9" s="189"/>
      <c r="B9" s="275"/>
      <c r="C9" s="106"/>
      <c r="D9" s="106"/>
      <c r="E9" s="106"/>
      <c r="F9" s="106"/>
      <c r="G9" s="167"/>
      <c r="H9" s="106"/>
      <c r="I9" s="106"/>
      <c r="J9" s="190"/>
    </row>
    <row r="10" spans="1:10" ht="13">
      <c r="A10" s="189"/>
      <c r="B10" s="275"/>
      <c r="C10" s="106"/>
      <c r="D10" s="106"/>
      <c r="E10" s="167" t="s">
        <v>0</v>
      </c>
      <c r="F10" s="167" t="s">
        <v>0</v>
      </c>
      <c r="G10" s="167" t="s">
        <v>2</v>
      </c>
      <c r="H10" s="167" t="s">
        <v>4</v>
      </c>
      <c r="I10" s="167" t="s">
        <v>6</v>
      </c>
      <c r="J10" s="190"/>
    </row>
    <row r="11" spans="1:10" ht="13">
      <c r="A11" s="189"/>
      <c r="B11" s="275"/>
      <c r="C11" s="106"/>
      <c r="D11" s="106"/>
      <c r="E11" s="20" t="s">
        <v>11</v>
      </c>
      <c r="F11" s="20" t="s">
        <v>1</v>
      </c>
      <c r="G11" s="20" t="s">
        <v>3</v>
      </c>
      <c r="H11" s="20" t="s">
        <v>5</v>
      </c>
      <c r="I11" s="26" t="s">
        <v>8</v>
      </c>
      <c r="J11" s="190"/>
    </row>
    <row r="12" spans="1:10">
      <c r="A12" s="189"/>
      <c r="B12" s="69"/>
      <c r="C12" s="106"/>
      <c r="D12" s="106"/>
      <c r="E12" s="106"/>
      <c r="F12" s="106"/>
      <c r="G12" s="106"/>
      <c r="H12" s="106"/>
      <c r="I12" s="106"/>
      <c r="J12" s="190"/>
    </row>
    <row r="13" spans="1:10">
      <c r="A13" s="189"/>
      <c r="B13" s="69"/>
      <c r="C13" s="105" t="s">
        <v>334</v>
      </c>
      <c r="D13" s="106"/>
      <c r="E13" s="276">
        <v>3888057</v>
      </c>
      <c r="F13" s="277">
        <f>E13/E16</f>
        <v>0.50293705501297881</v>
      </c>
      <c r="G13" s="72">
        <v>4.7118273967710969E-2</v>
      </c>
      <c r="H13" s="286">
        <f>ROUND(+F13*G13,6)</f>
        <v>2.3698E-2</v>
      </c>
      <c r="I13" s="280">
        <f>ROUND(+H13*'Gross Rev Conversion Factor'!$D$27,6)</f>
        <v>2.4718E-2</v>
      </c>
      <c r="J13" s="190"/>
    </row>
    <row r="14" spans="1:10">
      <c r="A14" s="189"/>
      <c r="B14" s="69"/>
      <c r="C14" s="105" t="s">
        <v>335</v>
      </c>
      <c r="D14" s="106"/>
      <c r="E14" s="272">
        <v>3842646</v>
      </c>
      <c r="F14" s="39">
        <f>E14/E16</f>
        <v>0.49706294498702125</v>
      </c>
      <c r="G14" s="27">
        <v>0.106</v>
      </c>
      <c r="H14" s="27">
        <f>ROUND(+F14*G14,6)</f>
        <v>5.2689E-2</v>
      </c>
      <c r="I14" s="27">
        <f>ROUND(H14*'Gross Rev Conversion Factor'!$B$27,6)</f>
        <v>7.3228000000000001E-2</v>
      </c>
      <c r="J14" s="190"/>
    </row>
    <row r="15" spans="1:10" ht="6.75" customHeight="1">
      <c r="A15" s="189"/>
      <c r="B15" s="69"/>
      <c r="C15" s="106"/>
      <c r="D15" s="106"/>
      <c r="E15" s="276"/>
      <c r="F15" s="277"/>
      <c r="G15" s="278"/>
      <c r="H15" s="280"/>
      <c r="I15" s="280"/>
      <c r="J15" s="190"/>
    </row>
    <row r="16" spans="1:10" ht="13" thickBot="1">
      <c r="A16" s="189"/>
      <c r="B16" s="69"/>
      <c r="C16" s="279" t="s">
        <v>7</v>
      </c>
      <c r="D16" s="106"/>
      <c r="E16" s="263">
        <f>SUM(E13:E15)</f>
        <v>7730703</v>
      </c>
      <c r="F16" s="62">
        <f>SUM(F13:F14)</f>
        <v>1</v>
      </c>
      <c r="G16" s="278"/>
      <c r="H16" s="287">
        <f>SUM(H13:H15)</f>
        <v>7.6386999999999997E-2</v>
      </c>
      <c r="I16" s="287">
        <f>SUM(I13:I15)</f>
        <v>9.7946000000000005E-2</v>
      </c>
      <c r="J16" s="190"/>
    </row>
    <row r="17" spans="1:10" ht="13" thickTop="1">
      <c r="A17" s="189"/>
      <c r="B17" s="69"/>
      <c r="C17" s="279"/>
      <c r="D17" s="106"/>
      <c r="E17" s="80"/>
      <c r="F17" s="280"/>
      <c r="G17" s="280"/>
      <c r="H17" s="280"/>
      <c r="I17" s="280"/>
      <c r="J17" s="190"/>
    </row>
    <row r="18" spans="1:10">
      <c r="A18" s="189"/>
      <c r="B18" s="69"/>
      <c r="C18" s="279"/>
      <c r="D18" s="106"/>
      <c r="E18" s="80"/>
      <c r="F18" s="280"/>
      <c r="G18" s="280"/>
      <c r="H18" s="280"/>
      <c r="I18" s="280"/>
      <c r="J18" s="190"/>
    </row>
    <row r="19" spans="1:10" ht="13">
      <c r="A19" s="189"/>
      <c r="B19" s="281" t="s">
        <v>332</v>
      </c>
      <c r="C19" s="345" t="s">
        <v>340</v>
      </c>
      <c r="D19" s="345"/>
      <c r="E19" s="345"/>
      <c r="F19" s="345"/>
      <c r="G19" s="345"/>
      <c r="H19" s="345"/>
      <c r="I19" s="345"/>
      <c r="J19" s="346"/>
    </row>
    <row r="20" spans="1:10" ht="13">
      <c r="A20" s="189"/>
      <c r="B20" s="281"/>
      <c r="C20" s="347" t="s">
        <v>333</v>
      </c>
      <c r="D20" s="347"/>
      <c r="E20" s="347"/>
      <c r="F20" s="347"/>
      <c r="G20" s="347"/>
      <c r="H20" s="347"/>
      <c r="I20" s="347"/>
      <c r="J20" s="190"/>
    </row>
    <row r="21" spans="1:10" ht="13">
      <c r="A21" s="189"/>
      <c r="B21" s="281"/>
      <c r="C21" s="275"/>
      <c r="D21" s="69"/>
      <c r="E21" s="69"/>
      <c r="F21" s="69"/>
      <c r="G21" s="69"/>
      <c r="H21" s="282"/>
      <c r="I21" s="283"/>
      <c r="J21" s="190"/>
    </row>
    <row r="22" spans="1:10" ht="13">
      <c r="A22" s="189"/>
      <c r="B22" s="275"/>
      <c r="C22" s="106"/>
      <c r="D22" s="106"/>
      <c r="E22" s="167" t="s">
        <v>0</v>
      </c>
      <c r="F22" s="167" t="s">
        <v>0</v>
      </c>
      <c r="G22" s="167" t="s">
        <v>2</v>
      </c>
      <c r="H22" s="167" t="s">
        <v>4</v>
      </c>
      <c r="I22" s="167" t="s">
        <v>6</v>
      </c>
      <c r="J22" s="190"/>
    </row>
    <row r="23" spans="1:10" ht="13">
      <c r="A23" s="189"/>
      <c r="B23" s="275"/>
      <c r="C23" s="106"/>
      <c r="D23" s="106"/>
      <c r="E23" s="20" t="s">
        <v>11</v>
      </c>
      <c r="F23" s="20" t="s">
        <v>1</v>
      </c>
      <c r="G23" s="20" t="s">
        <v>3</v>
      </c>
      <c r="H23" s="20" t="s">
        <v>5</v>
      </c>
      <c r="I23" s="26" t="s">
        <v>8</v>
      </c>
      <c r="J23" s="190"/>
    </row>
    <row r="24" spans="1:10" ht="13">
      <c r="A24" s="189"/>
      <c r="B24" s="275"/>
      <c r="C24" s="106"/>
      <c r="D24" s="106"/>
      <c r="E24" s="106"/>
      <c r="F24" s="106"/>
      <c r="G24" s="106"/>
      <c r="H24" s="106"/>
      <c r="I24" s="106"/>
      <c r="J24" s="190"/>
    </row>
    <row r="25" spans="1:10">
      <c r="A25" s="189"/>
      <c r="B25" s="69"/>
      <c r="C25" s="105" t="s">
        <v>334</v>
      </c>
      <c r="D25" s="106"/>
      <c r="E25" s="284">
        <v>3965664</v>
      </c>
      <c r="F25" s="277">
        <f>E25/E28</f>
        <v>0.49912117778412957</v>
      </c>
      <c r="G25" s="72">
        <v>4.5762999999999998E-2</v>
      </c>
      <c r="H25" s="286">
        <f>ROUND(+F25*G25,6)</f>
        <v>2.2841E-2</v>
      </c>
      <c r="I25" s="280">
        <f>ROUND(+H25*'Gross Rev Conversion Factor'!$D$27,6)</f>
        <v>2.3824000000000001E-2</v>
      </c>
      <c r="J25" s="190"/>
    </row>
    <row r="26" spans="1:10">
      <c r="A26" s="189"/>
      <c r="B26" s="69"/>
      <c r="C26" s="105" t="s">
        <v>335</v>
      </c>
      <c r="D26" s="106"/>
      <c r="E26" s="63">
        <v>3979629</v>
      </c>
      <c r="F26" s="39">
        <f>E26/E28</f>
        <v>0.50087882221587043</v>
      </c>
      <c r="G26" s="27">
        <f>G14</f>
        <v>0.106</v>
      </c>
      <c r="H26" s="27">
        <f>ROUND(+F26*G26,6)</f>
        <v>5.3093000000000001E-2</v>
      </c>
      <c r="I26" s="27">
        <f>ROUND(H26*'Gross Rev Conversion Factor'!$B$27,6)</f>
        <v>7.3789999999999994E-2</v>
      </c>
      <c r="J26" s="190"/>
    </row>
    <row r="27" spans="1:10">
      <c r="A27" s="189"/>
      <c r="B27" s="69"/>
      <c r="C27" s="106"/>
      <c r="D27" s="106"/>
      <c r="E27" s="80"/>
      <c r="F27" s="277"/>
      <c r="G27" s="280"/>
      <c r="H27" s="280"/>
      <c r="I27" s="280"/>
      <c r="J27" s="190"/>
    </row>
    <row r="28" spans="1:10" ht="13" thickBot="1">
      <c r="A28" s="189"/>
      <c r="B28" s="69"/>
      <c r="C28" s="279" t="s">
        <v>7</v>
      </c>
      <c r="D28" s="106"/>
      <c r="E28" s="19">
        <f>SUM(E25:E27)</f>
        <v>7945293</v>
      </c>
      <c r="F28" s="62">
        <f>SUM(F25:F26)</f>
        <v>1</v>
      </c>
      <c r="G28" s="280"/>
      <c r="H28" s="287">
        <f>SUM(H25:H27)</f>
        <v>7.5934000000000001E-2</v>
      </c>
      <c r="I28" s="287">
        <f>SUM(I25:I27)</f>
        <v>9.7613999999999992E-2</v>
      </c>
      <c r="J28" s="190"/>
    </row>
    <row r="29" spans="1:10" ht="13" thickTop="1">
      <c r="A29" s="189"/>
      <c r="B29" s="69"/>
      <c r="C29" s="279"/>
      <c r="D29" s="106"/>
      <c r="E29" s="106"/>
      <c r="F29" s="280"/>
      <c r="G29" s="280"/>
      <c r="H29" s="280"/>
      <c r="I29" s="280"/>
      <c r="J29" s="190"/>
    </row>
    <row r="30" spans="1:10">
      <c r="A30" s="189"/>
      <c r="B30" s="69"/>
      <c r="C30" s="279"/>
      <c r="D30" s="106"/>
      <c r="E30" s="80"/>
      <c r="F30" s="280"/>
      <c r="G30" s="280"/>
      <c r="H30" s="280"/>
      <c r="I30" s="280"/>
      <c r="J30" s="190"/>
    </row>
    <row r="31" spans="1:10" ht="13">
      <c r="A31" s="189"/>
      <c r="B31" s="345" t="s">
        <v>428</v>
      </c>
      <c r="C31" s="345"/>
      <c r="D31" s="345"/>
      <c r="E31" s="345"/>
      <c r="F31" s="345"/>
      <c r="G31" s="345"/>
      <c r="H31" s="345"/>
      <c r="I31" s="345"/>
      <c r="J31" s="190"/>
    </row>
    <row r="32" spans="1:10" ht="13">
      <c r="A32" s="189"/>
      <c r="B32" s="281"/>
      <c r="C32" s="69"/>
      <c r="D32" s="69"/>
      <c r="E32" s="69"/>
      <c r="F32" s="69"/>
      <c r="G32" s="69"/>
      <c r="H32" s="282"/>
      <c r="I32" s="282"/>
      <c r="J32" s="190"/>
    </row>
    <row r="33" spans="1:10" ht="13">
      <c r="A33" s="189"/>
      <c r="B33" s="275"/>
      <c r="C33" s="106"/>
      <c r="D33" s="106"/>
      <c r="E33" s="167" t="s">
        <v>0</v>
      </c>
      <c r="F33" s="167" t="s">
        <v>0</v>
      </c>
      <c r="G33" s="167" t="s">
        <v>2</v>
      </c>
      <c r="H33" s="167" t="s">
        <v>4</v>
      </c>
      <c r="I33" s="167" t="s">
        <v>6</v>
      </c>
      <c r="J33" s="190"/>
    </row>
    <row r="34" spans="1:10" ht="13">
      <c r="A34" s="189"/>
      <c r="B34" s="275"/>
      <c r="C34" s="106"/>
      <c r="D34" s="106"/>
      <c r="E34" s="20" t="s">
        <v>11</v>
      </c>
      <c r="F34" s="20" t="s">
        <v>1</v>
      </c>
      <c r="G34" s="20" t="s">
        <v>3</v>
      </c>
      <c r="H34" s="20" t="s">
        <v>5</v>
      </c>
      <c r="I34" s="26" t="s">
        <v>8</v>
      </c>
      <c r="J34" s="190"/>
    </row>
    <row r="35" spans="1:10" ht="13">
      <c r="A35" s="189"/>
      <c r="B35" s="275"/>
      <c r="C35" s="106"/>
      <c r="D35" s="106"/>
      <c r="E35" s="106"/>
      <c r="F35" s="106"/>
      <c r="G35" s="106"/>
      <c r="H35" s="106"/>
      <c r="I35" s="106"/>
      <c r="J35" s="190"/>
    </row>
    <row r="36" spans="1:10">
      <c r="A36" s="189"/>
      <c r="B36" s="69"/>
      <c r="C36" s="105" t="s">
        <v>334</v>
      </c>
      <c r="D36" s="106"/>
      <c r="E36" s="284">
        <v>3965664</v>
      </c>
      <c r="F36" s="277">
        <f>E36/E39</f>
        <v>0.49912117778412957</v>
      </c>
      <c r="G36" s="72">
        <f>G25</f>
        <v>4.5762999999999998E-2</v>
      </c>
      <c r="H36" s="286">
        <f>ROUND(+F36*G36,6)</f>
        <v>2.2841E-2</v>
      </c>
      <c r="I36" s="280">
        <f>ROUND(+H36*'Gross Rev Conversion Factor'!$D$27,6)</f>
        <v>2.3824000000000001E-2</v>
      </c>
      <c r="J36" s="190"/>
    </row>
    <row r="37" spans="1:10">
      <c r="A37" s="189"/>
      <c r="B37" s="69"/>
      <c r="C37" s="105" t="s">
        <v>335</v>
      </c>
      <c r="D37" s="106"/>
      <c r="E37" s="63">
        <f>E26</f>
        <v>3979629</v>
      </c>
      <c r="F37" s="39">
        <f>E37/E39</f>
        <v>0.50087882221587043</v>
      </c>
      <c r="G37" s="27">
        <v>9.2499999999999999E-2</v>
      </c>
      <c r="H37" s="27">
        <f>ROUND(+F37*G37,6)</f>
        <v>4.6330999999999997E-2</v>
      </c>
      <c r="I37" s="27">
        <f>ROUND(H37*'Gross Rev Conversion Factor'!$B$27,6)</f>
        <v>6.4392000000000005E-2</v>
      </c>
      <c r="J37" s="190"/>
    </row>
    <row r="38" spans="1:10">
      <c r="A38" s="189"/>
      <c r="B38" s="69"/>
      <c r="C38" s="106"/>
      <c r="D38" s="106"/>
      <c r="E38" s="80"/>
      <c r="F38" s="277"/>
      <c r="G38" s="280"/>
      <c r="H38" s="280"/>
      <c r="I38" s="280"/>
      <c r="J38" s="190"/>
    </row>
    <row r="39" spans="1:10" ht="13" thickBot="1">
      <c r="A39" s="189"/>
      <c r="B39" s="69"/>
      <c r="C39" s="279" t="s">
        <v>7</v>
      </c>
      <c r="D39" s="106"/>
      <c r="E39" s="19">
        <f>SUM(E36:E38)</f>
        <v>7945293</v>
      </c>
      <c r="F39" s="62">
        <f>SUM(F36:F37)</f>
        <v>1</v>
      </c>
      <c r="G39" s="280"/>
      <c r="H39" s="287">
        <f>SUM(H36:H38)</f>
        <v>6.9171999999999997E-2</v>
      </c>
      <c r="I39" s="287">
        <f>SUM(I36:I38)</f>
        <v>8.8216000000000003E-2</v>
      </c>
      <c r="J39" s="190"/>
    </row>
    <row r="40" spans="1:10" ht="6.75" customHeight="1" thickTop="1">
      <c r="A40" s="191"/>
      <c r="B40" s="66"/>
      <c r="C40" s="285"/>
      <c r="D40" s="90"/>
      <c r="E40" s="90"/>
      <c r="F40" s="27"/>
      <c r="G40" s="27"/>
      <c r="H40" s="96"/>
      <c r="I40" s="96"/>
      <c r="J40" s="192"/>
    </row>
  </sheetData>
  <mergeCells count="8">
    <mergeCell ref="B31:I31"/>
    <mergeCell ref="C19:J19"/>
    <mergeCell ref="C20:I20"/>
    <mergeCell ref="B2:I2"/>
    <mergeCell ref="B3:I3"/>
    <mergeCell ref="B4:I4"/>
    <mergeCell ref="B5:I5"/>
    <mergeCell ref="B8:I8"/>
  </mergeCells>
  <pageMargins left="0.72" right="0.25" top="1" bottom="0.2" header="0.6" footer="0.17"/>
  <pageSetup scale="9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55"/>
  <sheetViews>
    <sheetView zoomScaleNormal="100" workbookViewId="0">
      <selection activeCell="B31" sqref="B31"/>
    </sheetView>
  </sheetViews>
  <sheetFormatPr defaultRowHeight="12.5"/>
  <cols>
    <col min="1" max="1" width="5.81640625" customWidth="1"/>
    <col min="2" max="2" width="17.1796875" customWidth="1"/>
    <col min="3" max="3" width="6.26953125" customWidth="1"/>
    <col min="4" max="4" width="17.1796875" customWidth="1"/>
    <col min="5" max="7" width="11.7265625" customWidth="1"/>
    <col min="8" max="8" width="13.453125" customWidth="1"/>
  </cols>
  <sheetData>
    <row r="1" spans="1:19" ht="13">
      <c r="A1" s="337" t="s">
        <v>44</v>
      </c>
      <c r="B1" s="337"/>
      <c r="C1" s="337"/>
      <c r="D1" s="337"/>
      <c r="E1" s="337"/>
      <c r="F1" s="337"/>
      <c r="G1" s="337"/>
      <c r="H1" s="337"/>
    </row>
    <row r="2" spans="1:19" ht="13">
      <c r="A2" s="338" t="s">
        <v>42</v>
      </c>
      <c r="B2" s="338"/>
      <c r="C2" s="338"/>
      <c r="D2" s="338"/>
      <c r="E2" s="338"/>
      <c r="F2" s="338"/>
      <c r="G2" s="338"/>
      <c r="H2" s="338"/>
    </row>
    <row r="3" spans="1:19" ht="13">
      <c r="A3" s="338" t="s">
        <v>43</v>
      </c>
      <c r="B3" s="338"/>
      <c r="C3" s="338"/>
      <c r="D3" s="338"/>
      <c r="E3" s="338"/>
      <c r="F3" s="338"/>
      <c r="G3" s="338"/>
      <c r="H3" s="338"/>
    </row>
    <row r="4" spans="1:19" ht="13">
      <c r="A4" s="338" t="s">
        <v>46</v>
      </c>
      <c r="B4" s="338"/>
      <c r="C4" s="338"/>
      <c r="D4" s="338"/>
      <c r="E4" s="338"/>
      <c r="F4" s="338"/>
      <c r="G4" s="338"/>
      <c r="H4" s="338"/>
    </row>
    <row r="5" spans="1:19" ht="13">
      <c r="A5" s="338" t="s">
        <v>20</v>
      </c>
      <c r="B5" s="338"/>
      <c r="C5" s="338"/>
      <c r="D5" s="338"/>
      <c r="E5" s="338"/>
      <c r="F5" s="338"/>
      <c r="G5" s="338"/>
      <c r="H5" s="338"/>
    </row>
    <row r="6" spans="1:19" ht="13">
      <c r="A6" s="30"/>
      <c r="H6" s="8"/>
    </row>
    <row r="7" spans="1:19">
      <c r="G7" s="67"/>
      <c r="H7" s="99"/>
      <c r="I7" s="68"/>
    </row>
    <row r="8" spans="1:19" ht="13">
      <c r="A8" s="1" t="s">
        <v>48</v>
      </c>
    </row>
    <row r="9" spans="1:19" ht="13">
      <c r="A9" s="2"/>
      <c r="B9" s="3"/>
      <c r="C9" s="3"/>
      <c r="D9" s="3"/>
      <c r="E9" s="3"/>
      <c r="F9" s="6"/>
      <c r="G9" s="3"/>
      <c r="H9" s="3"/>
    </row>
    <row r="10" spans="1:19" ht="13">
      <c r="A10" s="2"/>
      <c r="B10" s="3"/>
      <c r="C10" s="3"/>
      <c r="D10" s="6" t="s">
        <v>0</v>
      </c>
      <c r="E10" s="6" t="s">
        <v>0</v>
      </c>
      <c r="F10" s="6" t="s">
        <v>2</v>
      </c>
      <c r="G10" s="6" t="s">
        <v>4</v>
      </c>
      <c r="H10" s="6" t="s">
        <v>6</v>
      </c>
      <c r="K10" s="111" t="s">
        <v>91</v>
      </c>
      <c r="S10" s="111" t="s">
        <v>94</v>
      </c>
    </row>
    <row r="11" spans="1:19" ht="13">
      <c r="A11" s="2"/>
      <c r="B11" s="3"/>
      <c r="C11" s="3"/>
      <c r="D11" s="20" t="s">
        <v>11</v>
      </c>
      <c r="E11" s="20" t="s">
        <v>1</v>
      </c>
      <c r="F11" s="20" t="s">
        <v>3</v>
      </c>
      <c r="G11" s="20" t="s">
        <v>5</v>
      </c>
      <c r="H11" s="26" t="s">
        <v>8</v>
      </c>
      <c r="K11" s="30" t="s">
        <v>92</v>
      </c>
      <c r="S11" s="30" t="s">
        <v>93</v>
      </c>
    </row>
    <row r="12" spans="1:19">
      <c r="B12" s="3"/>
      <c r="C12" s="3"/>
      <c r="D12" s="3"/>
      <c r="E12" s="3"/>
      <c r="F12" s="3"/>
      <c r="G12" s="3"/>
      <c r="H12" s="3"/>
    </row>
    <row r="13" spans="1:19">
      <c r="B13" s="30" t="s">
        <v>334</v>
      </c>
      <c r="C13" s="3"/>
      <c r="D13" s="5">
        <v>3888057</v>
      </c>
      <c r="E13" s="16">
        <f>D13/D16</f>
        <v>0.50293705501297881</v>
      </c>
      <c r="F13" s="54">
        <v>4.7118273967710969E-2</v>
      </c>
      <c r="G13" s="100">
        <f>ROUND(+E13*F13,6)</f>
        <v>2.3698E-2</v>
      </c>
      <c r="H13" s="95">
        <f>ROUND(+G13*'Gross Rev Conversion Factor'!$D$27,6)</f>
        <v>2.4718E-2</v>
      </c>
      <c r="K13" s="114">
        <f>G13</f>
        <v>2.3698E-2</v>
      </c>
      <c r="S13" s="114">
        <f>G13*'Gross Rev Conversion Factor'!$D$27</f>
        <v>2.4718364186263272E-2</v>
      </c>
    </row>
    <row r="14" spans="1:19">
      <c r="B14" s="30" t="s">
        <v>335</v>
      </c>
      <c r="C14" s="3"/>
      <c r="D14" s="18">
        <v>3842646</v>
      </c>
      <c r="E14" s="39">
        <f>D14/D16</f>
        <v>0.49706294498702125</v>
      </c>
      <c r="F14" s="27">
        <v>0.106</v>
      </c>
      <c r="G14" s="96">
        <f>ROUND(+E14*F14,6)</f>
        <v>5.2689E-2</v>
      </c>
      <c r="H14" s="96">
        <f>ROUND(G14*'Gross Rev Conversion Factor'!$B$27,6)</f>
        <v>7.3228000000000001E-2</v>
      </c>
      <c r="K14" s="96">
        <f>ROUND(G14*'Gross Rev Conversion Factor'!$F$27,6)</f>
        <v>7.0205000000000004E-2</v>
      </c>
      <c r="S14" s="114">
        <f>G14*'Gross Rev Conversion Factor'!$J$27</f>
        <v>7.0345888312267443E-2</v>
      </c>
    </row>
    <row r="15" spans="1:19">
      <c r="B15" s="3"/>
      <c r="C15" s="3"/>
      <c r="D15" s="5"/>
      <c r="E15" s="16"/>
      <c r="F15" s="98"/>
      <c r="G15" s="95"/>
      <c r="H15" s="95"/>
    </row>
    <row r="16" spans="1:19" ht="13" thickBot="1">
      <c r="B16" s="4" t="s">
        <v>7</v>
      </c>
      <c r="C16" s="3"/>
      <c r="D16" s="19">
        <f>SUM(D13:D15)</f>
        <v>7730703</v>
      </c>
      <c r="E16" s="62">
        <f>SUM(E13:E14)</f>
        <v>1</v>
      </c>
      <c r="F16" s="98"/>
      <c r="G16" s="97">
        <f>SUM(G13:G15)</f>
        <v>7.6386999999999997E-2</v>
      </c>
      <c r="H16" s="97">
        <f>SUM(H13:H15)</f>
        <v>9.7946000000000005E-2</v>
      </c>
      <c r="K16" s="114">
        <f>SUM(K13:K15)</f>
        <v>9.3903E-2</v>
      </c>
      <c r="S16" s="114">
        <f>SUM(S13:S15)</f>
        <v>9.5064252498530719E-2</v>
      </c>
    </row>
    <row r="17" spans="1:19" ht="13" thickTop="1">
      <c r="B17" s="4"/>
      <c r="C17" s="3"/>
      <c r="D17" s="5"/>
      <c r="E17" s="7"/>
      <c r="F17" s="7"/>
      <c r="G17" s="7"/>
      <c r="H17" s="7"/>
      <c r="K17" s="30" t="s">
        <v>90</v>
      </c>
      <c r="S17" s="30" t="s">
        <v>95</v>
      </c>
    </row>
    <row r="18" spans="1:19">
      <c r="B18" s="4"/>
      <c r="C18" s="3"/>
      <c r="D18" s="5"/>
      <c r="E18" s="7"/>
      <c r="F18" s="7"/>
      <c r="G18" s="7"/>
      <c r="H18" s="7"/>
    </row>
    <row r="19" spans="1:19" ht="13">
      <c r="A19" s="1" t="s">
        <v>332</v>
      </c>
      <c r="G19" s="12"/>
      <c r="H19" s="53"/>
    </row>
    <row r="20" spans="1:19" ht="13">
      <c r="A20" s="1"/>
      <c r="B20" s="2" t="s">
        <v>333</v>
      </c>
      <c r="G20" s="12"/>
      <c r="H20" s="53"/>
    </row>
    <row r="21" spans="1:19" ht="13">
      <c r="A21" s="1"/>
      <c r="B21" s="2"/>
      <c r="G21" s="12"/>
      <c r="H21" s="53"/>
    </row>
    <row r="22" spans="1:19" ht="13">
      <c r="A22" s="2"/>
      <c r="B22" s="3"/>
      <c r="C22" s="3"/>
      <c r="D22" s="6" t="s">
        <v>0</v>
      </c>
      <c r="E22" s="6" t="s">
        <v>0</v>
      </c>
      <c r="F22" s="6" t="s">
        <v>2</v>
      </c>
      <c r="G22" s="6" t="s">
        <v>4</v>
      </c>
      <c r="H22" s="6" t="s">
        <v>6</v>
      </c>
    </row>
    <row r="23" spans="1:19" ht="13">
      <c r="A23" s="2"/>
      <c r="B23" s="3"/>
      <c r="C23" s="3"/>
      <c r="D23" s="20" t="s">
        <v>11</v>
      </c>
      <c r="E23" s="20" t="s">
        <v>1</v>
      </c>
      <c r="F23" s="20" t="s">
        <v>3</v>
      </c>
      <c r="G23" s="20" t="s">
        <v>5</v>
      </c>
      <c r="H23" s="26" t="s">
        <v>8</v>
      </c>
    </row>
    <row r="24" spans="1:19" ht="13">
      <c r="A24" s="2"/>
      <c r="B24" s="3"/>
      <c r="C24" s="3"/>
      <c r="D24" s="3"/>
      <c r="E24" s="3"/>
      <c r="F24" s="3"/>
      <c r="G24" s="3"/>
      <c r="H24" s="3"/>
    </row>
    <row r="25" spans="1:19">
      <c r="B25" s="30" t="s">
        <v>334</v>
      </c>
      <c r="C25" s="3"/>
      <c r="D25" s="11">
        <v>3965664</v>
      </c>
      <c r="E25" s="16">
        <f>D25/D28</f>
        <v>0.49912117778412957</v>
      </c>
      <c r="F25" s="54">
        <v>4.5762999999999998E-2</v>
      </c>
      <c r="G25" s="100">
        <f>ROUND(+E25*F25,6)</f>
        <v>2.2841E-2</v>
      </c>
      <c r="H25" s="95">
        <f>ROUND(+G25*'Gross Rev Conversion Factor'!$D$27,6)</f>
        <v>2.3824000000000001E-2</v>
      </c>
    </row>
    <row r="26" spans="1:19">
      <c r="B26" s="30" t="s">
        <v>335</v>
      </c>
      <c r="C26" s="3"/>
      <c r="D26" s="63">
        <v>3979629</v>
      </c>
      <c r="E26" s="39">
        <f>D26/D28</f>
        <v>0.50087882221587043</v>
      </c>
      <c r="F26" s="27">
        <f>F14</f>
        <v>0.106</v>
      </c>
      <c r="G26" s="96">
        <f>ROUND(+E26*F26,6)</f>
        <v>5.3093000000000001E-2</v>
      </c>
      <c r="H26" s="96">
        <f>ROUND(G26*'Gross Rev Conversion Factor'!$B$27,6)</f>
        <v>7.3789999999999994E-2</v>
      </c>
    </row>
    <row r="27" spans="1:19">
      <c r="B27" s="3"/>
      <c r="C27" s="3"/>
      <c r="D27" s="5"/>
      <c r="E27" s="16"/>
      <c r="F27" s="7"/>
      <c r="G27" s="7"/>
      <c r="H27" s="7"/>
    </row>
    <row r="28" spans="1:19" ht="13" thickBot="1">
      <c r="B28" s="4" t="s">
        <v>7</v>
      </c>
      <c r="C28" s="3"/>
      <c r="D28" s="19">
        <f>SUM(D25:D27)</f>
        <v>7945293</v>
      </c>
      <c r="E28" s="62">
        <f>SUM(E25:E26)</f>
        <v>1</v>
      </c>
      <c r="F28" s="7"/>
      <c r="G28" s="97">
        <f>SUM(G25:G27)</f>
        <v>7.5934000000000001E-2</v>
      </c>
      <c r="H28" s="97">
        <f>SUM(H25:H27)</f>
        <v>9.7613999999999992E-2</v>
      </c>
    </row>
    <row r="29" spans="1:19" ht="13" thickTop="1">
      <c r="B29" s="4"/>
      <c r="C29" s="3"/>
      <c r="D29" s="3"/>
      <c r="E29" s="7"/>
      <c r="F29" s="7"/>
      <c r="G29" s="7"/>
      <c r="H29" s="7"/>
    </row>
    <row r="30" spans="1:19">
      <c r="B30" s="28" t="s">
        <v>17</v>
      </c>
      <c r="C30" s="28"/>
      <c r="D30" s="28"/>
      <c r="E30" s="28"/>
      <c r="F30" s="28"/>
      <c r="G30" s="28"/>
      <c r="H30" s="101">
        <f>H28-H16</f>
        <v>-3.3200000000001284E-4</v>
      </c>
    </row>
    <row r="31" spans="1:19">
      <c r="B31" s="336" t="s">
        <v>430</v>
      </c>
      <c r="C31" s="28"/>
      <c r="D31" s="28"/>
      <c r="E31" s="28"/>
      <c r="F31" s="28"/>
      <c r="G31" s="28"/>
      <c r="H31" s="65">
        <f>'Rate Base'!I25</f>
        <v>6383443.4360966822</v>
      </c>
    </row>
    <row r="32" spans="1:19" ht="13" thickBot="1">
      <c r="B32" s="28" t="s">
        <v>18</v>
      </c>
      <c r="C32" s="28"/>
      <c r="D32" s="28"/>
      <c r="E32" s="28"/>
      <c r="F32" s="28"/>
      <c r="G32" s="28"/>
      <c r="H32" s="81">
        <f>H30*H31</f>
        <v>-2119.3032207841807</v>
      </c>
    </row>
    <row r="33" spans="1:8" ht="13" thickTop="1">
      <c r="B33" s="28"/>
      <c r="C33" s="28"/>
      <c r="D33" s="28"/>
      <c r="E33" s="28"/>
      <c r="F33" s="28"/>
      <c r="G33" s="28"/>
      <c r="H33" s="29"/>
    </row>
    <row r="34" spans="1:8">
      <c r="B34" s="4"/>
      <c r="C34" s="3"/>
      <c r="D34" s="5"/>
      <c r="E34" s="7"/>
      <c r="F34" s="7"/>
      <c r="G34" s="7"/>
      <c r="H34" s="7"/>
    </row>
    <row r="35" spans="1:8">
      <c r="B35" s="28"/>
      <c r="C35" s="28"/>
      <c r="D35" s="28"/>
      <c r="E35" s="28"/>
      <c r="F35" s="28"/>
      <c r="G35" s="28"/>
      <c r="H35" s="29"/>
    </row>
    <row r="36" spans="1:8">
      <c r="B36" s="28"/>
      <c r="C36" s="28"/>
      <c r="D36" s="28"/>
      <c r="E36" s="28"/>
      <c r="F36" s="28"/>
      <c r="G36" s="28"/>
      <c r="H36" s="29"/>
    </row>
    <row r="37" spans="1:8" ht="13">
      <c r="A37" s="1" t="s">
        <v>429</v>
      </c>
      <c r="G37" s="12"/>
      <c r="H37" s="12"/>
    </row>
    <row r="38" spans="1:8" ht="13">
      <c r="A38" s="1"/>
      <c r="G38" s="12"/>
      <c r="H38" s="12"/>
    </row>
    <row r="39" spans="1:8" ht="13">
      <c r="A39" s="2"/>
      <c r="B39" s="3"/>
      <c r="C39" s="3"/>
      <c r="D39" s="6" t="s">
        <v>0</v>
      </c>
      <c r="E39" s="6" t="s">
        <v>0</v>
      </c>
      <c r="F39" s="6" t="s">
        <v>2</v>
      </c>
      <c r="G39" s="6" t="s">
        <v>4</v>
      </c>
      <c r="H39" s="6" t="s">
        <v>6</v>
      </c>
    </row>
    <row r="40" spans="1:8" ht="13">
      <c r="A40" s="2"/>
      <c r="B40" s="3"/>
      <c r="C40" s="3"/>
      <c r="D40" s="20" t="s">
        <v>11</v>
      </c>
      <c r="E40" s="20" t="s">
        <v>1</v>
      </c>
      <c r="F40" s="20" t="s">
        <v>3</v>
      </c>
      <c r="G40" s="20" t="s">
        <v>5</v>
      </c>
      <c r="H40" s="26" t="s">
        <v>8</v>
      </c>
    </row>
    <row r="41" spans="1:8" ht="13">
      <c r="A41" s="2"/>
      <c r="B41" s="3"/>
      <c r="C41" s="3"/>
      <c r="D41" s="3"/>
      <c r="E41" s="3"/>
      <c r="F41" s="3"/>
      <c r="G41" s="3"/>
      <c r="H41" s="3"/>
    </row>
    <row r="42" spans="1:8">
      <c r="B42" s="30" t="s">
        <v>334</v>
      </c>
      <c r="C42" s="3"/>
      <c r="D42" s="11">
        <f>D25</f>
        <v>3965664</v>
      </c>
      <c r="E42" s="16">
        <f>D42/D45</f>
        <v>0.49912117778412957</v>
      </c>
      <c r="F42" s="54">
        <f>F25</f>
        <v>4.5762999999999998E-2</v>
      </c>
      <c r="G42" s="100">
        <f>ROUND(+E42*F42,6)</f>
        <v>2.2841E-2</v>
      </c>
      <c r="H42" s="95">
        <f>ROUND(+G42*'Gross Rev Conversion Factor'!$D$27,6)</f>
        <v>2.3824000000000001E-2</v>
      </c>
    </row>
    <row r="43" spans="1:8">
      <c r="B43" s="30" t="s">
        <v>335</v>
      </c>
      <c r="C43" s="3"/>
      <c r="D43" s="63">
        <f>D26</f>
        <v>3979629</v>
      </c>
      <c r="E43" s="39">
        <f>D43/D45</f>
        <v>0.50087882221587043</v>
      </c>
      <c r="F43" s="27">
        <v>9.2499999999999999E-2</v>
      </c>
      <c r="G43" s="96">
        <f>ROUND(+E43*F43,6)</f>
        <v>4.6330999999999997E-2</v>
      </c>
      <c r="H43" s="96">
        <f>ROUND(G43*'Gross Rev Conversion Factor'!$B$27,6)</f>
        <v>6.4392000000000005E-2</v>
      </c>
    </row>
    <row r="44" spans="1:8">
      <c r="B44" s="3"/>
      <c r="C44" s="3"/>
      <c r="D44" s="5"/>
      <c r="E44" s="16"/>
      <c r="F44" s="7"/>
      <c r="G44" s="7"/>
      <c r="H44" s="7"/>
    </row>
    <row r="45" spans="1:8" ht="13" thickBot="1">
      <c r="B45" s="4" t="s">
        <v>7</v>
      </c>
      <c r="C45" s="3"/>
      <c r="D45" s="19">
        <f>SUM(D42:D44)</f>
        <v>7945293</v>
      </c>
      <c r="E45" s="62">
        <f>SUM(E42:E43)</f>
        <v>1</v>
      </c>
      <c r="F45" s="7"/>
      <c r="G45" s="97">
        <f>SUM(G42:G44)</f>
        <v>6.9171999999999997E-2</v>
      </c>
      <c r="H45" s="97">
        <f>SUM(H42:H44)</f>
        <v>8.8216000000000003E-2</v>
      </c>
    </row>
    <row r="46" spans="1:8" ht="13" thickTop="1">
      <c r="B46" s="4"/>
      <c r="C46" s="3"/>
      <c r="D46" s="3"/>
      <c r="E46" s="7"/>
      <c r="F46" s="7"/>
      <c r="G46" s="95"/>
      <c r="H46" s="95"/>
    </row>
    <row r="47" spans="1:8">
      <c r="B47" s="28" t="s">
        <v>17</v>
      </c>
      <c r="C47" s="28"/>
      <c r="D47" s="28"/>
      <c r="E47" s="28"/>
      <c r="F47" s="28"/>
      <c r="G47" s="101"/>
      <c r="H47" s="101">
        <f>H45-H28</f>
        <v>-9.3979999999999897E-3</v>
      </c>
    </row>
    <row r="48" spans="1:8">
      <c r="B48" s="336" t="s">
        <v>430</v>
      </c>
      <c r="C48" s="28"/>
      <c r="D48" s="28"/>
      <c r="E48" s="28"/>
      <c r="F48" s="28"/>
      <c r="G48" s="28"/>
      <c r="H48" s="65">
        <f>'Rate Base'!I25</f>
        <v>6383443.4360966822</v>
      </c>
    </row>
    <row r="49" spans="1:8" ht="13.5" thickBot="1">
      <c r="A49" s="1"/>
      <c r="B49" s="28" t="s">
        <v>18</v>
      </c>
      <c r="C49" s="28"/>
      <c r="D49" s="28"/>
      <c r="E49" s="28"/>
      <c r="F49" s="28"/>
      <c r="G49" s="28"/>
      <c r="H49" s="81">
        <f>H47*H48</f>
        <v>-59991.601412436554</v>
      </c>
    </row>
    <row r="50" spans="1:8" ht="13.5" thickTop="1">
      <c r="A50" s="2"/>
      <c r="B50" s="28"/>
      <c r="C50" s="28"/>
      <c r="D50" s="28"/>
      <c r="E50" s="28"/>
      <c r="F50" s="28"/>
      <c r="G50" s="28"/>
      <c r="H50" s="5"/>
    </row>
    <row r="51" spans="1:8" ht="13">
      <c r="A51" s="2"/>
      <c r="B51" s="3"/>
      <c r="C51" s="3"/>
      <c r="D51" s="3"/>
      <c r="E51" s="6"/>
      <c r="F51" s="6"/>
      <c r="G51" s="17"/>
      <c r="H51" s="82"/>
    </row>
    <row r="52" spans="1:8" ht="13.5" thickBot="1">
      <c r="A52" s="2"/>
      <c r="B52" s="3" t="s">
        <v>19</v>
      </c>
      <c r="C52" s="3"/>
      <c r="D52" s="3"/>
      <c r="E52" s="6"/>
      <c r="F52" s="6"/>
      <c r="G52" s="17"/>
      <c r="H52" s="75">
        <f>H49/((F14-F43)*100)</f>
        <v>-44438.223268471527</v>
      </c>
    </row>
    <row r="53" spans="1:8" ht="13" thickTop="1">
      <c r="B53" s="3"/>
      <c r="C53" s="3"/>
      <c r="D53" s="3"/>
      <c r="E53" s="3"/>
      <c r="F53" s="3"/>
      <c r="G53" s="7"/>
      <c r="H53" s="5"/>
    </row>
    <row r="54" spans="1:8" ht="13" thickBot="1">
      <c r="B54" s="30" t="s">
        <v>341</v>
      </c>
      <c r="C54" s="3"/>
      <c r="D54" s="3"/>
      <c r="E54" s="6"/>
      <c r="F54" s="6"/>
      <c r="G54" s="17"/>
      <c r="H54" s="75">
        <f>H52/10</f>
        <v>-4443.8223268471529</v>
      </c>
    </row>
    <row r="55" spans="1:8" ht="13" thickTop="1"/>
  </sheetData>
  <mergeCells count="5">
    <mergeCell ref="A2:H2"/>
    <mergeCell ref="A3:H3"/>
    <mergeCell ref="A5:H5"/>
    <mergeCell ref="A1:H1"/>
    <mergeCell ref="A4:H4"/>
  </mergeCells>
  <phoneticPr fontId="21" type="noConversion"/>
  <pageMargins left="0.72" right="0.25" top="1" bottom="0.2" header="0.6" footer="0.17"/>
  <pageSetup scale="95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3"/>
  <dimension ref="A1:J32"/>
  <sheetViews>
    <sheetView zoomScaleNormal="100" workbookViewId="0">
      <selection activeCell="A49" sqref="A49:A50"/>
    </sheetView>
  </sheetViews>
  <sheetFormatPr defaultColWidth="9.1796875" defaultRowHeight="13"/>
  <cols>
    <col min="1" max="1" width="40.81640625" style="8" customWidth="1"/>
    <col min="2" max="2" width="13.54296875" style="8" customWidth="1"/>
    <col min="3" max="3" width="2.7265625" style="8" customWidth="1"/>
    <col min="4" max="4" width="12.54296875" style="8" customWidth="1"/>
    <col min="5" max="5" width="2.7265625" style="8" customWidth="1"/>
    <col min="6" max="6" width="15.1796875" style="8" customWidth="1"/>
    <col min="7" max="9" width="9.1796875" style="8"/>
    <col min="10" max="10" width="12.81640625" style="8" customWidth="1"/>
    <col min="11" max="16384" width="9.1796875" style="8"/>
  </cols>
  <sheetData>
    <row r="1" spans="1:10">
      <c r="A1" s="337" t="s">
        <v>44</v>
      </c>
      <c r="B1" s="337"/>
      <c r="C1" s="337"/>
      <c r="D1" s="337"/>
      <c r="E1" s="337"/>
      <c r="F1" s="337"/>
    </row>
    <row r="2" spans="1:10">
      <c r="A2" s="338" t="s">
        <v>13</v>
      </c>
      <c r="B2" s="338"/>
      <c r="C2" s="338"/>
      <c r="D2" s="338"/>
      <c r="E2" s="338"/>
      <c r="F2" s="338"/>
    </row>
    <row r="3" spans="1:10">
      <c r="A3" s="338" t="s">
        <v>43</v>
      </c>
      <c r="B3" s="338"/>
      <c r="C3" s="338"/>
      <c r="D3" s="338"/>
      <c r="E3" s="338"/>
      <c r="F3" s="338"/>
    </row>
    <row r="4" spans="1:10">
      <c r="A4" s="338" t="s">
        <v>46</v>
      </c>
      <c r="B4" s="338"/>
      <c r="C4" s="338"/>
      <c r="D4" s="338"/>
      <c r="E4" s="338"/>
      <c r="F4" s="338"/>
    </row>
    <row r="5" spans="1:10">
      <c r="A5" s="9"/>
    </row>
    <row r="6" spans="1:10">
      <c r="A6" s="3"/>
    </row>
    <row r="7" spans="1:10">
      <c r="A7" s="3"/>
    </row>
    <row r="8" spans="1:10">
      <c r="A8" s="36" t="s">
        <v>29</v>
      </c>
      <c r="B8" s="9"/>
      <c r="C8" s="9"/>
      <c r="D8" s="9"/>
      <c r="E8" s="9"/>
      <c r="F8" s="9"/>
    </row>
    <row r="9" spans="1:10">
      <c r="A9" s="9"/>
      <c r="B9" s="6" t="s">
        <v>10</v>
      </c>
      <c r="C9" s="6"/>
      <c r="D9" s="32" t="s">
        <v>26</v>
      </c>
      <c r="E9" s="32"/>
      <c r="F9" s="32" t="s">
        <v>32</v>
      </c>
      <c r="J9" s="30" t="s">
        <v>88</v>
      </c>
    </row>
    <row r="10" spans="1:10">
      <c r="A10" s="3"/>
      <c r="B10" s="33" t="s">
        <v>49</v>
      </c>
      <c r="C10" s="6"/>
      <c r="D10" s="33" t="s">
        <v>27</v>
      </c>
      <c r="E10" s="32"/>
      <c r="F10" s="33" t="s">
        <v>33</v>
      </c>
      <c r="J10" s="76" t="s">
        <v>89</v>
      </c>
    </row>
    <row r="11" spans="1:10">
      <c r="A11" s="3"/>
    </row>
    <row r="12" spans="1:10">
      <c r="A12" s="3" t="s">
        <v>12</v>
      </c>
      <c r="B12" s="22">
        <v>1</v>
      </c>
      <c r="C12" s="22"/>
      <c r="D12" s="22">
        <v>1</v>
      </c>
      <c r="E12" s="22"/>
      <c r="F12" s="22">
        <v>1</v>
      </c>
      <c r="J12" s="22">
        <v>1</v>
      </c>
    </row>
    <row r="13" spans="1:10">
      <c r="A13" s="3"/>
      <c r="B13" s="22"/>
      <c r="C13" s="22"/>
      <c r="D13" s="22"/>
      <c r="E13" s="22"/>
      <c r="F13" s="22"/>
      <c r="J13" s="22"/>
    </row>
    <row r="14" spans="1:10">
      <c r="A14" s="67" t="s">
        <v>87</v>
      </c>
      <c r="B14" s="22">
        <v>3.9279599999999998E-2</v>
      </c>
      <c r="C14" s="22"/>
      <c r="D14" s="22">
        <f>B14</f>
        <v>3.9279599999999998E-2</v>
      </c>
      <c r="E14" s="22"/>
      <c r="F14" s="22"/>
      <c r="J14" s="22"/>
    </row>
    <row r="15" spans="1:10">
      <c r="A15" s="67" t="s">
        <v>51</v>
      </c>
      <c r="B15" s="83">
        <v>2E-3</v>
      </c>
      <c r="C15" s="84"/>
      <c r="D15" s="83">
        <v>2E-3</v>
      </c>
      <c r="E15" s="84"/>
      <c r="F15" s="83">
        <v>0</v>
      </c>
      <c r="J15" s="83">
        <v>2E-3</v>
      </c>
    </row>
    <row r="16" spans="1:10">
      <c r="A16" s="85"/>
      <c r="B16" s="84"/>
      <c r="C16" s="84"/>
      <c r="D16" s="84"/>
      <c r="E16" s="84"/>
      <c r="F16" s="84"/>
      <c r="J16" s="84"/>
    </row>
    <row r="17" spans="1:10">
      <c r="A17" s="3" t="s">
        <v>14</v>
      </c>
      <c r="B17" s="88">
        <f>B12-B14-B15</f>
        <v>0.95872040000000003</v>
      </c>
      <c r="C17" s="22"/>
      <c r="D17" s="88">
        <f>D12-D14-D15</f>
        <v>0.95872040000000003</v>
      </c>
      <c r="E17" s="22"/>
      <c r="F17" s="88">
        <f>F12-F14-F15</f>
        <v>1</v>
      </c>
      <c r="J17" s="88">
        <f>J12-J14-J15</f>
        <v>0.998</v>
      </c>
    </row>
    <row r="18" spans="1:10">
      <c r="A18" s="3"/>
      <c r="B18" s="22"/>
      <c r="C18" s="22"/>
      <c r="D18" s="22"/>
      <c r="E18" s="22"/>
      <c r="F18" s="22"/>
      <c r="J18" s="22"/>
    </row>
    <row r="19" spans="1:10">
      <c r="A19" s="30" t="s">
        <v>30</v>
      </c>
      <c r="B19" s="23">
        <f>-0.05*B17</f>
        <v>-4.7936020000000003E-2</v>
      </c>
      <c r="C19" s="22"/>
      <c r="D19" s="23">
        <v>0</v>
      </c>
      <c r="E19" s="22"/>
      <c r="F19" s="23">
        <f>-0.05*F17</f>
        <v>-0.05</v>
      </c>
      <c r="J19" s="23">
        <f>-0.05*J17</f>
        <v>-4.99E-2</v>
      </c>
    </row>
    <row r="20" spans="1:10">
      <c r="A20" s="3"/>
      <c r="B20" s="22"/>
      <c r="C20" s="22"/>
      <c r="D20" s="22"/>
      <c r="E20" s="22"/>
      <c r="F20" s="22"/>
      <c r="J20" s="22"/>
    </row>
    <row r="21" spans="1:10">
      <c r="A21" s="3" t="s">
        <v>16</v>
      </c>
      <c r="B21" s="24">
        <f>SUM(B17:B19)</f>
        <v>0.91078438000000006</v>
      </c>
      <c r="C21" s="24"/>
      <c r="D21" s="24">
        <f>SUM(D17:D19)</f>
        <v>0.95872040000000003</v>
      </c>
      <c r="E21" s="24"/>
      <c r="F21" s="24">
        <f>SUM(F17:F19)</f>
        <v>0.95</v>
      </c>
      <c r="J21" s="24">
        <f>SUM(J17:J19)</f>
        <v>0.94809999999999994</v>
      </c>
    </row>
    <row r="22" spans="1:10">
      <c r="A22" s="3"/>
      <c r="B22" s="24"/>
      <c r="C22" s="24"/>
      <c r="D22" s="24"/>
      <c r="E22" s="24"/>
      <c r="F22" s="24"/>
      <c r="J22" s="24"/>
    </row>
    <row r="23" spans="1:10">
      <c r="A23" s="30" t="s">
        <v>25</v>
      </c>
      <c r="B23" s="25">
        <f>-B21*0.21</f>
        <v>-0.19126471980000001</v>
      </c>
      <c r="C23" s="24"/>
      <c r="D23" s="25">
        <v>0</v>
      </c>
      <c r="E23" s="24"/>
      <c r="F23" s="25">
        <f>-F21*0.21</f>
        <v>-0.19949999999999998</v>
      </c>
      <c r="J23" s="25">
        <f>-J21*0.21</f>
        <v>-0.19910099999999997</v>
      </c>
    </row>
    <row r="24" spans="1:10">
      <c r="A24" s="3"/>
      <c r="B24" s="22"/>
      <c r="C24" s="22"/>
      <c r="D24" s="22"/>
      <c r="E24" s="22"/>
      <c r="F24" s="22"/>
      <c r="J24" s="22"/>
    </row>
    <row r="25" spans="1:10">
      <c r="A25" s="3" t="s">
        <v>15</v>
      </c>
      <c r="B25" s="22">
        <f>B21+B23</f>
        <v>0.71951966020000002</v>
      </c>
      <c r="C25" s="22"/>
      <c r="D25" s="22">
        <f>D21+D23</f>
        <v>0.95872040000000003</v>
      </c>
      <c r="E25" s="22"/>
      <c r="F25" s="22">
        <f>F21+F23</f>
        <v>0.75049999999999994</v>
      </c>
      <c r="J25" s="22">
        <f>J21+J23</f>
        <v>0.74899899999999997</v>
      </c>
    </row>
    <row r="26" spans="1:10">
      <c r="A26" s="3"/>
      <c r="B26" s="22"/>
      <c r="C26" s="22"/>
      <c r="D26" s="22"/>
      <c r="E26" s="22"/>
      <c r="F26" s="22"/>
      <c r="J26" s="22"/>
    </row>
    <row r="27" spans="1:10" ht="13.5" thickBot="1">
      <c r="A27" s="3" t="s">
        <v>13</v>
      </c>
      <c r="B27" s="21">
        <f>1/B25</f>
        <v>1.3898160888641136</v>
      </c>
      <c r="C27" s="55"/>
      <c r="D27" s="21">
        <f>1/D25</f>
        <v>1.0430569746925171</v>
      </c>
      <c r="E27" s="55"/>
      <c r="F27" s="21">
        <f>1/F25</f>
        <v>1.3324450366422387</v>
      </c>
      <c r="J27" s="21">
        <f>1/J25</f>
        <v>1.3351152671765918</v>
      </c>
    </row>
    <row r="28" spans="1:10" ht="13.5" thickTop="1">
      <c r="A28" s="3"/>
      <c r="B28" s="3"/>
      <c r="C28" s="3"/>
      <c r="D28" s="3"/>
      <c r="E28" s="3"/>
      <c r="F28" s="3"/>
      <c r="J28" s="3"/>
    </row>
    <row r="31" spans="1:10" ht="13.5" thickBot="1">
      <c r="A31" s="30" t="s">
        <v>73</v>
      </c>
      <c r="B31" s="30"/>
      <c r="C31" s="30"/>
      <c r="D31" s="30"/>
      <c r="E31" s="30"/>
      <c r="F31" s="103">
        <f>1-F25</f>
        <v>0.24950000000000006</v>
      </c>
    </row>
    <row r="32" spans="1:10" ht="13.5" thickTop="1"/>
  </sheetData>
  <mergeCells count="4">
    <mergeCell ref="A2:F2"/>
    <mergeCell ref="A3:F3"/>
    <mergeCell ref="A4:F4"/>
    <mergeCell ref="A1:F1"/>
  </mergeCells>
  <phoneticPr fontId="21" type="noConversion"/>
  <printOptions horizontalCentered="1"/>
  <pageMargins left="0.75" right="0.75" top="1" bottom="1" header="0.5" footer="0.5"/>
  <pageSetup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O51"/>
  <sheetViews>
    <sheetView workbookViewId="0">
      <selection sqref="A1:N1"/>
    </sheetView>
  </sheetViews>
  <sheetFormatPr defaultRowHeight="12.5"/>
  <cols>
    <col min="1" max="1" width="5.54296875" customWidth="1"/>
    <col min="2" max="2" width="16.7265625" customWidth="1"/>
    <col min="3" max="3" width="16.453125" customWidth="1"/>
    <col min="4" max="4" width="18.26953125" customWidth="1"/>
    <col min="5" max="5" width="13.26953125" customWidth="1"/>
    <col min="6" max="6" width="10.453125" customWidth="1"/>
    <col min="7" max="7" width="12.453125" customWidth="1"/>
    <col min="8" max="8" width="3.7265625" customWidth="1"/>
    <col min="9" max="9" width="12.1796875" customWidth="1"/>
    <col min="10" max="10" width="3.7265625" customWidth="1"/>
    <col min="11" max="13" width="9.7265625" customWidth="1"/>
    <col min="14" max="14" width="3.7265625" customWidth="1"/>
  </cols>
  <sheetData>
    <row r="1" spans="1:15" ht="13">
      <c r="A1" s="337" t="s">
        <v>44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</row>
    <row r="2" spans="1:15" ht="13">
      <c r="A2" s="338" t="s">
        <v>431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</row>
    <row r="3" spans="1:15" ht="13">
      <c r="A3" s="338" t="s">
        <v>43</v>
      </c>
      <c r="B3" s="338"/>
      <c r="C3" s="338"/>
      <c r="D3" s="338"/>
      <c r="E3" s="338"/>
      <c r="F3" s="338"/>
      <c r="G3" s="338"/>
      <c r="H3" s="338"/>
      <c r="I3" s="338"/>
      <c r="J3" s="338"/>
      <c r="K3" s="338"/>
      <c r="L3" s="338"/>
      <c r="M3" s="338"/>
      <c r="N3" s="338"/>
    </row>
    <row r="4" spans="1:15" ht="13">
      <c r="A4" s="338" t="s">
        <v>46</v>
      </c>
      <c r="B4" s="338"/>
      <c r="C4" s="338"/>
      <c r="D4" s="338"/>
      <c r="E4" s="338"/>
      <c r="F4" s="338"/>
      <c r="G4" s="338"/>
      <c r="H4" s="338"/>
      <c r="I4" s="338"/>
      <c r="J4" s="338"/>
      <c r="K4" s="338"/>
      <c r="L4" s="338"/>
      <c r="M4" s="338"/>
      <c r="N4" s="338"/>
    </row>
    <row r="5" spans="1:15" ht="13">
      <c r="A5" s="337" t="s">
        <v>20</v>
      </c>
      <c r="B5" s="337"/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</row>
    <row r="6" spans="1:15" ht="13">
      <c r="A6" s="102"/>
      <c r="B6" s="102"/>
      <c r="C6" s="102"/>
      <c r="D6" s="102"/>
      <c r="E6" s="102"/>
      <c r="F6" s="102"/>
      <c r="G6" s="110"/>
      <c r="H6" s="110"/>
      <c r="I6" s="110"/>
      <c r="J6" s="110"/>
      <c r="K6" s="110"/>
      <c r="L6" s="110"/>
      <c r="M6" s="110"/>
      <c r="N6" s="110"/>
    </row>
    <row r="7" spans="1:15" ht="13">
      <c r="A7" s="30" t="s">
        <v>316</v>
      </c>
      <c r="B7" s="102"/>
      <c r="C7" s="265"/>
      <c r="D7" s="102"/>
      <c r="E7" s="102"/>
      <c r="F7" s="102"/>
      <c r="G7" s="111" t="s">
        <v>140</v>
      </c>
      <c r="H7" s="111"/>
      <c r="I7" s="111" t="s">
        <v>144</v>
      </c>
      <c r="J7" s="111"/>
      <c r="K7" s="111" t="s">
        <v>142</v>
      </c>
      <c r="L7" s="111"/>
      <c r="M7" s="111"/>
      <c r="N7" s="110"/>
    </row>
    <row r="8" spans="1:15">
      <c r="G8" s="33" t="s">
        <v>141</v>
      </c>
      <c r="H8" s="111"/>
      <c r="I8" s="33" t="s">
        <v>141</v>
      </c>
      <c r="J8" s="111"/>
      <c r="K8" s="33" t="s">
        <v>143</v>
      </c>
      <c r="L8" s="266" t="s">
        <v>34</v>
      </c>
      <c r="M8" s="266"/>
      <c r="N8" s="68"/>
      <c r="O8" s="68"/>
    </row>
    <row r="9" spans="1:15">
      <c r="L9" s="68"/>
      <c r="M9" s="68"/>
      <c r="N9" s="68"/>
      <c r="O9" s="68"/>
    </row>
    <row r="10" spans="1:15">
      <c r="A10" s="30" t="s">
        <v>149</v>
      </c>
      <c r="G10" s="14">
        <v>382764</v>
      </c>
      <c r="I10" s="14">
        <v>21711</v>
      </c>
      <c r="K10" s="14">
        <v>19002</v>
      </c>
      <c r="L10" s="156">
        <f>SUM(G10:K10)</f>
        <v>423477</v>
      </c>
      <c r="M10" s="156"/>
      <c r="N10" s="68"/>
      <c r="O10" s="68"/>
    </row>
    <row r="11" spans="1:15">
      <c r="B11" s="30" t="s">
        <v>313</v>
      </c>
    </row>
    <row r="12" spans="1:15">
      <c r="A12" s="30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</row>
    <row r="13" spans="1:15">
      <c r="A13" s="157" t="s">
        <v>72</v>
      </c>
      <c r="B13" s="30" t="s">
        <v>76</v>
      </c>
      <c r="C13" s="3"/>
      <c r="D13" s="3"/>
      <c r="E13" s="3"/>
      <c r="F13" s="3"/>
      <c r="G13" s="18">
        <v>0</v>
      </c>
      <c r="H13" s="3"/>
      <c r="I13" s="181">
        <f>-E43*F51</f>
        <v>-29092.771388186451</v>
      </c>
      <c r="J13" s="3"/>
      <c r="K13" s="18">
        <f>-E44*F51</f>
        <v>-6815.9886118135464</v>
      </c>
      <c r="L13" s="80">
        <f>SUM(I13:K13)</f>
        <v>-35908.759999999995</v>
      </c>
      <c r="M13" s="80"/>
      <c r="N13" s="3"/>
    </row>
    <row r="14" spans="1:15">
      <c r="A14" s="34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</row>
    <row r="15" spans="1:15">
      <c r="A15" s="30" t="s">
        <v>74</v>
      </c>
      <c r="B15" s="3"/>
      <c r="C15" s="3"/>
      <c r="D15" s="3"/>
      <c r="E15" s="3"/>
      <c r="F15" s="3"/>
      <c r="G15" s="80">
        <f>SUM(G10:G13)</f>
        <v>382764</v>
      </c>
      <c r="H15" s="3"/>
      <c r="I15" s="80">
        <f>SUM(I10:I13)</f>
        <v>-7381.7713881864511</v>
      </c>
      <c r="J15" s="3"/>
      <c r="K15" s="80">
        <f>SUM(K10:K13)</f>
        <v>12186.011388186453</v>
      </c>
      <c r="L15" s="80"/>
      <c r="M15" s="80"/>
      <c r="N15" s="3"/>
    </row>
    <row r="16" spans="1:15">
      <c r="A16" s="34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</row>
    <row r="17" spans="1:14">
      <c r="A17" s="171" t="s">
        <v>171</v>
      </c>
      <c r="B17" s="3"/>
      <c r="C17" s="3"/>
      <c r="D17" s="3"/>
      <c r="E17" s="3"/>
      <c r="F17" s="3"/>
      <c r="G17" s="104">
        <f>COC!H16</f>
        <v>9.7946000000000005E-2</v>
      </c>
      <c r="H17" s="3"/>
      <c r="I17" s="104">
        <f>COC!H16</f>
        <v>9.7946000000000005E-2</v>
      </c>
      <c r="J17" s="3"/>
      <c r="K17" s="104">
        <f>COC!H16</f>
        <v>9.7946000000000005E-2</v>
      </c>
      <c r="L17" s="109"/>
      <c r="M17" s="109"/>
      <c r="N17" s="3"/>
    </row>
    <row r="18" spans="1:14">
      <c r="A18" s="34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</row>
    <row r="19" spans="1:14" ht="13" thickBot="1">
      <c r="A19" s="30" t="s">
        <v>432</v>
      </c>
      <c r="B19" s="3"/>
      <c r="C19" s="3"/>
      <c r="D19" s="3"/>
      <c r="E19" s="3"/>
      <c r="F19" s="160"/>
      <c r="G19" s="19">
        <f>-G15*G17</f>
        <v>-37490.202744000002</v>
      </c>
      <c r="H19" s="3"/>
      <c r="I19" s="19">
        <f>-I15*I17</f>
        <v>723.01498038731017</v>
      </c>
      <c r="J19" s="3"/>
      <c r="K19" s="19">
        <f>-K15*K17</f>
        <v>-1193.5710714273105</v>
      </c>
      <c r="L19" s="80"/>
      <c r="M19" s="80"/>
      <c r="N19" s="3"/>
    </row>
    <row r="20" spans="1:14" ht="13" thickTop="1">
      <c r="A20" s="3"/>
      <c r="B20" s="3"/>
      <c r="C20" s="3"/>
      <c r="D20" s="3"/>
      <c r="E20" s="3"/>
      <c r="F20" s="160"/>
      <c r="G20" s="3"/>
      <c r="H20" s="3"/>
      <c r="I20" s="3"/>
      <c r="J20" s="3"/>
      <c r="K20" s="3"/>
      <c r="L20" s="3"/>
      <c r="M20" s="3"/>
      <c r="N20" s="3"/>
    </row>
    <row r="21" spans="1:14">
      <c r="A21" s="30"/>
      <c r="B21" s="3"/>
      <c r="C21" s="3"/>
      <c r="D21" s="3"/>
      <c r="E21" s="3"/>
      <c r="F21" s="160"/>
      <c r="G21" s="3"/>
      <c r="H21" s="3"/>
      <c r="I21" s="3"/>
      <c r="J21" s="3"/>
      <c r="K21" s="3"/>
      <c r="L21" s="3"/>
      <c r="M21" s="3"/>
      <c r="N21" s="3"/>
    </row>
    <row r="22" spans="1:14">
      <c r="A22" s="30"/>
      <c r="B22" s="30"/>
      <c r="C22" s="3"/>
      <c r="D22" s="3"/>
      <c r="E22" s="3"/>
      <c r="F22" s="160"/>
      <c r="G22" s="3"/>
      <c r="H22" s="3"/>
      <c r="I22" s="3"/>
      <c r="J22" s="3"/>
      <c r="K22" s="3"/>
      <c r="L22" s="3"/>
      <c r="M22" s="3"/>
      <c r="N22" s="3"/>
    </row>
    <row r="23" spans="1:14" ht="13">
      <c r="A23" s="2" t="s">
        <v>150</v>
      </c>
      <c r="B23" s="2"/>
      <c r="C23" s="2"/>
      <c r="D23" s="3"/>
      <c r="E23" s="3"/>
      <c r="F23" s="160"/>
      <c r="G23" s="3"/>
      <c r="H23" s="3"/>
      <c r="I23" s="3"/>
      <c r="J23" s="3"/>
      <c r="K23" s="5">
        <v>22803</v>
      </c>
      <c r="L23" s="3"/>
      <c r="M23" s="3"/>
      <c r="N23" s="3"/>
    </row>
    <row r="24" spans="1:14">
      <c r="A24" s="30"/>
      <c r="B24" s="3"/>
      <c r="C24" s="3"/>
      <c r="D24" s="3"/>
      <c r="E24" s="3"/>
      <c r="F24" s="160"/>
      <c r="G24" s="3"/>
      <c r="H24" s="3"/>
      <c r="I24" s="3"/>
      <c r="J24" s="3"/>
      <c r="K24" s="3"/>
      <c r="L24" s="3"/>
      <c r="M24" s="3"/>
      <c r="N24" s="3"/>
    </row>
    <row r="25" spans="1:14">
      <c r="A25" t="s">
        <v>151</v>
      </c>
      <c r="B25" s="3"/>
      <c r="C25" s="3"/>
      <c r="D25" s="3"/>
      <c r="E25" s="3"/>
      <c r="F25" s="160"/>
      <c r="G25" s="3"/>
      <c r="H25" s="3"/>
      <c r="I25" s="3"/>
      <c r="J25" s="3"/>
      <c r="K25" s="90">
        <v>3</v>
      </c>
      <c r="L25" s="3"/>
      <c r="M25" s="3"/>
      <c r="N25" s="3"/>
    </row>
    <row r="26" spans="1:14">
      <c r="A26" s="30"/>
      <c r="F26" s="70"/>
    </row>
    <row r="27" spans="1:14" ht="13" thickBot="1">
      <c r="A27" s="30" t="s">
        <v>152</v>
      </c>
      <c r="F27" s="70"/>
      <c r="K27" s="75">
        <f>-K23/K25</f>
        <v>-7601</v>
      </c>
    </row>
    <row r="28" spans="1:14" ht="13" thickTop="1">
      <c r="F28" s="70"/>
    </row>
    <row r="29" spans="1:14">
      <c r="A29" s="30"/>
      <c r="F29" s="70"/>
    </row>
    <row r="30" spans="1:14">
      <c r="A30" t="s">
        <v>153</v>
      </c>
      <c r="F30" s="70"/>
      <c r="K30">
        <f>'Summ Rev Req'!K38</f>
        <v>1.0430569746925171</v>
      </c>
    </row>
    <row r="31" spans="1:14">
      <c r="A31" s="30"/>
      <c r="F31" s="70"/>
    </row>
    <row r="32" spans="1:14">
      <c r="F32" s="70"/>
    </row>
    <row r="33" spans="1:11" ht="13" thickBot="1">
      <c r="A33" s="30" t="s">
        <v>154</v>
      </c>
      <c r="F33" s="70"/>
      <c r="K33" s="75">
        <f>K27*K30</f>
        <v>-7928.2760646378229</v>
      </c>
    </row>
    <row r="34" spans="1:11" ht="13" thickTop="1">
      <c r="F34" s="70"/>
    </row>
    <row r="35" spans="1:11">
      <c r="F35" s="70"/>
    </row>
    <row r="36" spans="1:11" ht="13" thickBot="1">
      <c r="A36" t="s">
        <v>155</v>
      </c>
      <c r="F36" s="70"/>
      <c r="K36" s="159">
        <f>K19+K33</f>
        <v>-9121.8471360651329</v>
      </c>
    </row>
    <row r="37" spans="1:11" ht="13" thickTop="1">
      <c r="F37" s="70"/>
    </row>
    <row r="38" spans="1:11">
      <c r="F38" s="70"/>
    </row>
    <row r="39" spans="1:11">
      <c r="F39" s="70"/>
    </row>
    <row r="40" spans="1:11" ht="13">
      <c r="A40" s="2" t="s">
        <v>319</v>
      </c>
    </row>
    <row r="41" spans="1:11">
      <c r="A41" t="s">
        <v>317</v>
      </c>
      <c r="I41" s="30"/>
    </row>
    <row r="42" spans="1:11">
      <c r="A42" s="30" t="s">
        <v>325</v>
      </c>
      <c r="I42" s="30"/>
    </row>
    <row r="43" spans="1:11">
      <c r="B43" t="s">
        <v>318</v>
      </c>
      <c r="E43" s="14">
        <v>98359</v>
      </c>
      <c r="I43" s="267"/>
    </row>
    <row r="44" spans="1:11">
      <c r="B44" s="30" t="s">
        <v>320</v>
      </c>
      <c r="E44" s="65">
        <v>23044</v>
      </c>
    </row>
    <row r="45" spans="1:11">
      <c r="B45" s="30" t="s">
        <v>268</v>
      </c>
      <c r="E45" s="14">
        <f>SUM(E43:E44)</f>
        <v>121403</v>
      </c>
    </row>
    <row r="47" spans="1:11">
      <c r="B47" s="30" t="s">
        <v>321</v>
      </c>
    </row>
    <row r="48" spans="1:11">
      <c r="B48" s="30" t="s">
        <v>322</v>
      </c>
      <c r="E48" s="73">
        <v>25895.91</v>
      </c>
    </row>
    <row r="49" spans="2:6">
      <c r="B49" s="30" t="s">
        <v>323</v>
      </c>
      <c r="E49" s="65">
        <v>10012.85</v>
      </c>
    </row>
    <row r="50" spans="2:6">
      <c r="B50" s="30" t="s">
        <v>321</v>
      </c>
      <c r="E50" s="14">
        <f>SUM(E48:E49)</f>
        <v>35908.76</v>
      </c>
    </row>
    <row r="51" spans="2:6">
      <c r="B51" s="30" t="s">
        <v>324</v>
      </c>
      <c r="F51" s="183">
        <f>E50/E45</f>
        <v>0.29578148810161198</v>
      </c>
    </row>
  </sheetData>
  <mergeCells count="5">
    <mergeCell ref="A1:N1"/>
    <mergeCell ref="A2:N2"/>
    <mergeCell ref="A3:N3"/>
    <mergeCell ref="A4:N4"/>
    <mergeCell ref="A5:N5"/>
  </mergeCells>
  <pageMargins left="1" right="0.5" top="1" bottom="1" header="0.5" footer="0.5"/>
  <pageSetup scale="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19"/>
  <sheetViews>
    <sheetView workbookViewId="0">
      <selection activeCell="E22" sqref="E22"/>
    </sheetView>
  </sheetViews>
  <sheetFormatPr defaultRowHeight="12.5"/>
  <cols>
    <col min="1" max="2" width="7.81640625" customWidth="1"/>
    <col min="3" max="3" width="16.7265625" customWidth="1"/>
    <col min="4" max="4" width="16.453125" customWidth="1"/>
    <col min="5" max="5" width="18.26953125" customWidth="1"/>
    <col min="6" max="6" width="20.81640625" customWidth="1"/>
    <col min="7" max="7" width="3.7265625" customWidth="1"/>
    <col min="8" max="8" width="14.54296875" customWidth="1"/>
    <col min="9" max="9" width="2.453125" customWidth="1"/>
  </cols>
  <sheetData>
    <row r="1" spans="1:9" ht="13">
      <c r="A1" s="337" t="s">
        <v>44</v>
      </c>
      <c r="B1" s="337"/>
      <c r="C1" s="337"/>
      <c r="D1" s="337"/>
      <c r="E1" s="337"/>
      <c r="F1" s="337"/>
      <c r="G1" s="337"/>
      <c r="H1" s="337"/>
      <c r="I1" s="337"/>
    </row>
    <row r="2" spans="1:9" ht="13">
      <c r="A2" s="338" t="s">
        <v>433</v>
      </c>
      <c r="B2" s="338"/>
      <c r="C2" s="338"/>
      <c r="D2" s="338"/>
      <c r="E2" s="338"/>
      <c r="F2" s="338"/>
      <c r="G2" s="338"/>
      <c r="H2" s="338"/>
      <c r="I2" s="338"/>
    </row>
    <row r="3" spans="1:9" ht="13">
      <c r="A3" s="338" t="s">
        <v>43</v>
      </c>
      <c r="B3" s="338"/>
      <c r="C3" s="338"/>
      <c r="D3" s="338"/>
      <c r="E3" s="338"/>
      <c r="F3" s="338"/>
      <c r="G3" s="338"/>
      <c r="H3" s="338"/>
      <c r="I3" s="338"/>
    </row>
    <row r="4" spans="1:9" ht="13">
      <c r="A4" s="338" t="s">
        <v>46</v>
      </c>
      <c r="B4" s="338"/>
      <c r="C4" s="338"/>
      <c r="D4" s="338"/>
      <c r="E4" s="338"/>
      <c r="F4" s="338"/>
      <c r="G4" s="338"/>
      <c r="H4" s="338"/>
      <c r="I4" s="338"/>
    </row>
    <row r="5" spans="1:9" ht="13">
      <c r="A5" s="337" t="s">
        <v>20</v>
      </c>
      <c r="B5" s="337"/>
      <c r="C5" s="337"/>
      <c r="D5" s="337"/>
      <c r="E5" s="337"/>
      <c r="F5" s="337"/>
      <c r="G5" s="337"/>
      <c r="H5" s="337"/>
      <c r="I5" s="337"/>
    </row>
    <row r="6" spans="1:9" ht="13">
      <c r="A6" s="161"/>
      <c r="B6" s="161"/>
      <c r="C6" s="161"/>
      <c r="D6" s="161"/>
      <c r="E6" s="161"/>
      <c r="F6" s="161"/>
      <c r="G6" s="161"/>
      <c r="H6" s="161"/>
      <c r="I6" s="161"/>
    </row>
    <row r="7" spans="1:9" ht="13">
      <c r="A7" s="30" t="s">
        <v>337</v>
      </c>
      <c r="B7" s="30"/>
      <c r="C7" s="265"/>
      <c r="D7" s="161"/>
      <c r="E7" s="161"/>
      <c r="F7" s="161"/>
      <c r="G7" s="161"/>
      <c r="H7" s="161"/>
      <c r="I7" s="161"/>
    </row>
    <row r="8" spans="1:9">
      <c r="H8" s="33" t="s">
        <v>11</v>
      </c>
    </row>
    <row r="9" spans="1:9">
      <c r="H9" s="92"/>
    </row>
    <row r="10" spans="1:9">
      <c r="A10" s="105" t="s">
        <v>177</v>
      </c>
      <c r="B10" s="105"/>
      <c r="C10" s="69"/>
      <c r="D10" s="69"/>
      <c r="E10" s="69" t="s">
        <v>179</v>
      </c>
      <c r="F10" s="69"/>
      <c r="G10" s="69"/>
      <c r="H10" s="73">
        <v>66133.41</v>
      </c>
    </row>
    <row r="11" spans="1:9">
      <c r="A11" s="105"/>
      <c r="B11" s="105"/>
      <c r="C11" s="69"/>
      <c r="D11" s="69"/>
      <c r="E11" s="69"/>
      <c r="F11" s="69"/>
      <c r="G11" s="69"/>
      <c r="H11" s="73"/>
    </row>
    <row r="12" spans="1:9">
      <c r="A12" s="105" t="s">
        <v>178</v>
      </c>
      <c r="B12" s="105"/>
      <c r="C12" s="69"/>
      <c r="D12" s="69"/>
      <c r="E12" s="69" t="s">
        <v>179</v>
      </c>
      <c r="F12" s="69"/>
      <c r="G12" s="69"/>
      <c r="H12" s="65">
        <v>18083.87</v>
      </c>
    </row>
    <row r="13" spans="1:9">
      <c r="A13" s="105"/>
      <c r="B13" s="105"/>
      <c r="C13" s="69"/>
      <c r="D13" s="69"/>
      <c r="E13" s="69"/>
      <c r="F13" s="69"/>
      <c r="G13" s="69"/>
      <c r="H13" s="73"/>
    </row>
    <row r="14" spans="1:9" ht="13" thickBot="1">
      <c r="A14" s="105" t="s">
        <v>180</v>
      </c>
      <c r="B14" s="105"/>
      <c r="C14" s="69"/>
      <c r="D14" s="69"/>
      <c r="E14" s="69"/>
      <c r="F14" s="69"/>
      <c r="G14" s="69"/>
      <c r="H14" s="75">
        <f>-SUM(H10:H12)</f>
        <v>-84217.279999999999</v>
      </c>
    </row>
    <row r="15" spans="1:9" ht="13" thickTop="1">
      <c r="A15" s="105"/>
      <c r="B15" s="105"/>
      <c r="C15" s="69"/>
      <c r="D15" s="69"/>
      <c r="E15" s="69"/>
      <c r="F15" s="69"/>
      <c r="G15" s="69"/>
      <c r="H15" s="73"/>
    </row>
    <row r="16" spans="1:9">
      <c r="A16" s="169" t="s">
        <v>171</v>
      </c>
      <c r="B16" s="105"/>
      <c r="C16" s="69"/>
      <c r="D16" s="69"/>
      <c r="E16" s="69"/>
      <c r="F16" s="72"/>
      <c r="G16" s="69"/>
      <c r="H16" s="172">
        <f>COC!H16</f>
        <v>9.7946000000000005E-2</v>
      </c>
      <c r="I16" s="69"/>
    </row>
    <row r="17" spans="1:9">
      <c r="A17" s="169"/>
      <c r="B17" s="105"/>
      <c r="C17" s="69"/>
      <c r="D17" s="69"/>
      <c r="E17" s="69"/>
      <c r="F17" s="72"/>
      <c r="G17" s="69"/>
      <c r="H17" s="73"/>
      <c r="I17" s="69"/>
    </row>
    <row r="18" spans="1:9" ht="13" thickBot="1">
      <c r="A18" s="169" t="s">
        <v>172</v>
      </c>
      <c r="B18" s="105"/>
      <c r="C18" s="69"/>
      <c r="D18" s="69"/>
      <c r="E18" s="69"/>
      <c r="F18" s="69"/>
      <c r="G18" s="69"/>
      <c r="H18" s="75">
        <f>H14*H16</f>
        <v>-8248.7457068799995</v>
      </c>
      <c r="I18" s="69"/>
    </row>
    <row r="19" spans="1:9" ht="13" thickTop="1">
      <c r="F19" s="69"/>
      <c r="G19" s="69"/>
      <c r="H19" s="69"/>
      <c r="I19" s="69"/>
    </row>
  </sheetData>
  <mergeCells count="5">
    <mergeCell ref="A1:I1"/>
    <mergeCell ref="A2:I2"/>
    <mergeCell ref="A3:I3"/>
    <mergeCell ref="A4:I4"/>
    <mergeCell ref="A5:I5"/>
  </mergeCells>
  <pageMargins left="1" right="0.5" top="1" bottom="1" header="0.5" footer="0.5"/>
  <pageSetup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  <pageSetUpPr fitToPage="1"/>
  </sheetPr>
  <dimension ref="A1:XFD33"/>
  <sheetViews>
    <sheetView zoomScale="85" zoomScaleNormal="85" workbookViewId="0">
      <selection activeCell="K14" sqref="K14"/>
    </sheetView>
  </sheetViews>
  <sheetFormatPr defaultColWidth="9.1796875" defaultRowHeight="13"/>
  <cols>
    <col min="1" max="1" width="9.26953125" style="119" bestFit="1" customWidth="1"/>
    <col min="2" max="2" width="3.54296875" style="119" customWidth="1"/>
    <col min="3" max="3" width="49.1796875" style="119" customWidth="1"/>
    <col min="4" max="4" width="3.26953125" style="119" customWidth="1"/>
    <col min="5" max="5" width="12.7265625" style="119" customWidth="1"/>
    <col min="6" max="6" width="3.26953125" style="119" customWidth="1"/>
    <col min="7" max="7" width="12.7265625" style="119" customWidth="1"/>
    <col min="8" max="8" width="9.1796875" style="119"/>
    <col min="9" max="9" width="13" style="119" bestFit="1" customWidth="1"/>
    <col min="10" max="10" width="9.7265625" style="119" customWidth="1"/>
    <col min="11" max="11" width="9.1796875" style="119"/>
    <col min="12" max="12" width="11.54296875" style="119" bestFit="1" customWidth="1"/>
    <col min="13" max="21" width="10.54296875" style="119" bestFit="1" customWidth="1"/>
    <col min="22" max="24" width="11.54296875" style="119" bestFit="1" customWidth="1"/>
    <col min="25" max="16384" width="9.1796875" style="119"/>
  </cols>
  <sheetData>
    <row r="1" spans="1:25 16384:16384">
      <c r="A1" s="115" t="s">
        <v>97</v>
      </c>
      <c r="B1" s="116"/>
      <c r="C1" s="117"/>
      <c r="D1" s="117"/>
      <c r="E1" s="118" t="s">
        <v>98</v>
      </c>
      <c r="F1" s="117"/>
      <c r="H1" s="116"/>
      <c r="I1" s="120" t="s">
        <v>99</v>
      </c>
    </row>
    <row r="2" spans="1:25 16384:16384">
      <c r="A2" s="121" t="s">
        <v>100</v>
      </c>
      <c r="B2" s="116"/>
      <c r="C2" s="117"/>
      <c r="D2" s="117"/>
      <c r="E2" s="117"/>
      <c r="F2" s="117"/>
      <c r="G2" s="117"/>
      <c r="I2" s="122" t="s">
        <v>101</v>
      </c>
    </row>
    <row r="3" spans="1:25 16384:16384">
      <c r="A3" s="121" t="s">
        <v>102</v>
      </c>
      <c r="B3" s="116"/>
      <c r="C3" s="117"/>
      <c r="D3" s="117"/>
      <c r="E3" s="117"/>
      <c r="F3" s="117"/>
      <c r="G3" s="117"/>
    </row>
    <row r="4" spans="1:25 16384:16384">
      <c r="A4" s="117"/>
      <c r="B4" s="123"/>
      <c r="C4" s="117"/>
      <c r="D4" s="117"/>
      <c r="E4" s="117"/>
      <c r="F4" s="117"/>
      <c r="G4" s="117"/>
    </row>
    <row r="5" spans="1:25 16384:16384" ht="15.75" customHeight="1">
      <c r="E5" s="117"/>
      <c r="F5" s="117"/>
    </row>
    <row r="6" spans="1:25 16384:16384" ht="26">
      <c r="A6" s="124" t="s">
        <v>103</v>
      </c>
      <c r="B6" s="125"/>
      <c r="C6" s="124" t="s">
        <v>104</v>
      </c>
      <c r="D6" s="125"/>
      <c r="E6" s="126" t="s">
        <v>105</v>
      </c>
      <c r="L6" s="127">
        <v>44926</v>
      </c>
      <c r="M6" s="127">
        <v>44957</v>
      </c>
      <c r="N6" s="127">
        <v>44985</v>
      </c>
      <c r="O6" s="127">
        <v>45016</v>
      </c>
      <c r="P6" s="127">
        <v>45046</v>
      </c>
      <c r="Q6" s="127">
        <v>45077</v>
      </c>
      <c r="R6" s="127">
        <v>45107</v>
      </c>
      <c r="S6" s="127">
        <v>45138</v>
      </c>
      <c r="T6" s="127">
        <v>45169</v>
      </c>
      <c r="U6" s="127">
        <v>45199</v>
      </c>
      <c r="V6" s="127">
        <v>45230</v>
      </c>
      <c r="W6" s="127">
        <v>45260</v>
      </c>
      <c r="X6" s="127">
        <v>45291</v>
      </c>
    </row>
    <row r="7" spans="1:25 16384:16384">
      <c r="A7" s="128"/>
      <c r="B7" s="128"/>
      <c r="C7" s="129" t="s">
        <v>106</v>
      </c>
      <c r="D7" s="128"/>
    </row>
    <row r="8" spans="1:25 16384:16384">
      <c r="A8" s="130">
        <v>1</v>
      </c>
      <c r="B8" s="131"/>
      <c r="C8" s="132" t="s">
        <v>107</v>
      </c>
      <c r="D8" s="132"/>
      <c r="E8" s="133">
        <f>+AVERAGE(L8:X8)</f>
        <v>246503.479884</v>
      </c>
      <c r="F8" s="133"/>
      <c r="I8" s="119" t="s">
        <v>108</v>
      </c>
      <c r="L8" s="134">
        <v>0</v>
      </c>
      <c r="M8" s="134">
        <f>42038.18*(1-0.0227)</f>
        <v>41083.913313999998</v>
      </c>
      <c r="N8" s="134">
        <f>+M8+(42038.18*(1-0.0227))</f>
        <v>82167.826627999995</v>
      </c>
      <c r="O8" s="134">
        <f t="shared" ref="O8:X8" si="0">+N8+(42038.18*(1-0.0227))</f>
        <v>123251.73994199999</v>
      </c>
      <c r="P8" s="134">
        <f t="shared" si="0"/>
        <v>164335.65325599999</v>
      </c>
      <c r="Q8" s="134">
        <f t="shared" si="0"/>
        <v>205419.56657</v>
      </c>
      <c r="R8" s="134">
        <f t="shared" si="0"/>
        <v>246503.479884</v>
      </c>
      <c r="S8" s="134">
        <f t="shared" si="0"/>
        <v>287587.39319799998</v>
      </c>
      <c r="T8" s="134">
        <f t="shared" si="0"/>
        <v>328671.30651199998</v>
      </c>
      <c r="U8" s="134">
        <f t="shared" si="0"/>
        <v>369755.21982599999</v>
      </c>
      <c r="V8" s="134">
        <f t="shared" si="0"/>
        <v>410839.13313999999</v>
      </c>
      <c r="W8" s="134">
        <f t="shared" si="0"/>
        <v>451923.046454</v>
      </c>
      <c r="X8" s="134">
        <f t="shared" si="0"/>
        <v>493006.959768</v>
      </c>
      <c r="Y8" s="134" t="s">
        <v>109</v>
      </c>
    </row>
    <row r="9" spans="1:25 16384:16384">
      <c r="A9" s="130">
        <v>2</v>
      </c>
      <c r="B9" s="131"/>
      <c r="C9" s="132" t="s">
        <v>110</v>
      </c>
      <c r="D9" s="132"/>
      <c r="E9" s="135">
        <f>+AVERAGE(L9:X9)</f>
        <v>-2156.9054489849996</v>
      </c>
      <c r="F9" s="135"/>
      <c r="L9" s="134">
        <f>-L8*($H$19/12)</f>
        <v>0</v>
      </c>
      <c r="M9" s="134">
        <f>-M8*($H$19/12)+L9</f>
        <v>-77.032337463749997</v>
      </c>
      <c r="N9" s="134">
        <f t="shared" ref="N9:X9" si="1">-N8*($H$19/12)+M9</f>
        <v>-231.09701239124999</v>
      </c>
      <c r="O9" s="134">
        <f t="shared" si="1"/>
        <v>-462.19402478249992</v>
      </c>
      <c r="P9" s="134">
        <f t="shared" si="1"/>
        <v>-770.32337463749991</v>
      </c>
      <c r="Q9" s="134">
        <f t="shared" si="1"/>
        <v>-1155.4850619562499</v>
      </c>
      <c r="R9" s="134">
        <f t="shared" si="1"/>
        <v>-1617.6790867387499</v>
      </c>
      <c r="S9" s="134">
        <f t="shared" si="1"/>
        <v>-2156.9054489849996</v>
      </c>
      <c r="T9" s="134">
        <f t="shared" si="1"/>
        <v>-2773.1641486949993</v>
      </c>
      <c r="U9" s="134">
        <f t="shared" si="1"/>
        <v>-3466.4551858687491</v>
      </c>
      <c r="V9" s="134">
        <f t="shared" si="1"/>
        <v>-4236.7785605062491</v>
      </c>
      <c r="W9" s="134">
        <f t="shared" si="1"/>
        <v>-5084.134272607499</v>
      </c>
      <c r="X9" s="134">
        <f t="shared" si="1"/>
        <v>-6008.5223221724991</v>
      </c>
      <c r="Y9" s="134" t="s">
        <v>111</v>
      </c>
      <c r="XFD9" s="134"/>
    </row>
    <row r="10" spans="1:25 16384:16384">
      <c r="A10" s="130">
        <v>3</v>
      </c>
      <c r="B10" s="131"/>
      <c r="C10" s="132" t="s">
        <v>112</v>
      </c>
      <c r="D10" s="132"/>
      <c r="E10" s="136">
        <f>(AVERAGE(L12:X12))</f>
        <v>-89.69131825362625</v>
      </c>
      <c r="F10" s="135"/>
      <c r="I10" s="134"/>
      <c r="L10" s="134">
        <f>+L8*0.04/12</f>
        <v>0</v>
      </c>
      <c r="M10" s="134">
        <f t="shared" ref="M10:X10" si="2">+M8*0.04/12</f>
        <v>136.94637771333333</v>
      </c>
      <c r="N10" s="134">
        <f t="shared" si="2"/>
        <v>273.89275542666667</v>
      </c>
      <c r="O10" s="134">
        <f t="shared" si="2"/>
        <v>410.83913314</v>
      </c>
      <c r="P10" s="134">
        <f t="shared" si="2"/>
        <v>547.78551085333334</v>
      </c>
      <c r="Q10" s="134">
        <f t="shared" si="2"/>
        <v>684.73188856666673</v>
      </c>
      <c r="R10" s="134">
        <f t="shared" si="2"/>
        <v>821.67826628</v>
      </c>
      <c r="S10" s="134">
        <f t="shared" si="2"/>
        <v>958.62464399333328</v>
      </c>
      <c r="T10" s="134">
        <f t="shared" si="2"/>
        <v>1095.5710217066667</v>
      </c>
      <c r="U10" s="134">
        <f t="shared" si="2"/>
        <v>1232.5173994199999</v>
      </c>
      <c r="V10" s="134">
        <f t="shared" si="2"/>
        <v>1369.4637771333335</v>
      </c>
      <c r="W10" s="134">
        <f t="shared" si="2"/>
        <v>1506.4101548466667</v>
      </c>
      <c r="X10" s="134">
        <f t="shared" si="2"/>
        <v>1643.35653256</v>
      </c>
      <c r="Y10" s="134" t="s">
        <v>113</v>
      </c>
    </row>
    <row r="11" spans="1:25 16384:16384">
      <c r="A11" s="130">
        <v>4</v>
      </c>
      <c r="B11" s="131"/>
      <c r="C11" s="132"/>
      <c r="D11" s="132"/>
      <c r="F11" s="135"/>
      <c r="J11" s="134"/>
      <c r="L11" s="134">
        <f>-L10+L19</f>
        <v>0</v>
      </c>
      <c r="M11" s="134">
        <f t="shared" ref="M11:X11" si="3">-M10+M19</f>
        <v>-59.914040249583337</v>
      </c>
      <c r="N11" s="134">
        <f t="shared" si="3"/>
        <v>-119.82808049916667</v>
      </c>
      <c r="O11" s="134">
        <f t="shared" si="3"/>
        <v>-179.74212074875001</v>
      </c>
      <c r="P11" s="134">
        <f t="shared" si="3"/>
        <v>-239.65616099833335</v>
      </c>
      <c r="Q11" s="134">
        <f t="shared" si="3"/>
        <v>-299.57020124791677</v>
      </c>
      <c r="R11" s="134">
        <f t="shared" si="3"/>
        <v>-359.48424149750002</v>
      </c>
      <c r="S11" s="134">
        <f t="shared" si="3"/>
        <v>-419.39828174708327</v>
      </c>
      <c r="T11" s="134">
        <f t="shared" si="3"/>
        <v>-479.3123219966667</v>
      </c>
      <c r="U11" s="134">
        <f t="shared" si="3"/>
        <v>-539.22636224625001</v>
      </c>
      <c r="V11" s="134">
        <f t="shared" si="3"/>
        <v>-599.14040249583354</v>
      </c>
      <c r="W11" s="134">
        <f t="shared" si="3"/>
        <v>-659.05444274541674</v>
      </c>
      <c r="X11" s="134">
        <f t="shared" si="3"/>
        <v>-718.96848299500004</v>
      </c>
      <c r="Y11" s="134" t="s">
        <v>114</v>
      </c>
    </row>
    <row r="12" spans="1:25 16384:16384">
      <c r="A12" s="130">
        <v>5</v>
      </c>
      <c r="B12" s="131"/>
      <c r="C12" s="132" t="s">
        <v>115</v>
      </c>
      <c r="D12" s="132"/>
      <c r="E12" s="135">
        <f>SUM(E7:E10)</f>
        <v>244256.88311676137</v>
      </c>
      <c r="F12" s="135"/>
      <c r="J12" s="134"/>
      <c r="L12" s="134">
        <f t="shared" ref="L12:W12" si="4">+L11*0.2495</f>
        <v>0</v>
      </c>
      <c r="M12" s="134">
        <f t="shared" si="4"/>
        <v>-14.948553042271042</v>
      </c>
      <c r="N12" s="134">
        <f t="shared" si="4"/>
        <v>-29.897106084542084</v>
      </c>
      <c r="O12" s="134">
        <f t="shared" si="4"/>
        <v>-44.845659126813125</v>
      </c>
      <c r="P12" s="134">
        <f t="shared" si="4"/>
        <v>-59.794212169084169</v>
      </c>
      <c r="Q12" s="134">
        <f t="shared" si="4"/>
        <v>-74.742765211355234</v>
      </c>
      <c r="R12" s="134">
        <f t="shared" si="4"/>
        <v>-89.69131825362625</v>
      </c>
      <c r="S12" s="134">
        <f t="shared" si="4"/>
        <v>-104.63987129589728</v>
      </c>
      <c r="T12" s="134">
        <f t="shared" si="4"/>
        <v>-119.58842433816834</v>
      </c>
      <c r="U12" s="134">
        <f t="shared" si="4"/>
        <v>-134.53697738043937</v>
      </c>
      <c r="V12" s="134">
        <f t="shared" si="4"/>
        <v>-149.48553042271047</v>
      </c>
      <c r="W12" s="134">
        <f t="shared" si="4"/>
        <v>-164.43408346498148</v>
      </c>
      <c r="X12" s="134">
        <f>+X11*0.2495</f>
        <v>-179.3826365072525</v>
      </c>
      <c r="Y12" s="134" t="s">
        <v>116</v>
      </c>
    </row>
    <row r="13" spans="1:25 16384:16384">
      <c r="A13" s="130">
        <v>6</v>
      </c>
      <c r="B13" s="131"/>
      <c r="C13" s="132"/>
      <c r="D13" s="132"/>
      <c r="E13" s="135"/>
      <c r="F13" s="135"/>
      <c r="J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</row>
    <row r="14" spans="1:25 16384:16384">
      <c r="A14" s="130">
        <v>7</v>
      </c>
      <c r="B14" s="131"/>
      <c r="C14" s="132" t="s">
        <v>117</v>
      </c>
      <c r="D14" s="132"/>
      <c r="E14" s="137">
        <v>9.5086000000000004E-2</v>
      </c>
      <c r="F14" s="138"/>
      <c r="I14" s="119" t="s">
        <v>118</v>
      </c>
      <c r="J14" s="134"/>
      <c r="K14" s="153" t="s">
        <v>130</v>
      </c>
      <c r="L14" s="154">
        <f>COC!K16</f>
        <v>9.3903E-2</v>
      </c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</row>
    <row r="15" spans="1:25 16384:16384">
      <c r="A15" s="130">
        <v>8</v>
      </c>
      <c r="B15" s="131"/>
      <c r="E15" s="135"/>
      <c r="F15" s="135"/>
      <c r="J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</row>
    <row r="16" spans="1:25 16384:16384">
      <c r="A16" s="130">
        <v>9</v>
      </c>
      <c r="B16" s="131"/>
      <c r="C16" s="139" t="s">
        <v>119</v>
      </c>
      <c r="D16" s="139"/>
      <c r="E16" s="140">
        <f>+E12*E14</f>
        <v>23225.409988040374</v>
      </c>
      <c r="F16" s="141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</row>
    <row r="17" spans="1:25">
      <c r="A17" s="130">
        <v>10</v>
      </c>
      <c r="B17" s="131"/>
      <c r="C17" s="132"/>
      <c r="D17" s="132"/>
      <c r="E17" s="135"/>
      <c r="F17" s="135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</row>
    <row r="18" spans="1:25">
      <c r="A18" s="130">
        <v>11</v>
      </c>
      <c r="B18" s="131"/>
      <c r="C18" s="132" t="s">
        <v>120</v>
      </c>
      <c r="D18" s="132"/>
      <c r="E18" s="142">
        <v>7975</v>
      </c>
      <c r="F18" s="142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</row>
    <row r="19" spans="1:25">
      <c r="A19" s="130">
        <v>12</v>
      </c>
      <c r="B19" s="131"/>
      <c r="C19" s="119" t="s">
        <v>121</v>
      </c>
      <c r="D19" s="132"/>
      <c r="E19" s="143">
        <f>+X8*H19</f>
        <v>11092.656594779999</v>
      </c>
      <c r="F19" s="132"/>
      <c r="H19" s="144">
        <v>2.2499999999999999E-2</v>
      </c>
      <c r="I19" s="119" t="s">
        <v>108</v>
      </c>
      <c r="L19" s="134">
        <f>+L8*$H$19/12</f>
        <v>0</v>
      </c>
      <c r="M19" s="134">
        <f t="shared" ref="M19:X19" si="5">+M8*$H$19/12</f>
        <v>77.032337463749997</v>
      </c>
      <c r="N19" s="134">
        <f t="shared" si="5"/>
        <v>154.06467492749999</v>
      </c>
      <c r="O19" s="134">
        <f t="shared" si="5"/>
        <v>231.09701239124999</v>
      </c>
      <c r="P19" s="134">
        <f t="shared" si="5"/>
        <v>308.12934985499999</v>
      </c>
      <c r="Q19" s="134">
        <f t="shared" si="5"/>
        <v>385.16168731874996</v>
      </c>
      <c r="R19" s="134">
        <f t="shared" si="5"/>
        <v>462.19402478249998</v>
      </c>
      <c r="S19" s="134">
        <f t="shared" si="5"/>
        <v>539.22636224625001</v>
      </c>
      <c r="T19" s="134">
        <f t="shared" si="5"/>
        <v>616.25869970999997</v>
      </c>
      <c r="U19" s="134">
        <f t="shared" si="5"/>
        <v>693.29103717374994</v>
      </c>
      <c r="V19" s="134">
        <f t="shared" si="5"/>
        <v>770.32337463749991</v>
      </c>
      <c r="W19" s="134">
        <f t="shared" si="5"/>
        <v>847.35571210124999</v>
      </c>
      <c r="X19" s="134">
        <f t="shared" si="5"/>
        <v>924.38804956499996</v>
      </c>
      <c r="Y19" s="134" t="s">
        <v>122</v>
      </c>
    </row>
    <row r="20" spans="1:25">
      <c r="A20" s="130">
        <v>13</v>
      </c>
      <c r="B20" s="131"/>
      <c r="D20" s="132"/>
      <c r="E20" s="145"/>
      <c r="F20" s="132"/>
      <c r="I20" s="146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</row>
    <row r="21" spans="1:25">
      <c r="A21" s="130">
        <v>14</v>
      </c>
      <c r="C21" s="132"/>
      <c r="I21" s="115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</row>
    <row r="22" spans="1:25">
      <c r="A22" s="130">
        <v>15</v>
      </c>
      <c r="C22" s="119" t="s">
        <v>123</v>
      </c>
      <c r="E22" s="147">
        <f>+E20+E19+E18</f>
        <v>19067.656594779997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</row>
    <row r="23" spans="1:25">
      <c r="A23" s="130">
        <v>16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</row>
    <row r="24" spans="1:25">
      <c r="A24" s="130">
        <v>17</v>
      </c>
      <c r="C24" s="119" t="s">
        <v>124</v>
      </c>
      <c r="E24" s="148">
        <v>0.998</v>
      </c>
      <c r="I24" s="119" t="s">
        <v>118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</row>
    <row r="25" spans="1:25">
      <c r="A25" s="130">
        <v>18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</row>
    <row r="26" spans="1:25">
      <c r="A26" s="130">
        <v>19</v>
      </c>
      <c r="C26" s="115" t="s">
        <v>125</v>
      </c>
      <c r="D26" s="115"/>
      <c r="E26" s="149">
        <f>+E22/E24</f>
        <v>19105.868331442882</v>
      </c>
      <c r="F26" s="140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</row>
    <row r="27" spans="1:25">
      <c r="A27" s="130">
        <v>20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</row>
    <row r="28" spans="1:25">
      <c r="A28" s="130">
        <v>21</v>
      </c>
      <c r="C28" s="115" t="s">
        <v>126</v>
      </c>
      <c r="E28" s="150">
        <f>+E26+E16</f>
        <v>42331.278319483259</v>
      </c>
      <c r="F28" s="115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</row>
    <row r="29" spans="1:25">
      <c r="A29" s="130">
        <v>22</v>
      </c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</row>
    <row r="30" spans="1:25">
      <c r="A30" s="130">
        <v>23</v>
      </c>
      <c r="C30" s="119" t="s">
        <v>127</v>
      </c>
      <c r="E30" s="148">
        <v>0.95913922591294543</v>
      </c>
      <c r="I30" s="119" t="s">
        <v>128</v>
      </c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</row>
    <row r="31" spans="1:25">
      <c r="A31" s="130">
        <v>24</v>
      </c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</row>
    <row r="32" spans="1:25" ht="13.5" thickBot="1">
      <c r="A32" s="130">
        <v>25</v>
      </c>
      <c r="C32" s="115" t="s">
        <v>129</v>
      </c>
      <c r="D32" s="115"/>
      <c r="E32" s="151">
        <f>+E28/E30</f>
        <v>44134.654464987318</v>
      </c>
      <c r="F32" s="152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</row>
    <row r="33" spans="1:1" ht="13.5" thickTop="1">
      <c r="A33" s="130">
        <v>26</v>
      </c>
    </row>
  </sheetData>
  <pageMargins left="0.7" right="0.7" top="0.75" bottom="0.75" header="0.3" footer="0.3"/>
  <pageSetup scale="26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66"/>
  <sheetViews>
    <sheetView workbookViewId="0">
      <selection sqref="A1:I1"/>
    </sheetView>
  </sheetViews>
  <sheetFormatPr defaultRowHeight="12.5"/>
  <cols>
    <col min="1" max="2" width="7.81640625" customWidth="1"/>
    <col min="3" max="3" width="16.7265625" customWidth="1"/>
    <col min="4" max="4" width="16.453125" customWidth="1"/>
    <col min="5" max="5" width="18.26953125" customWidth="1"/>
    <col min="6" max="6" width="20.81640625" customWidth="1"/>
    <col min="7" max="7" width="3.7265625" customWidth="1"/>
    <col min="8" max="8" width="14.54296875" customWidth="1"/>
    <col min="9" max="9" width="2.453125" customWidth="1"/>
  </cols>
  <sheetData>
    <row r="1" spans="1:9" ht="13">
      <c r="A1" s="337" t="s">
        <v>44</v>
      </c>
      <c r="B1" s="337"/>
      <c r="C1" s="337"/>
      <c r="D1" s="337"/>
      <c r="E1" s="337"/>
      <c r="F1" s="337"/>
      <c r="G1" s="337"/>
      <c r="H1" s="337"/>
      <c r="I1" s="337"/>
    </row>
    <row r="2" spans="1:9" ht="13">
      <c r="A2" s="338" t="s">
        <v>434</v>
      </c>
      <c r="B2" s="338"/>
      <c r="C2" s="338"/>
      <c r="D2" s="338"/>
      <c r="E2" s="338"/>
      <c r="F2" s="338"/>
      <c r="G2" s="338"/>
      <c r="H2" s="338"/>
      <c r="I2" s="338"/>
    </row>
    <row r="3" spans="1:9" ht="13">
      <c r="A3" s="338" t="s">
        <v>43</v>
      </c>
      <c r="B3" s="338"/>
      <c r="C3" s="338"/>
      <c r="D3" s="338"/>
      <c r="E3" s="338"/>
      <c r="F3" s="338"/>
      <c r="G3" s="338"/>
      <c r="H3" s="338"/>
      <c r="I3" s="338"/>
    </row>
    <row r="4" spans="1:9" ht="13">
      <c r="A4" s="338" t="s">
        <v>46</v>
      </c>
      <c r="B4" s="338"/>
      <c r="C4" s="338"/>
      <c r="D4" s="338"/>
      <c r="E4" s="338"/>
      <c r="F4" s="338"/>
      <c r="G4" s="338"/>
      <c r="H4" s="338"/>
      <c r="I4" s="338"/>
    </row>
    <row r="5" spans="1:9" ht="13">
      <c r="A5" s="337" t="s">
        <v>20</v>
      </c>
      <c r="B5" s="337"/>
      <c r="C5" s="337"/>
      <c r="D5" s="337"/>
      <c r="E5" s="337"/>
      <c r="F5" s="337"/>
      <c r="G5" s="337"/>
      <c r="H5" s="337"/>
      <c r="I5" s="337"/>
    </row>
    <row r="6" spans="1:9" ht="13">
      <c r="A6" s="158"/>
      <c r="B6" s="158"/>
      <c r="C6" s="158"/>
      <c r="D6" s="158"/>
      <c r="E6" s="158"/>
      <c r="F6" s="158"/>
      <c r="G6" s="158"/>
      <c r="H6" s="158"/>
      <c r="I6" s="158"/>
    </row>
    <row r="7" spans="1:9" ht="13">
      <c r="A7" s="30" t="s">
        <v>156</v>
      </c>
      <c r="B7" s="30"/>
      <c r="C7" s="158"/>
      <c r="D7" s="158"/>
      <c r="E7" s="158"/>
      <c r="F7" s="158"/>
      <c r="G7" s="158"/>
      <c r="H7" s="158"/>
      <c r="I7" s="158"/>
    </row>
    <row r="8" spans="1:9">
      <c r="H8" s="33" t="s">
        <v>11</v>
      </c>
    </row>
    <row r="9" spans="1:9">
      <c r="H9" s="92"/>
    </row>
    <row r="10" spans="1:9">
      <c r="A10" s="105" t="s">
        <v>157</v>
      </c>
      <c r="B10" s="105"/>
      <c r="C10" s="69"/>
      <c r="D10" s="69"/>
      <c r="E10" s="69"/>
      <c r="F10" s="69"/>
      <c r="G10" s="69"/>
      <c r="H10" s="73">
        <v>41600</v>
      </c>
    </row>
    <row r="11" spans="1:9">
      <c r="A11" s="105"/>
      <c r="B11" s="105"/>
      <c r="C11" s="69"/>
      <c r="D11" s="69"/>
      <c r="E11" s="69"/>
      <c r="F11" s="69"/>
      <c r="G11" s="69"/>
      <c r="H11" s="73"/>
    </row>
    <row r="12" spans="1:9">
      <c r="A12" s="105" t="s">
        <v>159</v>
      </c>
      <c r="B12" s="105"/>
      <c r="C12" s="69"/>
      <c r="D12" s="69"/>
      <c r="E12" s="69"/>
      <c r="F12" s="69"/>
      <c r="G12" s="69"/>
      <c r="H12" s="65">
        <v>-29259</v>
      </c>
    </row>
    <row r="13" spans="1:9">
      <c r="A13" s="105"/>
      <c r="B13" s="105"/>
      <c r="C13" s="69"/>
      <c r="D13" s="69"/>
      <c r="E13" s="69"/>
      <c r="F13" s="69"/>
      <c r="G13" s="69"/>
      <c r="H13" s="73"/>
    </row>
    <row r="14" spans="1:9" ht="13" thickBot="1">
      <c r="A14" s="105" t="s">
        <v>160</v>
      </c>
      <c r="B14" s="105"/>
      <c r="C14" s="69"/>
      <c r="D14" s="69"/>
      <c r="E14" s="69"/>
      <c r="F14" s="69"/>
      <c r="G14" s="69"/>
      <c r="H14" s="75">
        <f>SUM(H10:H12)</f>
        <v>12341</v>
      </c>
    </row>
    <row r="15" spans="1:9" ht="13" thickTop="1">
      <c r="A15" s="105"/>
      <c r="B15" s="105"/>
      <c r="C15" s="69"/>
      <c r="D15" s="69"/>
      <c r="E15" s="69"/>
      <c r="F15" s="69"/>
      <c r="G15" s="69"/>
      <c r="H15" s="73"/>
    </row>
    <row r="16" spans="1:9">
      <c r="A16" s="105"/>
      <c r="B16" s="105"/>
      <c r="C16" s="69"/>
      <c r="D16" s="69"/>
      <c r="E16" s="69"/>
      <c r="F16" s="69"/>
      <c r="G16" s="69"/>
      <c r="H16" s="73"/>
    </row>
    <row r="17" spans="1:8">
      <c r="A17" s="105" t="s">
        <v>158</v>
      </c>
      <c r="B17" s="105"/>
      <c r="C17" s="106"/>
      <c r="D17" s="106"/>
      <c r="E17" s="106"/>
      <c r="F17" s="106"/>
      <c r="G17" s="106"/>
      <c r="H17" s="162">
        <f>H10*1.04</f>
        <v>43264</v>
      </c>
    </row>
    <row r="18" spans="1:8">
      <c r="A18" s="107"/>
      <c r="B18" s="107"/>
      <c r="C18" s="105"/>
      <c r="D18" s="106"/>
      <c r="E18" s="106"/>
      <c r="F18" s="106"/>
      <c r="G18" s="106"/>
      <c r="H18" s="80"/>
    </row>
    <row r="19" spans="1:8">
      <c r="A19" s="163" t="s">
        <v>161</v>
      </c>
      <c r="B19" s="163"/>
      <c r="C19" s="106"/>
      <c r="D19" s="106"/>
      <c r="E19" s="106"/>
      <c r="F19" s="106"/>
      <c r="G19" s="106"/>
      <c r="H19" s="164">
        <f>ROUND(H12*1.04,0)</f>
        <v>-30429</v>
      </c>
    </row>
    <row r="20" spans="1:8">
      <c r="A20" s="105"/>
      <c r="B20" s="105"/>
      <c r="C20" s="106"/>
      <c r="D20" s="106"/>
      <c r="E20" s="106"/>
      <c r="F20" s="106"/>
      <c r="G20" s="106"/>
      <c r="H20" s="80"/>
    </row>
    <row r="21" spans="1:8" ht="13" thickBot="1">
      <c r="A21" s="105" t="s">
        <v>162</v>
      </c>
      <c r="B21" s="105"/>
      <c r="C21" s="106"/>
      <c r="D21" s="106"/>
      <c r="E21" s="106"/>
      <c r="F21" s="106"/>
      <c r="G21" s="106"/>
      <c r="H21" s="94">
        <f>SUM(H17:H19)</f>
        <v>12835</v>
      </c>
    </row>
    <row r="22" spans="1:8" ht="13" thickTop="1">
      <c r="A22" s="105"/>
      <c r="B22" s="105"/>
      <c r="C22" s="69"/>
      <c r="D22" s="69"/>
      <c r="E22" s="69"/>
      <c r="F22" s="69"/>
      <c r="G22" s="69"/>
      <c r="H22" s="73"/>
    </row>
    <row r="23" spans="1:8">
      <c r="A23" s="105"/>
      <c r="B23" s="105"/>
      <c r="C23" s="69"/>
      <c r="D23" s="69"/>
      <c r="E23" s="69"/>
      <c r="F23" s="69"/>
      <c r="G23" s="69"/>
      <c r="H23" s="73"/>
    </row>
    <row r="24" spans="1:8">
      <c r="A24" s="105" t="s">
        <v>168</v>
      </c>
      <c r="B24" s="105"/>
      <c r="C24" s="69"/>
      <c r="D24" s="69"/>
      <c r="E24" s="69"/>
      <c r="F24" s="74">
        <f>C64</f>
        <v>-21226.76923076923</v>
      </c>
      <c r="G24" s="69"/>
      <c r="H24" s="73"/>
    </row>
    <row r="25" spans="1:8">
      <c r="A25" s="105" t="s">
        <v>169</v>
      </c>
      <c r="B25" s="105"/>
      <c r="C25" s="69"/>
      <c r="D25" s="69"/>
      <c r="E25" s="69"/>
      <c r="F25" s="71">
        <f>D64</f>
        <v>2364.7190576923076</v>
      </c>
      <c r="G25" s="69"/>
      <c r="H25" s="73"/>
    </row>
    <row r="26" spans="1:8">
      <c r="A26" s="105"/>
      <c r="B26" s="105"/>
      <c r="C26" s="69"/>
      <c r="D26" s="69"/>
      <c r="E26" s="69"/>
      <c r="F26" s="69"/>
      <c r="G26" s="69"/>
      <c r="H26" s="73"/>
    </row>
    <row r="27" spans="1:8">
      <c r="A27" s="105" t="s">
        <v>170</v>
      </c>
      <c r="B27" s="105"/>
      <c r="C27" s="69"/>
      <c r="D27" s="69"/>
      <c r="E27" s="69"/>
      <c r="F27" s="74">
        <f>SUM(F24:F26)</f>
        <v>-18862.050173076925</v>
      </c>
      <c r="G27" s="69"/>
      <c r="H27" s="73"/>
    </row>
    <row r="28" spans="1:8">
      <c r="A28" s="169" t="s">
        <v>171</v>
      </c>
      <c r="B28" s="105"/>
      <c r="C28" s="69"/>
      <c r="D28" s="69"/>
      <c r="E28" s="69"/>
      <c r="F28" s="64">
        <f>COC!H16</f>
        <v>9.7946000000000005E-2</v>
      </c>
      <c r="G28" s="69"/>
      <c r="H28" s="73"/>
    </row>
    <row r="29" spans="1:8">
      <c r="A29" s="169" t="s">
        <v>172</v>
      </c>
      <c r="B29" s="105"/>
      <c r="C29" s="69"/>
      <c r="D29" s="69"/>
      <c r="E29" s="69"/>
      <c r="F29" s="69"/>
      <c r="G29" s="69"/>
      <c r="H29" s="73">
        <f>F27*F28</f>
        <v>-1847.4623662521926</v>
      </c>
    </row>
    <row r="30" spans="1:8">
      <c r="A30" s="105"/>
      <c r="B30" s="105"/>
      <c r="C30" s="69"/>
      <c r="D30" s="69"/>
      <c r="E30" s="69"/>
      <c r="F30" s="69"/>
      <c r="G30" s="69"/>
      <c r="H30" s="73"/>
    </row>
    <row r="31" spans="1:8">
      <c r="A31" s="169" t="s">
        <v>173</v>
      </c>
      <c r="B31" s="105"/>
      <c r="C31" s="69"/>
      <c r="D31" s="105" t="s">
        <v>174</v>
      </c>
      <c r="E31" s="69"/>
      <c r="F31" s="170">
        <f>'Gross Rev Conversion Factor'!D27</f>
        <v>1.0430569746925171</v>
      </c>
      <c r="G31" s="69"/>
      <c r="H31" s="65">
        <f>E66*F31</f>
        <v>-2946.6238018926051</v>
      </c>
    </row>
    <row r="32" spans="1:8">
      <c r="A32" s="169"/>
      <c r="B32" s="105"/>
      <c r="C32" s="69"/>
      <c r="D32" s="69"/>
      <c r="E32" s="69"/>
      <c r="F32" s="69"/>
      <c r="G32" s="69"/>
      <c r="H32" s="73"/>
    </row>
    <row r="33" spans="1:9" ht="13" thickBot="1">
      <c r="A33" s="169" t="s">
        <v>175</v>
      </c>
      <c r="B33" s="105"/>
      <c r="C33" s="69"/>
      <c r="D33" s="69"/>
      <c r="E33" s="69"/>
      <c r="F33" s="69"/>
      <c r="G33" s="69"/>
      <c r="H33" s="75">
        <f>SUM(H29:H31)</f>
        <v>-4794.0861681447977</v>
      </c>
    </row>
    <row r="34" spans="1:9" ht="13" thickTop="1">
      <c r="A34" s="169"/>
      <c r="B34" s="105"/>
      <c r="C34" s="69"/>
      <c r="D34" s="69"/>
      <c r="E34" s="69"/>
      <c r="F34" s="69"/>
      <c r="G34" s="69"/>
      <c r="H34" s="73"/>
    </row>
    <row r="35" spans="1:9">
      <c r="A35" s="163" t="s">
        <v>22</v>
      </c>
      <c r="B35" s="108"/>
      <c r="C35" s="106"/>
      <c r="D35" s="106"/>
      <c r="E35" s="106"/>
      <c r="F35" s="106"/>
      <c r="G35" s="106"/>
      <c r="H35" s="106"/>
      <c r="I35" s="3"/>
    </row>
    <row r="36" spans="1:9">
      <c r="A36" s="105"/>
      <c r="B36" s="105"/>
      <c r="C36" s="167"/>
      <c r="D36" s="167"/>
      <c r="E36" s="92" t="s">
        <v>165</v>
      </c>
      <c r="F36" s="106"/>
      <c r="G36" s="106"/>
      <c r="H36" s="80"/>
      <c r="I36" s="3"/>
    </row>
    <row r="37" spans="1:9">
      <c r="A37" s="106"/>
      <c r="B37" s="106"/>
      <c r="C37" s="167"/>
      <c r="D37" s="167"/>
      <c r="E37" s="168">
        <v>0.12859999999999999</v>
      </c>
      <c r="F37" s="106"/>
      <c r="G37" s="106"/>
      <c r="H37" s="106"/>
      <c r="I37" s="3"/>
    </row>
    <row r="38" spans="1:9">
      <c r="A38" s="30"/>
      <c r="B38" s="30"/>
      <c r="C38" s="33" t="s">
        <v>163</v>
      </c>
      <c r="D38" s="33" t="s">
        <v>111</v>
      </c>
      <c r="E38" s="33" t="s">
        <v>164</v>
      </c>
      <c r="F38" s="3"/>
      <c r="G38" s="3"/>
      <c r="H38" s="3"/>
      <c r="I38" s="3"/>
    </row>
    <row r="39" spans="1:9">
      <c r="A39" s="166">
        <v>44583</v>
      </c>
      <c r="B39" s="165"/>
      <c r="C39" s="30"/>
      <c r="D39" s="3"/>
      <c r="E39" s="3"/>
      <c r="F39" s="3"/>
      <c r="G39" s="3"/>
      <c r="H39" s="3"/>
      <c r="I39" s="3"/>
    </row>
    <row r="40" spans="1:9">
      <c r="A40" s="166">
        <v>44614</v>
      </c>
      <c r="B40" s="165"/>
      <c r="C40" s="3"/>
      <c r="D40" s="3"/>
      <c r="E40" s="3"/>
      <c r="F40" s="3"/>
      <c r="G40" s="3"/>
      <c r="H40" s="3"/>
      <c r="I40" s="3"/>
    </row>
    <row r="41" spans="1:9">
      <c r="A41" s="166">
        <v>44642</v>
      </c>
      <c r="B41" s="165"/>
      <c r="C41" s="3"/>
      <c r="D41" s="3"/>
      <c r="E41" s="3"/>
      <c r="F41" s="3"/>
      <c r="G41" s="3"/>
      <c r="H41" s="3"/>
      <c r="I41" s="3"/>
    </row>
    <row r="42" spans="1:9">
      <c r="A42" s="166">
        <v>44673</v>
      </c>
      <c r="B42" s="165"/>
      <c r="C42" s="91">
        <f>-$H$14</f>
        <v>-12341</v>
      </c>
      <c r="D42" s="91">
        <f>-E42</f>
        <v>132.25438333333332</v>
      </c>
      <c r="E42" s="91">
        <f>(C42*$E$37)/12</f>
        <v>-132.25438333333332</v>
      </c>
      <c r="F42" s="3"/>
      <c r="G42" s="3"/>
      <c r="H42" s="3"/>
      <c r="I42" s="3"/>
    </row>
    <row r="43" spans="1:9">
      <c r="A43" s="166">
        <v>44703</v>
      </c>
      <c r="B43" s="165"/>
      <c r="C43" s="91">
        <f t="shared" ref="C43:C53" si="0">-$H$14</f>
        <v>-12341</v>
      </c>
      <c r="D43" s="15">
        <f>D42-E42</f>
        <v>264.50876666666665</v>
      </c>
      <c r="E43" s="91">
        <f t="shared" ref="E43:E62" si="1">(C43*$E$37)/12</f>
        <v>-132.25438333333332</v>
      </c>
    </row>
    <row r="44" spans="1:9">
      <c r="A44" s="166">
        <v>44734</v>
      </c>
      <c r="B44" s="165"/>
      <c r="C44" s="91">
        <f t="shared" si="0"/>
        <v>-12341</v>
      </c>
      <c r="D44" s="15">
        <f t="shared" ref="D44:D62" si="2">D43-E43</f>
        <v>396.76315</v>
      </c>
      <c r="E44" s="91">
        <f t="shared" si="1"/>
        <v>-132.25438333333332</v>
      </c>
    </row>
    <row r="45" spans="1:9">
      <c r="A45" s="166">
        <v>44764</v>
      </c>
      <c r="B45" s="165"/>
      <c r="C45" s="91">
        <f t="shared" si="0"/>
        <v>-12341</v>
      </c>
      <c r="D45" s="15">
        <f t="shared" si="2"/>
        <v>529.01753333333329</v>
      </c>
      <c r="E45" s="91">
        <f t="shared" si="1"/>
        <v>-132.25438333333332</v>
      </c>
    </row>
    <row r="46" spans="1:9">
      <c r="A46" s="166">
        <v>44795</v>
      </c>
      <c r="B46" s="165"/>
      <c r="C46" s="91">
        <f t="shared" si="0"/>
        <v>-12341</v>
      </c>
      <c r="D46" s="15">
        <f t="shared" si="2"/>
        <v>661.27191666666658</v>
      </c>
      <c r="E46" s="91">
        <f t="shared" si="1"/>
        <v>-132.25438333333332</v>
      </c>
    </row>
    <row r="47" spans="1:9">
      <c r="A47" s="166">
        <v>44826</v>
      </c>
      <c r="B47" s="165"/>
      <c r="C47" s="91">
        <f t="shared" si="0"/>
        <v>-12341</v>
      </c>
      <c r="D47" s="15">
        <f t="shared" si="2"/>
        <v>793.52629999999988</v>
      </c>
      <c r="E47" s="91">
        <f t="shared" si="1"/>
        <v>-132.25438333333332</v>
      </c>
    </row>
    <row r="48" spans="1:9">
      <c r="A48" s="166">
        <v>44856</v>
      </c>
      <c r="B48" s="165"/>
      <c r="C48" s="91">
        <f t="shared" si="0"/>
        <v>-12341</v>
      </c>
      <c r="D48" s="15">
        <f t="shared" si="2"/>
        <v>925.78068333333317</v>
      </c>
      <c r="E48" s="91">
        <f t="shared" si="1"/>
        <v>-132.25438333333332</v>
      </c>
    </row>
    <row r="49" spans="1:5">
      <c r="A49" s="166">
        <v>44887</v>
      </c>
      <c r="B49" s="165"/>
      <c r="C49" s="91">
        <f t="shared" si="0"/>
        <v>-12341</v>
      </c>
      <c r="D49" s="15">
        <f t="shared" si="2"/>
        <v>1058.0350666666666</v>
      </c>
      <c r="E49" s="91">
        <f t="shared" si="1"/>
        <v>-132.25438333333332</v>
      </c>
    </row>
    <row r="50" spans="1:5">
      <c r="A50" s="166">
        <v>44917</v>
      </c>
      <c r="B50" s="165"/>
      <c r="C50" s="91">
        <f t="shared" si="0"/>
        <v>-12341</v>
      </c>
      <c r="D50" s="15">
        <f t="shared" si="2"/>
        <v>1190.28945</v>
      </c>
      <c r="E50" s="91">
        <f t="shared" si="1"/>
        <v>-132.25438333333332</v>
      </c>
    </row>
    <row r="51" spans="1:5">
      <c r="A51" s="166">
        <v>44948</v>
      </c>
      <c r="B51" s="165"/>
      <c r="C51" s="91">
        <f t="shared" si="0"/>
        <v>-12341</v>
      </c>
      <c r="D51" s="15">
        <f t="shared" si="2"/>
        <v>1322.5438333333334</v>
      </c>
      <c r="E51" s="91">
        <f t="shared" si="1"/>
        <v>-132.25438333333332</v>
      </c>
    </row>
    <row r="52" spans="1:5">
      <c r="A52" s="166">
        <v>44979</v>
      </c>
      <c r="B52" s="165"/>
      <c r="C52" s="91">
        <f t="shared" si="0"/>
        <v>-12341</v>
      </c>
      <c r="D52" s="15">
        <f t="shared" si="2"/>
        <v>1454.7982166666668</v>
      </c>
      <c r="E52" s="91">
        <f t="shared" si="1"/>
        <v>-132.25438333333332</v>
      </c>
    </row>
    <row r="53" spans="1:5">
      <c r="A53" s="166">
        <v>45007</v>
      </c>
      <c r="B53" s="165"/>
      <c r="C53" s="91">
        <f t="shared" si="0"/>
        <v>-12341</v>
      </c>
      <c r="D53" s="15">
        <f t="shared" si="2"/>
        <v>1587.0526000000002</v>
      </c>
      <c r="E53" s="91">
        <f t="shared" si="1"/>
        <v>-132.25438333333332</v>
      </c>
    </row>
    <row r="54" spans="1:5">
      <c r="A54" s="166">
        <v>45038</v>
      </c>
      <c r="B54" s="165"/>
      <c r="C54" s="91">
        <f>-$H$14-$H$21</f>
        <v>-25176</v>
      </c>
      <c r="D54" s="15">
        <f t="shared" si="2"/>
        <v>1719.3069833333336</v>
      </c>
      <c r="E54" s="91">
        <f t="shared" si="1"/>
        <v>-269.80279999999999</v>
      </c>
    </row>
    <row r="55" spans="1:5">
      <c r="A55" s="166">
        <v>45068</v>
      </c>
      <c r="B55" s="165"/>
      <c r="C55" s="91">
        <f t="shared" ref="C55:C62" si="3">-$H$14-$H$21</f>
        <v>-25176</v>
      </c>
      <c r="D55" s="15">
        <f t="shared" si="2"/>
        <v>1989.1097833333336</v>
      </c>
      <c r="E55" s="91">
        <f t="shared" si="1"/>
        <v>-269.80279999999999</v>
      </c>
    </row>
    <row r="56" spans="1:5">
      <c r="A56" s="166">
        <v>45099</v>
      </c>
      <c r="C56" s="91">
        <f t="shared" si="3"/>
        <v>-25176</v>
      </c>
      <c r="D56" s="15">
        <f t="shared" si="2"/>
        <v>2258.9125833333337</v>
      </c>
      <c r="E56" s="91">
        <f t="shared" si="1"/>
        <v>-269.80279999999999</v>
      </c>
    </row>
    <row r="57" spans="1:5">
      <c r="A57" s="166">
        <v>45129</v>
      </c>
      <c r="C57" s="91">
        <f t="shared" si="3"/>
        <v>-25176</v>
      </c>
      <c r="D57" s="15">
        <f t="shared" si="2"/>
        <v>2528.7153833333336</v>
      </c>
      <c r="E57" s="91">
        <f t="shared" si="1"/>
        <v>-269.80279999999999</v>
      </c>
    </row>
    <row r="58" spans="1:5">
      <c r="A58" s="166">
        <v>45160</v>
      </c>
      <c r="C58" s="91">
        <f t="shared" si="3"/>
        <v>-25176</v>
      </c>
      <c r="D58" s="15">
        <f t="shared" si="2"/>
        <v>2798.5181833333336</v>
      </c>
      <c r="E58" s="91">
        <f t="shared" si="1"/>
        <v>-269.80279999999999</v>
      </c>
    </row>
    <row r="59" spans="1:5">
      <c r="A59" s="166">
        <v>45191</v>
      </c>
      <c r="C59" s="91">
        <f t="shared" si="3"/>
        <v>-25176</v>
      </c>
      <c r="D59" s="15">
        <f t="shared" si="2"/>
        <v>3068.3209833333335</v>
      </c>
      <c r="E59" s="91">
        <f t="shared" si="1"/>
        <v>-269.80279999999999</v>
      </c>
    </row>
    <row r="60" spans="1:5">
      <c r="A60" s="166">
        <v>45221</v>
      </c>
      <c r="C60" s="91">
        <f t="shared" si="3"/>
        <v>-25176</v>
      </c>
      <c r="D60" s="15">
        <f t="shared" si="2"/>
        <v>3338.1237833333334</v>
      </c>
      <c r="E60" s="91">
        <f t="shared" si="1"/>
        <v>-269.80279999999999</v>
      </c>
    </row>
    <row r="61" spans="1:5">
      <c r="A61" s="166">
        <v>45252</v>
      </c>
      <c r="C61" s="91">
        <f t="shared" si="3"/>
        <v>-25176</v>
      </c>
      <c r="D61" s="15">
        <f t="shared" si="2"/>
        <v>3607.9265833333334</v>
      </c>
      <c r="E61" s="91">
        <f t="shared" si="1"/>
        <v>-269.80279999999999</v>
      </c>
    </row>
    <row r="62" spans="1:5">
      <c r="A62" s="166">
        <v>45282</v>
      </c>
      <c r="C62" s="164">
        <f t="shared" si="3"/>
        <v>-25176</v>
      </c>
      <c r="D62" s="71">
        <f t="shared" si="2"/>
        <v>3877.7293833333333</v>
      </c>
      <c r="E62" s="164">
        <f t="shared" si="1"/>
        <v>-269.80279999999999</v>
      </c>
    </row>
    <row r="64" spans="1:5">
      <c r="A64" s="30" t="s">
        <v>166</v>
      </c>
      <c r="C64" s="15">
        <f>AVERAGE(C50:C62)</f>
        <v>-21226.76923076923</v>
      </c>
      <c r="D64" s="15">
        <f>AVERAGE(D50:D62)</f>
        <v>2364.7190576923076</v>
      </c>
    </row>
    <row r="66" spans="1:5">
      <c r="A66" s="30" t="s">
        <v>167</v>
      </c>
      <c r="E66" s="15">
        <f>SUM(E51:E62)</f>
        <v>-2824.9883499999996</v>
      </c>
    </row>
  </sheetData>
  <mergeCells count="5">
    <mergeCell ref="A1:I1"/>
    <mergeCell ref="A2:I2"/>
    <mergeCell ref="A3:I3"/>
    <mergeCell ref="A4:I4"/>
    <mergeCell ref="A5:I5"/>
  </mergeCells>
  <pageMargins left="1" right="0.5" top="1" bottom="1" header="0.5" footer="0.5"/>
  <pageSetup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41"/>
  <sheetViews>
    <sheetView workbookViewId="0">
      <selection activeCell="A41" sqref="A41"/>
    </sheetView>
  </sheetViews>
  <sheetFormatPr defaultRowHeight="12.5"/>
  <cols>
    <col min="1" max="1" width="5.54296875" customWidth="1"/>
    <col min="2" max="2" width="12.1796875" customWidth="1"/>
    <col min="3" max="3" width="10.7265625" customWidth="1"/>
    <col min="4" max="4" width="12" customWidth="1"/>
    <col min="5" max="5" width="19.1796875" customWidth="1"/>
    <col min="6" max="6" width="3.7265625" customWidth="1"/>
    <col min="7" max="7" width="14.54296875" customWidth="1"/>
    <col min="8" max="8" width="2.453125" customWidth="1"/>
    <col min="9" max="9" width="14.54296875" customWidth="1"/>
    <col min="10" max="10" width="2.1796875" customWidth="1"/>
    <col min="11" max="11" width="16.1796875" customWidth="1"/>
    <col min="12" max="12" width="2.26953125" customWidth="1"/>
  </cols>
  <sheetData>
    <row r="1" spans="1:12" ht="13">
      <c r="A1" s="337" t="s">
        <v>44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</row>
    <row r="2" spans="1:12" ht="13">
      <c r="A2" s="338" t="s">
        <v>436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</row>
    <row r="3" spans="1:12" ht="13">
      <c r="A3" s="338" t="s">
        <v>43</v>
      </c>
      <c r="B3" s="338"/>
      <c r="C3" s="338"/>
      <c r="D3" s="338"/>
      <c r="E3" s="338"/>
      <c r="F3" s="338"/>
      <c r="G3" s="338"/>
      <c r="H3" s="338"/>
      <c r="I3" s="338"/>
      <c r="J3" s="338"/>
      <c r="K3" s="338"/>
      <c r="L3" s="338"/>
    </row>
    <row r="4" spans="1:12" ht="13">
      <c r="A4" s="338" t="s">
        <v>46</v>
      </c>
      <c r="B4" s="338"/>
      <c r="C4" s="338"/>
      <c r="D4" s="338"/>
      <c r="E4" s="338"/>
      <c r="F4" s="338"/>
      <c r="G4" s="338"/>
      <c r="H4" s="338"/>
      <c r="I4" s="338"/>
      <c r="J4" s="338"/>
      <c r="K4" s="338"/>
      <c r="L4" s="338"/>
    </row>
    <row r="5" spans="1:12" ht="13">
      <c r="A5" s="337" t="s">
        <v>20</v>
      </c>
      <c r="B5" s="337"/>
      <c r="C5" s="337"/>
      <c r="D5" s="337"/>
      <c r="E5" s="337"/>
      <c r="F5" s="337"/>
      <c r="G5" s="337"/>
      <c r="H5" s="337"/>
      <c r="I5" s="337"/>
      <c r="J5" s="337"/>
      <c r="K5" s="337"/>
      <c r="L5" s="337"/>
    </row>
    <row r="6" spans="1:12" ht="13">
      <c r="A6" s="38"/>
      <c r="B6" s="38"/>
      <c r="C6" s="38"/>
      <c r="D6" s="38"/>
      <c r="E6" s="38"/>
      <c r="F6" s="86"/>
      <c r="G6" s="86"/>
      <c r="H6" s="86"/>
      <c r="I6" s="86"/>
      <c r="J6" s="86"/>
      <c r="K6" s="86"/>
      <c r="L6" s="86"/>
    </row>
    <row r="7" spans="1:12" ht="13">
      <c r="A7" s="30" t="s">
        <v>54</v>
      </c>
      <c r="B7" s="38"/>
      <c r="C7" s="38"/>
      <c r="D7" s="38"/>
      <c r="E7" s="38"/>
      <c r="F7" s="86"/>
      <c r="G7" s="86"/>
      <c r="H7" s="86"/>
      <c r="I7" s="86"/>
      <c r="J7" s="86"/>
      <c r="K7" s="86"/>
      <c r="L7" s="86"/>
    </row>
    <row r="8" spans="1:12" ht="13">
      <c r="A8" s="30"/>
      <c r="B8" s="86"/>
      <c r="C8" s="86"/>
      <c r="D8" s="86"/>
      <c r="E8" s="86"/>
      <c r="F8" s="86"/>
      <c r="H8" s="86"/>
      <c r="I8" s="87" t="s">
        <v>58</v>
      </c>
      <c r="J8" s="87"/>
      <c r="K8" s="87" t="s">
        <v>132</v>
      </c>
      <c r="L8" s="86"/>
    </row>
    <row r="9" spans="1:12">
      <c r="G9" s="92" t="s">
        <v>56</v>
      </c>
      <c r="H9" s="69"/>
      <c r="I9" s="92" t="s">
        <v>65</v>
      </c>
      <c r="J9" s="93"/>
      <c r="K9" s="92" t="s">
        <v>59</v>
      </c>
    </row>
    <row r="10" spans="1:12" ht="13">
      <c r="A10" s="2" t="s">
        <v>65</v>
      </c>
      <c r="G10" s="33" t="s">
        <v>57</v>
      </c>
      <c r="I10" s="33" t="s">
        <v>64</v>
      </c>
      <c r="J10" s="10"/>
      <c r="K10" s="33" t="s">
        <v>64</v>
      </c>
    </row>
    <row r="11" spans="1:12">
      <c r="G11" s="92"/>
      <c r="I11" s="92"/>
      <c r="J11" s="10"/>
      <c r="K11" s="92"/>
    </row>
    <row r="12" spans="1:12">
      <c r="A12" s="30" t="s">
        <v>55</v>
      </c>
      <c r="G12" s="14">
        <v>4140597.7587517044</v>
      </c>
      <c r="K12" s="15">
        <f>G12+I12</f>
        <v>4140597.7587517044</v>
      </c>
    </row>
    <row r="14" spans="1:12">
      <c r="A14" s="89" t="s">
        <v>60</v>
      </c>
      <c r="B14" s="3"/>
      <c r="C14" s="3"/>
      <c r="D14" s="3"/>
      <c r="E14" s="3"/>
      <c r="F14" s="3"/>
      <c r="G14" s="18">
        <v>-297.27</v>
      </c>
      <c r="H14" s="3"/>
      <c r="I14" s="90"/>
      <c r="J14" s="3"/>
      <c r="K14" s="71">
        <f>G14+I14</f>
        <v>-297.27</v>
      </c>
      <c r="L14" s="3"/>
    </row>
    <row r="15" spans="1:12">
      <c r="A15" s="34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2">
      <c r="A16" s="30" t="s">
        <v>55</v>
      </c>
      <c r="B16" s="3"/>
      <c r="C16" s="3"/>
      <c r="D16" s="3"/>
      <c r="E16" s="3"/>
      <c r="F16" s="3"/>
      <c r="G16" s="91">
        <f>SUM(G12:G14)</f>
        <v>4140300.4887517043</v>
      </c>
      <c r="H16" s="3"/>
      <c r="I16" s="91">
        <f>SUM(I12:I14)</f>
        <v>0</v>
      </c>
      <c r="J16" s="3"/>
      <c r="K16" s="91">
        <f>SUM(K12:K14)</f>
        <v>4140300.4887517043</v>
      </c>
      <c r="L16" s="3"/>
    </row>
    <row r="17" spans="1:15">
      <c r="A17" s="34"/>
      <c r="B17" s="30" t="s">
        <v>61</v>
      </c>
      <c r="C17" s="3"/>
      <c r="D17" s="3"/>
      <c r="E17" s="3"/>
      <c r="F17" s="3"/>
      <c r="G17" s="3"/>
      <c r="H17" s="3"/>
      <c r="I17" s="3"/>
      <c r="J17" s="3"/>
      <c r="K17" s="3"/>
      <c r="L17" s="3"/>
      <c r="O17" s="30" t="s">
        <v>366</v>
      </c>
    </row>
    <row r="18" spans="1:15">
      <c r="A18" s="30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O18" s="30" t="s">
        <v>354</v>
      </c>
    </row>
    <row r="19" spans="1:15">
      <c r="A19" s="89" t="s">
        <v>63</v>
      </c>
      <c r="B19" s="3"/>
      <c r="C19" s="3"/>
      <c r="D19" s="3"/>
      <c r="E19" s="3"/>
      <c r="F19" s="3"/>
      <c r="G19" s="39">
        <v>3.9279553825139597E-2</v>
      </c>
      <c r="H19" s="3"/>
      <c r="I19" s="296">
        <f>-(G19-O19)</f>
        <v>-1.8127290954196691E-2</v>
      </c>
      <c r="J19" s="3"/>
      <c r="K19" s="27">
        <f>G19+I19</f>
        <v>2.1152262870942906E-2</v>
      </c>
      <c r="L19" s="3"/>
      <c r="O19" s="12">
        <f>'Expense Comparison Tables'!W46</f>
        <v>2.1152262870942906E-2</v>
      </c>
    </row>
    <row r="20" spans="1:15">
      <c r="A20" s="34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</row>
    <row r="21" spans="1:15" ht="13" thickBot="1">
      <c r="A21" s="30" t="s">
        <v>62</v>
      </c>
      <c r="B21" s="3"/>
      <c r="C21" s="3"/>
      <c r="D21" s="3"/>
      <c r="E21" s="3"/>
      <c r="F21" s="3"/>
      <c r="G21" s="19">
        <f>G16/(1-G19)</f>
        <v>4309578.8220563484</v>
      </c>
      <c r="H21" s="3"/>
      <c r="I21" s="3"/>
      <c r="J21" s="3"/>
      <c r="K21" s="19">
        <f>K16/(1-K19)</f>
        <v>4229769.6890990743</v>
      </c>
      <c r="L21" s="3"/>
    </row>
    <row r="22" spans="1:15" ht="13" thickTop="1">
      <c r="A22" s="34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1:15" ht="13" thickBot="1">
      <c r="A23" s="30" t="s">
        <v>437</v>
      </c>
      <c r="B23" s="3"/>
      <c r="C23" s="3"/>
      <c r="D23" s="3"/>
      <c r="E23" s="3"/>
      <c r="F23" s="3"/>
      <c r="G23" s="3"/>
      <c r="H23" s="3"/>
      <c r="I23" s="3"/>
      <c r="J23" s="3"/>
      <c r="K23" s="94">
        <f>(K21-G21)-I16</f>
        <v>-79809.132957274094</v>
      </c>
      <c r="L23" s="3"/>
    </row>
    <row r="24" spans="1:15" ht="13" thickTop="1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</row>
    <row r="25" spans="1:15">
      <c r="A25" s="30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</row>
    <row r="26" spans="1:15">
      <c r="A26" s="30"/>
      <c r="B26" s="30"/>
      <c r="C26" s="3"/>
      <c r="D26" s="3"/>
      <c r="E26" s="3"/>
      <c r="F26" s="3"/>
      <c r="G26" s="3"/>
      <c r="H26" s="3"/>
      <c r="I26" s="3"/>
      <c r="J26" s="3"/>
      <c r="K26" s="3"/>
      <c r="L26" s="3"/>
    </row>
    <row r="27" spans="1:1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</row>
    <row r="28" spans="1:15" ht="13">
      <c r="A28" s="2" t="s">
        <v>435</v>
      </c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</row>
    <row r="29" spans="1:15"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</row>
    <row r="30" spans="1:15">
      <c r="A30" s="30" t="s">
        <v>438</v>
      </c>
      <c r="G30" s="14">
        <f>SUM('Summ Rev Req'!M17:M42)+'Summ Rev Req'!M47+'Summ Rev Req'!M48</f>
        <v>-520024.38235570677</v>
      </c>
      <c r="I30" s="30" t="s">
        <v>137</v>
      </c>
    </row>
    <row r="31" spans="1:15">
      <c r="A31" s="30"/>
      <c r="B31" s="30" t="s">
        <v>134</v>
      </c>
    </row>
    <row r="33" spans="1:7">
      <c r="A33" s="30" t="s">
        <v>135</v>
      </c>
      <c r="G33" s="66">
        <f>1-'Gross Rev Conversion Factor'!B14</f>
        <v>0.96072040000000003</v>
      </c>
    </row>
    <row r="35" spans="1:7">
      <c r="A35" s="30" t="s">
        <v>133</v>
      </c>
      <c r="G35" s="14">
        <f>G30*G33</f>
        <v>-499598.03262652754</v>
      </c>
    </row>
    <row r="36" spans="1:7">
      <c r="A36" s="30"/>
      <c r="B36" s="30" t="s">
        <v>138</v>
      </c>
    </row>
    <row r="38" spans="1:7">
      <c r="A38" s="30" t="s">
        <v>136</v>
      </c>
      <c r="G38" s="155">
        <f>I19</f>
        <v>-1.8127290954196691E-2</v>
      </c>
    </row>
    <row r="40" spans="1:7" ht="13" thickBot="1">
      <c r="A40" s="30" t="s">
        <v>439</v>
      </c>
      <c r="G40" s="75">
        <f>G35*G38</f>
        <v>9056.3588975653165</v>
      </c>
    </row>
    <row r="41" spans="1:7" ht="13" thickTop="1"/>
  </sheetData>
  <mergeCells count="5">
    <mergeCell ref="A2:L2"/>
    <mergeCell ref="A3:L3"/>
    <mergeCell ref="A4:L4"/>
    <mergeCell ref="A5:L5"/>
    <mergeCell ref="A1:L1"/>
  </mergeCells>
  <pageMargins left="1" right="0.5" top="1" bottom="1" header="0.5" footer="0.5"/>
  <pageSetup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Summ Rev Req</vt:lpstr>
      <vt:lpstr>Rate Base</vt:lpstr>
      <vt:lpstr>COC</vt:lpstr>
      <vt:lpstr>Gross Rev Conversion Factor</vt:lpstr>
      <vt:lpstr>Deferred Rate Case Expenses</vt:lpstr>
      <vt:lpstr>ADIT on Bad Debt</vt:lpstr>
      <vt:lpstr>As Filed AG DR 1-102</vt:lpstr>
      <vt:lpstr>New Vehicles</vt:lpstr>
      <vt:lpstr>Bad Debt Expense</vt:lpstr>
      <vt:lpstr>Rate Case Amortization 1</vt:lpstr>
      <vt:lpstr>Rate Case Amort Table</vt:lpstr>
      <vt:lpstr>401K Match</vt:lpstr>
      <vt:lpstr>Health Insurance</vt:lpstr>
      <vt:lpstr>2023 TY Health Ins</vt:lpstr>
      <vt:lpstr>AG 2-65 With Calcs</vt:lpstr>
      <vt:lpstr>Legal Fees</vt:lpstr>
      <vt:lpstr>Fuel Expense</vt:lpstr>
      <vt:lpstr>PR and PR Related Exp</vt:lpstr>
      <vt:lpstr>Expense Comparison Tables</vt:lpstr>
      <vt:lpstr>Operating Income Table</vt:lpstr>
      <vt:lpstr>COC Table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Lane Kollen</dc:creator>
  <cp:lastModifiedBy>angela.goad</cp:lastModifiedBy>
  <cp:lastPrinted>2022-10-05T16:32:35Z</cp:lastPrinted>
  <dcterms:created xsi:type="dcterms:W3CDTF">2004-10-08T04:18:26Z</dcterms:created>
  <dcterms:modified xsi:type="dcterms:W3CDTF">2022-10-13T00:07:06Z</dcterms:modified>
</cp:coreProperties>
</file>